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taiga\Downloads\東海学生駅伝2023シミュレーション\"/>
    </mc:Choice>
  </mc:AlternateContent>
  <xr:revisionPtr revIDLastSave="0" documentId="13_ncr:1_{CD0DECB9-A463-4321-B030-65F325021EAC}" xr6:coauthVersionLast="47" xr6:coauthVersionMax="47" xr10:uidLastSave="{00000000-0000-0000-0000-000000000000}"/>
  <workbookProtection workbookAlgorithmName="SHA-512" workbookHashValue="gY6SK/NHin/yKLM2Zi+wbZFqn8paG6xBbwqbJMR7msr9KTEAp2tOCCcXj4kLLGoO9HrPMML3f5AlZO6at73AGQ==" workbookSaltValue="vwcNdnKTyAWyXLcaHI675g==" workbookSpinCount="100000" lockStructure="1"/>
  <bookViews>
    <workbookView xWindow="-120" yWindow="-120" windowWidth="20640" windowHeight="11760" xr2:uid="{00000000-000D-0000-FFFF-FFFF00000000}"/>
  </bookViews>
  <sheets>
    <sheet name="基本情報登録" sheetId="1" r:id="rId1"/>
    <sheet name="様式Ⅲ－1(男子)" sheetId="2" r:id="rId2"/>
    <sheet name="男子登録情報" sheetId="3" state="hidden" r:id="rId3"/>
    <sheet name="様式Ⅲ－1(女子)" sheetId="19" r:id="rId4"/>
    <sheet name="女子登録情報" sheetId="8" state="hidden" r:id="rId5"/>
    <sheet name="様式Ⅲ－2　チームエントリー（男子）" sheetId="22" r:id="rId6"/>
    <sheet name="様式Ⅲ－2　チームエントリー（男子B）※該当校のみ " sheetId="24" r:id="rId7"/>
    <sheet name="様式Ⅲ－2　チームエントリー（男子C）※該当校のみ  " sheetId="29" r:id="rId8"/>
    <sheet name="学連混成申込書（男子）" sheetId="27" state="hidden" r:id="rId9"/>
    <sheet name="様式Ⅲ　明細書" sheetId="18" state="hidden" r:id="rId10"/>
    <sheet name="qqq" sheetId="21" state="hidden" r:id="rId11"/>
    <sheet name="様式Ⅲ－2　チームエントリー（女子）" sheetId="23" r:id="rId12"/>
    <sheet name="様式Ⅲ－2　チームエントリー（女子B）" sheetId="25" r:id="rId13"/>
    <sheet name="様式Ⅲ－2　チームエントリー（女子C） " sheetId="26" r:id="rId14"/>
    <sheet name="加盟校情報&amp;大会設定" sheetId="5" state="hidden" r:id="rId15"/>
    <sheet name="学連混成申込書（女子）" sheetId="28" state="hidden" r:id="rId16"/>
    <sheet name="MAT(男子)" sheetId="4" state="hidden" r:id="rId17"/>
    <sheet name="MAT(女子)" sheetId="10" state="hidden" r:id="rId18"/>
  </sheets>
  <externalReferences>
    <externalReference r:id="rId19"/>
  </externalReferences>
  <definedNames>
    <definedName name="_xlnm._FilterDatabase" localSheetId="14" hidden="1">'加盟校情報&amp;大会設定'!$G$4:$J$5</definedName>
    <definedName name="_xlnm._FilterDatabase" localSheetId="3" hidden="1">'様式Ⅲ－1(女子)'!$L$19:$L$21</definedName>
    <definedName name="_xlnm._FilterDatabase" localSheetId="1" hidden="1">'様式Ⅲ－1(男子)'!$L$19:$L$21</definedName>
    <definedName name="_xlnm.Print_Area" localSheetId="10">qqq!$A$1:$I$48</definedName>
    <definedName name="_xlnm.Print_Area" localSheetId="15">'学連混成申込書（女子）'!$B$2:$F$19</definedName>
    <definedName name="_xlnm.Print_Area" localSheetId="8">'学連混成申込書（男子）'!$B$2:$F$19</definedName>
    <definedName name="_xlnm.Print_Area" localSheetId="0">基本情報登録!$A$1:$J$66</definedName>
    <definedName name="_xlnm.Print_Area" localSheetId="9">'様式Ⅲ　明細書'!$A$1:$I$55</definedName>
    <definedName name="_xlnm.Print_Area" localSheetId="3">'様式Ⅲ－1(女子)'!$A$1:$V$450</definedName>
    <definedName name="_xlnm.Print_Area" localSheetId="1">'様式Ⅲ－1(男子)'!$A$1:$U$432</definedName>
    <definedName name="_xlnm.Print_Area" localSheetId="11">'様式Ⅲ－2　チームエントリー（女子）'!$A$1:$K$49</definedName>
    <definedName name="_xlnm.Print_Area" localSheetId="12">'様式Ⅲ－2　チームエントリー（女子B）'!$A$1:$K$41</definedName>
    <definedName name="_xlnm.Print_Area" localSheetId="13">'様式Ⅲ－2　チームエントリー（女子C） '!$A$1:$K$41</definedName>
    <definedName name="_xlnm.Print_Area" localSheetId="5">'様式Ⅲ－2　チームエントリー（男子）'!$B$1:$L$47</definedName>
    <definedName name="_xlnm.Print_Area" localSheetId="6">'様式Ⅲ－2　チームエントリー（男子B）※該当校のみ '!$B$1:$L$49</definedName>
    <definedName name="_xlnm.Print_Area" localSheetId="7">'様式Ⅲ－2　チームエントリー（男子C）※該当校のみ  '!$B$1:$L$49</definedName>
    <definedName name="_xlnm.Print_Titles" localSheetId="3">'様式Ⅲ－1(女子)'!$1:$14</definedName>
    <definedName name="_xlnm.Print_Titles" localSheetId="1">'様式Ⅲ－1(男子)'!$1:$7</definedName>
    <definedName name="学校名">[1]学校名!$C$8:$C$1417</definedName>
    <definedName name="元の位置に戻る" localSheetId="15">#REF!</definedName>
    <definedName name="元の位置に戻る" localSheetId="12">#REF!</definedName>
    <definedName name="元の位置に戻る" localSheetId="13">#REF!</definedName>
    <definedName name="元の位置に戻る" localSheetId="6">#REF!</definedName>
    <definedName name="元の位置に戻る" localSheetId="7">#REF!</definedName>
    <definedName name="元の位置に戻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 i="19" l="1"/>
  <c r="BB33" i="19"/>
  <c r="BB34" i="19"/>
  <c r="BB40" i="19"/>
  <c r="BB41" i="19"/>
  <c r="BB42" i="19"/>
  <c r="BA20" i="19"/>
  <c r="BA21" i="19"/>
  <c r="BA23" i="19"/>
  <c r="BA24" i="19"/>
  <c r="BA26" i="19"/>
  <c r="BA27" i="19"/>
  <c r="BA29" i="19"/>
  <c r="BA30" i="19"/>
  <c r="BA32" i="19"/>
  <c r="BA33" i="19"/>
  <c r="BA35" i="19"/>
  <c r="BA36" i="19"/>
  <c r="BA38" i="19"/>
  <c r="BA39" i="19"/>
  <c r="BA41" i="19"/>
  <c r="BA42" i="19"/>
  <c r="BC42" i="19"/>
  <c r="BC41" i="19"/>
  <c r="BC40" i="19"/>
  <c r="BC39" i="19"/>
  <c r="BC38" i="19"/>
  <c r="BC37" i="19"/>
  <c r="BC36" i="19"/>
  <c r="BC35" i="19"/>
  <c r="BC34" i="19"/>
  <c r="BC33" i="19"/>
  <c r="BC32" i="19"/>
  <c r="BC31" i="19"/>
  <c r="BC30" i="19"/>
  <c r="BC29" i="19"/>
  <c r="BC28" i="19"/>
  <c r="BC27" i="19"/>
  <c r="BC48" i="2"/>
  <c r="BC47" i="2"/>
  <c r="BC46" i="2"/>
  <c r="BC45" i="2"/>
  <c r="BC44" i="2"/>
  <c r="BC43" i="2"/>
  <c r="BC42" i="2"/>
  <c r="BC41" i="2"/>
  <c r="BC40" i="2"/>
  <c r="BC39" i="2"/>
  <c r="BC38" i="2"/>
  <c r="BC37" i="2"/>
  <c r="BC36" i="2"/>
  <c r="BC35" i="2"/>
  <c r="BC34" i="2"/>
  <c r="BC33" i="2"/>
  <c r="BC32" i="2"/>
  <c r="BC31" i="2"/>
  <c r="BC29" i="2"/>
  <c r="BC30" i="2"/>
  <c r="BA28" i="2"/>
  <c r="BA29" i="2"/>
  <c r="BA31" i="2"/>
  <c r="BA32" i="2"/>
  <c r="BA34" i="2"/>
  <c r="BA35" i="2"/>
  <c r="BA37" i="2"/>
  <c r="BA38" i="2"/>
  <c r="BA40" i="2"/>
  <c r="BA41" i="2"/>
  <c r="BA43" i="2"/>
  <c r="BA44" i="2"/>
  <c r="BA46" i="2"/>
  <c r="BA47" i="2"/>
  <c r="J42" i="29" l="1"/>
  <c r="G42" i="29"/>
  <c r="J40" i="29"/>
  <c r="G40" i="29"/>
  <c r="G38" i="29"/>
  <c r="J38" i="29"/>
  <c r="J30" i="29"/>
  <c r="J32" i="29"/>
  <c r="J34" i="29"/>
  <c r="J36" i="29"/>
  <c r="J28" i="29"/>
  <c r="G36" i="29"/>
  <c r="G34" i="29"/>
  <c r="G32" i="29"/>
  <c r="G28" i="29"/>
  <c r="G30" i="29"/>
  <c r="J26" i="29"/>
  <c r="G26" i="29"/>
  <c r="J24" i="29"/>
  <c r="G24" i="29"/>
  <c r="D7" i="29"/>
  <c r="D16" i="29"/>
  <c r="D10" i="29"/>
  <c r="O8" i="29"/>
  <c r="H20" i="29" s="1"/>
  <c r="B2" i="29"/>
  <c r="J25" i="3"/>
  <c r="AY20" i="19"/>
  <c r="R6" i="2"/>
  <c r="C62" i="1" s="1"/>
  <c r="S6" i="19"/>
  <c r="C65" i="1" s="1"/>
  <c r="AY20" i="2"/>
  <c r="AU18" i="2"/>
  <c r="BC19" i="2"/>
  <c r="G28" i="22"/>
  <c r="H24" i="23"/>
  <c r="A1" i="1"/>
  <c r="D19" i="2"/>
  <c r="F12" i="4"/>
  <c r="F3" i="4"/>
  <c r="I1202" i="3" l="1"/>
  <c r="I1210" i="3"/>
  <c r="I1204" i="3"/>
  <c r="I1212" i="3"/>
  <c r="I1220" i="3"/>
  <c r="I1228" i="3"/>
  <c r="I1236" i="3"/>
  <c r="I1244" i="3"/>
  <c r="I1252" i="3"/>
  <c r="I1197" i="3"/>
  <c r="I1205" i="3"/>
  <c r="I1213" i="3"/>
  <c r="I1221" i="3"/>
  <c r="I1206" i="3"/>
  <c r="I1214" i="3"/>
  <c r="I1222" i="3"/>
  <c r="I1207" i="3"/>
  <c r="I1200" i="3"/>
  <c r="I1208" i="3"/>
  <c r="I1216" i="3"/>
  <c r="I1224" i="3"/>
  <c r="I1232" i="3"/>
  <c r="I1240" i="3"/>
  <c r="I1248" i="3"/>
  <c r="I1219" i="3"/>
  <c r="I1233" i="3"/>
  <c r="I1243" i="3"/>
  <c r="I1254" i="3"/>
  <c r="I1262" i="3"/>
  <c r="I1270" i="3"/>
  <c r="I1278" i="3"/>
  <c r="I1286" i="3"/>
  <c r="I1294" i="3"/>
  <c r="I1302" i="3"/>
  <c r="I1310" i="3"/>
  <c r="I1318" i="3"/>
  <c r="I1326" i="3"/>
  <c r="I1334" i="3"/>
  <c r="I1342" i="3"/>
  <c r="I1350" i="3"/>
  <c r="I1358" i="3"/>
  <c r="I1366" i="3"/>
  <c r="I1374" i="3"/>
  <c r="I1382" i="3"/>
  <c r="I1390" i="3"/>
  <c r="I1398" i="3"/>
  <c r="I1406" i="3"/>
  <c r="I1414" i="3"/>
  <c r="I1422" i="3"/>
  <c r="I1430" i="3"/>
  <c r="I1438" i="3"/>
  <c r="I1446" i="3"/>
  <c r="I1454" i="3"/>
  <c r="I1462" i="3"/>
  <c r="I1470" i="3"/>
  <c r="I1478" i="3"/>
  <c r="I1486" i="3"/>
  <c r="I1494" i="3"/>
  <c r="I1502" i="3"/>
  <c r="I1510" i="3"/>
  <c r="I1518" i="3"/>
  <c r="I1526" i="3"/>
  <c r="I1534" i="3"/>
  <c r="I1542" i="3"/>
  <c r="I1550" i="3"/>
  <c r="I1558" i="3"/>
  <c r="I1566" i="3"/>
  <c r="I1574" i="3"/>
  <c r="I1582" i="3"/>
  <c r="I1590" i="3"/>
  <c r="I1598" i="3"/>
  <c r="I1606" i="3"/>
  <c r="I1614" i="3"/>
  <c r="I1622" i="3"/>
  <c r="I1630" i="3"/>
  <c r="I1638" i="3"/>
  <c r="I1646" i="3"/>
  <c r="I1654" i="3"/>
  <c r="I1662" i="3"/>
  <c r="I1670" i="3"/>
  <c r="I1678" i="3"/>
  <c r="I1686" i="3"/>
  <c r="I1694" i="3"/>
  <c r="I1702" i="3"/>
  <c r="I1710" i="3"/>
  <c r="I1718" i="3"/>
  <c r="I1726" i="3"/>
  <c r="I1734" i="3"/>
  <c r="I1742" i="3"/>
  <c r="I1750" i="3"/>
  <c r="I1758" i="3"/>
  <c r="I1766" i="3"/>
  <c r="I1201" i="3"/>
  <c r="I1223" i="3"/>
  <c r="I1234" i="3"/>
  <c r="I1245" i="3"/>
  <c r="I1255" i="3"/>
  <c r="I1263" i="3"/>
  <c r="I1271" i="3"/>
  <c r="I1279" i="3"/>
  <c r="I1287" i="3"/>
  <c r="I1295" i="3"/>
  <c r="I1303" i="3"/>
  <c r="I1311" i="3"/>
  <c r="I1319" i="3"/>
  <c r="I1327" i="3"/>
  <c r="I1335" i="3"/>
  <c r="I1343" i="3"/>
  <c r="I1351" i="3"/>
  <c r="I1359" i="3"/>
  <c r="I1367" i="3"/>
  <c r="I1375" i="3"/>
  <c r="I1383" i="3"/>
  <c r="I1391" i="3"/>
  <c r="I1399" i="3"/>
  <c r="I1407" i="3"/>
  <c r="I1415" i="3"/>
  <c r="I1423" i="3"/>
  <c r="I1431" i="3"/>
  <c r="I1439" i="3"/>
  <c r="I1447" i="3"/>
  <c r="I1455" i="3"/>
  <c r="I1463" i="3"/>
  <c r="I1471" i="3"/>
  <c r="I1479" i="3"/>
  <c r="I1487" i="3"/>
  <c r="I1495" i="3"/>
  <c r="I1503" i="3"/>
  <c r="I1511" i="3"/>
  <c r="I1519" i="3"/>
  <c r="I1527" i="3"/>
  <c r="I1535" i="3"/>
  <c r="I1543" i="3"/>
  <c r="I1551" i="3"/>
  <c r="I1559" i="3"/>
  <c r="I1567" i="3"/>
  <c r="I1575" i="3"/>
  <c r="I1583" i="3"/>
  <c r="I1591" i="3"/>
  <c r="I1599" i="3"/>
  <c r="I1607" i="3"/>
  <c r="I1615" i="3"/>
  <c r="I1623" i="3"/>
  <c r="I1631" i="3"/>
  <c r="I1639" i="3"/>
  <c r="I1647" i="3"/>
  <c r="I1655" i="3"/>
  <c r="I1663" i="3"/>
  <c r="I1671" i="3"/>
  <c r="I1679" i="3"/>
  <c r="I1687" i="3"/>
  <c r="I1695" i="3"/>
  <c r="I1703" i="3"/>
  <c r="I1711" i="3"/>
  <c r="I1719" i="3"/>
  <c r="I1727" i="3"/>
  <c r="I1203" i="3"/>
  <c r="I1225" i="3"/>
  <c r="I1235" i="3"/>
  <c r="I1246" i="3"/>
  <c r="I1256" i="3"/>
  <c r="I1264" i="3"/>
  <c r="I1272" i="3"/>
  <c r="I1280" i="3"/>
  <c r="I1288" i="3"/>
  <c r="I1296" i="3"/>
  <c r="I1304" i="3"/>
  <c r="I1312" i="3"/>
  <c r="I1320" i="3"/>
  <c r="I1328" i="3"/>
  <c r="I1336" i="3"/>
  <c r="I1344" i="3"/>
  <c r="I1352" i="3"/>
  <c r="I1360" i="3"/>
  <c r="I1368" i="3"/>
  <c r="I1376" i="3"/>
  <c r="I1384" i="3"/>
  <c r="I1392" i="3"/>
  <c r="I1400" i="3"/>
  <c r="I1408" i="3"/>
  <c r="I1416" i="3"/>
  <c r="I1424" i="3"/>
  <c r="I1432" i="3"/>
  <c r="I1440" i="3"/>
  <c r="I1448" i="3"/>
  <c r="I1456" i="3"/>
  <c r="I1464" i="3"/>
  <c r="I1472" i="3"/>
  <c r="I1480" i="3"/>
  <c r="I1488" i="3"/>
  <c r="I1496" i="3"/>
  <c r="I1504" i="3"/>
  <c r="I1512" i="3"/>
  <c r="I1520" i="3"/>
  <c r="I1528" i="3"/>
  <c r="I1536" i="3"/>
  <c r="I1544" i="3"/>
  <c r="I1552" i="3"/>
  <c r="I1560" i="3"/>
  <c r="I1568" i="3"/>
  <c r="I1576" i="3"/>
  <c r="I1584" i="3"/>
  <c r="I1592" i="3"/>
  <c r="I1600" i="3"/>
  <c r="I1608" i="3"/>
  <c r="I1616" i="3"/>
  <c r="I1624" i="3"/>
  <c r="I1632" i="3"/>
  <c r="I1640" i="3"/>
  <c r="I1648" i="3"/>
  <c r="I1656" i="3"/>
  <c r="I1664" i="3"/>
  <c r="I1672" i="3"/>
  <c r="I1680" i="3"/>
  <c r="I1688" i="3"/>
  <c r="I1696" i="3"/>
  <c r="I1704" i="3"/>
  <c r="I1712" i="3"/>
  <c r="I1720" i="3"/>
  <c r="I1728" i="3"/>
  <c r="I1736" i="3"/>
  <c r="I1744" i="3"/>
  <c r="I1752" i="3"/>
  <c r="I1209" i="3"/>
  <c r="I1226" i="3"/>
  <c r="I1237" i="3"/>
  <c r="I1247" i="3"/>
  <c r="I1257" i="3"/>
  <c r="I1265" i="3"/>
  <c r="I1273" i="3"/>
  <c r="I1281" i="3"/>
  <c r="I1289" i="3"/>
  <c r="I1297" i="3"/>
  <c r="I1305" i="3"/>
  <c r="I1313" i="3"/>
  <c r="I1321" i="3"/>
  <c r="I1329" i="3"/>
  <c r="I1337" i="3"/>
  <c r="I1345" i="3"/>
  <c r="I1353" i="3"/>
  <c r="I1361" i="3"/>
  <c r="I1369" i="3"/>
  <c r="I1377" i="3"/>
  <c r="I1385" i="3"/>
  <c r="I1393" i="3"/>
  <c r="I1401" i="3"/>
  <c r="I1409" i="3"/>
  <c r="I1417" i="3"/>
  <c r="I1425" i="3"/>
  <c r="I1433" i="3"/>
  <c r="I1441" i="3"/>
  <c r="I1449" i="3"/>
  <c r="I1457" i="3"/>
  <c r="I1465" i="3"/>
  <c r="I1473" i="3"/>
  <c r="I1481" i="3"/>
  <c r="I1489" i="3"/>
  <c r="I1497" i="3"/>
  <c r="I1505" i="3"/>
  <c r="I1513" i="3"/>
  <c r="I1521" i="3"/>
  <c r="I1529" i="3"/>
  <c r="I1537" i="3"/>
  <c r="I1545" i="3"/>
  <c r="I1553" i="3"/>
  <c r="I1561" i="3"/>
  <c r="I1569" i="3"/>
  <c r="I1577" i="3"/>
  <c r="I1585" i="3"/>
  <c r="I1593" i="3"/>
  <c r="I1601" i="3"/>
  <c r="I1609" i="3"/>
  <c r="I1617" i="3"/>
  <c r="I1625" i="3"/>
  <c r="I1633" i="3"/>
  <c r="I1641" i="3"/>
  <c r="I1649" i="3"/>
  <c r="I1657" i="3"/>
  <c r="I1665" i="3"/>
  <c r="I1673" i="3"/>
  <c r="I1681" i="3"/>
  <c r="I1689" i="3"/>
  <c r="I1697" i="3"/>
  <c r="I1705" i="3"/>
  <c r="I1713" i="3"/>
  <c r="I1211" i="3"/>
  <c r="I1227" i="3"/>
  <c r="I1238" i="3"/>
  <c r="I1249" i="3"/>
  <c r="I1258" i="3"/>
  <c r="I1266" i="3"/>
  <c r="I1274" i="3"/>
  <c r="I1282" i="3"/>
  <c r="I1290" i="3"/>
  <c r="I1298" i="3"/>
  <c r="I1306" i="3"/>
  <c r="I1314" i="3"/>
  <c r="I1322" i="3"/>
  <c r="I1330" i="3"/>
  <c r="I1338" i="3"/>
  <c r="I1346" i="3"/>
  <c r="I1354" i="3"/>
  <c r="I1362" i="3"/>
  <c r="I1370" i="3"/>
  <c r="I1378" i="3"/>
  <c r="I1386" i="3"/>
  <c r="I1394" i="3"/>
  <c r="I1402" i="3"/>
  <c r="I1410" i="3"/>
  <c r="I1418" i="3"/>
  <c r="I1426" i="3"/>
  <c r="I1434" i="3"/>
  <c r="I1442" i="3"/>
  <c r="I1450" i="3"/>
  <c r="I1458" i="3"/>
  <c r="I1466" i="3"/>
  <c r="I1474" i="3"/>
  <c r="I1482" i="3"/>
  <c r="I1490" i="3"/>
  <c r="I1498" i="3"/>
  <c r="I1506" i="3"/>
  <c r="I1514" i="3"/>
  <c r="I1522" i="3"/>
  <c r="I1530" i="3"/>
  <c r="I1538" i="3"/>
  <c r="I1546" i="3"/>
  <c r="I1554" i="3"/>
  <c r="I1562" i="3"/>
  <c r="I1570" i="3"/>
  <c r="I1578" i="3"/>
  <c r="I1586" i="3"/>
  <c r="I1594" i="3"/>
  <c r="I1602" i="3"/>
  <c r="I1610" i="3"/>
  <c r="I1618" i="3"/>
  <c r="I1626" i="3"/>
  <c r="I1634" i="3"/>
  <c r="I1642" i="3"/>
  <c r="I1650" i="3"/>
  <c r="I1658" i="3"/>
  <c r="I1666" i="3"/>
  <c r="I1674" i="3"/>
  <c r="I1682" i="3"/>
  <c r="I1690" i="3"/>
  <c r="I1698" i="3"/>
  <c r="I1706" i="3"/>
  <c r="I1714" i="3"/>
  <c r="I1722" i="3"/>
  <c r="I1730" i="3"/>
  <c r="I1738" i="3"/>
  <c r="I1746" i="3"/>
  <c r="I1754" i="3"/>
  <c r="I1762" i="3"/>
  <c r="I1770" i="3"/>
  <c r="I1778" i="3"/>
  <c r="I1786" i="3"/>
  <c r="I1794" i="3"/>
  <c r="I1802" i="3"/>
  <c r="I1810" i="3"/>
  <c r="I1818" i="3"/>
  <c r="I1215" i="3"/>
  <c r="I1229" i="3"/>
  <c r="I1239" i="3"/>
  <c r="I1250" i="3"/>
  <c r="I1259" i="3"/>
  <c r="I1267" i="3"/>
  <c r="I1275" i="3"/>
  <c r="I1283" i="3"/>
  <c r="I1291" i="3"/>
  <c r="I1299" i="3"/>
  <c r="I1307" i="3"/>
  <c r="I1315" i="3"/>
  <c r="I1323" i="3"/>
  <c r="I1331" i="3"/>
  <c r="I1339" i="3"/>
  <c r="I1347" i="3"/>
  <c r="I1355" i="3"/>
  <c r="I1363" i="3"/>
  <c r="I1371" i="3"/>
  <c r="I1379" i="3"/>
  <c r="I1387" i="3"/>
  <c r="I1395" i="3"/>
  <c r="I1403" i="3"/>
  <c r="I1411" i="3"/>
  <c r="I1419" i="3"/>
  <c r="I1427" i="3"/>
  <c r="I1435" i="3"/>
  <c r="I1443" i="3"/>
  <c r="I1451" i="3"/>
  <c r="I1459" i="3"/>
  <c r="I1467" i="3"/>
  <c r="I1475" i="3"/>
  <c r="I1483" i="3"/>
  <c r="I1491" i="3"/>
  <c r="I1499" i="3"/>
  <c r="I1507" i="3"/>
  <c r="I1515" i="3"/>
  <c r="I1523" i="3"/>
  <c r="I1531" i="3"/>
  <c r="I1539" i="3"/>
  <c r="I1547" i="3"/>
  <c r="I1555" i="3"/>
  <c r="I1563" i="3"/>
  <c r="I1571" i="3"/>
  <c r="I1579" i="3"/>
  <c r="I1587" i="3"/>
  <c r="I1595" i="3"/>
  <c r="I1603" i="3"/>
  <c r="I1611" i="3"/>
  <c r="I1619" i="3"/>
  <c r="I1627" i="3"/>
  <c r="I1635" i="3"/>
  <c r="I1643" i="3"/>
  <c r="I1651" i="3"/>
  <c r="I1659" i="3"/>
  <c r="I1667" i="3"/>
  <c r="I1675" i="3"/>
  <c r="I1683" i="3"/>
  <c r="I1691" i="3"/>
  <c r="I1699" i="3"/>
  <c r="I1707" i="3"/>
  <c r="I1715" i="3"/>
  <c r="I1723" i="3"/>
  <c r="I1731" i="3"/>
  <c r="I1739" i="3"/>
  <c r="I1747" i="3"/>
  <c r="I1755" i="3"/>
  <c r="I1763" i="3"/>
  <c r="I1771" i="3"/>
  <c r="I1779" i="3"/>
  <c r="I1787" i="3"/>
  <c r="I1795" i="3"/>
  <c r="I1803" i="3"/>
  <c r="I1811" i="3"/>
  <c r="I1819" i="3"/>
  <c r="I1217" i="3"/>
  <c r="I1230" i="3"/>
  <c r="I1241" i="3"/>
  <c r="I1251" i="3"/>
  <c r="I1260" i="3"/>
  <c r="I1268" i="3"/>
  <c r="I1276" i="3"/>
  <c r="I1284" i="3"/>
  <c r="I1292" i="3"/>
  <c r="I1300" i="3"/>
  <c r="I1308" i="3"/>
  <c r="I1316" i="3"/>
  <c r="I1324" i="3"/>
  <c r="I1332" i="3"/>
  <c r="I1340" i="3"/>
  <c r="I1348" i="3"/>
  <c r="I1356" i="3"/>
  <c r="I1364" i="3"/>
  <c r="I1372" i="3"/>
  <c r="I1380" i="3"/>
  <c r="I1388" i="3"/>
  <c r="I1396" i="3"/>
  <c r="I1404" i="3"/>
  <c r="I1412" i="3"/>
  <c r="I1420" i="3"/>
  <c r="I1428" i="3"/>
  <c r="I1436" i="3"/>
  <c r="I1444" i="3"/>
  <c r="I1452" i="3"/>
  <c r="I1460" i="3"/>
  <c r="I1468" i="3"/>
  <c r="I1476" i="3"/>
  <c r="I1484" i="3"/>
  <c r="I1492" i="3"/>
  <c r="I1500" i="3"/>
  <c r="I1508" i="3"/>
  <c r="I1516" i="3"/>
  <c r="I1524" i="3"/>
  <c r="I1532" i="3"/>
  <c r="I1540" i="3"/>
  <c r="I1548" i="3"/>
  <c r="I1556" i="3"/>
  <c r="I1564" i="3"/>
  <c r="I1572" i="3"/>
  <c r="I1580" i="3"/>
  <c r="I1588" i="3"/>
  <c r="I1596" i="3"/>
  <c r="I1604" i="3"/>
  <c r="I1612" i="3"/>
  <c r="I1620" i="3"/>
  <c r="I1628" i="3"/>
  <c r="I1636" i="3"/>
  <c r="I1644" i="3"/>
  <c r="I1652" i="3"/>
  <c r="I1660" i="3"/>
  <c r="I1668" i="3"/>
  <c r="I1676" i="3"/>
  <c r="I1684" i="3"/>
  <c r="I1692" i="3"/>
  <c r="I1700" i="3"/>
  <c r="I1708" i="3"/>
  <c r="I1716" i="3"/>
  <c r="I1724" i="3"/>
  <c r="I1732" i="3"/>
  <c r="I1740" i="3"/>
  <c r="I1748" i="3"/>
  <c r="I1756" i="3"/>
  <c r="I1764" i="3"/>
  <c r="I1772" i="3"/>
  <c r="I1780" i="3"/>
  <c r="I1788" i="3"/>
  <c r="I1796" i="3"/>
  <c r="I1804" i="3"/>
  <c r="I1812" i="3"/>
  <c r="I1820" i="3"/>
  <c r="I1828" i="3"/>
  <c r="I1836" i="3"/>
  <c r="I1844" i="3"/>
  <c r="I1852" i="3"/>
  <c r="I1860" i="3"/>
  <c r="I1868" i="3"/>
  <c r="I1876" i="3"/>
  <c r="I1884" i="3"/>
  <c r="I1253" i="3"/>
  <c r="I1317" i="3"/>
  <c r="I1381" i="3"/>
  <c r="I1445" i="3"/>
  <c r="I1509" i="3"/>
  <c r="I1573" i="3"/>
  <c r="I1637" i="3"/>
  <c r="I1701" i="3"/>
  <c r="I1737" i="3"/>
  <c r="I1759" i="3"/>
  <c r="I1774" i="3"/>
  <c r="I1785" i="3"/>
  <c r="I1799" i="3"/>
  <c r="I1813" i="3"/>
  <c r="I1824" i="3"/>
  <c r="I1833" i="3"/>
  <c r="I1842" i="3"/>
  <c r="I1851" i="3"/>
  <c r="I1861" i="3"/>
  <c r="I1870" i="3"/>
  <c r="I1879" i="3"/>
  <c r="I1888" i="3"/>
  <c r="I1896" i="3"/>
  <c r="I1904" i="3"/>
  <c r="I1912" i="3"/>
  <c r="I1920" i="3"/>
  <c r="I1928" i="3"/>
  <c r="I1936" i="3"/>
  <c r="I1944" i="3"/>
  <c r="I1952" i="3"/>
  <c r="I1960" i="3"/>
  <c r="I1968" i="3"/>
  <c r="I1976" i="3"/>
  <c r="I1984" i="3"/>
  <c r="I1992" i="3"/>
  <c r="I1953" i="3"/>
  <c r="I1969" i="3"/>
  <c r="I1985" i="3"/>
  <c r="I1437" i="3"/>
  <c r="I1784" i="3"/>
  <c r="I1850" i="3"/>
  <c r="I1869" i="3"/>
  <c r="I1919" i="3"/>
  <c r="I1975" i="3"/>
  <c r="I1261" i="3"/>
  <c r="I1325" i="3"/>
  <c r="I1389" i="3"/>
  <c r="I1453" i="3"/>
  <c r="I1517" i="3"/>
  <c r="I1581" i="3"/>
  <c r="I1645" i="3"/>
  <c r="I1709" i="3"/>
  <c r="I1741" i="3"/>
  <c r="I1760" i="3"/>
  <c r="I1775" i="3"/>
  <c r="I1789" i="3"/>
  <c r="I1800" i="3"/>
  <c r="I1814" i="3"/>
  <c r="I1825" i="3"/>
  <c r="I1834" i="3"/>
  <c r="I1843" i="3"/>
  <c r="I1853" i="3"/>
  <c r="I1862" i="3"/>
  <c r="I1871" i="3"/>
  <c r="I1880" i="3"/>
  <c r="I1889" i="3"/>
  <c r="I1897" i="3"/>
  <c r="I1905" i="3"/>
  <c r="I1913" i="3"/>
  <c r="I1921" i="3"/>
  <c r="I1929" i="3"/>
  <c r="I1937" i="3"/>
  <c r="I1945" i="3"/>
  <c r="I1961" i="3"/>
  <c r="I1977" i="3"/>
  <c r="I1993" i="3"/>
  <c r="I1629" i="3"/>
  <c r="I1798" i="3"/>
  <c r="I1895" i="3"/>
  <c r="I1943" i="3"/>
  <c r="I1991" i="3"/>
  <c r="I1269" i="3"/>
  <c r="I1333" i="3"/>
  <c r="I1397" i="3"/>
  <c r="I1461" i="3"/>
  <c r="I1525" i="3"/>
  <c r="I1589" i="3"/>
  <c r="I1653" i="3"/>
  <c r="I1717" i="3"/>
  <c r="I1743" i="3"/>
  <c r="I1761" i="3"/>
  <c r="I1776" i="3"/>
  <c r="I1790" i="3"/>
  <c r="I1801" i="3"/>
  <c r="I1815" i="3"/>
  <c r="I1826" i="3"/>
  <c r="I1835" i="3"/>
  <c r="I1845" i="3"/>
  <c r="I1854" i="3"/>
  <c r="I1863" i="3"/>
  <c r="I1872" i="3"/>
  <c r="I1881" i="3"/>
  <c r="I1890" i="3"/>
  <c r="I1898" i="3"/>
  <c r="I1906" i="3"/>
  <c r="I1914" i="3"/>
  <c r="I1922" i="3"/>
  <c r="I1930" i="3"/>
  <c r="I1938" i="3"/>
  <c r="I1946" i="3"/>
  <c r="I1954" i="3"/>
  <c r="I1962" i="3"/>
  <c r="I1970" i="3"/>
  <c r="I1978" i="3"/>
  <c r="I1986" i="3"/>
  <c r="I1994" i="3"/>
  <c r="I1855" i="3"/>
  <c r="I1882" i="3"/>
  <c r="I1899" i="3"/>
  <c r="I1915" i="3"/>
  <c r="I1931" i="3"/>
  <c r="I1939" i="3"/>
  <c r="I1955" i="3"/>
  <c r="I1971" i="3"/>
  <c r="I1987" i="3"/>
  <c r="I1940" i="3"/>
  <c r="I1964" i="3"/>
  <c r="I1988" i="3"/>
  <c r="I1974" i="3"/>
  <c r="I1373" i="3"/>
  <c r="I1735" i="3"/>
  <c r="I1823" i="3"/>
  <c r="I1878" i="3"/>
  <c r="I1935" i="3"/>
  <c r="I1983" i="3"/>
  <c r="I1277" i="3"/>
  <c r="I1341" i="3"/>
  <c r="I1405" i="3"/>
  <c r="I1469" i="3"/>
  <c r="I1533" i="3"/>
  <c r="I1597" i="3"/>
  <c r="I1661" i="3"/>
  <c r="I1721" i="3"/>
  <c r="I1745" i="3"/>
  <c r="I1765" i="3"/>
  <c r="I1777" i="3"/>
  <c r="I1791" i="3"/>
  <c r="I1805" i="3"/>
  <c r="I1816" i="3"/>
  <c r="I1827" i="3"/>
  <c r="I1837" i="3"/>
  <c r="I1846" i="3"/>
  <c r="I1864" i="3"/>
  <c r="I1873" i="3"/>
  <c r="I1891" i="3"/>
  <c r="I1907" i="3"/>
  <c r="I1923" i="3"/>
  <c r="I1947" i="3"/>
  <c r="I1963" i="3"/>
  <c r="I1979" i="3"/>
  <c r="I1995" i="3"/>
  <c r="I1948" i="3"/>
  <c r="I1980" i="3"/>
  <c r="I1982" i="3"/>
  <c r="I1242" i="3"/>
  <c r="I1693" i="3"/>
  <c r="I1809" i="3"/>
  <c r="I1887" i="3"/>
  <c r="I1951" i="3"/>
  <c r="I1285" i="3"/>
  <c r="I1349" i="3"/>
  <c r="I1413" i="3"/>
  <c r="I1477" i="3"/>
  <c r="I1541" i="3"/>
  <c r="I1605" i="3"/>
  <c r="I1669" i="3"/>
  <c r="I1725" i="3"/>
  <c r="I1749" i="3"/>
  <c r="I1767" i="3"/>
  <c r="I1781" i="3"/>
  <c r="I1792" i="3"/>
  <c r="I1806" i="3"/>
  <c r="I1817" i="3"/>
  <c r="I1829" i="3"/>
  <c r="I1838" i="3"/>
  <c r="I1847" i="3"/>
  <c r="I1856" i="3"/>
  <c r="I1865" i="3"/>
  <c r="I1874" i="3"/>
  <c r="I1883" i="3"/>
  <c r="I1892" i="3"/>
  <c r="I1900" i="3"/>
  <c r="I1908" i="3"/>
  <c r="I1916" i="3"/>
  <c r="I1924" i="3"/>
  <c r="I1932" i="3"/>
  <c r="I1956" i="3"/>
  <c r="I1972" i="3"/>
  <c r="I1996" i="3"/>
  <c r="I1998" i="3"/>
  <c r="I1501" i="3"/>
  <c r="I1773" i="3"/>
  <c r="I1841" i="3"/>
  <c r="I1903" i="3"/>
  <c r="I1927" i="3"/>
  <c r="I1967" i="3"/>
  <c r="I1218" i="3"/>
  <c r="I1293" i="3"/>
  <c r="I1357" i="3"/>
  <c r="I1421" i="3"/>
  <c r="I1485" i="3"/>
  <c r="I1549" i="3"/>
  <c r="I1613" i="3"/>
  <c r="I1677" i="3"/>
  <c r="I1729" i="3"/>
  <c r="I1751" i="3"/>
  <c r="I1768" i="3"/>
  <c r="I1782" i="3"/>
  <c r="I1793" i="3"/>
  <c r="I1807" i="3"/>
  <c r="I1821" i="3"/>
  <c r="I1830" i="3"/>
  <c r="I1839" i="3"/>
  <c r="I1848" i="3"/>
  <c r="I1857" i="3"/>
  <c r="I1866" i="3"/>
  <c r="I1875" i="3"/>
  <c r="I1885" i="3"/>
  <c r="I1893" i="3"/>
  <c r="I1901" i="3"/>
  <c r="I1909" i="3"/>
  <c r="I1917" i="3"/>
  <c r="I1925" i="3"/>
  <c r="I1933" i="3"/>
  <c r="I1941" i="3"/>
  <c r="I1949" i="3"/>
  <c r="I1957" i="3"/>
  <c r="I1965" i="3"/>
  <c r="I1973" i="3"/>
  <c r="I1981" i="3"/>
  <c r="I1989" i="3"/>
  <c r="I1997" i="3"/>
  <c r="I1934" i="3"/>
  <c r="I1942" i="3"/>
  <c r="I1950" i="3"/>
  <c r="I1958" i="3"/>
  <c r="I1966" i="3"/>
  <c r="I1990" i="3"/>
  <c r="I1565" i="3"/>
  <c r="I1231" i="3"/>
  <c r="I1301" i="3"/>
  <c r="I1365" i="3"/>
  <c r="I1429" i="3"/>
  <c r="I1493" i="3"/>
  <c r="I1557" i="3"/>
  <c r="I1621" i="3"/>
  <c r="I1685" i="3"/>
  <c r="I1733" i="3"/>
  <c r="I1753" i="3"/>
  <c r="I1769" i="3"/>
  <c r="I1783" i="3"/>
  <c r="I1797" i="3"/>
  <c r="I1808" i="3"/>
  <c r="I1822" i="3"/>
  <c r="I1831" i="3"/>
  <c r="I1840" i="3"/>
  <c r="I1849" i="3"/>
  <c r="I1858" i="3"/>
  <c r="I1867" i="3"/>
  <c r="I1877" i="3"/>
  <c r="I1886" i="3"/>
  <c r="I1894" i="3"/>
  <c r="I1902" i="3"/>
  <c r="I1910" i="3"/>
  <c r="I1918" i="3"/>
  <c r="I1926" i="3"/>
  <c r="I1309" i="3"/>
  <c r="I1757" i="3"/>
  <c r="I1832" i="3"/>
  <c r="I1859" i="3"/>
  <c r="I1911" i="3"/>
  <c r="I1959" i="3"/>
  <c r="I1999" i="3"/>
  <c r="I19" i="2"/>
  <c r="AU17" i="2"/>
  <c r="AU18" i="19"/>
  <c r="AU17" i="19"/>
  <c r="C63" i="1" l="1"/>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N84" i="19"/>
  <c r="AO84" i="19"/>
  <c r="AK84" i="19" s="1"/>
  <c r="AP84" i="19"/>
  <c r="AQ84" i="19"/>
  <c r="AR84" i="19"/>
  <c r="AS84" i="19"/>
  <c r="AN85" i="19"/>
  <c r="AO85" i="19"/>
  <c r="AK85" i="19" s="1"/>
  <c r="AP85" i="19"/>
  <c r="AQ85" i="19"/>
  <c r="AR85" i="19"/>
  <c r="AS85" i="19"/>
  <c r="AN86" i="19"/>
  <c r="AO86" i="19"/>
  <c r="AK86" i="19" s="1"/>
  <c r="AP86" i="19"/>
  <c r="AQ86" i="19"/>
  <c r="AR86" i="19"/>
  <c r="AS86" i="19"/>
  <c r="AN87" i="19"/>
  <c r="AO87" i="19"/>
  <c r="AK87" i="19" s="1"/>
  <c r="AP87" i="19"/>
  <c r="AQ87" i="19"/>
  <c r="AR87" i="19"/>
  <c r="AS87" i="19"/>
  <c r="AN88" i="19"/>
  <c r="AO88" i="19"/>
  <c r="AK88" i="19" s="1"/>
  <c r="AP88" i="19"/>
  <c r="AQ88" i="19"/>
  <c r="AR88" i="19"/>
  <c r="AS88" i="19"/>
  <c r="AN89" i="19"/>
  <c r="AO89" i="19"/>
  <c r="AK89" i="19" s="1"/>
  <c r="AP89" i="19"/>
  <c r="AQ89" i="19"/>
  <c r="AR89" i="19"/>
  <c r="AS89" i="19"/>
  <c r="AN90" i="19"/>
  <c r="AO90" i="19"/>
  <c r="AK90" i="19" s="1"/>
  <c r="AP90" i="19"/>
  <c r="AQ90" i="19"/>
  <c r="AR90" i="19"/>
  <c r="AS90" i="19"/>
  <c r="AN43" i="19"/>
  <c r="AO43" i="19"/>
  <c r="AK43" i="19" s="1"/>
  <c r="AP43" i="19"/>
  <c r="AQ43" i="19"/>
  <c r="AR43" i="19"/>
  <c r="AS43" i="19"/>
  <c r="AN44" i="19"/>
  <c r="AO44" i="19"/>
  <c r="AK44" i="19" s="1"/>
  <c r="AP44" i="19"/>
  <c r="AQ44" i="19"/>
  <c r="AR44" i="19"/>
  <c r="AS44" i="19"/>
  <c r="AN45" i="19"/>
  <c r="AO45" i="19"/>
  <c r="AK45" i="19" s="1"/>
  <c r="AP45" i="19"/>
  <c r="AQ45" i="19"/>
  <c r="AR45" i="19"/>
  <c r="AS45" i="19"/>
  <c r="AN46" i="19"/>
  <c r="AO46" i="19"/>
  <c r="AK46" i="19" s="1"/>
  <c r="AP46" i="19"/>
  <c r="AQ46" i="19"/>
  <c r="AR46" i="19"/>
  <c r="AS46" i="19"/>
  <c r="AN47" i="19"/>
  <c r="AO47" i="19"/>
  <c r="AK47" i="19" s="1"/>
  <c r="AP47" i="19"/>
  <c r="AQ47" i="19"/>
  <c r="AR47" i="19"/>
  <c r="AS47" i="19"/>
  <c r="AN48" i="19"/>
  <c r="AO48" i="19"/>
  <c r="AK48" i="19" s="1"/>
  <c r="AP48" i="19"/>
  <c r="AQ48" i="19"/>
  <c r="AR48" i="19"/>
  <c r="AS48" i="19"/>
  <c r="AN49" i="19"/>
  <c r="AO49" i="19"/>
  <c r="AK49" i="19" s="1"/>
  <c r="AP49" i="19"/>
  <c r="AQ49" i="19"/>
  <c r="AR49" i="19"/>
  <c r="AS49" i="19"/>
  <c r="AN50" i="19"/>
  <c r="AO50" i="19"/>
  <c r="AK50" i="19" s="1"/>
  <c r="AP50" i="19"/>
  <c r="AQ50" i="19"/>
  <c r="AR50" i="19"/>
  <c r="AS50" i="19"/>
  <c r="AN51" i="19"/>
  <c r="AO51" i="19"/>
  <c r="AK51" i="19" s="1"/>
  <c r="AP51" i="19"/>
  <c r="AQ51" i="19"/>
  <c r="AR51" i="19"/>
  <c r="AS51" i="19"/>
  <c r="AN52" i="19"/>
  <c r="AO52" i="19"/>
  <c r="AK52" i="19" s="1"/>
  <c r="AP52" i="19"/>
  <c r="AQ52" i="19"/>
  <c r="AR52" i="19"/>
  <c r="AS52" i="19"/>
  <c r="AN53" i="19"/>
  <c r="AO53" i="19"/>
  <c r="AK53" i="19" s="1"/>
  <c r="AP53" i="19"/>
  <c r="AQ53" i="19"/>
  <c r="AR53" i="19"/>
  <c r="AS53" i="19"/>
  <c r="AN54" i="19"/>
  <c r="AO54" i="19"/>
  <c r="AK54" i="19" s="1"/>
  <c r="AP54" i="19"/>
  <c r="AQ54" i="19"/>
  <c r="AR54" i="19"/>
  <c r="AS54" i="19"/>
  <c r="AN55" i="19"/>
  <c r="AO55" i="19"/>
  <c r="AK55" i="19" s="1"/>
  <c r="AP55" i="19"/>
  <c r="AQ55" i="19"/>
  <c r="AR55" i="19"/>
  <c r="AS55" i="19"/>
  <c r="AN56" i="19"/>
  <c r="AO56" i="19"/>
  <c r="AK56" i="19" s="1"/>
  <c r="AP56" i="19"/>
  <c r="AQ56" i="19"/>
  <c r="AR56" i="19"/>
  <c r="AS56" i="19"/>
  <c r="AN57" i="19"/>
  <c r="AO57" i="19"/>
  <c r="AK57" i="19" s="1"/>
  <c r="AP57" i="19"/>
  <c r="AQ57" i="19"/>
  <c r="AR57" i="19"/>
  <c r="AS57" i="19"/>
  <c r="AN58" i="19"/>
  <c r="AO58" i="19"/>
  <c r="AK58" i="19" s="1"/>
  <c r="AP58" i="19"/>
  <c r="AQ58" i="19"/>
  <c r="AR58" i="19"/>
  <c r="AS58" i="19"/>
  <c r="AN59" i="19"/>
  <c r="AO59" i="19"/>
  <c r="AK59" i="19" s="1"/>
  <c r="AP59" i="19"/>
  <c r="AQ59" i="19"/>
  <c r="AR59" i="19"/>
  <c r="AS59" i="19"/>
  <c r="AN60" i="19"/>
  <c r="AO60" i="19"/>
  <c r="AK60" i="19" s="1"/>
  <c r="AP60" i="19"/>
  <c r="AQ60" i="19"/>
  <c r="AR60" i="19"/>
  <c r="AS60" i="19"/>
  <c r="AN61" i="19"/>
  <c r="AO61" i="19"/>
  <c r="AK61" i="19" s="1"/>
  <c r="AP61" i="19"/>
  <c r="AQ61" i="19"/>
  <c r="AR61" i="19"/>
  <c r="AS61" i="19"/>
  <c r="AN62" i="19"/>
  <c r="AO62" i="19"/>
  <c r="AK62" i="19" s="1"/>
  <c r="AP62" i="19"/>
  <c r="AQ62" i="19"/>
  <c r="AR62" i="19"/>
  <c r="AS62" i="19"/>
  <c r="AN63" i="19"/>
  <c r="AO63" i="19"/>
  <c r="AK63" i="19" s="1"/>
  <c r="AP63" i="19"/>
  <c r="AQ63" i="19"/>
  <c r="AR63" i="19"/>
  <c r="AS63" i="19"/>
  <c r="AN64" i="19"/>
  <c r="AO64" i="19"/>
  <c r="AK64" i="19" s="1"/>
  <c r="AP64" i="19"/>
  <c r="AQ64" i="19"/>
  <c r="AR64" i="19"/>
  <c r="AS64" i="19"/>
  <c r="AN65" i="19"/>
  <c r="AO65" i="19"/>
  <c r="AK65" i="19" s="1"/>
  <c r="AP65" i="19"/>
  <c r="AQ65" i="19"/>
  <c r="AR65" i="19"/>
  <c r="AS65" i="19"/>
  <c r="AN66" i="19"/>
  <c r="AO66" i="19"/>
  <c r="AK66" i="19" s="1"/>
  <c r="AP66" i="19"/>
  <c r="AQ66" i="19"/>
  <c r="AR66" i="19"/>
  <c r="AS66" i="19"/>
  <c r="AN67" i="19"/>
  <c r="AO67" i="19"/>
  <c r="AK67" i="19" s="1"/>
  <c r="AP67" i="19"/>
  <c r="AQ67" i="19"/>
  <c r="AR67" i="19"/>
  <c r="AS67" i="19"/>
  <c r="AN68" i="19"/>
  <c r="AO68" i="19"/>
  <c r="AK68" i="19" s="1"/>
  <c r="AP68" i="19"/>
  <c r="AQ68" i="19"/>
  <c r="AR68" i="19"/>
  <c r="AS68" i="19"/>
  <c r="AN69" i="19"/>
  <c r="AO69" i="19"/>
  <c r="AK69" i="19" s="1"/>
  <c r="AP69" i="19"/>
  <c r="AQ69" i="19"/>
  <c r="AR69" i="19"/>
  <c r="AS69" i="19"/>
  <c r="AN70" i="19"/>
  <c r="AO70" i="19"/>
  <c r="AK70" i="19" s="1"/>
  <c r="AP70" i="19"/>
  <c r="AQ70" i="19"/>
  <c r="AR70" i="19"/>
  <c r="AS70" i="19"/>
  <c r="AN71" i="19"/>
  <c r="AO71" i="19"/>
  <c r="AK71" i="19" s="1"/>
  <c r="AP71" i="19"/>
  <c r="AQ71" i="19"/>
  <c r="AR71" i="19"/>
  <c r="AS71" i="19"/>
  <c r="AN72" i="19"/>
  <c r="AO72" i="19"/>
  <c r="AK72" i="19" s="1"/>
  <c r="AP72" i="19"/>
  <c r="AQ72" i="19"/>
  <c r="AR72" i="19"/>
  <c r="AS72" i="19"/>
  <c r="AN73" i="19"/>
  <c r="AO73" i="19"/>
  <c r="AK73" i="19" s="1"/>
  <c r="AP73" i="19"/>
  <c r="AQ73" i="19"/>
  <c r="AR73" i="19"/>
  <c r="AS73" i="19"/>
  <c r="AN74" i="19"/>
  <c r="AO74" i="19"/>
  <c r="AK74" i="19" s="1"/>
  <c r="AP74" i="19"/>
  <c r="AQ74" i="19"/>
  <c r="AR74" i="19"/>
  <c r="AS74" i="19"/>
  <c r="AN75" i="19"/>
  <c r="AO75" i="19"/>
  <c r="AK75" i="19" s="1"/>
  <c r="AP75" i="19"/>
  <c r="AQ75" i="19"/>
  <c r="AR75" i="19"/>
  <c r="AS75" i="19"/>
  <c r="AN76" i="19"/>
  <c r="AO76" i="19"/>
  <c r="AK76" i="19" s="1"/>
  <c r="AP76" i="19"/>
  <c r="AQ76" i="19"/>
  <c r="AR76" i="19"/>
  <c r="AS76" i="19"/>
  <c r="AN77" i="19"/>
  <c r="AO77" i="19"/>
  <c r="AK77" i="19" s="1"/>
  <c r="AP77" i="19"/>
  <c r="AQ77" i="19"/>
  <c r="AR77" i="19"/>
  <c r="AS77" i="19"/>
  <c r="AN78" i="19"/>
  <c r="AO78" i="19"/>
  <c r="AK78" i="19" s="1"/>
  <c r="AP78" i="19"/>
  <c r="AQ78" i="19"/>
  <c r="AR78" i="19"/>
  <c r="AS78" i="19"/>
  <c r="AN79" i="19"/>
  <c r="AO79" i="19"/>
  <c r="AK79" i="19" s="1"/>
  <c r="AP79" i="19"/>
  <c r="AQ79" i="19"/>
  <c r="AR79" i="19"/>
  <c r="AS79" i="19"/>
  <c r="AN80" i="19"/>
  <c r="AO80" i="19"/>
  <c r="AK80" i="19" s="1"/>
  <c r="AP80" i="19"/>
  <c r="AQ80" i="19"/>
  <c r="AR80" i="19"/>
  <c r="AS80" i="19"/>
  <c r="AN81" i="19"/>
  <c r="AO81" i="19"/>
  <c r="AK81" i="19" s="1"/>
  <c r="AP81" i="19"/>
  <c r="AQ81" i="19"/>
  <c r="AR81" i="19"/>
  <c r="AS81" i="19"/>
  <c r="AN82" i="19"/>
  <c r="AO82" i="19"/>
  <c r="AK82" i="19" s="1"/>
  <c r="AP82" i="19"/>
  <c r="AQ82" i="19"/>
  <c r="AR82" i="19"/>
  <c r="AS82" i="19"/>
  <c r="AN83" i="19"/>
  <c r="AO83" i="19"/>
  <c r="AK83" i="19" s="1"/>
  <c r="AP83" i="19"/>
  <c r="AQ83" i="19"/>
  <c r="AR83" i="19"/>
  <c r="AS83" i="19"/>
  <c r="Q40" i="19"/>
  <c r="J42" i="23" s="1"/>
  <c r="Q46" i="19"/>
  <c r="Q49" i="19"/>
  <c r="Q52" i="19"/>
  <c r="Q55" i="19"/>
  <c r="Q58" i="19"/>
  <c r="Q61" i="19"/>
  <c r="Q64" i="19"/>
  <c r="Q67" i="19"/>
  <c r="Q70" i="19"/>
  <c r="Q73" i="19"/>
  <c r="Q76" i="19"/>
  <c r="Q79" i="19"/>
  <c r="Q82" i="19"/>
  <c r="Q85" i="19"/>
  <c r="Q88" i="19"/>
  <c r="C66" i="1"/>
  <c r="BD20" i="19"/>
  <c r="BD21" i="19" s="1"/>
  <c r="BC26" i="19"/>
  <c r="BC25" i="19"/>
  <c r="BC24" i="19"/>
  <c r="BC23" i="19"/>
  <c r="BC22" i="19"/>
  <c r="BC21" i="19"/>
  <c r="BB21" i="19" s="1"/>
  <c r="BC20" i="19"/>
  <c r="BB20" i="19" s="1"/>
  <c r="BC19" i="19"/>
  <c r="AX15" i="19"/>
  <c r="BD20" i="2"/>
  <c r="BD21" i="2" s="1"/>
  <c r="BB28" i="19" l="1"/>
  <c r="BB36" i="19"/>
  <c r="BB29" i="19"/>
  <c r="BB37" i="19"/>
  <c r="BB27" i="19"/>
  <c r="BB22" i="19"/>
  <c r="BB30" i="19"/>
  <c r="BB38" i="19"/>
  <c r="BB35" i="19"/>
  <c r="BB23" i="19"/>
  <c r="BB31" i="19"/>
  <c r="BB39" i="19"/>
  <c r="BB24" i="19"/>
  <c r="BB25" i="19"/>
  <c r="BB26" i="19"/>
  <c r="AM85" i="19"/>
  <c r="AM88" i="19"/>
  <c r="AM84" i="19"/>
  <c r="AM89" i="19"/>
  <c r="AM90" i="19"/>
  <c r="AM44" i="19"/>
  <c r="AM86" i="19"/>
  <c r="AM87" i="19"/>
  <c r="AM82" i="19"/>
  <c r="AM78" i="19"/>
  <c r="AM74" i="19"/>
  <c r="AM70" i="19"/>
  <c r="AM64" i="19"/>
  <c r="AM60" i="19"/>
  <c r="AM56" i="19"/>
  <c r="AM52" i="19"/>
  <c r="AM48" i="19"/>
  <c r="AM71" i="19"/>
  <c r="AM53" i="19"/>
  <c r="AM46" i="19"/>
  <c r="BB19" i="19"/>
  <c r="AM80" i="19"/>
  <c r="AM77" i="19"/>
  <c r="AM62" i="19"/>
  <c r="AM59" i="19"/>
  <c r="AM81" i="19"/>
  <c r="AM66" i="19"/>
  <c r="AM63" i="19"/>
  <c r="AM45" i="19"/>
  <c r="AM67" i="19"/>
  <c r="AM49" i="19"/>
  <c r="AM75" i="19"/>
  <c r="AM68" i="19"/>
  <c r="AM57" i="19"/>
  <c r="AM50" i="19"/>
  <c r="AM47" i="19"/>
  <c r="AM79" i="19"/>
  <c r="AM72" i="19"/>
  <c r="AM69" i="19"/>
  <c r="AM61" i="19"/>
  <c r="AM54" i="19"/>
  <c r="AM51" i="19"/>
  <c r="AM83" i="19"/>
  <c r="AM76" i="19"/>
  <c r="AM73" i="19"/>
  <c r="AM65" i="19"/>
  <c r="AM58" i="19"/>
  <c r="AM55" i="19"/>
  <c r="AM43" i="19"/>
  <c r="Q43" i="19" s="1"/>
  <c r="BD19" i="19"/>
  <c r="BD15" i="19" s="1"/>
  <c r="S11" i="19"/>
  <c r="P100" i="2" l="1"/>
  <c r="P103" i="2"/>
  <c r="P106" i="2"/>
  <c r="AN49" i="2"/>
  <c r="AO49" i="2"/>
  <c r="AP49" i="2"/>
  <c r="AN50" i="2"/>
  <c r="AO50" i="2"/>
  <c r="AK50" i="2" s="1"/>
  <c r="AP50" i="2"/>
  <c r="AN51" i="2"/>
  <c r="AO51" i="2"/>
  <c r="AP51" i="2"/>
  <c r="AN52" i="2"/>
  <c r="AO52" i="2"/>
  <c r="AK52" i="2" s="1"/>
  <c r="AP52" i="2"/>
  <c r="AN53" i="2"/>
  <c r="AO53" i="2"/>
  <c r="AK53" i="2" s="1"/>
  <c r="AP53" i="2"/>
  <c r="AN54" i="2"/>
  <c r="AO54" i="2"/>
  <c r="AK54" i="2" s="1"/>
  <c r="AP54" i="2"/>
  <c r="AN55" i="2"/>
  <c r="AO55" i="2"/>
  <c r="AK55" i="2" s="1"/>
  <c r="AP55" i="2"/>
  <c r="AN56" i="2"/>
  <c r="AO56" i="2"/>
  <c r="AK56" i="2" s="1"/>
  <c r="AP56" i="2"/>
  <c r="AN57" i="2"/>
  <c r="AO57" i="2"/>
  <c r="AP57" i="2"/>
  <c r="AN58" i="2"/>
  <c r="AO58" i="2"/>
  <c r="AK58" i="2" s="1"/>
  <c r="AP58" i="2"/>
  <c r="AN59" i="2"/>
  <c r="AO59" i="2"/>
  <c r="AP59" i="2"/>
  <c r="AN60" i="2"/>
  <c r="AO60" i="2"/>
  <c r="AK60" i="2" s="1"/>
  <c r="AP60" i="2"/>
  <c r="AN61" i="2"/>
  <c r="AO61" i="2"/>
  <c r="AK61" i="2" s="1"/>
  <c r="AP61" i="2"/>
  <c r="AN62" i="2"/>
  <c r="AO62" i="2"/>
  <c r="AK62" i="2" s="1"/>
  <c r="AP62" i="2"/>
  <c r="AN63" i="2"/>
  <c r="AO63" i="2"/>
  <c r="AK63" i="2" s="1"/>
  <c r="AP63" i="2"/>
  <c r="AN64" i="2"/>
  <c r="AO64" i="2"/>
  <c r="AK64" i="2" s="1"/>
  <c r="AP64" i="2"/>
  <c r="AN65" i="2"/>
  <c r="AO65" i="2"/>
  <c r="AK65" i="2" s="1"/>
  <c r="AP65" i="2"/>
  <c r="AN66" i="2"/>
  <c r="AO66" i="2"/>
  <c r="AK66" i="2" s="1"/>
  <c r="AP66" i="2"/>
  <c r="AN67" i="2"/>
  <c r="AO67" i="2"/>
  <c r="AP67" i="2"/>
  <c r="AN68" i="2"/>
  <c r="AO68" i="2"/>
  <c r="AK68" i="2" s="1"/>
  <c r="AP68" i="2"/>
  <c r="AN69" i="2"/>
  <c r="AO69" i="2"/>
  <c r="AK69" i="2" s="1"/>
  <c r="AP69" i="2"/>
  <c r="AN70" i="2"/>
  <c r="AO70" i="2"/>
  <c r="AK70" i="2" s="1"/>
  <c r="AP70" i="2"/>
  <c r="AN71" i="2"/>
  <c r="AO71" i="2"/>
  <c r="AK71" i="2" s="1"/>
  <c r="AP71" i="2"/>
  <c r="AN72" i="2"/>
  <c r="AO72" i="2"/>
  <c r="AK72" i="2" s="1"/>
  <c r="AP72" i="2"/>
  <c r="AN73" i="2"/>
  <c r="AO73" i="2"/>
  <c r="AP73" i="2"/>
  <c r="AN74" i="2"/>
  <c r="AO74" i="2"/>
  <c r="AK74" i="2" s="1"/>
  <c r="AP74" i="2"/>
  <c r="AN75" i="2"/>
  <c r="AO75" i="2"/>
  <c r="AP75" i="2"/>
  <c r="AN76" i="2"/>
  <c r="AO76" i="2"/>
  <c r="AK76" i="2" s="1"/>
  <c r="AP76" i="2"/>
  <c r="AN77" i="2"/>
  <c r="AO77" i="2"/>
  <c r="AK77" i="2" s="1"/>
  <c r="AP77" i="2"/>
  <c r="AN78" i="2"/>
  <c r="AO78" i="2"/>
  <c r="AK78" i="2" s="1"/>
  <c r="AP78" i="2"/>
  <c r="AN79" i="2"/>
  <c r="AO79" i="2"/>
  <c r="AP79" i="2"/>
  <c r="AN80" i="2"/>
  <c r="AO80" i="2"/>
  <c r="AK80" i="2" s="1"/>
  <c r="AP80" i="2"/>
  <c r="AN81" i="2"/>
  <c r="AO81" i="2"/>
  <c r="AK81" i="2" s="1"/>
  <c r="AP81" i="2"/>
  <c r="AN82" i="2"/>
  <c r="AO82" i="2"/>
  <c r="AK82" i="2" s="1"/>
  <c r="AP82" i="2"/>
  <c r="AN83" i="2"/>
  <c r="AO83" i="2"/>
  <c r="AK83" i="2" s="1"/>
  <c r="AP83" i="2"/>
  <c r="AN84" i="2"/>
  <c r="AO84" i="2"/>
  <c r="AK84" i="2" s="1"/>
  <c r="AP84" i="2"/>
  <c r="AN85" i="2"/>
  <c r="AO85" i="2"/>
  <c r="AP85" i="2"/>
  <c r="AN86" i="2"/>
  <c r="AO86" i="2"/>
  <c r="AK86" i="2" s="1"/>
  <c r="AP86" i="2"/>
  <c r="AN87" i="2"/>
  <c r="AO87" i="2"/>
  <c r="AP87" i="2"/>
  <c r="AN88" i="2"/>
  <c r="AO88" i="2"/>
  <c r="AK88" i="2" s="1"/>
  <c r="AP88" i="2"/>
  <c r="AN89" i="2"/>
  <c r="AO89" i="2"/>
  <c r="AK89" i="2" s="1"/>
  <c r="AP89" i="2"/>
  <c r="AN90" i="2"/>
  <c r="AO90" i="2"/>
  <c r="AK90" i="2" s="1"/>
  <c r="AP90" i="2"/>
  <c r="AN91" i="2"/>
  <c r="AO91" i="2"/>
  <c r="AK91" i="2" s="1"/>
  <c r="AP91" i="2"/>
  <c r="AN92" i="2"/>
  <c r="AO92" i="2"/>
  <c r="AK92" i="2" s="1"/>
  <c r="AP92" i="2"/>
  <c r="AN93" i="2"/>
  <c r="AO93" i="2"/>
  <c r="AP93" i="2"/>
  <c r="AN94" i="2"/>
  <c r="AO94" i="2"/>
  <c r="AK94" i="2" s="1"/>
  <c r="AP94" i="2"/>
  <c r="AN95" i="2"/>
  <c r="AO95" i="2"/>
  <c r="AP95" i="2"/>
  <c r="AN96" i="2"/>
  <c r="AO96" i="2"/>
  <c r="AK96" i="2" s="1"/>
  <c r="AP96" i="2"/>
  <c r="AN97" i="2"/>
  <c r="AO97" i="2"/>
  <c r="AK97" i="2" s="1"/>
  <c r="AP97" i="2"/>
  <c r="AN98" i="2"/>
  <c r="AO98" i="2"/>
  <c r="AK98" i="2" s="1"/>
  <c r="AP98" i="2"/>
  <c r="AN99" i="2"/>
  <c r="AO99" i="2"/>
  <c r="AK99" i="2" s="1"/>
  <c r="AP99" i="2"/>
  <c r="AN100" i="2"/>
  <c r="AO100" i="2"/>
  <c r="AK100" i="2" s="1"/>
  <c r="AP100" i="2"/>
  <c r="AN101" i="2"/>
  <c r="AO101" i="2"/>
  <c r="AK101" i="2" s="1"/>
  <c r="AP101" i="2"/>
  <c r="AN102" i="2"/>
  <c r="AO102" i="2"/>
  <c r="AK102" i="2" s="1"/>
  <c r="AP102" i="2"/>
  <c r="AN103" i="2"/>
  <c r="AO103" i="2"/>
  <c r="AP103" i="2"/>
  <c r="AN104" i="2"/>
  <c r="AO104" i="2"/>
  <c r="AK104" i="2" s="1"/>
  <c r="AP104" i="2"/>
  <c r="AN105" i="2"/>
  <c r="AO105" i="2"/>
  <c r="AK105" i="2" s="1"/>
  <c r="AP105" i="2"/>
  <c r="AN106" i="2"/>
  <c r="AO106" i="2"/>
  <c r="AK106" i="2" s="1"/>
  <c r="AP106" i="2"/>
  <c r="AN107" i="2"/>
  <c r="AO107" i="2"/>
  <c r="AK107" i="2" s="1"/>
  <c r="AP107" i="2"/>
  <c r="AN108" i="2"/>
  <c r="AO108" i="2"/>
  <c r="AK108" i="2" s="1"/>
  <c r="AP108" i="2"/>
  <c r="AM61" i="2" l="1"/>
  <c r="P61" i="2" s="1"/>
  <c r="AM97" i="2"/>
  <c r="P97" i="2" s="1"/>
  <c r="AM81" i="2"/>
  <c r="AM69" i="2"/>
  <c r="AM83" i="2"/>
  <c r="AM71" i="2"/>
  <c r="AM63" i="2"/>
  <c r="AM55" i="2"/>
  <c r="P55" i="2" s="1"/>
  <c r="AM93" i="2"/>
  <c r="AK93" i="2"/>
  <c r="AM85" i="2"/>
  <c r="P85" i="2" s="1"/>
  <c r="AK85" i="2"/>
  <c r="AM49" i="2"/>
  <c r="P49" i="2" s="1"/>
  <c r="AK49" i="2"/>
  <c r="AM73" i="2"/>
  <c r="P73" i="2" s="1"/>
  <c r="AK73" i="2"/>
  <c r="AM57" i="2"/>
  <c r="AK57" i="2"/>
  <c r="AM77" i="2"/>
  <c r="AM105" i="2"/>
  <c r="AM100" i="2"/>
  <c r="AM95" i="2"/>
  <c r="AK95" i="2"/>
  <c r="AM79" i="2"/>
  <c r="P79" i="2" s="1"/>
  <c r="AK79" i="2"/>
  <c r="AM67" i="2"/>
  <c r="P67" i="2" s="1"/>
  <c r="AK67" i="2"/>
  <c r="AM59" i="2"/>
  <c r="AK59" i="2"/>
  <c r="AM51" i="2"/>
  <c r="AK51" i="2"/>
  <c r="AM108" i="2"/>
  <c r="AM103" i="2"/>
  <c r="AK103" i="2"/>
  <c r="AM92" i="2"/>
  <c r="AM87" i="2"/>
  <c r="AK87" i="2"/>
  <c r="AM75" i="2"/>
  <c r="AK75" i="2"/>
  <c r="AM101" i="2"/>
  <c r="AM65" i="2"/>
  <c r="AM89" i="2"/>
  <c r="AM53" i="2"/>
  <c r="AM102" i="2"/>
  <c r="AM106" i="2"/>
  <c r="AM98" i="2"/>
  <c r="AM107" i="2"/>
  <c r="AM104" i="2"/>
  <c r="AM99" i="2"/>
  <c r="AM96" i="2"/>
  <c r="AM91" i="2"/>
  <c r="P91" i="2" s="1"/>
  <c r="AM94" i="2"/>
  <c r="P94" i="2" s="1"/>
  <c r="AM90" i="2"/>
  <c r="AM88" i="2"/>
  <c r="P88" i="2" s="1"/>
  <c r="AM86" i="2"/>
  <c r="AM84" i="2"/>
  <c r="AM82" i="2"/>
  <c r="P82" i="2" s="1"/>
  <c r="AM80" i="2"/>
  <c r="AM78" i="2"/>
  <c r="AM76" i="2"/>
  <c r="P76" i="2" s="1"/>
  <c r="AM74" i="2"/>
  <c r="AM72" i="2"/>
  <c r="AM70" i="2"/>
  <c r="P70" i="2" s="1"/>
  <c r="AM68" i="2"/>
  <c r="AM66" i="2"/>
  <c r="AM64" i="2"/>
  <c r="P64" i="2" s="1"/>
  <c r="AM62" i="2"/>
  <c r="AM60" i="2"/>
  <c r="AM58" i="2"/>
  <c r="P58" i="2" s="1"/>
  <c r="AM56" i="2"/>
  <c r="AM54" i="2"/>
  <c r="AM52" i="2"/>
  <c r="P52" i="2" s="1"/>
  <c r="AM50" i="2"/>
  <c r="I97" i="2"/>
  <c r="I94" i="2"/>
  <c r="I103" i="2"/>
  <c r="I106" i="2"/>
  <c r="I85" i="2"/>
  <c r="I88" i="2"/>
  <c r="I91" i="2"/>
  <c r="I100" i="2"/>
  <c r="I79" i="2"/>
  <c r="I82" i="2"/>
  <c r="AX15" i="2" l="1"/>
  <c r="BC28" i="2"/>
  <c r="AZ19" i="19" l="1"/>
  <c r="AY19" i="19"/>
  <c r="BG22" i="19"/>
  <c r="BG21" i="19"/>
  <c r="BG20" i="19"/>
  <c r="BG19" i="19"/>
  <c r="BE15" i="19"/>
  <c r="BG19" i="2"/>
  <c r="BG24" i="2"/>
  <c r="BG23" i="2"/>
  <c r="BG22" i="2"/>
  <c r="BG21" i="2"/>
  <c r="BG20" i="2"/>
  <c r="G56" i="27"/>
  <c r="E56" i="27" s="1"/>
  <c r="G47" i="27"/>
  <c r="E48" i="27" s="1"/>
  <c r="G37" i="27"/>
  <c r="E37" i="27" s="1"/>
  <c r="G27" i="27"/>
  <c r="E28" i="27" s="1"/>
  <c r="G17" i="27"/>
  <c r="E17" i="27" s="1"/>
  <c r="G7" i="27"/>
  <c r="E7" i="27" s="1"/>
  <c r="G7" i="28"/>
  <c r="E8" i="28" s="1"/>
  <c r="J38" i="26"/>
  <c r="J36" i="26"/>
  <c r="J34" i="26"/>
  <c r="J32" i="26"/>
  <c r="J30" i="26"/>
  <c r="J28" i="26"/>
  <c r="J26" i="26"/>
  <c r="J24" i="26"/>
  <c r="G38" i="26"/>
  <c r="G36" i="26"/>
  <c r="G34" i="26"/>
  <c r="G32" i="26"/>
  <c r="G30" i="26"/>
  <c r="G28" i="26"/>
  <c r="G26" i="26"/>
  <c r="G24" i="26"/>
  <c r="J38" i="25"/>
  <c r="J36" i="25"/>
  <c r="J34" i="25"/>
  <c r="J32" i="25"/>
  <c r="J30" i="25"/>
  <c r="J28" i="25"/>
  <c r="J26" i="25"/>
  <c r="J24" i="25"/>
  <c r="G38" i="25"/>
  <c r="G36" i="25"/>
  <c r="G34" i="25"/>
  <c r="G32" i="25"/>
  <c r="G30" i="25"/>
  <c r="G28" i="25"/>
  <c r="G26" i="25"/>
  <c r="G24" i="25"/>
  <c r="J42" i="24"/>
  <c r="J40" i="24"/>
  <c r="J38" i="24"/>
  <c r="J36" i="24"/>
  <c r="J34" i="24"/>
  <c r="J32" i="24"/>
  <c r="J30" i="24"/>
  <c r="J28" i="24"/>
  <c r="J26" i="24"/>
  <c r="J24" i="24"/>
  <c r="G42" i="24"/>
  <c r="G40" i="24"/>
  <c r="G38" i="24"/>
  <c r="G36" i="24"/>
  <c r="G34" i="24"/>
  <c r="G32" i="24"/>
  <c r="G30" i="24"/>
  <c r="G28" i="24"/>
  <c r="G26" i="24"/>
  <c r="G24" i="24"/>
  <c r="G46" i="22"/>
  <c r="G44" i="22"/>
  <c r="G42" i="22"/>
  <c r="G40" i="22"/>
  <c r="G38" i="22"/>
  <c r="G36" i="22"/>
  <c r="G34" i="22"/>
  <c r="G32" i="22"/>
  <c r="G30" i="22"/>
  <c r="F5" i="27"/>
  <c r="F54" i="27"/>
  <c r="C52" i="27"/>
  <c r="F45" i="27"/>
  <c r="C43" i="27"/>
  <c r="F35" i="27"/>
  <c r="C33" i="27"/>
  <c r="C23" i="27"/>
  <c r="F25" i="27"/>
  <c r="C13" i="27"/>
  <c r="F15" i="27"/>
  <c r="F5" i="28"/>
  <c r="C3" i="27"/>
  <c r="C3" i="28"/>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19" i="2"/>
  <c r="AW19" i="19"/>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19" i="2"/>
  <c r="AV19" i="19"/>
  <c r="AV47" i="2"/>
  <c r="S6" i="2"/>
  <c r="BC15" i="19" l="1"/>
  <c r="BI15" i="19"/>
  <c r="E27" i="27"/>
  <c r="E47" i="27"/>
  <c r="E7" i="28"/>
  <c r="E8" i="27"/>
  <c r="E18" i="27"/>
  <c r="E38" i="27"/>
  <c r="E57" i="27"/>
  <c r="AY19" i="2" l="1"/>
  <c r="AU20" i="2"/>
  <c r="AU21"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D16" i="24" l="1"/>
  <c r="I22" i="19"/>
  <c r="I25" i="19"/>
  <c r="I28" i="19"/>
  <c r="I31" i="19"/>
  <c r="I34" i="19"/>
  <c r="I37" i="19"/>
  <c r="I40" i="19"/>
  <c r="I43" i="19"/>
  <c r="I46" i="19"/>
  <c r="I49" i="19"/>
  <c r="I52" i="19"/>
  <c r="I55" i="19"/>
  <c r="I58" i="19"/>
  <c r="I61" i="19"/>
  <c r="I64" i="19"/>
  <c r="I67" i="19"/>
  <c r="I70" i="19"/>
  <c r="I73" i="19"/>
  <c r="I76" i="19"/>
  <c r="I79" i="19"/>
  <c r="I82" i="19"/>
  <c r="I85" i="19"/>
  <c r="I88" i="19"/>
  <c r="I22" i="2"/>
  <c r="I25" i="2"/>
  <c r="I28" i="2"/>
  <c r="I31" i="2"/>
  <c r="I34" i="2"/>
  <c r="I37" i="2"/>
  <c r="I40" i="2"/>
  <c r="I43" i="2"/>
  <c r="I46" i="2"/>
  <c r="I49" i="2"/>
  <c r="I52" i="2"/>
  <c r="I55" i="2"/>
  <c r="I58" i="2"/>
  <c r="I61" i="2"/>
  <c r="I64" i="2"/>
  <c r="I67" i="2"/>
  <c r="I70" i="2"/>
  <c r="I73" i="2"/>
  <c r="I76" i="2"/>
  <c r="AY15" i="2"/>
  <c r="AZ19" i="2"/>
  <c r="AZ15" i="2" s="1"/>
  <c r="AZ15" i="19"/>
  <c r="BC27" i="2"/>
  <c r="BC26" i="2"/>
  <c r="BC25" i="2"/>
  <c r="BC24" i="2"/>
  <c r="BH24" i="2" s="1"/>
  <c r="BC23" i="2"/>
  <c r="BH23" i="2" s="1"/>
  <c r="BC22" i="2"/>
  <c r="BH22" i="2" s="1"/>
  <c r="BC21" i="2"/>
  <c r="BH21" i="2" s="1"/>
  <c r="BC20" i="2"/>
  <c r="AU22" i="2"/>
  <c r="AY15" i="19"/>
  <c r="BH20" i="2" l="1"/>
  <c r="BD19" i="2"/>
  <c r="R11" i="2"/>
  <c r="BB38" i="2"/>
  <c r="BB28" i="2"/>
  <c r="BB48" i="2"/>
  <c r="BB47" i="2"/>
  <c r="BC15" i="2"/>
  <c r="BH19" i="19"/>
  <c r="BH19" i="2"/>
  <c r="BH15" i="2" s="1"/>
  <c r="BB25" i="2"/>
  <c r="BB26" i="2"/>
  <c r="BB27" i="2"/>
  <c r="BB31" i="2"/>
  <c r="BB32" i="2"/>
  <c r="BB29" i="2"/>
  <c r="BB30" i="2"/>
  <c r="BB34" i="2"/>
  <c r="BB40" i="2"/>
  <c r="BB41" i="2"/>
  <c r="BB42" i="2"/>
  <c r="BB43" i="2"/>
  <c r="BB44" i="2"/>
  <c r="BB45" i="2"/>
  <c r="BB21" i="2"/>
  <c r="BB22" i="2"/>
  <c r="BB23" i="2"/>
  <c r="BB24" i="2"/>
  <c r="BB35" i="2"/>
  <c r="BB36" i="2"/>
  <c r="BB37" i="2"/>
  <c r="BB39" i="2"/>
  <c r="AU19" i="2"/>
  <c r="AU15" i="2" s="1"/>
  <c r="BB19" i="2"/>
  <c r="BB20" i="2"/>
  <c r="BB33" i="2"/>
  <c r="BB46" i="2"/>
  <c r="X17" i="19"/>
  <c r="BH22" i="19"/>
  <c r="Y20" i="19"/>
  <c r="Y21" i="19"/>
  <c r="Y22" i="19"/>
  <c r="Y23" i="19"/>
  <c r="Y24" i="19"/>
  <c r="Y25" i="19"/>
  <c r="Y26" i="19"/>
  <c r="Y27" i="19"/>
  <c r="Y28" i="19"/>
  <c r="Y29" i="19"/>
  <c r="Y30" i="19"/>
  <c r="Y31" i="19"/>
  <c r="Y32" i="19"/>
  <c r="Y33" i="19"/>
  <c r="Y34" i="19"/>
  <c r="Y35" i="19"/>
  <c r="Y36" i="19"/>
  <c r="Y37" i="19"/>
  <c r="Y38" i="19"/>
  <c r="Y39" i="19"/>
  <c r="Y40" i="19"/>
  <c r="Y41" i="19"/>
  <c r="Y42" i="19"/>
  <c r="Y43" i="19"/>
  <c r="Y44" i="19"/>
  <c r="Y45" i="19"/>
  <c r="Y46" i="19"/>
  <c r="Y47" i="19"/>
  <c r="Y48" i="19"/>
  <c r="Y49" i="19"/>
  <c r="Y50" i="19"/>
  <c r="Y51" i="19"/>
  <c r="Y19" i="19"/>
  <c r="BE15" i="2" l="1"/>
  <c r="BD15" i="2"/>
  <c r="BB15" i="2"/>
  <c r="BH20" i="19"/>
  <c r="BH15" i="19" s="1"/>
  <c r="BH21" i="19"/>
  <c r="I19" i="19"/>
  <c r="R463" i="8"/>
  <c r="R464" i="8"/>
  <c r="R465" i="8"/>
  <c r="R466" i="8"/>
  <c r="R1210" i="3"/>
  <c r="BB15" i="19" l="1"/>
  <c r="F7" i="2"/>
  <c r="C7" i="2"/>
  <c r="F5" i="2"/>
  <c r="C5" i="2"/>
  <c r="E19" i="2"/>
  <c r="D28" i="22" s="1"/>
  <c r="B2" i="24"/>
  <c r="BA42" i="2" l="1"/>
  <c r="BA36" i="2"/>
  <c r="BA45" i="2"/>
  <c r="BA39" i="2"/>
  <c r="BA30" i="2"/>
  <c r="BA48" i="2"/>
  <c r="BA33" i="2"/>
  <c r="BA21" i="2"/>
  <c r="BA26" i="2"/>
  <c r="BA23" i="2"/>
  <c r="BA22" i="2"/>
  <c r="BA24" i="2"/>
  <c r="BA20" i="2"/>
  <c r="BA27" i="2"/>
  <c r="BA25" i="2"/>
  <c r="BA19" i="2"/>
  <c r="D29" i="22"/>
  <c r="BA15" i="2" l="1"/>
  <c r="E3" i="27"/>
  <c r="G37" i="28"/>
  <c r="E37" i="28" s="1"/>
  <c r="G27" i="28"/>
  <c r="G17" i="28"/>
  <c r="E28" i="28" l="1"/>
  <c r="E27" i="28"/>
  <c r="E18" i="28"/>
  <c r="E17" i="28"/>
  <c r="E38" i="28"/>
  <c r="G42" i="23" l="1"/>
  <c r="AB44" i="19"/>
  <c r="AB45" i="19"/>
  <c r="AB47" i="19"/>
  <c r="AB48" i="19"/>
  <c r="AB50" i="19"/>
  <c r="AB51" i="19"/>
  <c r="AB53" i="19"/>
  <c r="AB54" i="19"/>
  <c r="AB56" i="19"/>
  <c r="AB57" i="19"/>
  <c r="AB59" i="19"/>
  <c r="AB60" i="19"/>
  <c r="AB62" i="19"/>
  <c r="AB63" i="19"/>
  <c r="AB65" i="19"/>
  <c r="AB66" i="19"/>
  <c r="AB68" i="19"/>
  <c r="AB69" i="19"/>
  <c r="AB71" i="19"/>
  <c r="AB72" i="19"/>
  <c r="AB74" i="19"/>
  <c r="AB75" i="19"/>
  <c r="AB77" i="19"/>
  <c r="AB78" i="19"/>
  <c r="AB80" i="19"/>
  <c r="AB81" i="19"/>
  <c r="AB83" i="19"/>
  <c r="AB84" i="19"/>
  <c r="AB86" i="19"/>
  <c r="AB87" i="19"/>
  <c r="AB89" i="19"/>
  <c r="AB90" i="19"/>
  <c r="AB91" i="19"/>
  <c r="AB92" i="19"/>
  <c r="AB93" i="19"/>
  <c r="AB94" i="19"/>
  <c r="AB95" i="19"/>
  <c r="AB96" i="19"/>
  <c r="AB97" i="19"/>
  <c r="AB98" i="19"/>
  <c r="AB99" i="19"/>
  <c r="AB100" i="19"/>
  <c r="AB101" i="19"/>
  <c r="AB102"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33" i="19"/>
  <c r="AB234" i="19"/>
  <c r="AB235" i="19"/>
  <c r="AB236" i="19"/>
  <c r="AB237" i="19"/>
  <c r="AB238" i="19"/>
  <c r="AB239" i="19"/>
  <c r="AB240" i="19"/>
  <c r="AB241" i="19"/>
  <c r="AB242" i="19"/>
  <c r="AB243" i="19"/>
  <c r="AB244" i="19"/>
  <c r="AB245" i="19"/>
  <c r="AB246" i="19"/>
  <c r="AB247" i="19"/>
  <c r="AB248" i="19"/>
  <c r="AB249" i="19"/>
  <c r="AB250" i="19"/>
  <c r="AB251" i="19"/>
  <c r="AB252" i="19"/>
  <c r="AB253" i="19"/>
  <c r="AB254" i="19"/>
  <c r="AB255" i="19"/>
  <c r="AB256" i="19"/>
  <c r="AB257" i="19"/>
  <c r="AB258" i="19"/>
  <c r="AB259" i="19"/>
  <c r="AB260" i="19"/>
  <c r="AB261" i="19"/>
  <c r="AB262" i="19"/>
  <c r="AB263" i="19"/>
  <c r="AB264" i="19"/>
  <c r="AB265" i="19"/>
  <c r="AB266" i="19"/>
  <c r="AB267" i="19"/>
  <c r="AB268" i="19"/>
  <c r="AB269" i="19"/>
  <c r="AB270" i="19"/>
  <c r="AB271" i="19"/>
  <c r="AB272" i="19"/>
  <c r="AB273" i="19"/>
  <c r="AB274" i="19"/>
  <c r="AB275" i="19"/>
  <c r="AB276" i="19"/>
  <c r="AB277" i="19"/>
  <c r="AB278" i="19"/>
  <c r="AB279" i="19"/>
  <c r="AB280" i="19"/>
  <c r="AB281" i="19"/>
  <c r="AB282" i="19"/>
  <c r="AB283" i="19"/>
  <c r="AB284" i="19"/>
  <c r="AB285" i="19"/>
  <c r="AB286" i="19"/>
  <c r="AB287" i="19"/>
  <c r="AB288" i="19"/>
  <c r="AB289" i="19"/>
  <c r="AB290" i="19"/>
  <c r="AB291" i="19"/>
  <c r="AB292" i="19"/>
  <c r="AB293" i="19"/>
  <c r="AB294" i="19"/>
  <c r="AB295" i="19"/>
  <c r="AB296" i="19"/>
  <c r="AB297" i="19"/>
  <c r="AB298" i="19"/>
  <c r="AB299" i="19"/>
  <c r="AB300" i="19"/>
  <c r="AB301" i="19"/>
  <c r="AB302" i="19"/>
  <c r="AB303" i="19"/>
  <c r="AB304" i="19"/>
  <c r="AB305" i="19"/>
  <c r="AB306" i="19"/>
  <c r="AB307" i="19"/>
  <c r="AB308" i="19"/>
  <c r="AB309" i="19"/>
  <c r="AB310" i="19"/>
  <c r="AB311" i="19"/>
  <c r="AB312" i="19"/>
  <c r="AB313" i="19"/>
  <c r="AB314" i="19"/>
  <c r="AB315" i="19"/>
  <c r="AB316" i="19"/>
  <c r="AB317" i="19"/>
  <c r="AB318" i="19"/>
  <c r="AB319" i="19"/>
  <c r="AB320" i="19"/>
  <c r="AB321" i="19"/>
  <c r="AB322" i="19"/>
  <c r="AB323" i="19"/>
  <c r="AB324" i="19"/>
  <c r="AB325" i="19"/>
  <c r="AB326" i="19"/>
  <c r="AB327" i="19"/>
  <c r="AB328" i="19"/>
  <c r="AB329" i="19"/>
  <c r="AB330" i="19"/>
  <c r="AB331" i="19"/>
  <c r="AB332" i="19"/>
  <c r="AB333" i="19"/>
  <c r="AB334" i="19"/>
  <c r="AB335" i="19"/>
  <c r="AB336" i="19"/>
  <c r="AB337" i="19"/>
  <c r="AB338" i="19"/>
  <c r="AB339" i="19"/>
  <c r="AB340" i="19"/>
  <c r="AB341" i="19"/>
  <c r="AB342" i="19"/>
  <c r="AB343" i="19"/>
  <c r="AB344" i="19"/>
  <c r="AB345" i="19"/>
  <c r="AB346" i="19"/>
  <c r="AB347" i="19"/>
  <c r="AB348" i="19"/>
  <c r="AB349" i="19"/>
  <c r="AB350" i="19"/>
  <c r="AB351" i="19"/>
  <c r="AB352" i="19"/>
  <c r="AB353" i="19"/>
  <c r="AB354" i="19"/>
  <c r="AB355" i="19"/>
  <c r="AB356" i="19"/>
  <c r="AB357" i="19"/>
  <c r="AB358" i="19"/>
  <c r="AB359" i="19"/>
  <c r="AB360" i="19"/>
  <c r="AB361" i="19"/>
  <c r="AB362" i="19"/>
  <c r="AB363" i="19"/>
  <c r="AB364" i="19"/>
  <c r="AB365" i="19"/>
  <c r="AB366" i="19"/>
  <c r="AB367" i="19"/>
  <c r="AB368" i="19"/>
  <c r="AB369" i="19"/>
  <c r="AB370" i="19"/>
  <c r="AB371" i="19"/>
  <c r="AB372" i="19"/>
  <c r="AB373" i="19"/>
  <c r="AB374" i="19"/>
  <c r="AB375" i="19"/>
  <c r="AB376" i="19"/>
  <c r="AB377" i="19"/>
  <c r="AB378" i="19"/>
  <c r="AB379" i="19"/>
  <c r="AB380" i="19"/>
  <c r="AB381" i="19"/>
  <c r="AB382" i="19"/>
  <c r="AB383" i="19"/>
  <c r="AB384" i="19"/>
  <c r="AB385" i="19"/>
  <c r="AB386" i="19"/>
  <c r="AB387" i="19"/>
  <c r="AB388" i="19"/>
  <c r="AB389" i="19"/>
  <c r="AB390" i="19"/>
  <c r="AB391" i="19"/>
  <c r="AB392" i="19"/>
  <c r="AB393" i="19"/>
  <c r="AB394" i="19"/>
  <c r="AB395" i="19"/>
  <c r="AB396" i="19"/>
  <c r="AB397" i="19"/>
  <c r="AB398" i="19"/>
  <c r="AB399" i="19"/>
  <c r="AB400" i="19"/>
  <c r="AB401" i="19"/>
  <c r="AB402" i="19"/>
  <c r="AB403" i="19"/>
  <c r="AB404" i="19"/>
  <c r="AB405" i="19"/>
  <c r="AB406" i="19"/>
  <c r="AB407" i="19"/>
  <c r="AB408" i="19"/>
  <c r="AB409" i="19"/>
  <c r="AB410" i="19"/>
  <c r="AB411" i="19"/>
  <c r="AB412" i="19"/>
  <c r="AB413" i="19"/>
  <c r="AB414" i="19"/>
  <c r="AB415" i="19"/>
  <c r="AB416" i="19"/>
  <c r="AB417" i="19"/>
  <c r="AB418" i="19"/>
  <c r="AB419" i="19"/>
  <c r="AB420" i="19"/>
  <c r="AB421" i="19"/>
  <c r="AB422" i="19"/>
  <c r="AB423" i="19"/>
  <c r="AB424" i="19"/>
  <c r="AB425" i="19"/>
  <c r="AB426" i="19"/>
  <c r="AB427" i="19"/>
  <c r="AB428" i="19"/>
  <c r="AB429" i="19"/>
  <c r="AB430" i="19"/>
  <c r="AB431" i="19"/>
  <c r="AB432" i="19"/>
  <c r="AB433" i="19"/>
  <c r="AB434" i="19"/>
  <c r="AB435" i="19"/>
  <c r="AB436" i="19"/>
  <c r="AB437" i="19"/>
  <c r="AB438" i="19"/>
  <c r="AB439" i="19"/>
  <c r="AB440" i="19"/>
  <c r="AB441" i="19"/>
  <c r="AB442" i="19"/>
  <c r="AB443" i="19"/>
  <c r="AB444" i="19"/>
  <c r="AB445" i="19"/>
  <c r="AB446" i="19"/>
  <c r="AB447" i="19"/>
  <c r="AB448" i="19"/>
  <c r="AB449" i="19"/>
  <c r="AB450" i="19"/>
  <c r="X48" i="2"/>
  <c r="AI20" i="19" l="1"/>
  <c r="AI21" i="19"/>
  <c r="AI23" i="19"/>
  <c r="AI24" i="19"/>
  <c r="AI26" i="19"/>
  <c r="AI27" i="19"/>
  <c r="AI29" i="19"/>
  <c r="AI30" i="19"/>
  <c r="AI32" i="19"/>
  <c r="AI33" i="19"/>
  <c r="AI35" i="19"/>
  <c r="AI36" i="19"/>
  <c r="AI38" i="19"/>
  <c r="AI39" i="19"/>
  <c r="AI41" i="19"/>
  <c r="AI42" i="19"/>
  <c r="AI20" i="2"/>
  <c r="AI21" i="2"/>
  <c r="AI23" i="2"/>
  <c r="AI24" i="2"/>
  <c r="AI26" i="2"/>
  <c r="AI27" i="2"/>
  <c r="AI29" i="2"/>
  <c r="AI30" i="2"/>
  <c r="AI32" i="2"/>
  <c r="AI33" i="2"/>
  <c r="AI35" i="2"/>
  <c r="AI36" i="2"/>
  <c r="AI38" i="2"/>
  <c r="AI39" i="2"/>
  <c r="AI41" i="2"/>
  <c r="AI42" i="2"/>
  <c r="AI44" i="2"/>
  <c r="AI45" i="2"/>
  <c r="AI47" i="2"/>
  <c r="AI48" i="2"/>
  <c r="G40" i="23"/>
  <c r="G38" i="23"/>
  <c r="G36" i="23"/>
  <c r="G34" i="23"/>
  <c r="G32" i="23"/>
  <c r="G30" i="23"/>
  <c r="G28" i="23"/>
  <c r="E16" i="23"/>
  <c r="E10" i="23"/>
  <c r="E7" i="23"/>
  <c r="F35" i="28"/>
  <c r="F25" i="28"/>
  <c r="C33" i="28"/>
  <c r="C23" i="28"/>
  <c r="C13" i="28"/>
  <c r="F15" i="28"/>
  <c r="F7" i="19" l="1"/>
  <c r="F5" i="19"/>
  <c r="C7" i="19"/>
  <c r="C5" i="19"/>
  <c r="BA37" i="19" l="1"/>
  <c r="BA34" i="19"/>
  <c r="BA22" i="19"/>
  <c r="BA31" i="19"/>
  <c r="BA40" i="19"/>
  <c r="BA25" i="19"/>
  <c r="BA28" i="19"/>
  <c r="BA19" i="19"/>
  <c r="F40" i="19"/>
  <c r="H42" i="23" s="1"/>
  <c r="D25" i="19"/>
  <c r="D19" i="19"/>
  <c r="D43" i="2"/>
  <c r="D45" i="22" s="1"/>
  <c r="I459" i="8" l="1"/>
  <c r="I467" i="8"/>
  <c r="I475" i="8"/>
  <c r="I483" i="8"/>
  <c r="I491" i="8"/>
  <c r="I499" i="8"/>
  <c r="I507" i="8"/>
  <c r="I515" i="8"/>
  <c r="I523" i="8"/>
  <c r="I531" i="8"/>
  <c r="I539" i="8"/>
  <c r="I547" i="8"/>
  <c r="I555" i="8"/>
  <c r="I563" i="8"/>
  <c r="I571" i="8"/>
  <c r="I579" i="8"/>
  <c r="I587" i="8"/>
  <c r="I595" i="8"/>
  <c r="I603" i="8"/>
  <c r="I611" i="8"/>
  <c r="I619" i="8"/>
  <c r="I627" i="8"/>
  <c r="I635" i="8"/>
  <c r="I643" i="8"/>
  <c r="I651" i="8"/>
  <c r="I659" i="8"/>
  <c r="I667" i="8"/>
  <c r="I675" i="8"/>
  <c r="I461" i="8"/>
  <c r="I469" i="8"/>
  <c r="I477" i="8"/>
  <c r="I485" i="8"/>
  <c r="I493" i="8"/>
  <c r="I501" i="8"/>
  <c r="I509" i="8"/>
  <c r="I517" i="8"/>
  <c r="I525" i="8"/>
  <c r="I533" i="8"/>
  <c r="I541" i="8"/>
  <c r="I549" i="8"/>
  <c r="I557" i="8"/>
  <c r="I565" i="8"/>
  <c r="I573" i="8"/>
  <c r="I581" i="8"/>
  <c r="I589" i="8"/>
  <c r="I597" i="8"/>
  <c r="I605" i="8"/>
  <c r="I613" i="8"/>
  <c r="I621" i="8"/>
  <c r="I629" i="8"/>
  <c r="I637" i="8"/>
  <c r="I645" i="8"/>
  <c r="I653" i="8"/>
  <c r="I661" i="8"/>
  <c r="I669" i="8"/>
  <c r="I677" i="8"/>
  <c r="I438" i="8"/>
  <c r="I462" i="8"/>
  <c r="I470" i="8"/>
  <c r="I478" i="8"/>
  <c r="I486" i="8"/>
  <c r="I494" i="8"/>
  <c r="I502" i="8"/>
  <c r="I510" i="8"/>
  <c r="I518" i="8"/>
  <c r="I526" i="8"/>
  <c r="I534" i="8"/>
  <c r="I542" i="8"/>
  <c r="I550" i="8"/>
  <c r="I558" i="8"/>
  <c r="I566" i="8"/>
  <c r="I574" i="8"/>
  <c r="I582" i="8"/>
  <c r="I590" i="8"/>
  <c r="I598" i="8"/>
  <c r="I606" i="8"/>
  <c r="I614" i="8"/>
  <c r="I622" i="8"/>
  <c r="I630" i="8"/>
  <c r="I638" i="8"/>
  <c r="I646" i="8"/>
  <c r="I654" i="8"/>
  <c r="I662" i="8"/>
  <c r="I463" i="8"/>
  <c r="I471" i="8"/>
  <c r="I479" i="8"/>
  <c r="I487" i="8"/>
  <c r="I495" i="8"/>
  <c r="I503" i="8"/>
  <c r="I511" i="8"/>
  <c r="I519" i="8"/>
  <c r="I527" i="8"/>
  <c r="I535" i="8"/>
  <c r="I543" i="8"/>
  <c r="I551" i="8"/>
  <c r="I559" i="8"/>
  <c r="I567" i="8"/>
  <c r="I575" i="8"/>
  <c r="I583" i="8"/>
  <c r="I591" i="8"/>
  <c r="I599" i="8"/>
  <c r="I607" i="8"/>
  <c r="I615" i="8"/>
  <c r="I623" i="8"/>
  <c r="I631" i="8"/>
  <c r="I639" i="8"/>
  <c r="I647" i="8"/>
  <c r="I655" i="8"/>
  <c r="I663" i="8"/>
  <c r="I671" i="8"/>
  <c r="I457" i="8"/>
  <c r="I465" i="8"/>
  <c r="I473" i="8"/>
  <c r="I481" i="8"/>
  <c r="I489" i="8"/>
  <c r="I497" i="8"/>
  <c r="I505" i="8"/>
  <c r="I513" i="8"/>
  <c r="I521" i="8"/>
  <c r="I529" i="8"/>
  <c r="I537" i="8"/>
  <c r="I545" i="8"/>
  <c r="I553" i="8"/>
  <c r="I561" i="8"/>
  <c r="I569" i="8"/>
  <c r="I577" i="8"/>
  <c r="I585" i="8"/>
  <c r="I593" i="8"/>
  <c r="I601" i="8"/>
  <c r="I609" i="8"/>
  <c r="I617" i="8"/>
  <c r="I625" i="8"/>
  <c r="I633" i="8"/>
  <c r="I641" i="8"/>
  <c r="I649" i="8"/>
  <c r="I657" i="8"/>
  <c r="I665" i="8"/>
  <c r="I673" i="8"/>
  <c r="I681" i="8"/>
  <c r="I466" i="8"/>
  <c r="I488" i="8"/>
  <c r="I508" i="8"/>
  <c r="I530" i="8"/>
  <c r="I552" i="8"/>
  <c r="I572" i="8"/>
  <c r="I594" i="8"/>
  <c r="I616" i="8"/>
  <c r="I636" i="8"/>
  <c r="I658" i="8"/>
  <c r="I676" i="8"/>
  <c r="I686" i="8"/>
  <c r="I694" i="8"/>
  <c r="I702" i="8"/>
  <c r="I468" i="8"/>
  <c r="I490" i="8"/>
  <c r="I512" i="8"/>
  <c r="I532" i="8"/>
  <c r="I554" i="8"/>
  <c r="I576" i="8"/>
  <c r="I596" i="8"/>
  <c r="I618" i="8"/>
  <c r="I640" i="8"/>
  <c r="I660" i="8"/>
  <c r="I678" i="8"/>
  <c r="I687" i="8"/>
  <c r="I695" i="8"/>
  <c r="I703" i="8"/>
  <c r="I711" i="8"/>
  <c r="I719" i="8"/>
  <c r="I727" i="8"/>
  <c r="I735" i="8"/>
  <c r="I743" i="8"/>
  <c r="I751" i="8"/>
  <c r="I759" i="8"/>
  <c r="I767" i="8"/>
  <c r="I775" i="8"/>
  <c r="I783" i="8"/>
  <c r="I791" i="8"/>
  <c r="I799" i="8"/>
  <c r="I807" i="8"/>
  <c r="I815" i="8"/>
  <c r="I823" i="8"/>
  <c r="I831" i="8"/>
  <c r="I839" i="8"/>
  <c r="I847" i="8"/>
  <c r="I855" i="8"/>
  <c r="I863" i="8"/>
  <c r="I871" i="8"/>
  <c r="I879" i="8"/>
  <c r="I887" i="8"/>
  <c r="I895" i="8"/>
  <c r="I903" i="8"/>
  <c r="I911" i="8"/>
  <c r="I919" i="8"/>
  <c r="I927" i="8"/>
  <c r="I935" i="8"/>
  <c r="I943" i="8"/>
  <c r="I951" i="8"/>
  <c r="I959" i="8"/>
  <c r="I967" i="8"/>
  <c r="I975" i="8"/>
  <c r="I983" i="8"/>
  <c r="I991" i="8"/>
  <c r="I999" i="8"/>
  <c r="I1007" i="8"/>
  <c r="I1015" i="8"/>
  <c r="I1023" i="8"/>
  <c r="I1031" i="8"/>
  <c r="I1039" i="8"/>
  <c r="I1047" i="8"/>
  <c r="I1055" i="8"/>
  <c r="I1063" i="8"/>
  <c r="I1071" i="8"/>
  <c r="I472" i="8"/>
  <c r="I492" i="8"/>
  <c r="I514" i="8"/>
  <c r="I536" i="8"/>
  <c r="I556" i="8"/>
  <c r="I578" i="8"/>
  <c r="I600" i="8"/>
  <c r="I620" i="8"/>
  <c r="I642" i="8"/>
  <c r="I664" i="8"/>
  <c r="I679" i="8"/>
  <c r="I688" i="8"/>
  <c r="I696" i="8"/>
  <c r="I704" i="8"/>
  <c r="I712" i="8"/>
  <c r="I720" i="8"/>
  <c r="I728" i="8"/>
  <c r="I736" i="8"/>
  <c r="I744" i="8"/>
  <c r="I752" i="8"/>
  <c r="I760" i="8"/>
  <c r="I768" i="8"/>
  <c r="I776" i="8"/>
  <c r="I784" i="8"/>
  <c r="I474" i="8"/>
  <c r="I496" i="8"/>
  <c r="I516" i="8"/>
  <c r="I538" i="8"/>
  <c r="I560" i="8"/>
  <c r="I580" i="8"/>
  <c r="I602" i="8"/>
  <c r="I624" i="8"/>
  <c r="I644" i="8"/>
  <c r="I666" i="8"/>
  <c r="I680" i="8"/>
  <c r="I689" i="8"/>
  <c r="I697" i="8"/>
  <c r="I705" i="8"/>
  <c r="I713" i="8"/>
  <c r="I721" i="8"/>
  <c r="I729" i="8"/>
  <c r="I737" i="8"/>
  <c r="I745" i="8"/>
  <c r="I753" i="8"/>
  <c r="I761" i="8"/>
  <c r="I769" i="8"/>
  <c r="I777" i="8"/>
  <c r="I785" i="8"/>
  <c r="I793" i="8"/>
  <c r="I801" i="8"/>
  <c r="I809" i="8"/>
  <c r="I817" i="8"/>
  <c r="I825" i="8"/>
  <c r="I833" i="8"/>
  <c r="I841" i="8"/>
  <c r="I849" i="8"/>
  <c r="I857" i="8"/>
  <c r="I865" i="8"/>
  <c r="I873" i="8"/>
  <c r="I881" i="8"/>
  <c r="I889" i="8"/>
  <c r="I897" i="8"/>
  <c r="I905" i="8"/>
  <c r="I913" i="8"/>
  <c r="I921" i="8"/>
  <c r="I929" i="8"/>
  <c r="I937" i="8"/>
  <c r="I945" i="8"/>
  <c r="I953" i="8"/>
  <c r="I961" i="8"/>
  <c r="I969" i="8"/>
  <c r="I977" i="8"/>
  <c r="I985" i="8"/>
  <c r="I993" i="8"/>
  <c r="I1001" i="8"/>
  <c r="I1009" i="8"/>
  <c r="I1017" i="8"/>
  <c r="I1025" i="8"/>
  <c r="I1033" i="8"/>
  <c r="I1041" i="8"/>
  <c r="I1049" i="8"/>
  <c r="I1057" i="8"/>
  <c r="I1065" i="8"/>
  <c r="I1073" i="8"/>
  <c r="I1081" i="8"/>
  <c r="I1089" i="8"/>
  <c r="I1097" i="8"/>
  <c r="I1105" i="8"/>
  <c r="I1113" i="8"/>
  <c r="I1121" i="8"/>
  <c r="I1129" i="8"/>
  <c r="I1137" i="8"/>
  <c r="I1145" i="8"/>
  <c r="I476" i="8"/>
  <c r="I498" i="8"/>
  <c r="I520" i="8"/>
  <c r="I540" i="8"/>
  <c r="I562" i="8"/>
  <c r="I584" i="8"/>
  <c r="I604" i="8"/>
  <c r="I626" i="8"/>
  <c r="I648" i="8"/>
  <c r="I668" i="8"/>
  <c r="I682" i="8"/>
  <c r="I690" i="8"/>
  <c r="I698" i="8"/>
  <c r="I706" i="8"/>
  <c r="I714" i="8"/>
  <c r="I722" i="8"/>
  <c r="I730" i="8"/>
  <c r="I738" i="8"/>
  <c r="I746" i="8"/>
  <c r="I754" i="8"/>
  <c r="I762" i="8"/>
  <c r="I770" i="8"/>
  <c r="I778" i="8"/>
  <c r="I786" i="8"/>
  <c r="I794" i="8"/>
  <c r="I802" i="8"/>
  <c r="I810" i="8"/>
  <c r="I818" i="8"/>
  <c r="I826" i="8"/>
  <c r="I834" i="8"/>
  <c r="I842" i="8"/>
  <c r="I850" i="8"/>
  <c r="I858" i="8"/>
  <c r="I866" i="8"/>
  <c r="I874" i="8"/>
  <c r="I882" i="8"/>
  <c r="I890" i="8"/>
  <c r="I898" i="8"/>
  <c r="I906" i="8"/>
  <c r="I914" i="8"/>
  <c r="I922" i="8"/>
  <c r="I930" i="8"/>
  <c r="I938" i="8"/>
  <c r="I946" i="8"/>
  <c r="I954" i="8"/>
  <c r="I962" i="8"/>
  <c r="I970" i="8"/>
  <c r="I978" i="8"/>
  <c r="I986" i="8"/>
  <c r="I994" i="8"/>
  <c r="I1002" i="8"/>
  <c r="I460" i="8"/>
  <c r="I482" i="8"/>
  <c r="I504" i="8"/>
  <c r="I524" i="8"/>
  <c r="I546" i="8"/>
  <c r="I568" i="8"/>
  <c r="I588" i="8"/>
  <c r="I610" i="8"/>
  <c r="I632" i="8"/>
  <c r="I652" i="8"/>
  <c r="I672" i="8"/>
  <c r="I684" i="8"/>
  <c r="I692" i="8"/>
  <c r="I700" i="8"/>
  <c r="I708" i="8"/>
  <c r="I716" i="8"/>
  <c r="I724" i="8"/>
  <c r="I732" i="8"/>
  <c r="I740" i="8"/>
  <c r="I748" i="8"/>
  <c r="I756" i="8"/>
  <c r="I764" i="8"/>
  <c r="I772" i="8"/>
  <c r="I780" i="8"/>
  <c r="I788" i="8"/>
  <c r="I796" i="8"/>
  <c r="I804" i="8"/>
  <c r="I812" i="8"/>
  <c r="I820" i="8"/>
  <c r="I828" i="8"/>
  <c r="I836" i="8"/>
  <c r="I844" i="8"/>
  <c r="I852" i="8"/>
  <c r="I860" i="8"/>
  <c r="I868" i="8"/>
  <c r="I876" i="8"/>
  <c r="I884" i="8"/>
  <c r="I892" i="8"/>
  <c r="I900" i="8"/>
  <c r="I908" i="8"/>
  <c r="I916" i="8"/>
  <c r="I924" i="8"/>
  <c r="I932" i="8"/>
  <c r="I940" i="8"/>
  <c r="I948" i="8"/>
  <c r="I956" i="8"/>
  <c r="I964" i="8"/>
  <c r="I972" i="8"/>
  <c r="I980" i="8"/>
  <c r="I988" i="8"/>
  <c r="I996" i="8"/>
  <c r="I1004" i="8"/>
  <c r="I1012" i="8"/>
  <c r="I1020" i="8"/>
  <c r="I1028" i="8"/>
  <c r="I1036" i="8"/>
  <c r="I1044" i="8"/>
  <c r="I1052" i="8"/>
  <c r="I1060" i="8"/>
  <c r="I1068" i="8"/>
  <c r="I1076" i="8"/>
  <c r="I1084" i="8"/>
  <c r="I1092" i="8"/>
  <c r="I1100" i="8"/>
  <c r="I1108" i="8"/>
  <c r="I1116" i="8"/>
  <c r="I1124" i="8"/>
  <c r="I1132" i="8"/>
  <c r="I1140" i="8"/>
  <c r="I1148" i="8"/>
  <c r="I1156" i="8"/>
  <c r="I484" i="8"/>
  <c r="I570" i="8"/>
  <c r="I656" i="8"/>
  <c r="I701" i="8"/>
  <c r="I725" i="8"/>
  <c r="I747" i="8"/>
  <c r="I766" i="8"/>
  <c r="I789" i="8"/>
  <c r="I805" i="8"/>
  <c r="I821" i="8"/>
  <c r="I837" i="8"/>
  <c r="I853" i="8"/>
  <c r="I869" i="8"/>
  <c r="I885" i="8"/>
  <c r="I901" i="8"/>
  <c r="I917" i="8"/>
  <c r="I933" i="8"/>
  <c r="I949" i="8"/>
  <c r="I965" i="8"/>
  <c r="I981" i="8"/>
  <c r="I997" i="8"/>
  <c r="I1011" i="8"/>
  <c r="I1024" i="8"/>
  <c r="I1037" i="8"/>
  <c r="I1050" i="8"/>
  <c r="I1062" i="8"/>
  <c r="I1075" i="8"/>
  <c r="I1086" i="8"/>
  <c r="I1096" i="8"/>
  <c r="I1107" i="8"/>
  <c r="I1118" i="8"/>
  <c r="I1128" i="8"/>
  <c r="I1139" i="8"/>
  <c r="I1150" i="8"/>
  <c r="I1159" i="8"/>
  <c r="I1167" i="8"/>
  <c r="I1175" i="8"/>
  <c r="I1183" i="8"/>
  <c r="I1191" i="8"/>
  <c r="I1199" i="8"/>
  <c r="I1207" i="8"/>
  <c r="I1215" i="8"/>
  <c r="I1223" i="8"/>
  <c r="I1231" i="8"/>
  <c r="I1239" i="8"/>
  <c r="I1247" i="8"/>
  <c r="I1255" i="8"/>
  <c r="I1263" i="8"/>
  <c r="I1271" i="8"/>
  <c r="I1279" i="8"/>
  <c r="I1287" i="8"/>
  <c r="I1295" i="8"/>
  <c r="I1303" i="8"/>
  <c r="I1311" i="8"/>
  <c r="I1319" i="8"/>
  <c r="I1327" i="8"/>
  <c r="I1335" i="8"/>
  <c r="I1343" i="8"/>
  <c r="I1351" i="8"/>
  <c r="I1359" i="8"/>
  <c r="I1367" i="8"/>
  <c r="I1375" i="8"/>
  <c r="I1383" i="8"/>
  <c r="I1391" i="8"/>
  <c r="I1399" i="8"/>
  <c r="I1407" i="8"/>
  <c r="I1415" i="8"/>
  <c r="I1423" i="8"/>
  <c r="I1431" i="8"/>
  <c r="I1439" i="8"/>
  <c r="I1447" i="8"/>
  <c r="I1455" i="8"/>
  <c r="I1463" i="8"/>
  <c r="I1471" i="8"/>
  <c r="I1479" i="8"/>
  <c r="I500" i="8"/>
  <c r="I586" i="8"/>
  <c r="I670" i="8"/>
  <c r="I707" i="8"/>
  <c r="I726" i="8"/>
  <c r="I749" i="8"/>
  <c r="I771" i="8"/>
  <c r="I790" i="8"/>
  <c r="I806" i="8"/>
  <c r="I822" i="8"/>
  <c r="I838" i="8"/>
  <c r="I854" i="8"/>
  <c r="I870" i="8"/>
  <c r="I886" i="8"/>
  <c r="I902" i="8"/>
  <c r="I918" i="8"/>
  <c r="I934" i="8"/>
  <c r="I950" i="8"/>
  <c r="I966" i="8"/>
  <c r="I982" i="8"/>
  <c r="I998" i="8"/>
  <c r="I1013" i="8"/>
  <c r="I1026" i="8"/>
  <c r="I1038" i="8"/>
  <c r="I1051" i="8"/>
  <c r="I1064" i="8"/>
  <c r="I1077" i="8"/>
  <c r="I1087" i="8"/>
  <c r="I1098" i="8"/>
  <c r="I1109" i="8"/>
  <c r="I1119" i="8"/>
  <c r="I1130" i="8"/>
  <c r="I1141" i="8"/>
  <c r="I1151" i="8"/>
  <c r="I1160" i="8"/>
  <c r="I1168" i="8"/>
  <c r="I1176" i="8"/>
  <c r="I1184" i="8"/>
  <c r="I1192" i="8"/>
  <c r="I1200" i="8"/>
  <c r="I1208" i="8"/>
  <c r="I1216" i="8"/>
  <c r="I1224" i="8"/>
  <c r="I1232" i="8"/>
  <c r="I1240" i="8"/>
  <c r="I1248" i="8"/>
  <c r="I1256" i="8"/>
  <c r="I1264" i="8"/>
  <c r="I1272" i="8"/>
  <c r="I1280" i="8"/>
  <c r="I1288" i="8"/>
  <c r="I1296" i="8"/>
  <c r="I1304" i="8"/>
  <c r="I1312" i="8"/>
  <c r="I1320" i="8"/>
  <c r="I1328" i="8"/>
  <c r="I1336" i="8"/>
  <c r="I1344" i="8"/>
  <c r="I1352" i="8"/>
  <c r="I1360" i="8"/>
  <c r="I1368" i="8"/>
  <c r="I1376" i="8"/>
  <c r="I1384" i="8"/>
  <c r="I1392" i="8"/>
  <c r="I1400" i="8"/>
  <c r="I1408" i="8"/>
  <c r="I1416" i="8"/>
  <c r="I1424" i="8"/>
  <c r="I1432" i="8"/>
  <c r="I1440" i="8"/>
  <c r="I1448" i="8"/>
  <c r="I1456" i="8"/>
  <c r="I1464" i="8"/>
  <c r="I1472" i="8"/>
  <c r="I1480" i="8"/>
  <c r="I1488" i="8"/>
  <c r="I1496" i="8"/>
  <c r="I1504" i="8"/>
  <c r="I1512" i="8"/>
  <c r="I1520" i="8"/>
  <c r="I1528" i="8"/>
  <c r="I506" i="8"/>
  <c r="I592" i="8"/>
  <c r="I674" i="8"/>
  <c r="I709" i="8"/>
  <c r="I731" i="8"/>
  <c r="I750" i="8"/>
  <c r="I773" i="8"/>
  <c r="I792" i="8"/>
  <c r="I808" i="8"/>
  <c r="I824" i="8"/>
  <c r="I840" i="8"/>
  <c r="I856" i="8"/>
  <c r="I872" i="8"/>
  <c r="I888" i="8"/>
  <c r="I904" i="8"/>
  <c r="I920" i="8"/>
  <c r="I936" i="8"/>
  <c r="I952" i="8"/>
  <c r="I968" i="8"/>
  <c r="I984" i="8"/>
  <c r="I1000" i="8"/>
  <c r="I1014" i="8"/>
  <c r="I1027" i="8"/>
  <c r="I1040" i="8"/>
  <c r="I1053" i="8"/>
  <c r="I1066" i="8"/>
  <c r="I1078" i="8"/>
  <c r="I1088" i="8"/>
  <c r="I1099" i="8"/>
  <c r="I1110" i="8"/>
  <c r="I1120" i="8"/>
  <c r="I1131" i="8"/>
  <c r="I1142" i="8"/>
  <c r="I1152" i="8"/>
  <c r="I1161" i="8"/>
  <c r="I1169" i="8"/>
  <c r="I1177" i="8"/>
  <c r="I1185" i="8"/>
  <c r="I1193" i="8"/>
  <c r="I1201" i="8"/>
  <c r="I1209" i="8"/>
  <c r="I1217" i="8"/>
  <c r="I1225" i="8"/>
  <c r="I1233" i="8"/>
  <c r="I1241" i="8"/>
  <c r="I1249" i="8"/>
  <c r="I1257" i="8"/>
  <c r="I1265" i="8"/>
  <c r="I1273" i="8"/>
  <c r="I1281" i="8"/>
  <c r="I1289" i="8"/>
  <c r="I1297" i="8"/>
  <c r="I1305" i="8"/>
  <c r="I1313" i="8"/>
  <c r="I1321" i="8"/>
  <c r="I1329" i="8"/>
  <c r="I1337" i="8"/>
  <c r="I1345" i="8"/>
  <c r="I1353" i="8"/>
  <c r="I1361" i="8"/>
  <c r="I1369" i="8"/>
  <c r="I1377" i="8"/>
  <c r="I1385" i="8"/>
  <c r="I1393" i="8"/>
  <c r="I1401" i="8"/>
  <c r="I1409" i="8"/>
  <c r="I1417" i="8"/>
  <c r="I1425" i="8"/>
  <c r="I1433" i="8"/>
  <c r="I1441" i="8"/>
  <c r="I1449" i="8"/>
  <c r="I1457" i="8"/>
  <c r="I1465" i="8"/>
  <c r="I1473" i="8"/>
  <c r="I1481" i="8"/>
  <c r="I1489" i="8"/>
  <c r="I1497" i="8"/>
  <c r="I1505" i="8"/>
  <c r="I1513" i="8"/>
  <c r="I1521" i="8"/>
  <c r="I1529" i="8"/>
  <c r="I522" i="8"/>
  <c r="I608" i="8"/>
  <c r="I683" i="8"/>
  <c r="I710" i="8"/>
  <c r="I733" i="8"/>
  <c r="I755" i="8"/>
  <c r="I774" i="8"/>
  <c r="I795" i="8"/>
  <c r="I811" i="8"/>
  <c r="I827" i="8"/>
  <c r="I843" i="8"/>
  <c r="I859" i="8"/>
  <c r="I875" i="8"/>
  <c r="I891" i="8"/>
  <c r="I907" i="8"/>
  <c r="I923" i="8"/>
  <c r="I939" i="8"/>
  <c r="I955" i="8"/>
  <c r="I971" i="8"/>
  <c r="I987" i="8"/>
  <c r="I1003" i="8"/>
  <c r="I1016" i="8"/>
  <c r="I1029" i="8"/>
  <c r="I1042" i="8"/>
  <c r="I1054" i="8"/>
  <c r="I1067" i="8"/>
  <c r="I1079" i="8"/>
  <c r="I1090" i="8"/>
  <c r="I1101" i="8"/>
  <c r="I1111" i="8"/>
  <c r="I1122" i="8"/>
  <c r="I1133" i="8"/>
  <c r="I1143" i="8"/>
  <c r="I1153" i="8"/>
  <c r="I1162" i="8"/>
  <c r="I1170" i="8"/>
  <c r="I1178" i="8"/>
  <c r="I1186" i="8"/>
  <c r="I1194" i="8"/>
  <c r="I1202" i="8"/>
  <c r="I1210" i="8"/>
  <c r="I1218" i="8"/>
  <c r="I1226" i="8"/>
  <c r="I1234" i="8"/>
  <c r="I1242" i="8"/>
  <c r="I1250" i="8"/>
  <c r="I1258" i="8"/>
  <c r="I1266" i="8"/>
  <c r="I1274" i="8"/>
  <c r="I1282" i="8"/>
  <c r="I1290" i="8"/>
  <c r="I1298" i="8"/>
  <c r="I1306" i="8"/>
  <c r="I1314" i="8"/>
  <c r="I1322" i="8"/>
  <c r="I1330" i="8"/>
  <c r="I1338" i="8"/>
  <c r="I1346" i="8"/>
  <c r="I1354" i="8"/>
  <c r="I1362" i="8"/>
  <c r="I1370" i="8"/>
  <c r="I1378" i="8"/>
  <c r="I1386" i="8"/>
  <c r="I1394" i="8"/>
  <c r="I1402" i="8"/>
  <c r="I528" i="8"/>
  <c r="I612" i="8"/>
  <c r="I685" i="8"/>
  <c r="I715" i="8"/>
  <c r="I734" i="8"/>
  <c r="I757" i="8"/>
  <c r="I779" i="8"/>
  <c r="I797" i="8"/>
  <c r="I813" i="8"/>
  <c r="I829" i="8"/>
  <c r="I845" i="8"/>
  <c r="I861" i="8"/>
  <c r="I877" i="8"/>
  <c r="I893" i="8"/>
  <c r="I909" i="8"/>
  <c r="I925" i="8"/>
  <c r="I941" i="8"/>
  <c r="I957" i="8"/>
  <c r="I973" i="8"/>
  <c r="I989" i="8"/>
  <c r="I1005" i="8"/>
  <c r="I1018" i="8"/>
  <c r="I1030" i="8"/>
  <c r="I1043" i="8"/>
  <c r="I1056" i="8"/>
  <c r="I1069" i="8"/>
  <c r="I1080" i="8"/>
  <c r="I1091" i="8"/>
  <c r="I1102" i="8"/>
  <c r="I1112" i="8"/>
  <c r="I1123" i="8"/>
  <c r="I1134" i="8"/>
  <c r="I1144" i="8"/>
  <c r="I1154" i="8"/>
  <c r="I1163" i="8"/>
  <c r="I1171" i="8"/>
  <c r="I1179" i="8"/>
  <c r="I1187" i="8"/>
  <c r="I1195" i="8"/>
  <c r="I1203" i="8"/>
  <c r="I1211" i="8"/>
  <c r="I1219" i="8"/>
  <c r="I1227" i="8"/>
  <c r="I1235" i="8"/>
  <c r="I1243" i="8"/>
  <c r="I1251" i="8"/>
  <c r="I1259" i="8"/>
  <c r="I1267" i="8"/>
  <c r="I1275" i="8"/>
  <c r="I1283" i="8"/>
  <c r="I1291" i="8"/>
  <c r="I1299" i="8"/>
  <c r="I1307" i="8"/>
  <c r="I1315" i="8"/>
  <c r="I1323" i="8"/>
  <c r="I1331" i="8"/>
  <c r="I1339" i="8"/>
  <c r="I1347" i="8"/>
  <c r="I1355" i="8"/>
  <c r="I1363" i="8"/>
  <c r="I1371" i="8"/>
  <c r="I1379" i="8"/>
  <c r="I1387" i="8"/>
  <c r="I1395" i="8"/>
  <c r="I1403" i="8"/>
  <c r="I1411" i="8"/>
  <c r="I1419" i="8"/>
  <c r="I1427" i="8"/>
  <c r="I1435" i="8"/>
  <c r="I1443" i="8"/>
  <c r="I1451" i="8"/>
  <c r="I1459" i="8"/>
  <c r="I1467" i="8"/>
  <c r="I1475" i="8"/>
  <c r="I1483" i="8"/>
  <c r="I1491" i="8"/>
  <c r="I1499" i="8"/>
  <c r="I1507" i="8"/>
  <c r="I1515" i="8"/>
  <c r="I1523" i="8"/>
  <c r="I1531" i="8"/>
  <c r="I464" i="8"/>
  <c r="I548" i="8"/>
  <c r="I634" i="8"/>
  <c r="I693" i="8"/>
  <c r="I718" i="8"/>
  <c r="I741" i="8"/>
  <c r="I763" i="8"/>
  <c r="I782" i="8"/>
  <c r="I800" i="8"/>
  <c r="I816" i="8"/>
  <c r="I832" i="8"/>
  <c r="I848" i="8"/>
  <c r="I864" i="8"/>
  <c r="I880" i="8"/>
  <c r="I896" i="8"/>
  <c r="I912" i="8"/>
  <c r="I928" i="8"/>
  <c r="I944" i="8"/>
  <c r="I960" i="8"/>
  <c r="I976" i="8"/>
  <c r="I992" i="8"/>
  <c r="I1008" i="8"/>
  <c r="I1021" i="8"/>
  <c r="I1034" i="8"/>
  <c r="I1046" i="8"/>
  <c r="I1059" i="8"/>
  <c r="I1072" i="8"/>
  <c r="I1083" i="8"/>
  <c r="I1094" i="8"/>
  <c r="I1104" i="8"/>
  <c r="I1115" i="8"/>
  <c r="I1126" i="8"/>
  <c r="I1136" i="8"/>
  <c r="I1147" i="8"/>
  <c r="I1157" i="8"/>
  <c r="I1165" i="8"/>
  <c r="I1173" i="8"/>
  <c r="I1181" i="8"/>
  <c r="I1189" i="8"/>
  <c r="I1197" i="8"/>
  <c r="I1205" i="8"/>
  <c r="I1213" i="8"/>
  <c r="I1221" i="8"/>
  <c r="I1229" i="8"/>
  <c r="I1237" i="8"/>
  <c r="I1245" i="8"/>
  <c r="I1253" i="8"/>
  <c r="I1261" i="8"/>
  <c r="I1269" i="8"/>
  <c r="I1277" i="8"/>
  <c r="I1285" i="8"/>
  <c r="I1293" i="8"/>
  <c r="I1301" i="8"/>
  <c r="I1309" i="8"/>
  <c r="I1317" i="8"/>
  <c r="I1325" i="8"/>
  <c r="I1333" i="8"/>
  <c r="I1341" i="8"/>
  <c r="I1349" i="8"/>
  <c r="I1357" i="8"/>
  <c r="I1365" i="8"/>
  <c r="I1373" i="8"/>
  <c r="I1381" i="8"/>
  <c r="I1389" i="8"/>
  <c r="I1397" i="8"/>
  <c r="I1405" i="8"/>
  <c r="I1413" i="8"/>
  <c r="I1421" i="8"/>
  <c r="I1429" i="8"/>
  <c r="I1437" i="8"/>
  <c r="I1445" i="8"/>
  <c r="I1453" i="8"/>
  <c r="I1461" i="8"/>
  <c r="I1469" i="8"/>
  <c r="I1477" i="8"/>
  <c r="I1485" i="8"/>
  <c r="I1493" i="8"/>
  <c r="I1501" i="8"/>
  <c r="I1509" i="8"/>
  <c r="I1517" i="8"/>
  <c r="I1525" i="8"/>
  <c r="I1533" i="8"/>
  <c r="I1541" i="8"/>
  <c r="I1549" i="8"/>
  <c r="I480" i="8"/>
  <c r="I564" i="8"/>
  <c r="I650" i="8"/>
  <c r="I699" i="8"/>
  <c r="I723" i="8"/>
  <c r="I742" i="8"/>
  <c r="I765" i="8"/>
  <c r="I787" i="8"/>
  <c r="I803" i="8"/>
  <c r="I819" i="8"/>
  <c r="I835" i="8"/>
  <c r="I851" i="8"/>
  <c r="I867" i="8"/>
  <c r="I883" i="8"/>
  <c r="I899" i="8"/>
  <c r="I915" i="8"/>
  <c r="I931" i="8"/>
  <c r="I947" i="8"/>
  <c r="I963" i="8"/>
  <c r="I979" i="8"/>
  <c r="I995" i="8"/>
  <c r="I1010" i="8"/>
  <c r="I1022" i="8"/>
  <c r="I1035" i="8"/>
  <c r="I1048" i="8"/>
  <c r="I1061" i="8"/>
  <c r="I1074" i="8"/>
  <c r="I1085" i="8"/>
  <c r="I739" i="8"/>
  <c r="I878" i="8"/>
  <c r="I1006" i="8"/>
  <c r="I1095" i="8"/>
  <c r="I1138" i="8"/>
  <c r="I1174" i="8"/>
  <c r="I1206" i="8"/>
  <c r="I1238" i="8"/>
  <c r="I1270" i="8"/>
  <c r="I1302" i="8"/>
  <c r="I1334" i="8"/>
  <c r="I1366" i="8"/>
  <c r="I1398" i="8"/>
  <c r="I1422" i="8"/>
  <c r="I1444" i="8"/>
  <c r="I1466" i="8"/>
  <c r="I1486" i="8"/>
  <c r="I1502" i="8"/>
  <c r="I1518" i="8"/>
  <c r="I1534" i="8"/>
  <c r="I1543" i="8"/>
  <c r="I1552" i="8"/>
  <c r="I1560" i="8"/>
  <c r="I1568" i="8"/>
  <c r="I1576" i="8"/>
  <c r="I1584" i="8"/>
  <c r="I1592" i="8"/>
  <c r="I1600" i="8"/>
  <c r="I1608" i="8"/>
  <c r="I1616" i="8"/>
  <c r="I1624" i="8"/>
  <c r="I1632" i="8"/>
  <c r="I1640" i="8"/>
  <c r="I1648" i="8"/>
  <c r="I1656" i="8"/>
  <c r="I1664" i="8"/>
  <c r="I1672" i="8"/>
  <c r="I1680" i="8"/>
  <c r="I1688" i="8"/>
  <c r="I1696" i="8"/>
  <c r="I1704" i="8"/>
  <c r="I1712" i="8"/>
  <c r="I1720" i="8"/>
  <c r="I1728" i="8"/>
  <c r="I1736" i="8"/>
  <c r="I1744" i="8"/>
  <c r="I1752" i="8"/>
  <c r="I1760" i="8"/>
  <c r="I1768" i="8"/>
  <c r="I1776" i="8"/>
  <c r="I1784" i="8"/>
  <c r="I1792" i="8"/>
  <c r="I1800" i="8"/>
  <c r="I1808" i="8"/>
  <c r="I1816" i="8"/>
  <c r="I1824" i="8"/>
  <c r="I1832" i="8"/>
  <c r="I1840" i="8"/>
  <c r="I1848" i="8"/>
  <c r="I1856" i="8"/>
  <c r="I1864" i="8"/>
  <c r="I1872" i="8"/>
  <c r="I1880" i="8"/>
  <c r="I1888" i="8"/>
  <c r="I1896" i="8"/>
  <c r="I1904" i="8"/>
  <c r="I1912" i="8"/>
  <c r="I1920" i="8"/>
  <c r="I1928" i="8"/>
  <c r="I1936" i="8"/>
  <c r="I1944" i="8"/>
  <c r="I1952" i="8"/>
  <c r="I1960" i="8"/>
  <c r="I1968" i="8"/>
  <c r="I1976" i="8"/>
  <c r="I1984" i="8"/>
  <c r="I1992" i="8"/>
  <c r="I2000" i="8"/>
  <c r="I2008" i="8"/>
  <c r="I2016" i="8"/>
  <c r="I2024" i="8"/>
  <c r="I2032" i="8"/>
  <c r="I2040" i="8"/>
  <c r="I2048" i="8"/>
  <c r="I2056" i="8"/>
  <c r="I2064" i="8"/>
  <c r="I2072" i="8"/>
  <c r="I2080" i="8"/>
  <c r="I2088" i="8"/>
  <c r="I2096" i="8"/>
  <c r="I2104" i="8"/>
  <c r="I2112" i="8"/>
  <c r="I2120" i="8"/>
  <c r="I2128" i="8"/>
  <c r="I2136" i="8"/>
  <c r="I2144" i="8"/>
  <c r="I2152" i="8"/>
  <c r="I2160" i="8"/>
  <c r="I2168" i="8"/>
  <c r="I2176" i="8"/>
  <c r="I2184" i="8"/>
  <c r="I2192" i="8"/>
  <c r="I2200" i="8"/>
  <c r="I2208" i="8"/>
  <c r="I2216" i="8"/>
  <c r="I2224" i="8"/>
  <c r="I2232" i="8"/>
  <c r="I2240" i="8"/>
  <c r="I2248" i="8"/>
  <c r="I2256" i="8"/>
  <c r="I2264" i="8"/>
  <c r="I2272" i="8"/>
  <c r="I2280" i="8"/>
  <c r="I2288" i="8"/>
  <c r="I2296" i="8"/>
  <c r="I2304" i="8"/>
  <c r="I2312" i="8"/>
  <c r="I2320" i="8"/>
  <c r="I2328" i="8"/>
  <c r="I2336" i="8"/>
  <c r="I2344" i="8"/>
  <c r="I2352" i="8"/>
  <c r="I2360" i="8"/>
  <c r="I2368" i="8"/>
  <c r="I2376" i="8"/>
  <c r="I2384" i="8"/>
  <c r="I2392" i="8"/>
  <c r="I2400" i="8"/>
  <c r="I2408" i="8"/>
  <c r="I2416" i="8"/>
  <c r="I2424" i="8"/>
  <c r="I2432" i="8"/>
  <c r="I2440" i="8"/>
  <c r="I2448" i="8"/>
  <c r="I2456" i="8"/>
  <c r="I2464" i="8"/>
  <c r="I2472" i="8"/>
  <c r="I2480" i="8"/>
  <c r="I2488" i="8"/>
  <c r="I2496" i="8"/>
  <c r="I2504" i="8"/>
  <c r="I2512" i="8"/>
  <c r="I2520" i="8"/>
  <c r="I2528" i="8"/>
  <c r="I2536" i="8"/>
  <c r="I2544" i="8"/>
  <c r="I2552" i="8"/>
  <c r="I2560" i="8"/>
  <c r="I2568" i="8"/>
  <c r="I2576" i="8"/>
  <c r="I2584" i="8"/>
  <c r="I2592" i="8"/>
  <c r="I2600" i="8"/>
  <c r="I2608" i="8"/>
  <c r="I2616" i="8"/>
  <c r="I2624" i="8"/>
  <c r="I2632" i="8"/>
  <c r="I758" i="8"/>
  <c r="I894" i="8"/>
  <c r="I1019" i="8"/>
  <c r="I1103" i="8"/>
  <c r="I1146" i="8"/>
  <c r="I1180" i="8"/>
  <c r="I1212" i="8"/>
  <c r="I1244" i="8"/>
  <c r="I1276" i="8"/>
  <c r="I1308" i="8"/>
  <c r="I1340" i="8"/>
  <c r="I1372" i="8"/>
  <c r="I1404" i="8"/>
  <c r="I1426" i="8"/>
  <c r="I1446" i="8"/>
  <c r="I1468" i="8"/>
  <c r="I1487" i="8"/>
  <c r="I1503" i="8"/>
  <c r="I1519" i="8"/>
  <c r="I1535" i="8"/>
  <c r="I1544" i="8"/>
  <c r="I1553" i="8"/>
  <c r="I1561" i="8"/>
  <c r="I1569" i="8"/>
  <c r="I1577" i="8"/>
  <c r="I1585" i="8"/>
  <c r="I1593" i="8"/>
  <c r="I1601" i="8"/>
  <c r="I1609" i="8"/>
  <c r="I1617" i="8"/>
  <c r="I1625" i="8"/>
  <c r="I1633" i="8"/>
  <c r="I1641" i="8"/>
  <c r="I1649" i="8"/>
  <c r="I1657" i="8"/>
  <c r="I1665" i="8"/>
  <c r="I1673" i="8"/>
  <c r="I1681" i="8"/>
  <c r="I1689" i="8"/>
  <c r="I1697" i="8"/>
  <c r="I1705" i="8"/>
  <c r="I1713" i="8"/>
  <c r="I1721" i="8"/>
  <c r="I1729" i="8"/>
  <c r="I1737" i="8"/>
  <c r="I1745" i="8"/>
  <c r="I1753" i="8"/>
  <c r="I1761" i="8"/>
  <c r="I1769" i="8"/>
  <c r="I1777" i="8"/>
  <c r="I1785" i="8"/>
  <c r="I1793" i="8"/>
  <c r="I1801" i="8"/>
  <c r="I1809" i="8"/>
  <c r="I1817" i="8"/>
  <c r="I1825" i="8"/>
  <c r="I1833" i="8"/>
  <c r="I1841" i="8"/>
  <c r="I1849" i="8"/>
  <c r="I1857" i="8"/>
  <c r="I1865" i="8"/>
  <c r="I1873" i="8"/>
  <c r="I1881" i="8"/>
  <c r="I1889" i="8"/>
  <c r="I1897" i="8"/>
  <c r="I1905" i="8"/>
  <c r="I1913" i="8"/>
  <c r="I1921" i="8"/>
  <c r="I1929" i="8"/>
  <c r="I1937" i="8"/>
  <c r="I1945" i="8"/>
  <c r="I1953" i="8"/>
  <c r="I1961" i="8"/>
  <c r="I1969" i="8"/>
  <c r="I1977" i="8"/>
  <c r="I1985" i="8"/>
  <c r="I1993" i="8"/>
  <c r="I2001" i="8"/>
  <c r="I2009" i="8"/>
  <c r="I2017" i="8"/>
  <c r="I2025" i="8"/>
  <c r="I2033" i="8"/>
  <c r="I2041" i="8"/>
  <c r="I2049" i="8"/>
  <c r="I2057" i="8"/>
  <c r="I2065" i="8"/>
  <c r="I2073" i="8"/>
  <c r="I2081" i="8"/>
  <c r="I2089" i="8"/>
  <c r="I2097" i="8"/>
  <c r="I2105" i="8"/>
  <c r="I2113" i="8"/>
  <c r="I2121" i="8"/>
  <c r="I2129" i="8"/>
  <c r="I2137" i="8"/>
  <c r="I2145" i="8"/>
  <c r="I2153" i="8"/>
  <c r="I2161" i="8"/>
  <c r="I2169" i="8"/>
  <c r="I2177" i="8"/>
  <c r="I2185" i="8"/>
  <c r="I2193" i="8"/>
  <c r="I2201" i="8"/>
  <c r="I2209" i="8"/>
  <c r="I2217" i="8"/>
  <c r="I2225" i="8"/>
  <c r="I2233" i="8"/>
  <c r="I2241" i="8"/>
  <c r="I2249" i="8"/>
  <c r="I2257" i="8"/>
  <c r="I2265" i="8"/>
  <c r="I2273" i="8"/>
  <c r="I2281" i="8"/>
  <c r="I2289" i="8"/>
  <c r="I2297" i="8"/>
  <c r="I2305" i="8"/>
  <c r="I2313" i="8"/>
  <c r="I2321" i="8"/>
  <c r="I2329" i="8"/>
  <c r="I2337" i="8"/>
  <c r="I2345" i="8"/>
  <c r="I2353" i="8"/>
  <c r="I2361" i="8"/>
  <c r="I2369" i="8"/>
  <c r="I2377" i="8"/>
  <c r="I2385" i="8"/>
  <c r="I2393" i="8"/>
  <c r="I2401" i="8"/>
  <c r="I2409" i="8"/>
  <c r="I2417" i="8"/>
  <c r="I2425" i="8"/>
  <c r="I2433" i="8"/>
  <c r="I2441" i="8"/>
  <c r="I2449" i="8"/>
  <c r="I2457" i="8"/>
  <c r="I2465" i="8"/>
  <c r="I2473" i="8"/>
  <c r="I2481" i="8"/>
  <c r="I2489" i="8"/>
  <c r="I2497" i="8"/>
  <c r="I2505" i="8"/>
  <c r="I2513" i="8"/>
  <c r="I2521" i="8"/>
  <c r="I2529" i="8"/>
  <c r="I2537" i="8"/>
  <c r="I2545" i="8"/>
  <c r="I2553" i="8"/>
  <c r="I2561" i="8"/>
  <c r="I2569" i="8"/>
  <c r="I2577" i="8"/>
  <c r="I2585" i="8"/>
  <c r="I2593" i="8"/>
  <c r="I2601" i="8"/>
  <c r="I2609" i="8"/>
  <c r="I2617" i="8"/>
  <c r="I2625" i="8"/>
  <c r="I2633" i="8"/>
  <c r="I2641" i="8"/>
  <c r="I2649" i="8"/>
  <c r="I2657" i="8"/>
  <c r="I2665" i="8"/>
  <c r="I2673" i="8"/>
  <c r="I2681" i="8"/>
  <c r="I2689" i="8"/>
  <c r="I2697" i="8"/>
  <c r="I2705" i="8"/>
  <c r="I2713" i="8"/>
  <c r="I2721" i="8"/>
  <c r="I2729" i="8"/>
  <c r="I781" i="8"/>
  <c r="I910" i="8"/>
  <c r="I1032" i="8"/>
  <c r="I1106" i="8"/>
  <c r="I1149" i="8"/>
  <c r="I1182" i="8"/>
  <c r="I1214" i="8"/>
  <c r="I1246" i="8"/>
  <c r="I1278" i="8"/>
  <c r="I1310" i="8"/>
  <c r="I1342" i="8"/>
  <c r="I1374" i="8"/>
  <c r="I1406" i="8"/>
  <c r="I1428" i="8"/>
  <c r="I1450" i="8"/>
  <c r="I1470" i="8"/>
  <c r="I1490" i="8"/>
  <c r="I1506" i="8"/>
  <c r="I1522" i="8"/>
  <c r="I1536" i="8"/>
  <c r="I1545" i="8"/>
  <c r="I1554" i="8"/>
  <c r="I1562" i="8"/>
  <c r="I1570" i="8"/>
  <c r="I1578" i="8"/>
  <c r="I1586" i="8"/>
  <c r="I1594" i="8"/>
  <c r="I1602" i="8"/>
  <c r="I1610" i="8"/>
  <c r="I1618" i="8"/>
  <c r="I1626" i="8"/>
  <c r="I1634" i="8"/>
  <c r="I1642" i="8"/>
  <c r="I1650" i="8"/>
  <c r="I1658" i="8"/>
  <c r="I1666" i="8"/>
  <c r="I1674" i="8"/>
  <c r="I1682" i="8"/>
  <c r="I1690" i="8"/>
  <c r="I1698" i="8"/>
  <c r="I1706" i="8"/>
  <c r="I1714" i="8"/>
  <c r="I1722" i="8"/>
  <c r="I1730" i="8"/>
  <c r="I1738" i="8"/>
  <c r="I1746" i="8"/>
  <c r="I1754" i="8"/>
  <c r="I1762" i="8"/>
  <c r="I1770" i="8"/>
  <c r="I1778" i="8"/>
  <c r="I1786" i="8"/>
  <c r="I1794" i="8"/>
  <c r="I1802" i="8"/>
  <c r="I1810" i="8"/>
  <c r="I1818" i="8"/>
  <c r="I1826" i="8"/>
  <c r="I1834" i="8"/>
  <c r="I1842" i="8"/>
  <c r="I1850" i="8"/>
  <c r="I1858" i="8"/>
  <c r="I1866" i="8"/>
  <c r="I1874" i="8"/>
  <c r="I1882" i="8"/>
  <c r="I1890" i="8"/>
  <c r="I1898" i="8"/>
  <c r="I1906" i="8"/>
  <c r="I1914" i="8"/>
  <c r="I1922" i="8"/>
  <c r="I1930" i="8"/>
  <c r="I1938" i="8"/>
  <c r="I1946" i="8"/>
  <c r="I1954" i="8"/>
  <c r="I1962" i="8"/>
  <c r="I1970" i="8"/>
  <c r="I1978" i="8"/>
  <c r="I1986" i="8"/>
  <c r="I1994" i="8"/>
  <c r="I2002" i="8"/>
  <c r="I2010" i="8"/>
  <c r="I2018" i="8"/>
  <c r="I2026" i="8"/>
  <c r="I2034" i="8"/>
  <c r="I2042" i="8"/>
  <c r="I2050" i="8"/>
  <c r="I2058" i="8"/>
  <c r="I2066" i="8"/>
  <c r="I2074" i="8"/>
  <c r="I2082" i="8"/>
  <c r="I2090" i="8"/>
  <c r="I2098" i="8"/>
  <c r="I2106" i="8"/>
  <c r="I2114" i="8"/>
  <c r="I2122" i="8"/>
  <c r="I2130" i="8"/>
  <c r="I2138" i="8"/>
  <c r="I2146" i="8"/>
  <c r="I2154" i="8"/>
  <c r="I2162" i="8"/>
  <c r="I2170" i="8"/>
  <c r="I2178" i="8"/>
  <c r="I2186" i="8"/>
  <c r="I2194" i="8"/>
  <c r="I2202" i="8"/>
  <c r="I2210" i="8"/>
  <c r="I2218" i="8"/>
  <c r="I2226" i="8"/>
  <c r="I2234" i="8"/>
  <c r="I2242" i="8"/>
  <c r="I2250" i="8"/>
  <c r="I2258" i="8"/>
  <c r="I2266" i="8"/>
  <c r="I2274" i="8"/>
  <c r="I2282" i="8"/>
  <c r="I2290" i="8"/>
  <c r="I2298" i="8"/>
  <c r="I2306" i="8"/>
  <c r="I2314" i="8"/>
  <c r="I2322" i="8"/>
  <c r="I2330" i="8"/>
  <c r="I2338" i="8"/>
  <c r="I2346" i="8"/>
  <c r="I2354" i="8"/>
  <c r="I2362" i="8"/>
  <c r="I2370" i="8"/>
  <c r="I2378" i="8"/>
  <c r="I2386" i="8"/>
  <c r="I2394" i="8"/>
  <c r="I2402" i="8"/>
  <c r="I2410" i="8"/>
  <c r="I2418" i="8"/>
  <c r="I2426" i="8"/>
  <c r="I2434" i="8"/>
  <c r="I2442" i="8"/>
  <c r="I2450" i="8"/>
  <c r="I2458" i="8"/>
  <c r="I2466" i="8"/>
  <c r="I2474" i="8"/>
  <c r="I2482" i="8"/>
  <c r="I2490" i="8"/>
  <c r="I2498" i="8"/>
  <c r="I2506" i="8"/>
  <c r="I2514" i="8"/>
  <c r="I2522" i="8"/>
  <c r="I2530" i="8"/>
  <c r="I2538" i="8"/>
  <c r="I2546" i="8"/>
  <c r="I2554" i="8"/>
  <c r="I2562" i="8"/>
  <c r="I2570" i="8"/>
  <c r="I2578" i="8"/>
  <c r="I2586" i="8"/>
  <c r="I2594" i="8"/>
  <c r="I2602" i="8"/>
  <c r="I2610" i="8"/>
  <c r="I2618" i="8"/>
  <c r="I2626" i="8"/>
  <c r="I2634" i="8"/>
  <c r="I458" i="8"/>
  <c r="I798" i="8"/>
  <c r="I926" i="8"/>
  <c r="I1045" i="8"/>
  <c r="I1114" i="8"/>
  <c r="I1155" i="8"/>
  <c r="I1188" i="8"/>
  <c r="I1220" i="8"/>
  <c r="I1252" i="8"/>
  <c r="I1284" i="8"/>
  <c r="I1316" i="8"/>
  <c r="I1348" i="8"/>
  <c r="I1380" i="8"/>
  <c r="I1410" i="8"/>
  <c r="I1430" i="8"/>
  <c r="I1452" i="8"/>
  <c r="I1474" i="8"/>
  <c r="I1492" i="8"/>
  <c r="I1508" i="8"/>
  <c r="I1524" i="8"/>
  <c r="I1537" i="8"/>
  <c r="I1546" i="8"/>
  <c r="I1555" i="8"/>
  <c r="I1563" i="8"/>
  <c r="I1571" i="8"/>
  <c r="I1579" i="8"/>
  <c r="I1587" i="8"/>
  <c r="I1595" i="8"/>
  <c r="I1603" i="8"/>
  <c r="I1611" i="8"/>
  <c r="I1619" i="8"/>
  <c r="I1627" i="8"/>
  <c r="I1635" i="8"/>
  <c r="I1643" i="8"/>
  <c r="I1651" i="8"/>
  <c r="I1659" i="8"/>
  <c r="I1667" i="8"/>
  <c r="I1675" i="8"/>
  <c r="I1683" i="8"/>
  <c r="I1691" i="8"/>
  <c r="I1699" i="8"/>
  <c r="I1707" i="8"/>
  <c r="I1715" i="8"/>
  <c r="I1723" i="8"/>
  <c r="I1731" i="8"/>
  <c r="I1739" i="8"/>
  <c r="I1747" i="8"/>
  <c r="I1755" i="8"/>
  <c r="I1763" i="8"/>
  <c r="I1771" i="8"/>
  <c r="I1779" i="8"/>
  <c r="I1787" i="8"/>
  <c r="I1795" i="8"/>
  <c r="I1803" i="8"/>
  <c r="I1811" i="8"/>
  <c r="I1819" i="8"/>
  <c r="I1827" i="8"/>
  <c r="I1835" i="8"/>
  <c r="I1843" i="8"/>
  <c r="I1851" i="8"/>
  <c r="I1859" i="8"/>
  <c r="I1867" i="8"/>
  <c r="I1875" i="8"/>
  <c r="I1883" i="8"/>
  <c r="I1891" i="8"/>
  <c r="I1899" i="8"/>
  <c r="I1907" i="8"/>
  <c r="I1915" i="8"/>
  <c r="I1923" i="8"/>
  <c r="I1931" i="8"/>
  <c r="I1939" i="8"/>
  <c r="I1947" i="8"/>
  <c r="I1955" i="8"/>
  <c r="I1963" i="8"/>
  <c r="I1971" i="8"/>
  <c r="I1979" i="8"/>
  <c r="I1987" i="8"/>
  <c r="I1995" i="8"/>
  <c r="I2003" i="8"/>
  <c r="I2011" i="8"/>
  <c r="I2019" i="8"/>
  <c r="I2027" i="8"/>
  <c r="I2035" i="8"/>
  <c r="I2043" i="8"/>
  <c r="I2051" i="8"/>
  <c r="I2059" i="8"/>
  <c r="I2067" i="8"/>
  <c r="I2075" i="8"/>
  <c r="I2083" i="8"/>
  <c r="I2091" i="8"/>
  <c r="I2099" i="8"/>
  <c r="I2107" i="8"/>
  <c r="I2115" i="8"/>
  <c r="I2123" i="8"/>
  <c r="I2131" i="8"/>
  <c r="I2139" i="8"/>
  <c r="I2147" i="8"/>
  <c r="I2155" i="8"/>
  <c r="I2163" i="8"/>
  <c r="I2171" i="8"/>
  <c r="I2179" i="8"/>
  <c r="I2187" i="8"/>
  <c r="I2195" i="8"/>
  <c r="I2203" i="8"/>
  <c r="I2211" i="8"/>
  <c r="I2219" i="8"/>
  <c r="I2227" i="8"/>
  <c r="I2235" i="8"/>
  <c r="I2243" i="8"/>
  <c r="I2251" i="8"/>
  <c r="I2259" i="8"/>
  <c r="I2267" i="8"/>
  <c r="I2275" i="8"/>
  <c r="I2283" i="8"/>
  <c r="I2291" i="8"/>
  <c r="I2299" i="8"/>
  <c r="I2307" i="8"/>
  <c r="I2315" i="8"/>
  <c r="I2323" i="8"/>
  <c r="I2331" i="8"/>
  <c r="I2339" i="8"/>
  <c r="I2347" i="8"/>
  <c r="I2355" i="8"/>
  <c r="I2363" i="8"/>
  <c r="I2371" i="8"/>
  <c r="I2379" i="8"/>
  <c r="I2387" i="8"/>
  <c r="I2395" i="8"/>
  <c r="I2403" i="8"/>
  <c r="I2411" i="8"/>
  <c r="I2419" i="8"/>
  <c r="I2427" i="8"/>
  <c r="I2435" i="8"/>
  <c r="I2443" i="8"/>
  <c r="I2451" i="8"/>
  <c r="I2459" i="8"/>
  <c r="I2467" i="8"/>
  <c r="I2475" i="8"/>
  <c r="I2483" i="8"/>
  <c r="I2491" i="8"/>
  <c r="I2499" i="8"/>
  <c r="I2507" i="8"/>
  <c r="I2515" i="8"/>
  <c r="I2523" i="8"/>
  <c r="I2531" i="8"/>
  <c r="I2539" i="8"/>
  <c r="I2547" i="8"/>
  <c r="I2555" i="8"/>
  <c r="I2563" i="8"/>
  <c r="I2571" i="8"/>
  <c r="I2579" i="8"/>
  <c r="I2587" i="8"/>
  <c r="I2595" i="8"/>
  <c r="I2603" i="8"/>
  <c r="I2611" i="8"/>
  <c r="I2619" i="8"/>
  <c r="I544" i="8"/>
  <c r="I814" i="8"/>
  <c r="I942" i="8"/>
  <c r="I1058" i="8"/>
  <c r="I1117" i="8"/>
  <c r="I1158" i="8"/>
  <c r="I1190" i="8"/>
  <c r="I1222" i="8"/>
  <c r="I1254" i="8"/>
  <c r="I1286" i="8"/>
  <c r="I1318" i="8"/>
  <c r="I1350" i="8"/>
  <c r="I1382" i="8"/>
  <c r="I1412" i="8"/>
  <c r="I1434" i="8"/>
  <c r="I1454" i="8"/>
  <c r="I1476" i="8"/>
  <c r="I1494" i="8"/>
  <c r="I1510" i="8"/>
  <c r="I1526" i="8"/>
  <c r="I1538" i="8"/>
  <c r="I1547" i="8"/>
  <c r="I1556" i="8"/>
  <c r="I1564" i="8"/>
  <c r="I1572" i="8"/>
  <c r="I1580" i="8"/>
  <c r="I1588" i="8"/>
  <c r="I1596" i="8"/>
  <c r="I1604" i="8"/>
  <c r="I1612" i="8"/>
  <c r="I1620" i="8"/>
  <c r="I1628" i="8"/>
  <c r="I1636" i="8"/>
  <c r="I1644" i="8"/>
  <c r="I1652" i="8"/>
  <c r="I1660" i="8"/>
  <c r="I1668" i="8"/>
  <c r="I1676" i="8"/>
  <c r="I1684" i="8"/>
  <c r="I1692" i="8"/>
  <c r="I1700" i="8"/>
  <c r="I1708" i="8"/>
  <c r="I1716" i="8"/>
  <c r="I1724" i="8"/>
  <c r="I1732" i="8"/>
  <c r="I1740" i="8"/>
  <c r="I1748" i="8"/>
  <c r="I1756" i="8"/>
  <c r="I1764" i="8"/>
  <c r="I1772" i="8"/>
  <c r="I1780" i="8"/>
  <c r="I1788" i="8"/>
  <c r="I1796" i="8"/>
  <c r="I1804" i="8"/>
  <c r="I1812" i="8"/>
  <c r="I1820" i="8"/>
  <c r="I1828" i="8"/>
  <c r="I1836" i="8"/>
  <c r="I1844" i="8"/>
  <c r="I1852" i="8"/>
  <c r="I1860" i="8"/>
  <c r="I1868" i="8"/>
  <c r="I1876" i="8"/>
  <c r="I1884" i="8"/>
  <c r="I1892" i="8"/>
  <c r="I1900" i="8"/>
  <c r="I1908" i="8"/>
  <c r="I1916" i="8"/>
  <c r="I1924" i="8"/>
  <c r="I1932" i="8"/>
  <c r="I1940" i="8"/>
  <c r="I1948" i="8"/>
  <c r="I1956" i="8"/>
  <c r="I1964" i="8"/>
  <c r="I1972" i="8"/>
  <c r="I1980" i="8"/>
  <c r="I1988" i="8"/>
  <c r="I1996" i="8"/>
  <c r="I2004" i="8"/>
  <c r="I2012" i="8"/>
  <c r="I2020" i="8"/>
  <c r="I2028" i="8"/>
  <c r="I2036" i="8"/>
  <c r="I2044" i="8"/>
  <c r="I2052" i="8"/>
  <c r="I2060" i="8"/>
  <c r="I2068" i="8"/>
  <c r="I2076" i="8"/>
  <c r="I2084" i="8"/>
  <c r="I2092" i="8"/>
  <c r="I2100" i="8"/>
  <c r="I2108" i="8"/>
  <c r="I2116" i="8"/>
  <c r="I2124" i="8"/>
  <c r="I2132" i="8"/>
  <c r="I2140" i="8"/>
  <c r="I2148" i="8"/>
  <c r="I2156" i="8"/>
  <c r="I2164" i="8"/>
  <c r="I2172" i="8"/>
  <c r="I2180" i="8"/>
  <c r="I2188" i="8"/>
  <c r="I2196" i="8"/>
  <c r="I2204" i="8"/>
  <c r="I2212" i="8"/>
  <c r="I2220" i="8"/>
  <c r="I2228" i="8"/>
  <c r="I2236" i="8"/>
  <c r="I2244" i="8"/>
  <c r="I2252" i="8"/>
  <c r="I2260" i="8"/>
  <c r="I2268" i="8"/>
  <c r="I2276" i="8"/>
  <c r="I2284" i="8"/>
  <c r="I2292" i="8"/>
  <c r="I2300" i="8"/>
  <c r="I2308" i="8"/>
  <c r="I2316" i="8"/>
  <c r="I2324" i="8"/>
  <c r="I2332" i="8"/>
  <c r="I2340" i="8"/>
  <c r="I2348" i="8"/>
  <c r="I2356" i="8"/>
  <c r="I2364" i="8"/>
  <c r="I2372" i="8"/>
  <c r="I2380" i="8"/>
  <c r="I2388" i="8"/>
  <c r="I2396" i="8"/>
  <c r="I2404" i="8"/>
  <c r="I2412" i="8"/>
  <c r="I2420" i="8"/>
  <c r="I2428" i="8"/>
  <c r="I2436" i="8"/>
  <c r="I2444" i="8"/>
  <c r="I2452" i="8"/>
  <c r="I691" i="8"/>
  <c r="I846" i="8"/>
  <c r="I974" i="8"/>
  <c r="I1082" i="8"/>
  <c r="I1127" i="8"/>
  <c r="I1166" i="8"/>
  <c r="I1198" i="8"/>
  <c r="I1230" i="8"/>
  <c r="I1262" i="8"/>
  <c r="I1294" i="8"/>
  <c r="I1326" i="8"/>
  <c r="I1358" i="8"/>
  <c r="I1390" i="8"/>
  <c r="I1418" i="8"/>
  <c r="I1438" i="8"/>
  <c r="I1460" i="8"/>
  <c r="I1482" i="8"/>
  <c r="I1498" i="8"/>
  <c r="I1514" i="8"/>
  <c r="I1530" i="8"/>
  <c r="I1540" i="8"/>
  <c r="I1550" i="8"/>
  <c r="I1558" i="8"/>
  <c r="I1566" i="8"/>
  <c r="I1574" i="8"/>
  <c r="I1582" i="8"/>
  <c r="I1590" i="8"/>
  <c r="I1598" i="8"/>
  <c r="I1606" i="8"/>
  <c r="I1614" i="8"/>
  <c r="I1622" i="8"/>
  <c r="I1630" i="8"/>
  <c r="I1638" i="8"/>
  <c r="I1646" i="8"/>
  <c r="I1654" i="8"/>
  <c r="I1662" i="8"/>
  <c r="I1670" i="8"/>
  <c r="I1678" i="8"/>
  <c r="I1686" i="8"/>
  <c r="I1694" i="8"/>
  <c r="I1702" i="8"/>
  <c r="I1710" i="8"/>
  <c r="I1718" i="8"/>
  <c r="I1726" i="8"/>
  <c r="I1734" i="8"/>
  <c r="I1742" i="8"/>
  <c r="I1750" i="8"/>
  <c r="I1758" i="8"/>
  <c r="I1766" i="8"/>
  <c r="I1774" i="8"/>
  <c r="I1782" i="8"/>
  <c r="I1790" i="8"/>
  <c r="I1798" i="8"/>
  <c r="I1806" i="8"/>
  <c r="I1814" i="8"/>
  <c r="I1822" i="8"/>
  <c r="I1830" i="8"/>
  <c r="I1838" i="8"/>
  <c r="I1846" i="8"/>
  <c r="I1854" i="8"/>
  <c r="I1862" i="8"/>
  <c r="I1870" i="8"/>
  <c r="I1878" i="8"/>
  <c r="I1886" i="8"/>
  <c r="I1894" i="8"/>
  <c r="I1902" i="8"/>
  <c r="I1910" i="8"/>
  <c r="I1918" i="8"/>
  <c r="I1926" i="8"/>
  <c r="I1934" i="8"/>
  <c r="I1942" i="8"/>
  <c r="I1950" i="8"/>
  <c r="I1958" i="8"/>
  <c r="I1966" i="8"/>
  <c r="I1974" i="8"/>
  <c r="I1982" i="8"/>
  <c r="I1990" i="8"/>
  <c r="I1998" i="8"/>
  <c r="I2006" i="8"/>
  <c r="I2014" i="8"/>
  <c r="I2022" i="8"/>
  <c r="I2030" i="8"/>
  <c r="I2038" i="8"/>
  <c r="I2046" i="8"/>
  <c r="I2054" i="8"/>
  <c r="I2062" i="8"/>
  <c r="I2070" i="8"/>
  <c r="I2078" i="8"/>
  <c r="I2086" i="8"/>
  <c r="I2094" i="8"/>
  <c r="I2102" i="8"/>
  <c r="I2110" i="8"/>
  <c r="I2118" i="8"/>
  <c r="I2126" i="8"/>
  <c r="I2134" i="8"/>
  <c r="I2142" i="8"/>
  <c r="I2150" i="8"/>
  <c r="I2158" i="8"/>
  <c r="I2166" i="8"/>
  <c r="I2174" i="8"/>
  <c r="I2182" i="8"/>
  <c r="I2190" i="8"/>
  <c r="I2198" i="8"/>
  <c r="I2206" i="8"/>
  <c r="I2214" i="8"/>
  <c r="I2222" i="8"/>
  <c r="I2230" i="8"/>
  <c r="I2238" i="8"/>
  <c r="I2246" i="8"/>
  <c r="I2254" i="8"/>
  <c r="I2262" i="8"/>
  <c r="I2270" i="8"/>
  <c r="I2278" i="8"/>
  <c r="I2286" i="8"/>
  <c r="I2294" i="8"/>
  <c r="I2302" i="8"/>
  <c r="I2310" i="8"/>
  <c r="I2318" i="8"/>
  <c r="I2326" i="8"/>
  <c r="I2334" i="8"/>
  <c r="I2342" i="8"/>
  <c r="I2350" i="8"/>
  <c r="I2358" i="8"/>
  <c r="I2366" i="8"/>
  <c r="I2374" i="8"/>
  <c r="I2382" i="8"/>
  <c r="I2390" i="8"/>
  <c r="I2398" i="8"/>
  <c r="I2406" i="8"/>
  <c r="I2414" i="8"/>
  <c r="I2422" i="8"/>
  <c r="I2430" i="8"/>
  <c r="I2438" i="8"/>
  <c r="I2446" i="8"/>
  <c r="I2454" i="8"/>
  <c r="I2462" i="8"/>
  <c r="I2470" i="8"/>
  <c r="I2478" i="8"/>
  <c r="I2486" i="8"/>
  <c r="I2494" i="8"/>
  <c r="I2502" i="8"/>
  <c r="I2510" i="8"/>
  <c r="I2518" i="8"/>
  <c r="I2526" i="8"/>
  <c r="I2534" i="8"/>
  <c r="I2542" i="8"/>
  <c r="I2550" i="8"/>
  <c r="I2558" i="8"/>
  <c r="I2566" i="8"/>
  <c r="I2574" i="8"/>
  <c r="I2582" i="8"/>
  <c r="I2590" i="8"/>
  <c r="I2598" i="8"/>
  <c r="I2606" i="8"/>
  <c r="I2614" i="8"/>
  <c r="I2622" i="8"/>
  <c r="I2630" i="8"/>
  <c r="I2638" i="8"/>
  <c r="I628" i="8"/>
  <c r="I1125" i="8"/>
  <c r="I1260" i="8"/>
  <c r="I1388" i="8"/>
  <c r="I1478" i="8"/>
  <c r="I1539" i="8"/>
  <c r="I1573" i="8"/>
  <c r="I1605" i="8"/>
  <c r="I1637" i="8"/>
  <c r="I1669" i="8"/>
  <c r="I1701" i="8"/>
  <c r="I1733" i="8"/>
  <c r="I1765" i="8"/>
  <c r="I1797" i="8"/>
  <c r="I1829" i="8"/>
  <c r="I1861" i="8"/>
  <c r="I1893" i="8"/>
  <c r="I1925" i="8"/>
  <c r="I1957" i="8"/>
  <c r="I1989" i="8"/>
  <c r="I2021" i="8"/>
  <c r="I2053" i="8"/>
  <c r="I2085" i="8"/>
  <c r="I2117" i="8"/>
  <c r="I2149" i="8"/>
  <c r="I2181" i="8"/>
  <c r="I2213" i="8"/>
  <c r="I2245" i="8"/>
  <c r="I2277" i="8"/>
  <c r="I2309" i="8"/>
  <c r="I2341" i="8"/>
  <c r="I2373" i="8"/>
  <c r="I2405" i="8"/>
  <c r="I2437" i="8"/>
  <c r="I2463" i="8"/>
  <c r="I2485" i="8"/>
  <c r="I2508" i="8"/>
  <c r="I2527" i="8"/>
  <c r="I2549" i="8"/>
  <c r="I2572" i="8"/>
  <c r="I2591" i="8"/>
  <c r="I2613" i="8"/>
  <c r="I2631" i="8"/>
  <c r="I2644" i="8"/>
  <c r="I2653" i="8"/>
  <c r="I2662" i="8"/>
  <c r="I2671" i="8"/>
  <c r="I2680" i="8"/>
  <c r="I2690" i="8"/>
  <c r="I2699" i="8"/>
  <c r="I2708" i="8"/>
  <c r="I2717" i="8"/>
  <c r="I2726" i="8"/>
  <c r="I2735" i="8"/>
  <c r="I2743" i="8"/>
  <c r="I2751" i="8"/>
  <c r="I2759" i="8"/>
  <c r="I2767" i="8"/>
  <c r="I2775" i="8"/>
  <c r="I2783" i="8"/>
  <c r="I2791" i="8"/>
  <c r="I2799" i="8"/>
  <c r="I2807" i="8"/>
  <c r="I2815" i="8"/>
  <c r="I2823" i="8"/>
  <c r="I2831" i="8"/>
  <c r="I2839" i="8"/>
  <c r="I2847" i="8"/>
  <c r="I2855" i="8"/>
  <c r="I2863" i="8"/>
  <c r="I2871" i="8"/>
  <c r="I2879" i="8"/>
  <c r="I2887" i="8"/>
  <c r="I2895" i="8"/>
  <c r="I2903" i="8"/>
  <c r="I2911" i="8"/>
  <c r="I2919" i="8"/>
  <c r="I2927" i="8"/>
  <c r="I2935" i="8"/>
  <c r="I2943" i="8"/>
  <c r="I2951" i="8"/>
  <c r="I2959" i="8"/>
  <c r="I2967" i="8"/>
  <c r="I2975" i="8"/>
  <c r="I2983" i="8"/>
  <c r="I2991" i="8"/>
  <c r="I2999" i="8"/>
  <c r="I3007" i="8"/>
  <c r="I3015" i="8"/>
  <c r="I3023" i="8"/>
  <c r="I3031" i="8"/>
  <c r="I3039" i="8"/>
  <c r="I3047" i="8"/>
  <c r="I3055" i="8"/>
  <c r="I3063" i="8"/>
  <c r="I3071" i="8"/>
  <c r="I3079" i="8"/>
  <c r="I3087" i="8"/>
  <c r="I3095" i="8"/>
  <c r="I3103" i="8"/>
  <c r="I3111" i="8"/>
  <c r="I3119" i="8"/>
  <c r="I3127" i="8"/>
  <c r="I3135" i="8"/>
  <c r="I3143" i="8"/>
  <c r="I3151" i="8"/>
  <c r="I3159" i="8"/>
  <c r="I3167" i="8"/>
  <c r="I3175" i="8"/>
  <c r="I3183" i="8"/>
  <c r="I3191" i="8"/>
  <c r="I3199" i="8"/>
  <c r="I3207" i="8"/>
  <c r="I3215" i="8"/>
  <c r="I3223" i="8"/>
  <c r="I3231" i="8"/>
  <c r="I3239" i="8"/>
  <c r="I3247" i="8"/>
  <c r="I3255" i="8"/>
  <c r="I3263" i="8"/>
  <c r="I3271" i="8"/>
  <c r="I3279" i="8"/>
  <c r="I3287" i="8"/>
  <c r="I3295" i="8"/>
  <c r="I3303" i="8"/>
  <c r="I3311" i="8"/>
  <c r="I3319" i="8"/>
  <c r="I3327" i="8"/>
  <c r="I3335" i="8"/>
  <c r="I3343" i="8"/>
  <c r="I3351" i="8"/>
  <c r="I3359" i="8"/>
  <c r="I3367" i="8"/>
  <c r="I3375" i="8"/>
  <c r="I3383" i="8"/>
  <c r="I3391" i="8"/>
  <c r="I3399" i="8"/>
  <c r="I3407" i="8"/>
  <c r="I3415" i="8"/>
  <c r="I3423" i="8"/>
  <c r="I3431" i="8"/>
  <c r="I3439" i="8"/>
  <c r="I3447" i="8"/>
  <c r="I3455" i="8"/>
  <c r="I3463" i="8"/>
  <c r="I3471" i="8"/>
  <c r="I3479" i="8"/>
  <c r="I3487" i="8"/>
  <c r="I3495" i="8"/>
  <c r="I3503" i="8"/>
  <c r="I3511" i="8"/>
  <c r="I717" i="8"/>
  <c r="I1135" i="8"/>
  <c r="I1268" i="8"/>
  <c r="I1396" i="8"/>
  <c r="I1484" i="8"/>
  <c r="I1542" i="8"/>
  <c r="I1575" i="8"/>
  <c r="I1607" i="8"/>
  <c r="I1639" i="8"/>
  <c r="I1671" i="8"/>
  <c r="I1703" i="8"/>
  <c r="I1735" i="8"/>
  <c r="I1767" i="8"/>
  <c r="I1799" i="8"/>
  <c r="I1831" i="8"/>
  <c r="I1863" i="8"/>
  <c r="I1895" i="8"/>
  <c r="I1927" i="8"/>
  <c r="I1959" i="8"/>
  <c r="I1991" i="8"/>
  <c r="I2023" i="8"/>
  <c r="I2055" i="8"/>
  <c r="I2087" i="8"/>
  <c r="I2119" i="8"/>
  <c r="I2151" i="8"/>
  <c r="I2183" i="8"/>
  <c r="I2215" i="8"/>
  <c r="I2247" i="8"/>
  <c r="I2279" i="8"/>
  <c r="I2311" i="8"/>
  <c r="I2343" i="8"/>
  <c r="I2375" i="8"/>
  <c r="I2407" i="8"/>
  <c r="I2439" i="8"/>
  <c r="I2468" i="8"/>
  <c r="I2487" i="8"/>
  <c r="I2509" i="8"/>
  <c r="I2532" i="8"/>
  <c r="I2551" i="8"/>
  <c r="I2573" i="8"/>
  <c r="I2596" i="8"/>
  <c r="I2615" i="8"/>
  <c r="I2635" i="8"/>
  <c r="I2645" i="8"/>
  <c r="I2654" i="8"/>
  <c r="I2663" i="8"/>
  <c r="I2672" i="8"/>
  <c r="I2682" i="8"/>
  <c r="I2691" i="8"/>
  <c r="I2700" i="8"/>
  <c r="I2709" i="8"/>
  <c r="I2718" i="8"/>
  <c r="I2727" i="8"/>
  <c r="I2736" i="8"/>
  <c r="I2744" i="8"/>
  <c r="I2752" i="8"/>
  <c r="I2760" i="8"/>
  <c r="I2768" i="8"/>
  <c r="I2776" i="8"/>
  <c r="I2784" i="8"/>
  <c r="I2792" i="8"/>
  <c r="I2800" i="8"/>
  <c r="I2808" i="8"/>
  <c r="I2816" i="8"/>
  <c r="I2824" i="8"/>
  <c r="I2832" i="8"/>
  <c r="I2840" i="8"/>
  <c r="I2848" i="8"/>
  <c r="I2856" i="8"/>
  <c r="I2864" i="8"/>
  <c r="I2872" i="8"/>
  <c r="I2880" i="8"/>
  <c r="I2888" i="8"/>
  <c r="I2896" i="8"/>
  <c r="I2904" i="8"/>
  <c r="I2912" i="8"/>
  <c r="I2920" i="8"/>
  <c r="I2928" i="8"/>
  <c r="I2936" i="8"/>
  <c r="I2944" i="8"/>
  <c r="I2952" i="8"/>
  <c r="I2960" i="8"/>
  <c r="I2968" i="8"/>
  <c r="I2976" i="8"/>
  <c r="I2984" i="8"/>
  <c r="I2992" i="8"/>
  <c r="I3000" i="8"/>
  <c r="I3008" i="8"/>
  <c r="I3016" i="8"/>
  <c r="I3024" i="8"/>
  <c r="I3032" i="8"/>
  <c r="I3040" i="8"/>
  <c r="I3048" i="8"/>
  <c r="I3056" i="8"/>
  <c r="I3064" i="8"/>
  <c r="I3072" i="8"/>
  <c r="I3080" i="8"/>
  <c r="I3088" i="8"/>
  <c r="I3096" i="8"/>
  <c r="I3104" i="8"/>
  <c r="I3112" i="8"/>
  <c r="I3120" i="8"/>
  <c r="I3128" i="8"/>
  <c r="I3136" i="8"/>
  <c r="I3144" i="8"/>
  <c r="I3152" i="8"/>
  <c r="I3160" i="8"/>
  <c r="I3168" i="8"/>
  <c r="I3176" i="8"/>
  <c r="I3184" i="8"/>
  <c r="I3192" i="8"/>
  <c r="I3200" i="8"/>
  <c r="I3208" i="8"/>
  <c r="I3216" i="8"/>
  <c r="I3224" i="8"/>
  <c r="I3232" i="8"/>
  <c r="I3240" i="8"/>
  <c r="I3248" i="8"/>
  <c r="I3256" i="8"/>
  <c r="I3264" i="8"/>
  <c r="I3272" i="8"/>
  <c r="I3280" i="8"/>
  <c r="I3288" i="8"/>
  <c r="I3296" i="8"/>
  <c r="I3304" i="8"/>
  <c r="I3312" i="8"/>
  <c r="I3320" i="8"/>
  <c r="I3328" i="8"/>
  <c r="I3336" i="8"/>
  <c r="I3344" i="8"/>
  <c r="I3352" i="8"/>
  <c r="I3360" i="8"/>
  <c r="I3368" i="8"/>
  <c r="I3376" i="8"/>
  <c r="I3384" i="8"/>
  <c r="I3392" i="8"/>
  <c r="I3400" i="8"/>
  <c r="I3408" i="8"/>
  <c r="I3416" i="8"/>
  <c r="I3424" i="8"/>
  <c r="I3432" i="8"/>
  <c r="I3440" i="8"/>
  <c r="I3448" i="8"/>
  <c r="I3456" i="8"/>
  <c r="I3464" i="8"/>
  <c r="I3472" i="8"/>
  <c r="I3480" i="8"/>
  <c r="I3488" i="8"/>
  <c r="I3496" i="8"/>
  <c r="I3504" i="8"/>
  <c r="I830" i="8"/>
  <c r="I1164" i="8"/>
  <c r="I1292" i="8"/>
  <c r="I1414" i="8"/>
  <c r="I1495" i="8"/>
  <c r="I1548" i="8"/>
  <c r="I1581" i="8"/>
  <c r="I1613" i="8"/>
  <c r="I1645" i="8"/>
  <c r="I1677" i="8"/>
  <c r="I1709" i="8"/>
  <c r="I1741" i="8"/>
  <c r="I1773" i="8"/>
  <c r="I1805" i="8"/>
  <c r="I1837" i="8"/>
  <c r="I1869" i="8"/>
  <c r="I1901" i="8"/>
  <c r="I1933" i="8"/>
  <c r="I1965" i="8"/>
  <c r="I1997" i="8"/>
  <c r="I2029" i="8"/>
  <c r="I2061" i="8"/>
  <c r="I2093" i="8"/>
  <c r="I2125" i="8"/>
  <c r="I2157" i="8"/>
  <c r="I2189" i="8"/>
  <c r="I2221" i="8"/>
  <c r="I2253" i="8"/>
  <c r="I2285" i="8"/>
  <c r="I2317" i="8"/>
  <c r="I2349" i="8"/>
  <c r="I2381" i="8"/>
  <c r="I2413" i="8"/>
  <c r="I2445" i="8"/>
  <c r="I2469" i="8"/>
  <c r="I2492" i="8"/>
  <c r="I2511" i="8"/>
  <c r="I2533" i="8"/>
  <c r="I2556" i="8"/>
  <c r="I2575" i="8"/>
  <c r="I2597" i="8"/>
  <c r="I2620" i="8"/>
  <c r="I2636" i="8"/>
  <c r="I2646" i="8"/>
  <c r="I2655" i="8"/>
  <c r="I2664" i="8"/>
  <c r="I2674" i="8"/>
  <c r="I2683" i="8"/>
  <c r="I2692" i="8"/>
  <c r="I2701" i="8"/>
  <c r="I2710" i="8"/>
  <c r="I2719" i="8"/>
  <c r="I2728" i="8"/>
  <c r="I2737" i="8"/>
  <c r="I2745" i="8"/>
  <c r="I2753" i="8"/>
  <c r="I2761" i="8"/>
  <c r="I2769" i="8"/>
  <c r="I2777" i="8"/>
  <c r="I2785" i="8"/>
  <c r="I2793" i="8"/>
  <c r="I2801" i="8"/>
  <c r="I2809" i="8"/>
  <c r="I2817" i="8"/>
  <c r="I2825" i="8"/>
  <c r="I2833" i="8"/>
  <c r="I2841" i="8"/>
  <c r="I2849" i="8"/>
  <c r="I2857" i="8"/>
  <c r="I2865" i="8"/>
  <c r="I2873" i="8"/>
  <c r="I2881" i="8"/>
  <c r="I2889" i="8"/>
  <c r="I2897" i="8"/>
  <c r="I2905" i="8"/>
  <c r="I2913" i="8"/>
  <c r="I2921" i="8"/>
  <c r="I2929" i="8"/>
  <c r="I2937" i="8"/>
  <c r="I2945" i="8"/>
  <c r="I2953" i="8"/>
  <c r="I2961" i="8"/>
  <c r="I2969" i="8"/>
  <c r="I2977" i="8"/>
  <c r="I2985" i="8"/>
  <c r="I2993" i="8"/>
  <c r="I3001" i="8"/>
  <c r="I3009" i="8"/>
  <c r="I3017" i="8"/>
  <c r="I3025" i="8"/>
  <c r="I3033" i="8"/>
  <c r="I3041" i="8"/>
  <c r="I3049" i="8"/>
  <c r="I3057" i="8"/>
  <c r="I3065" i="8"/>
  <c r="I3073" i="8"/>
  <c r="I3081" i="8"/>
  <c r="I3089" i="8"/>
  <c r="I3097" i="8"/>
  <c r="I3105" i="8"/>
  <c r="I3113" i="8"/>
  <c r="I3121" i="8"/>
  <c r="I3129" i="8"/>
  <c r="I3137" i="8"/>
  <c r="I3145" i="8"/>
  <c r="I3153" i="8"/>
  <c r="I3161" i="8"/>
  <c r="I3169" i="8"/>
  <c r="I3177" i="8"/>
  <c r="I3185" i="8"/>
  <c r="I3193" i="8"/>
  <c r="I3201" i="8"/>
  <c r="I3209" i="8"/>
  <c r="I3217" i="8"/>
  <c r="I3225" i="8"/>
  <c r="I3233" i="8"/>
  <c r="I3241" i="8"/>
  <c r="I3249" i="8"/>
  <c r="I3257" i="8"/>
  <c r="I3265" i="8"/>
  <c r="I3273" i="8"/>
  <c r="I3281" i="8"/>
  <c r="I3289" i="8"/>
  <c r="I3297" i="8"/>
  <c r="I3305" i="8"/>
  <c r="I3313" i="8"/>
  <c r="I3321" i="8"/>
  <c r="I3329" i="8"/>
  <c r="I3337" i="8"/>
  <c r="I3345" i="8"/>
  <c r="I3353" i="8"/>
  <c r="I3361" i="8"/>
  <c r="I3369" i="8"/>
  <c r="I3377" i="8"/>
  <c r="I3385" i="8"/>
  <c r="I3393" i="8"/>
  <c r="I3401" i="8"/>
  <c r="I3409" i="8"/>
  <c r="I3417" i="8"/>
  <c r="I3425" i="8"/>
  <c r="I3433" i="8"/>
  <c r="I3441" i="8"/>
  <c r="I3449" i="8"/>
  <c r="I3457" i="8"/>
  <c r="I3465" i="8"/>
  <c r="I3473" i="8"/>
  <c r="I3481" i="8"/>
  <c r="I3489" i="8"/>
  <c r="I3497" i="8"/>
  <c r="I3505" i="8"/>
  <c r="I3513" i="8"/>
  <c r="I3521" i="8"/>
  <c r="I3529" i="8"/>
  <c r="I3537" i="8"/>
  <c r="I3545" i="8"/>
  <c r="I3553" i="8"/>
  <c r="I3561" i="8"/>
  <c r="I3569" i="8"/>
  <c r="I3577" i="8"/>
  <c r="I3585" i="8"/>
  <c r="I3593" i="8"/>
  <c r="I3601" i="8"/>
  <c r="I3609" i="8"/>
  <c r="I3617" i="8"/>
  <c r="I3625" i="8"/>
  <c r="I3633" i="8"/>
  <c r="I3641" i="8"/>
  <c r="I3649" i="8"/>
  <c r="I3657" i="8"/>
  <c r="I3665" i="8"/>
  <c r="I862" i="8"/>
  <c r="I1172" i="8"/>
  <c r="I1300" i="8"/>
  <c r="I1420" i="8"/>
  <c r="I1500" i="8"/>
  <c r="I1551" i="8"/>
  <c r="I1583" i="8"/>
  <c r="I1615" i="8"/>
  <c r="I1647" i="8"/>
  <c r="I1679" i="8"/>
  <c r="I1711" i="8"/>
  <c r="I1743" i="8"/>
  <c r="I1775" i="8"/>
  <c r="I1807" i="8"/>
  <c r="I1839" i="8"/>
  <c r="I1871" i="8"/>
  <c r="I1903" i="8"/>
  <c r="I1935" i="8"/>
  <c r="I1967" i="8"/>
  <c r="I1999" i="8"/>
  <c r="I2031" i="8"/>
  <c r="I2063" i="8"/>
  <c r="I2095" i="8"/>
  <c r="I2127" i="8"/>
  <c r="I2159" i="8"/>
  <c r="I2191" i="8"/>
  <c r="I2223" i="8"/>
  <c r="I2255" i="8"/>
  <c r="I2287" i="8"/>
  <c r="I2319" i="8"/>
  <c r="I2351" i="8"/>
  <c r="I2383" i="8"/>
  <c r="I2415" i="8"/>
  <c r="I2447" i="8"/>
  <c r="I2471" i="8"/>
  <c r="I2493" i="8"/>
  <c r="I2516" i="8"/>
  <c r="I2535" i="8"/>
  <c r="I2557" i="8"/>
  <c r="I2580" i="8"/>
  <c r="I2599" i="8"/>
  <c r="I2621" i="8"/>
  <c r="I2637" i="8"/>
  <c r="I2647" i="8"/>
  <c r="I2656" i="8"/>
  <c r="I2666" i="8"/>
  <c r="I2675" i="8"/>
  <c r="I2684" i="8"/>
  <c r="I2693" i="8"/>
  <c r="I2702" i="8"/>
  <c r="I2711" i="8"/>
  <c r="I2720" i="8"/>
  <c r="I2730" i="8"/>
  <c r="I2738" i="8"/>
  <c r="I2746" i="8"/>
  <c r="I2754" i="8"/>
  <c r="I2762" i="8"/>
  <c r="I2770" i="8"/>
  <c r="I2778" i="8"/>
  <c r="I2786" i="8"/>
  <c r="I2794" i="8"/>
  <c r="I2802" i="8"/>
  <c r="I2810" i="8"/>
  <c r="I2818" i="8"/>
  <c r="I2826" i="8"/>
  <c r="I2834" i="8"/>
  <c r="I2842" i="8"/>
  <c r="I2850" i="8"/>
  <c r="I2858" i="8"/>
  <c r="I2866" i="8"/>
  <c r="I2874" i="8"/>
  <c r="I2882" i="8"/>
  <c r="I2890" i="8"/>
  <c r="I2898" i="8"/>
  <c r="I2906" i="8"/>
  <c r="I2914" i="8"/>
  <c r="I2922" i="8"/>
  <c r="I2930" i="8"/>
  <c r="I2938" i="8"/>
  <c r="I2946" i="8"/>
  <c r="I2954" i="8"/>
  <c r="I2962" i="8"/>
  <c r="I2970" i="8"/>
  <c r="I2978" i="8"/>
  <c r="I2986" i="8"/>
  <c r="I2994" i="8"/>
  <c r="I3002" i="8"/>
  <c r="I3010" i="8"/>
  <c r="I3018" i="8"/>
  <c r="I3026" i="8"/>
  <c r="I3034" i="8"/>
  <c r="I3042" i="8"/>
  <c r="I3050" i="8"/>
  <c r="I3058" i="8"/>
  <c r="I3066" i="8"/>
  <c r="I3074" i="8"/>
  <c r="I3082" i="8"/>
  <c r="I3090" i="8"/>
  <c r="I3098" i="8"/>
  <c r="I3106" i="8"/>
  <c r="I3114" i="8"/>
  <c r="I3122" i="8"/>
  <c r="I3130" i="8"/>
  <c r="I3138" i="8"/>
  <c r="I3146" i="8"/>
  <c r="I3154" i="8"/>
  <c r="I3162" i="8"/>
  <c r="I3170" i="8"/>
  <c r="I3178" i="8"/>
  <c r="I3186" i="8"/>
  <c r="I3194" i="8"/>
  <c r="I3202" i="8"/>
  <c r="I3210" i="8"/>
  <c r="I3218" i="8"/>
  <c r="I3226" i="8"/>
  <c r="I3234" i="8"/>
  <c r="I3242" i="8"/>
  <c r="I3250" i="8"/>
  <c r="I3258" i="8"/>
  <c r="I3266" i="8"/>
  <c r="I3274" i="8"/>
  <c r="I3282" i="8"/>
  <c r="I3290" i="8"/>
  <c r="I3298" i="8"/>
  <c r="I3306" i="8"/>
  <c r="I3314" i="8"/>
  <c r="I3322" i="8"/>
  <c r="I3330" i="8"/>
  <c r="I3338" i="8"/>
  <c r="I3346" i="8"/>
  <c r="I3354" i="8"/>
  <c r="I3362" i="8"/>
  <c r="I3370" i="8"/>
  <c r="I3378" i="8"/>
  <c r="I3386" i="8"/>
  <c r="I3394" i="8"/>
  <c r="I3402" i="8"/>
  <c r="I3410" i="8"/>
  <c r="I3418" i="8"/>
  <c r="I3426" i="8"/>
  <c r="I3434" i="8"/>
  <c r="I3442" i="8"/>
  <c r="I3450" i="8"/>
  <c r="I3458" i="8"/>
  <c r="I3466" i="8"/>
  <c r="I3474" i="8"/>
  <c r="I3482" i="8"/>
  <c r="I3490" i="8"/>
  <c r="I3498" i="8"/>
  <c r="I3506" i="8"/>
  <c r="I958" i="8"/>
  <c r="I1196" i="8"/>
  <c r="I1324" i="8"/>
  <c r="I1436" i="8"/>
  <c r="I1511" i="8"/>
  <c r="I1557" i="8"/>
  <c r="I1589" i="8"/>
  <c r="I1621" i="8"/>
  <c r="I1653" i="8"/>
  <c r="I1685" i="8"/>
  <c r="I1717" i="8"/>
  <c r="I1749" i="8"/>
  <c r="I1781" i="8"/>
  <c r="I1813" i="8"/>
  <c r="I1845" i="8"/>
  <c r="I1877" i="8"/>
  <c r="I1909" i="8"/>
  <c r="I1941" i="8"/>
  <c r="I1973" i="8"/>
  <c r="I2005" i="8"/>
  <c r="I2037" i="8"/>
  <c r="I2069" i="8"/>
  <c r="I2101" i="8"/>
  <c r="I2133" i="8"/>
  <c r="I2165" i="8"/>
  <c r="I2197" i="8"/>
  <c r="I2229" i="8"/>
  <c r="I2261" i="8"/>
  <c r="I2293" i="8"/>
  <c r="I2325" i="8"/>
  <c r="I2357" i="8"/>
  <c r="I2389" i="8"/>
  <c r="I2421" i="8"/>
  <c r="I2453" i="8"/>
  <c r="I2476" i="8"/>
  <c r="I2495" i="8"/>
  <c r="I2517" i="8"/>
  <c r="I2540" i="8"/>
  <c r="I2559" i="8"/>
  <c r="I2581" i="8"/>
  <c r="I2604" i="8"/>
  <c r="I2623" i="8"/>
  <c r="I2639" i="8"/>
  <c r="I2648" i="8"/>
  <c r="I2658" i="8"/>
  <c r="I2667" i="8"/>
  <c r="I2676" i="8"/>
  <c r="I2685" i="8"/>
  <c r="I2694" i="8"/>
  <c r="I2703" i="8"/>
  <c r="I2712" i="8"/>
  <c r="I2722" i="8"/>
  <c r="I2731" i="8"/>
  <c r="I2739" i="8"/>
  <c r="I2747" i="8"/>
  <c r="I2755" i="8"/>
  <c r="I2763" i="8"/>
  <c r="I2771" i="8"/>
  <c r="I2779" i="8"/>
  <c r="I2787" i="8"/>
  <c r="I2795" i="8"/>
  <c r="I2803" i="8"/>
  <c r="I2811" i="8"/>
  <c r="I2819" i="8"/>
  <c r="I2827" i="8"/>
  <c r="I2835" i="8"/>
  <c r="I2843" i="8"/>
  <c r="I2851" i="8"/>
  <c r="I2859" i="8"/>
  <c r="I2867" i="8"/>
  <c r="I2875" i="8"/>
  <c r="I2883" i="8"/>
  <c r="I2891" i="8"/>
  <c r="I2899" i="8"/>
  <c r="I2907" i="8"/>
  <c r="I2915" i="8"/>
  <c r="I2923" i="8"/>
  <c r="I2931" i="8"/>
  <c r="I2939" i="8"/>
  <c r="I2947" i="8"/>
  <c r="I2955" i="8"/>
  <c r="I2963" i="8"/>
  <c r="I2971" i="8"/>
  <c r="I2979" i="8"/>
  <c r="I2987" i="8"/>
  <c r="I2995" i="8"/>
  <c r="I3003" i="8"/>
  <c r="I3011" i="8"/>
  <c r="I3019" i="8"/>
  <c r="I3027" i="8"/>
  <c r="I3035" i="8"/>
  <c r="I3043" i="8"/>
  <c r="I3051" i="8"/>
  <c r="I3059" i="8"/>
  <c r="I3067" i="8"/>
  <c r="I3075" i="8"/>
  <c r="I3083" i="8"/>
  <c r="I3091" i="8"/>
  <c r="I3099" i="8"/>
  <c r="I3107" i="8"/>
  <c r="I3115" i="8"/>
  <c r="I3123" i="8"/>
  <c r="I3131" i="8"/>
  <c r="I3139" i="8"/>
  <c r="I3147" i="8"/>
  <c r="I3155" i="8"/>
  <c r="I3163" i="8"/>
  <c r="I3171" i="8"/>
  <c r="I3179" i="8"/>
  <c r="I3187" i="8"/>
  <c r="I3195" i="8"/>
  <c r="I3203" i="8"/>
  <c r="I3211" i="8"/>
  <c r="I3219" i="8"/>
  <c r="I3227" i="8"/>
  <c r="I3235" i="8"/>
  <c r="I3243" i="8"/>
  <c r="I3251" i="8"/>
  <c r="I3259" i="8"/>
  <c r="I3267" i="8"/>
  <c r="I3275" i="8"/>
  <c r="I3283" i="8"/>
  <c r="I3291" i="8"/>
  <c r="I3299" i="8"/>
  <c r="I3307" i="8"/>
  <c r="I3315" i="8"/>
  <c r="I3323" i="8"/>
  <c r="I3331" i="8"/>
  <c r="I3339" i="8"/>
  <c r="I3347" i="8"/>
  <c r="I3355" i="8"/>
  <c r="I3363" i="8"/>
  <c r="I3371" i="8"/>
  <c r="I3379" i="8"/>
  <c r="I3387" i="8"/>
  <c r="I3395" i="8"/>
  <c r="I3403" i="8"/>
  <c r="I3411" i="8"/>
  <c r="I3419" i="8"/>
  <c r="I3427" i="8"/>
  <c r="I3435" i="8"/>
  <c r="I3443" i="8"/>
  <c r="I3451" i="8"/>
  <c r="I3459" i="8"/>
  <c r="I3467" i="8"/>
  <c r="I3475" i="8"/>
  <c r="I3483" i="8"/>
  <c r="I3491" i="8"/>
  <c r="I3499" i="8"/>
  <c r="I3507" i="8"/>
  <c r="I3515" i="8"/>
  <c r="I3523" i="8"/>
  <c r="I3531" i="8"/>
  <c r="I3539" i="8"/>
  <c r="I3547" i="8"/>
  <c r="I3555" i="8"/>
  <c r="I3563" i="8"/>
  <c r="I1070" i="8"/>
  <c r="I1228" i="8"/>
  <c r="I1356" i="8"/>
  <c r="I1458" i="8"/>
  <c r="I1527" i="8"/>
  <c r="I1565" i="8"/>
  <c r="I1597" i="8"/>
  <c r="I1629" i="8"/>
  <c r="I1661" i="8"/>
  <c r="I1693" i="8"/>
  <c r="I1725" i="8"/>
  <c r="I1757" i="8"/>
  <c r="I1789" i="8"/>
  <c r="I1821" i="8"/>
  <c r="I1853" i="8"/>
  <c r="I1885" i="8"/>
  <c r="I1917" i="8"/>
  <c r="I1949" i="8"/>
  <c r="I1981" i="8"/>
  <c r="I2013" i="8"/>
  <c r="I2045" i="8"/>
  <c r="I2077" i="8"/>
  <c r="I2109" i="8"/>
  <c r="I2141" i="8"/>
  <c r="I2173" i="8"/>
  <c r="I2205" i="8"/>
  <c r="I2237" i="8"/>
  <c r="I2269" i="8"/>
  <c r="I2301" i="8"/>
  <c r="I2333" i="8"/>
  <c r="I2365" i="8"/>
  <c r="I2397" i="8"/>
  <c r="I2429" i="8"/>
  <c r="I2460" i="8"/>
  <c r="I2479" i="8"/>
  <c r="I2501" i="8"/>
  <c r="I2524" i="8"/>
  <c r="I2543" i="8"/>
  <c r="I2565" i="8"/>
  <c r="I2588" i="8"/>
  <c r="I2607" i="8"/>
  <c r="I2628" i="8"/>
  <c r="I2642" i="8"/>
  <c r="I2651" i="8"/>
  <c r="I2660" i="8"/>
  <c r="I2669" i="8"/>
  <c r="I2678" i="8"/>
  <c r="I2687" i="8"/>
  <c r="I2696" i="8"/>
  <c r="I2706" i="8"/>
  <c r="I2715" i="8"/>
  <c r="I2724" i="8"/>
  <c r="I2733" i="8"/>
  <c r="I2741" i="8"/>
  <c r="I2749" i="8"/>
  <c r="I2757" i="8"/>
  <c r="I2765" i="8"/>
  <c r="I2773" i="8"/>
  <c r="I2781" i="8"/>
  <c r="I2789" i="8"/>
  <c r="I2797" i="8"/>
  <c r="I2805" i="8"/>
  <c r="I2813" i="8"/>
  <c r="I2821" i="8"/>
  <c r="I2829" i="8"/>
  <c r="I2837" i="8"/>
  <c r="I2845" i="8"/>
  <c r="I2853" i="8"/>
  <c r="I2861" i="8"/>
  <c r="I2869" i="8"/>
  <c r="I2877" i="8"/>
  <c r="I2885" i="8"/>
  <c r="I2893" i="8"/>
  <c r="I2901" i="8"/>
  <c r="I2909" i="8"/>
  <c r="I2917" i="8"/>
  <c r="I2925" i="8"/>
  <c r="I2933" i="8"/>
  <c r="I2941" i="8"/>
  <c r="I2949" i="8"/>
  <c r="I2957" i="8"/>
  <c r="I2965" i="8"/>
  <c r="I2973" i="8"/>
  <c r="I2981" i="8"/>
  <c r="I2989" i="8"/>
  <c r="I2997" i="8"/>
  <c r="I3005" i="8"/>
  <c r="I3013" i="8"/>
  <c r="I3021" i="8"/>
  <c r="I3029" i="8"/>
  <c r="I3037" i="8"/>
  <c r="I3045" i="8"/>
  <c r="I3053" i="8"/>
  <c r="I3061" i="8"/>
  <c r="I3069" i="8"/>
  <c r="I3077" i="8"/>
  <c r="I3085" i="8"/>
  <c r="I3093" i="8"/>
  <c r="I3101" i="8"/>
  <c r="I3109" i="8"/>
  <c r="I3117" i="8"/>
  <c r="I3125" i="8"/>
  <c r="I3133" i="8"/>
  <c r="I3141" i="8"/>
  <c r="I3149" i="8"/>
  <c r="I3157" i="8"/>
  <c r="I3165" i="8"/>
  <c r="I3173" i="8"/>
  <c r="I3181" i="8"/>
  <c r="I3189" i="8"/>
  <c r="I3197" i="8"/>
  <c r="I3205" i="8"/>
  <c r="I3213" i="8"/>
  <c r="I3221" i="8"/>
  <c r="I3229" i="8"/>
  <c r="I3237" i="8"/>
  <c r="I3245" i="8"/>
  <c r="I3253" i="8"/>
  <c r="I3261" i="8"/>
  <c r="I3269" i="8"/>
  <c r="I3277" i="8"/>
  <c r="I3285" i="8"/>
  <c r="I3293" i="8"/>
  <c r="I3301" i="8"/>
  <c r="I3309" i="8"/>
  <c r="I3317" i="8"/>
  <c r="I3325" i="8"/>
  <c r="I3333" i="8"/>
  <c r="I3341" i="8"/>
  <c r="I3349" i="8"/>
  <c r="I3357" i="8"/>
  <c r="I3365" i="8"/>
  <c r="I3373" i="8"/>
  <c r="I3381" i="8"/>
  <c r="I3389" i="8"/>
  <c r="I3397" i="8"/>
  <c r="I3405" i="8"/>
  <c r="I3413" i="8"/>
  <c r="I3421" i="8"/>
  <c r="I3429" i="8"/>
  <c r="I3437" i="8"/>
  <c r="I3445" i="8"/>
  <c r="I3453" i="8"/>
  <c r="I3461" i="8"/>
  <c r="I3469" i="8"/>
  <c r="I3477" i="8"/>
  <c r="I3485" i="8"/>
  <c r="I3493" i="8"/>
  <c r="I3501" i="8"/>
  <c r="I3509" i="8"/>
  <c r="I3517" i="8"/>
  <c r="I3525" i="8"/>
  <c r="I3533" i="8"/>
  <c r="I3541" i="8"/>
  <c r="I3549" i="8"/>
  <c r="I3557" i="8"/>
  <c r="I3565" i="8"/>
  <c r="I3573" i="8"/>
  <c r="I3581" i="8"/>
  <c r="I3589" i="8"/>
  <c r="I3597" i="8"/>
  <c r="I3605" i="8"/>
  <c r="I3613" i="8"/>
  <c r="I3621" i="8"/>
  <c r="I3629" i="8"/>
  <c r="I3637" i="8"/>
  <c r="I3645" i="8"/>
  <c r="I3653" i="8"/>
  <c r="I3661" i="8"/>
  <c r="I3669" i="8"/>
  <c r="I990" i="8"/>
  <c r="I1516" i="8"/>
  <c r="I1655" i="8"/>
  <c r="I1783" i="8"/>
  <c r="I1911" i="8"/>
  <c r="I2039" i="8"/>
  <c r="I2167" i="8"/>
  <c r="I2295" i="8"/>
  <c r="I2423" i="8"/>
  <c r="I2519" i="8"/>
  <c r="I2605" i="8"/>
  <c r="I2659" i="8"/>
  <c r="I2695" i="8"/>
  <c r="I2732" i="8"/>
  <c r="I2764" i="8"/>
  <c r="I2796" i="8"/>
  <c r="I2828" i="8"/>
  <c r="I2860" i="8"/>
  <c r="I2892" i="8"/>
  <c r="I2924" i="8"/>
  <c r="I2956" i="8"/>
  <c r="I2988" i="8"/>
  <c r="I3020" i="8"/>
  <c r="I3052" i="8"/>
  <c r="I3084" i="8"/>
  <c r="I3116" i="8"/>
  <c r="I3148" i="8"/>
  <c r="I3180" i="8"/>
  <c r="I3212" i="8"/>
  <c r="I3244" i="8"/>
  <c r="I3276" i="8"/>
  <c r="I3308" i="8"/>
  <c r="I3340" i="8"/>
  <c r="I3372" i="8"/>
  <c r="I3404" i="8"/>
  <c r="I3436" i="8"/>
  <c r="I3468" i="8"/>
  <c r="I3500" i="8"/>
  <c r="I3519" i="8"/>
  <c r="I3532" i="8"/>
  <c r="I3544" i="8"/>
  <c r="I3558" i="8"/>
  <c r="I3570" i="8"/>
  <c r="I3580" i="8"/>
  <c r="I3591" i="8"/>
  <c r="I3602" i="8"/>
  <c r="I3612" i="8"/>
  <c r="I3623" i="8"/>
  <c r="I3634" i="8"/>
  <c r="I3644" i="8"/>
  <c r="I3655" i="8"/>
  <c r="I3666" i="8"/>
  <c r="I3675" i="8"/>
  <c r="I3683" i="8"/>
  <c r="I3691" i="8"/>
  <c r="I3699" i="8"/>
  <c r="I3707" i="8"/>
  <c r="I3715" i="8"/>
  <c r="I3723" i="8"/>
  <c r="I3731" i="8"/>
  <c r="I3739" i="8"/>
  <c r="I3747" i="8"/>
  <c r="I3755" i="8"/>
  <c r="I3763" i="8"/>
  <c r="I3771" i="8"/>
  <c r="I3779" i="8"/>
  <c r="I3787" i="8"/>
  <c r="I3795" i="8"/>
  <c r="I3803" i="8"/>
  <c r="I3811" i="8"/>
  <c r="I3819" i="8"/>
  <c r="I3827" i="8"/>
  <c r="I3835" i="8"/>
  <c r="I3843" i="8"/>
  <c r="I3851" i="8"/>
  <c r="I3859" i="8"/>
  <c r="I3867" i="8"/>
  <c r="I3875" i="8"/>
  <c r="I3883" i="8"/>
  <c r="I3891" i="8"/>
  <c r="I3899" i="8"/>
  <c r="I3907" i="8"/>
  <c r="I3915" i="8"/>
  <c r="I3923" i="8"/>
  <c r="I3931" i="8"/>
  <c r="I3939" i="8"/>
  <c r="I3947" i="8"/>
  <c r="I3955" i="8"/>
  <c r="I3963" i="8"/>
  <c r="I3971" i="8"/>
  <c r="I3979" i="8"/>
  <c r="I3987" i="8"/>
  <c r="I3995" i="8"/>
  <c r="I4003" i="8"/>
  <c r="I4011" i="8"/>
  <c r="I4019" i="8"/>
  <c r="I4027" i="8"/>
  <c r="I4035" i="8"/>
  <c r="I4043" i="8"/>
  <c r="I4051" i="8"/>
  <c r="I4059" i="8"/>
  <c r="I4067" i="8"/>
  <c r="I4075" i="8"/>
  <c r="I4083" i="8"/>
  <c r="I4091" i="8"/>
  <c r="I4099" i="8"/>
  <c r="I4107" i="8"/>
  <c r="I4115" i="8"/>
  <c r="I4123" i="8"/>
  <c r="I4131" i="8"/>
  <c r="I4139" i="8"/>
  <c r="I4147" i="8"/>
  <c r="I4155" i="8"/>
  <c r="I4163" i="8"/>
  <c r="I4171" i="8"/>
  <c r="I4179" i="8"/>
  <c r="I4187" i="8"/>
  <c r="I4195" i="8"/>
  <c r="I4203" i="8"/>
  <c r="I4211" i="8"/>
  <c r="I4219" i="8"/>
  <c r="I4227" i="8"/>
  <c r="I4235" i="8"/>
  <c r="I4243" i="8"/>
  <c r="I4251" i="8"/>
  <c r="I4259" i="8"/>
  <c r="I4267" i="8"/>
  <c r="I4275" i="8"/>
  <c r="I4283" i="8"/>
  <c r="I4291" i="8"/>
  <c r="I4299" i="8"/>
  <c r="I4307" i="8"/>
  <c r="I4315" i="8"/>
  <c r="I4323" i="8"/>
  <c r="I4331" i="8"/>
  <c r="I4339" i="8"/>
  <c r="I1093" i="8"/>
  <c r="I1532" i="8"/>
  <c r="I1663" i="8"/>
  <c r="I1791" i="8"/>
  <c r="I1919" i="8"/>
  <c r="I2047" i="8"/>
  <c r="I2175" i="8"/>
  <c r="I2303" i="8"/>
  <c r="I2431" i="8"/>
  <c r="I2525" i="8"/>
  <c r="I2612" i="8"/>
  <c r="I2661" i="8"/>
  <c r="I2698" i="8"/>
  <c r="I2734" i="8"/>
  <c r="I2766" i="8"/>
  <c r="I2798" i="8"/>
  <c r="I2830" i="8"/>
  <c r="I2862" i="8"/>
  <c r="I2894" i="8"/>
  <c r="I2926" i="8"/>
  <c r="I2958" i="8"/>
  <c r="I2990" i="8"/>
  <c r="I3022" i="8"/>
  <c r="I3054" i="8"/>
  <c r="I3086" i="8"/>
  <c r="I3118" i="8"/>
  <c r="I3150" i="8"/>
  <c r="I3182" i="8"/>
  <c r="I3214" i="8"/>
  <c r="I3246" i="8"/>
  <c r="I3278" i="8"/>
  <c r="I3310" i="8"/>
  <c r="I3342" i="8"/>
  <c r="I3374" i="8"/>
  <c r="I3406" i="8"/>
  <c r="I3438" i="8"/>
  <c r="I3470" i="8"/>
  <c r="I3502" i="8"/>
  <c r="I3520" i="8"/>
  <c r="I3534" i="8"/>
  <c r="I3546" i="8"/>
  <c r="I3559" i="8"/>
  <c r="I3571" i="8"/>
  <c r="I3582" i="8"/>
  <c r="I3592" i="8"/>
  <c r="I3603" i="8"/>
  <c r="I3614" i="8"/>
  <c r="I3624" i="8"/>
  <c r="I3635" i="8"/>
  <c r="I3646" i="8"/>
  <c r="I3656" i="8"/>
  <c r="I3667" i="8"/>
  <c r="I3676" i="8"/>
  <c r="I3684" i="8"/>
  <c r="I3692" i="8"/>
  <c r="I3700" i="8"/>
  <c r="I3708" i="8"/>
  <c r="I3716" i="8"/>
  <c r="I3724" i="8"/>
  <c r="I3732" i="8"/>
  <c r="I3740" i="8"/>
  <c r="I3748" i="8"/>
  <c r="I3756" i="8"/>
  <c r="I3764" i="8"/>
  <c r="I3772" i="8"/>
  <c r="I3780" i="8"/>
  <c r="I3788" i="8"/>
  <c r="I3796" i="8"/>
  <c r="I3804" i="8"/>
  <c r="I3812" i="8"/>
  <c r="I3820" i="8"/>
  <c r="I3828" i="8"/>
  <c r="I3836" i="8"/>
  <c r="I3844" i="8"/>
  <c r="I3852" i="8"/>
  <c r="I3860" i="8"/>
  <c r="I3868" i="8"/>
  <c r="I3876" i="8"/>
  <c r="I3884" i="8"/>
  <c r="I3892" i="8"/>
  <c r="I3900" i="8"/>
  <c r="I3908" i="8"/>
  <c r="I3916" i="8"/>
  <c r="I3924" i="8"/>
  <c r="I3932" i="8"/>
  <c r="I3940" i="8"/>
  <c r="I3948" i="8"/>
  <c r="I3956" i="8"/>
  <c r="I3964" i="8"/>
  <c r="I3972" i="8"/>
  <c r="I3980" i="8"/>
  <c r="I3988" i="8"/>
  <c r="I3996" i="8"/>
  <c r="I4004" i="8"/>
  <c r="I4012" i="8"/>
  <c r="I4020" i="8"/>
  <c r="I4028" i="8"/>
  <c r="I4036" i="8"/>
  <c r="I4044" i="8"/>
  <c r="I4052" i="8"/>
  <c r="I4060" i="8"/>
  <c r="I4068" i="8"/>
  <c r="I4076" i="8"/>
  <c r="I4084" i="8"/>
  <c r="I4092" i="8"/>
  <c r="I4100" i="8"/>
  <c r="I4108" i="8"/>
  <c r="I4116" i="8"/>
  <c r="I4124" i="8"/>
  <c r="I4132" i="8"/>
  <c r="I4140" i="8"/>
  <c r="I4148" i="8"/>
  <c r="I4156" i="8"/>
  <c r="I4164" i="8"/>
  <c r="I4172" i="8"/>
  <c r="I4180" i="8"/>
  <c r="I4188" i="8"/>
  <c r="I4196" i="8"/>
  <c r="I4204" i="8"/>
  <c r="I4212" i="8"/>
  <c r="I4220" i="8"/>
  <c r="I4228" i="8"/>
  <c r="I4236" i="8"/>
  <c r="I4244" i="8"/>
  <c r="I4252" i="8"/>
  <c r="I4260" i="8"/>
  <c r="I4268" i="8"/>
  <c r="I4276" i="8"/>
  <c r="I4284" i="8"/>
  <c r="I4292" i="8"/>
  <c r="I4300" i="8"/>
  <c r="I4308" i="8"/>
  <c r="I4316" i="8"/>
  <c r="I4324" i="8"/>
  <c r="I4332" i="8"/>
  <c r="I4340" i="8"/>
  <c r="I4348" i="8"/>
  <c r="I4356" i="8"/>
  <c r="I4364" i="8"/>
  <c r="I4372" i="8"/>
  <c r="I4380" i="8"/>
  <c r="I4388" i="8"/>
  <c r="I4396" i="8"/>
  <c r="I4404" i="8"/>
  <c r="I4412" i="8"/>
  <c r="I4420" i="8"/>
  <c r="I4428" i="8"/>
  <c r="I4436" i="8"/>
  <c r="I4444" i="8"/>
  <c r="I4452" i="8"/>
  <c r="I4460" i="8"/>
  <c r="I4468" i="8"/>
  <c r="I4476" i="8"/>
  <c r="I4484" i="8"/>
  <c r="I4492" i="8"/>
  <c r="I4500" i="8"/>
  <c r="I4508" i="8"/>
  <c r="I4516" i="8"/>
  <c r="I4524" i="8"/>
  <c r="I4532" i="8"/>
  <c r="I4540" i="8"/>
  <c r="I4548" i="8"/>
  <c r="I4556" i="8"/>
  <c r="I4564" i="8"/>
  <c r="I4572" i="8"/>
  <c r="I4580" i="8"/>
  <c r="I4588" i="8"/>
  <c r="I4596" i="8"/>
  <c r="I4604" i="8"/>
  <c r="I4612" i="8"/>
  <c r="I4620" i="8"/>
  <c r="I4628" i="8"/>
  <c r="I4636" i="8"/>
  <c r="I4644" i="8"/>
  <c r="I4652" i="8"/>
  <c r="I4660" i="8"/>
  <c r="I4668" i="8"/>
  <c r="I1204" i="8"/>
  <c r="I1559" i="8"/>
  <c r="I1687" i="8"/>
  <c r="I1815" i="8"/>
  <c r="I1943" i="8"/>
  <c r="I2071" i="8"/>
  <c r="I2199" i="8"/>
  <c r="I2327" i="8"/>
  <c r="I2455" i="8"/>
  <c r="I2541" i="8"/>
  <c r="I2627" i="8"/>
  <c r="I2668" i="8"/>
  <c r="I2704" i="8"/>
  <c r="I2740" i="8"/>
  <c r="I2772" i="8"/>
  <c r="I2804" i="8"/>
  <c r="I2836" i="8"/>
  <c r="I2868" i="8"/>
  <c r="I2900" i="8"/>
  <c r="I2932" i="8"/>
  <c r="I2964" i="8"/>
  <c r="I2996" i="8"/>
  <c r="I3028" i="8"/>
  <c r="I3060" i="8"/>
  <c r="I3092" i="8"/>
  <c r="I3124" i="8"/>
  <c r="I3156" i="8"/>
  <c r="I3188" i="8"/>
  <c r="I3220" i="8"/>
  <c r="I3252" i="8"/>
  <c r="I3284" i="8"/>
  <c r="I3316" i="8"/>
  <c r="I3348" i="8"/>
  <c r="I3380" i="8"/>
  <c r="I3412" i="8"/>
  <c r="I3444" i="8"/>
  <c r="I3476" i="8"/>
  <c r="I3508" i="8"/>
  <c r="I3522" i="8"/>
  <c r="I3535" i="8"/>
  <c r="I3548" i="8"/>
  <c r="I3560" i="8"/>
  <c r="I3572" i="8"/>
  <c r="I3583" i="8"/>
  <c r="I3594" i="8"/>
  <c r="I3604" i="8"/>
  <c r="I3615" i="8"/>
  <c r="I3626" i="8"/>
  <c r="I3636" i="8"/>
  <c r="I3647" i="8"/>
  <c r="I3658" i="8"/>
  <c r="I3668" i="8"/>
  <c r="I3677" i="8"/>
  <c r="I3685" i="8"/>
  <c r="I3693" i="8"/>
  <c r="I3701" i="8"/>
  <c r="I3709" i="8"/>
  <c r="I3717" i="8"/>
  <c r="I3725" i="8"/>
  <c r="I3733" i="8"/>
  <c r="I3741" i="8"/>
  <c r="I3749" i="8"/>
  <c r="I3757" i="8"/>
  <c r="I3765" i="8"/>
  <c r="I3773" i="8"/>
  <c r="I3781" i="8"/>
  <c r="I3789" i="8"/>
  <c r="I3797" i="8"/>
  <c r="I3805" i="8"/>
  <c r="I3813" i="8"/>
  <c r="I3821" i="8"/>
  <c r="I3829" i="8"/>
  <c r="I3837" i="8"/>
  <c r="I3845" i="8"/>
  <c r="I3853" i="8"/>
  <c r="I3861" i="8"/>
  <c r="I3869" i="8"/>
  <c r="I3877" i="8"/>
  <c r="I3885" i="8"/>
  <c r="I3893" i="8"/>
  <c r="I3901" i="8"/>
  <c r="I3909" i="8"/>
  <c r="I3917" i="8"/>
  <c r="I3925" i="8"/>
  <c r="I3933" i="8"/>
  <c r="I3941" i="8"/>
  <c r="I3949" i="8"/>
  <c r="I3957" i="8"/>
  <c r="I3965" i="8"/>
  <c r="I3973" i="8"/>
  <c r="I3981" i="8"/>
  <c r="I3989" i="8"/>
  <c r="I3997" i="8"/>
  <c r="I4005" i="8"/>
  <c r="I4013" i="8"/>
  <c r="I4021" i="8"/>
  <c r="I4029" i="8"/>
  <c r="I4037" i="8"/>
  <c r="I4045" i="8"/>
  <c r="I4053" i="8"/>
  <c r="I4061" i="8"/>
  <c r="I4069" i="8"/>
  <c r="I4077" i="8"/>
  <c r="I4085" i="8"/>
  <c r="I4093" i="8"/>
  <c r="I4101" i="8"/>
  <c r="I4109" i="8"/>
  <c r="I4117" i="8"/>
  <c r="I4125" i="8"/>
  <c r="I4133" i="8"/>
  <c r="I4141" i="8"/>
  <c r="I4149" i="8"/>
  <c r="I4157" i="8"/>
  <c r="I4165" i="8"/>
  <c r="I4173" i="8"/>
  <c r="I4181" i="8"/>
  <c r="I4189" i="8"/>
  <c r="I4197" i="8"/>
  <c r="I4205" i="8"/>
  <c r="I4213" i="8"/>
  <c r="I4221" i="8"/>
  <c r="I4229" i="8"/>
  <c r="I4237" i="8"/>
  <c r="I4245" i="8"/>
  <c r="I4253" i="8"/>
  <c r="I4261" i="8"/>
  <c r="I4269" i="8"/>
  <c r="I4277" i="8"/>
  <c r="I4285" i="8"/>
  <c r="I4293" i="8"/>
  <c r="I4301" i="8"/>
  <c r="I4309" i="8"/>
  <c r="I4317" i="8"/>
  <c r="I4325" i="8"/>
  <c r="I4333" i="8"/>
  <c r="I4341" i="8"/>
  <c r="I4349" i="8"/>
  <c r="I4357" i="8"/>
  <c r="I4365" i="8"/>
  <c r="I4373" i="8"/>
  <c r="I4381" i="8"/>
  <c r="I4389" i="8"/>
  <c r="I4397" i="8"/>
  <c r="I4405" i="8"/>
  <c r="I4413" i="8"/>
  <c r="I4421" i="8"/>
  <c r="I4429" i="8"/>
  <c r="I4437" i="8"/>
  <c r="I4445" i="8"/>
  <c r="I4453" i="8"/>
  <c r="I4461" i="8"/>
  <c r="I4469" i="8"/>
  <c r="I4477" i="8"/>
  <c r="I4485" i="8"/>
  <c r="I4493" i="8"/>
  <c r="I4501" i="8"/>
  <c r="I4509" i="8"/>
  <c r="I4517" i="8"/>
  <c r="I4525" i="8"/>
  <c r="I4533" i="8"/>
  <c r="I4541" i="8"/>
  <c r="I4549" i="8"/>
  <c r="I4557" i="8"/>
  <c r="I4565" i="8"/>
  <c r="I4573" i="8"/>
  <c r="I4581" i="8"/>
  <c r="I4589" i="8"/>
  <c r="I4597" i="8"/>
  <c r="I4605" i="8"/>
  <c r="I1236" i="8"/>
  <c r="I1567" i="8"/>
  <c r="I1695" i="8"/>
  <c r="I1823" i="8"/>
  <c r="I1951" i="8"/>
  <c r="I2079" i="8"/>
  <c r="I2207" i="8"/>
  <c r="I2335" i="8"/>
  <c r="I2461" i="8"/>
  <c r="I2548" i="8"/>
  <c r="I2629" i="8"/>
  <c r="I2670" i="8"/>
  <c r="I2707" i="8"/>
  <c r="I2742" i="8"/>
  <c r="I2774" i="8"/>
  <c r="I2806" i="8"/>
  <c r="I2838" i="8"/>
  <c r="I2870" i="8"/>
  <c r="I2902" i="8"/>
  <c r="I2934" i="8"/>
  <c r="I2966" i="8"/>
  <c r="I2998" i="8"/>
  <c r="I3030" i="8"/>
  <c r="I3062" i="8"/>
  <c r="I3094" i="8"/>
  <c r="I3126" i="8"/>
  <c r="I3158" i="8"/>
  <c r="I3190" i="8"/>
  <c r="I3222" i="8"/>
  <c r="I3254" i="8"/>
  <c r="I3286" i="8"/>
  <c r="I3318" i="8"/>
  <c r="I3350" i="8"/>
  <c r="I3382" i="8"/>
  <c r="I3414" i="8"/>
  <c r="I3446" i="8"/>
  <c r="I3478" i="8"/>
  <c r="I3510" i="8"/>
  <c r="I3524" i="8"/>
  <c r="I3536" i="8"/>
  <c r="I3550" i="8"/>
  <c r="I3562" i="8"/>
  <c r="I3574" i="8"/>
  <c r="I3584" i="8"/>
  <c r="I3595" i="8"/>
  <c r="I3606" i="8"/>
  <c r="I3616" i="8"/>
  <c r="I3627" i="8"/>
  <c r="I3638" i="8"/>
  <c r="I3648" i="8"/>
  <c r="I3659" i="8"/>
  <c r="I3670" i="8"/>
  <c r="I3678" i="8"/>
  <c r="I3686" i="8"/>
  <c r="I3694" i="8"/>
  <c r="I3702" i="8"/>
  <c r="I3710" i="8"/>
  <c r="I3718" i="8"/>
  <c r="I3726" i="8"/>
  <c r="I3734" i="8"/>
  <c r="I3742" i="8"/>
  <c r="I3750" i="8"/>
  <c r="I3758" i="8"/>
  <c r="I3766" i="8"/>
  <c r="I3774" i="8"/>
  <c r="I3782" i="8"/>
  <c r="I3790" i="8"/>
  <c r="I3798" i="8"/>
  <c r="I3806" i="8"/>
  <c r="I3814" i="8"/>
  <c r="I3822" i="8"/>
  <c r="I3830" i="8"/>
  <c r="I3838" i="8"/>
  <c r="I3846" i="8"/>
  <c r="I3854" i="8"/>
  <c r="I3862" i="8"/>
  <c r="I3870" i="8"/>
  <c r="I3878" i="8"/>
  <c r="I3886" i="8"/>
  <c r="I3894" i="8"/>
  <c r="I3902" i="8"/>
  <c r="I3910" i="8"/>
  <c r="I3918" i="8"/>
  <c r="I3926" i="8"/>
  <c r="I3934" i="8"/>
  <c r="I3942" i="8"/>
  <c r="I3950" i="8"/>
  <c r="I3958" i="8"/>
  <c r="I3966" i="8"/>
  <c r="I3974" i="8"/>
  <c r="I3982" i="8"/>
  <c r="I3990" i="8"/>
  <c r="I3998" i="8"/>
  <c r="I4006" i="8"/>
  <c r="I4014" i="8"/>
  <c r="I4022" i="8"/>
  <c r="I4030" i="8"/>
  <c r="I4038" i="8"/>
  <c r="I4046" i="8"/>
  <c r="I4054" i="8"/>
  <c r="I4062" i="8"/>
  <c r="I4070" i="8"/>
  <c r="I4078" i="8"/>
  <c r="I4086" i="8"/>
  <c r="I4094" i="8"/>
  <c r="I4102" i="8"/>
  <c r="I4110" i="8"/>
  <c r="I4118" i="8"/>
  <c r="I4126" i="8"/>
  <c r="I4134" i="8"/>
  <c r="I4142" i="8"/>
  <c r="I4150" i="8"/>
  <c r="I4158" i="8"/>
  <c r="I4166" i="8"/>
  <c r="I4174" i="8"/>
  <c r="I4182" i="8"/>
  <c r="I4190" i="8"/>
  <c r="I4198" i="8"/>
  <c r="I4206" i="8"/>
  <c r="I4214" i="8"/>
  <c r="I4222" i="8"/>
  <c r="I4230" i="8"/>
  <c r="I4238" i="8"/>
  <c r="I4246" i="8"/>
  <c r="I4254" i="8"/>
  <c r="I4262" i="8"/>
  <c r="I4270" i="8"/>
  <c r="I4278" i="8"/>
  <c r="I4286" i="8"/>
  <c r="I4294" i="8"/>
  <c r="I4302" i="8"/>
  <c r="I4310" i="8"/>
  <c r="I4318" i="8"/>
  <c r="I4326" i="8"/>
  <c r="I4334" i="8"/>
  <c r="I4342" i="8"/>
  <c r="I4350" i="8"/>
  <c r="I4358" i="8"/>
  <c r="I4366" i="8"/>
  <c r="I4374" i="8"/>
  <c r="I4382" i="8"/>
  <c r="I4390" i="8"/>
  <c r="I4398" i="8"/>
  <c r="I4406" i="8"/>
  <c r="I4414" i="8"/>
  <c r="I4422" i="8"/>
  <c r="I4430" i="8"/>
  <c r="I4438" i="8"/>
  <c r="I4446" i="8"/>
  <c r="I4454" i="8"/>
  <c r="I4462" i="8"/>
  <c r="I4470" i="8"/>
  <c r="I4478" i="8"/>
  <c r="I4486" i="8"/>
  <c r="I4494" i="8"/>
  <c r="I4502" i="8"/>
  <c r="I4510" i="8"/>
  <c r="I4518" i="8"/>
  <c r="I4526" i="8"/>
  <c r="I4534" i="8"/>
  <c r="I4542" i="8"/>
  <c r="I4550" i="8"/>
  <c r="I4558" i="8"/>
  <c r="I4566" i="8"/>
  <c r="I4574" i="8"/>
  <c r="I4582" i="8"/>
  <c r="I4590" i="8"/>
  <c r="I4598" i="8"/>
  <c r="I4606" i="8"/>
  <c r="I1332" i="8"/>
  <c r="I1591" i="8"/>
  <c r="I1719" i="8"/>
  <c r="I1847" i="8"/>
  <c r="I1975" i="8"/>
  <c r="I2103" i="8"/>
  <c r="I2231" i="8"/>
  <c r="I2359" i="8"/>
  <c r="I2477" i="8"/>
  <c r="I2564" i="8"/>
  <c r="I2640" i="8"/>
  <c r="I2677" i="8"/>
  <c r="I2714" i="8"/>
  <c r="I2748" i="8"/>
  <c r="I2780" i="8"/>
  <c r="I2812" i="8"/>
  <c r="I2844" i="8"/>
  <c r="I2876" i="8"/>
  <c r="I2908" i="8"/>
  <c r="I2940" i="8"/>
  <c r="I2972" i="8"/>
  <c r="I3004" i="8"/>
  <c r="I3036" i="8"/>
  <c r="I3068" i="8"/>
  <c r="I3100" i="8"/>
  <c r="I3132" i="8"/>
  <c r="I3164" i="8"/>
  <c r="I3196" i="8"/>
  <c r="I3228" i="8"/>
  <c r="I3260" i="8"/>
  <c r="I3292" i="8"/>
  <c r="I3324" i="8"/>
  <c r="I3356" i="8"/>
  <c r="I3388" i="8"/>
  <c r="I3420" i="8"/>
  <c r="I3452" i="8"/>
  <c r="I3484" i="8"/>
  <c r="I3512" i="8"/>
  <c r="I3526" i="8"/>
  <c r="I3538" i="8"/>
  <c r="I3551" i="8"/>
  <c r="I3564" i="8"/>
  <c r="I3575" i="8"/>
  <c r="I3586" i="8"/>
  <c r="I3596" i="8"/>
  <c r="I3607" i="8"/>
  <c r="I3618" i="8"/>
  <c r="I3628" i="8"/>
  <c r="I3639" i="8"/>
  <c r="I3650" i="8"/>
  <c r="I3660" i="8"/>
  <c r="I3671" i="8"/>
  <c r="I3679" i="8"/>
  <c r="I3687" i="8"/>
  <c r="I3695" i="8"/>
  <c r="I3703" i="8"/>
  <c r="I3711" i="8"/>
  <c r="I3719" i="8"/>
  <c r="I3727" i="8"/>
  <c r="I3735" i="8"/>
  <c r="I3743" i="8"/>
  <c r="I3751" i="8"/>
  <c r="I3759" i="8"/>
  <c r="I3767" i="8"/>
  <c r="I3775" i="8"/>
  <c r="I3783" i="8"/>
  <c r="I3791" i="8"/>
  <c r="I3799" i="8"/>
  <c r="I3807" i="8"/>
  <c r="I3815" i="8"/>
  <c r="I3823" i="8"/>
  <c r="I3831" i="8"/>
  <c r="I3839" i="8"/>
  <c r="I3847" i="8"/>
  <c r="I3855" i="8"/>
  <c r="I3863" i="8"/>
  <c r="I3871" i="8"/>
  <c r="I3879" i="8"/>
  <c r="I3887" i="8"/>
  <c r="I3895" i="8"/>
  <c r="I3903" i="8"/>
  <c r="I3911" i="8"/>
  <c r="I3919" i="8"/>
  <c r="I3927" i="8"/>
  <c r="I3935" i="8"/>
  <c r="I3943" i="8"/>
  <c r="I3951" i="8"/>
  <c r="I3959" i="8"/>
  <c r="I3967" i="8"/>
  <c r="I3975" i="8"/>
  <c r="I3983" i="8"/>
  <c r="I3991" i="8"/>
  <c r="I3999" i="8"/>
  <c r="I4007" i="8"/>
  <c r="I4015" i="8"/>
  <c r="I4023" i="8"/>
  <c r="I4031" i="8"/>
  <c r="I4039" i="8"/>
  <c r="I4047" i="8"/>
  <c r="I4055" i="8"/>
  <c r="I4063" i="8"/>
  <c r="I4071" i="8"/>
  <c r="I4079" i="8"/>
  <c r="I4087" i="8"/>
  <c r="I4095" i="8"/>
  <c r="I4103" i="8"/>
  <c r="I4111" i="8"/>
  <c r="I4119" i="8"/>
  <c r="I4127" i="8"/>
  <c r="I4135" i="8"/>
  <c r="I4143" i="8"/>
  <c r="I4151" i="8"/>
  <c r="I4159" i="8"/>
  <c r="I4167" i="8"/>
  <c r="I4175" i="8"/>
  <c r="I4183" i="8"/>
  <c r="I4191" i="8"/>
  <c r="I4199" i="8"/>
  <c r="I4207" i="8"/>
  <c r="I4215" i="8"/>
  <c r="I4223" i="8"/>
  <c r="I4231" i="8"/>
  <c r="I4239" i="8"/>
  <c r="I4247" i="8"/>
  <c r="I4255" i="8"/>
  <c r="I4263" i="8"/>
  <c r="I4271" i="8"/>
  <c r="I4279" i="8"/>
  <c r="I4287" i="8"/>
  <c r="I4295" i="8"/>
  <c r="I4303" i="8"/>
  <c r="I4311" i="8"/>
  <c r="I4319" i="8"/>
  <c r="I4327" i="8"/>
  <c r="I4335" i="8"/>
  <c r="I4343" i="8"/>
  <c r="I4351" i="8"/>
  <c r="I4359" i="8"/>
  <c r="I4367" i="8"/>
  <c r="I4375" i="8"/>
  <c r="I4383" i="8"/>
  <c r="I4391" i="8"/>
  <c r="I4399" i="8"/>
  <c r="I4407" i="8"/>
  <c r="I4415" i="8"/>
  <c r="I4423" i="8"/>
  <c r="I4431" i="8"/>
  <c r="I4439" i="8"/>
  <c r="I4447" i="8"/>
  <c r="I4455" i="8"/>
  <c r="I4463" i="8"/>
  <c r="I4471" i="8"/>
  <c r="I4479" i="8"/>
  <c r="I4487" i="8"/>
  <c r="I4495" i="8"/>
  <c r="I4503" i="8"/>
  <c r="I4511" i="8"/>
  <c r="I4519" i="8"/>
  <c r="I4527" i="8"/>
  <c r="I4535" i="8"/>
  <c r="I4543" i="8"/>
  <c r="I4551" i="8"/>
  <c r="I4559" i="8"/>
  <c r="I4567" i="8"/>
  <c r="I4575" i="8"/>
  <c r="I4583" i="8"/>
  <c r="I4591" i="8"/>
  <c r="I4599" i="8"/>
  <c r="I4607" i="8"/>
  <c r="I4615" i="8"/>
  <c r="I1442" i="8"/>
  <c r="I1623" i="8"/>
  <c r="I1751" i="8"/>
  <c r="I1879" i="8"/>
  <c r="I2007" i="8"/>
  <c r="I2135" i="8"/>
  <c r="I2263" i="8"/>
  <c r="I2391" i="8"/>
  <c r="I2500" i="8"/>
  <c r="I2583" i="8"/>
  <c r="I2650" i="8"/>
  <c r="I2686" i="8"/>
  <c r="I2723" i="8"/>
  <c r="I2756" i="8"/>
  <c r="I2788" i="8"/>
  <c r="I2820" i="8"/>
  <c r="I2852" i="8"/>
  <c r="I2884" i="8"/>
  <c r="I2916" i="8"/>
  <c r="I2948" i="8"/>
  <c r="I2980" i="8"/>
  <c r="I3012" i="8"/>
  <c r="I3044" i="8"/>
  <c r="I3076" i="8"/>
  <c r="I3108" i="8"/>
  <c r="I3140" i="8"/>
  <c r="I3172" i="8"/>
  <c r="I3204" i="8"/>
  <c r="I3236" i="8"/>
  <c r="I3268" i="8"/>
  <c r="I3300" i="8"/>
  <c r="I3332" i="8"/>
  <c r="I3364" i="8"/>
  <c r="I3396" i="8"/>
  <c r="I3428" i="8"/>
  <c r="I3460" i="8"/>
  <c r="I3492" i="8"/>
  <c r="I3516" i="8"/>
  <c r="I3528" i="8"/>
  <c r="I3542" i="8"/>
  <c r="I3554" i="8"/>
  <c r="I3567" i="8"/>
  <c r="I3578" i="8"/>
  <c r="I3588" i="8"/>
  <c r="I3599" i="8"/>
  <c r="I3610" i="8"/>
  <c r="I3620" i="8"/>
  <c r="I3631" i="8"/>
  <c r="I3642" i="8"/>
  <c r="I3652" i="8"/>
  <c r="I3663" i="8"/>
  <c r="I3673" i="8"/>
  <c r="I3681" i="8"/>
  <c r="I3689" i="8"/>
  <c r="I3697" i="8"/>
  <c r="I3705" i="8"/>
  <c r="I3713" i="8"/>
  <c r="I3721" i="8"/>
  <c r="I3729" i="8"/>
  <c r="I3737" i="8"/>
  <c r="I3745" i="8"/>
  <c r="I3753" i="8"/>
  <c r="I3761" i="8"/>
  <c r="I3769" i="8"/>
  <c r="I3777" i="8"/>
  <c r="I3785" i="8"/>
  <c r="I3793" i="8"/>
  <c r="I3801" i="8"/>
  <c r="I3809" i="8"/>
  <c r="I3817" i="8"/>
  <c r="I3825" i="8"/>
  <c r="I3833" i="8"/>
  <c r="I3841" i="8"/>
  <c r="I3849" i="8"/>
  <c r="I3857" i="8"/>
  <c r="I3865" i="8"/>
  <c r="I3873" i="8"/>
  <c r="I3881" i="8"/>
  <c r="I3889" i="8"/>
  <c r="I3897" i="8"/>
  <c r="I3905" i="8"/>
  <c r="I3913" i="8"/>
  <c r="I3921" i="8"/>
  <c r="I3929" i="8"/>
  <c r="I3937" i="8"/>
  <c r="I3945" i="8"/>
  <c r="I3953" i="8"/>
  <c r="I3961" i="8"/>
  <c r="I3969" i="8"/>
  <c r="I3977" i="8"/>
  <c r="I3985" i="8"/>
  <c r="I3993" i="8"/>
  <c r="I4001" i="8"/>
  <c r="I4009" i="8"/>
  <c r="I4017" i="8"/>
  <c r="I4025" i="8"/>
  <c r="I4033" i="8"/>
  <c r="I4041" i="8"/>
  <c r="I4049" i="8"/>
  <c r="I4057" i="8"/>
  <c r="I4065" i="8"/>
  <c r="I4073" i="8"/>
  <c r="I4081" i="8"/>
  <c r="I4089" i="8"/>
  <c r="I4097" i="8"/>
  <c r="I4105" i="8"/>
  <c r="I4113" i="8"/>
  <c r="I4121" i="8"/>
  <c r="I4129" i="8"/>
  <c r="I4137" i="8"/>
  <c r="I4145" i="8"/>
  <c r="I4153" i="8"/>
  <c r="I4161" i="8"/>
  <c r="I4169" i="8"/>
  <c r="I4177" i="8"/>
  <c r="I4185" i="8"/>
  <c r="I4193" i="8"/>
  <c r="I4201" i="8"/>
  <c r="I4209" i="8"/>
  <c r="I4217" i="8"/>
  <c r="I4225" i="8"/>
  <c r="I4233" i="8"/>
  <c r="I4241" i="8"/>
  <c r="I4249" i="8"/>
  <c r="I4257" i="8"/>
  <c r="I4265" i="8"/>
  <c r="I4273" i="8"/>
  <c r="I4281" i="8"/>
  <c r="I4289" i="8"/>
  <c r="I4297" i="8"/>
  <c r="I4305" i="8"/>
  <c r="I4313" i="8"/>
  <c r="I4321" i="8"/>
  <c r="I4329" i="8"/>
  <c r="I4337" i="8"/>
  <c r="I4345" i="8"/>
  <c r="I4353" i="8"/>
  <c r="I4361" i="8"/>
  <c r="I4369" i="8"/>
  <c r="I4377" i="8"/>
  <c r="I4385" i="8"/>
  <c r="I4393" i="8"/>
  <c r="I4401" i="8"/>
  <c r="I4409" i="8"/>
  <c r="I4417" i="8"/>
  <c r="I4425" i="8"/>
  <c r="I4433" i="8"/>
  <c r="I4441" i="8"/>
  <c r="I4449" i="8"/>
  <c r="I4457" i="8"/>
  <c r="I4465" i="8"/>
  <c r="I4473" i="8"/>
  <c r="I4481" i="8"/>
  <c r="I4489" i="8"/>
  <c r="I4497" i="8"/>
  <c r="I4505" i="8"/>
  <c r="I4513" i="8"/>
  <c r="I4521" i="8"/>
  <c r="I4529" i="8"/>
  <c r="I4537" i="8"/>
  <c r="I4545" i="8"/>
  <c r="I4553" i="8"/>
  <c r="I4561" i="8"/>
  <c r="I4569" i="8"/>
  <c r="I4577" i="8"/>
  <c r="I4585" i="8"/>
  <c r="I4593" i="8"/>
  <c r="I4601" i="8"/>
  <c r="I4609" i="8"/>
  <c r="I4617" i="8"/>
  <c r="I4625" i="8"/>
  <c r="I4633" i="8"/>
  <c r="I4641" i="8"/>
  <c r="I4649" i="8"/>
  <c r="I4657" i="8"/>
  <c r="I4665" i="8"/>
  <c r="I1364" i="8"/>
  <c r="I1983" i="8"/>
  <c r="I2484" i="8"/>
  <c r="I2716" i="8"/>
  <c r="I2846" i="8"/>
  <c r="I2974" i="8"/>
  <c r="I3102" i="8"/>
  <c r="I3230" i="8"/>
  <c r="I3358" i="8"/>
  <c r="I3486" i="8"/>
  <c r="I3552" i="8"/>
  <c r="I3598" i="8"/>
  <c r="I3640" i="8"/>
  <c r="I3680" i="8"/>
  <c r="I3712" i="8"/>
  <c r="I3744" i="8"/>
  <c r="I3776" i="8"/>
  <c r="I3808" i="8"/>
  <c r="I3840" i="8"/>
  <c r="I3872" i="8"/>
  <c r="I3904" i="8"/>
  <c r="I3936" i="8"/>
  <c r="I3968" i="8"/>
  <c r="I4000" i="8"/>
  <c r="I4032" i="8"/>
  <c r="I4064" i="8"/>
  <c r="I4096" i="8"/>
  <c r="I4128" i="8"/>
  <c r="I4160" i="8"/>
  <c r="I4192" i="8"/>
  <c r="I4224" i="8"/>
  <c r="I4256" i="8"/>
  <c r="I4288" i="8"/>
  <c r="I4320" i="8"/>
  <c r="I4347" i="8"/>
  <c r="I4370" i="8"/>
  <c r="I4392" i="8"/>
  <c r="I4411" i="8"/>
  <c r="I4434" i="8"/>
  <c r="I4456" i="8"/>
  <c r="I4475" i="8"/>
  <c r="I4498" i="8"/>
  <c r="I4520" i="8"/>
  <c r="I4539" i="8"/>
  <c r="I4562" i="8"/>
  <c r="I4584" i="8"/>
  <c r="I4603" i="8"/>
  <c r="I4619" i="8"/>
  <c r="I4662" i="8"/>
  <c r="I1462" i="8"/>
  <c r="I2015" i="8"/>
  <c r="I2503" i="8"/>
  <c r="I2725" i="8"/>
  <c r="I2854" i="8"/>
  <c r="I2982" i="8"/>
  <c r="I3110" i="8"/>
  <c r="I3238" i="8"/>
  <c r="I3366" i="8"/>
  <c r="I3494" i="8"/>
  <c r="I3556" i="8"/>
  <c r="I3600" i="8"/>
  <c r="I3643" i="8"/>
  <c r="I3682" i="8"/>
  <c r="I3714" i="8"/>
  <c r="I3746" i="8"/>
  <c r="I3778" i="8"/>
  <c r="I3810" i="8"/>
  <c r="I3842" i="8"/>
  <c r="I3874" i="8"/>
  <c r="I3906" i="8"/>
  <c r="I3938" i="8"/>
  <c r="I3970" i="8"/>
  <c r="I4002" i="8"/>
  <c r="I4034" i="8"/>
  <c r="I4066" i="8"/>
  <c r="I4098" i="8"/>
  <c r="I4130" i="8"/>
  <c r="I4162" i="8"/>
  <c r="I4194" i="8"/>
  <c r="I4226" i="8"/>
  <c r="I4258" i="8"/>
  <c r="I4290" i="8"/>
  <c r="I4322" i="8"/>
  <c r="I4352" i="8"/>
  <c r="I4371" i="8"/>
  <c r="I4394" i="8"/>
  <c r="I4416" i="8"/>
  <c r="I4435" i="8"/>
  <c r="I4458" i="8"/>
  <c r="I4480" i="8"/>
  <c r="I4499" i="8"/>
  <c r="I4522" i="8"/>
  <c r="I4544" i="8"/>
  <c r="I4563" i="8"/>
  <c r="I4586" i="8"/>
  <c r="I4608" i="8"/>
  <c r="I4621" i="8"/>
  <c r="I4631" i="8"/>
  <c r="I4642" i="8"/>
  <c r="I4653" i="8"/>
  <c r="I4663" i="8"/>
  <c r="I3730" i="8"/>
  <c r="I3986" i="8"/>
  <c r="I4114" i="8"/>
  <c r="I4210" i="8"/>
  <c r="I4306" i="8"/>
  <c r="I4384" i="8"/>
  <c r="I4448" i="8"/>
  <c r="I4512" i="8"/>
  <c r="I4595" i="8"/>
  <c r="I4647" i="8"/>
  <c r="I3994" i="8"/>
  <c r="I4186" i="8"/>
  <c r="I4368" i="8"/>
  <c r="I4474" i="8"/>
  <c r="I4560" i="8"/>
  <c r="I4639" i="8"/>
  <c r="I4640" i="8"/>
  <c r="I1599" i="8"/>
  <c r="I2111" i="8"/>
  <c r="I2567" i="8"/>
  <c r="I2750" i="8"/>
  <c r="I2878" i="8"/>
  <c r="I3006" i="8"/>
  <c r="I3134" i="8"/>
  <c r="I3262" i="8"/>
  <c r="I3390" i="8"/>
  <c r="I3514" i="8"/>
  <c r="I3566" i="8"/>
  <c r="I3608" i="8"/>
  <c r="I3651" i="8"/>
  <c r="I3688" i="8"/>
  <c r="I3720" i="8"/>
  <c r="I3752" i="8"/>
  <c r="I3784" i="8"/>
  <c r="I3816" i="8"/>
  <c r="I3848" i="8"/>
  <c r="I3880" i="8"/>
  <c r="I3912" i="8"/>
  <c r="I3944" i="8"/>
  <c r="I3976" i="8"/>
  <c r="I4008" i="8"/>
  <c r="I4040" i="8"/>
  <c r="I4072" i="8"/>
  <c r="I4104" i="8"/>
  <c r="I4136" i="8"/>
  <c r="I4168" i="8"/>
  <c r="I4200" i="8"/>
  <c r="I4232" i="8"/>
  <c r="I4264" i="8"/>
  <c r="I4296" i="8"/>
  <c r="I4328" i="8"/>
  <c r="I4354" i="8"/>
  <c r="I4376" i="8"/>
  <c r="I4395" i="8"/>
  <c r="I4418" i="8"/>
  <c r="I4440" i="8"/>
  <c r="I4459" i="8"/>
  <c r="I4482" i="8"/>
  <c r="I4504" i="8"/>
  <c r="I4523" i="8"/>
  <c r="I4546" i="8"/>
  <c r="I4568" i="8"/>
  <c r="I4587" i="8"/>
  <c r="I4610" i="8"/>
  <c r="I4622" i="8"/>
  <c r="I4632" i="8"/>
  <c r="I4643" i="8"/>
  <c r="I4654" i="8"/>
  <c r="I4664" i="8"/>
  <c r="I4645" i="8"/>
  <c r="I4666" i="8"/>
  <c r="I2652" i="8"/>
  <c r="I2790" i="8"/>
  <c r="I3046" i="8"/>
  <c r="I3302" i="8"/>
  <c r="I3579" i="8"/>
  <c r="I3698" i="8"/>
  <c r="I3826" i="8"/>
  <c r="I3922" i="8"/>
  <c r="I4403" i="8"/>
  <c r="I4531" i="8"/>
  <c r="I4614" i="8"/>
  <c r="I4658" i="8"/>
  <c r="I4026" i="8"/>
  <c r="I4154" i="8"/>
  <c r="I4282" i="8"/>
  <c r="I4387" i="8"/>
  <c r="I4496" i="8"/>
  <c r="I4602" i="8"/>
  <c r="I4661" i="8"/>
  <c r="I1631" i="8"/>
  <c r="I2143" i="8"/>
  <c r="I2589" i="8"/>
  <c r="I2758" i="8"/>
  <c r="I2886" i="8"/>
  <c r="I3014" i="8"/>
  <c r="I3142" i="8"/>
  <c r="I3270" i="8"/>
  <c r="I3398" i="8"/>
  <c r="I3518" i="8"/>
  <c r="I3568" i="8"/>
  <c r="I3611" i="8"/>
  <c r="I3654" i="8"/>
  <c r="I3690" i="8"/>
  <c r="I3722" i="8"/>
  <c r="I3754" i="8"/>
  <c r="I3786" i="8"/>
  <c r="I3818" i="8"/>
  <c r="I3850" i="8"/>
  <c r="I3882" i="8"/>
  <c r="I3914" i="8"/>
  <c r="I3946" i="8"/>
  <c r="I3978" i="8"/>
  <c r="I4010" i="8"/>
  <c r="I4042" i="8"/>
  <c r="I4074" i="8"/>
  <c r="I4106" i="8"/>
  <c r="I4138" i="8"/>
  <c r="I4170" i="8"/>
  <c r="I4202" i="8"/>
  <c r="I4234" i="8"/>
  <c r="I4266" i="8"/>
  <c r="I4298" i="8"/>
  <c r="I4330" i="8"/>
  <c r="I4355" i="8"/>
  <c r="I4378" i="8"/>
  <c r="I4400" i="8"/>
  <c r="I4419" i="8"/>
  <c r="I4442" i="8"/>
  <c r="I4464" i="8"/>
  <c r="I4483" i="8"/>
  <c r="I4506" i="8"/>
  <c r="I4528" i="8"/>
  <c r="I4547" i="8"/>
  <c r="I4570" i="8"/>
  <c r="I4592" i="8"/>
  <c r="I4611" i="8"/>
  <c r="I4623" i="8"/>
  <c r="I4634" i="8"/>
  <c r="I4655" i="8"/>
  <c r="I2271" i="8"/>
  <c r="I3430" i="8"/>
  <c r="I3622" i="8"/>
  <c r="I3794" i="8"/>
  <c r="I3890" i="8"/>
  <c r="I4018" i="8"/>
  <c r="I4082" i="8"/>
  <c r="I4178" i="8"/>
  <c r="I4274" i="8"/>
  <c r="I4362" i="8"/>
  <c r="I4467" i="8"/>
  <c r="I4554" i="8"/>
  <c r="I4626" i="8"/>
  <c r="I4090" i="8"/>
  <c r="I4314" i="8"/>
  <c r="I4451" i="8"/>
  <c r="I4579" i="8"/>
  <c r="I4650" i="8"/>
  <c r="I1727" i="8"/>
  <c r="I2239" i="8"/>
  <c r="I2643" i="8"/>
  <c r="I2782" i="8"/>
  <c r="I2910" i="8"/>
  <c r="I3038" i="8"/>
  <c r="I3166" i="8"/>
  <c r="I3294" i="8"/>
  <c r="I3422" i="8"/>
  <c r="I3527" i="8"/>
  <c r="I3576" i="8"/>
  <c r="I3619" i="8"/>
  <c r="I3662" i="8"/>
  <c r="I3696" i="8"/>
  <c r="I3728" i="8"/>
  <c r="I3760" i="8"/>
  <c r="I3792" i="8"/>
  <c r="I3824" i="8"/>
  <c r="I3856" i="8"/>
  <c r="I3888" i="8"/>
  <c r="I3920" i="8"/>
  <c r="I3952" i="8"/>
  <c r="I3984" i="8"/>
  <c r="I4016" i="8"/>
  <c r="I4048" i="8"/>
  <c r="I4080" i="8"/>
  <c r="I4112" i="8"/>
  <c r="I4144" i="8"/>
  <c r="I4176" i="8"/>
  <c r="I4208" i="8"/>
  <c r="I4240" i="8"/>
  <c r="I4272" i="8"/>
  <c r="I4304" i="8"/>
  <c r="I4336" i="8"/>
  <c r="I4360" i="8"/>
  <c r="I4379" i="8"/>
  <c r="I4402" i="8"/>
  <c r="I4424" i="8"/>
  <c r="I4443" i="8"/>
  <c r="I4466" i="8"/>
  <c r="I4488" i="8"/>
  <c r="I4507" i="8"/>
  <c r="I4530" i="8"/>
  <c r="I4552" i="8"/>
  <c r="I4571" i="8"/>
  <c r="I4594" i="8"/>
  <c r="I4613" i="8"/>
  <c r="I4624" i="8"/>
  <c r="I4635" i="8"/>
  <c r="I4646" i="8"/>
  <c r="I4656" i="8"/>
  <c r="I4667" i="8"/>
  <c r="I1759" i="8"/>
  <c r="I2918" i="8"/>
  <c r="I3174" i="8"/>
  <c r="I3530" i="8"/>
  <c r="I3664" i="8"/>
  <c r="I3762" i="8"/>
  <c r="I3858" i="8"/>
  <c r="I3954" i="8"/>
  <c r="I4050" i="8"/>
  <c r="I4146" i="8"/>
  <c r="I4242" i="8"/>
  <c r="I4338" i="8"/>
  <c r="I4426" i="8"/>
  <c r="I4490" i="8"/>
  <c r="I4576" i="8"/>
  <c r="I4637" i="8"/>
  <c r="I3930" i="8"/>
  <c r="I4250" i="8"/>
  <c r="I4410" i="8"/>
  <c r="I4515" i="8"/>
  <c r="I4629" i="8"/>
  <c r="I4651" i="8"/>
  <c r="I1855" i="8"/>
  <c r="I2367" i="8"/>
  <c r="I2679" i="8"/>
  <c r="I2814" i="8"/>
  <c r="I2942" i="8"/>
  <c r="I3070" i="8"/>
  <c r="I3198" i="8"/>
  <c r="I3326" i="8"/>
  <c r="I3454" i="8"/>
  <c r="I3540" i="8"/>
  <c r="I3587" i="8"/>
  <c r="I3630" i="8"/>
  <c r="I3672" i="8"/>
  <c r="I3704" i="8"/>
  <c r="I3736" i="8"/>
  <c r="I3768" i="8"/>
  <c r="I3800" i="8"/>
  <c r="I3832" i="8"/>
  <c r="I3864" i="8"/>
  <c r="I3896" i="8"/>
  <c r="I3928" i="8"/>
  <c r="I3960" i="8"/>
  <c r="I3992" i="8"/>
  <c r="I4024" i="8"/>
  <c r="I4056" i="8"/>
  <c r="I4088" i="8"/>
  <c r="I4120" i="8"/>
  <c r="I4152" i="8"/>
  <c r="I4184" i="8"/>
  <c r="I4216" i="8"/>
  <c r="I4248" i="8"/>
  <c r="I4280" i="8"/>
  <c r="I4312" i="8"/>
  <c r="I4344" i="8"/>
  <c r="I4363" i="8"/>
  <c r="I4386" i="8"/>
  <c r="I4408" i="8"/>
  <c r="I4427" i="8"/>
  <c r="I4450" i="8"/>
  <c r="I4472" i="8"/>
  <c r="I4491" i="8"/>
  <c r="I4514" i="8"/>
  <c r="I4536" i="8"/>
  <c r="I4555" i="8"/>
  <c r="I4578" i="8"/>
  <c r="I4600" i="8"/>
  <c r="I4616" i="8"/>
  <c r="I4627" i="8"/>
  <c r="I4638" i="8"/>
  <c r="I4648" i="8"/>
  <c r="I4659" i="8"/>
  <c r="I1887" i="8"/>
  <c r="I2399" i="8"/>
  <c r="I2688" i="8"/>
  <c r="I2822" i="8"/>
  <c r="I2950" i="8"/>
  <c r="I3078" i="8"/>
  <c r="I3206" i="8"/>
  <c r="I3334" i="8"/>
  <c r="I3462" i="8"/>
  <c r="I3543" i="8"/>
  <c r="I3590" i="8"/>
  <c r="I3632" i="8"/>
  <c r="I3674" i="8"/>
  <c r="I3706" i="8"/>
  <c r="I3738" i="8"/>
  <c r="I3770" i="8"/>
  <c r="I3802" i="8"/>
  <c r="I3834" i="8"/>
  <c r="I3866" i="8"/>
  <c r="I3898" i="8"/>
  <c r="I3962" i="8"/>
  <c r="I4058" i="8"/>
  <c r="I4122" i="8"/>
  <c r="I4218" i="8"/>
  <c r="I4346" i="8"/>
  <c r="I4432" i="8"/>
  <c r="I4538" i="8"/>
  <c r="I4618" i="8"/>
  <c r="I4630" i="8"/>
  <c r="BA15" i="19"/>
  <c r="D33" i="23"/>
  <c r="D29" i="23"/>
  <c r="AI19" i="19"/>
  <c r="D16" i="22"/>
  <c r="AU19" i="19"/>
  <c r="AW42" i="19"/>
  <c r="AV42" i="19"/>
  <c r="AU42" i="19"/>
  <c r="AW41" i="19"/>
  <c r="AV41" i="19"/>
  <c r="AU41" i="19"/>
  <c r="AW40" i="19"/>
  <c r="AV40" i="19"/>
  <c r="AU40" i="19"/>
  <c r="AW39" i="19"/>
  <c r="AV39" i="19"/>
  <c r="AU39" i="19"/>
  <c r="AW38" i="19"/>
  <c r="AV38" i="19"/>
  <c r="AU38" i="19"/>
  <c r="AW37" i="19"/>
  <c r="AV37" i="19"/>
  <c r="AU37" i="19"/>
  <c r="AW36" i="19"/>
  <c r="AV36" i="19"/>
  <c r="AU36" i="19"/>
  <c r="AW35" i="19"/>
  <c r="AV35" i="19"/>
  <c r="AU35" i="19"/>
  <c r="AW34" i="19"/>
  <c r="AV34" i="19"/>
  <c r="AU34" i="19"/>
  <c r="AW33" i="19"/>
  <c r="AV33" i="19"/>
  <c r="AU33" i="19"/>
  <c r="AW32" i="19"/>
  <c r="AV32" i="19"/>
  <c r="AU32" i="19"/>
  <c r="AW31" i="19"/>
  <c r="AV31" i="19"/>
  <c r="AU31" i="19"/>
  <c r="AW30" i="19"/>
  <c r="AV30" i="19"/>
  <c r="AU30" i="19"/>
  <c r="AW29" i="19"/>
  <c r="AV29" i="19"/>
  <c r="AU29" i="19"/>
  <c r="AW28" i="19"/>
  <c r="AV28" i="19"/>
  <c r="AU28" i="19"/>
  <c r="AW27" i="19"/>
  <c r="AV27" i="19"/>
  <c r="AU27" i="19"/>
  <c r="AW26" i="19"/>
  <c r="AV26" i="19"/>
  <c r="AU26" i="19"/>
  <c r="AW25" i="19"/>
  <c r="AV25" i="19"/>
  <c r="AU25" i="19"/>
  <c r="AW24" i="19"/>
  <c r="AV24" i="19"/>
  <c r="AU24" i="19"/>
  <c r="AW23" i="19"/>
  <c r="AV23" i="19"/>
  <c r="AU23" i="19"/>
  <c r="AW22" i="19"/>
  <c r="AV22" i="19"/>
  <c r="AU22" i="19"/>
  <c r="AW21" i="19"/>
  <c r="AV21" i="19"/>
  <c r="AU21" i="19"/>
  <c r="AW20" i="19"/>
  <c r="AV20" i="19"/>
  <c r="AU20" i="19"/>
  <c r="AS42" i="19"/>
  <c r="AR42" i="19"/>
  <c r="AQ42" i="19"/>
  <c r="AP42" i="19"/>
  <c r="AO42" i="19"/>
  <c r="AK42" i="19" s="1"/>
  <c r="AN42" i="19"/>
  <c r="AS41" i="19"/>
  <c r="AR41" i="19"/>
  <c r="AQ41" i="19"/>
  <c r="AP41" i="19"/>
  <c r="AO41" i="19"/>
  <c r="AK41" i="19" s="1"/>
  <c r="AN41" i="19"/>
  <c r="AS40" i="19"/>
  <c r="AR40" i="19"/>
  <c r="AQ40" i="19"/>
  <c r="AP40" i="19"/>
  <c r="AO40" i="19"/>
  <c r="AK40" i="19" s="1"/>
  <c r="AN40" i="19"/>
  <c r="AS39" i="19"/>
  <c r="AR39" i="19"/>
  <c r="AQ39" i="19"/>
  <c r="AP39" i="19"/>
  <c r="AO39" i="19"/>
  <c r="AK39" i="19" s="1"/>
  <c r="AN39" i="19"/>
  <c r="AS38" i="19"/>
  <c r="AR38" i="19"/>
  <c r="AQ38" i="19"/>
  <c r="AP38" i="19"/>
  <c r="AO38" i="19"/>
  <c r="AK38" i="19" s="1"/>
  <c r="AN38" i="19"/>
  <c r="AS37" i="19"/>
  <c r="AR37" i="19"/>
  <c r="AQ37" i="19"/>
  <c r="AP37" i="19"/>
  <c r="AO37" i="19"/>
  <c r="AK37" i="19" s="1"/>
  <c r="AN37" i="19"/>
  <c r="AS36" i="19"/>
  <c r="AR36" i="19"/>
  <c r="AQ36" i="19"/>
  <c r="AP36" i="19"/>
  <c r="AO36" i="19"/>
  <c r="AK36" i="19" s="1"/>
  <c r="AN36" i="19"/>
  <c r="AS35" i="19"/>
  <c r="AR35" i="19"/>
  <c r="AQ35" i="19"/>
  <c r="AP35" i="19"/>
  <c r="AO35" i="19"/>
  <c r="AK35" i="19" s="1"/>
  <c r="AN35" i="19"/>
  <c r="AS34" i="19"/>
  <c r="AR34" i="19"/>
  <c r="AQ34" i="19"/>
  <c r="AP34" i="19"/>
  <c r="AO34" i="19"/>
  <c r="AK34" i="19" s="1"/>
  <c r="AN34" i="19"/>
  <c r="AS33" i="19"/>
  <c r="AR33" i="19"/>
  <c r="AQ33" i="19"/>
  <c r="AP33" i="19"/>
  <c r="AO33" i="19"/>
  <c r="AK33" i="19" s="1"/>
  <c r="AN33" i="19"/>
  <c r="AS32" i="19"/>
  <c r="AR32" i="19"/>
  <c r="AQ32" i="19"/>
  <c r="AP32" i="19"/>
  <c r="AO32" i="19"/>
  <c r="AK32" i="19" s="1"/>
  <c r="AN32" i="19"/>
  <c r="AS31" i="19"/>
  <c r="AR31" i="19"/>
  <c r="AQ31" i="19"/>
  <c r="AP31" i="19"/>
  <c r="AO31" i="19"/>
  <c r="AK31" i="19" s="1"/>
  <c r="AN31" i="19"/>
  <c r="AS30" i="19"/>
  <c r="AR30" i="19"/>
  <c r="AQ30" i="19"/>
  <c r="AP30" i="19"/>
  <c r="AO30" i="19"/>
  <c r="AK30" i="19" s="1"/>
  <c r="AN30" i="19"/>
  <c r="AS29" i="19"/>
  <c r="AR29" i="19"/>
  <c r="AQ29" i="19"/>
  <c r="AP29" i="19"/>
  <c r="AO29" i="19"/>
  <c r="AK29" i="19" s="1"/>
  <c r="AN29" i="19"/>
  <c r="AS28" i="19"/>
  <c r="AR28" i="19"/>
  <c r="AQ28" i="19"/>
  <c r="AP28" i="19"/>
  <c r="AO28" i="19"/>
  <c r="AK28" i="19" s="1"/>
  <c r="AN28" i="19"/>
  <c r="AS27" i="19"/>
  <c r="AR27" i="19"/>
  <c r="AQ27" i="19"/>
  <c r="AP27" i="19"/>
  <c r="AO27" i="19"/>
  <c r="AK27" i="19" s="1"/>
  <c r="AN27" i="19"/>
  <c r="AS26" i="19"/>
  <c r="AR26" i="19"/>
  <c r="AQ26" i="19"/>
  <c r="AP26" i="19"/>
  <c r="AO26" i="19"/>
  <c r="AK26" i="19" s="1"/>
  <c r="AN26" i="19"/>
  <c r="AS25" i="19"/>
  <c r="AR25" i="19"/>
  <c r="AQ25" i="19"/>
  <c r="AP25" i="19"/>
  <c r="AO25" i="19"/>
  <c r="AK25" i="19" s="1"/>
  <c r="AN25" i="19"/>
  <c r="AS24" i="19"/>
  <c r="AR24" i="19"/>
  <c r="AQ24" i="19"/>
  <c r="AP24" i="19"/>
  <c r="AO24" i="19"/>
  <c r="AK24" i="19" s="1"/>
  <c r="AN24" i="19"/>
  <c r="AS23" i="19"/>
  <c r="AR23" i="19"/>
  <c r="AQ23" i="19"/>
  <c r="AP23" i="19"/>
  <c r="AO23" i="19"/>
  <c r="AK23" i="19" s="1"/>
  <c r="AN23" i="19"/>
  <c r="AS22" i="19"/>
  <c r="AR22" i="19"/>
  <c r="AQ22" i="19"/>
  <c r="AP22" i="19"/>
  <c r="AO22" i="19"/>
  <c r="AK22" i="19" s="1"/>
  <c r="AN22" i="19"/>
  <c r="AS21" i="19"/>
  <c r="AR21" i="19"/>
  <c r="AQ21" i="19"/>
  <c r="AP21" i="19"/>
  <c r="AO21" i="19"/>
  <c r="AK21" i="19" s="1"/>
  <c r="AN21" i="19"/>
  <c r="AS20" i="19"/>
  <c r="AR20" i="19"/>
  <c r="AQ20" i="19"/>
  <c r="AP20" i="19"/>
  <c r="AO20" i="19"/>
  <c r="AK20" i="19" s="1"/>
  <c r="AN20" i="19"/>
  <c r="AS19" i="19"/>
  <c r="AL19" i="19" s="1"/>
  <c r="AR19" i="19"/>
  <c r="AQ19" i="19"/>
  <c r="AP19" i="19"/>
  <c r="AO19" i="19"/>
  <c r="AK19" i="19" s="1"/>
  <c r="AN19" i="19"/>
  <c r="AJ19" i="19"/>
  <c r="AJ15" i="19" s="1"/>
  <c r="AD42" i="19"/>
  <c r="AC42" i="19"/>
  <c r="AB42" i="19"/>
  <c r="AA42" i="19"/>
  <c r="AD41" i="19"/>
  <c r="AC41" i="19"/>
  <c r="AB41" i="19"/>
  <c r="AA41" i="19"/>
  <c r="AC40" i="19"/>
  <c r="Z40" i="19"/>
  <c r="AD39" i="19"/>
  <c r="AC39" i="19"/>
  <c r="AB39" i="19"/>
  <c r="AA39" i="19"/>
  <c r="AD38" i="19"/>
  <c r="AC38" i="19"/>
  <c r="AB38" i="19"/>
  <c r="AA38" i="19"/>
  <c r="Z37" i="19"/>
  <c r="AD36" i="19"/>
  <c r="AC36" i="19"/>
  <c r="AB36" i="19"/>
  <c r="AA36" i="19"/>
  <c r="AD35" i="19"/>
  <c r="AC35" i="19"/>
  <c r="AB35" i="19"/>
  <c r="AA35" i="19"/>
  <c r="Z34" i="19"/>
  <c r="AD33" i="19"/>
  <c r="AC33" i="19"/>
  <c r="AB33" i="19"/>
  <c r="AA33" i="19"/>
  <c r="AD32" i="19"/>
  <c r="AC32" i="19"/>
  <c r="AB32" i="19"/>
  <c r="AA32" i="19"/>
  <c r="Z31" i="19"/>
  <c r="AD30" i="19"/>
  <c r="AC30" i="19"/>
  <c r="AB30" i="19"/>
  <c r="AA30" i="19"/>
  <c r="AD29" i="19"/>
  <c r="AC29" i="19"/>
  <c r="AB29" i="19"/>
  <c r="AA29" i="19"/>
  <c r="Z28" i="19"/>
  <c r="AD27" i="19"/>
  <c r="AC27" i="19"/>
  <c r="AB27" i="19"/>
  <c r="AA27" i="19"/>
  <c r="AD26" i="19"/>
  <c r="AC26" i="19"/>
  <c r="AB26" i="19"/>
  <c r="AA26" i="19"/>
  <c r="Z25" i="19"/>
  <c r="AD24" i="19"/>
  <c r="AC24" i="19"/>
  <c r="AB24" i="19"/>
  <c r="AA24" i="19"/>
  <c r="AD23" i="19"/>
  <c r="AC23" i="19"/>
  <c r="AB23" i="19"/>
  <c r="AA23" i="19"/>
  <c r="Z22" i="19"/>
  <c r="AD21" i="19"/>
  <c r="AC21" i="19"/>
  <c r="AB21" i="19"/>
  <c r="AA21" i="19"/>
  <c r="AD20" i="19"/>
  <c r="AC20" i="19"/>
  <c r="AB20" i="19"/>
  <c r="AA20" i="19"/>
  <c r="Z19" i="19"/>
  <c r="AM37" i="19" l="1"/>
  <c r="Q37" i="19" s="1"/>
  <c r="J40" i="23" s="1"/>
  <c r="AM39" i="19"/>
  <c r="AV15" i="19"/>
  <c r="AU15" i="19"/>
  <c r="AM42" i="19"/>
  <c r="AM40" i="19"/>
  <c r="AM21" i="19"/>
  <c r="AM27" i="19"/>
  <c r="AM31" i="19"/>
  <c r="Q31" i="19" s="1"/>
  <c r="J36" i="23" s="1"/>
  <c r="AM33" i="19"/>
  <c r="AM23" i="19"/>
  <c r="AM19" i="19"/>
  <c r="Q19" i="19" s="1"/>
  <c r="J28" i="23" s="1"/>
  <c r="AM22" i="19"/>
  <c r="Q22" i="19" s="1"/>
  <c r="J30" i="23" s="1"/>
  <c r="AE29" i="19"/>
  <c r="AE38" i="19"/>
  <c r="AE41" i="19"/>
  <c r="AM25" i="19"/>
  <c r="Q25" i="19" s="1"/>
  <c r="J32" i="23" s="1"/>
  <c r="AM28" i="19"/>
  <c r="Q28" i="19" s="1"/>
  <c r="J34" i="23" s="1"/>
  <c r="AM30" i="19"/>
  <c r="AM41" i="19"/>
  <c r="AM32" i="19"/>
  <c r="AM34" i="19"/>
  <c r="Q34" i="19" s="1"/>
  <c r="J38" i="23" s="1"/>
  <c r="AM35" i="19"/>
  <c r="AM36" i="19"/>
  <c r="AM24" i="19"/>
  <c r="AE20" i="19"/>
  <c r="AE23" i="19"/>
  <c r="AE26" i="19"/>
  <c r="AE32" i="19"/>
  <c r="Y15" i="19"/>
  <c r="AE35" i="19"/>
  <c r="AE24" i="19"/>
  <c r="AE27" i="19"/>
  <c r="AE30" i="19"/>
  <c r="AE33" i="19"/>
  <c r="AE36" i="19"/>
  <c r="AE39" i="19"/>
  <c r="AE42" i="19"/>
  <c r="AE21" i="19"/>
  <c r="AM38" i="19"/>
  <c r="AM29" i="19"/>
  <c r="AM26" i="19"/>
  <c r="AW15" i="19"/>
  <c r="AK15" i="19"/>
  <c r="AM20" i="19"/>
  <c r="AS46" i="2" l="1"/>
  <c r="AL46" i="2" s="1"/>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3" i="2"/>
  <c r="AL134" i="2"/>
  <c r="AL135" i="2"/>
  <c r="AL136"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6" i="2"/>
  <c r="AL217" i="2"/>
  <c r="AL218"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L304" i="2"/>
  <c r="AL305" i="2"/>
  <c r="AL306" i="2"/>
  <c r="AL307" i="2"/>
  <c r="AL308" i="2"/>
  <c r="AL309" i="2"/>
  <c r="AL310" i="2"/>
  <c r="AL311" i="2"/>
  <c r="AL312" i="2"/>
  <c r="AL313" i="2"/>
  <c r="AL314" i="2"/>
  <c r="AL315" i="2"/>
  <c r="AL316" i="2"/>
  <c r="AL317" i="2"/>
  <c r="AL318" i="2"/>
  <c r="AL319" i="2"/>
  <c r="AL320" i="2"/>
  <c r="AL321" i="2"/>
  <c r="AL322" i="2"/>
  <c r="AL323" i="2"/>
  <c r="AL324" i="2"/>
  <c r="AL325" i="2"/>
  <c r="AL326" i="2"/>
  <c r="AL327" i="2"/>
  <c r="AL328" i="2"/>
  <c r="AL329" i="2"/>
  <c r="AL330" i="2"/>
  <c r="AL331" i="2"/>
  <c r="AL332" i="2"/>
  <c r="AL333" i="2"/>
  <c r="AL334" i="2"/>
  <c r="AL335" i="2"/>
  <c r="AL336" i="2"/>
  <c r="AL337" i="2"/>
  <c r="AL338" i="2"/>
  <c r="AL339" i="2"/>
  <c r="AL340" i="2"/>
  <c r="AL341" i="2"/>
  <c r="AL342" i="2"/>
  <c r="AL343" i="2"/>
  <c r="AL344" i="2"/>
  <c r="AL345" i="2"/>
  <c r="AL346" i="2"/>
  <c r="AL347" i="2"/>
  <c r="AL348" i="2"/>
  <c r="AL349" i="2"/>
  <c r="AL350" i="2"/>
  <c r="AL351" i="2"/>
  <c r="AL352" i="2"/>
  <c r="AL353" i="2"/>
  <c r="AL354" i="2"/>
  <c r="AL355" i="2"/>
  <c r="AL356" i="2"/>
  <c r="AL357" i="2"/>
  <c r="AL358" i="2"/>
  <c r="AL359" i="2"/>
  <c r="AL360" i="2"/>
  <c r="AL361" i="2"/>
  <c r="AL362" i="2"/>
  <c r="AL363" i="2"/>
  <c r="AL364" i="2"/>
  <c r="AL365" i="2"/>
  <c r="AL366" i="2"/>
  <c r="AL367" i="2"/>
  <c r="AL368" i="2"/>
  <c r="AL369" i="2"/>
  <c r="AL370" i="2"/>
  <c r="AL371" i="2"/>
  <c r="AL372" i="2"/>
  <c r="AL373" i="2"/>
  <c r="AL374" i="2"/>
  <c r="AL375" i="2"/>
  <c r="AL376" i="2"/>
  <c r="AL377" i="2"/>
  <c r="AL378" i="2"/>
  <c r="AL379" i="2"/>
  <c r="AL380" i="2"/>
  <c r="AL381" i="2"/>
  <c r="AL382" i="2"/>
  <c r="AL383" i="2"/>
  <c r="AL384" i="2"/>
  <c r="AL385" i="2"/>
  <c r="AL386" i="2"/>
  <c r="AL387" i="2"/>
  <c r="AL388" i="2"/>
  <c r="AL389" i="2"/>
  <c r="AL390" i="2"/>
  <c r="AL391" i="2"/>
  <c r="AL392" i="2"/>
  <c r="AL393" i="2"/>
  <c r="AL394" i="2"/>
  <c r="AL395" i="2"/>
  <c r="AL396" i="2"/>
  <c r="AL397" i="2"/>
  <c r="AL398" i="2"/>
  <c r="AL399" i="2"/>
  <c r="AL400" i="2"/>
  <c r="AL401" i="2"/>
  <c r="AL402" i="2"/>
  <c r="AL403" i="2"/>
  <c r="AL404" i="2"/>
  <c r="AL405" i="2"/>
  <c r="AL406" i="2"/>
  <c r="AL407" i="2"/>
  <c r="AL408" i="2"/>
  <c r="AL409" i="2"/>
  <c r="AL410" i="2"/>
  <c r="AL411" i="2"/>
  <c r="AL412" i="2"/>
  <c r="AL413" i="2"/>
  <c r="AL414" i="2"/>
  <c r="AL415" i="2"/>
  <c r="AL416" i="2"/>
  <c r="AL417" i="2"/>
  <c r="AL418" i="2"/>
  <c r="AL419" i="2"/>
  <c r="AL420" i="2"/>
  <c r="AL421" i="2"/>
  <c r="AL422" i="2"/>
  <c r="AL423" i="2"/>
  <c r="AL424" i="2"/>
  <c r="AL425" i="2"/>
  <c r="AL426" i="2"/>
  <c r="AL427" i="2"/>
  <c r="AL428" i="2"/>
  <c r="AL429" i="2"/>
  <c r="AL430" i="2"/>
  <c r="AL431" i="2"/>
  <c r="AL432" i="2"/>
  <c r="AS48" i="2"/>
  <c r="AL48" i="2" s="1"/>
  <c r="AS47" i="2"/>
  <c r="AL47" i="2" s="1"/>
  <c r="AS45" i="2"/>
  <c r="AL45" i="2" s="1"/>
  <c r="AS44" i="2"/>
  <c r="AL44" i="2" s="1"/>
  <c r="AS43" i="2"/>
  <c r="AL43" i="2" s="1"/>
  <c r="AS42" i="2"/>
  <c r="AL42" i="2" s="1"/>
  <c r="AS41" i="2"/>
  <c r="AL41" i="2" s="1"/>
  <c r="AS40" i="2"/>
  <c r="AL40" i="2" s="1"/>
  <c r="AS39" i="2"/>
  <c r="AL39" i="2" s="1"/>
  <c r="AS38" i="2"/>
  <c r="AL38" i="2" s="1"/>
  <c r="AS37" i="2"/>
  <c r="AL37" i="2" s="1"/>
  <c r="AS36" i="2"/>
  <c r="AL36" i="2" s="1"/>
  <c r="AS35" i="2"/>
  <c r="AL35" i="2" s="1"/>
  <c r="AS34" i="2"/>
  <c r="AL34" i="2" s="1"/>
  <c r="AS33" i="2"/>
  <c r="AL33" i="2" s="1"/>
  <c r="AS32" i="2"/>
  <c r="AL32" i="2" s="1"/>
  <c r="AS31" i="2"/>
  <c r="AL31" i="2" s="1"/>
  <c r="AS30" i="2"/>
  <c r="AL30" i="2" s="1"/>
  <c r="AS29" i="2"/>
  <c r="AL29" i="2" s="1"/>
  <c r="AS28" i="2"/>
  <c r="AL28" i="2" s="1"/>
  <c r="AS27" i="2"/>
  <c r="AL27" i="2" s="1"/>
  <c r="AS26" i="2"/>
  <c r="AL26" i="2" s="1"/>
  <c r="AS25" i="2"/>
  <c r="AL25" i="2" s="1"/>
  <c r="AS24" i="2"/>
  <c r="AL24" i="2" s="1"/>
  <c r="AS23" i="2"/>
  <c r="AL23" i="2" s="1"/>
  <c r="AS22" i="2"/>
  <c r="AL22" i="2" s="1"/>
  <c r="AS21" i="2"/>
  <c r="AL21" i="2" s="1"/>
  <c r="AS20" i="2"/>
  <c r="AL20" i="2" s="1"/>
  <c r="AS19" i="2"/>
  <c r="AL19" i="2" s="1"/>
  <c r="AR48" i="2"/>
  <c r="AQ48" i="2"/>
  <c r="AP48" i="2"/>
  <c r="AO48" i="2"/>
  <c r="AK48" i="2" s="1"/>
  <c r="AN48" i="2"/>
  <c r="AR47" i="2"/>
  <c r="AQ47" i="2"/>
  <c r="AP47" i="2"/>
  <c r="AO47" i="2"/>
  <c r="AK47" i="2" s="1"/>
  <c r="AN47" i="2"/>
  <c r="AR46" i="2"/>
  <c r="AQ46" i="2"/>
  <c r="AP46" i="2"/>
  <c r="AO46" i="2"/>
  <c r="AK46" i="2" s="1"/>
  <c r="AN46" i="2"/>
  <c r="AR45" i="2"/>
  <c r="AQ45" i="2"/>
  <c r="AP45" i="2"/>
  <c r="AO45" i="2"/>
  <c r="AK45" i="2" s="1"/>
  <c r="AN45" i="2"/>
  <c r="AR44" i="2"/>
  <c r="AQ44" i="2"/>
  <c r="AP44" i="2"/>
  <c r="AO44" i="2"/>
  <c r="AK44" i="2" s="1"/>
  <c r="AN44" i="2"/>
  <c r="AR43" i="2"/>
  <c r="AQ43" i="2"/>
  <c r="AP43" i="2"/>
  <c r="AO43" i="2"/>
  <c r="AK43" i="2" s="1"/>
  <c r="AN43" i="2"/>
  <c r="AR42" i="2"/>
  <c r="AQ42" i="2"/>
  <c r="AP42" i="2"/>
  <c r="AO42" i="2"/>
  <c r="AK42" i="2" s="1"/>
  <c r="AN42" i="2"/>
  <c r="AR41" i="2"/>
  <c r="AQ41" i="2"/>
  <c r="AP41" i="2"/>
  <c r="AO41" i="2"/>
  <c r="AK41" i="2" s="1"/>
  <c r="AN41" i="2"/>
  <c r="AR40" i="2"/>
  <c r="AQ40" i="2"/>
  <c r="AP40" i="2"/>
  <c r="AO40" i="2"/>
  <c r="AK40" i="2" s="1"/>
  <c r="AN40" i="2"/>
  <c r="AR39" i="2"/>
  <c r="AQ39" i="2"/>
  <c r="AP39" i="2"/>
  <c r="AO39" i="2"/>
  <c r="AK39" i="2" s="1"/>
  <c r="AN39" i="2"/>
  <c r="AR38" i="2"/>
  <c r="AQ38" i="2"/>
  <c r="AP38" i="2"/>
  <c r="AO38" i="2"/>
  <c r="AK38" i="2" s="1"/>
  <c r="AN38" i="2"/>
  <c r="AR37" i="2"/>
  <c r="AQ37" i="2"/>
  <c r="AP37" i="2"/>
  <c r="AO37" i="2"/>
  <c r="AK37" i="2" s="1"/>
  <c r="AN37" i="2"/>
  <c r="AR36" i="2"/>
  <c r="AQ36" i="2"/>
  <c r="AP36" i="2"/>
  <c r="AO36" i="2"/>
  <c r="AK36" i="2" s="1"/>
  <c r="AN36" i="2"/>
  <c r="AR35" i="2"/>
  <c r="AQ35" i="2"/>
  <c r="AP35" i="2"/>
  <c r="AO35" i="2"/>
  <c r="AK35" i="2" s="1"/>
  <c r="AN35" i="2"/>
  <c r="AR34" i="2"/>
  <c r="AQ34" i="2"/>
  <c r="AP34" i="2"/>
  <c r="AO34" i="2"/>
  <c r="AK34" i="2" s="1"/>
  <c r="AN34" i="2"/>
  <c r="AR33" i="2"/>
  <c r="AQ33" i="2"/>
  <c r="AP33" i="2"/>
  <c r="AO33" i="2"/>
  <c r="AK33" i="2" s="1"/>
  <c r="AN33" i="2"/>
  <c r="AR32" i="2"/>
  <c r="AQ32" i="2"/>
  <c r="AP32" i="2"/>
  <c r="AO32" i="2"/>
  <c r="AK32" i="2" s="1"/>
  <c r="AN32" i="2"/>
  <c r="AR31" i="2"/>
  <c r="AQ31" i="2"/>
  <c r="AP31" i="2"/>
  <c r="AO31" i="2"/>
  <c r="AK31" i="2" s="1"/>
  <c r="AN31" i="2"/>
  <c r="AR30" i="2"/>
  <c r="AQ30" i="2"/>
  <c r="AP30" i="2"/>
  <c r="AO30" i="2"/>
  <c r="AK30" i="2" s="1"/>
  <c r="AN30" i="2"/>
  <c r="AR29" i="2"/>
  <c r="AQ29" i="2"/>
  <c r="AP29" i="2"/>
  <c r="AO29" i="2"/>
  <c r="AK29" i="2" s="1"/>
  <c r="AN29" i="2"/>
  <c r="AR28" i="2"/>
  <c r="AQ28" i="2"/>
  <c r="AP28" i="2"/>
  <c r="AO28" i="2"/>
  <c r="AK28" i="2" s="1"/>
  <c r="AN28" i="2"/>
  <c r="AR27" i="2"/>
  <c r="AQ27" i="2"/>
  <c r="AP27" i="2"/>
  <c r="AO27" i="2"/>
  <c r="AK27" i="2" s="1"/>
  <c r="AN27" i="2"/>
  <c r="AR26" i="2"/>
  <c r="AQ26" i="2"/>
  <c r="AP26" i="2"/>
  <c r="AO26" i="2"/>
  <c r="AK26" i="2" s="1"/>
  <c r="AN26" i="2"/>
  <c r="AR25" i="2"/>
  <c r="AQ25" i="2"/>
  <c r="AP25" i="2"/>
  <c r="AO25" i="2"/>
  <c r="AK25" i="2" s="1"/>
  <c r="AN25" i="2"/>
  <c r="AR24" i="2"/>
  <c r="AQ24" i="2"/>
  <c r="AP24" i="2"/>
  <c r="AO24" i="2"/>
  <c r="AK24" i="2" s="1"/>
  <c r="AN24" i="2"/>
  <c r="AR23" i="2"/>
  <c r="AQ23" i="2"/>
  <c r="AP23" i="2"/>
  <c r="AO23" i="2"/>
  <c r="AK23" i="2" s="1"/>
  <c r="AN23" i="2"/>
  <c r="AR22" i="2"/>
  <c r="AQ22" i="2"/>
  <c r="AP22" i="2"/>
  <c r="AO22" i="2"/>
  <c r="AK22" i="2" s="1"/>
  <c r="AN22" i="2"/>
  <c r="AR21" i="2"/>
  <c r="AQ21" i="2"/>
  <c r="AP21" i="2"/>
  <c r="AO21" i="2"/>
  <c r="AK21" i="2" s="1"/>
  <c r="AN21" i="2"/>
  <c r="AR20" i="2"/>
  <c r="AQ20" i="2"/>
  <c r="AP20" i="2"/>
  <c r="AO20" i="2"/>
  <c r="AK20" i="2" s="1"/>
  <c r="AN20" i="2"/>
  <c r="AR19" i="2"/>
  <c r="AQ19" i="2"/>
  <c r="AP19" i="2"/>
  <c r="AO19" i="2"/>
  <c r="AK19" i="2" s="1"/>
  <c r="AN19" i="2"/>
  <c r="AJ19" i="2"/>
  <c r="AJ15" i="2" s="1"/>
  <c r="AC48" i="2"/>
  <c r="AB48" i="2"/>
  <c r="AA48" i="2"/>
  <c r="Z48" i="2"/>
  <c r="AC47" i="2"/>
  <c r="AB47" i="2"/>
  <c r="AA47" i="2"/>
  <c r="Z47" i="2"/>
  <c r="AC45" i="2"/>
  <c r="AB45" i="2"/>
  <c r="AA45" i="2"/>
  <c r="Z45" i="2"/>
  <c r="AC44" i="2"/>
  <c r="AB44" i="2"/>
  <c r="AA44" i="2"/>
  <c r="Z44" i="2"/>
  <c r="AC42" i="2"/>
  <c r="AB42" i="2"/>
  <c r="AA42" i="2"/>
  <c r="Z42" i="2"/>
  <c r="AC41" i="2"/>
  <c r="AB41" i="2"/>
  <c r="AA41" i="2"/>
  <c r="Z41" i="2"/>
  <c r="AC39" i="2"/>
  <c r="AB39" i="2"/>
  <c r="AA39" i="2"/>
  <c r="Z39" i="2"/>
  <c r="AC38" i="2"/>
  <c r="AB38" i="2"/>
  <c r="AA38" i="2"/>
  <c r="Z38" i="2"/>
  <c r="AC36" i="2"/>
  <c r="AB36" i="2"/>
  <c r="AA36" i="2"/>
  <c r="Z36" i="2"/>
  <c r="AC35" i="2"/>
  <c r="AB35" i="2"/>
  <c r="AA35" i="2"/>
  <c r="Z35" i="2"/>
  <c r="AC33" i="2"/>
  <c r="AB33" i="2"/>
  <c r="AA33" i="2"/>
  <c r="Z33" i="2"/>
  <c r="AC32" i="2"/>
  <c r="AB32" i="2"/>
  <c r="AA32" i="2"/>
  <c r="Z32" i="2"/>
  <c r="AC30" i="2"/>
  <c r="AB30" i="2"/>
  <c r="AA30" i="2"/>
  <c r="Z30" i="2"/>
  <c r="AC29" i="2"/>
  <c r="AB29" i="2"/>
  <c r="AA29" i="2"/>
  <c r="Z29" i="2"/>
  <c r="AC27" i="2"/>
  <c r="AB27" i="2"/>
  <c r="AA27" i="2"/>
  <c r="Z27" i="2"/>
  <c r="AC26" i="2"/>
  <c r="AB26" i="2"/>
  <c r="AA26" i="2"/>
  <c r="Z26" i="2"/>
  <c r="AC24" i="2"/>
  <c r="AB24" i="2"/>
  <c r="AA24" i="2"/>
  <c r="Z24" i="2"/>
  <c r="AC23" i="2"/>
  <c r="AB23" i="2"/>
  <c r="AA23" i="2"/>
  <c r="Z23" i="2"/>
  <c r="AC21" i="2"/>
  <c r="AB21" i="2"/>
  <c r="AA21" i="2"/>
  <c r="Z21" i="2"/>
  <c r="AC20" i="2"/>
  <c r="AB20" i="2"/>
  <c r="AA20" i="2"/>
  <c r="Z20" i="2"/>
  <c r="X47" i="2"/>
  <c r="Y46" i="2"/>
  <c r="X46" i="2"/>
  <c r="X45" i="2"/>
  <c r="X44" i="2"/>
  <c r="Y43" i="2"/>
  <c r="X43" i="2"/>
  <c r="X42" i="2"/>
  <c r="X41" i="2"/>
  <c r="Y40" i="2"/>
  <c r="X40" i="2"/>
  <c r="X39" i="2"/>
  <c r="X38" i="2"/>
  <c r="Y37" i="2"/>
  <c r="X37" i="2"/>
  <c r="X36" i="2"/>
  <c r="X35" i="2"/>
  <c r="Y34" i="2"/>
  <c r="X34" i="2"/>
  <c r="X33" i="2"/>
  <c r="X32" i="2"/>
  <c r="Y31" i="2"/>
  <c r="X31" i="2"/>
  <c r="X30" i="2"/>
  <c r="X29" i="2"/>
  <c r="Y28" i="2"/>
  <c r="X28" i="2"/>
  <c r="X27" i="2"/>
  <c r="X26" i="2"/>
  <c r="Y25" i="2"/>
  <c r="X25" i="2"/>
  <c r="X24" i="2"/>
  <c r="X23" i="2"/>
  <c r="Y22" i="2"/>
  <c r="X22" i="2"/>
  <c r="X21" i="2"/>
  <c r="X20" i="2"/>
  <c r="Y19" i="2"/>
  <c r="X19" i="2"/>
  <c r="AM19" i="2" l="1"/>
  <c r="P19" i="2" s="1"/>
  <c r="J28" i="22" s="1"/>
  <c r="AM44" i="2"/>
  <c r="AM45" i="2"/>
  <c r="AM29" i="2"/>
  <c r="AM47" i="2"/>
  <c r="AM48" i="2"/>
  <c r="AM26" i="2"/>
  <c r="AM36" i="2"/>
  <c r="AM39" i="2"/>
  <c r="AM42" i="2"/>
  <c r="AM27" i="2"/>
  <c r="AM30" i="2"/>
  <c r="AM32" i="2"/>
  <c r="AM33" i="2"/>
  <c r="AM35" i="2"/>
  <c r="AM38" i="2"/>
  <c r="AM41" i="2"/>
  <c r="AM43" i="2"/>
  <c r="P43" i="2" s="1"/>
  <c r="J44" i="22" s="1"/>
  <c r="AM40" i="2"/>
  <c r="P40" i="2" s="1"/>
  <c r="J42" i="22" s="1"/>
  <c r="AM37" i="2"/>
  <c r="P37" i="2" s="1"/>
  <c r="J40" i="22" s="1"/>
  <c r="AM28" i="2"/>
  <c r="P28" i="2" s="1"/>
  <c r="J34" i="22" s="1"/>
  <c r="X15" i="2"/>
  <c r="AM24" i="2"/>
  <c r="AM23" i="2"/>
  <c r="AM20" i="2"/>
  <c r="AM21" i="2"/>
  <c r="AM22" i="2"/>
  <c r="P22" i="2" s="1"/>
  <c r="J30" i="22" s="1"/>
  <c r="AM25" i="2"/>
  <c r="P25" i="2" s="1"/>
  <c r="J32" i="22" s="1"/>
  <c r="AM31" i="2"/>
  <c r="P31" i="2" s="1"/>
  <c r="J36" i="22" s="1"/>
  <c r="AK15" i="2"/>
  <c r="AM34" i="2"/>
  <c r="P34" i="2" s="1"/>
  <c r="J38" i="22" s="1"/>
  <c r="AM46" i="2"/>
  <c r="P46" i="2" s="1"/>
  <c r="J46" i="22" s="1"/>
  <c r="AD20" i="2"/>
  <c r="AD21" i="2"/>
  <c r="AD23" i="2"/>
  <c r="AD24" i="2"/>
  <c r="AD26" i="2"/>
  <c r="AD27" i="2"/>
  <c r="AD29" i="2"/>
  <c r="AD30" i="2"/>
  <c r="AD32" i="2"/>
  <c r="AD33" i="2"/>
  <c r="AD41" i="2"/>
  <c r="AD35" i="2"/>
  <c r="AD38" i="2"/>
  <c r="AD42" i="2"/>
  <c r="AD45" i="2"/>
  <c r="AD48" i="2"/>
  <c r="AD36" i="2"/>
  <c r="AD39" i="2"/>
  <c r="AD44" i="2"/>
  <c r="AD47" i="2"/>
  <c r="D10" i="22" l="1"/>
  <c r="D22" i="2"/>
  <c r="AI19" i="2"/>
  <c r="E7" i="26"/>
  <c r="E7" i="25"/>
  <c r="D7" i="24"/>
  <c r="E16" i="26"/>
  <c r="E10" i="26"/>
  <c r="N8" i="26"/>
  <c r="H20" i="26" s="1"/>
  <c r="E16" i="25"/>
  <c r="E10" i="25"/>
  <c r="N8" i="25"/>
  <c r="H20" i="25" s="1"/>
  <c r="D10" i="24"/>
  <c r="O8" i="24"/>
  <c r="H20" i="24" s="1"/>
  <c r="N8" i="23"/>
  <c r="O8" i="22"/>
  <c r="H24" i="22" s="1"/>
  <c r="D7" i="22"/>
  <c r="D42" i="21"/>
  <c r="C42" i="21"/>
  <c r="D40" i="21"/>
  <c r="C40" i="21"/>
  <c r="D38" i="21"/>
  <c r="C38" i="21"/>
  <c r="D36" i="21"/>
  <c r="C36" i="21"/>
  <c r="D34" i="21"/>
  <c r="C34" i="21"/>
  <c r="D32" i="21"/>
  <c r="C32" i="21"/>
  <c r="D30" i="21"/>
  <c r="C30" i="21"/>
  <c r="D28" i="21"/>
  <c r="C28" i="21"/>
  <c r="E41" i="21"/>
  <c r="E39" i="21"/>
  <c r="E37" i="21"/>
  <c r="E35" i="21"/>
  <c r="E33" i="21"/>
  <c r="E31" i="21"/>
  <c r="E29" i="21"/>
  <c r="E27" i="21"/>
  <c r="C9" i="21"/>
  <c r="C6" i="21"/>
  <c r="E25" i="19"/>
  <c r="F20" i="19"/>
  <c r="F19" i="19"/>
  <c r="C4" i="28" s="1"/>
  <c r="E19" i="19"/>
  <c r="E3" i="28" s="1"/>
  <c r="E22" i="19"/>
  <c r="D6" i="1"/>
  <c r="M450" i="19"/>
  <c r="P450" i="19" s="1"/>
  <c r="O151" i="10" s="1"/>
  <c r="M449" i="19"/>
  <c r="P449" i="19" s="1"/>
  <c r="M151" i="10" s="1"/>
  <c r="F449" i="19"/>
  <c r="G448" i="19" s="1"/>
  <c r="H151" i="10" s="1"/>
  <c r="M448" i="19"/>
  <c r="P448" i="19" s="1"/>
  <c r="K151" i="10" s="1"/>
  <c r="F448" i="19"/>
  <c r="E448" i="19"/>
  <c r="D151" i="10" s="1"/>
  <c r="D448" i="19"/>
  <c r="M447" i="19"/>
  <c r="P447" i="19" s="1"/>
  <c r="O150" i="10" s="1"/>
  <c r="M446" i="19"/>
  <c r="P446" i="19" s="1"/>
  <c r="M150" i="10" s="1"/>
  <c r="F446" i="19"/>
  <c r="G445" i="19" s="1"/>
  <c r="H150" i="10" s="1"/>
  <c r="M445" i="19"/>
  <c r="P445" i="19" s="1"/>
  <c r="K150" i="10" s="1"/>
  <c r="F445" i="19"/>
  <c r="E445" i="19"/>
  <c r="D150" i="10" s="1"/>
  <c r="D445" i="19"/>
  <c r="M444" i="19"/>
  <c r="P444" i="19" s="1"/>
  <c r="O149" i="10" s="1"/>
  <c r="M443" i="19"/>
  <c r="P443" i="19" s="1"/>
  <c r="M149" i="10" s="1"/>
  <c r="F443" i="19"/>
  <c r="G442" i="19" s="1"/>
  <c r="H149" i="10" s="1"/>
  <c r="M442" i="19"/>
  <c r="P442" i="19" s="1"/>
  <c r="K149" i="10" s="1"/>
  <c r="F442" i="19"/>
  <c r="E442" i="19"/>
  <c r="D149" i="10" s="1"/>
  <c r="D442" i="19"/>
  <c r="M441" i="19"/>
  <c r="P441" i="19" s="1"/>
  <c r="O148" i="10" s="1"/>
  <c r="M440" i="19"/>
  <c r="P440" i="19" s="1"/>
  <c r="M148" i="10" s="1"/>
  <c r="F440" i="19"/>
  <c r="G439" i="19" s="1"/>
  <c r="H148" i="10" s="1"/>
  <c r="M439" i="19"/>
  <c r="P439" i="19" s="1"/>
  <c r="K148" i="10" s="1"/>
  <c r="F439" i="19"/>
  <c r="E439" i="19"/>
  <c r="D148" i="10" s="1"/>
  <c r="D439" i="19"/>
  <c r="M438" i="19"/>
  <c r="P438" i="19" s="1"/>
  <c r="O147" i="10" s="1"/>
  <c r="M437" i="19"/>
  <c r="P437" i="19" s="1"/>
  <c r="M147" i="10" s="1"/>
  <c r="F437" i="19"/>
  <c r="G436" i="19" s="1"/>
  <c r="H147" i="10" s="1"/>
  <c r="M436" i="19"/>
  <c r="P436" i="19" s="1"/>
  <c r="K147" i="10" s="1"/>
  <c r="F436" i="19"/>
  <c r="E436" i="19"/>
  <c r="D147" i="10" s="1"/>
  <c r="D436" i="19"/>
  <c r="M435" i="19"/>
  <c r="P435" i="19" s="1"/>
  <c r="O146" i="10" s="1"/>
  <c r="M434" i="19"/>
  <c r="P434" i="19" s="1"/>
  <c r="M146" i="10" s="1"/>
  <c r="F434" i="19"/>
  <c r="G433" i="19" s="1"/>
  <c r="H146" i="10" s="1"/>
  <c r="M433" i="19"/>
  <c r="P433" i="19" s="1"/>
  <c r="K146" i="10" s="1"/>
  <c r="F433" i="19"/>
  <c r="E433" i="19"/>
  <c r="D146" i="10" s="1"/>
  <c r="D433" i="19"/>
  <c r="M432" i="19"/>
  <c r="P432" i="19" s="1"/>
  <c r="O145" i="10" s="1"/>
  <c r="M431" i="19"/>
  <c r="P431" i="19" s="1"/>
  <c r="M145" i="10" s="1"/>
  <c r="F431" i="19"/>
  <c r="G430" i="19" s="1"/>
  <c r="H145" i="10" s="1"/>
  <c r="M430" i="19"/>
  <c r="P430" i="19" s="1"/>
  <c r="K145" i="10" s="1"/>
  <c r="F430" i="19"/>
  <c r="E430" i="19"/>
  <c r="D145" i="10" s="1"/>
  <c r="D430" i="19"/>
  <c r="M429" i="19"/>
  <c r="P429" i="19" s="1"/>
  <c r="O144" i="10" s="1"/>
  <c r="M428" i="19"/>
  <c r="P428" i="19" s="1"/>
  <c r="M144" i="10" s="1"/>
  <c r="F428" i="19"/>
  <c r="G427" i="19" s="1"/>
  <c r="H144" i="10" s="1"/>
  <c r="M427" i="19"/>
  <c r="P427" i="19" s="1"/>
  <c r="K144" i="10" s="1"/>
  <c r="F427" i="19"/>
  <c r="E427" i="19"/>
  <c r="D144" i="10" s="1"/>
  <c r="D427" i="19"/>
  <c r="M426" i="19"/>
  <c r="P426" i="19" s="1"/>
  <c r="O143" i="10" s="1"/>
  <c r="M425" i="19"/>
  <c r="P425" i="19" s="1"/>
  <c r="M143" i="10" s="1"/>
  <c r="F425" i="19"/>
  <c r="G424" i="19" s="1"/>
  <c r="H143" i="10" s="1"/>
  <c r="M424" i="19"/>
  <c r="P424" i="19" s="1"/>
  <c r="K143" i="10" s="1"/>
  <c r="F424" i="19"/>
  <c r="E424" i="19"/>
  <c r="D143" i="10" s="1"/>
  <c r="D424" i="19"/>
  <c r="M423" i="19"/>
  <c r="P423" i="19" s="1"/>
  <c r="O142" i="10" s="1"/>
  <c r="M422" i="19"/>
  <c r="P422" i="19" s="1"/>
  <c r="M142" i="10" s="1"/>
  <c r="F422" i="19"/>
  <c r="G421" i="19" s="1"/>
  <c r="H142" i="10" s="1"/>
  <c r="M421" i="19"/>
  <c r="P421" i="19" s="1"/>
  <c r="K142" i="10" s="1"/>
  <c r="F421" i="19"/>
  <c r="E421" i="19"/>
  <c r="D142" i="10" s="1"/>
  <c r="D421" i="19"/>
  <c r="M420" i="19"/>
  <c r="P420" i="19" s="1"/>
  <c r="O141" i="10" s="1"/>
  <c r="M419" i="19"/>
  <c r="P419" i="19" s="1"/>
  <c r="M141" i="10" s="1"/>
  <c r="F419" i="19"/>
  <c r="G418" i="19" s="1"/>
  <c r="H141" i="10" s="1"/>
  <c r="M418" i="19"/>
  <c r="P418" i="19" s="1"/>
  <c r="K141" i="10" s="1"/>
  <c r="F418" i="19"/>
  <c r="E418" i="19"/>
  <c r="D141" i="10" s="1"/>
  <c r="D418" i="19"/>
  <c r="M417" i="19"/>
  <c r="P417" i="19" s="1"/>
  <c r="O140" i="10" s="1"/>
  <c r="M416" i="19"/>
  <c r="P416" i="19" s="1"/>
  <c r="M140" i="10" s="1"/>
  <c r="F416" i="19"/>
  <c r="G415" i="19" s="1"/>
  <c r="H140" i="10" s="1"/>
  <c r="M415" i="19"/>
  <c r="P415" i="19" s="1"/>
  <c r="K140" i="10" s="1"/>
  <c r="F415" i="19"/>
  <c r="E415" i="19"/>
  <c r="D140" i="10" s="1"/>
  <c r="D415" i="19"/>
  <c r="M414" i="19"/>
  <c r="P414" i="19" s="1"/>
  <c r="O139" i="10" s="1"/>
  <c r="M413" i="19"/>
  <c r="P413" i="19" s="1"/>
  <c r="M139" i="10" s="1"/>
  <c r="F413" i="19"/>
  <c r="G412" i="19" s="1"/>
  <c r="H139" i="10" s="1"/>
  <c r="M412" i="19"/>
  <c r="P412" i="19" s="1"/>
  <c r="K139" i="10" s="1"/>
  <c r="F412" i="19"/>
  <c r="E412" i="19"/>
  <c r="D139" i="10" s="1"/>
  <c r="D412" i="19"/>
  <c r="M411" i="19"/>
  <c r="P411" i="19" s="1"/>
  <c r="O138" i="10" s="1"/>
  <c r="M410" i="19"/>
  <c r="P410" i="19" s="1"/>
  <c r="M138" i="10" s="1"/>
  <c r="F410" i="19"/>
  <c r="G409" i="19" s="1"/>
  <c r="H138" i="10" s="1"/>
  <c r="M409" i="19"/>
  <c r="P409" i="19" s="1"/>
  <c r="K138" i="10" s="1"/>
  <c r="F409" i="19"/>
  <c r="E409" i="19"/>
  <c r="D138" i="10" s="1"/>
  <c r="D409" i="19"/>
  <c r="M408" i="19"/>
  <c r="P408" i="19" s="1"/>
  <c r="O137" i="10" s="1"/>
  <c r="M407" i="19"/>
  <c r="P407" i="19" s="1"/>
  <c r="M137" i="10" s="1"/>
  <c r="F407" i="19"/>
  <c r="G406" i="19" s="1"/>
  <c r="H137" i="10" s="1"/>
  <c r="M406" i="19"/>
  <c r="P406" i="19" s="1"/>
  <c r="K137" i="10" s="1"/>
  <c r="F406" i="19"/>
  <c r="E406" i="19"/>
  <c r="D137" i="10" s="1"/>
  <c r="D406" i="19"/>
  <c r="M405" i="19"/>
  <c r="P405" i="19" s="1"/>
  <c r="O136" i="10" s="1"/>
  <c r="M404" i="19"/>
  <c r="P404" i="19" s="1"/>
  <c r="M136" i="10" s="1"/>
  <c r="F404" i="19"/>
  <c r="G403" i="19" s="1"/>
  <c r="H136" i="10" s="1"/>
  <c r="M403" i="19"/>
  <c r="P403" i="19" s="1"/>
  <c r="K136" i="10" s="1"/>
  <c r="F403" i="19"/>
  <c r="E403" i="19"/>
  <c r="D136" i="10" s="1"/>
  <c r="D403" i="19"/>
  <c r="M402" i="19"/>
  <c r="P402" i="19" s="1"/>
  <c r="O135" i="10" s="1"/>
  <c r="M401" i="19"/>
  <c r="P401" i="19" s="1"/>
  <c r="M135" i="10" s="1"/>
  <c r="F401" i="19"/>
  <c r="G400" i="19" s="1"/>
  <c r="H135" i="10" s="1"/>
  <c r="M400" i="19"/>
  <c r="P400" i="19" s="1"/>
  <c r="K135" i="10" s="1"/>
  <c r="F400" i="19"/>
  <c r="E400" i="19"/>
  <c r="D135" i="10" s="1"/>
  <c r="D400" i="19"/>
  <c r="M399" i="19"/>
  <c r="P399" i="19" s="1"/>
  <c r="O134" i="10" s="1"/>
  <c r="M398" i="19"/>
  <c r="P398" i="19" s="1"/>
  <c r="M134" i="10" s="1"/>
  <c r="F398" i="19"/>
  <c r="G397" i="19" s="1"/>
  <c r="H134" i="10" s="1"/>
  <c r="M397" i="19"/>
  <c r="P397" i="19" s="1"/>
  <c r="K134" i="10" s="1"/>
  <c r="F397" i="19"/>
  <c r="E397" i="19"/>
  <c r="D134" i="10" s="1"/>
  <c r="D397" i="19"/>
  <c r="M396" i="19"/>
  <c r="M395" i="19"/>
  <c r="P395" i="19" s="1"/>
  <c r="M133" i="10" s="1"/>
  <c r="F395" i="19"/>
  <c r="G394" i="19" s="1"/>
  <c r="H133" i="10" s="1"/>
  <c r="M394" i="19"/>
  <c r="P394" i="19" s="1"/>
  <c r="K133" i="10" s="1"/>
  <c r="F394" i="19"/>
  <c r="E394" i="19"/>
  <c r="D133" i="10" s="1"/>
  <c r="D394" i="19"/>
  <c r="M393" i="19"/>
  <c r="P393" i="19" s="1"/>
  <c r="O132" i="10" s="1"/>
  <c r="M392" i="19"/>
  <c r="P392" i="19" s="1"/>
  <c r="M132" i="10" s="1"/>
  <c r="F392" i="19"/>
  <c r="G391" i="19" s="1"/>
  <c r="H132" i="10" s="1"/>
  <c r="M391" i="19"/>
  <c r="P391" i="19" s="1"/>
  <c r="K132" i="10" s="1"/>
  <c r="F391" i="19"/>
  <c r="E391" i="19"/>
  <c r="D132" i="10" s="1"/>
  <c r="D391" i="19"/>
  <c r="M390" i="19"/>
  <c r="P390" i="19" s="1"/>
  <c r="O131" i="10" s="1"/>
  <c r="M389" i="19"/>
  <c r="P389" i="19" s="1"/>
  <c r="M131" i="10" s="1"/>
  <c r="F389" i="19"/>
  <c r="G388" i="19" s="1"/>
  <c r="H131" i="10" s="1"/>
  <c r="M388" i="19"/>
  <c r="P388" i="19" s="1"/>
  <c r="K131" i="10" s="1"/>
  <c r="F388" i="19"/>
  <c r="E388" i="19"/>
  <c r="D131" i="10" s="1"/>
  <c r="D388" i="19"/>
  <c r="M387" i="19"/>
  <c r="P387" i="19" s="1"/>
  <c r="O130" i="10" s="1"/>
  <c r="M386" i="19"/>
  <c r="P386" i="19" s="1"/>
  <c r="M130" i="10" s="1"/>
  <c r="F386" i="19"/>
  <c r="G385" i="19" s="1"/>
  <c r="H130" i="10" s="1"/>
  <c r="M385" i="19"/>
  <c r="P385" i="19" s="1"/>
  <c r="K130" i="10" s="1"/>
  <c r="F385" i="19"/>
  <c r="E385" i="19"/>
  <c r="D130" i="10" s="1"/>
  <c r="D385" i="19"/>
  <c r="M384" i="19"/>
  <c r="P384" i="19" s="1"/>
  <c r="O129" i="10" s="1"/>
  <c r="M383" i="19"/>
  <c r="P383" i="19" s="1"/>
  <c r="M129" i="10" s="1"/>
  <c r="F383" i="19"/>
  <c r="G382" i="19" s="1"/>
  <c r="H129" i="10" s="1"/>
  <c r="M382" i="19"/>
  <c r="P382" i="19" s="1"/>
  <c r="K129" i="10" s="1"/>
  <c r="F382" i="19"/>
  <c r="E382" i="19"/>
  <c r="D129" i="10" s="1"/>
  <c r="D382" i="19"/>
  <c r="M381" i="19"/>
  <c r="P381" i="19" s="1"/>
  <c r="O128" i="10" s="1"/>
  <c r="M380" i="19"/>
  <c r="P380" i="19" s="1"/>
  <c r="M128" i="10" s="1"/>
  <c r="F380" i="19"/>
  <c r="G379" i="19" s="1"/>
  <c r="H128" i="10" s="1"/>
  <c r="M379" i="19"/>
  <c r="P379" i="19" s="1"/>
  <c r="K128" i="10" s="1"/>
  <c r="F379" i="19"/>
  <c r="E379" i="19"/>
  <c r="D128" i="10" s="1"/>
  <c r="D379" i="19"/>
  <c r="M378" i="19"/>
  <c r="P378" i="19" s="1"/>
  <c r="O127" i="10" s="1"/>
  <c r="M377" i="19"/>
  <c r="P377" i="19" s="1"/>
  <c r="M127" i="10" s="1"/>
  <c r="F377" i="19"/>
  <c r="G376" i="19" s="1"/>
  <c r="H127" i="10" s="1"/>
  <c r="M376" i="19"/>
  <c r="P376" i="19" s="1"/>
  <c r="K127" i="10" s="1"/>
  <c r="F376" i="19"/>
  <c r="E376" i="19"/>
  <c r="D127" i="10" s="1"/>
  <c r="D376" i="19"/>
  <c r="M375" i="19"/>
  <c r="P375" i="19" s="1"/>
  <c r="O126" i="10" s="1"/>
  <c r="M374" i="19"/>
  <c r="P374" i="19" s="1"/>
  <c r="M126" i="10" s="1"/>
  <c r="F374" i="19"/>
  <c r="G373" i="19" s="1"/>
  <c r="H126" i="10" s="1"/>
  <c r="M373" i="19"/>
  <c r="P373" i="19" s="1"/>
  <c r="K126" i="10" s="1"/>
  <c r="F373" i="19"/>
  <c r="E373" i="19"/>
  <c r="D126" i="10" s="1"/>
  <c r="D373" i="19"/>
  <c r="M372" i="19"/>
  <c r="P372" i="19" s="1"/>
  <c r="O125" i="10" s="1"/>
  <c r="M371" i="19"/>
  <c r="P371" i="19" s="1"/>
  <c r="M125" i="10" s="1"/>
  <c r="F371" i="19"/>
  <c r="G370" i="19" s="1"/>
  <c r="H125" i="10" s="1"/>
  <c r="M370" i="19"/>
  <c r="P370" i="19" s="1"/>
  <c r="K125" i="10" s="1"/>
  <c r="F370" i="19"/>
  <c r="E370" i="19"/>
  <c r="D125" i="10" s="1"/>
  <c r="D370" i="19"/>
  <c r="M369" i="19"/>
  <c r="P369" i="19" s="1"/>
  <c r="O124" i="10" s="1"/>
  <c r="M368" i="19"/>
  <c r="P368" i="19" s="1"/>
  <c r="M124" i="10" s="1"/>
  <c r="F368" i="19"/>
  <c r="G367" i="19" s="1"/>
  <c r="H124" i="10" s="1"/>
  <c r="M367" i="19"/>
  <c r="P367" i="19" s="1"/>
  <c r="K124" i="10" s="1"/>
  <c r="F367" i="19"/>
  <c r="E367" i="19"/>
  <c r="D124" i="10" s="1"/>
  <c r="D367" i="19"/>
  <c r="M366" i="19"/>
  <c r="P366" i="19" s="1"/>
  <c r="O123" i="10" s="1"/>
  <c r="M365" i="19"/>
  <c r="P365" i="19" s="1"/>
  <c r="M123" i="10" s="1"/>
  <c r="F365" i="19"/>
  <c r="G364" i="19" s="1"/>
  <c r="H123" i="10" s="1"/>
  <c r="M364" i="19"/>
  <c r="P364" i="19" s="1"/>
  <c r="K123" i="10" s="1"/>
  <c r="F364" i="19"/>
  <c r="E364" i="19"/>
  <c r="D123" i="10" s="1"/>
  <c r="D364" i="19"/>
  <c r="M363" i="19"/>
  <c r="P363" i="19" s="1"/>
  <c r="O122" i="10" s="1"/>
  <c r="M362" i="19"/>
  <c r="P362" i="19" s="1"/>
  <c r="M122" i="10" s="1"/>
  <c r="F362" i="19"/>
  <c r="G361" i="19" s="1"/>
  <c r="H122" i="10" s="1"/>
  <c r="M361" i="19"/>
  <c r="P361" i="19" s="1"/>
  <c r="K122" i="10" s="1"/>
  <c r="F361" i="19"/>
  <c r="E361" i="19"/>
  <c r="D122" i="10" s="1"/>
  <c r="D361" i="19"/>
  <c r="M360" i="19"/>
  <c r="M359" i="19"/>
  <c r="P359" i="19" s="1"/>
  <c r="M121" i="10" s="1"/>
  <c r="F359" i="19"/>
  <c r="G358" i="19" s="1"/>
  <c r="H121" i="10" s="1"/>
  <c r="M358" i="19"/>
  <c r="P358" i="19" s="1"/>
  <c r="K121" i="10" s="1"/>
  <c r="F358" i="19"/>
  <c r="E358" i="19"/>
  <c r="D121" i="10" s="1"/>
  <c r="D358" i="19"/>
  <c r="M357" i="19"/>
  <c r="P357" i="19" s="1"/>
  <c r="O120" i="10" s="1"/>
  <c r="M356" i="19"/>
  <c r="P356" i="19" s="1"/>
  <c r="M120" i="10" s="1"/>
  <c r="F356" i="19"/>
  <c r="G355" i="19" s="1"/>
  <c r="H120" i="10" s="1"/>
  <c r="M355" i="19"/>
  <c r="P355" i="19" s="1"/>
  <c r="K120" i="10" s="1"/>
  <c r="F355" i="19"/>
  <c r="E355" i="19"/>
  <c r="D120" i="10" s="1"/>
  <c r="D355" i="19"/>
  <c r="M354" i="19"/>
  <c r="P354" i="19" s="1"/>
  <c r="O119" i="10" s="1"/>
  <c r="M353" i="19"/>
  <c r="P353" i="19" s="1"/>
  <c r="M119" i="10" s="1"/>
  <c r="F353" i="19"/>
  <c r="G352" i="19" s="1"/>
  <c r="H119" i="10" s="1"/>
  <c r="M352" i="19"/>
  <c r="P352" i="19" s="1"/>
  <c r="K119" i="10" s="1"/>
  <c r="F352" i="19"/>
  <c r="E352" i="19"/>
  <c r="D119" i="10" s="1"/>
  <c r="D352" i="19"/>
  <c r="M351" i="19"/>
  <c r="P351" i="19" s="1"/>
  <c r="O118" i="10" s="1"/>
  <c r="M350" i="19"/>
  <c r="P350" i="19" s="1"/>
  <c r="M118" i="10" s="1"/>
  <c r="F350" i="19"/>
  <c r="G349" i="19" s="1"/>
  <c r="H118" i="10" s="1"/>
  <c r="M349" i="19"/>
  <c r="P349" i="19" s="1"/>
  <c r="K118" i="10" s="1"/>
  <c r="F349" i="19"/>
  <c r="E349" i="19"/>
  <c r="D118" i="10" s="1"/>
  <c r="D349" i="19"/>
  <c r="M348" i="19"/>
  <c r="P348" i="19" s="1"/>
  <c r="O117" i="10" s="1"/>
  <c r="M347" i="19"/>
  <c r="P347" i="19" s="1"/>
  <c r="M117" i="10" s="1"/>
  <c r="F347" i="19"/>
  <c r="G346" i="19" s="1"/>
  <c r="H117" i="10" s="1"/>
  <c r="M346" i="19"/>
  <c r="P346" i="19" s="1"/>
  <c r="K117" i="10" s="1"/>
  <c r="F346" i="19"/>
  <c r="E346" i="19"/>
  <c r="D117" i="10" s="1"/>
  <c r="D346" i="19"/>
  <c r="M345" i="19"/>
  <c r="P345" i="19" s="1"/>
  <c r="O116" i="10" s="1"/>
  <c r="M344" i="19"/>
  <c r="P344" i="19" s="1"/>
  <c r="M116" i="10" s="1"/>
  <c r="F344" i="19"/>
  <c r="G343" i="19" s="1"/>
  <c r="H116" i="10" s="1"/>
  <c r="M343" i="19"/>
  <c r="P343" i="19" s="1"/>
  <c r="K116" i="10" s="1"/>
  <c r="F343" i="19"/>
  <c r="E343" i="19"/>
  <c r="D116" i="10" s="1"/>
  <c r="D343" i="19"/>
  <c r="M342" i="19"/>
  <c r="P342" i="19" s="1"/>
  <c r="O115" i="10" s="1"/>
  <c r="M341" i="19"/>
  <c r="P341" i="19" s="1"/>
  <c r="M115" i="10" s="1"/>
  <c r="F341" i="19"/>
  <c r="G340" i="19" s="1"/>
  <c r="H115" i="10" s="1"/>
  <c r="M340" i="19"/>
  <c r="P340" i="19" s="1"/>
  <c r="K115" i="10" s="1"/>
  <c r="F340" i="19"/>
  <c r="E340" i="19"/>
  <c r="D115" i="10" s="1"/>
  <c r="D340" i="19"/>
  <c r="M339" i="19"/>
  <c r="P339" i="19" s="1"/>
  <c r="O114" i="10" s="1"/>
  <c r="M338" i="19"/>
  <c r="P338" i="19" s="1"/>
  <c r="M114" i="10" s="1"/>
  <c r="F338" i="19"/>
  <c r="G337" i="19" s="1"/>
  <c r="H114" i="10" s="1"/>
  <c r="M337" i="19"/>
  <c r="P337" i="19" s="1"/>
  <c r="K114" i="10" s="1"/>
  <c r="F337" i="19"/>
  <c r="E337" i="19"/>
  <c r="D114" i="10" s="1"/>
  <c r="D337" i="19"/>
  <c r="M336" i="19"/>
  <c r="P336" i="19" s="1"/>
  <c r="O113" i="10" s="1"/>
  <c r="M335" i="19"/>
  <c r="P335" i="19" s="1"/>
  <c r="M113" i="10" s="1"/>
  <c r="F335" i="19"/>
  <c r="G334" i="19" s="1"/>
  <c r="H113" i="10" s="1"/>
  <c r="M334" i="19"/>
  <c r="P334" i="19" s="1"/>
  <c r="K113" i="10" s="1"/>
  <c r="F334" i="19"/>
  <c r="E334" i="19"/>
  <c r="D113" i="10" s="1"/>
  <c r="D334" i="19"/>
  <c r="M333" i="19"/>
  <c r="P333" i="19" s="1"/>
  <c r="O112" i="10" s="1"/>
  <c r="M332" i="19"/>
  <c r="P332" i="19" s="1"/>
  <c r="M112" i="10" s="1"/>
  <c r="F332" i="19"/>
  <c r="G331" i="19" s="1"/>
  <c r="H112" i="10" s="1"/>
  <c r="M331" i="19"/>
  <c r="P331" i="19" s="1"/>
  <c r="K112" i="10" s="1"/>
  <c r="F331" i="19"/>
  <c r="E331" i="19"/>
  <c r="D112" i="10" s="1"/>
  <c r="D331" i="19"/>
  <c r="M330" i="19"/>
  <c r="P330" i="19" s="1"/>
  <c r="O111" i="10" s="1"/>
  <c r="M329" i="19"/>
  <c r="P329" i="19" s="1"/>
  <c r="M111" i="10" s="1"/>
  <c r="F329" i="19"/>
  <c r="G328" i="19" s="1"/>
  <c r="H111" i="10" s="1"/>
  <c r="M328" i="19"/>
  <c r="P328" i="19" s="1"/>
  <c r="K111" i="10" s="1"/>
  <c r="F328" i="19"/>
  <c r="E328" i="19"/>
  <c r="D111" i="10" s="1"/>
  <c r="D328" i="19"/>
  <c r="M327" i="19"/>
  <c r="P327" i="19" s="1"/>
  <c r="O110" i="10" s="1"/>
  <c r="M326" i="19"/>
  <c r="P326" i="19" s="1"/>
  <c r="M110" i="10" s="1"/>
  <c r="F326" i="19"/>
  <c r="G325" i="19" s="1"/>
  <c r="H110" i="10" s="1"/>
  <c r="M325" i="19"/>
  <c r="P325" i="19" s="1"/>
  <c r="K110" i="10" s="1"/>
  <c r="F325" i="19"/>
  <c r="E325" i="19"/>
  <c r="D110" i="10" s="1"/>
  <c r="D325" i="19"/>
  <c r="M324" i="19"/>
  <c r="P324" i="19" s="1"/>
  <c r="O109" i="10" s="1"/>
  <c r="M323" i="19"/>
  <c r="P323" i="19" s="1"/>
  <c r="M109" i="10" s="1"/>
  <c r="F323" i="19"/>
  <c r="G322" i="19" s="1"/>
  <c r="H109" i="10" s="1"/>
  <c r="M322" i="19"/>
  <c r="P322" i="19" s="1"/>
  <c r="K109" i="10" s="1"/>
  <c r="F322" i="19"/>
  <c r="E322" i="19"/>
  <c r="D109" i="10" s="1"/>
  <c r="D322" i="19"/>
  <c r="M321" i="19"/>
  <c r="P321" i="19" s="1"/>
  <c r="O108" i="10" s="1"/>
  <c r="M320" i="19"/>
  <c r="P320" i="19" s="1"/>
  <c r="M108" i="10" s="1"/>
  <c r="F320" i="19"/>
  <c r="G319" i="19" s="1"/>
  <c r="H108" i="10" s="1"/>
  <c r="M319" i="19"/>
  <c r="P319" i="19" s="1"/>
  <c r="K108" i="10" s="1"/>
  <c r="F319" i="19"/>
  <c r="E319" i="19"/>
  <c r="D108" i="10" s="1"/>
  <c r="D319" i="19"/>
  <c r="M318" i="19"/>
  <c r="P318" i="19" s="1"/>
  <c r="O107" i="10" s="1"/>
  <c r="M317" i="19"/>
  <c r="P317" i="19" s="1"/>
  <c r="M107" i="10" s="1"/>
  <c r="F317" i="19"/>
  <c r="G316" i="19" s="1"/>
  <c r="H107" i="10" s="1"/>
  <c r="M316" i="19"/>
  <c r="P316" i="19" s="1"/>
  <c r="K107" i="10" s="1"/>
  <c r="F316" i="19"/>
  <c r="E316" i="19"/>
  <c r="D107" i="10" s="1"/>
  <c r="D316" i="19"/>
  <c r="M315" i="19"/>
  <c r="P315" i="19" s="1"/>
  <c r="O106" i="10" s="1"/>
  <c r="M314" i="19"/>
  <c r="P314" i="19" s="1"/>
  <c r="M106" i="10" s="1"/>
  <c r="F314" i="19"/>
  <c r="G313" i="19" s="1"/>
  <c r="H106" i="10" s="1"/>
  <c r="M313" i="19"/>
  <c r="P313" i="19" s="1"/>
  <c r="K106" i="10" s="1"/>
  <c r="F313" i="19"/>
  <c r="E313" i="19"/>
  <c r="D106" i="10" s="1"/>
  <c r="D313" i="19"/>
  <c r="M312" i="19"/>
  <c r="P312" i="19" s="1"/>
  <c r="O105" i="10" s="1"/>
  <c r="M311" i="19"/>
  <c r="P311" i="19" s="1"/>
  <c r="M105" i="10" s="1"/>
  <c r="F311" i="19"/>
  <c r="G310" i="19" s="1"/>
  <c r="H105" i="10" s="1"/>
  <c r="M310" i="19"/>
  <c r="P310" i="19" s="1"/>
  <c r="K105" i="10" s="1"/>
  <c r="F310" i="19"/>
  <c r="E310" i="19"/>
  <c r="D105" i="10" s="1"/>
  <c r="D310" i="19"/>
  <c r="M309" i="19"/>
  <c r="P309" i="19" s="1"/>
  <c r="O104" i="10" s="1"/>
  <c r="M308" i="19"/>
  <c r="P308" i="19" s="1"/>
  <c r="M104" i="10" s="1"/>
  <c r="F308" i="19"/>
  <c r="G307" i="19" s="1"/>
  <c r="H104" i="10" s="1"/>
  <c r="M307" i="19"/>
  <c r="P307" i="19" s="1"/>
  <c r="K104" i="10" s="1"/>
  <c r="F307" i="19"/>
  <c r="E307" i="19"/>
  <c r="D104" i="10" s="1"/>
  <c r="D307" i="19"/>
  <c r="M306" i="19"/>
  <c r="P306" i="19" s="1"/>
  <c r="O103" i="10" s="1"/>
  <c r="M305" i="19"/>
  <c r="P305" i="19" s="1"/>
  <c r="M103" i="10" s="1"/>
  <c r="F305" i="19"/>
  <c r="G304" i="19" s="1"/>
  <c r="H103" i="10" s="1"/>
  <c r="M304" i="19"/>
  <c r="P304" i="19" s="1"/>
  <c r="K103" i="10" s="1"/>
  <c r="F304" i="19"/>
  <c r="E304" i="19"/>
  <c r="D103" i="10" s="1"/>
  <c r="D304" i="19"/>
  <c r="M303" i="19"/>
  <c r="P303" i="19" s="1"/>
  <c r="O102" i="10" s="1"/>
  <c r="M302" i="19"/>
  <c r="P302" i="19" s="1"/>
  <c r="M102" i="10" s="1"/>
  <c r="F302" i="19"/>
  <c r="G301" i="19" s="1"/>
  <c r="H102" i="10" s="1"/>
  <c r="M301" i="19"/>
  <c r="P301" i="19" s="1"/>
  <c r="K102" i="10" s="1"/>
  <c r="F301" i="19"/>
  <c r="E301" i="19"/>
  <c r="D102" i="10" s="1"/>
  <c r="D301" i="19"/>
  <c r="M300" i="19"/>
  <c r="P300" i="19" s="1"/>
  <c r="O101" i="10" s="1"/>
  <c r="M299" i="19"/>
  <c r="P299" i="19" s="1"/>
  <c r="M101" i="10" s="1"/>
  <c r="F299" i="19"/>
  <c r="G298" i="19" s="1"/>
  <c r="H101" i="10" s="1"/>
  <c r="M298" i="19"/>
  <c r="P298" i="19" s="1"/>
  <c r="K101" i="10" s="1"/>
  <c r="F298" i="19"/>
  <c r="E298" i="19"/>
  <c r="D101" i="10" s="1"/>
  <c r="D298" i="19"/>
  <c r="M297" i="19"/>
  <c r="P297" i="19" s="1"/>
  <c r="O100" i="10" s="1"/>
  <c r="M296" i="19"/>
  <c r="P296" i="19" s="1"/>
  <c r="M100" i="10" s="1"/>
  <c r="F296" i="19"/>
  <c r="G295" i="19" s="1"/>
  <c r="H100" i="10" s="1"/>
  <c r="M295" i="19"/>
  <c r="P295" i="19" s="1"/>
  <c r="K100" i="10" s="1"/>
  <c r="F295" i="19"/>
  <c r="E295" i="19"/>
  <c r="D100" i="10" s="1"/>
  <c r="D295" i="19"/>
  <c r="M294" i="19"/>
  <c r="P294" i="19" s="1"/>
  <c r="O99" i="10" s="1"/>
  <c r="M293" i="19"/>
  <c r="P293" i="19" s="1"/>
  <c r="M99" i="10" s="1"/>
  <c r="F293" i="19"/>
  <c r="G292" i="19" s="1"/>
  <c r="H99" i="10" s="1"/>
  <c r="M292" i="19"/>
  <c r="P292" i="19" s="1"/>
  <c r="K99" i="10" s="1"/>
  <c r="F292" i="19"/>
  <c r="E292" i="19"/>
  <c r="D99" i="10" s="1"/>
  <c r="D292" i="19"/>
  <c r="M291" i="19"/>
  <c r="P291" i="19" s="1"/>
  <c r="O98" i="10" s="1"/>
  <c r="M290" i="19"/>
  <c r="P290" i="19" s="1"/>
  <c r="M98" i="10" s="1"/>
  <c r="F290" i="19"/>
  <c r="G289" i="19" s="1"/>
  <c r="H98" i="10" s="1"/>
  <c r="M289" i="19"/>
  <c r="P289" i="19" s="1"/>
  <c r="K98" i="10" s="1"/>
  <c r="F289" i="19"/>
  <c r="E289" i="19"/>
  <c r="D98" i="10" s="1"/>
  <c r="D289" i="19"/>
  <c r="M288" i="19"/>
  <c r="P288" i="19" s="1"/>
  <c r="O97" i="10" s="1"/>
  <c r="M287" i="19"/>
  <c r="P287" i="19" s="1"/>
  <c r="M97" i="10" s="1"/>
  <c r="F287" i="19"/>
  <c r="G286" i="19" s="1"/>
  <c r="H97" i="10" s="1"/>
  <c r="M286" i="19"/>
  <c r="P286" i="19" s="1"/>
  <c r="K97" i="10" s="1"/>
  <c r="F286" i="19"/>
  <c r="E286" i="19"/>
  <c r="D97" i="10" s="1"/>
  <c r="D286" i="19"/>
  <c r="M285" i="19"/>
  <c r="P285" i="19" s="1"/>
  <c r="O96" i="10" s="1"/>
  <c r="M284" i="19"/>
  <c r="P284" i="19" s="1"/>
  <c r="M96" i="10" s="1"/>
  <c r="F284" i="19"/>
  <c r="G283" i="19" s="1"/>
  <c r="H96" i="10" s="1"/>
  <c r="M283" i="19"/>
  <c r="P283" i="19" s="1"/>
  <c r="K96" i="10" s="1"/>
  <c r="F283" i="19"/>
  <c r="E283" i="19"/>
  <c r="D96" i="10" s="1"/>
  <c r="D283" i="19"/>
  <c r="M282" i="19"/>
  <c r="P282" i="19" s="1"/>
  <c r="O95" i="10" s="1"/>
  <c r="M281" i="19"/>
  <c r="P281" i="19" s="1"/>
  <c r="M95" i="10" s="1"/>
  <c r="F281" i="19"/>
  <c r="G280" i="19" s="1"/>
  <c r="H95" i="10" s="1"/>
  <c r="M280" i="19"/>
  <c r="P280" i="19" s="1"/>
  <c r="K95" i="10" s="1"/>
  <c r="F280" i="19"/>
  <c r="E280" i="19"/>
  <c r="D95" i="10" s="1"/>
  <c r="D280" i="19"/>
  <c r="M279" i="19"/>
  <c r="P279" i="19" s="1"/>
  <c r="O94" i="10" s="1"/>
  <c r="M278" i="19"/>
  <c r="P278" i="19" s="1"/>
  <c r="M94" i="10" s="1"/>
  <c r="F278" i="19"/>
  <c r="G277" i="19" s="1"/>
  <c r="H94" i="10" s="1"/>
  <c r="M277" i="19"/>
  <c r="P277" i="19" s="1"/>
  <c r="K94" i="10" s="1"/>
  <c r="F277" i="19"/>
  <c r="E277" i="19"/>
  <c r="D94" i="10" s="1"/>
  <c r="D277" i="19"/>
  <c r="M276" i="19"/>
  <c r="P276" i="19" s="1"/>
  <c r="O93" i="10" s="1"/>
  <c r="M275" i="19"/>
  <c r="P275" i="19" s="1"/>
  <c r="M93" i="10" s="1"/>
  <c r="F275" i="19"/>
  <c r="G274" i="19" s="1"/>
  <c r="H93" i="10" s="1"/>
  <c r="M274" i="19"/>
  <c r="P274" i="19" s="1"/>
  <c r="K93" i="10" s="1"/>
  <c r="F274" i="19"/>
  <c r="E274" i="19"/>
  <c r="D93" i="10" s="1"/>
  <c r="D274" i="19"/>
  <c r="M273" i="19"/>
  <c r="P273" i="19" s="1"/>
  <c r="O92" i="10" s="1"/>
  <c r="M272" i="19"/>
  <c r="P272" i="19" s="1"/>
  <c r="M92" i="10" s="1"/>
  <c r="F272" i="19"/>
  <c r="G271" i="19" s="1"/>
  <c r="H92" i="10" s="1"/>
  <c r="M271" i="19"/>
  <c r="P271" i="19" s="1"/>
  <c r="K92" i="10" s="1"/>
  <c r="F271" i="19"/>
  <c r="E271" i="19"/>
  <c r="D92" i="10" s="1"/>
  <c r="D271" i="19"/>
  <c r="M270" i="19"/>
  <c r="P270" i="19" s="1"/>
  <c r="O91" i="10" s="1"/>
  <c r="M269" i="19"/>
  <c r="P269" i="19" s="1"/>
  <c r="M91" i="10" s="1"/>
  <c r="F269" i="19"/>
  <c r="G268" i="19" s="1"/>
  <c r="H91" i="10" s="1"/>
  <c r="M268" i="19"/>
  <c r="P268" i="19" s="1"/>
  <c r="K91" i="10" s="1"/>
  <c r="F268" i="19"/>
  <c r="E268" i="19"/>
  <c r="D91" i="10" s="1"/>
  <c r="D268" i="19"/>
  <c r="M267" i="19"/>
  <c r="P267" i="19" s="1"/>
  <c r="O90" i="10" s="1"/>
  <c r="M266" i="19"/>
  <c r="P266" i="19" s="1"/>
  <c r="M90" i="10" s="1"/>
  <c r="F266" i="19"/>
  <c r="G265" i="19" s="1"/>
  <c r="H90" i="10" s="1"/>
  <c r="M265" i="19"/>
  <c r="P265" i="19" s="1"/>
  <c r="K90" i="10" s="1"/>
  <c r="F265" i="19"/>
  <c r="E265" i="19"/>
  <c r="D90" i="10" s="1"/>
  <c r="D265" i="19"/>
  <c r="M264" i="19"/>
  <c r="P264" i="19" s="1"/>
  <c r="O89" i="10" s="1"/>
  <c r="M263" i="19"/>
  <c r="P263" i="19" s="1"/>
  <c r="M89" i="10" s="1"/>
  <c r="F263" i="19"/>
  <c r="G262" i="19" s="1"/>
  <c r="H89" i="10" s="1"/>
  <c r="M262" i="19"/>
  <c r="P262" i="19" s="1"/>
  <c r="K89" i="10" s="1"/>
  <c r="F262" i="19"/>
  <c r="E262" i="19"/>
  <c r="D89" i="10" s="1"/>
  <c r="D262" i="19"/>
  <c r="M261" i="19"/>
  <c r="P261" i="19" s="1"/>
  <c r="O88" i="10" s="1"/>
  <c r="M260" i="19"/>
  <c r="P260" i="19" s="1"/>
  <c r="M88" i="10" s="1"/>
  <c r="F260" i="19"/>
  <c r="G259" i="19" s="1"/>
  <c r="H88" i="10" s="1"/>
  <c r="M259" i="19"/>
  <c r="P259" i="19" s="1"/>
  <c r="K88" i="10" s="1"/>
  <c r="F259" i="19"/>
  <c r="E259" i="19"/>
  <c r="D88" i="10" s="1"/>
  <c r="D259" i="19"/>
  <c r="M258" i="19"/>
  <c r="P258" i="19" s="1"/>
  <c r="O87" i="10" s="1"/>
  <c r="M257" i="19"/>
  <c r="P257" i="19" s="1"/>
  <c r="M87" i="10" s="1"/>
  <c r="F257" i="19"/>
  <c r="G256" i="19" s="1"/>
  <c r="H87" i="10" s="1"/>
  <c r="M256" i="19"/>
  <c r="P256" i="19" s="1"/>
  <c r="K87" i="10" s="1"/>
  <c r="F256" i="19"/>
  <c r="E256" i="19"/>
  <c r="D87" i="10" s="1"/>
  <c r="D256" i="19"/>
  <c r="M255" i="19"/>
  <c r="P255" i="19" s="1"/>
  <c r="O86" i="10" s="1"/>
  <c r="M254" i="19"/>
  <c r="P254" i="19" s="1"/>
  <c r="M86" i="10" s="1"/>
  <c r="F254" i="19"/>
  <c r="G253" i="19" s="1"/>
  <c r="H86" i="10" s="1"/>
  <c r="M253" i="19"/>
  <c r="P253" i="19" s="1"/>
  <c r="K86" i="10" s="1"/>
  <c r="F253" i="19"/>
  <c r="E253" i="19"/>
  <c r="D86" i="10" s="1"/>
  <c r="D253" i="19"/>
  <c r="M252" i="19"/>
  <c r="P252" i="19" s="1"/>
  <c r="O85" i="10" s="1"/>
  <c r="M251" i="19"/>
  <c r="P251" i="19" s="1"/>
  <c r="M85" i="10" s="1"/>
  <c r="F251" i="19"/>
  <c r="G250" i="19" s="1"/>
  <c r="H85" i="10" s="1"/>
  <c r="M250" i="19"/>
  <c r="P250" i="19" s="1"/>
  <c r="K85" i="10" s="1"/>
  <c r="F250" i="19"/>
  <c r="E250" i="19"/>
  <c r="D85" i="10" s="1"/>
  <c r="D250" i="19"/>
  <c r="M249" i="19"/>
  <c r="P249" i="19" s="1"/>
  <c r="O84" i="10" s="1"/>
  <c r="M248" i="19"/>
  <c r="P248" i="19" s="1"/>
  <c r="M84" i="10" s="1"/>
  <c r="F248" i="19"/>
  <c r="G247" i="19" s="1"/>
  <c r="H84" i="10" s="1"/>
  <c r="M247" i="19"/>
  <c r="P247" i="19" s="1"/>
  <c r="K84" i="10" s="1"/>
  <c r="F247" i="19"/>
  <c r="E247" i="19"/>
  <c r="D84" i="10" s="1"/>
  <c r="D247" i="19"/>
  <c r="M246" i="19"/>
  <c r="P246" i="19" s="1"/>
  <c r="O83" i="10" s="1"/>
  <c r="M245" i="19"/>
  <c r="P245" i="19" s="1"/>
  <c r="M83" i="10" s="1"/>
  <c r="F245" i="19"/>
  <c r="G244" i="19" s="1"/>
  <c r="H83" i="10" s="1"/>
  <c r="M244" i="19"/>
  <c r="P244" i="19" s="1"/>
  <c r="K83" i="10" s="1"/>
  <c r="F244" i="19"/>
  <c r="E244" i="19"/>
  <c r="D83" i="10" s="1"/>
  <c r="D244" i="19"/>
  <c r="M243" i="19"/>
  <c r="P243" i="19" s="1"/>
  <c r="O82" i="10" s="1"/>
  <c r="M242" i="19"/>
  <c r="P242" i="19" s="1"/>
  <c r="M82" i="10" s="1"/>
  <c r="F242" i="19"/>
  <c r="G241" i="19" s="1"/>
  <c r="H82" i="10" s="1"/>
  <c r="M241" i="19"/>
  <c r="P241" i="19" s="1"/>
  <c r="K82" i="10" s="1"/>
  <c r="F241" i="19"/>
  <c r="E241" i="19"/>
  <c r="D82" i="10" s="1"/>
  <c r="D241" i="19"/>
  <c r="M240" i="19"/>
  <c r="P240" i="19" s="1"/>
  <c r="O81" i="10" s="1"/>
  <c r="M239" i="19"/>
  <c r="P239" i="19" s="1"/>
  <c r="M81" i="10" s="1"/>
  <c r="F239" i="19"/>
  <c r="G238" i="19" s="1"/>
  <c r="H81" i="10" s="1"/>
  <c r="M238" i="19"/>
  <c r="P238" i="19" s="1"/>
  <c r="K81" i="10" s="1"/>
  <c r="F238" i="19"/>
  <c r="E238" i="19"/>
  <c r="D81" i="10" s="1"/>
  <c r="D238" i="19"/>
  <c r="M237" i="19"/>
  <c r="P237" i="19" s="1"/>
  <c r="O80" i="10" s="1"/>
  <c r="M236" i="19"/>
  <c r="P236" i="19" s="1"/>
  <c r="M80" i="10" s="1"/>
  <c r="F236" i="19"/>
  <c r="G235" i="19" s="1"/>
  <c r="H80" i="10" s="1"/>
  <c r="M235" i="19"/>
  <c r="P235" i="19" s="1"/>
  <c r="K80" i="10" s="1"/>
  <c r="F235" i="19"/>
  <c r="E235" i="19"/>
  <c r="D80" i="10" s="1"/>
  <c r="D235" i="19"/>
  <c r="M234" i="19"/>
  <c r="P234" i="19" s="1"/>
  <c r="O79" i="10" s="1"/>
  <c r="M233" i="19"/>
  <c r="P233" i="19" s="1"/>
  <c r="M79" i="10" s="1"/>
  <c r="F233" i="19"/>
  <c r="G232" i="19" s="1"/>
  <c r="H79" i="10" s="1"/>
  <c r="M232" i="19"/>
  <c r="P232" i="19" s="1"/>
  <c r="K79" i="10" s="1"/>
  <c r="F232" i="19"/>
  <c r="E232" i="19"/>
  <c r="D79" i="10" s="1"/>
  <c r="D232" i="19"/>
  <c r="M231" i="19"/>
  <c r="P231" i="19" s="1"/>
  <c r="O78" i="10" s="1"/>
  <c r="M230" i="19"/>
  <c r="P230" i="19" s="1"/>
  <c r="M78" i="10" s="1"/>
  <c r="F230" i="19"/>
  <c r="G229" i="19" s="1"/>
  <c r="H78" i="10" s="1"/>
  <c r="M229" i="19"/>
  <c r="P229" i="19" s="1"/>
  <c r="K78" i="10" s="1"/>
  <c r="F229" i="19"/>
  <c r="E229" i="19"/>
  <c r="D78" i="10" s="1"/>
  <c r="D229" i="19"/>
  <c r="M228" i="19"/>
  <c r="P228" i="19" s="1"/>
  <c r="O77" i="10" s="1"/>
  <c r="M227" i="19"/>
  <c r="P227" i="19" s="1"/>
  <c r="M77" i="10" s="1"/>
  <c r="F227" i="19"/>
  <c r="G226" i="19" s="1"/>
  <c r="H77" i="10" s="1"/>
  <c r="M226" i="19"/>
  <c r="P226" i="19" s="1"/>
  <c r="K77" i="10" s="1"/>
  <c r="F226" i="19"/>
  <c r="E226" i="19"/>
  <c r="D77" i="10" s="1"/>
  <c r="D226" i="19"/>
  <c r="M225" i="19"/>
  <c r="P225" i="19" s="1"/>
  <c r="O76" i="10" s="1"/>
  <c r="M224" i="19"/>
  <c r="P224" i="19" s="1"/>
  <c r="M76" i="10" s="1"/>
  <c r="F224" i="19"/>
  <c r="G223" i="19" s="1"/>
  <c r="H76" i="10" s="1"/>
  <c r="M223" i="19"/>
  <c r="P223" i="19" s="1"/>
  <c r="K76" i="10" s="1"/>
  <c r="F223" i="19"/>
  <c r="E223" i="19"/>
  <c r="D76" i="10" s="1"/>
  <c r="D223" i="19"/>
  <c r="M222" i="19"/>
  <c r="P222" i="19" s="1"/>
  <c r="O75" i="10" s="1"/>
  <c r="M221" i="19"/>
  <c r="P221" i="19" s="1"/>
  <c r="M75" i="10" s="1"/>
  <c r="F221" i="19"/>
  <c r="G220" i="19" s="1"/>
  <c r="H75" i="10" s="1"/>
  <c r="M220" i="19"/>
  <c r="P220" i="19" s="1"/>
  <c r="K75" i="10" s="1"/>
  <c r="F220" i="19"/>
  <c r="E220" i="19"/>
  <c r="D75" i="10" s="1"/>
  <c r="D220" i="19"/>
  <c r="M219" i="19"/>
  <c r="P219" i="19" s="1"/>
  <c r="O74" i="10" s="1"/>
  <c r="M218" i="19"/>
  <c r="P218" i="19" s="1"/>
  <c r="M74" i="10" s="1"/>
  <c r="F218" i="19"/>
  <c r="G217" i="19" s="1"/>
  <c r="H74" i="10" s="1"/>
  <c r="M217" i="19"/>
  <c r="P217" i="19" s="1"/>
  <c r="K74" i="10" s="1"/>
  <c r="F217" i="19"/>
  <c r="E217" i="19"/>
  <c r="D74" i="10" s="1"/>
  <c r="D217" i="19"/>
  <c r="M216" i="19"/>
  <c r="P216" i="19" s="1"/>
  <c r="O73" i="10" s="1"/>
  <c r="M215" i="19"/>
  <c r="P215" i="19" s="1"/>
  <c r="M73" i="10" s="1"/>
  <c r="F215" i="19"/>
  <c r="G214" i="19" s="1"/>
  <c r="H73" i="10" s="1"/>
  <c r="M214" i="19"/>
  <c r="P214" i="19" s="1"/>
  <c r="K73" i="10" s="1"/>
  <c r="F214" i="19"/>
  <c r="E214" i="19"/>
  <c r="D73" i="10" s="1"/>
  <c r="D214" i="19"/>
  <c r="M213" i="19"/>
  <c r="P213" i="19" s="1"/>
  <c r="O72" i="10" s="1"/>
  <c r="M212" i="19"/>
  <c r="P212" i="19" s="1"/>
  <c r="M72" i="10" s="1"/>
  <c r="F212" i="19"/>
  <c r="G211" i="19" s="1"/>
  <c r="H72" i="10" s="1"/>
  <c r="M211" i="19"/>
  <c r="P211" i="19" s="1"/>
  <c r="K72" i="10" s="1"/>
  <c r="F211" i="19"/>
  <c r="E211" i="19"/>
  <c r="D72" i="10" s="1"/>
  <c r="D211" i="19"/>
  <c r="M210" i="19"/>
  <c r="P210" i="19" s="1"/>
  <c r="O71" i="10" s="1"/>
  <c r="M209" i="19"/>
  <c r="P209" i="19" s="1"/>
  <c r="M71" i="10" s="1"/>
  <c r="F209" i="19"/>
  <c r="G208" i="19" s="1"/>
  <c r="H71" i="10" s="1"/>
  <c r="M208" i="19"/>
  <c r="P208" i="19" s="1"/>
  <c r="K71" i="10" s="1"/>
  <c r="F208" i="19"/>
  <c r="E208" i="19"/>
  <c r="D71" i="10" s="1"/>
  <c r="D208" i="19"/>
  <c r="M207" i="19"/>
  <c r="P207" i="19" s="1"/>
  <c r="O70" i="10" s="1"/>
  <c r="M206" i="19"/>
  <c r="P206" i="19" s="1"/>
  <c r="M70" i="10" s="1"/>
  <c r="F206" i="19"/>
  <c r="G205" i="19" s="1"/>
  <c r="H70" i="10" s="1"/>
  <c r="M205" i="19"/>
  <c r="P205" i="19" s="1"/>
  <c r="K70" i="10" s="1"/>
  <c r="F205" i="19"/>
  <c r="E205" i="19"/>
  <c r="D70" i="10" s="1"/>
  <c r="D205" i="19"/>
  <c r="M204" i="19"/>
  <c r="P204" i="19" s="1"/>
  <c r="O69" i="10" s="1"/>
  <c r="M203" i="19"/>
  <c r="P203" i="19" s="1"/>
  <c r="M69" i="10" s="1"/>
  <c r="F203" i="19"/>
  <c r="G202" i="19" s="1"/>
  <c r="H69" i="10" s="1"/>
  <c r="M202" i="19"/>
  <c r="P202" i="19" s="1"/>
  <c r="K69" i="10" s="1"/>
  <c r="F202" i="19"/>
  <c r="E202" i="19"/>
  <c r="D69" i="10" s="1"/>
  <c r="D202" i="19"/>
  <c r="M201" i="19"/>
  <c r="P201" i="19" s="1"/>
  <c r="O68" i="10" s="1"/>
  <c r="M200" i="19"/>
  <c r="P200" i="19" s="1"/>
  <c r="M68" i="10" s="1"/>
  <c r="F200" i="19"/>
  <c r="G199" i="19" s="1"/>
  <c r="H68" i="10" s="1"/>
  <c r="M199" i="19"/>
  <c r="P199" i="19" s="1"/>
  <c r="K68" i="10" s="1"/>
  <c r="F199" i="19"/>
  <c r="E199" i="19"/>
  <c r="D68" i="10" s="1"/>
  <c r="D199" i="19"/>
  <c r="M198" i="19"/>
  <c r="P198" i="19" s="1"/>
  <c r="O67" i="10" s="1"/>
  <c r="M197" i="19"/>
  <c r="P197" i="19" s="1"/>
  <c r="M67" i="10" s="1"/>
  <c r="F197" i="19"/>
  <c r="G196" i="19" s="1"/>
  <c r="H67" i="10" s="1"/>
  <c r="M196" i="19"/>
  <c r="P196" i="19" s="1"/>
  <c r="K67" i="10" s="1"/>
  <c r="F196" i="19"/>
  <c r="E196" i="19"/>
  <c r="D67" i="10" s="1"/>
  <c r="D196" i="19"/>
  <c r="M195" i="19"/>
  <c r="P195" i="19" s="1"/>
  <c r="O66" i="10" s="1"/>
  <c r="M194" i="19"/>
  <c r="P194" i="19" s="1"/>
  <c r="M66" i="10" s="1"/>
  <c r="F194" i="19"/>
  <c r="G193" i="19" s="1"/>
  <c r="H66" i="10" s="1"/>
  <c r="M193" i="19"/>
  <c r="P193" i="19" s="1"/>
  <c r="K66" i="10" s="1"/>
  <c r="F193" i="19"/>
  <c r="E193" i="19"/>
  <c r="D66" i="10" s="1"/>
  <c r="D193" i="19"/>
  <c r="M192" i="19"/>
  <c r="P192" i="19" s="1"/>
  <c r="O65" i="10" s="1"/>
  <c r="M191" i="19"/>
  <c r="P191" i="19" s="1"/>
  <c r="M65" i="10" s="1"/>
  <c r="F191" i="19"/>
  <c r="G190" i="19" s="1"/>
  <c r="H65" i="10" s="1"/>
  <c r="M190" i="19"/>
  <c r="P190" i="19" s="1"/>
  <c r="K65" i="10" s="1"/>
  <c r="F190" i="19"/>
  <c r="E190" i="19"/>
  <c r="D65" i="10" s="1"/>
  <c r="D190" i="19"/>
  <c r="M189" i="19"/>
  <c r="P189" i="19" s="1"/>
  <c r="O64" i="10" s="1"/>
  <c r="M188" i="19"/>
  <c r="P188" i="19" s="1"/>
  <c r="M64" i="10" s="1"/>
  <c r="F188" i="19"/>
  <c r="G187" i="19" s="1"/>
  <c r="H64" i="10" s="1"/>
  <c r="M187" i="19"/>
  <c r="P187" i="19" s="1"/>
  <c r="K64" i="10" s="1"/>
  <c r="F187" i="19"/>
  <c r="E187" i="19"/>
  <c r="D64" i="10" s="1"/>
  <c r="D187" i="19"/>
  <c r="M186" i="19"/>
  <c r="P186" i="19" s="1"/>
  <c r="O63" i="10" s="1"/>
  <c r="M185" i="19"/>
  <c r="P185" i="19" s="1"/>
  <c r="M63" i="10" s="1"/>
  <c r="F185" i="19"/>
  <c r="G184" i="19" s="1"/>
  <c r="H63" i="10" s="1"/>
  <c r="M184" i="19"/>
  <c r="P184" i="19" s="1"/>
  <c r="K63" i="10" s="1"/>
  <c r="F184" i="19"/>
  <c r="E184" i="19"/>
  <c r="D63" i="10" s="1"/>
  <c r="D184" i="19"/>
  <c r="M183" i="19"/>
  <c r="P183" i="19" s="1"/>
  <c r="O62" i="10" s="1"/>
  <c r="M182" i="19"/>
  <c r="P182" i="19" s="1"/>
  <c r="M62" i="10" s="1"/>
  <c r="F182" i="19"/>
  <c r="G181" i="19" s="1"/>
  <c r="H62" i="10" s="1"/>
  <c r="M181" i="19"/>
  <c r="P181" i="19" s="1"/>
  <c r="K62" i="10" s="1"/>
  <c r="F181" i="19"/>
  <c r="E181" i="19"/>
  <c r="D62" i="10" s="1"/>
  <c r="D181" i="19"/>
  <c r="M180" i="19"/>
  <c r="P180" i="19" s="1"/>
  <c r="O61" i="10" s="1"/>
  <c r="M179" i="19"/>
  <c r="P179" i="19" s="1"/>
  <c r="M61" i="10" s="1"/>
  <c r="F179" i="19"/>
  <c r="G178" i="19" s="1"/>
  <c r="H61" i="10" s="1"/>
  <c r="M178" i="19"/>
  <c r="P178" i="19" s="1"/>
  <c r="K61" i="10" s="1"/>
  <c r="F178" i="19"/>
  <c r="E178" i="19"/>
  <c r="D61" i="10" s="1"/>
  <c r="D178" i="19"/>
  <c r="M177" i="19"/>
  <c r="P177" i="19" s="1"/>
  <c r="O60" i="10" s="1"/>
  <c r="M176" i="19"/>
  <c r="P176" i="19" s="1"/>
  <c r="M60" i="10" s="1"/>
  <c r="F176" i="19"/>
  <c r="G175" i="19" s="1"/>
  <c r="H60" i="10" s="1"/>
  <c r="M175" i="19"/>
  <c r="P175" i="19" s="1"/>
  <c r="K60" i="10" s="1"/>
  <c r="F175" i="19"/>
  <c r="E175" i="19"/>
  <c r="D60" i="10" s="1"/>
  <c r="D175" i="19"/>
  <c r="M174" i="19"/>
  <c r="P174" i="19" s="1"/>
  <c r="O59" i="10" s="1"/>
  <c r="M173" i="19"/>
  <c r="P173" i="19" s="1"/>
  <c r="M59" i="10" s="1"/>
  <c r="F173" i="19"/>
  <c r="G172" i="19" s="1"/>
  <c r="H59" i="10" s="1"/>
  <c r="M172" i="19"/>
  <c r="P172" i="19" s="1"/>
  <c r="K59" i="10" s="1"/>
  <c r="F172" i="19"/>
  <c r="E172" i="19"/>
  <c r="D59" i="10" s="1"/>
  <c r="D172" i="19"/>
  <c r="M171" i="19"/>
  <c r="P171" i="19" s="1"/>
  <c r="O58" i="10" s="1"/>
  <c r="M170" i="19"/>
  <c r="P170" i="19" s="1"/>
  <c r="M58" i="10" s="1"/>
  <c r="F170" i="19"/>
  <c r="G169" i="19" s="1"/>
  <c r="H58" i="10" s="1"/>
  <c r="M169" i="19"/>
  <c r="P169" i="19" s="1"/>
  <c r="K58" i="10" s="1"/>
  <c r="F169" i="19"/>
  <c r="E169" i="19"/>
  <c r="D58" i="10" s="1"/>
  <c r="D169" i="19"/>
  <c r="M168" i="19"/>
  <c r="P168" i="19" s="1"/>
  <c r="O57" i="10" s="1"/>
  <c r="M167" i="19"/>
  <c r="P167" i="19" s="1"/>
  <c r="M57" i="10" s="1"/>
  <c r="F167" i="19"/>
  <c r="G166" i="19" s="1"/>
  <c r="H57" i="10" s="1"/>
  <c r="M166" i="19"/>
  <c r="P166" i="19" s="1"/>
  <c r="K57" i="10" s="1"/>
  <c r="F166" i="19"/>
  <c r="E166" i="19"/>
  <c r="D57" i="10" s="1"/>
  <c r="D166" i="19"/>
  <c r="M165" i="19"/>
  <c r="P165" i="19" s="1"/>
  <c r="O56" i="10" s="1"/>
  <c r="M164" i="19"/>
  <c r="P164" i="19" s="1"/>
  <c r="M56" i="10" s="1"/>
  <c r="F164" i="19"/>
  <c r="G163" i="19" s="1"/>
  <c r="H56" i="10" s="1"/>
  <c r="M163" i="19"/>
  <c r="P163" i="19" s="1"/>
  <c r="K56" i="10" s="1"/>
  <c r="F163" i="19"/>
  <c r="E163" i="19"/>
  <c r="D56" i="10" s="1"/>
  <c r="D163" i="19"/>
  <c r="M162" i="19"/>
  <c r="P162" i="19" s="1"/>
  <c r="O55" i="10" s="1"/>
  <c r="M161" i="19"/>
  <c r="P161" i="19" s="1"/>
  <c r="M55" i="10" s="1"/>
  <c r="F161" i="19"/>
  <c r="G160" i="19" s="1"/>
  <c r="H55" i="10" s="1"/>
  <c r="M160" i="19"/>
  <c r="P160" i="19" s="1"/>
  <c r="K55" i="10" s="1"/>
  <c r="F160" i="19"/>
  <c r="E160" i="19"/>
  <c r="D55" i="10" s="1"/>
  <c r="D160" i="19"/>
  <c r="M159" i="19"/>
  <c r="P159" i="19" s="1"/>
  <c r="O54" i="10" s="1"/>
  <c r="M158" i="19"/>
  <c r="P158" i="19" s="1"/>
  <c r="M54" i="10" s="1"/>
  <c r="F158" i="19"/>
  <c r="G157" i="19" s="1"/>
  <c r="H54" i="10" s="1"/>
  <c r="M157" i="19"/>
  <c r="P157" i="19" s="1"/>
  <c r="K54" i="10" s="1"/>
  <c r="F157" i="19"/>
  <c r="E157" i="19"/>
  <c r="D54" i="10" s="1"/>
  <c r="D157" i="19"/>
  <c r="M156" i="19"/>
  <c r="P156" i="19" s="1"/>
  <c r="O53" i="10" s="1"/>
  <c r="M155" i="19"/>
  <c r="P155" i="19" s="1"/>
  <c r="M53" i="10" s="1"/>
  <c r="F155" i="19"/>
  <c r="G154" i="19" s="1"/>
  <c r="H53" i="10" s="1"/>
  <c r="M154" i="19"/>
  <c r="P154" i="19" s="1"/>
  <c r="K53" i="10" s="1"/>
  <c r="F154" i="19"/>
  <c r="E154" i="19"/>
  <c r="D53" i="10" s="1"/>
  <c r="D154" i="19"/>
  <c r="M153" i="19"/>
  <c r="P153" i="19" s="1"/>
  <c r="O52" i="10" s="1"/>
  <c r="M152" i="19"/>
  <c r="P152" i="19" s="1"/>
  <c r="M52" i="10" s="1"/>
  <c r="F152" i="19"/>
  <c r="G151" i="19" s="1"/>
  <c r="H52" i="10" s="1"/>
  <c r="M151" i="19"/>
  <c r="P151" i="19" s="1"/>
  <c r="K52" i="10" s="1"/>
  <c r="F151" i="19"/>
  <c r="E151" i="19"/>
  <c r="D52" i="10" s="1"/>
  <c r="D151" i="19"/>
  <c r="M150" i="19"/>
  <c r="P150" i="19" s="1"/>
  <c r="O51" i="10" s="1"/>
  <c r="M149" i="19"/>
  <c r="P149" i="19" s="1"/>
  <c r="M51" i="10" s="1"/>
  <c r="F149" i="19"/>
  <c r="G148" i="19" s="1"/>
  <c r="H51" i="10" s="1"/>
  <c r="M148" i="19"/>
  <c r="P148" i="19" s="1"/>
  <c r="K51" i="10" s="1"/>
  <c r="F148" i="19"/>
  <c r="E148" i="19"/>
  <c r="D51" i="10" s="1"/>
  <c r="D148" i="19"/>
  <c r="M147" i="19"/>
  <c r="P147" i="19" s="1"/>
  <c r="O50" i="10" s="1"/>
  <c r="M146" i="19"/>
  <c r="P146" i="19" s="1"/>
  <c r="M50" i="10" s="1"/>
  <c r="F146" i="19"/>
  <c r="G145" i="19" s="1"/>
  <c r="H50" i="10" s="1"/>
  <c r="M145" i="19"/>
  <c r="P145" i="19" s="1"/>
  <c r="K50" i="10" s="1"/>
  <c r="F145" i="19"/>
  <c r="E145" i="19"/>
  <c r="D50" i="10" s="1"/>
  <c r="D145" i="19"/>
  <c r="M144" i="19"/>
  <c r="P144" i="19" s="1"/>
  <c r="O49" i="10" s="1"/>
  <c r="M143" i="19"/>
  <c r="P143" i="19" s="1"/>
  <c r="M49" i="10" s="1"/>
  <c r="F143" i="19"/>
  <c r="G142" i="19" s="1"/>
  <c r="H49" i="10" s="1"/>
  <c r="M142" i="19"/>
  <c r="P142" i="19" s="1"/>
  <c r="K49" i="10" s="1"/>
  <c r="F142" i="19"/>
  <c r="E142" i="19"/>
  <c r="D49" i="10" s="1"/>
  <c r="D142" i="19"/>
  <c r="M141" i="19"/>
  <c r="P141" i="19" s="1"/>
  <c r="O48" i="10" s="1"/>
  <c r="M140" i="19"/>
  <c r="P140" i="19" s="1"/>
  <c r="M48" i="10" s="1"/>
  <c r="F140" i="19"/>
  <c r="G139" i="19" s="1"/>
  <c r="H48" i="10" s="1"/>
  <c r="M139" i="19"/>
  <c r="P139" i="19" s="1"/>
  <c r="K48" i="10" s="1"/>
  <c r="F139" i="19"/>
  <c r="E139" i="19"/>
  <c r="D48" i="10" s="1"/>
  <c r="D139" i="19"/>
  <c r="M138" i="19"/>
  <c r="P138" i="19" s="1"/>
  <c r="O47" i="10" s="1"/>
  <c r="M137" i="19"/>
  <c r="P137" i="19" s="1"/>
  <c r="M47" i="10" s="1"/>
  <c r="F137" i="19"/>
  <c r="G136" i="19" s="1"/>
  <c r="H47" i="10" s="1"/>
  <c r="M136" i="19"/>
  <c r="P136" i="19" s="1"/>
  <c r="K47" i="10" s="1"/>
  <c r="F136" i="19"/>
  <c r="E136" i="19"/>
  <c r="D47" i="10" s="1"/>
  <c r="D136" i="19"/>
  <c r="M135" i="19"/>
  <c r="P135" i="19" s="1"/>
  <c r="O46" i="10" s="1"/>
  <c r="M134" i="19"/>
  <c r="P134" i="19" s="1"/>
  <c r="M46" i="10" s="1"/>
  <c r="F134" i="19"/>
  <c r="G133" i="19" s="1"/>
  <c r="H46" i="10" s="1"/>
  <c r="M133" i="19"/>
  <c r="P133" i="19" s="1"/>
  <c r="K46" i="10" s="1"/>
  <c r="F133" i="19"/>
  <c r="E133" i="19"/>
  <c r="D46" i="10" s="1"/>
  <c r="D133" i="19"/>
  <c r="M132" i="19"/>
  <c r="P132" i="19" s="1"/>
  <c r="O45" i="10" s="1"/>
  <c r="M131" i="19"/>
  <c r="P131" i="19" s="1"/>
  <c r="M45" i="10" s="1"/>
  <c r="F131" i="19"/>
  <c r="G130" i="19" s="1"/>
  <c r="H45" i="10" s="1"/>
  <c r="M130" i="19"/>
  <c r="P130" i="19" s="1"/>
  <c r="K45" i="10" s="1"/>
  <c r="F130" i="19"/>
  <c r="E130" i="19"/>
  <c r="D45" i="10" s="1"/>
  <c r="D130" i="19"/>
  <c r="M129" i="19"/>
  <c r="P129" i="19" s="1"/>
  <c r="O44" i="10" s="1"/>
  <c r="M128" i="19"/>
  <c r="P128" i="19" s="1"/>
  <c r="M44" i="10" s="1"/>
  <c r="F128" i="19"/>
  <c r="G127" i="19" s="1"/>
  <c r="H44" i="10" s="1"/>
  <c r="M127" i="19"/>
  <c r="P127" i="19" s="1"/>
  <c r="K44" i="10" s="1"/>
  <c r="F127" i="19"/>
  <c r="E127" i="19"/>
  <c r="D44" i="10" s="1"/>
  <c r="D127" i="19"/>
  <c r="M126" i="19"/>
  <c r="P126" i="19" s="1"/>
  <c r="O43" i="10" s="1"/>
  <c r="M125" i="19"/>
  <c r="P125" i="19" s="1"/>
  <c r="M43" i="10" s="1"/>
  <c r="F125" i="19"/>
  <c r="G124" i="19" s="1"/>
  <c r="H43" i="10" s="1"/>
  <c r="M124" i="19"/>
  <c r="P124" i="19" s="1"/>
  <c r="K43" i="10" s="1"/>
  <c r="F124" i="19"/>
  <c r="E124" i="19"/>
  <c r="D43" i="10" s="1"/>
  <c r="D124" i="19"/>
  <c r="M123" i="19"/>
  <c r="P123" i="19" s="1"/>
  <c r="O42" i="10" s="1"/>
  <c r="M122" i="19"/>
  <c r="P122" i="19" s="1"/>
  <c r="M42" i="10" s="1"/>
  <c r="F122" i="19"/>
  <c r="G121" i="19" s="1"/>
  <c r="H42" i="10" s="1"/>
  <c r="M121" i="19"/>
  <c r="P121" i="19" s="1"/>
  <c r="K42" i="10" s="1"/>
  <c r="F121" i="19"/>
  <c r="E121" i="19"/>
  <c r="D42" i="10" s="1"/>
  <c r="D121" i="19"/>
  <c r="M120" i="19"/>
  <c r="P120" i="19" s="1"/>
  <c r="O41" i="10" s="1"/>
  <c r="M119" i="19"/>
  <c r="P119" i="19" s="1"/>
  <c r="M41" i="10" s="1"/>
  <c r="F119" i="19"/>
  <c r="G118" i="19" s="1"/>
  <c r="H41" i="10" s="1"/>
  <c r="M118" i="19"/>
  <c r="P118" i="19" s="1"/>
  <c r="K41" i="10" s="1"/>
  <c r="F118" i="19"/>
  <c r="E118" i="19"/>
  <c r="D41" i="10" s="1"/>
  <c r="D118" i="19"/>
  <c r="M117" i="19"/>
  <c r="P117" i="19" s="1"/>
  <c r="O40" i="10" s="1"/>
  <c r="M116" i="19"/>
  <c r="P116" i="19" s="1"/>
  <c r="M40" i="10" s="1"/>
  <c r="F116" i="19"/>
  <c r="G115" i="19" s="1"/>
  <c r="H40" i="10" s="1"/>
  <c r="M115" i="19"/>
  <c r="P115" i="19" s="1"/>
  <c r="K40" i="10" s="1"/>
  <c r="F115" i="19"/>
  <c r="E115" i="19"/>
  <c r="D40" i="10" s="1"/>
  <c r="D115" i="19"/>
  <c r="M114" i="19"/>
  <c r="P114" i="19" s="1"/>
  <c r="O39" i="10" s="1"/>
  <c r="M113" i="19"/>
  <c r="P113" i="19" s="1"/>
  <c r="M39" i="10" s="1"/>
  <c r="F113" i="19"/>
  <c r="G112" i="19" s="1"/>
  <c r="H39" i="10" s="1"/>
  <c r="M112" i="19"/>
  <c r="P112" i="19" s="1"/>
  <c r="K39" i="10" s="1"/>
  <c r="F112" i="19"/>
  <c r="E112" i="19"/>
  <c r="D39" i="10" s="1"/>
  <c r="D112" i="19"/>
  <c r="M111" i="19"/>
  <c r="P111" i="19" s="1"/>
  <c r="O38" i="10" s="1"/>
  <c r="M110" i="19"/>
  <c r="P110" i="19" s="1"/>
  <c r="M38" i="10" s="1"/>
  <c r="F110" i="19"/>
  <c r="G109" i="19" s="1"/>
  <c r="H38" i="10" s="1"/>
  <c r="M109" i="19"/>
  <c r="P109" i="19" s="1"/>
  <c r="K38" i="10" s="1"/>
  <c r="F109" i="19"/>
  <c r="E109" i="19"/>
  <c r="D38" i="10" s="1"/>
  <c r="D109" i="19"/>
  <c r="M108" i="19"/>
  <c r="P108" i="19" s="1"/>
  <c r="O37" i="10" s="1"/>
  <c r="M107" i="19"/>
  <c r="P107" i="19" s="1"/>
  <c r="M37" i="10" s="1"/>
  <c r="F107" i="19"/>
  <c r="G106" i="19" s="1"/>
  <c r="H37" i="10" s="1"/>
  <c r="M106" i="19"/>
  <c r="P106" i="19" s="1"/>
  <c r="K37" i="10" s="1"/>
  <c r="F106" i="19"/>
  <c r="E106" i="19"/>
  <c r="D37" i="10" s="1"/>
  <c r="D106" i="19"/>
  <c r="M105" i="19"/>
  <c r="P105" i="19" s="1"/>
  <c r="O36" i="10" s="1"/>
  <c r="M104" i="19"/>
  <c r="P104" i="19" s="1"/>
  <c r="M36" i="10" s="1"/>
  <c r="F104" i="19"/>
  <c r="G103" i="19" s="1"/>
  <c r="H36" i="10" s="1"/>
  <c r="M103" i="19"/>
  <c r="P103" i="19" s="1"/>
  <c r="K36" i="10" s="1"/>
  <c r="F103" i="19"/>
  <c r="E103" i="19"/>
  <c r="D36" i="10" s="1"/>
  <c r="D103" i="19"/>
  <c r="M102" i="19"/>
  <c r="P102" i="19" s="1"/>
  <c r="O35" i="10" s="1"/>
  <c r="M101" i="19"/>
  <c r="P101" i="19" s="1"/>
  <c r="M35" i="10" s="1"/>
  <c r="F101" i="19"/>
  <c r="G100" i="19" s="1"/>
  <c r="H35" i="10" s="1"/>
  <c r="M100" i="19"/>
  <c r="P100" i="19" s="1"/>
  <c r="K35" i="10" s="1"/>
  <c r="F100" i="19"/>
  <c r="E100" i="19"/>
  <c r="D35" i="10" s="1"/>
  <c r="D100" i="19"/>
  <c r="M99" i="19"/>
  <c r="P99" i="19" s="1"/>
  <c r="O34" i="10" s="1"/>
  <c r="M98" i="19"/>
  <c r="P98" i="19" s="1"/>
  <c r="M34" i="10" s="1"/>
  <c r="F98" i="19"/>
  <c r="G97" i="19" s="1"/>
  <c r="H34" i="10" s="1"/>
  <c r="M97" i="19"/>
  <c r="P97" i="19" s="1"/>
  <c r="K34" i="10" s="1"/>
  <c r="F97" i="19"/>
  <c r="E97" i="19"/>
  <c r="D34" i="10" s="1"/>
  <c r="D97" i="19"/>
  <c r="M96" i="19"/>
  <c r="P96" i="19" s="1"/>
  <c r="O33" i="10" s="1"/>
  <c r="M95" i="19"/>
  <c r="P95" i="19" s="1"/>
  <c r="M33" i="10" s="1"/>
  <c r="F95" i="19"/>
  <c r="G94" i="19" s="1"/>
  <c r="H33" i="10" s="1"/>
  <c r="M94" i="19"/>
  <c r="P94" i="19" s="1"/>
  <c r="K33" i="10" s="1"/>
  <c r="F94" i="19"/>
  <c r="E94" i="19"/>
  <c r="D33" i="10" s="1"/>
  <c r="D94" i="19"/>
  <c r="M93" i="19"/>
  <c r="P93" i="19" s="1"/>
  <c r="O32" i="10" s="1"/>
  <c r="M92" i="19"/>
  <c r="P92" i="19" s="1"/>
  <c r="M32" i="10" s="1"/>
  <c r="F92" i="19"/>
  <c r="G91" i="19" s="1"/>
  <c r="H32" i="10" s="1"/>
  <c r="M91" i="19"/>
  <c r="P91" i="19" s="1"/>
  <c r="K32" i="10" s="1"/>
  <c r="F91" i="19"/>
  <c r="E91" i="19"/>
  <c r="D32" i="10" s="1"/>
  <c r="D91" i="19"/>
  <c r="M90" i="19"/>
  <c r="M89" i="19"/>
  <c r="F89" i="19"/>
  <c r="M88" i="19"/>
  <c r="F88" i="19"/>
  <c r="E88" i="19"/>
  <c r="D88" i="19"/>
  <c r="M87" i="19"/>
  <c r="M86" i="19"/>
  <c r="F86" i="19"/>
  <c r="M85" i="19"/>
  <c r="F85" i="19"/>
  <c r="E85" i="19"/>
  <c r="D85" i="19"/>
  <c r="M84" i="19"/>
  <c r="M83" i="19"/>
  <c r="F83" i="19"/>
  <c r="M82" i="19"/>
  <c r="F82" i="19"/>
  <c r="E82" i="19"/>
  <c r="D82" i="19"/>
  <c r="M81" i="19"/>
  <c r="M80" i="19"/>
  <c r="F80" i="19"/>
  <c r="M79" i="19"/>
  <c r="F79" i="19"/>
  <c r="E79" i="19"/>
  <c r="D79" i="19"/>
  <c r="M78" i="19"/>
  <c r="M77" i="19"/>
  <c r="F77" i="19"/>
  <c r="G76" i="19" s="1"/>
  <c r="M76" i="19"/>
  <c r="F76" i="19"/>
  <c r="E76" i="19"/>
  <c r="D76" i="19"/>
  <c r="M75" i="19"/>
  <c r="M74" i="19"/>
  <c r="F74" i="19"/>
  <c r="G73" i="19" s="1"/>
  <c r="M73" i="19"/>
  <c r="F73" i="19"/>
  <c r="E73" i="19"/>
  <c r="D73" i="19"/>
  <c r="M72" i="19"/>
  <c r="M71" i="19"/>
  <c r="F71" i="19"/>
  <c r="G70" i="19" s="1"/>
  <c r="M70" i="19"/>
  <c r="F70" i="19"/>
  <c r="E70" i="19"/>
  <c r="D70" i="19"/>
  <c r="M69" i="19"/>
  <c r="M68" i="19"/>
  <c r="F68" i="19"/>
  <c r="G67" i="19" s="1"/>
  <c r="M67" i="19"/>
  <c r="F67" i="19"/>
  <c r="E67" i="19"/>
  <c r="D67" i="19"/>
  <c r="M66" i="19"/>
  <c r="M65" i="19"/>
  <c r="F65" i="19"/>
  <c r="G64" i="19" s="1"/>
  <c r="M64" i="19"/>
  <c r="F64" i="19"/>
  <c r="E64" i="19"/>
  <c r="D64" i="19"/>
  <c r="M63" i="19"/>
  <c r="M62" i="19"/>
  <c r="F62" i="19"/>
  <c r="G61" i="19" s="1"/>
  <c r="M61" i="19"/>
  <c r="F61" i="19"/>
  <c r="E61" i="19"/>
  <c r="D61" i="19"/>
  <c r="M60" i="19"/>
  <c r="M59" i="19"/>
  <c r="F59" i="19"/>
  <c r="G58" i="19" s="1"/>
  <c r="M58" i="19"/>
  <c r="F58" i="19"/>
  <c r="E58" i="19"/>
  <c r="D58" i="19"/>
  <c r="M57" i="19"/>
  <c r="M56" i="19"/>
  <c r="F56" i="19"/>
  <c r="G55" i="19" s="1"/>
  <c r="M55" i="19"/>
  <c r="F55" i="19"/>
  <c r="E55" i="19"/>
  <c r="D55" i="19"/>
  <c r="M54" i="19"/>
  <c r="M53" i="19"/>
  <c r="F53" i="19"/>
  <c r="G52" i="19" s="1"/>
  <c r="M52" i="19"/>
  <c r="F52" i="19"/>
  <c r="E52" i="19"/>
  <c r="D52" i="19"/>
  <c r="M51" i="19"/>
  <c r="M50" i="19"/>
  <c r="F50" i="19"/>
  <c r="G49" i="19" s="1"/>
  <c r="M49" i="19"/>
  <c r="F49" i="19"/>
  <c r="E49" i="19"/>
  <c r="D49" i="19"/>
  <c r="M48" i="19"/>
  <c r="M47" i="19"/>
  <c r="F47" i="19"/>
  <c r="G46" i="19" s="1"/>
  <c r="M46" i="19"/>
  <c r="F46" i="19"/>
  <c r="E46" i="19"/>
  <c r="D46" i="19"/>
  <c r="M45" i="19"/>
  <c r="M44" i="19"/>
  <c r="F44" i="19"/>
  <c r="G43" i="19" s="1"/>
  <c r="M43" i="19"/>
  <c r="F43" i="19"/>
  <c r="E43" i="19"/>
  <c r="D43" i="19"/>
  <c r="M42" i="19"/>
  <c r="AL42" i="19" s="1"/>
  <c r="M41" i="19"/>
  <c r="F41" i="19"/>
  <c r="M40" i="19"/>
  <c r="F41" i="21"/>
  <c r="E40" i="19"/>
  <c r="D42" i="23" s="1"/>
  <c r="D40" i="19"/>
  <c r="M39" i="19"/>
  <c r="M38" i="19"/>
  <c r="F38" i="19"/>
  <c r="G37" i="19" s="1"/>
  <c r="M37" i="19"/>
  <c r="F37" i="19"/>
  <c r="E37" i="19"/>
  <c r="D37" i="19"/>
  <c r="M36" i="19"/>
  <c r="M35" i="19"/>
  <c r="F35" i="19"/>
  <c r="M34" i="19"/>
  <c r="F34" i="19"/>
  <c r="E34" i="19"/>
  <c r="D38" i="23" s="1"/>
  <c r="D34" i="19"/>
  <c r="M33" i="19"/>
  <c r="M32" i="19"/>
  <c r="F32" i="19"/>
  <c r="M31" i="19"/>
  <c r="AL31" i="19" s="1"/>
  <c r="F31" i="19"/>
  <c r="H36" i="23" s="1"/>
  <c r="E31" i="19"/>
  <c r="D36" i="23" s="1"/>
  <c r="D31" i="19"/>
  <c r="M30" i="19"/>
  <c r="AL30" i="19" s="1"/>
  <c r="M29" i="19"/>
  <c r="F29" i="19"/>
  <c r="G28" i="19" s="1"/>
  <c r="M28" i="19"/>
  <c r="F28" i="19"/>
  <c r="C34" i="28" s="1"/>
  <c r="E28" i="19"/>
  <c r="D34" i="23" s="1"/>
  <c r="D28" i="19"/>
  <c r="M27" i="19"/>
  <c r="M26" i="19"/>
  <c r="F26" i="19"/>
  <c r="G25" i="19" s="1"/>
  <c r="M25" i="19"/>
  <c r="AL25" i="19" s="1"/>
  <c r="F25" i="19"/>
  <c r="M24" i="19"/>
  <c r="M23" i="19"/>
  <c r="AL23" i="19" s="1"/>
  <c r="F23" i="19"/>
  <c r="G22" i="19" s="1"/>
  <c r="M22" i="19"/>
  <c r="P22" i="19" s="1"/>
  <c r="F22" i="19"/>
  <c r="C14" i="28" s="1"/>
  <c r="D22" i="19"/>
  <c r="M21" i="19"/>
  <c r="P21" i="19" s="1"/>
  <c r="M20" i="19"/>
  <c r="P20" i="19" s="1"/>
  <c r="M19" i="19"/>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H448" i="19"/>
  <c r="B151" i="10" s="1"/>
  <c r="H445" i="19"/>
  <c r="B150" i="10" s="1"/>
  <c r="H442" i="19"/>
  <c r="B149" i="10" s="1"/>
  <c r="H439" i="19"/>
  <c r="B148" i="10" s="1"/>
  <c r="H436" i="19"/>
  <c r="B147" i="10" s="1"/>
  <c r="H433" i="19"/>
  <c r="B146" i="10" s="1"/>
  <c r="H430" i="19"/>
  <c r="B145" i="10" s="1"/>
  <c r="H427" i="19"/>
  <c r="B144" i="10" s="1"/>
  <c r="H424" i="19"/>
  <c r="B143" i="10" s="1"/>
  <c r="H421" i="19"/>
  <c r="B142" i="10" s="1"/>
  <c r="H418" i="19"/>
  <c r="B141" i="10" s="1"/>
  <c r="H415" i="19"/>
  <c r="B140" i="10" s="1"/>
  <c r="H412" i="19"/>
  <c r="B139" i="10" s="1"/>
  <c r="H409" i="19"/>
  <c r="B138" i="10" s="1"/>
  <c r="H406" i="19"/>
  <c r="B137" i="10" s="1"/>
  <c r="H403" i="19"/>
  <c r="B136" i="10" s="1"/>
  <c r="H400" i="19"/>
  <c r="B135" i="10" s="1"/>
  <c r="H397" i="19"/>
  <c r="B134" i="10" s="1"/>
  <c r="P396" i="19"/>
  <c r="O133" i="10" s="1"/>
  <c r="H394" i="19"/>
  <c r="B133" i="10" s="1"/>
  <c r="H391" i="19"/>
  <c r="B132" i="10" s="1"/>
  <c r="H388" i="19"/>
  <c r="B131" i="10" s="1"/>
  <c r="H385" i="19"/>
  <c r="B130" i="10" s="1"/>
  <c r="H382" i="19"/>
  <c r="B129" i="10" s="1"/>
  <c r="H379" i="19"/>
  <c r="B128" i="10" s="1"/>
  <c r="H376" i="19"/>
  <c r="B127" i="10" s="1"/>
  <c r="H373" i="19"/>
  <c r="B126" i="10" s="1"/>
  <c r="H370" i="19"/>
  <c r="B125" i="10" s="1"/>
  <c r="H367" i="19"/>
  <c r="B124" i="10" s="1"/>
  <c r="H364" i="19"/>
  <c r="B123" i="10" s="1"/>
  <c r="H361" i="19"/>
  <c r="B122" i="10" s="1"/>
  <c r="P360" i="19"/>
  <c r="O121" i="10" s="1"/>
  <c r="H358" i="19"/>
  <c r="B121" i="10" s="1"/>
  <c r="H355" i="19"/>
  <c r="B120" i="10" s="1"/>
  <c r="H352" i="19"/>
  <c r="B119" i="10" s="1"/>
  <c r="H349" i="19"/>
  <c r="B118" i="10" s="1"/>
  <c r="H346" i="19"/>
  <c r="B117" i="10" s="1"/>
  <c r="H343" i="19"/>
  <c r="B116" i="10" s="1"/>
  <c r="H340" i="19"/>
  <c r="B115" i="10" s="1"/>
  <c r="H337" i="19"/>
  <c r="B114" i="10" s="1"/>
  <c r="H334" i="19"/>
  <c r="B113" i="10" s="1"/>
  <c r="H331" i="19"/>
  <c r="B112" i="10" s="1"/>
  <c r="H328" i="19"/>
  <c r="B111" i="10" s="1"/>
  <c r="H325" i="19"/>
  <c r="B110" i="10" s="1"/>
  <c r="H322" i="19"/>
  <c r="B109" i="10" s="1"/>
  <c r="H319" i="19"/>
  <c r="B108" i="10" s="1"/>
  <c r="H316" i="19"/>
  <c r="B107" i="10" s="1"/>
  <c r="H313" i="19"/>
  <c r="B106" i="10" s="1"/>
  <c r="H310" i="19"/>
  <c r="B105" i="10" s="1"/>
  <c r="H307" i="19"/>
  <c r="B104" i="10" s="1"/>
  <c r="H304" i="19"/>
  <c r="B103" i="10" s="1"/>
  <c r="H301" i="19"/>
  <c r="B102" i="10" s="1"/>
  <c r="H298" i="19"/>
  <c r="B101" i="10" s="1"/>
  <c r="H295" i="19"/>
  <c r="B100" i="10" s="1"/>
  <c r="H292" i="19"/>
  <c r="B99" i="10" s="1"/>
  <c r="H289" i="19"/>
  <c r="B98" i="10" s="1"/>
  <c r="H286" i="19"/>
  <c r="B97" i="10" s="1"/>
  <c r="H283" i="19"/>
  <c r="B96" i="10" s="1"/>
  <c r="H280" i="19"/>
  <c r="B95" i="10" s="1"/>
  <c r="H277" i="19"/>
  <c r="B94" i="10" s="1"/>
  <c r="H274" i="19"/>
  <c r="B93" i="10" s="1"/>
  <c r="H271" i="19"/>
  <c r="B92" i="10" s="1"/>
  <c r="H268" i="19"/>
  <c r="B91" i="10" s="1"/>
  <c r="H265" i="19"/>
  <c r="B90" i="10" s="1"/>
  <c r="H262" i="19"/>
  <c r="B89" i="10" s="1"/>
  <c r="H259" i="19"/>
  <c r="B88" i="10" s="1"/>
  <c r="H256" i="19"/>
  <c r="B87" i="10" s="1"/>
  <c r="H253" i="19"/>
  <c r="B86" i="10" s="1"/>
  <c r="H250" i="19"/>
  <c r="B85" i="10" s="1"/>
  <c r="H247" i="19"/>
  <c r="B84" i="10" s="1"/>
  <c r="H244" i="19"/>
  <c r="B83" i="10" s="1"/>
  <c r="H241" i="19"/>
  <c r="B82" i="10" s="1"/>
  <c r="H238" i="19"/>
  <c r="B81" i="10" s="1"/>
  <c r="H235" i="19"/>
  <c r="B80" i="10" s="1"/>
  <c r="H232" i="19"/>
  <c r="B79" i="10" s="1"/>
  <c r="H229" i="19"/>
  <c r="B78" i="10" s="1"/>
  <c r="H226" i="19"/>
  <c r="B77" i="10" s="1"/>
  <c r="H223" i="19"/>
  <c r="B76" i="10" s="1"/>
  <c r="H220" i="19"/>
  <c r="B75" i="10" s="1"/>
  <c r="H217" i="19"/>
  <c r="B74" i="10" s="1"/>
  <c r="H214" i="19"/>
  <c r="B73" i="10" s="1"/>
  <c r="H211" i="19"/>
  <c r="B72" i="10" s="1"/>
  <c r="H208" i="19"/>
  <c r="B71" i="10" s="1"/>
  <c r="H205" i="19"/>
  <c r="B70" i="10" s="1"/>
  <c r="H202" i="19"/>
  <c r="B69" i="10" s="1"/>
  <c r="H199" i="19"/>
  <c r="B68" i="10" s="1"/>
  <c r="H196" i="19"/>
  <c r="B67" i="10" s="1"/>
  <c r="H193" i="19"/>
  <c r="B66" i="10" s="1"/>
  <c r="H190" i="19"/>
  <c r="B65" i="10" s="1"/>
  <c r="H187" i="19"/>
  <c r="B64" i="10" s="1"/>
  <c r="H184" i="19"/>
  <c r="B63" i="10" s="1"/>
  <c r="H181" i="19"/>
  <c r="B62" i="10" s="1"/>
  <c r="H178" i="19"/>
  <c r="B61" i="10" s="1"/>
  <c r="H175" i="19"/>
  <c r="B60" i="10" s="1"/>
  <c r="H172" i="19"/>
  <c r="B59" i="10" s="1"/>
  <c r="H169" i="19"/>
  <c r="B58" i="10" s="1"/>
  <c r="H166" i="19"/>
  <c r="B57" i="10" s="1"/>
  <c r="H163" i="19"/>
  <c r="B56" i="10" s="1"/>
  <c r="H160" i="19"/>
  <c r="B55" i="10" s="1"/>
  <c r="H157" i="19"/>
  <c r="B54" i="10" s="1"/>
  <c r="H154" i="19"/>
  <c r="B53" i="10" s="1"/>
  <c r="H151" i="19"/>
  <c r="B52" i="10" s="1"/>
  <c r="H148" i="19"/>
  <c r="B51" i="10" s="1"/>
  <c r="H145" i="19"/>
  <c r="B50" i="10" s="1"/>
  <c r="H142" i="19"/>
  <c r="B49" i="10" s="1"/>
  <c r="H139" i="19"/>
  <c r="B48" i="10" s="1"/>
  <c r="H136" i="19"/>
  <c r="B47" i="10" s="1"/>
  <c r="H133" i="19"/>
  <c r="B46" i="10" s="1"/>
  <c r="H130" i="19"/>
  <c r="B45" i="10" s="1"/>
  <c r="H127" i="19"/>
  <c r="B44" i="10" s="1"/>
  <c r="H124" i="19"/>
  <c r="B43" i="10" s="1"/>
  <c r="H121" i="19"/>
  <c r="B42" i="10" s="1"/>
  <c r="H118" i="19"/>
  <c r="B41" i="10" s="1"/>
  <c r="H115" i="19"/>
  <c r="B40" i="10" s="1"/>
  <c r="H112" i="19"/>
  <c r="B39" i="10" s="1"/>
  <c r="H109" i="19"/>
  <c r="B38" i="10" s="1"/>
  <c r="H106" i="19"/>
  <c r="B37" i="10" s="1"/>
  <c r="H103" i="19"/>
  <c r="B36" i="10" s="1"/>
  <c r="H100" i="19"/>
  <c r="B35" i="10" s="1"/>
  <c r="H97" i="19"/>
  <c r="B34" i="10" s="1"/>
  <c r="H94" i="19"/>
  <c r="B33" i="10" s="1"/>
  <c r="H91" i="19"/>
  <c r="B32" i="10" s="1"/>
  <c r="B31" i="10"/>
  <c r="B30" i="10"/>
  <c r="H88" i="19"/>
  <c r="B29" i="10" s="1"/>
  <c r="H85" i="19"/>
  <c r="B28" i="10" s="1"/>
  <c r="H82" i="19"/>
  <c r="B27" i="10" s="1"/>
  <c r="H79" i="19"/>
  <c r="B26" i="10" s="1"/>
  <c r="H76" i="19"/>
  <c r="B25" i="10" s="1"/>
  <c r="H73" i="19"/>
  <c r="B24" i="10" s="1"/>
  <c r="H70" i="19"/>
  <c r="B23" i="10" s="1"/>
  <c r="H67" i="19"/>
  <c r="B22" i="10" s="1"/>
  <c r="B21" i="10"/>
  <c r="B20" i="10"/>
  <c r="H64" i="19"/>
  <c r="B19" i="10" s="1"/>
  <c r="H61" i="19"/>
  <c r="B18" i="10" s="1"/>
  <c r="H58" i="19"/>
  <c r="B17" i="10" s="1"/>
  <c r="H55" i="19"/>
  <c r="B16" i="10" s="1"/>
  <c r="H52" i="19"/>
  <c r="B15" i="10" s="1"/>
  <c r="H49" i="19"/>
  <c r="B14" i="10" s="1"/>
  <c r="H46" i="19"/>
  <c r="B13" i="10" s="1"/>
  <c r="H43" i="19"/>
  <c r="B12" i="10" s="1"/>
  <c r="B11" i="10"/>
  <c r="B10" i="10"/>
  <c r="H40" i="19"/>
  <c r="B9" i="10" s="1"/>
  <c r="H37" i="19"/>
  <c r="B8" i="10" s="1"/>
  <c r="H34" i="19"/>
  <c r="B7" i="10" s="1"/>
  <c r="H31" i="19"/>
  <c r="B6" i="10" s="1"/>
  <c r="H28" i="19"/>
  <c r="B5" i="10" s="1"/>
  <c r="H25" i="19"/>
  <c r="B4" i="10" s="1"/>
  <c r="H22" i="19"/>
  <c r="B3" i="10" s="1"/>
  <c r="H19" i="19"/>
  <c r="B2" i="10" s="1"/>
  <c r="F21" i="18"/>
  <c r="G21" i="18" s="1"/>
  <c r="W17" i="2"/>
  <c r="C11" i="18"/>
  <c r="A1" i="18"/>
  <c r="C9" i="18"/>
  <c r="C7" i="18"/>
  <c r="C5" i="18"/>
  <c r="F20" i="2"/>
  <c r="F17" i="18"/>
  <c r="G17" i="18" s="1"/>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c r="L50" i="4"/>
  <c r="N50" i="4"/>
  <c r="L51" i="4"/>
  <c r="N51" i="4"/>
  <c r="L52" i="4"/>
  <c r="N52" i="4"/>
  <c r="L53" i="4"/>
  <c r="N53" i="4"/>
  <c r="L54" i="4"/>
  <c r="N54" i="4"/>
  <c r="L55" i="4"/>
  <c r="N55" i="4"/>
  <c r="L56" i="4"/>
  <c r="N56" i="4"/>
  <c r="L57" i="4"/>
  <c r="N57" i="4"/>
  <c r="L2" i="4"/>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B12" i="4"/>
  <c r="B13" i="4"/>
  <c r="B14" i="4"/>
  <c r="B15" i="4"/>
  <c r="D49" i="2"/>
  <c r="E49" i="2"/>
  <c r="F49" i="2"/>
  <c r="H49" i="2"/>
  <c r="B16" i="4" s="1"/>
  <c r="M49" i="2"/>
  <c r="F50" i="2"/>
  <c r="M50" i="2"/>
  <c r="M51" i="2"/>
  <c r="D52" i="2"/>
  <c r="E52" i="2"/>
  <c r="F52" i="2"/>
  <c r="H52" i="2"/>
  <c r="B17" i="4" s="1"/>
  <c r="M52" i="2"/>
  <c r="F53" i="2"/>
  <c r="M53" i="2"/>
  <c r="M54" i="2"/>
  <c r="D55" i="2"/>
  <c r="E55" i="2"/>
  <c r="F55" i="2"/>
  <c r="H55" i="2"/>
  <c r="B18" i="4" s="1"/>
  <c r="M55" i="2"/>
  <c r="F56" i="2"/>
  <c r="M56" i="2"/>
  <c r="M57" i="2"/>
  <c r="D58" i="2"/>
  <c r="E58" i="2"/>
  <c r="F58" i="2"/>
  <c r="H58" i="2"/>
  <c r="B19" i="4" s="1"/>
  <c r="M58" i="2"/>
  <c r="F59" i="2"/>
  <c r="M59" i="2"/>
  <c r="M60" i="2"/>
  <c r="D61" i="2"/>
  <c r="E61" i="2"/>
  <c r="F61" i="2"/>
  <c r="H61" i="2"/>
  <c r="B20" i="4" s="1"/>
  <c r="M61" i="2"/>
  <c r="F62" i="2"/>
  <c r="G61" i="2" s="1"/>
  <c r="M62" i="2"/>
  <c r="M63" i="2"/>
  <c r="D64" i="2"/>
  <c r="E64" i="2"/>
  <c r="F64" i="2"/>
  <c r="H64" i="2"/>
  <c r="B21" i="4" s="1"/>
  <c r="M64" i="2"/>
  <c r="F65" i="2"/>
  <c r="G64" i="2" s="1"/>
  <c r="M65" i="2"/>
  <c r="M66" i="2"/>
  <c r="D67" i="2"/>
  <c r="E67" i="2"/>
  <c r="F67" i="2"/>
  <c r="H67" i="2"/>
  <c r="B22" i="4" s="1"/>
  <c r="M67" i="2"/>
  <c r="F68" i="2"/>
  <c r="G67" i="2" s="1"/>
  <c r="M68" i="2"/>
  <c r="M69" i="2"/>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4" i="4"/>
  <c r="F5" i="4"/>
  <c r="F6" i="4"/>
  <c r="F7" i="4"/>
  <c r="F8" i="4"/>
  <c r="F9" i="4"/>
  <c r="F10" i="4"/>
  <c r="F11"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H22" i="2"/>
  <c r="B3" i="4" s="1"/>
  <c r="H25" i="2"/>
  <c r="B4" i="4" s="1"/>
  <c r="H28" i="2"/>
  <c r="B5" i="4" s="1"/>
  <c r="H31" i="2"/>
  <c r="B6" i="4" s="1"/>
  <c r="H34" i="2"/>
  <c r="B7" i="4" s="1"/>
  <c r="H37" i="2"/>
  <c r="B8" i="4" s="1"/>
  <c r="H40" i="2"/>
  <c r="B9" i="4" s="1"/>
  <c r="H43" i="2"/>
  <c r="B10" i="4" s="1"/>
  <c r="H46" i="2"/>
  <c r="B11" i="4" s="1"/>
  <c r="H70" i="2"/>
  <c r="B23" i="4" s="1"/>
  <c r="H73" i="2"/>
  <c r="B24" i="4" s="1"/>
  <c r="H76" i="2"/>
  <c r="B25" i="4" s="1"/>
  <c r="B26" i="4"/>
  <c r="B27" i="4"/>
  <c r="B28" i="4"/>
  <c r="B29" i="4"/>
  <c r="H79" i="2"/>
  <c r="B30" i="4" s="1"/>
  <c r="H82" i="2"/>
  <c r="B31" i="4" s="1"/>
  <c r="H85" i="2"/>
  <c r="B32" i="4" s="1"/>
  <c r="H88" i="2"/>
  <c r="B33" i="4" s="1"/>
  <c r="H91" i="2"/>
  <c r="B34" i="4" s="1"/>
  <c r="H94" i="2"/>
  <c r="B35" i="4" s="1"/>
  <c r="H97" i="2"/>
  <c r="B36" i="4" s="1"/>
  <c r="H100" i="2"/>
  <c r="H103" i="2"/>
  <c r="B38" i="4" s="1"/>
  <c r="H106" i="2"/>
  <c r="B39" i="4" s="1"/>
  <c r="B40" i="4"/>
  <c r="B41" i="4"/>
  <c r="B42" i="4"/>
  <c r="B43" i="4"/>
  <c r="H109" i="2"/>
  <c r="B44" i="4" s="1"/>
  <c r="H112" i="2"/>
  <c r="B45" i="4" s="1"/>
  <c r="H115" i="2"/>
  <c r="B46" i="4" s="1"/>
  <c r="H118" i="2"/>
  <c r="B47" i="4" s="1"/>
  <c r="H121" i="2"/>
  <c r="B48" i="4" s="1"/>
  <c r="H124" i="2"/>
  <c r="B49" i="4" s="1"/>
  <c r="H127" i="2"/>
  <c r="B50" i="4" s="1"/>
  <c r="H130" i="2"/>
  <c r="B51" i="4" s="1"/>
  <c r="H133" i="2"/>
  <c r="B52" i="4" s="1"/>
  <c r="H136" i="2"/>
  <c r="B53" i="4" s="1"/>
  <c r="H139" i="2"/>
  <c r="B54" i="4" s="1"/>
  <c r="H142" i="2"/>
  <c r="B55" i="4" s="1"/>
  <c r="H145" i="2"/>
  <c r="B56" i="4" s="1"/>
  <c r="H148" i="2"/>
  <c r="B57" i="4" s="1"/>
  <c r="H151" i="2"/>
  <c r="B58" i="4" s="1"/>
  <c r="H154" i="2"/>
  <c r="B59" i="4" s="1"/>
  <c r="H157" i="2"/>
  <c r="B60" i="4" s="1"/>
  <c r="H160" i="2"/>
  <c r="B61" i="4" s="1"/>
  <c r="H163" i="2"/>
  <c r="B62" i="4" s="1"/>
  <c r="H166" i="2"/>
  <c r="B63" i="4" s="1"/>
  <c r="H169" i="2"/>
  <c r="B64" i="4" s="1"/>
  <c r="H172" i="2"/>
  <c r="B65" i="4" s="1"/>
  <c r="H175" i="2"/>
  <c r="B66" i="4" s="1"/>
  <c r="H178" i="2"/>
  <c r="B67" i="4" s="1"/>
  <c r="H181" i="2"/>
  <c r="B68" i="4" s="1"/>
  <c r="H184" i="2"/>
  <c r="B69" i="4" s="1"/>
  <c r="H187" i="2"/>
  <c r="B70" i="4" s="1"/>
  <c r="H190" i="2"/>
  <c r="B71" i="4" s="1"/>
  <c r="H193" i="2"/>
  <c r="B72" i="4" s="1"/>
  <c r="H196" i="2"/>
  <c r="B73" i="4" s="1"/>
  <c r="H199" i="2"/>
  <c r="B74" i="4" s="1"/>
  <c r="H202" i="2"/>
  <c r="B75" i="4" s="1"/>
  <c r="H205" i="2"/>
  <c r="B76" i="4" s="1"/>
  <c r="H208" i="2"/>
  <c r="B77" i="4" s="1"/>
  <c r="H211" i="2"/>
  <c r="B78" i="4" s="1"/>
  <c r="H214" i="2"/>
  <c r="B79" i="4" s="1"/>
  <c r="H217" i="2"/>
  <c r="B80" i="4" s="1"/>
  <c r="H220" i="2"/>
  <c r="B81" i="4" s="1"/>
  <c r="H223" i="2"/>
  <c r="B82" i="4" s="1"/>
  <c r="H226" i="2"/>
  <c r="B83" i="4" s="1"/>
  <c r="H229" i="2"/>
  <c r="B84" i="4" s="1"/>
  <c r="H232" i="2"/>
  <c r="B85" i="4" s="1"/>
  <c r="H235" i="2"/>
  <c r="B86" i="4" s="1"/>
  <c r="H238" i="2"/>
  <c r="B87" i="4" s="1"/>
  <c r="H241" i="2"/>
  <c r="B88" i="4" s="1"/>
  <c r="H244" i="2"/>
  <c r="B89" i="4" s="1"/>
  <c r="H247" i="2"/>
  <c r="B90" i="4" s="1"/>
  <c r="H250" i="2"/>
  <c r="B91" i="4" s="1"/>
  <c r="H253" i="2"/>
  <c r="B92" i="4" s="1"/>
  <c r="H256" i="2"/>
  <c r="B93" i="4" s="1"/>
  <c r="H259" i="2"/>
  <c r="B94" i="4" s="1"/>
  <c r="H262" i="2"/>
  <c r="B95" i="4" s="1"/>
  <c r="H265" i="2"/>
  <c r="B96" i="4" s="1"/>
  <c r="H268" i="2"/>
  <c r="B97" i="4" s="1"/>
  <c r="H271" i="2"/>
  <c r="B98" i="4" s="1"/>
  <c r="H274" i="2"/>
  <c r="B99" i="4" s="1"/>
  <c r="H277" i="2"/>
  <c r="B100" i="4" s="1"/>
  <c r="H280" i="2"/>
  <c r="B101" i="4" s="1"/>
  <c r="H283" i="2"/>
  <c r="B102" i="4" s="1"/>
  <c r="H286" i="2"/>
  <c r="B103" i="4" s="1"/>
  <c r="H289" i="2"/>
  <c r="B104" i="4" s="1"/>
  <c r="H292" i="2"/>
  <c r="B105" i="4" s="1"/>
  <c r="H295" i="2"/>
  <c r="B106" i="4" s="1"/>
  <c r="H298" i="2"/>
  <c r="B107" i="4" s="1"/>
  <c r="H301" i="2"/>
  <c r="B108" i="4" s="1"/>
  <c r="H304" i="2"/>
  <c r="B109" i="4" s="1"/>
  <c r="H307" i="2"/>
  <c r="B110" i="4" s="1"/>
  <c r="H310" i="2"/>
  <c r="B111" i="4" s="1"/>
  <c r="H313" i="2"/>
  <c r="B112" i="4" s="1"/>
  <c r="H316" i="2"/>
  <c r="B113" i="4" s="1"/>
  <c r="H319" i="2"/>
  <c r="B114" i="4" s="1"/>
  <c r="H322" i="2"/>
  <c r="B115" i="4" s="1"/>
  <c r="H325" i="2"/>
  <c r="B116" i="4" s="1"/>
  <c r="H328" i="2"/>
  <c r="B117" i="4" s="1"/>
  <c r="H331" i="2"/>
  <c r="B118" i="4" s="1"/>
  <c r="H334" i="2"/>
  <c r="B119" i="4" s="1"/>
  <c r="H337" i="2"/>
  <c r="B120" i="4" s="1"/>
  <c r="H340" i="2"/>
  <c r="B121" i="4" s="1"/>
  <c r="H343" i="2"/>
  <c r="B122" i="4" s="1"/>
  <c r="H346" i="2"/>
  <c r="B123" i="4" s="1"/>
  <c r="H349" i="2"/>
  <c r="B124" i="4" s="1"/>
  <c r="H352" i="2"/>
  <c r="B125" i="4" s="1"/>
  <c r="H355" i="2"/>
  <c r="B126" i="4" s="1"/>
  <c r="H358" i="2"/>
  <c r="B127" i="4" s="1"/>
  <c r="H361" i="2"/>
  <c r="B128" i="4" s="1"/>
  <c r="H364" i="2"/>
  <c r="B129" i="4" s="1"/>
  <c r="H367" i="2"/>
  <c r="B130" i="4" s="1"/>
  <c r="H370" i="2"/>
  <c r="B131" i="4" s="1"/>
  <c r="H373" i="2"/>
  <c r="B132" i="4" s="1"/>
  <c r="H376" i="2"/>
  <c r="B133" i="4" s="1"/>
  <c r="H379" i="2"/>
  <c r="B134" i="4" s="1"/>
  <c r="H382" i="2"/>
  <c r="B135" i="4" s="1"/>
  <c r="H385" i="2"/>
  <c r="B136" i="4" s="1"/>
  <c r="H388" i="2"/>
  <c r="B137" i="4" s="1"/>
  <c r="H391" i="2"/>
  <c r="B138" i="4" s="1"/>
  <c r="H394" i="2"/>
  <c r="B139" i="4" s="1"/>
  <c r="H397" i="2"/>
  <c r="B140" i="4" s="1"/>
  <c r="H400" i="2"/>
  <c r="B141" i="4" s="1"/>
  <c r="H403" i="2"/>
  <c r="B142" i="4" s="1"/>
  <c r="H406" i="2"/>
  <c r="B143" i="4" s="1"/>
  <c r="H409" i="2"/>
  <c r="B144" i="4" s="1"/>
  <c r="H412" i="2"/>
  <c r="B145" i="4" s="1"/>
  <c r="H415" i="2"/>
  <c r="B146" i="4" s="1"/>
  <c r="H418" i="2"/>
  <c r="B147" i="4" s="1"/>
  <c r="H421" i="2"/>
  <c r="B148" i="4" s="1"/>
  <c r="H424" i="2"/>
  <c r="B149" i="4" s="1"/>
  <c r="H427" i="2"/>
  <c r="B150" i="4" s="1"/>
  <c r="H430" i="2"/>
  <c r="B151" i="4" s="1"/>
  <c r="H19" i="2"/>
  <c r="B2" i="4" s="1"/>
  <c r="M48" i="2"/>
  <c r="O48" i="2" s="1"/>
  <c r="M47" i="2"/>
  <c r="O47" i="2" s="1"/>
  <c r="F47" i="2"/>
  <c r="M46" i="2"/>
  <c r="O46" i="2" s="1"/>
  <c r="F46" i="2"/>
  <c r="H46" i="22" s="1"/>
  <c r="E46" i="2"/>
  <c r="D46" i="22" s="1"/>
  <c r="D46" i="2"/>
  <c r="D47" i="22" s="1"/>
  <c r="M45" i="2"/>
  <c r="O45" i="2" s="1"/>
  <c r="M44" i="2"/>
  <c r="O44" i="2" s="1"/>
  <c r="F44" i="2"/>
  <c r="M43" i="2"/>
  <c r="O43" i="2" s="1"/>
  <c r="F43" i="2"/>
  <c r="H44" i="22" s="1"/>
  <c r="E43" i="2"/>
  <c r="D44" i="22" s="1"/>
  <c r="M42" i="2"/>
  <c r="O42" i="2" s="1"/>
  <c r="M41" i="2"/>
  <c r="O41" i="2" s="1"/>
  <c r="F41" i="2"/>
  <c r="M40" i="2"/>
  <c r="O40" i="2" s="1"/>
  <c r="F40" i="2"/>
  <c r="H42" i="22" s="1"/>
  <c r="E40" i="2"/>
  <c r="D42" i="22" s="1"/>
  <c r="D40" i="2"/>
  <c r="D43" i="22" s="1"/>
  <c r="M39" i="2"/>
  <c r="O39" i="2" s="1"/>
  <c r="M38" i="2"/>
  <c r="O38" i="2" s="1"/>
  <c r="F38" i="2"/>
  <c r="M37" i="2"/>
  <c r="O37" i="2" s="1"/>
  <c r="F37" i="2"/>
  <c r="H40" i="22" s="1"/>
  <c r="E37" i="2"/>
  <c r="D40" i="22" s="1"/>
  <c r="D37" i="2"/>
  <c r="D41" i="22" s="1"/>
  <c r="M36" i="2"/>
  <c r="O36" i="2" s="1"/>
  <c r="M35" i="2"/>
  <c r="O35" i="2" s="1"/>
  <c r="F35" i="2"/>
  <c r="M34" i="2"/>
  <c r="O34" i="2" s="1"/>
  <c r="F34" i="2"/>
  <c r="H38" i="22" s="1"/>
  <c r="E34" i="2"/>
  <c r="D38" i="22" s="1"/>
  <c r="D34" i="2"/>
  <c r="D39" i="22" s="1"/>
  <c r="M33" i="2"/>
  <c r="O33" i="2" s="1"/>
  <c r="M32" i="2"/>
  <c r="O32" i="2" s="1"/>
  <c r="F32" i="2"/>
  <c r="M31" i="2"/>
  <c r="O31" i="2" s="1"/>
  <c r="F31" i="2"/>
  <c r="H36" i="22" s="1"/>
  <c r="E31" i="2"/>
  <c r="D36" i="22" s="1"/>
  <c r="D31" i="2"/>
  <c r="D37" i="22" s="1"/>
  <c r="M30" i="2"/>
  <c r="O30" i="2" s="1"/>
  <c r="M29" i="2"/>
  <c r="O29" i="2" s="1"/>
  <c r="F29" i="2"/>
  <c r="M28" i="2"/>
  <c r="O28" i="2" s="1"/>
  <c r="F28" i="2"/>
  <c r="H34" i="22" s="1"/>
  <c r="E28" i="2"/>
  <c r="D34" i="22" s="1"/>
  <c r="D28" i="2"/>
  <c r="D35" i="22" s="1"/>
  <c r="M27" i="2"/>
  <c r="O27" i="2" s="1"/>
  <c r="M26" i="2"/>
  <c r="O26" i="2" s="1"/>
  <c r="F26" i="2"/>
  <c r="M25" i="2"/>
  <c r="O25" i="2" s="1"/>
  <c r="F25" i="2"/>
  <c r="H32" i="22" s="1"/>
  <c r="E25" i="2"/>
  <c r="D32" i="22" s="1"/>
  <c r="D25" i="2"/>
  <c r="D33" i="22" s="1"/>
  <c r="M24" i="2"/>
  <c r="O24" i="2" s="1"/>
  <c r="M23" i="2"/>
  <c r="O23" i="2" s="1"/>
  <c r="F23" i="2"/>
  <c r="M22" i="2"/>
  <c r="O22" i="2" s="1"/>
  <c r="F22" i="2"/>
  <c r="H30" i="22" s="1"/>
  <c r="E22" i="2"/>
  <c r="D30" i="22" s="1"/>
  <c r="J2" i="4"/>
  <c r="F2" i="4"/>
  <c r="D11" i="1"/>
  <c r="D10" i="1"/>
  <c r="G118" i="10" s="1"/>
  <c r="M432" i="2"/>
  <c r="O432" i="2" s="1"/>
  <c r="O151" i="4" s="1"/>
  <c r="M431" i="2"/>
  <c r="O431" i="2" s="1"/>
  <c r="M151" i="4" s="1"/>
  <c r="F431" i="2"/>
  <c r="G430" i="2" s="1"/>
  <c r="H151" i="4" s="1"/>
  <c r="M430" i="2"/>
  <c r="O430" i="2" s="1"/>
  <c r="K151" i="4" s="1"/>
  <c r="F430" i="2"/>
  <c r="E430" i="2"/>
  <c r="D151" i="4" s="1"/>
  <c r="D430" i="2"/>
  <c r="M429" i="2"/>
  <c r="O429" i="2" s="1"/>
  <c r="O150" i="4" s="1"/>
  <c r="M428" i="2"/>
  <c r="O428" i="2" s="1"/>
  <c r="M150" i="4" s="1"/>
  <c r="F428" i="2"/>
  <c r="G427" i="2" s="1"/>
  <c r="H150" i="4" s="1"/>
  <c r="M427" i="2"/>
  <c r="O427" i="2" s="1"/>
  <c r="K150" i="4" s="1"/>
  <c r="F427" i="2"/>
  <c r="E427" i="2"/>
  <c r="D150" i="4" s="1"/>
  <c r="D427" i="2"/>
  <c r="M426" i="2"/>
  <c r="O426" i="2" s="1"/>
  <c r="O149" i="4" s="1"/>
  <c r="M425" i="2"/>
  <c r="O425" i="2" s="1"/>
  <c r="M149" i="4" s="1"/>
  <c r="F425" i="2"/>
  <c r="G424" i="2" s="1"/>
  <c r="H149" i="4" s="1"/>
  <c r="M424" i="2"/>
  <c r="O424" i="2" s="1"/>
  <c r="K149" i="4" s="1"/>
  <c r="F424" i="2"/>
  <c r="E424" i="2"/>
  <c r="D149" i="4" s="1"/>
  <c r="D424" i="2"/>
  <c r="M423" i="2"/>
  <c r="O423" i="2" s="1"/>
  <c r="O148" i="4" s="1"/>
  <c r="M422" i="2"/>
  <c r="O422" i="2" s="1"/>
  <c r="M148" i="4" s="1"/>
  <c r="F422" i="2"/>
  <c r="G421" i="2" s="1"/>
  <c r="H148" i="4" s="1"/>
  <c r="M421" i="2"/>
  <c r="O421" i="2" s="1"/>
  <c r="K148" i="4" s="1"/>
  <c r="F421" i="2"/>
  <c r="E421" i="2"/>
  <c r="D148" i="4" s="1"/>
  <c r="D421" i="2"/>
  <c r="M420" i="2"/>
  <c r="O420" i="2" s="1"/>
  <c r="O147" i="4" s="1"/>
  <c r="M419" i="2"/>
  <c r="O419" i="2" s="1"/>
  <c r="M147" i="4" s="1"/>
  <c r="F419" i="2"/>
  <c r="G418" i="2" s="1"/>
  <c r="H147" i="4" s="1"/>
  <c r="M418" i="2"/>
  <c r="O418" i="2" s="1"/>
  <c r="K147" i="4" s="1"/>
  <c r="F418" i="2"/>
  <c r="E418" i="2"/>
  <c r="D147" i="4" s="1"/>
  <c r="D418" i="2"/>
  <c r="M417" i="2"/>
  <c r="O417" i="2" s="1"/>
  <c r="O146" i="4" s="1"/>
  <c r="M416" i="2"/>
  <c r="O416" i="2" s="1"/>
  <c r="M146" i="4" s="1"/>
  <c r="F416" i="2"/>
  <c r="G415" i="2" s="1"/>
  <c r="H146" i="4" s="1"/>
  <c r="M415" i="2"/>
  <c r="O415" i="2" s="1"/>
  <c r="K146" i="4" s="1"/>
  <c r="F415" i="2"/>
  <c r="E415" i="2"/>
  <c r="D146" i="4" s="1"/>
  <c r="D415" i="2"/>
  <c r="M414" i="2"/>
  <c r="O414" i="2" s="1"/>
  <c r="O145" i="4" s="1"/>
  <c r="M413" i="2"/>
  <c r="O413" i="2" s="1"/>
  <c r="M145" i="4" s="1"/>
  <c r="F413" i="2"/>
  <c r="G412" i="2" s="1"/>
  <c r="H145" i="4" s="1"/>
  <c r="M412" i="2"/>
  <c r="O412" i="2" s="1"/>
  <c r="K145" i="4" s="1"/>
  <c r="F412" i="2"/>
  <c r="E412" i="2"/>
  <c r="D145" i="4" s="1"/>
  <c r="D412" i="2"/>
  <c r="M411" i="2"/>
  <c r="O411" i="2" s="1"/>
  <c r="O144" i="4" s="1"/>
  <c r="M410" i="2"/>
  <c r="O410" i="2" s="1"/>
  <c r="M144" i="4" s="1"/>
  <c r="F410" i="2"/>
  <c r="G409" i="2" s="1"/>
  <c r="H144" i="4" s="1"/>
  <c r="M409" i="2"/>
  <c r="O409" i="2" s="1"/>
  <c r="K144" i="4" s="1"/>
  <c r="F409" i="2"/>
  <c r="E409" i="2"/>
  <c r="D144" i="4" s="1"/>
  <c r="D409" i="2"/>
  <c r="M408" i="2"/>
  <c r="O408" i="2" s="1"/>
  <c r="O143" i="4" s="1"/>
  <c r="M407" i="2"/>
  <c r="O407" i="2" s="1"/>
  <c r="M143" i="4" s="1"/>
  <c r="F407" i="2"/>
  <c r="G406" i="2" s="1"/>
  <c r="H143" i="4" s="1"/>
  <c r="M406" i="2"/>
  <c r="O406" i="2" s="1"/>
  <c r="K143" i="4" s="1"/>
  <c r="F406" i="2"/>
  <c r="E406" i="2"/>
  <c r="D143" i="4" s="1"/>
  <c r="D406" i="2"/>
  <c r="M405" i="2"/>
  <c r="O405" i="2" s="1"/>
  <c r="O142" i="4" s="1"/>
  <c r="M404" i="2"/>
  <c r="O404" i="2" s="1"/>
  <c r="M142" i="4" s="1"/>
  <c r="F404" i="2"/>
  <c r="G403" i="2" s="1"/>
  <c r="H142" i="4" s="1"/>
  <c r="M403" i="2"/>
  <c r="O403" i="2" s="1"/>
  <c r="K142" i="4" s="1"/>
  <c r="F403" i="2"/>
  <c r="E403" i="2"/>
  <c r="D142" i="4" s="1"/>
  <c r="D403" i="2"/>
  <c r="M402" i="2"/>
  <c r="O402" i="2" s="1"/>
  <c r="O141" i="4" s="1"/>
  <c r="M401" i="2"/>
  <c r="O401" i="2" s="1"/>
  <c r="M141" i="4" s="1"/>
  <c r="F401" i="2"/>
  <c r="G400" i="2" s="1"/>
  <c r="H141" i="4" s="1"/>
  <c r="M400" i="2"/>
  <c r="O400" i="2" s="1"/>
  <c r="K141" i="4" s="1"/>
  <c r="F400" i="2"/>
  <c r="E400" i="2"/>
  <c r="D141" i="4" s="1"/>
  <c r="D400" i="2"/>
  <c r="M399" i="2"/>
  <c r="O399" i="2" s="1"/>
  <c r="O140" i="4" s="1"/>
  <c r="M398" i="2"/>
  <c r="O398" i="2" s="1"/>
  <c r="M140" i="4" s="1"/>
  <c r="F398" i="2"/>
  <c r="G397" i="2" s="1"/>
  <c r="H140" i="4" s="1"/>
  <c r="M397" i="2"/>
  <c r="O397" i="2" s="1"/>
  <c r="K140" i="4" s="1"/>
  <c r="F397" i="2"/>
  <c r="E397" i="2"/>
  <c r="D140" i="4" s="1"/>
  <c r="D397" i="2"/>
  <c r="M396" i="2"/>
  <c r="O396" i="2" s="1"/>
  <c r="O139" i="4" s="1"/>
  <c r="M395" i="2"/>
  <c r="O395" i="2" s="1"/>
  <c r="M139" i="4" s="1"/>
  <c r="F395" i="2"/>
  <c r="G394" i="2" s="1"/>
  <c r="H139" i="4" s="1"/>
  <c r="M394" i="2"/>
  <c r="O394" i="2" s="1"/>
  <c r="K139" i="4" s="1"/>
  <c r="F394" i="2"/>
  <c r="E394" i="2"/>
  <c r="D139" i="4" s="1"/>
  <c r="D394" i="2"/>
  <c r="M393" i="2"/>
  <c r="O393" i="2" s="1"/>
  <c r="O138" i="4" s="1"/>
  <c r="M392" i="2"/>
  <c r="O392" i="2" s="1"/>
  <c r="M138" i="4" s="1"/>
  <c r="F392" i="2"/>
  <c r="G391" i="2" s="1"/>
  <c r="H138" i="4" s="1"/>
  <c r="M391" i="2"/>
  <c r="O391" i="2" s="1"/>
  <c r="K138" i="4" s="1"/>
  <c r="F391" i="2"/>
  <c r="E391" i="2"/>
  <c r="D138" i="4" s="1"/>
  <c r="D391" i="2"/>
  <c r="M390" i="2"/>
  <c r="O390" i="2" s="1"/>
  <c r="O137" i="4" s="1"/>
  <c r="M389" i="2"/>
  <c r="O389" i="2" s="1"/>
  <c r="M137" i="4" s="1"/>
  <c r="F389" i="2"/>
  <c r="G388" i="2" s="1"/>
  <c r="H137" i="4" s="1"/>
  <c r="M388" i="2"/>
  <c r="O388" i="2" s="1"/>
  <c r="K137" i="4" s="1"/>
  <c r="F388" i="2"/>
  <c r="E388" i="2"/>
  <c r="D137" i="4" s="1"/>
  <c r="D388" i="2"/>
  <c r="M387" i="2"/>
  <c r="O387" i="2" s="1"/>
  <c r="O136" i="4" s="1"/>
  <c r="M386" i="2"/>
  <c r="O386" i="2" s="1"/>
  <c r="M136" i="4" s="1"/>
  <c r="F386" i="2"/>
  <c r="G385" i="2" s="1"/>
  <c r="H136" i="4" s="1"/>
  <c r="M385" i="2"/>
  <c r="O385" i="2" s="1"/>
  <c r="K136" i="4" s="1"/>
  <c r="F385" i="2"/>
  <c r="E385" i="2"/>
  <c r="D136" i="4" s="1"/>
  <c r="D385" i="2"/>
  <c r="M384" i="2"/>
  <c r="O384" i="2" s="1"/>
  <c r="O135" i="4" s="1"/>
  <c r="M383" i="2"/>
  <c r="O383" i="2" s="1"/>
  <c r="M135" i="4" s="1"/>
  <c r="F383" i="2"/>
  <c r="G382" i="2" s="1"/>
  <c r="H135" i="4" s="1"/>
  <c r="M382" i="2"/>
  <c r="O382" i="2" s="1"/>
  <c r="K135" i="4" s="1"/>
  <c r="F382" i="2"/>
  <c r="E382" i="2"/>
  <c r="D135" i="4" s="1"/>
  <c r="D382" i="2"/>
  <c r="M381" i="2"/>
  <c r="O381" i="2" s="1"/>
  <c r="O134" i="4" s="1"/>
  <c r="M380" i="2"/>
  <c r="O380" i="2" s="1"/>
  <c r="M134" i="4" s="1"/>
  <c r="F380" i="2"/>
  <c r="G379" i="2" s="1"/>
  <c r="H134" i="4" s="1"/>
  <c r="M379" i="2"/>
  <c r="O379" i="2" s="1"/>
  <c r="K134" i="4" s="1"/>
  <c r="F379" i="2"/>
  <c r="E379" i="2"/>
  <c r="D134" i="4" s="1"/>
  <c r="D379" i="2"/>
  <c r="M378" i="2"/>
  <c r="O378" i="2" s="1"/>
  <c r="O133" i="4" s="1"/>
  <c r="M377" i="2"/>
  <c r="O377" i="2" s="1"/>
  <c r="M133" i="4" s="1"/>
  <c r="F377" i="2"/>
  <c r="G376" i="2" s="1"/>
  <c r="H133" i="4" s="1"/>
  <c r="M376" i="2"/>
  <c r="O376" i="2" s="1"/>
  <c r="K133" i="4" s="1"/>
  <c r="F376" i="2"/>
  <c r="E376" i="2"/>
  <c r="D133" i="4" s="1"/>
  <c r="D376" i="2"/>
  <c r="M375" i="2"/>
  <c r="O375" i="2" s="1"/>
  <c r="O132" i="4" s="1"/>
  <c r="M374" i="2"/>
  <c r="O374" i="2" s="1"/>
  <c r="M132" i="4" s="1"/>
  <c r="F374" i="2"/>
  <c r="G373" i="2" s="1"/>
  <c r="H132" i="4" s="1"/>
  <c r="M373" i="2"/>
  <c r="O373" i="2" s="1"/>
  <c r="K132" i="4" s="1"/>
  <c r="F373" i="2"/>
  <c r="E373" i="2"/>
  <c r="D132" i="4" s="1"/>
  <c r="D373" i="2"/>
  <c r="M372" i="2"/>
  <c r="O372" i="2" s="1"/>
  <c r="O131" i="4" s="1"/>
  <c r="M371" i="2"/>
  <c r="O371" i="2" s="1"/>
  <c r="M131" i="4" s="1"/>
  <c r="F371" i="2"/>
  <c r="G370" i="2" s="1"/>
  <c r="H131" i="4" s="1"/>
  <c r="M370" i="2"/>
  <c r="O370" i="2" s="1"/>
  <c r="K131" i="4" s="1"/>
  <c r="F370" i="2"/>
  <c r="E370" i="2"/>
  <c r="D131" i="4" s="1"/>
  <c r="D370" i="2"/>
  <c r="M369" i="2"/>
  <c r="O369" i="2" s="1"/>
  <c r="O130" i="4" s="1"/>
  <c r="M368" i="2"/>
  <c r="O368" i="2" s="1"/>
  <c r="M130" i="4" s="1"/>
  <c r="F368" i="2"/>
  <c r="G367" i="2" s="1"/>
  <c r="H130" i="4" s="1"/>
  <c r="M367" i="2"/>
  <c r="O367" i="2" s="1"/>
  <c r="K130" i="4" s="1"/>
  <c r="F367" i="2"/>
  <c r="E367" i="2"/>
  <c r="D130" i="4" s="1"/>
  <c r="D367" i="2"/>
  <c r="M366" i="2"/>
  <c r="O366" i="2" s="1"/>
  <c r="O129" i="4" s="1"/>
  <c r="M365" i="2"/>
  <c r="O365" i="2" s="1"/>
  <c r="M129" i="4" s="1"/>
  <c r="F365" i="2"/>
  <c r="G364" i="2" s="1"/>
  <c r="H129" i="4" s="1"/>
  <c r="M364" i="2"/>
  <c r="O364" i="2" s="1"/>
  <c r="K129" i="4" s="1"/>
  <c r="F364" i="2"/>
  <c r="E364" i="2"/>
  <c r="D129" i="4" s="1"/>
  <c r="D364" i="2"/>
  <c r="M363" i="2"/>
  <c r="O363" i="2" s="1"/>
  <c r="O128" i="4" s="1"/>
  <c r="M362" i="2"/>
  <c r="O362" i="2" s="1"/>
  <c r="M128" i="4" s="1"/>
  <c r="F362" i="2"/>
  <c r="G361" i="2" s="1"/>
  <c r="H128" i="4" s="1"/>
  <c r="M361" i="2"/>
  <c r="O361" i="2" s="1"/>
  <c r="K128" i="4" s="1"/>
  <c r="F361" i="2"/>
  <c r="E361" i="2"/>
  <c r="D128" i="4" s="1"/>
  <c r="D361" i="2"/>
  <c r="M360" i="2"/>
  <c r="O360" i="2" s="1"/>
  <c r="O127" i="4" s="1"/>
  <c r="M359" i="2"/>
  <c r="O359" i="2" s="1"/>
  <c r="M127" i="4" s="1"/>
  <c r="F359" i="2"/>
  <c r="G358" i="2" s="1"/>
  <c r="H127" i="4" s="1"/>
  <c r="M358" i="2"/>
  <c r="O358" i="2" s="1"/>
  <c r="K127" i="4" s="1"/>
  <c r="F358" i="2"/>
  <c r="E358" i="2"/>
  <c r="D127" i="4" s="1"/>
  <c r="D358" i="2"/>
  <c r="M357" i="2"/>
  <c r="O357" i="2" s="1"/>
  <c r="O126" i="4" s="1"/>
  <c r="M356" i="2"/>
  <c r="O356" i="2" s="1"/>
  <c r="M126" i="4" s="1"/>
  <c r="F356" i="2"/>
  <c r="G355" i="2" s="1"/>
  <c r="H126" i="4" s="1"/>
  <c r="M355" i="2"/>
  <c r="O355" i="2" s="1"/>
  <c r="K126" i="4" s="1"/>
  <c r="F355" i="2"/>
  <c r="E355" i="2"/>
  <c r="D126" i="4" s="1"/>
  <c r="D355" i="2"/>
  <c r="M354" i="2"/>
  <c r="O354" i="2" s="1"/>
  <c r="O125" i="4" s="1"/>
  <c r="M353" i="2"/>
  <c r="O353" i="2" s="1"/>
  <c r="M125" i="4" s="1"/>
  <c r="F353" i="2"/>
  <c r="G352" i="2" s="1"/>
  <c r="H125" i="4" s="1"/>
  <c r="M352" i="2"/>
  <c r="O352" i="2" s="1"/>
  <c r="K125" i="4" s="1"/>
  <c r="F352" i="2"/>
  <c r="E352" i="2"/>
  <c r="D125" i="4" s="1"/>
  <c r="D352" i="2"/>
  <c r="M351" i="2"/>
  <c r="O351" i="2" s="1"/>
  <c r="O124" i="4" s="1"/>
  <c r="M350" i="2"/>
  <c r="O350" i="2" s="1"/>
  <c r="M124" i="4" s="1"/>
  <c r="F350" i="2"/>
  <c r="G349" i="2" s="1"/>
  <c r="H124" i="4" s="1"/>
  <c r="M349" i="2"/>
  <c r="O349" i="2" s="1"/>
  <c r="K124" i="4" s="1"/>
  <c r="F349" i="2"/>
  <c r="E349" i="2"/>
  <c r="D124" i="4" s="1"/>
  <c r="D349" i="2"/>
  <c r="M348" i="2"/>
  <c r="O348" i="2" s="1"/>
  <c r="O123" i="4" s="1"/>
  <c r="M347" i="2"/>
  <c r="O347" i="2" s="1"/>
  <c r="M123" i="4" s="1"/>
  <c r="F347" i="2"/>
  <c r="G346" i="2" s="1"/>
  <c r="H123" i="4" s="1"/>
  <c r="M346" i="2"/>
  <c r="O346" i="2" s="1"/>
  <c r="K123" i="4" s="1"/>
  <c r="F346" i="2"/>
  <c r="E346" i="2"/>
  <c r="D123" i="4" s="1"/>
  <c r="D346" i="2"/>
  <c r="M345" i="2"/>
  <c r="O345" i="2" s="1"/>
  <c r="O122" i="4" s="1"/>
  <c r="M344" i="2"/>
  <c r="O344" i="2" s="1"/>
  <c r="M122" i="4" s="1"/>
  <c r="F344" i="2"/>
  <c r="G343" i="2" s="1"/>
  <c r="H122" i="4" s="1"/>
  <c r="M343" i="2"/>
  <c r="O343" i="2" s="1"/>
  <c r="K122" i="4" s="1"/>
  <c r="F343" i="2"/>
  <c r="E343" i="2"/>
  <c r="D122" i="4" s="1"/>
  <c r="D343" i="2"/>
  <c r="M342" i="2"/>
  <c r="O342" i="2" s="1"/>
  <c r="O121" i="4" s="1"/>
  <c r="M341" i="2"/>
  <c r="O341" i="2" s="1"/>
  <c r="M121" i="4" s="1"/>
  <c r="F341" i="2"/>
  <c r="G340" i="2" s="1"/>
  <c r="H121" i="4" s="1"/>
  <c r="M340" i="2"/>
  <c r="O340" i="2" s="1"/>
  <c r="K121" i="4" s="1"/>
  <c r="F340" i="2"/>
  <c r="E340" i="2"/>
  <c r="D121" i="4" s="1"/>
  <c r="D340" i="2"/>
  <c r="M339" i="2"/>
  <c r="O339" i="2" s="1"/>
  <c r="O120" i="4" s="1"/>
  <c r="M338" i="2"/>
  <c r="O338" i="2" s="1"/>
  <c r="M120" i="4" s="1"/>
  <c r="F338" i="2"/>
  <c r="G337" i="2" s="1"/>
  <c r="H120" i="4" s="1"/>
  <c r="M337" i="2"/>
  <c r="O337" i="2" s="1"/>
  <c r="K120" i="4" s="1"/>
  <c r="F337" i="2"/>
  <c r="E337" i="2"/>
  <c r="D120" i="4" s="1"/>
  <c r="D337" i="2"/>
  <c r="M336" i="2"/>
  <c r="O336" i="2" s="1"/>
  <c r="O119" i="4" s="1"/>
  <c r="M335" i="2"/>
  <c r="O335" i="2" s="1"/>
  <c r="M119" i="4" s="1"/>
  <c r="F335" i="2"/>
  <c r="G334" i="2" s="1"/>
  <c r="H119" i="4" s="1"/>
  <c r="M334" i="2"/>
  <c r="O334" i="2" s="1"/>
  <c r="K119" i="4" s="1"/>
  <c r="F334" i="2"/>
  <c r="E334" i="2"/>
  <c r="D119" i="4" s="1"/>
  <c r="D334" i="2"/>
  <c r="M333" i="2"/>
  <c r="O333" i="2" s="1"/>
  <c r="O118" i="4" s="1"/>
  <c r="M332" i="2"/>
  <c r="O332" i="2" s="1"/>
  <c r="M118" i="4" s="1"/>
  <c r="F332" i="2"/>
  <c r="G331" i="2" s="1"/>
  <c r="H118" i="4" s="1"/>
  <c r="M331" i="2"/>
  <c r="O331" i="2" s="1"/>
  <c r="K118" i="4" s="1"/>
  <c r="F331" i="2"/>
  <c r="E331" i="2"/>
  <c r="D118" i="4" s="1"/>
  <c r="D331" i="2"/>
  <c r="M330" i="2"/>
  <c r="O330" i="2" s="1"/>
  <c r="O117" i="4" s="1"/>
  <c r="M329" i="2"/>
  <c r="O329" i="2" s="1"/>
  <c r="M117" i="4" s="1"/>
  <c r="F329" i="2"/>
  <c r="G328" i="2" s="1"/>
  <c r="H117" i="4" s="1"/>
  <c r="M328" i="2"/>
  <c r="O328" i="2" s="1"/>
  <c r="K117" i="4" s="1"/>
  <c r="F328" i="2"/>
  <c r="E328" i="2"/>
  <c r="D117" i="4" s="1"/>
  <c r="D328" i="2"/>
  <c r="M327" i="2"/>
  <c r="O327" i="2" s="1"/>
  <c r="O116" i="4" s="1"/>
  <c r="M326" i="2"/>
  <c r="O326" i="2" s="1"/>
  <c r="M116" i="4" s="1"/>
  <c r="F326" i="2"/>
  <c r="G325" i="2" s="1"/>
  <c r="H116" i="4" s="1"/>
  <c r="M325" i="2"/>
  <c r="O325" i="2" s="1"/>
  <c r="K116" i="4" s="1"/>
  <c r="F325" i="2"/>
  <c r="E325" i="2"/>
  <c r="D116" i="4" s="1"/>
  <c r="D325" i="2"/>
  <c r="M324" i="2"/>
  <c r="O324" i="2" s="1"/>
  <c r="O115" i="4" s="1"/>
  <c r="M323" i="2"/>
  <c r="O323" i="2" s="1"/>
  <c r="M115" i="4" s="1"/>
  <c r="F323" i="2"/>
  <c r="G322" i="2" s="1"/>
  <c r="H115" i="4" s="1"/>
  <c r="M322" i="2"/>
  <c r="O322" i="2" s="1"/>
  <c r="K115" i="4" s="1"/>
  <c r="F322" i="2"/>
  <c r="E322" i="2"/>
  <c r="D115" i="4" s="1"/>
  <c r="D322" i="2"/>
  <c r="M321" i="2"/>
  <c r="O321" i="2" s="1"/>
  <c r="O114" i="4" s="1"/>
  <c r="M320" i="2"/>
  <c r="O320" i="2" s="1"/>
  <c r="M114" i="4" s="1"/>
  <c r="F320" i="2"/>
  <c r="G319" i="2" s="1"/>
  <c r="H114" i="4" s="1"/>
  <c r="M319" i="2"/>
  <c r="O319" i="2" s="1"/>
  <c r="K114" i="4" s="1"/>
  <c r="F319" i="2"/>
  <c r="E319" i="2"/>
  <c r="D114" i="4" s="1"/>
  <c r="D319" i="2"/>
  <c r="M318" i="2"/>
  <c r="O318" i="2" s="1"/>
  <c r="O113" i="4" s="1"/>
  <c r="M317" i="2"/>
  <c r="O317" i="2" s="1"/>
  <c r="M113" i="4" s="1"/>
  <c r="F317" i="2"/>
  <c r="G316" i="2" s="1"/>
  <c r="H113" i="4" s="1"/>
  <c r="M316" i="2"/>
  <c r="O316" i="2" s="1"/>
  <c r="K113" i="4" s="1"/>
  <c r="F316" i="2"/>
  <c r="E316" i="2"/>
  <c r="D113" i="4" s="1"/>
  <c r="D316" i="2"/>
  <c r="M315" i="2"/>
  <c r="O315" i="2" s="1"/>
  <c r="O112" i="4" s="1"/>
  <c r="M314" i="2"/>
  <c r="O314" i="2" s="1"/>
  <c r="M112" i="4" s="1"/>
  <c r="F314" i="2"/>
  <c r="G313" i="2" s="1"/>
  <c r="H112" i="4" s="1"/>
  <c r="M313" i="2"/>
  <c r="O313" i="2" s="1"/>
  <c r="K112" i="4" s="1"/>
  <c r="F313" i="2"/>
  <c r="E313" i="2"/>
  <c r="D112" i="4" s="1"/>
  <c r="D313" i="2"/>
  <c r="M312" i="2"/>
  <c r="O312" i="2" s="1"/>
  <c r="O111" i="4" s="1"/>
  <c r="M311" i="2"/>
  <c r="O311" i="2" s="1"/>
  <c r="M111" i="4" s="1"/>
  <c r="F311" i="2"/>
  <c r="G310" i="2" s="1"/>
  <c r="H111" i="4" s="1"/>
  <c r="M310" i="2"/>
  <c r="O310" i="2" s="1"/>
  <c r="K111" i="4" s="1"/>
  <c r="F310" i="2"/>
  <c r="E310" i="2"/>
  <c r="D111" i="4" s="1"/>
  <c r="D310" i="2"/>
  <c r="M309" i="2"/>
  <c r="O309" i="2" s="1"/>
  <c r="O110" i="4" s="1"/>
  <c r="M308" i="2"/>
  <c r="O308" i="2" s="1"/>
  <c r="M110" i="4" s="1"/>
  <c r="F308" i="2"/>
  <c r="G307" i="2" s="1"/>
  <c r="H110" i="4" s="1"/>
  <c r="M307" i="2"/>
  <c r="O307" i="2" s="1"/>
  <c r="K110" i="4" s="1"/>
  <c r="F307" i="2"/>
  <c r="E307" i="2"/>
  <c r="D110" i="4" s="1"/>
  <c r="D307" i="2"/>
  <c r="M306" i="2"/>
  <c r="O306" i="2" s="1"/>
  <c r="O109" i="4" s="1"/>
  <c r="M305" i="2"/>
  <c r="O305" i="2" s="1"/>
  <c r="M109" i="4" s="1"/>
  <c r="F305" i="2"/>
  <c r="G304" i="2" s="1"/>
  <c r="H109" i="4" s="1"/>
  <c r="M304" i="2"/>
  <c r="O304" i="2" s="1"/>
  <c r="K109" i="4" s="1"/>
  <c r="F304" i="2"/>
  <c r="E304" i="2"/>
  <c r="D109" i="4" s="1"/>
  <c r="D304" i="2"/>
  <c r="M303" i="2"/>
  <c r="O303" i="2" s="1"/>
  <c r="O108" i="4" s="1"/>
  <c r="M302" i="2"/>
  <c r="O302" i="2" s="1"/>
  <c r="M108" i="4" s="1"/>
  <c r="F302" i="2"/>
  <c r="G301" i="2" s="1"/>
  <c r="H108" i="4" s="1"/>
  <c r="M301" i="2"/>
  <c r="O301" i="2" s="1"/>
  <c r="K108" i="4" s="1"/>
  <c r="F301" i="2"/>
  <c r="E301" i="2"/>
  <c r="D108" i="4" s="1"/>
  <c r="D301" i="2"/>
  <c r="M300" i="2"/>
  <c r="O300" i="2" s="1"/>
  <c r="O107" i="4" s="1"/>
  <c r="M299" i="2"/>
  <c r="O299" i="2" s="1"/>
  <c r="M107" i="4" s="1"/>
  <c r="F299" i="2"/>
  <c r="G298" i="2" s="1"/>
  <c r="H107" i="4" s="1"/>
  <c r="M298" i="2"/>
  <c r="O298" i="2" s="1"/>
  <c r="K107" i="4" s="1"/>
  <c r="F298" i="2"/>
  <c r="E298" i="2"/>
  <c r="D107" i="4" s="1"/>
  <c r="D298" i="2"/>
  <c r="M297" i="2"/>
  <c r="O297" i="2" s="1"/>
  <c r="O106" i="4" s="1"/>
  <c r="M296" i="2"/>
  <c r="O296" i="2" s="1"/>
  <c r="M106" i="4" s="1"/>
  <c r="F296" i="2"/>
  <c r="G295" i="2" s="1"/>
  <c r="H106" i="4" s="1"/>
  <c r="M295" i="2"/>
  <c r="O295" i="2" s="1"/>
  <c r="K106" i="4" s="1"/>
  <c r="F295" i="2"/>
  <c r="E295" i="2"/>
  <c r="D106" i="4" s="1"/>
  <c r="D295" i="2"/>
  <c r="M294" i="2"/>
  <c r="O294" i="2" s="1"/>
  <c r="O105" i="4" s="1"/>
  <c r="M293" i="2"/>
  <c r="O293" i="2" s="1"/>
  <c r="M105" i="4" s="1"/>
  <c r="F293" i="2"/>
  <c r="G292" i="2" s="1"/>
  <c r="H105" i="4" s="1"/>
  <c r="M292" i="2"/>
  <c r="O292" i="2" s="1"/>
  <c r="K105" i="4" s="1"/>
  <c r="F292" i="2"/>
  <c r="E292" i="2"/>
  <c r="D105" i="4" s="1"/>
  <c r="D292" i="2"/>
  <c r="M291" i="2"/>
  <c r="O291" i="2" s="1"/>
  <c r="O104" i="4" s="1"/>
  <c r="M290" i="2"/>
  <c r="O290" i="2" s="1"/>
  <c r="M104" i="4" s="1"/>
  <c r="F290" i="2"/>
  <c r="G289" i="2" s="1"/>
  <c r="H104" i="4" s="1"/>
  <c r="M289" i="2"/>
  <c r="O289" i="2" s="1"/>
  <c r="K104" i="4" s="1"/>
  <c r="F289" i="2"/>
  <c r="E289" i="2"/>
  <c r="D104" i="4" s="1"/>
  <c r="D289" i="2"/>
  <c r="M288" i="2"/>
  <c r="O288" i="2" s="1"/>
  <c r="O103" i="4" s="1"/>
  <c r="M287" i="2"/>
  <c r="O287" i="2" s="1"/>
  <c r="M103" i="4" s="1"/>
  <c r="F287" i="2"/>
  <c r="G286" i="2" s="1"/>
  <c r="H103" i="4" s="1"/>
  <c r="M286" i="2"/>
  <c r="O286" i="2" s="1"/>
  <c r="K103" i="4" s="1"/>
  <c r="F286" i="2"/>
  <c r="E286" i="2"/>
  <c r="D103" i="4" s="1"/>
  <c r="D286" i="2"/>
  <c r="M285" i="2"/>
  <c r="O285" i="2" s="1"/>
  <c r="O102" i="4" s="1"/>
  <c r="M284" i="2"/>
  <c r="O284" i="2" s="1"/>
  <c r="M102" i="4" s="1"/>
  <c r="F284" i="2"/>
  <c r="G283" i="2" s="1"/>
  <c r="H102" i="4" s="1"/>
  <c r="M283" i="2"/>
  <c r="O283" i="2" s="1"/>
  <c r="K102" i="4" s="1"/>
  <c r="F283" i="2"/>
  <c r="E283" i="2"/>
  <c r="D102" i="4" s="1"/>
  <c r="D283" i="2"/>
  <c r="M282" i="2"/>
  <c r="O282" i="2" s="1"/>
  <c r="O101" i="4" s="1"/>
  <c r="M281" i="2"/>
  <c r="O281" i="2" s="1"/>
  <c r="M101" i="4" s="1"/>
  <c r="F281" i="2"/>
  <c r="G280" i="2" s="1"/>
  <c r="H101" i="4" s="1"/>
  <c r="M280" i="2"/>
  <c r="O280" i="2" s="1"/>
  <c r="K101" i="4" s="1"/>
  <c r="F280" i="2"/>
  <c r="E280" i="2"/>
  <c r="D101" i="4" s="1"/>
  <c r="D280" i="2"/>
  <c r="M279" i="2"/>
  <c r="O279" i="2" s="1"/>
  <c r="O100" i="4" s="1"/>
  <c r="M278" i="2"/>
  <c r="O278" i="2" s="1"/>
  <c r="M100" i="4" s="1"/>
  <c r="F278" i="2"/>
  <c r="G277" i="2" s="1"/>
  <c r="H100" i="4" s="1"/>
  <c r="M277" i="2"/>
  <c r="O277" i="2" s="1"/>
  <c r="K100" i="4" s="1"/>
  <c r="F277" i="2"/>
  <c r="E277" i="2"/>
  <c r="D100" i="4" s="1"/>
  <c r="D277" i="2"/>
  <c r="M276" i="2"/>
  <c r="O276" i="2" s="1"/>
  <c r="O99" i="4" s="1"/>
  <c r="M275" i="2"/>
  <c r="O275" i="2" s="1"/>
  <c r="M99" i="4" s="1"/>
  <c r="F275" i="2"/>
  <c r="G274" i="2" s="1"/>
  <c r="H99" i="4" s="1"/>
  <c r="M274" i="2"/>
  <c r="O274" i="2" s="1"/>
  <c r="K99" i="4" s="1"/>
  <c r="F274" i="2"/>
  <c r="E274" i="2"/>
  <c r="D99" i="4" s="1"/>
  <c r="D274" i="2"/>
  <c r="M273" i="2"/>
  <c r="O273" i="2" s="1"/>
  <c r="O98" i="4" s="1"/>
  <c r="M272" i="2"/>
  <c r="O272" i="2" s="1"/>
  <c r="M98" i="4" s="1"/>
  <c r="F272" i="2"/>
  <c r="G271" i="2" s="1"/>
  <c r="H98" i="4" s="1"/>
  <c r="M271" i="2"/>
  <c r="O271" i="2" s="1"/>
  <c r="K98" i="4" s="1"/>
  <c r="F271" i="2"/>
  <c r="E271" i="2"/>
  <c r="D98" i="4" s="1"/>
  <c r="D271" i="2"/>
  <c r="M270" i="2"/>
  <c r="O270" i="2" s="1"/>
  <c r="O97" i="4" s="1"/>
  <c r="M269" i="2"/>
  <c r="O269" i="2" s="1"/>
  <c r="M97" i="4" s="1"/>
  <c r="F269" i="2"/>
  <c r="G268" i="2" s="1"/>
  <c r="H97" i="4" s="1"/>
  <c r="M268" i="2"/>
  <c r="O268" i="2" s="1"/>
  <c r="K97" i="4" s="1"/>
  <c r="F268" i="2"/>
  <c r="E268" i="2"/>
  <c r="D97" i="4" s="1"/>
  <c r="D268" i="2"/>
  <c r="M267" i="2"/>
  <c r="O267" i="2" s="1"/>
  <c r="O96" i="4" s="1"/>
  <c r="M266" i="2"/>
  <c r="O266" i="2" s="1"/>
  <c r="M96" i="4" s="1"/>
  <c r="F266" i="2"/>
  <c r="G265" i="2" s="1"/>
  <c r="H96" i="4" s="1"/>
  <c r="M265" i="2"/>
  <c r="O265" i="2" s="1"/>
  <c r="K96" i="4" s="1"/>
  <c r="F265" i="2"/>
  <c r="E265" i="2"/>
  <c r="D96" i="4" s="1"/>
  <c r="D265" i="2"/>
  <c r="M264" i="2"/>
  <c r="O264" i="2" s="1"/>
  <c r="O95" i="4" s="1"/>
  <c r="M263" i="2"/>
  <c r="O263" i="2" s="1"/>
  <c r="M95" i="4" s="1"/>
  <c r="F263" i="2"/>
  <c r="G262" i="2" s="1"/>
  <c r="H95" i="4" s="1"/>
  <c r="M262" i="2"/>
  <c r="O262" i="2" s="1"/>
  <c r="K95" i="4" s="1"/>
  <c r="F262" i="2"/>
  <c r="E262" i="2"/>
  <c r="D95" i="4" s="1"/>
  <c r="D262" i="2"/>
  <c r="M261" i="2"/>
  <c r="O261" i="2" s="1"/>
  <c r="O94" i="4" s="1"/>
  <c r="M260" i="2"/>
  <c r="O260" i="2" s="1"/>
  <c r="M94" i="4" s="1"/>
  <c r="F260" i="2"/>
  <c r="G259" i="2" s="1"/>
  <c r="H94" i="4" s="1"/>
  <c r="M259" i="2"/>
  <c r="O259" i="2" s="1"/>
  <c r="K94" i="4" s="1"/>
  <c r="F259" i="2"/>
  <c r="E259" i="2"/>
  <c r="D94" i="4" s="1"/>
  <c r="D259" i="2"/>
  <c r="M258" i="2"/>
  <c r="O258" i="2" s="1"/>
  <c r="O93" i="4" s="1"/>
  <c r="M257" i="2"/>
  <c r="O257" i="2" s="1"/>
  <c r="M93" i="4" s="1"/>
  <c r="F257" i="2"/>
  <c r="G256" i="2" s="1"/>
  <c r="H93" i="4" s="1"/>
  <c r="M256" i="2"/>
  <c r="O256" i="2" s="1"/>
  <c r="K93" i="4" s="1"/>
  <c r="F256" i="2"/>
  <c r="E256" i="2"/>
  <c r="D93" i="4" s="1"/>
  <c r="D256" i="2"/>
  <c r="M255" i="2"/>
  <c r="O255" i="2" s="1"/>
  <c r="O92" i="4" s="1"/>
  <c r="M254" i="2"/>
  <c r="O254" i="2" s="1"/>
  <c r="M92" i="4" s="1"/>
  <c r="F254" i="2"/>
  <c r="G253" i="2" s="1"/>
  <c r="H92" i="4" s="1"/>
  <c r="M253" i="2"/>
  <c r="O253" i="2" s="1"/>
  <c r="K92" i="4" s="1"/>
  <c r="F253" i="2"/>
  <c r="E253" i="2"/>
  <c r="D92" i="4" s="1"/>
  <c r="D253" i="2"/>
  <c r="M252" i="2"/>
  <c r="O252" i="2" s="1"/>
  <c r="O91" i="4" s="1"/>
  <c r="M251" i="2"/>
  <c r="O251" i="2" s="1"/>
  <c r="M91" i="4" s="1"/>
  <c r="F251" i="2"/>
  <c r="G250" i="2" s="1"/>
  <c r="H91" i="4" s="1"/>
  <c r="M250" i="2"/>
  <c r="O250" i="2" s="1"/>
  <c r="K91" i="4" s="1"/>
  <c r="F250" i="2"/>
  <c r="E250" i="2"/>
  <c r="D91" i="4" s="1"/>
  <c r="D250" i="2"/>
  <c r="M249" i="2"/>
  <c r="O249" i="2" s="1"/>
  <c r="O90" i="4" s="1"/>
  <c r="M248" i="2"/>
  <c r="O248" i="2" s="1"/>
  <c r="M90" i="4" s="1"/>
  <c r="F248" i="2"/>
  <c r="G247" i="2" s="1"/>
  <c r="H90" i="4" s="1"/>
  <c r="M247" i="2"/>
  <c r="O247" i="2" s="1"/>
  <c r="K90" i="4" s="1"/>
  <c r="F247" i="2"/>
  <c r="E247" i="2"/>
  <c r="D90" i="4" s="1"/>
  <c r="D247" i="2"/>
  <c r="M246" i="2"/>
  <c r="O246" i="2" s="1"/>
  <c r="O89" i="4" s="1"/>
  <c r="M245" i="2"/>
  <c r="O245" i="2" s="1"/>
  <c r="M89" i="4" s="1"/>
  <c r="F245" i="2"/>
  <c r="G244" i="2" s="1"/>
  <c r="H89" i="4" s="1"/>
  <c r="M244" i="2"/>
  <c r="O244" i="2" s="1"/>
  <c r="K89" i="4" s="1"/>
  <c r="F244" i="2"/>
  <c r="E244" i="2"/>
  <c r="D89" i="4" s="1"/>
  <c r="D244" i="2"/>
  <c r="M243" i="2"/>
  <c r="O243" i="2" s="1"/>
  <c r="O88" i="4" s="1"/>
  <c r="M242" i="2"/>
  <c r="O242" i="2" s="1"/>
  <c r="M88" i="4" s="1"/>
  <c r="F242" i="2"/>
  <c r="G241" i="2" s="1"/>
  <c r="H88" i="4" s="1"/>
  <c r="M241" i="2"/>
  <c r="O241" i="2" s="1"/>
  <c r="K88" i="4" s="1"/>
  <c r="F241" i="2"/>
  <c r="E241" i="2"/>
  <c r="D88" i="4" s="1"/>
  <c r="D241" i="2"/>
  <c r="M240" i="2"/>
  <c r="O240" i="2" s="1"/>
  <c r="O87" i="4" s="1"/>
  <c r="M239" i="2"/>
  <c r="O239" i="2" s="1"/>
  <c r="M87" i="4" s="1"/>
  <c r="F239" i="2"/>
  <c r="G238" i="2" s="1"/>
  <c r="H87" i="4" s="1"/>
  <c r="M238" i="2"/>
  <c r="O238" i="2" s="1"/>
  <c r="K87" i="4" s="1"/>
  <c r="F238" i="2"/>
  <c r="E238" i="2"/>
  <c r="D87" i="4" s="1"/>
  <c r="D238" i="2"/>
  <c r="M237" i="2"/>
  <c r="O237" i="2" s="1"/>
  <c r="O86" i="4" s="1"/>
  <c r="M236" i="2"/>
  <c r="O236" i="2" s="1"/>
  <c r="M86" i="4" s="1"/>
  <c r="F236" i="2"/>
  <c r="G235" i="2" s="1"/>
  <c r="H86" i="4" s="1"/>
  <c r="M235" i="2"/>
  <c r="O235" i="2" s="1"/>
  <c r="K86" i="4" s="1"/>
  <c r="F235" i="2"/>
  <c r="E235" i="2"/>
  <c r="D86" i="4" s="1"/>
  <c r="D235" i="2"/>
  <c r="M234" i="2"/>
  <c r="O234" i="2" s="1"/>
  <c r="O85" i="4" s="1"/>
  <c r="M233" i="2"/>
  <c r="O233" i="2" s="1"/>
  <c r="M85" i="4" s="1"/>
  <c r="F233" i="2"/>
  <c r="G232" i="2" s="1"/>
  <c r="H85" i="4" s="1"/>
  <c r="M232" i="2"/>
  <c r="O232" i="2" s="1"/>
  <c r="K85" i="4" s="1"/>
  <c r="F232" i="2"/>
  <c r="E232" i="2"/>
  <c r="D85" i="4" s="1"/>
  <c r="D232" i="2"/>
  <c r="M231" i="2"/>
  <c r="O231" i="2" s="1"/>
  <c r="O84" i="4" s="1"/>
  <c r="M230" i="2"/>
  <c r="O230" i="2" s="1"/>
  <c r="M84" i="4" s="1"/>
  <c r="F230" i="2"/>
  <c r="G229" i="2" s="1"/>
  <c r="H84" i="4" s="1"/>
  <c r="M229" i="2"/>
  <c r="O229" i="2" s="1"/>
  <c r="K84" i="4" s="1"/>
  <c r="F229" i="2"/>
  <c r="E229" i="2"/>
  <c r="D84" i="4" s="1"/>
  <c r="D229" i="2"/>
  <c r="M228" i="2"/>
  <c r="O228" i="2" s="1"/>
  <c r="O83" i="4" s="1"/>
  <c r="M227" i="2"/>
  <c r="O227" i="2" s="1"/>
  <c r="M83" i="4" s="1"/>
  <c r="F227" i="2"/>
  <c r="G226" i="2" s="1"/>
  <c r="H83" i="4" s="1"/>
  <c r="M226" i="2"/>
  <c r="O226" i="2" s="1"/>
  <c r="K83" i="4" s="1"/>
  <c r="F226" i="2"/>
  <c r="E226" i="2"/>
  <c r="D83" i="4" s="1"/>
  <c r="D226" i="2"/>
  <c r="M225" i="2"/>
  <c r="O225" i="2" s="1"/>
  <c r="O82" i="4" s="1"/>
  <c r="M224" i="2"/>
  <c r="O224" i="2" s="1"/>
  <c r="M82" i="4" s="1"/>
  <c r="F224" i="2"/>
  <c r="G223" i="2" s="1"/>
  <c r="H82" i="4" s="1"/>
  <c r="M223" i="2"/>
  <c r="O223" i="2" s="1"/>
  <c r="K82" i="4" s="1"/>
  <c r="F223" i="2"/>
  <c r="E223" i="2"/>
  <c r="D82" i="4" s="1"/>
  <c r="D223" i="2"/>
  <c r="M222" i="2"/>
  <c r="O222" i="2" s="1"/>
  <c r="O81" i="4" s="1"/>
  <c r="M221" i="2"/>
  <c r="O221" i="2" s="1"/>
  <c r="M81" i="4" s="1"/>
  <c r="F221" i="2"/>
  <c r="G220" i="2" s="1"/>
  <c r="H81" i="4" s="1"/>
  <c r="M220" i="2"/>
  <c r="O220" i="2" s="1"/>
  <c r="K81" i="4" s="1"/>
  <c r="F220" i="2"/>
  <c r="E220" i="2"/>
  <c r="D81" i="4" s="1"/>
  <c r="D220" i="2"/>
  <c r="M219" i="2"/>
  <c r="O219" i="2" s="1"/>
  <c r="O80" i="4" s="1"/>
  <c r="M218" i="2"/>
  <c r="O218" i="2" s="1"/>
  <c r="M80" i="4" s="1"/>
  <c r="F218" i="2"/>
  <c r="G217" i="2" s="1"/>
  <c r="H80" i="4" s="1"/>
  <c r="M217" i="2"/>
  <c r="O217" i="2" s="1"/>
  <c r="K80" i="4" s="1"/>
  <c r="F217" i="2"/>
  <c r="E217" i="2"/>
  <c r="D80" i="4" s="1"/>
  <c r="D217" i="2"/>
  <c r="M216" i="2"/>
  <c r="O216" i="2" s="1"/>
  <c r="O79" i="4" s="1"/>
  <c r="M215" i="2"/>
  <c r="O215" i="2" s="1"/>
  <c r="M79" i="4" s="1"/>
  <c r="F215" i="2"/>
  <c r="G214" i="2" s="1"/>
  <c r="H79" i="4" s="1"/>
  <c r="M214" i="2"/>
  <c r="O214" i="2" s="1"/>
  <c r="K79" i="4" s="1"/>
  <c r="F214" i="2"/>
  <c r="E214" i="2"/>
  <c r="D79" i="4" s="1"/>
  <c r="D214" i="2"/>
  <c r="M213" i="2"/>
  <c r="O213" i="2" s="1"/>
  <c r="O78" i="4" s="1"/>
  <c r="M212" i="2"/>
  <c r="O212" i="2" s="1"/>
  <c r="M78" i="4" s="1"/>
  <c r="F212" i="2"/>
  <c r="G211" i="2" s="1"/>
  <c r="H78" i="4" s="1"/>
  <c r="M211" i="2"/>
  <c r="O211" i="2" s="1"/>
  <c r="K78" i="4" s="1"/>
  <c r="F211" i="2"/>
  <c r="E211" i="2"/>
  <c r="D78" i="4" s="1"/>
  <c r="D211" i="2"/>
  <c r="M210" i="2"/>
  <c r="O210" i="2" s="1"/>
  <c r="O77" i="4" s="1"/>
  <c r="M209" i="2"/>
  <c r="O209" i="2" s="1"/>
  <c r="M77" i="4" s="1"/>
  <c r="F209" i="2"/>
  <c r="G208" i="2" s="1"/>
  <c r="H77" i="4" s="1"/>
  <c r="M208" i="2"/>
  <c r="O208" i="2" s="1"/>
  <c r="K77" i="4" s="1"/>
  <c r="F208" i="2"/>
  <c r="E208" i="2"/>
  <c r="D77" i="4" s="1"/>
  <c r="D208" i="2"/>
  <c r="M207" i="2"/>
  <c r="O207" i="2" s="1"/>
  <c r="O76" i="4" s="1"/>
  <c r="M206" i="2"/>
  <c r="O206" i="2" s="1"/>
  <c r="M76" i="4" s="1"/>
  <c r="F206" i="2"/>
  <c r="G205" i="2" s="1"/>
  <c r="H76" i="4" s="1"/>
  <c r="M205" i="2"/>
  <c r="O205" i="2" s="1"/>
  <c r="K76" i="4" s="1"/>
  <c r="F205" i="2"/>
  <c r="E205" i="2"/>
  <c r="D76" i="4" s="1"/>
  <c r="D205" i="2"/>
  <c r="M204" i="2"/>
  <c r="O204" i="2" s="1"/>
  <c r="O75" i="4" s="1"/>
  <c r="M203" i="2"/>
  <c r="O203" i="2" s="1"/>
  <c r="M75" i="4" s="1"/>
  <c r="F203" i="2"/>
  <c r="G202" i="2" s="1"/>
  <c r="H75" i="4" s="1"/>
  <c r="M202" i="2"/>
  <c r="O202" i="2" s="1"/>
  <c r="K75" i="4" s="1"/>
  <c r="F202" i="2"/>
  <c r="E202" i="2"/>
  <c r="D75" i="4" s="1"/>
  <c r="D202" i="2"/>
  <c r="M201" i="2"/>
  <c r="O201" i="2" s="1"/>
  <c r="O74" i="4" s="1"/>
  <c r="M200" i="2"/>
  <c r="O200" i="2" s="1"/>
  <c r="M74" i="4" s="1"/>
  <c r="F200" i="2"/>
  <c r="G199" i="2" s="1"/>
  <c r="H74" i="4" s="1"/>
  <c r="M199" i="2"/>
  <c r="O199" i="2" s="1"/>
  <c r="K74" i="4" s="1"/>
  <c r="F199" i="2"/>
  <c r="E199" i="2"/>
  <c r="D74" i="4" s="1"/>
  <c r="D199" i="2"/>
  <c r="M198" i="2"/>
  <c r="O198" i="2" s="1"/>
  <c r="O73" i="4" s="1"/>
  <c r="M197" i="2"/>
  <c r="O197" i="2" s="1"/>
  <c r="M73" i="4" s="1"/>
  <c r="F197" i="2"/>
  <c r="G196" i="2" s="1"/>
  <c r="H73" i="4" s="1"/>
  <c r="M196" i="2"/>
  <c r="O196" i="2" s="1"/>
  <c r="K73" i="4" s="1"/>
  <c r="F196" i="2"/>
  <c r="E196" i="2"/>
  <c r="D73" i="4" s="1"/>
  <c r="D196" i="2"/>
  <c r="M195" i="2"/>
  <c r="O195" i="2" s="1"/>
  <c r="O72" i="4" s="1"/>
  <c r="M194" i="2"/>
  <c r="O194" i="2" s="1"/>
  <c r="M72" i="4" s="1"/>
  <c r="F194" i="2"/>
  <c r="G193" i="2" s="1"/>
  <c r="H72" i="4" s="1"/>
  <c r="M193" i="2"/>
  <c r="O193" i="2" s="1"/>
  <c r="K72" i="4" s="1"/>
  <c r="F193" i="2"/>
  <c r="E193" i="2"/>
  <c r="D72" i="4" s="1"/>
  <c r="D193" i="2"/>
  <c r="M192" i="2"/>
  <c r="O192" i="2" s="1"/>
  <c r="O71" i="4" s="1"/>
  <c r="M191" i="2"/>
  <c r="O191" i="2" s="1"/>
  <c r="M71" i="4" s="1"/>
  <c r="F191" i="2"/>
  <c r="G190" i="2" s="1"/>
  <c r="H71" i="4" s="1"/>
  <c r="M190" i="2"/>
  <c r="O190" i="2" s="1"/>
  <c r="K71" i="4" s="1"/>
  <c r="F190" i="2"/>
  <c r="E190" i="2"/>
  <c r="D71" i="4" s="1"/>
  <c r="D190" i="2"/>
  <c r="M189" i="2"/>
  <c r="O189" i="2" s="1"/>
  <c r="O70" i="4" s="1"/>
  <c r="M188" i="2"/>
  <c r="O188" i="2" s="1"/>
  <c r="M70" i="4" s="1"/>
  <c r="F188" i="2"/>
  <c r="G187" i="2" s="1"/>
  <c r="H70" i="4" s="1"/>
  <c r="M187" i="2"/>
  <c r="O187" i="2" s="1"/>
  <c r="K70" i="4" s="1"/>
  <c r="F187" i="2"/>
  <c r="E187" i="2"/>
  <c r="D70" i="4" s="1"/>
  <c r="D187" i="2"/>
  <c r="M186" i="2"/>
  <c r="O186" i="2" s="1"/>
  <c r="O69" i="4" s="1"/>
  <c r="M185" i="2"/>
  <c r="O185" i="2" s="1"/>
  <c r="M69" i="4" s="1"/>
  <c r="F185" i="2"/>
  <c r="G184" i="2" s="1"/>
  <c r="H69" i="4" s="1"/>
  <c r="M184" i="2"/>
  <c r="O184" i="2" s="1"/>
  <c r="K69" i="4" s="1"/>
  <c r="F184" i="2"/>
  <c r="E184" i="2"/>
  <c r="D69" i="4" s="1"/>
  <c r="D184" i="2"/>
  <c r="M183" i="2"/>
  <c r="O183" i="2" s="1"/>
  <c r="O68" i="4" s="1"/>
  <c r="M182" i="2"/>
  <c r="O182" i="2" s="1"/>
  <c r="M68" i="4" s="1"/>
  <c r="F182" i="2"/>
  <c r="G181" i="2" s="1"/>
  <c r="H68" i="4" s="1"/>
  <c r="M181" i="2"/>
  <c r="O181" i="2" s="1"/>
  <c r="K68" i="4" s="1"/>
  <c r="F181" i="2"/>
  <c r="E181" i="2"/>
  <c r="D68" i="4" s="1"/>
  <c r="D181" i="2"/>
  <c r="M180" i="2"/>
  <c r="O180" i="2" s="1"/>
  <c r="O67" i="4" s="1"/>
  <c r="M179" i="2"/>
  <c r="O179" i="2" s="1"/>
  <c r="M67" i="4" s="1"/>
  <c r="F179" i="2"/>
  <c r="G178" i="2" s="1"/>
  <c r="H67" i="4" s="1"/>
  <c r="M178" i="2"/>
  <c r="O178" i="2" s="1"/>
  <c r="K67" i="4" s="1"/>
  <c r="F178" i="2"/>
  <c r="E178" i="2"/>
  <c r="D67" i="4" s="1"/>
  <c r="D178" i="2"/>
  <c r="M177" i="2"/>
  <c r="O177" i="2" s="1"/>
  <c r="O66" i="4" s="1"/>
  <c r="M176" i="2"/>
  <c r="O176" i="2" s="1"/>
  <c r="M66" i="4" s="1"/>
  <c r="F176" i="2"/>
  <c r="G175" i="2" s="1"/>
  <c r="H66" i="4" s="1"/>
  <c r="M175" i="2"/>
  <c r="O175" i="2" s="1"/>
  <c r="K66" i="4" s="1"/>
  <c r="F175" i="2"/>
  <c r="E175" i="2"/>
  <c r="D66" i="4" s="1"/>
  <c r="D175" i="2"/>
  <c r="M174" i="2"/>
  <c r="O174" i="2" s="1"/>
  <c r="O65" i="4" s="1"/>
  <c r="M173" i="2"/>
  <c r="O173" i="2" s="1"/>
  <c r="M65" i="4" s="1"/>
  <c r="F173" i="2"/>
  <c r="G172" i="2" s="1"/>
  <c r="H65" i="4" s="1"/>
  <c r="M172" i="2"/>
  <c r="O172" i="2" s="1"/>
  <c r="K65" i="4" s="1"/>
  <c r="F172" i="2"/>
  <c r="E172" i="2"/>
  <c r="D65" i="4" s="1"/>
  <c r="D172" i="2"/>
  <c r="M171" i="2"/>
  <c r="O171" i="2" s="1"/>
  <c r="O64" i="4" s="1"/>
  <c r="M170" i="2"/>
  <c r="O170" i="2" s="1"/>
  <c r="M64" i="4" s="1"/>
  <c r="F170" i="2"/>
  <c r="G169" i="2" s="1"/>
  <c r="H64" i="4" s="1"/>
  <c r="M169" i="2"/>
  <c r="O169" i="2" s="1"/>
  <c r="K64" i="4" s="1"/>
  <c r="F169" i="2"/>
  <c r="E169" i="2"/>
  <c r="D64" i="4" s="1"/>
  <c r="D169" i="2"/>
  <c r="M168" i="2"/>
  <c r="O168" i="2" s="1"/>
  <c r="O63" i="4" s="1"/>
  <c r="M167" i="2"/>
  <c r="O167" i="2" s="1"/>
  <c r="M63" i="4" s="1"/>
  <c r="F167" i="2"/>
  <c r="G166" i="2" s="1"/>
  <c r="H63" i="4" s="1"/>
  <c r="M166" i="2"/>
  <c r="O166" i="2" s="1"/>
  <c r="K63" i="4" s="1"/>
  <c r="F166" i="2"/>
  <c r="E166" i="2"/>
  <c r="D63" i="4" s="1"/>
  <c r="D166" i="2"/>
  <c r="M165" i="2"/>
  <c r="O165" i="2" s="1"/>
  <c r="O62" i="4" s="1"/>
  <c r="M164" i="2"/>
  <c r="O164" i="2" s="1"/>
  <c r="M62" i="4" s="1"/>
  <c r="F164" i="2"/>
  <c r="G163" i="2" s="1"/>
  <c r="H62" i="4" s="1"/>
  <c r="M163" i="2"/>
  <c r="O163" i="2" s="1"/>
  <c r="K62" i="4" s="1"/>
  <c r="F163" i="2"/>
  <c r="E163" i="2"/>
  <c r="D62" i="4" s="1"/>
  <c r="D163" i="2"/>
  <c r="M162" i="2"/>
  <c r="O162" i="2" s="1"/>
  <c r="O61" i="4" s="1"/>
  <c r="M161" i="2"/>
  <c r="O161" i="2" s="1"/>
  <c r="M61" i="4" s="1"/>
  <c r="F161" i="2"/>
  <c r="G160" i="2" s="1"/>
  <c r="H61" i="4" s="1"/>
  <c r="M160" i="2"/>
  <c r="O160" i="2" s="1"/>
  <c r="K61" i="4" s="1"/>
  <c r="F160" i="2"/>
  <c r="E160" i="2"/>
  <c r="D61" i="4" s="1"/>
  <c r="D160" i="2"/>
  <c r="M159" i="2"/>
  <c r="O159" i="2" s="1"/>
  <c r="O60" i="4" s="1"/>
  <c r="M158" i="2"/>
  <c r="O158" i="2" s="1"/>
  <c r="M60" i="4" s="1"/>
  <c r="F158" i="2"/>
  <c r="G157" i="2" s="1"/>
  <c r="H60" i="4" s="1"/>
  <c r="M157" i="2"/>
  <c r="O157" i="2" s="1"/>
  <c r="K60" i="4" s="1"/>
  <c r="F157" i="2"/>
  <c r="E157" i="2"/>
  <c r="D60" i="4" s="1"/>
  <c r="D157" i="2"/>
  <c r="M156" i="2"/>
  <c r="O156" i="2" s="1"/>
  <c r="O59" i="4" s="1"/>
  <c r="M155" i="2"/>
  <c r="O155" i="2" s="1"/>
  <c r="M59" i="4" s="1"/>
  <c r="F155" i="2"/>
  <c r="G154" i="2" s="1"/>
  <c r="H59" i="4" s="1"/>
  <c r="M154" i="2"/>
  <c r="O154" i="2" s="1"/>
  <c r="K59" i="4" s="1"/>
  <c r="F154" i="2"/>
  <c r="E154" i="2"/>
  <c r="D59" i="4" s="1"/>
  <c r="D154" i="2"/>
  <c r="M153" i="2"/>
  <c r="O153" i="2" s="1"/>
  <c r="O58" i="4" s="1"/>
  <c r="M152" i="2"/>
  <c r="O152" i="2" s="1"/>
  <c r="M58" i="4" s="1"/>
  <c r="F152" i="2"/>
  <c r="G151" i="2" s="1"/>
  <c r="H58" i="4" s="1"/>
  <c r="M151" i="2"/>
  <c r="O151" i="2" s="1"/>
  <c r="K58" i="4" s="1"/>
  <c r="F151" i="2"/>
  <c r="E151" i="2"/>
  <c r="D58" i="4" s="1"/>
  <c r="D151" i="2"/>
  <c r="M150" i="2"/>
  <c r="O150" i="2" s="1"/>
  <c r="O57" i="4" s="1"/>
  <c r="M149" i="2"/>
  <c r="O149" i="2" s="1"/>
  <c r="M57" i="4" s="1"/>
  <c r="F149" i="2"/>
  <c r="G148" i="2" s="1"/>
  <c r="H57" i="4" s="1"/>
  <c r="M148" i="2"/>
  <c r="O148" i="2" s="1"/>
  <c r="K57" i="4" s="1"/>
  <c r="F148" i="2"/>
  <c r="E148" i="2"/>
  <c r="D57" i="4" s="1"/>
  <c r="D148" i="2"/>
  <c r="M147" i="2"/>
  <c r="O147" i="2" s="1"/>
  <c r="O56" i="4" s="1"/>
  <c r="M146" i="2"/>
  <c r="O146" i="2" s="1"/>
  <c r="M56" i="4" s="1"/>
  <c r="F146" i="2"/>
  <c r="G145" i="2" s="1"/>
  <c r="H56" i="4" s="1"/>
  <c r="M145" i="2"/>
  <c r="O145" i="2" s="1"/>
  <c r="K56" i="4" s="1"/>
  <c r="F145" i="2"/>
  <c r="E145" i="2"/>
  <c r="D56" i="4" s="1"/>
  <c r="D145" i="2"/>
  <c r="M144" i="2"/>
  <c r="O144" i="2" s="1"/>
  <c r="O55" i="4" s="1"/>
  <c r="M143" i="2"/>
  <c r="O143" i="2" s="1"/>
  <c r="M55" i="4" s="1"/>
  <c r="F143" i="2"/>
  <c r="G142" i="2" s="1"/>
  <c r="H55" i="4" s="1"/>
  <c r="M142" i="2"/>
  <c r="O142" i="2" s="1"/>
  <c r="K55" i="4" s="1"/>
  <c r="F142" i="2"/>
  <c r="E142" i="2"/>
  <c r="D55" i="4" s="1"/>
  <c r="D142" i="2"/>
  <c r="M141" i="2"/>
  <c r="O141" i="2" s="1"/>
  <c r="O54" i="4" s="1"/>
  <c r="M140" i="2"/>
  <c r="O140" i="2" s="1"/>
  <c r="M54" i="4" s="1"/>
  <c r="F140" i="2"/>
  <c r="G139" i="2" s="1"/>
  <c r="H54" i="4" s="1"/>
  <c r="M139" i="2"/>
  <c r="O139" i="2" s="1"/>
  <c r="K54" i="4" s="1"/>
  <c r="F139" i="2"/>
  <c r="E139" i="2"/>
  <c r="D54" i="4" s="1"/>
  <c r="D139" i="2"/>
  <c r="M138" i="2"/>
  <c r="O138" i="2" s="1"/>
  <c r="O53" i="4" s="1"/>
  <c r="M137" i="2"/>
  <c r="O137" i="2" s="1"/>
  <c r="M53" i="4" s="1"/>
  <c r="F137" i="2"/>
  <c r="G136" i="2" s="1"/>
  <c r="H53" i="4" s="1"/>
  <c r="M136" i="2"/>
  <c r="O136" i="2" s="1"/>
  <c r="K53" i="4" s="1"/>
  <c r="F136" i="2"/>
  <c r="E136" i="2"/>
  <c r="D53" i="4" s="1"/>
  <c r="D136" i="2"/>
  <c r="M135" i="2"/>
  <c r="O135" i="2" s="1"/>
  <c r="O52" i="4" s="1"/>
  <c r="M134" i="2"/>
  <c r="O134" i="2" s="1"/>
  <c r="M52" i="4" s="1"/>
  <c r="F134" i="2"/>
  <c r="G133" i="2" s="1"/>
  <c r="H52" i="4" s="1"/>
  <c r="M133" i="2"/>
  <c r="O133" i="2" s="1"/>
  <c r="K52" i="4" s="1"/>
  <c r="F133" i="2"/>
  <c r="E133" i="2"/>
  <c r="D52" i="4" s="1"/>
  <c r="D133" i="2"/>
  <c r="M132" i="2"/>
  <c r="O132" i="2" s="1"/>
  <c r="O51" i="4" s="1"/>
  <c r="M131" i="2"/>
  <c r="O131" i="2" s="1"/>
  <c r="M51" i="4" s="1"/>
  <c r="F131" i="2"/>
  <c r="G130" i="2" s="1"/>
  <c r="H51" i="4" s="1"/>
  <c r="M130" i="2"/>
  <c r="O130" i="2" s="1"/>
  <c r="K51" i="4" s="1"/>
  <c r="F130" i="2"/>
  <c r="E130" i="2"/>
  <c r="D51" i="4" s="1"/>
  <c r="D130" i="2"/>
  <c r="M129" i="2"/>
  <c r="O129" i="2" s="1"/>
  <c r="O50" i="4" s="1"/>
  <c r="M128" i="2"/>
  <c r="O128" i="2" s="1"/>
  <c r="M50" i="4" s="1"/>
  <c r="F128" i="2"/>
  <c r="G127" i="2" s="1"/>
  <c r="H50" i="4" s="1"/>
  <c r="M127" i="2"/>
  <c r="O127" i="2" s="1"/>
  <c r="K50" i="4" s="1"/>
  <c r="F127" i="2"/>
  <c r="E127" i="2"/>
  <c r="D50" i="4" s="1"/>
  <c r="D127" i="2"/>
  <c r="M126" i="2"/>
  <c r="O126" i="2" s="1"/>
  <c r="O49" i="4" s="1"/>
  <c r="M125" i="2"/>
  <c r="O125" i="2" s="1"/>
  <c r="M49" i="4" s="1"/>
  <c r="F125" i="2"/>
  <c r="G124" i="2" s="1"/>
  <c r="H49" i="4" s="1"/>
  <c r="M124" i="2"/>
  <c r="O124" i="2" s="1"/>
  <c r="K49" i="4" s="1"/>
  <c r="F124" i="2"/>
  <c r="E124" i="2"/>
  <c r="D49" i="4" s="1"/>
  <c r="D124" i="2"/>
  <c r="M123" i="2"/>
  <c r="O123" i="2" s="1"/>
  <c r="O48" i="4" s="1"/>
  <c r="M122" i="2"/>
  <c r="O122" i="2" s="1"/>
  <c r="M48" i="4" s="1"/>
  <c r="F122" i="2"/>
  <c r="G121" i="2" s="1"/>
  <c r="H48" i="4" s="1"/>
  <c r="M121" i="2"/>
  <c r="O121" i="2" s="1"/>
  <c r="K48" i="4" s="1"/>
  <c r="F121" i="2"/>
  <c r="E121" i="2"/>
  <c r="D48" i="4" s="1"/>
  <c r="D121" i="2"/>
  <c r="M120" i="2"/>
  <c r="O120" i="2" s="1"/>
  <c r="O47" i="4" s="1"/>
  <c r="M119" i="2"/>
  <c r="O119" i="2" s="1"/>
  <c r="M47" i="4" s="1"/>
  <c r="F119" i="2"/>
  <c r="G118" i="2" s="1"/>
  <c r="H47" i="4" s="1"/>
  <c r="M118" i="2"/>
  <c r="O118" i="2" s="1"/>
  <c r="K47" i="4" s="1"/>
  <c r="F118" i="2"/>
  <c r="E118" i="2"/>
  <c r="D47" i="4" s="1"/>
  <c r="D118" i="2"/>
  <c r="M117" i="2"/>
  <c r="O117" i="2" s="1"/>
  <c r="O46" i="4" s="1"/>
  <c r="M116" i="2"/>
  <c r="O116" i="2" s="1"/>
  <c r="M46" i="4" s="1"/>
  <c r="F116" i="2"/>
  <c r="G115" i="2" s="1"/>
  <c r="H46" i="4" s="1"/>
  <c r="M115" i="2"/>
  <c r="O115" i="2" s="1"/>
  <c r="K46" i="4" s="1"/>
  <c r="F115" i="2"/>
  <c r="E115" i="2"/>
  <c r="D46" i="4" s="1"/>
  <c r="D115" i="2"/>
  <c r="M114" i="2"/>
  <c r="O114" i="2" s="1"/>
  <c r="O45" i="4" s="1"/>
  <c r="M113" i="2"/>
  <c r="O113" i="2" s="1"/>
  <c r="M45" i="4" s="1"/>
  <c r="F113" i="2"/>
  <c r="G112" i="2" s="1"/>
  <c r="H45" i="4" s="1"/>
  <c r="M112" i="2"/>
  <c r="O112" i="2" s="1"/>
  <c r="K45" i="4" s="1"/>
  <c r="F112" i="2"/>
  <c r="E112" i="2"/>
  <c r="D45" i="4" s="1"/>
  <c r="D112" i="2"/>
  <c r="M111" i="2"/>
  <c r="O111" i="2" s="1"/>
  <c r="O44" i="4" s="1"/>
  <c r="M110" i="2"/>
  <c r="O110" i="2" s="1"/>
  <c r="M44" i="4" s="1"/>
  <c r="F110" i="2"/>
  <c r="G109" i="2" s="1"/>
  <c r="H44" i="4" s="1"/>
  <c r="M109" i="2"/>
  <c r="O109" i="2" s="1"/>
  <c r="K44" i="4" s="1"/>
  <c r="F109" i="2"/>
  <c r="E109" i="2"/>
  <c r="D44" i="4" s="1"/>
  <c r="D109" i="2"/>
  <c r="O43" i="4"/>
  <c r="M43" i="4"/>
  <c r="K43" i="4"/>
  <c r="O42" i="4"/>
  <c r="M42" i="4"/>
  <c r="K42" i="4"/>
  <c r="O41" i="4"/>
  <c r="M41" i="4"/>
  <c r="K41" i="4"/>
  <c r="O40" i="4"/>
  <c r="M40" i="4"/>
  <c r="K40" i="4"/>
  <c r="M108" i="2"/>
  <c r="O108" i="2" s="1"/>
  <c r="O39" i="4" s="1"/>
  <c r="M107" i="2"/>
  <c r="O107" i="2" s="1"/>
  <c r="M39" i="4" s="1"/>
  <c r="F107" i="2"/>
  <c r="M106" i="2"/>
  <c r="O106" i="2" s="1"/>
  <c r="K39" i="4" s="1"/>
  <c r="F106" i="2"/>
  <c r="E106" i="2"/>
  <c r="D106" i="2"/>
  <c r="M105" i="2"/>
  <c r="O105" i="2" s="1"/>
  <c r="O38" i="4" s="1"/>
  <c r="M104" i="2"/>
  <c r="O104" i="2" s="1"/>
  <c r="M38" i="4" s="1"/>
  <c r="F104" i="2"/>
  <c r="M103" i="2"/>
  <c r="O103" i="2" s="1"/>
  <c r="K38" i="4" s="1"/>
  <c r="F103" i="2"/>
  <c r="H40" i="29" s="1"/>
  <c r="E103" i="2"/>
  <c r="D40" i="29" s="1"/>
  <c r="D103" i="2"/>
  <c r="D41" i="29" s="1"/>
  <c r="M102" i="2"/>
  <c r="O102" i="2" s="1"/>
  <c r="O37" i="4" s="1"/>
  <c r="M101" i="2"/>
  <c r="O101" i="2" s="1"/>
  <c r="M37" i="4" s="1"/>
  <c r="F101" i="2"/>
  <c r="M100" i="2"/>
  <c r="O100" i="2" s="1"/>
  <c r="K37" i="4" s="1"/>
  <c r="B37" i="4"/>
  <c r="F100" i="2"/>
  <c r="H38" i="29" s="1"/>
  <c r="E100" i="2"/>
  <c r="D38" i="29" s="1"/>
  <c r="D100" i="2"/>
  <c r="D39" i="29" s="1"/>
  <c r="M99" i="2"/>
  <c r="O99" i="2" s="1"/>
  <c r="O36" i="4" s="1"/>
  <c r="M98" i="2"/>
  <c r="O98" i="2" s="1"/>
  <c r="M36" i="4" s="1"/>
  <c r="F98" i="2"/>
  <c r="M97" i="2"/>
  <c r="O97" i="2" s="1"/>
  <c r="K36" i="4" s="1"/>
  <c r="F97" i="2"/>
  <c r="H36" i="29" s="1"/>
  <c r="E97" i="2"/>
  <c r="D36" i="29" s="1"/>
  <c r="D97" i="2"/>
  <c r="D37" i="29" s="1"/>
  <c r="M96" i="2"/>
  <c r="O96" i="2" s="1"/>
  <c r="O35" i="4" s="1"/>
  <c r="M95" i="2"/>
  <c r="O95" i="2" s="1"/>
  <c r="M35" i="4" s="1"/>
  <c r="F95" i="2"/>
  <c r="M94" i="2"/>
  <c r="O94" i="2" s="1"/>
  <c r="K35" i="4" s="1"/>
  <c r="F94" i="2"/>
  <c r="H34" i="29" s="1"/>
  <c r="E94" i="2"/>
  <c r="D34" i="29" s="1"/>
  <c r="D94" i="2"/>
  <c r="D35" i="29" s="1"/>
  <c r="M93" i="2"/>
  <c r="O93" i="2" s="1"/>
  <c r="O34" i="4" s="1"/>
  <c r="M92" i="2"/>
  <c r="O92" i="2" s="1"/>
  <c r="M34" i="4" s="1"/>
  <c r="F92" i="2"/>
  <c r="M91" i="2"/>
  <c r="O91" i="2" s="1"/>
  <c r="K34" i="4" s="1"/>
  <c r="F91" i="2"/>
  <c r="H32" i="29" s="1"/>
  <c r="E91" i="2"/>
  <c r="D32" i="29" s="1"/>
  <c r="D91" i="2"/>
  <c r="D33" i="29" s="1"/>
  <c r="M90" i="2"/>
  <c r="O90" i="2" s="1"/>
  <c r="O33" i="4" s="1"/>
  <c r="M89" i="2"/>
  <c r="O89" i="2" s="1"/>
  <c r="M33" i="4" s="1"/>
  <c r="F89" i="2"/>
  <c r="M88" i="2"/>
  <c r="O88" i="2" s="1"/>
  <c r="K33" i="4" s="1"/>
  <c r="F88" i="2"/>
  <c r="H30" i="29" s="1"/>
  <c r="E88" i="2"/>
  <c r="D30" i="29" s="1"/>
  <c r="D88" i="2"/>
  <c r="D31" i="29" s="1"/>
  <c r="M87" i="2"/>
  <c r="O87" i="2" s="1"/>
  <c r="O32" i="4" s="1"/>
  <c r="M86" i="2"/>
  <c r="O86" i="2" s="1"/>
  <c r="M32" i="4" s="1"/>
  <c r="F86" i="2"/>
  <c r="M85" i="2"/>
  <c r="O85" i="2" s="1"/>
  <c r="K32" i="4" s="1"/>
  <c r="F85" i="2"/>
  <c r="H28" i="29" s="1"/>
  <c r="E85" i="2"/>
  <c r="D28" i="29" s="1"/>
  <c r="D85" i="2"/>
  <c r="D29" i="29" s="1"/>
  <c r="M84" i="2"/>
  <c r="O84" i="2" s="1"/>
  <c r="O31" i="4" s="1"/>
  <c r="M83" i="2"/>
  <c r="O83" i="2" s="1"/>
  <c r="M31" i="4" s="1"/>
  <c r="F83" i="2"/>
  <c r="M82" i="2"/>
  <c r="O82" i="2" s="1"/>
  <c r="K31" i="4" s="1"/>
  <c r="F82" i="2"/>
  <c r="H26" i="29" s="1"/>
  <c r="E82" i="2"/>
  <c r="D26" i="29" s="1"/>
  <c r="D82" i="2"/>
  <c r="D27" i="29" s="1"/>
  <c r="M81" i="2"/>
  <c r="O81" i="2" s="1"/>
  <c r="O30" i="4" s="1"/>
  <c r="M80" i="2"/>
  <c r="O80" i="2" s="1"/>
  <c r="M30" i="4" s="1"/>
  <c r="F80" i="2"/>
  <c r="M79" i="2"/>
  <c r="O79" i="2" s="1"/>
  <c r="K30" i="4" s="1"/>
  <c r="F79" i="2"/>
  <c r="H24" i="29" s="1"/>
  <c r="E79" i="2"/>
  <c r="D24" i="29" s="1"/>
  <c r="D79" i="2"/>
  <c r="D25" i="29" s="1"/>
  <c r="M78" i="2"/>
  <c r="M77" i="2"/>
  <c r="F77" i="2"/>
  <c r="G76" i="2" s="1"/>
  <c r="M76" i="2"/>
  <c r="F76" i="2"/>
  <c r="E76" i="2"/>
  <c r="D76" i="2"/>
  <c r="M75" i="2"/>
  <c r="M74" i="2"/>
  <c r="F74" i="2"/>
  <c r="G73" i="2" s="1"/>
  <c r="M73" i="2"/>
  <c r="F73" i="2"/>
  <c r="E73" i="2"/>
  <c r="D73" i="2"/>
  <c r="M72" i="2"/>
  <c r="M71" i="2"/>
  <c r="F71" i="2"/>
  <c r="M70" i="2"/>
  <c r="F70" i="2"/>
  <c r="E70" i="2"/>
  <c r="D70" i="2"/>
  <c r="M21" i="2"/>
  <c r="O21" i="2" s="1"/>
  <c r="M20" i="2"/>
  <c r="O20" i="2" s="1"/>
  <c r="M19" i="2"/>
  <c r="O19" i="2" s="1"/>
  <c r="F19" i="2"/>
  <c r="H28" i="22" s="1"/>
  <c r="F16" i="18"/>
  <c r="G16" i="18" s="1"/>
  <c r="G18" i="18" s="1"/>
  <c r="D18" i="1"/>
  <c r="D15" i="1"/>
  <c r="D23" i="1"/>
  <c r="AI25" i="19" l="1"/>
  <c r="I3" i="8"/>
  <c r="I67" i="8"/>
  <c r="I131" i="8"/>
  <c r="I195" i="8"/>
  <c r="I259" i="8"/>
  <c r="I323" i="8"/>
  <c r="I387" i="8"/>
  <c r="I451" i="8"/>
  <c r="I28" i="8"/>
  <c r="I92" i="8"/>
  <c r="I156" i="8"/>
  <c r="I220" i="8"/>
  <c r="I284" i="8"/>
  <c r="I348" i="8"/>
  <c r="I53" i="8"/>
  <c r="I117" i="8"/>
  <c r="I181" i="8"/>
  <c r="I245" i="8"/>
  <c r="I309" i="8"/>
  <c r="I373" i="8"/>
  <c r="I437" i="8"/>
  <c r="I14" i="8"/>
  <c r="I78" i="8"/>
  <c r="I142" i="8"/>
  <c r="I206" i="8"/>
  <c r="I270" i="8"/>
  <c r="I334" i="8"/>
  <c r="I398" i="8"/>
  <c r="I55" i="8"/>
  <c r="I119" i="8"/>
  <c r="I183" i="8"/>
  <c r="I247" i="8"/>
  <c r="I311" i="8"/>
  <c r="I375" i="8"/>
  <c r="I439" i="8"/>
  <c r="I25" i="8"/>
  <c r="I89" i="8"/>
  <c r="I153" i="8"/>
  <c r="I217" i="8"/>
  <c r="I281" i="8"/>
  <c r="I345" i="8"/>
  <c r="I409" i="8"/>
  <c r="I168" i="8"/>
  <c r="I402" i="8"/>
  <c r="I234" i="8"/>
  <c r="I448" i="8"/>
  <c r="I112" i="8"/>
  <c r="I364" i="8"/>
  <c r="I114" i="8"/>
  <c r="I368" i="8"/>
  <c r="I216" i="8"/>
  <c r="I434" i="8"/>
  <c r="I96" i="8"/>
  <c r="I352" i="8"/>
  <c r="I66" i="8"/>
  <c r="I436" i="8"/>
  <c r="I258" i="8"/>
  <c r="I394" i="8"/>
  <c r="I11" i="8"/>
  <c r="I75" i="8"/>
  <c r="I139" i="8"/>
  <c r="I203" i="8"/>
  <c r="I267" i="8"/>
  <c r="I331" i="8"/>
  <c r="I395" i="8"/>
  <c r="I36" i="8"/>
  <c r="I100" i="8"/>
  <c r="I164" i="8"/>
  <c r="I228" i="8"/>
  <c r="I292" i="8"/>
  <c r="I356" i="8"/>
  <c r="I61" i="8"/>
  <c r="I125" i="8"/>
  <c r="I189" i="8"/>
  <c r="I253" i="8"/>
  <c r="I317" i="8"/>
  <c r="I381" i="8"/>
  <c r="I445" i="8"/>
  <c r="I22" i="8"/>
  <c r="I86" i="8"/>
  <c r="I150" i="8"/>
  <c r="I214" i="8"/>
  <c r="I278" i="8"/>
  <c r="I342" i="8"/>
  <c r="I406" i="8"/>
  <c r="I63" i="8"/>
  <c r="I127" i="8"/>
  <c r="I191" i="8"/>
  <c r="I255" i="8"/>
  <c r="I319" i="8"/>
  <c r="I383" i="8"/>
  <c r="I447" i="8"/>
  <c r="I33" i="8"/>
  <c r="I97" i="8"/>
  <c r="I161" i="8"/>
  <c r="I225" i="8"/>
  <c r="I289" i="8"/>
  <c r="I353" i="8"/>
  <c r="I417" i="8"/>
  <c r="I200" i="8"/>
  <c r="I424" i="8"/>
  <c r="I10" i="8"/>
  <c r="I266" i="8"/>
  <c r="I144" i="8"/>
  <c r="I386" i="8"/>
  <c r="I146" i="8"/>
  <c r="I388" i="8"/>
  <c r="I248" i="8"/>
  <c r="I456" i="8"/>
  <c r="I128" i="8"/>
  <c r="I376" i="8"/>
  <c r="I194" i="8"/>
  <c r="I378" i="8"/>
  <c r="I19" i="8"/>
  <c r="I83" i="8"/>
  <c r="I147" i="8"/>
  <c r="I211" i="8"/>
  <c r="I275" i="8"/>
  <c r="I339" i="8"/>
  <c r="I403" i="8"/>
  <c r="I44" i="8"/>
  <c r="I108" i="8"/>
  <c r="I172" i="8"/>
  <c r="I236" i="8"/>
  <c r="I300" i="8"/>
  <c r="I5" i="8"/>
  <c r="I69" i="8"/>
  <c r="I133" i="8"/>
  <c r="I197" i="8"/>
  <c r="I261" i="8"/>
  <c r="I325" i="8"/>
  <c r="I389" i="8"/>
  <c r="I453" i="8"/>
  <c r="I30" i="8"/>
  <c r="I94" i="8"/>
  <c r="I158" i="8"/>
  <c r="I222" i="8"/>
  <c r="I286" i="8"/>
  <c r="I350" i="8"/>
  <c r="I414" i="8"/>
  <c r="I7" i="8"/>
  <c r="I71" i="8"/>
  <c r="I135" i="8"/>
  <c r="I199" i="8"/>
  <c r="I263" i="8"/>
  <c r="I327" i="8"/>
  <c r="I391" i="8"/>
  <c r="I455" i="8"/>
  <c r="I41" i="8"/>
  <c r="I105" i="8"/>
  <c r="I169" i="8"/>
  <c r="I233" i="8"/>
  <c r="I297" i="8"/>
  <c r="I361" i="8"/>
  <c r="I425" i="8"/>
  <c r="I232" i="8"/>
  <c r="I444" i="8"/>
  <c r="I42" i="8"/>
  <c r="I298" i="8"/>
  <c r="I176" i="8"/>
  <c r="I408" i="8"/>
  <c r="I178" i="8"/>
  <c r="I410" i="8"/>
  <c r="I24" i="8"/>
  <c r="I280" i="8"/>
  <c r="I160" i="8"/>
  <c r="I396" i="8"/>
  <c r="I322" i="8"/>
  <c r="I98" i="8"/>
  <c r="I27" i="8"/>
  <c r="I91" i="8"/>
  <c r="I155" i="8"/>
  <c r="I219" i="8"/>
  <c r="I283" i="8"/>
  <c r="I347" i="8"/>
  <c r="I411" i="8"/>
  <c r="I52" i="8"/>
  <c r="I116" i="8"/>
  <c r="I180" i="8"/>
  <c r="I244" i="8"/>
  <c r="I308" i="8"/>
  <c r="I13" i="8"/>
  <c r="I77" i="8"/>
  <c r="I141" i="8"/>
  <c r="I205" i="8"/>
  <c r="I269" i="8"/>
  <c r="I333" i="8"/>
  <c r="I397" i="8"/>
  <c r="I38" i="8"/>
  <c r="I102" i="8"/>
  <c r="I166" i="8"/>
  <c r="I230" i="8"/>
  <c r="I294" i="8"/>
  <c r="I358" i="8"/>
  <c r="I422" i="8"/>
  <c r="I15" i="8"/>
  <c r="I79" i="8"/>
  <c r="I143" i="8"/>
  <c r="I207" i="8"/>
  <c r="I271" i="8"/>
  <c r="I335" i="8"/>
  <c r="I399" i="8"/>
  <c r="I49" i="8"/>
  <c r="I113" i="8"/>
  <c r="I177" i="8"/>
  <c r="I241" i="8"/>
  <c r="I305" i="8"/>
  <c r="I369" i="8"/>
  <c r="I433" i="8"/>
  <c r="I8" i="8"/>
  <c r="I264" i="8"/>
  <c r="I74" i="8"/>
  <c r="I330" i="8"/>
  <c r="I208" i="8"/>
  <c r="I428" i="8"/>
  <c r="I210" i="8"/>
  <c r="I432" i="8"/>
  <c r="I56" i="8"/>
  <c r="I312" i="8"/>
  <c r="I192" i="8"/>
  <c r="I418" i="8"/>
  <c r="I58" i="8"/>
  <c r="I420" i="8"/>
  <c r="I226" i="8"/>
  <c r="I250" i="8"/>
  <c r="I2" i="8"/>
  <c r="I442" i="8"/>
  <c r="I35" i="8"/>
  <c r="I99" i="8"/>
  <c r="I163" i="8"/>
  <c r="I227" i="8"/>
  <c r="I291" i="8"/>
  <c r="I355" i="8"/>
  <c r="I419" i="8"/>
  <c r="I60" i="8"/>
  <c r="I124" i="8"/>
  <c r="I188" i="8"/>
  <c r="I252" i="8"/>
  <c r="I316" i="8"/>
  <c r="I21" i="8"/>
  <c r="I85" i="8"/>
  <c r="I149" i="8"/>
  <c r="I213" i="8"/>
  <c r="I277" i="8"/>
  <c r="I341" i="8"/>
  <c r="I405" i="8"/>
  <c r="I46" i="8"/>
  <c r="I110" i="8"/>
  <c r="I174" i="8"/>
  <c r="I238" i="8"/>
  <c r="I302" i="8"/>
  <c r="I366" i="8"/>
  <c r="I430" i="8"/>
  <c r="I23" i="8"/>
  <c r="I87" i="8"/>
  <c r="I151" i="8"/>
  <c r="I215" i="8"/>
  <c r="I279" i="8"/>
  <c r="I343" i="8"/>
  <c r="I407" i="8"/>
  <c r="I57" i="8"/>
  <c r="I121" i="8"/>
  <c r="I185" i="8"/>
  <c r="I249" i="8"/>
  <c r="I313" i="8"/>
  <c r="I377" i="8"/>
  <c r="I441" i="8"/>
  <c r="I40" i="8"/>
  <c r="I296" i="8"/>
  <c r="I106" i="8"/>
  <c r="I362" i="8"/>
  <c r="I240" i="8"/>
  <c r="I450" i="8"/>
  <c r="I242" i="8"/>
  <c r="I452" i="8"/>
  <c r="I88" i="8"/>
  <c r="I344" i="8"/>
  <c r="I224" i="8"/>
  <c r="I440" i="8"/>
  <c r="I34" i="8"/>
  <c r="I186" i="8"/>
  <c r="I354" i="8"/>
  <c r="I138" i="8"/>
  <c r="I162" i="8"/>
  <c r="I314" i="8"/>
  <c r="I90" i="8"/>
  <c r="I43" i="8"/>
  <c r="I107" i="8"/>
  <c r="I171" i="8"/>
  <c r="I235" i="8"/>
  <c r="I299" i="8"/>
  <c r="I363" i="8"/>
  <c r="I427" i="8"/>
  <c r="I4" i="8"/>
  <c r="I68" i="8"/>
  <c r="I132" i="8"/>
  <c r="I196" i="8"/>
  <c r="I260" i="8"/>
  <c r="I324" i="8"/>
  <c r="I29" i="8"/>
  <c r="I93" i="8"/>
  <c r="I157" i="8"/>
  <c r="I221" i="8"/>
  <c r="I285" i="8"/>
  <c r="I349" i="8"/>
  <c r="I413" i="8"/>
  <c r="I54" i="8"/>
  <c r="I118" i="8"/>
  <c r="I182" i="8"/>
  <c r="I246" i="8"/>
  <c r="I310" i="8"/>
  <c r="I374" i="8"/>
  <c r="I31" i="8"/>
  <c r="I95" i="8"/>
  <c r="I159" i="8"/>
  <c r="I223" i="8"/>
  <c r="I287" i="8"/>
  <c r="I351" i="8"/>
  <c r="I415" i="8"/>
  <c r="I65" i="8"/>
  <c r="I129" i="8"/>
  <c r="I193" i="8"/>
  <c r="I257" i="8"/>
  <c r="I321" i="8"/>
  <c r="I385" i="8"/>
  <c r="I449" i="8"/>
  <c r="I72" i="8"/>
  <c r="I328" i="8"/>
  <c r="I384" i="8"/>
  <c r="I16" i="8"/>
  <c r="I272" i="8"/>
  <c r="I18" i="8"/>
  <c r="I274" i="8"/>
  <c r="I120" i="8"/>
  <c r="I370" i="8"/>
  <c r="I26" i="8"/>
  <c r="I256" i="8"/>
  <c r="I122" i="8"/>
  <c r="I372" i="8"/>
  <c r="I51" i="8"/>
  <c r="I115" i="8"/>
  <c r="I179" i="8"/>
  <c r="I243" i="8"/>
  <c r="I307" i="8"/>
  <c r="I371" i="8"/>
  <c r="I435" i="8"/>
  <c r="I12" i="8"/>
  <c r="I76" i="8"/>
  <c r="I140" i="8"/>
  <c r="I204" i="8"/>
  <c r="I268" i="8"/>
  <c r="I332" i="8"/>
  <c r="I37" i="8"/>
  <c r="I101" i="8"/>
  <c r="I165" i="8"/>
  <c r="I229" i="8"/>
  <c r="I293" i="8"/>
  <c r="I357" i="8"/>
  <c r="I421" i="8"/>
  <c r="I62" i="8"/>
  <c r="I126" i="8"/>
  <c r="I190" i="8"/>
  <c r="I254" i="8"/>
  <c r="I318" i="8"/>
  <c r="I382" i="8"/>
  <c r="I446" i="8"/>
  <c r="I39" i="8"/>
  <c r="I103" i="8"/>
  <c r="I167" i="8"/>
  <c r="I231" i="8"/>
  <c r="I295" i="8"/>
  <c r="I359" i="8"/>
  <c r="I423" i="8"/>
  <c r="I9" i="8"/>
  <c r="I73" i="8"/>
  <c r="I137" i="8"/>
  <c r="I201" i="8"/>
  <c r="I265" i="8"/>
  <c r="I329" i="8"/>
  <c r="I393" i="8"/>
  <c r="I104" i="8"/>
  <c r="I360" i="8"/>
  <c r="I170" i="8"/>
  <c r="I404" i="8"/>
  <c r="I48" i="8"/>
  <c r="I304" i="8"/>
  <c r="I50" i="8"/>
  <c r="I306" i="8"/>
  <c r="I152" i="8"/>
  <c r="I392" i="8"/>
  <c r="I32" i="8"/>
  <c r="I288" i="8"/>
  <c r="I290" i="8"/>
  <c r="I416" i="8"/>
  <c r="I218" i="8"/>
  <c r="I154" i="8"/>
  <c r="I59" i="8"/>
  <c r="I123" i="8"/>
  <c r="I187" i="8"/>
  <c r="I251" i="8"/>
  <c r="I315" i="8"/>
  <c r="I379" i="8"/>
  <c r="I443" i="8"/>
  <c r="I20" i="8"/>
  <c r="I84" i="8"/>
  <c r="I148" i="8"/>
  <c r="I212" i="8"/>
  <c r="I276" i="8"/>
  <c r="I340" i="8"/>
  <c r="I45" i="8"/>
  <c r="I109" i="8"/>
  <c r="I173" i="8"/>
  <c r="I237" i="8"/>
  <c r="I301" i="8"/>
  <c r="I365" i="8"/>
  <c r="I429" i="8"/>
  <c r="I6" i="8"/>
  <c r="I70" i="8"/>
  <c r="I134" i="8"/>
  <c r="I198" i="8"/>
  <c r="I262" i="8"/>
  <c r="I326" i="8"/>
  <c r="I390" i="8"/>
  <c r="I454" i="8"/>
  <c r="I47" i="8"/>
  <c r="I111" i="8"/>
  <c r="I175" i="8"/>
  <c r="I239" i="8"/>
  <c r="I303" i="8"/>
  <c r="I367" i="8"/>
  <c r="I431" i="8"/>
  <c r="I17" i="8"/>
  <c r="I81" i="8"/>
  <c r="I145" i="8"/>
  <c r="I209" i="8"/>
  <c r="I273" i="8"/>
  <c r="I337" i="8"/>
  <c r="I401" i="8"/>
  <c r="I136" i="8"/>
  <c r="I380" i="8"/>
  <c r="I202" i="8"/>
  <c r="I80" i="8"/>
  <c r="I338" i="8"/>
  <c r="I412" i="8"/>
  <c r="I320" i="8"/>
  <c r="I400" i="8"/>
  <c r="I130" i="8"/>
  <c r="I426" i="8"/>
  <c r="I336" i="8"/>
  <c r="I82" i="8"/>
  <c r="I184" i="8"/>
  <c r="I64" i="8"/>
  <c r="I346" i="8"/>
  <c r="I282" i="8"/>
  <c r="D31" i="22"/>
  <c r="I8" i="3"/>
  <c r="I72" i="3"/>
  <c r="I136" i="3"/>
  <c r="I200" i="3"/>
  <c r="I264" i="3"/>
  <c r="I328" i="3"/>
  <c r="I392" i="3"/>
  <c r="I456" i="3"/>
  <c r="I520" i="3"/>
  <c r="I584" i="3"/>
  <c r="I648" i="3"/>
  <c r="I33" i="3"/>
  <c r="I97" i="3"/>
  <c r="I161" i="3"/>
  <c r="I225" i="3"/>
  <c r="I289" i="3"/>
  <c r="I353" i="3"/>
  <c r="I417" i="3"/>
  <c r="I481" i="3"/>
  <c r="I545" i="3"/>
  <c r="I609" i="3"/>
  <c r="I26" i="3"/>
  <c r="I90" i="3"/>
  <c r="I154" i="3"/>
  <c r="I218" i="3"/>
  <c r="I282" i="3"/>
  <c r="I346" i="3"/>
  <c r="I410" i="3"/>
  <c r="I474" i="3"/>
  <c r="I538" i="3"/>
  <c r="I602" i="3"/>
  <c r="I11" i="3"/>
  <c r="I75" i="3"/>
  <c r="I139" i="3"/>
  <c r="I203" i="3"/>
  <c r="I267" i="3"/>
  <c r="I331" i="3"/>
  <c r="I395" i="3"/>
  <c r="I459" i="3"/>
  <c r="I523" i="3"/>
  <c r="I587" i="3"/>
  <c r="I651" i="3"/>
  <c r="I60" i="3"/>
  <c r="I124" i="3"/>
  <c r="I188" i="3"/>
  <c r="I252" i="3"/>
  <c r="I316" i="3"/>
  <c r="I380" i="3"/>
  <c r="I444" i="3"/>
  <c r="I508" i="3"/>
  <c r="I572" i="3"/>
  <c r="I636" i="3"/>
  <c r="I37" i="3"/>
  <c r="I101" i="3"/>
  <c r="I165" i="3"/>
  <c r="I229" i="3"/>
  <c r="I293" i="3"/>
  <c r="I357" i="3"/>
  <c r="I421" i="3"/>
  <c r="I485" i="3"/>
  <c r="I549" i="3"/>
  <c r="I613" i="3"/>
  <c r="I22" i="3"/>
  <c r="I86" i="3"/>
  <c r="I150" i="3"/>
  <c r="I214" i="3"/>
  <c r="I278" i="3"/>
  <c r="I342" i="3"/>
  <c r="I406" i="3"/>
  <c r="I470" i="3"/>
  <c r="I534" i="3"/>
  <c r="I598" i="3"/>
  <c r="I431" i="3"/>
  <c r="I690" i="3"/>
  <c r="I754" i="3"/>
  <c r="I818" i="3"/>
  <c r="I882" i="3"/>
  <c r="I946" i="3"/>
  <c r="I1010" i="3"/>
  <c r="I1074" i="3"/>
  <c r="I1138" i="3"/>
  <c r="I439" i="3"/>
  <c r="I691" i="3"/>
  <c r="I755" i="3"/>
  <c r="I819" i="3"/>
  <c r="I16" i="3"/>
  <c r="I80" i="3"/>
  <c r="I144" i="3"/>
  <c r="I208" i="3"/>
  <c r="I272" i="3"/>
  <c r="I336" i="3"/>
  <c r="I400" i="3"/>
  <c r="I464" i="3"/>
  <c r="I528" i="3"/>
  <c r="I592" i="3"/>
  <c r="I656" i="3"/>
  <c r="I41" i="3"/>
  <c r="I105" i="3"/>
  <c r="I169" i="3"/>
  <c r="I233" i="3"/>
  <c r="I297" i="3"/>
  <c r="I361" i="3"/>
  <c r="I425" i="3"/>
  <c r="I489" i="3"/>
  <c r="I553" i="3"/>
  <c r="I617" i="3"/>
  <c r="I34" i="3"/>
  <c r="I98" i="3"/>
  <c r="I162" i="3"/>
  <c r="I226" i="3"/>
  <c r="I290" i="3"/>
  <c r="I354" i="3"/>
  <c r="I418" i="3"/>
  <c r="I482" i="3"/>
  <c r="I546" i="3"/>
  <c r="I610" i="3"/>
  <c r="I19" i="3"/>
  <c r="I83" i="3"/>
  <c r="I147" i="3"/>
  <c r="I211" i="3"/>
  <c r="I275" i="3"/>
  <c r="I339" i="3"/>
  <c r="I403" i="3"/>
  <c r="I467" i="3"/>
  <c r="I531" i="3"/>
  <c r="I595" i="3"/>
  <c r="I4" i="3"/>
  <c r="I68" i="3"/>
  <c r="I132" i="3"/>
  <c r="I196" i="3"/>
  <c r="I260" i="3"/>
  <c r="I324" i="3"/>
  <c r="I388" i="3"/>
  <c r="I452" i="3"/>
  <c r="I516" i="3"/>
  <c r="I580" i="3"/>
  <c r="I644" i="3"/>
  <c r="I45" i="3"/>
  <c r="I109" i="3"/>
  <c r="I173" i="3"/>
  <c r="I237" i="3"/>
  <c r="I301" i="3"/>
  <c r="I365" i="3"/>
  <c r="I429" i="3"/>
  <c r="I493" i="3"/>
  <c r="I557" i="3"/>
  <c r="I621" i="3"/>
  <c r="I30" i="3"/>
  <c r="I94" i="3"/>
  <c r="I158" i="3"/>
  <c r="I222" i="3"/>
  <c r="I286" i="3"/>
  <c r="I350" i="3"/>
  <c r="I414" i="3"/>
  <c r="I478" i="3"/>
  <c r="I542" i="3"/>
  <c r="I606" i="3"/>
  <c r="I495" i="3"/>
  <c r="I698" i="3"/>
  <c r="I762" i="3"/>
  <c r="I826" i="3"/>
  <c r="I890" i="3"/>
  <c r="I954" i="3"/>
  <c r="I1018" i="3"/>
  <c r="I1082" i="3"/>
  <c r="I1146" i="3"/>
  <c r="I503" i="3"/>
  <c r="I24" i="3"/>
  <c r="I88" i="3"/>
  <c r="I152" i="3"/>
  <c r="I216" i="3"/>
  <c r="I280" i="3"/>
  <c r="I344" i="3"/>
  <c r="I408" i="3"/>
  <c r="I472" i="3"/>
  <c r="I536" i="3"/>
  <c r="I600" i="3"/>
  <c r="I664" i="3"/>
  <c r="I49" i="3"/>
  <c r="I113" i="3"/>
  <c r="I177" i="3"/>
  <c r="I241" i="3"/>
  <c r="I305" i="3"/>
  <c r="I369" i="3"/>
  <c r="I433" i="3"/>
  <c r="I497" i="3"/>
  <c r="I561" i="3"/>
  <c r="I625" i="3"/>
  <c r="I42" i="3"/>
  <c r="I106" i="3"/>
  <c r="I170" i="3"/>
  <c r="I234" i="3"/>
  <c r="I298" i="3"/>
  <c r="I362" i="3"/>
  <c r="I426" i="3"/>
  <c r="I490" i="3"/>
  <c r="I554" i="3"/>
  <c r="I618" i="3"/>
  <c r="I27" i="3"/>
  <c r="I91" i="3"/>
  <c r="I155" i="3"/>
  <c r="I219" i="3"/>
  <c r="I283" i="3"/>
  <c r="I347" i="3"/>
  <c r="I411" i="3"/>
  <c r="I475" i="3"/>
  <c r="I539" i="3"/>
  <c r="I603" i="3"/>
  <c r="I12" i="3"/>
  <c r="I76" i="3"/>
  <c r="I140" i="3"/>
  <c r="I204" i="3"/>
  <c r="I268" i="3"/>
  <c r="I332" i="3"/>
  <c r="I396" i="3"/>
  <c r="I460" i="3"/>
  <c r="I524" i="3"/>
  <c r="I588" i="3"/>
  <c r="I652" i="3"/>
  <c r="I53" i="3"/>
  <c r="I117" i="3"/>
  <c r="I181" i="3"/>
  <c r="I245" i="3"/>
  <c r="I309" i="3"/>
  <c r="I373" i="3"/>
  <c r="I437" i="3"/>
  <c r="I501" i="3"/>
  <c r="I565" i="3"/>
  <c r="I629" i="3"/>
  <c r="I38" i="3"/>
  <c r="I102" i="3"/>
  <c r="I166" i="3"/>
  <c r="I230" i="3"/>
  <c r="I294" i="3"/>
  <c r="I358" i="3"/>
  <c r="I422" i="3"/>
  <c r="I486" i="3"/>
  <c r="I550" i="3"/>
  <c r="I47" i="3"/>
  <c r="I559" i="3"/>
  <c r="I706" i="3"/>
  <c r="I770" i="3"/>
  <c r="I834" i="3"/>
  <c r="I898" i="3"/>
  <c r="I962" i="3"/>
  <c r="I1026" i="3"/>
  <c r="I1090" i="3"/>
  <c r="I1154" i="3"/>
  <c r="I55" i="3"/>
  <c r="I567" i="3"/>
  <c r="I707" i="3"/>
  <c r="I771" i="3"/>
  <c r="I835" i="3"/>
  <c r="I899" i="3"/>
  <c r="I963" i="3"/>
  <c r="I1027" i="3"/>
  <c r="I1091" i="3"/>
  <c r="I32" i="3"/>
  <c r="I96" i="3"/>
  <c r="I160" i="3"/>
  <c r="I224" i="3"/>
  <c r="I288" i="3"/>
  <c r="I352" i="3"/>
  <c r="I416" i="3"/>
  <c r="I480" i="3"/>
  <c r="I544" i="3"/>
  <c r="I608" i="3"/>
  <c r="I672" i="3"/>
  <c r="I57" i="3"/>
  <c r="I121" i="3"/>
  <c r="I185" i="3"/>
  <c r="I249" i="3"/>
  <c r="I313" i="3"/>
  <c r="I377" i="3"/>
  <c r="I441" i="3"/>
  <c r="I505" i="3"/>
  <c r="I569" i="3"/>
  <c r="I633" i="3"/>
  <c r="I50" i="3"/>
  <c r="I114" i="3"/>
  <c r="I178" i="3"/>
  <c r="I242" i="3"/>
  <c r="I306" i="3"/>
  <c r="I370" i="3"/>
  <c r="I434" i="3"/>
  <c r="I498" i="3"/>
  <c r="I562" i="3"/>
  <c r="I626" i="3"/>
  <c r="I35" i="3"/>
  <c r="I99" i="3"/>
  <c r="I163" i="3"/>
  <c r="I227" i="3"/>
  <c r="I291" i="3"/>
  <c r="I355" i="3"/>
  <c r="I419" i="3"/>
  <c r="I483" i="3"/>
  <c r="I547" i="3"/>
  <c r="I611" i="3"/>
  <c r="I20" i="3"/>
  <c r="I84" i="3"/>
  <c r="I148" i="3"/>
  <c r="I212" i="3"/>
  <c r="I276" i="3"/>
  <c r="I340" i="3"/>
  <c r="I404" i="3"/>
  <c r="I468" i="3"/>
  <c r="I532" i="3"/>
  <c r="I596" i="3"/>
  <c r="I660" i="3"/>
  <c r="I61" i="3"/>
  <c r="I125" i="3"/>
  <c r="I189" i="3"/>
  <c r="I253" i="3"/>
  <c r="I317" i="3"/>
  <c r="I381" i="3"/>
  <c r="I445" i="3"/>
  <c r="I509" i="3"/>
  <c r="I573" i="3"/>
  <c r="I637" i="3"/>
  <c r="I46" i="3"/>
  <c r="I110" i="3"/>
  <c r="I174" i="3"/>
  <c r="I238" i="3"/>
  <c r="I302" i="3"/>
  <c r="I366" i="3"/>
  <c r="I430" i="3"/>
  <c r="I494" i="3"/>
  <c r="I558" i="3"/>
  <c r="I111" i="3"/>
  <c r="I615" i="3"/>
  <c r="I714" i="3"/>
  <c r="I778" i="3"/>
  <c r="I842" i="3"/>
  <c r="I906" i="3"/>
  <c r="I970" i="3"/>
  <c r="I1034" i="3"/>
  <c r="I1098" i="3"/>
  <c r="I1162" i="3"/>
  <c r="I119" i="3"/>
  <c r="I622" i="3"/>
  <c r="I715" i="3"/>
  <c r="I779" i="3"/>
  <c r="I40" i="3"/>
  <c r="I104" i="3"/>
  <c r="I168" i="3"/>
  <c r="I232" i="3"/>
  <c r="I296" i="3"/>
  <c r="I360" i="3"/>
  <c r="I424" i="3"/>
  <c r="I488" i="3"/>
  <c r="I552" i="3"/>
  <c r="I616" i="3"/>
  <c r="I680" i="3"/>
  <c r="I65" i="3"/>
  <c r="I129" i="3"/>
  <c r="I193" i="3"/>
  <c r="I257" i="3"/>
  <c r="I321" i="3"/>
  <c r="I385" i="3"/>
  <c r="I449" i="3"/>
  <c r="I513" i="3"/>
  <c r="I577" i="3"/>
  <c r="I641" i="3"/>
  <c r="I58" i="3"/>
  <c r="I122" i="3"/>
  <c r="I186" i="3"/>
  <c r="I250" i="3"/>
  <c r="I314" i="3"/>
  <c r="I378" i="3"/>
  <c r="I442" i="3"/>
  <c r="I506" i="3"/>
  <c r="I570" i="3"/>
  <c r="I634" i="3"/>
  <c r="I43" i="3"/>
  <c r="I107" i="3"/>
  <c r="I171" i="3"/>
  <c r="I235" i="3"/>
  <c r="I299" i="3"/>
  <c r="I363" i="3"/>
  <c r="I427" i="3"/>
  <c r="I491" i="3"/>
  <c r="I555" i="3"/>
  <c r="I619" i="3"/>
  <c r="I28" i="3"/>
  <c r="I92" i="3"/>
  <c r="I156" i="3"/>
  <c r="I220" i="3"/>
  <c r="I284" i="3"/>
  <c r="I348" i="3"/>
  <c r="I412" i="3"/>
  <c r="I476" i="3"/>
  <c r="I540" i="3"/>
  <c r="I604" i="3"/>
  <c r="I5" i="3"/>
  <c r="I69" i="3"/>
  <c r="I133" i="3"/>
  <c r="I197" i="3"/>
  <c r="I261" i="3"/>
  <c r="I325" i="3"/>
  <c r="I389" i="3"/>
  <c r="I453" i="3"/>
  <c r="I517" i="3"/>
  <c r="I581" i="3"/>
  <c r="I645" i="3"/>
  <c r="I54" i="3"/>
  <c r="I118" i="3"/>
  <c r="I182" i="3"/>
  <c r="I246" i="3"/>
  <c r="I310" i="3"/>
  <c r="I374" i="3"/>
  <c r="I438" i="3"/>
  <c r="I502" i="3"/>
  <c r="I566" i="3"/>
  <c r="I175" i="3"/>
  <c r="I647" i="3"/>
  <c r="I722" i="3"/>
  <c r="I786" i="3"/>
  <c r="I850" i="3"/>
  <c r="I914" i="3"/>
  <c r="I978" i="3"/>
  <c r="I1042" i="3"/>
  <c r="I1106" i="3"/>
  <c r="I1170" i="3"/>
  <c r="I183" i="3"/>
  <c r="I654" i="3"/>
  <c r="I723" i="3"/>
  <c r="I787" i="3"/>
  <c r="I851" i="3"/>
  <c r="I915" i="3"/>
  <c r="I979" i="3"/>
  <c r="I1043" i="3"/>
  <c r="I1107" i="3"/>
  <c r="I1171" i="3"/>
  <c r="I319" i="3"/>
  <c r="I48" i="3"/>
  <c r="I112" i="3"/>
  <c r="I176" i="3"/>
  <c r="I240" i="3"/>
  <c r="I304" i="3"/>
  <c r="I368" i="3"/>
  <c r="I432" i="3"/>
  <c r="I496" i="3"/>
  <c r="I560" i="3"/>
  <c r="I624" i="3"/>
  <c r="I9" i="3"/>
  <c r="I73" i="3"/>
  <c r="I137" i="3"/>
  <c r="I201" i="3"/>
  <c r="I265" i="3"/>
  <c r="I329" i="3"/>
  <c r="I393" i="3"/>
  <c r="I457" i="3"/>
  <c r="I521" i="3"/>
  <c r="I585" i="3"/>
  <c r="I649" i="3"/>
  <c r="I66" i="3"/>
  <c r="I130" i="3"/>
  <c r="I194" i="3"/>
  <c r="I258" i="3"/>
  <c r="I322" i="3"/>
  <c r="I386" i="3"/>
  <c r="I450" i="3"/>
  <c r="I514" i="3"/>
  <c r="I578" i="3"/>
  <c r="I642" i="3"/>
  <c r="I51" i="3"/>
  <c r="I115" i="3"/>
  <c r="I179" i="3"/>
  <c r="I243" i="3"/>
  <c r="I307" i="3"/>
  <c r="I371" i="3"/>
  <c r="I435" i="3"/>
  <c r="I499" i="3"/>
  <c r="I563" i="3"/>
  <c r="I627" i="3"/>
  <c r="I36" i="3"/>
  <c r="I100" i="3"/>
  <c r="I164" i="3"/>
  <c r="I228" i="3"/>
  <c r="I292" i="3"/>
  <c r="I356" i="3"/>
  <c r="I420" i="3"/>
  <c r="I484" i="3"/>
  <c r="I548" i="3"/>
  <c r="I612" i="3"/>
  <c r="I13" i="3"/>
  <c r="I77" i="3"/>
  <c r="I141" i="3"/>
  <c r="I205" i="3"/>
  <c r="I269" i="3"/>
  <c r="I333" i="3"/>
  <c r="I397" i="3"/>
  <c r="I461" i="3"/>
  <c r="I525" i="3"/>
  <c r="I589" i="3"/>
  <c r="I653" i="3"/>
  <c r="I62" i="3"/>
  <c r="I126" i="3"/>
  <c r="I190" i="3"/>
  <c r="I254" i="3"/>
  <c r="I318" i="3"/>
  <c r="I382" i="3"/>
  <c r="I446" i="3"/>
  <c r="I510" i="3"/>
  <c r="I574" i="3"/>
  <c r="I239" i="3"/>
  <c r="I663" i="3"/>
  <c r="I730" i="3"/>
  <c r="I794" i="3"/>
  <c r="I858" i="3"/>
  <c r="I922" i="3"/>
  <c r="I986" i="3"/>
  <c r="I1050" i="3"/>
  <c r="I1114" i="3"/>
  <c r="I1178" i="3"/>
  <c r="I247" i="3"/>
  <c r="I665" i="3"/>
  <c r="I731" i="3"/>
  <c r="I795" i="3"/>
  <c r="I859" i="3"/>
  <c r="I923" i="3"/>
  <c r="I987" i="3"/>
  <c r="I1051" i="3"/>
  <c r="I1115" i="3"/>
  <c r="I56" i="3"/>
  <c r="I120" i="3"/>
  <c r="I184" i="3"/>
  <c r="I248" i="3"/>
  <c r="I312" i="3"/>
  <c r="I376" i="3"/>
  <c r="I440" i="3"/>
  <c r="I504" i="3"/>
  <c r="I568" i="3"/>
  <c r="I632" i="3"/>
  <c r="I17" i="3"/>
  <c r="I81" i="3"/>
  <c r="I145" i="3"/>
  <c r="I209" i="3"/>
  <c r="I273" i="3"/>
  <c r="I337" i="3"/>
  <c r="I401" i="3"/>
  <c r="I465" i="3"/>
  <c r="I529" i="3"/>
  <c r="I593" i="3"/>
  <c r="I10" i="3"/>
  <c r="I74" i="3"/>
  <c r="I138" i="3"/>
  <c r="I202" i="3"/>
  <c r="I266" i="3"/>
  <c r="I330" i="3"/>
  <c r="I394" i="3"/>
  <c r="I458" i="3"/>
  <c r="I522" i="3"/>
  <c r="I586" i="3"/>
  <c r="I650" i="3"/>
  <c r="I59" i="3"/>
  <c r="I123" i="3"/>
  <c r="I187" i="3"/>
  <c r="I251" i="3"/>
  <c r="I315" i="3"/>
  <c r="I379" i="3"/>
  <c r="I443" i="3"/>
  <c r="I507" i="3"/>
  <c r="I571" i="3"/>
  <c r="I635" i="3"/>
  <c r="I44" i="3"/>
  <c r="I108" i="3"/>
  <c r="I172" i="3"/>
  <c r="I236" i="3"/>
  <c r="I300" i="3"/>
  <c r="I364" i="3"/>
  <c r="I428" i="3"/>
  <c r="I492" i="3"/>
  <c r="I556" i="3"/>
  <c r="I620" i="3"/>
  <c r="I21" i="3"/>
  <c r="I85" i="3"/>
  <c r="I149" i="3"/>
  <c r="I213" i="3"/>
  <c r="I277" i="3"/>
  <c r="I341" i="3"/>
  <c r="I405" i="3"/>
  <c r="I469" i="3"/>
  <c r="I533" i="3"/>
  <c r="I597" i="3"/>
  <c r="I6" i="3"/>
  <c r="I70" i="3"/>
  <c r="I134" i="3"/>
  <c r="I198" i="3"/>
  <c r="I262" i="3"/>
  <c r="I326" i="3"/>
  <c r="I390" i="3"/>
  <c r="I454" i="3"/>
  <c r="I518" i="3"/>
  <c r="I582" i="3"/>
  <c r="I303" i="3"/>
  <c r="I673" i="3"/>
  <c r="I738" i="3"/>
  <c r="I802" i="3"/>
  <c r="I866" i="3"/>
  <c r="I930" i="3"/>
  <c r="I994" i="3"/>
  <c r="I1058" i="3"/>
  <c r="I1122" i="3"/>
  <c r="I1186" i="3"/>
  <c r="I311" i="3"/>
  <c r="I674" i="3"/>
  <c r="I739" i="3"/>
  <c r="I803" i="3"/>
  <c r="I867" i="3"/>
  <c r="I931" i="3"/>
  <c r="I995" i="3"/>
  <c r="I1059" i="3"/>
  <c r="I1123" i="3"/>
  <c r="I1187" i="3"/>
  <c r="I447" i="3"/>
  <c r="I64" i="3"/>
  <c r="I576" i="3"/>
  <c r="I409" i="3"/>
  <c r="I274" i="3"/>
  <c r="I131" i="3"/>
  <c r="I643" i="3"/>
  <c r="I500" i="3"/>
  <c r="I349" i="3"/>
  <c r="I206" i="3"/>
  <c r="I682" i="3"/>
  <c r="I1194" i="3"/>
  <c r="I811" i="3"/>
  <c r="I947" i="3"/>
  <c r="I1075" i="3"/>
  <c r="I1179" i="3"/>
  <c r="I575" i="3"/>
  <c r="I708" i="3"/>
  <c r="I772" i="3"/>
  <c r="I836" i="3"/>
  <c r="I900" i="3"/>
  <c r="I964" i="3"/>
  <c r="I1028" i="3"/>
  <c r="I1092" i="3"/>
  <c r="I1156" i="3"/>
  <c r="I199" i="3"/>
  <c r="I657" i="3"/>
  <c r="I725" i="3"/>
  <c r="I789" i="3"/>
  <c r="I853" i="3"/>
  <c r="I917" i="3"/>
  <c r="I981" i="3"/>
  <c r="I1045" i="3"/>
  <c r="I1109" i="3"/>
  <c r="I1173" i="3"/>
  <c r="I79" i="3"/>
  <c r="I591" i="3"/>
  <c r="I710" i="3"/>
  <c r="I774" i="3"/>
  <c r="I838" i="3"/>
  <c r="I902" i="3"/>
  <c r="I966" i="3"/>
  <c r="I1030" i="3"/>
  <c r="I1094" i="3"/>
  <c r="I1158" i="3"/>
  <c r="I471" i="3"/>
  <c r="I695" i="3"/>
  <c r="I759" i="3"/>
  <c r="I823" i="3"/>
  <c r="I887" i="3"/>
  <c r="I951" i="3"/>
  <c r="I1015" i="3"/>
  <c r="I1079" i="3"/>
  <c r="I1143" i="3"/>
  <c r="I479" i="3"/>
  <c r="I696" i="3"/>
  <c r="I760" i="3"/>
  <c r="I824" i="3"/>
  <c r="I888" i="3"/>
  <c r="I952" i="3"/>
  <c r="I1016" i="3"/>
  <c r="I1080" i="3"/>
  <c r="I1144" i="3"/>
  <c r="I745" i="3"/>
  <c r="I881" i="3"/>
  <c r="I825" i="3"/>
  <c r="I1025" i="3"/>
  <c r="I1033" i="3"/>
  <c r="I721" i="3"/>
  <c r="I921" i="3"/>
  <c r="I929" i="3"/>
  <c r="I671" i="3"/>
  <c r="I436" i="3"/>
  <c r="I142" i="3"/>
  <c r="I367" i="3"/>
  <c r="I1163" i="3"/>
  <c r="I828" i="3"/>
  <c r="I845" i="3"/>
  <c r="I1101" i="3"/>
  <c r="I830" i="3"/>
  <c r="I1022" i="3"/>
  <c r="I687" i="3"/>
  <c r="I943" i="3"/>
  <c r="I415" i="3"/>
  <c r="I752" i="3"/>
  <c r="I944" i="3"/>
  <c r="I1072" i="3"/>
  <c r="I1169" i="3"/>
  <c r="I865" i="3"/>
  <c r="I128" i="3"/>
  <c r="I640" i="3"/>
  <c r="I473" i="3"/>
  <c r="I338" i="3"/>
  <c r="I195" i="3"/>
  <c r="I52" i="3"/>
  <c r="I564" i="3"/>
  <c r="I413" i="3"/>
  <c r="I270" i="3"/>
  <c r="I746" i="3"/>
  <c r="I827" i="3"/>
  <c r="I955" i="3"/>
  <c r="I1083" i="3"/>
  <c r="I1195" i="3"/>
  <c r="I623" i="3"/>
  <c r="I716" i="3"/>
  <c r="I780" i="3"/>
  <c r="I844" i="3"/>
  <c r="I908" i="3"/>
  <c r="I972" i="3"/>
  <c r="I1036" i="3"/>
  <c r="I1100" i="3"/>
  <c r="I1164" i="3"/>
  <c r="I263" i="3"/>
  <c r="I667" i="3"/>
  <c r="I733" i="3"/>
  <c r="I797" i="3"/>
  <c r="I861" i="3"/>
  <c r="I925" i="3"/>
  <c r="I989" i="3"/>
  <c r="I1053" i="3"/>
  <c r="I1117" i="3"/>
  <c r="I1181" i="3"/>
  <c r="I143" i="3"/>
  <c r="I631" i="3"/>
  <c r="I718" i="3"/>
  <c r="I782" i="3"/>
  <c r="I846" i="3"/>
  <c r="I910" i="3"/>
  <c r="I974" i="3"/>
  <c r="I1038" i="3"/>
  <c r="I1102" i="3"/>
  <c r="I1166" i="3"/>
  <c r="I23" i="3"/>
  <c r="I535" i="3"/>
  <c r="I703" i="3"/>
  <c r="I767" i="3"/>
  <c r="I831" i="3"/>
  <c r="I895" i="3"/>
  <c r="I959" i="3"/>
  <c r="I1023" i="3"/>
  <c r="I1087" i="3"/>
  <c r="I1151" i="3"/>
  <c r="I31" i="3"/>
  <c r="I543" i="3"/>
  <c r="I704" i="3"/>
  <c r="I768" i="3"/>
  <c r="I832" i="3"/>
  <c r="I896" i="3"/>
  <c r="I960" i="3"/>
  <c r="I1024" i="3"/>
  <c r="I1088" i="3"/>
  <c r="I1152" i="3"/>
  <c r="I809" i="3"/>
  <c r="I945" i="3"/>
  <c r="I889" i="3"/>
  <c r="I39" i="3"/>
  <c r="I1089" i="3"/>
  <c r="I103" i="3"/>
  <c r="I1097" i="3"/>
  <c r="I785" i="3"/>
  <c r="I985" i="3"/>
  <c r="I1185" i="3"/>
  <c r="I345" i="3"/>
  <c r="I763" i="3"/>
  <c r="I700" i="3"/>
  <c r="I1020" i="3"/>
  <c r="I630" i="3"/>
  <c r="I973" i="3"/>
  <c r="I527" i="3"/>
  <c r="I192" i="3"/>
  <c r="I25" i="3"/>
  <c r="I537" i="3"/>
  <c r="I402" i="3"/>
  <c r="I259" i="3"/>
  <c r="I116" i="3"/>
  <c r="I628" i="3"/>
  <c r="I477" i="3"/>
  <c r="I334" i="3"/>
  <c r="I810" i="3"/>
  <c r="I843" i="3"/>
  <c r="I971" i="3"/>
  <c r="I1099" i="3"/>
  <c r="I63" i="3"/>
  <c r="I655" i="3"/>
  <c r="I724" i="3"/>
  <c r="I788" i="3"/>
  <c r="I852" i="3"/>
  <c r="I916" i="3"/>
  <c r="I980" i="3"/>
  <c r="I1044" i="3"/>
  <c r="I1108" i="3"/>
  <c r="I1172" i="3"/>
  <c r="I327" i="3"/>
  <c r="I676" i="3"/>
  <c r="I741" i="3"/>
  <c r="I805" i="3"/>
  <c r="I869" i="3"/>
  <c r="I933" i="3"/>
  <c r="I997" i="3"/>
  <c r="I1061" i="3"/>
  <c r="I1125" i="3"/>
  <c r="I1189" i="3"/>
  <c r="I207" i="3"/>
  <c r="I658" i="3"/>
  <c r="I726" i="3"/>
  <c r="I790" i="3"/>
  <c r="I854" i="3"/>
  <c r="I918" i="3"/>
  <c r="I982" i="3"/>
  <c r="I1046" i="3"/>
  <c r="I1110" i="3"/>
  <c r="I1174" i="3"/>
  <c r="I87" i="3"/>
  <c r="I599" i="3"/>
  <c r="I711" i="3"/>
  <c r="I775" i="3"/>
  <c r="I839" i="3"/>
  <c r="I903" i="3"/>
  <c r="I967" i="3"/>
  <c r="I1031" i="3"/>
  <c r="I1095" i="3"/>
  <c r="I1159" i="3"/>
  <c r="I95" i="3"/>
  <c r="I607" i="3"/>
  <c r="I712" i="3"/>
  <c r="I776" i="3"/>
  <c r="I840" i="3"/>
  <c r="I904" i="3"/>
  <c r="I968" i="3"/>
  <c r="I1032" i="3"/>
  <c r="I1096" i="3"/>
  <c r="I1160" i="3"/>
  <c r="I873" i="3"/>
  <c r="I1009" i="3"/>
  <c r="I953" i="3"/>
  <c r="I551" i="3"/>
  <c r="I1153" i="3"/>
  <c r="I614" i="3"/>
  <c r="I1161" i="3"/>
  <c r="I849" i="3"/>
  <c r="I1049" i="3"/>
  <c r="I67" i="3"/>
  <c r="I1067" i="3"/>
  <c r="I956" i="3"/>
  <c r="I135" i="3"/>
  <c r="I909" i="3"/>
  <c r="I15" i="3"/>
  <c r="I894" i="3"/>
  <c r="I1150" i="3"/>
  <c r="I751" i="3"/>
  <c r="I1007" i="3"/>
  <c r="I969" i="3"/>
  <c r="I646" i="3"/>
  <c r="I737" i="3"/>
  <c r="I256" i="3"/>
  <c r="I89" i="3"/>
  <c r="I601" i="3"/>
  <c r="I466" i="3"/>
  <c r="I323" i="3"/>
  <c r="I180" i="3"/>
  <c r="I29" i="3"/>
  <c r="I541" i="3"/>
  <c r="I398" i="3"/>
  <c r="I874" i="3"/>
  <c r="I375" i="3"/>
  <c r="I875" i="3"/>
  <c r="I1003" i="3"/>
  <c r="I1131" i="3"/>
  <c r="I127" i="3"/>
  <c r="I666" i="3"/>
  <c r="I732" i="3"/>
  <c r="I796" i="3"/>
  <c r="I860" i="3"/>
  <c r="I924" i="3"/>
  <c r="I988" i="3"/>
  <c r="I1052" i="3"/>
  <c r="I1116" i="3"/>
  <c r="I1180" i="3"/>
  <c r="I391" i="3"/>
  <c r="I685" i="3"/>
  <c r="I749" i="3"/>
  <c r="I813" i="3"/>
  <c r="I877" i="3"/>
  <c r="I941" i="3"/>
  <c r="I1005" i="3"/>
  <c r="I1069" i="3"/>
  <c r="I1133" i="3"/>
  <c r="I271" i="3"/>
  <c r="I668" i="3"/>
  <c r="I734" i="3"/>
  <c r="I798" i="3"/>
  <c r="I862" i="3"/>
  <c r="I926" i="3"/>
  <c r="I990" i="3"/>
  <c r="I1054" i="3"/>
  <c r="I1118" i="3"/>
  <c r="I1182" i="3"/>
  <c r="I151" i="3"/>
  <c r="I638" i="3"/>
  <c r="I719" i="3"/>
  <c r="I783" i="3"/>
  <c r="I847" i="3"/>
  <c r="I911" i="3"/>
  <c r="I975" i="3"/>
  <c r="I1039" i="3"/>
  <c r="I1103" i="3"/>
  <c r="I1167" i="3"/>
  <c r="I159" i="3"/>
  <c r="I639" i="3"/>
  <c r="I720" i="3"/>
  <c r="I784" i="3"/>
  <c r="I848" i="3"/>
  <c r="I912" i="3"/>
  <c r="I976" i="3"/>
  <c r="I1040" i="3"/>
  <c r="I1104" i="3"/>
  <c r="I1168" i="3"/>
  <c r="I937" i="3"/>
  <c r="I1073" i="3"/>
  <c r="I1017" i="3"/>
  <c r="I705" i="3"/>
  <c r="I713" i="3"/>
  <c r="I913" i="3"/>
  <c r="I231" i="3"/>
  <c r="I1113" i="3"/>
  <c r="I801" i="3"/>
  <c r="I512" i="3"/>
  <c r="I939" i="3"/>
  <c r="I764" i="3"/>
  <c r="I1084" i="3"/>
  <c r="I717" i="3"/>
  <c r="I1037" i="3"/>
  <c r="I702" i="3"/>
  <c r="I958" i="3"/>
  <c r="I815" i="3"/>
  <c r="I1135" i="3"/>
  <c r="I816" i="3"/>
  <c r="I1008" i="3"/>
  <c r="I681" i="3"/>
  <c r="I761" i="3"/>
  <c r="I961" i="3"/>
  <c r="I320" i="3"/>
  <c r="I153" i="3"/>
  <c r="I18" i="3"/>
  <c r="I530" i="3"/>
  <c r="I387" i="3"/>
  <c r="I244" i="3"/>
  <c r="I93" i="3"/>
  <c r="I605" i="3"/>
  <c r="I462" i="3"/>
  <c r="I938" i="3"/>
  <c r="I683" i="3"/>
  <c r="I883" i="3"/>
  <c r="I1011" i="3"/>
  <c r="I1139" i="3"/>
  <c r="I191" i="3"/>
  <c r="I675" i="3"/>
  <c r="I740" i="3"/>
  <c r="I804" i="3"/>
  <c r="I868" i="3"/>
  <c r="I932" i="3"/>
  <c r="I996" i="3"/>
  <c r="I1060" i="3"/>
  <c r="I1124" i="3"/>
  <c r="I1188" i="3"/>
  <c r="I455" i="3"/>
  <c r="I693" i="3"/>
  <c r="I757" i="3"/>
  <c r="I821" i="3"/>
  <c r="I885" i="3"/>
  <c r="I949" i="3"/>
  <c r="I1013" i="3"/>
  <c r="I1077" i="3"/>
  <c r="I1141" i="3"/>
  <c r="I335" i="3"/>
  <c r="I677" i="3"/>
  <c r="I742" i="3"/>
  <c r="I806" i="3"/>
  <c r="I870" i="3"/>
  <c r="I934" i="3"/>
  <c r="I998" i="3"/>
  <c r="I1062" i="3"/>
  <c r="I1126" i="3"/>
  <c r="I1190" i="3"/>
  <c r="I215" i="3"/>
  <c r="I659" i="3"/>
  <c r="I727" i="3"/>
  <c r="I791" i="3"/>
  <c r="I855" i="3"/>
  <c r="I919" i="3"/>
  <c r="I983" i="3"/>
  <c r="I1047" i="3"/>
  <c r="I1111" i="3"/>
  <c r="I1175" i="3"/>
  <c r="I223" i="3"/>
  <c r="I661" i="3"/>
  <c r="I728" i="3"/>
  <c r="I792" i="3"/>
  <c r="I856" i="3"/>
  <c r="I920" i="3"/>
  <c r="I984" i="3"/>
  <c r="I1048" i="3"/>
  <c r="I1112" i="3"/>
  <c r="I1176" i="3"/>
  <c r="I1001" i="3"/>
  <c r="I423" i="3"/>
  <c r="I1137" i="3"/>
  <c r="I1081" i="3"/>
  <c r="I769" i="3"/>
  <c r="I777" i="3"/>
  <c r="I977" i="3"/>
  <c r="I662" i="3"/>
  <c r="I1177" i="3"/>
  <c r="I2" i="3"/>
  <c r="I295" i="3"/>
  <c r="I210" i="3"/>
  <c r="I1071" i="3"/>
  <c r="I857" i="3"/>
  <c r="I384" i="3"/>
  <c r="I217" i="3"/>
  <c r="I82" i="3"/>
  <c r="I594" i="3"/>
  <c r="I451" i="3"/>
  <c r="I308" i="3"/>
  <c r="I157" i="3"/>
  <c r="I14" i="3"/>
  <c r="I526" i="3"/>
  <c r="I1002" i="3"/>
  <c r="I699" i="3"/>
  <c r="I891" i="3"/>
  <c r="I1019" i="3"/>
  <c r="I1147" i="3"/>
  <c r="I255" i="3"/>
  <c r="I684" i="3"/>
  <c r="I748" i="3"/>
  <c r="I812" i="3"/>
  <c r="I876" i="3"/>
  <c r="I940" i="3"/>
  <c r="I1004" i="3"/>
  <c r="I1068" i="3"/>
  <c r="I1132" i="3"/>
  <c r="I1196" i="3"/>
  <c r="I7" i="3"/>
  <c r="I519" i="3"/>
  <c r="I701" i="3"/>
  <c r="I765" i="3"/>
  <c r="I829" i="3"/>
  <c r="I893" i="3"/>
  <c r="I957" i="3"/>
  <c r="I1021" i="3"/>
  <c r="I1085" i="3"/>
  <c r="I1149" i="3"/>
  <c r="I399" i="3"/>
  <c r="I686" i="3"/>
  <c r="I750" i="3"/>
  <c r="I814" i="3"/>
  <c r="I878" i="3"/>
  <c r="I942" i="3"/>
  <c r="I1006" i="3"/>
  <c r="I1070" i="3"/>
  <c r="I1134" i="3"/>
  <c r="I1198" i="3"/>
  <c r="I279" i="3"/>
  <c r="I669" i="3"/>
  <c r="I735" i="3"/>
  <c r="I799" i="3"/>
  <c r="I863" i="3"/>
  <c r="I927" i="3"/>
  <c r="I991" i="3"/>
  <c r="I1055" i="3"/>
  <c r="I1119" i="3"/>
  <c r="I1183" i="3"/>
  <c r="I287" i="3"/>
  <c r="I670" i="3"/>
  <c r="I736" i="3"/>
  <c r="I800" i="3"/>
  <c r="I864" i="3"/>
  <c r="I928" i="3"/>
  <c r="I992" i="3"/>
  <c r="I1056" i="3"/>
  <c r="I1120" i="3"/>
  <c r="I1184" i="3"/>
  <c r="I1065" i="3"/>
  <c r="I689" i="3"/>
  <c r="I487" i="3"/>
  <c r="I1145" i="3"/>
  <c r="I833" i="3"/>
  <c r="I841" i="3"/>
  <c r="I1041" i="3"/>
  <c r="I729" i="3"/>
  <c r="I1057" i="3"/>
  <c r="I1121" i="3"/>
  <c r="I579" i="3"/>
  <c r="I285" i="3"/>
  <c r="I1130" i="3"/>
  <c r="I511" i="3"/>
  <c r="I892" i="3"/>
  <c r="I1148" i="3"/>
  <c r="I781" i="3"/>
  <c r="I1165" i="3"/>
  <c r="I766" i="3"/>
  <c r="I1086" i="3"/>
  <c r="I407" i="3"/>
  <c r="I879" i="3"/>
  <c r="I1199" i="3"/>
  <c r="I688" i="3"/>
  <c r="I880" i="3"/>
  <c r="I1136" i="3"/>
  <c r="I1193" i="3"/>
  <c r="I817" i="3"/>
  <c r="I448" i="3"/>
  <c r="I281" i="3"/>
  <c r="I146" i="3"/>
  <c r="I3" i="3"/>
  <c r="I515" i="3"/>
  <c r="I372" i="3"/>
  <c r="I221" i="3"/>
  <c r="I78" i="3"/>
  <c r="I590" i="3"/>
  <c r="I1066" i="3"/>
  <c r="I747" i="3"/>
  <c r="I907" i="3"/>
  <c r="I1035" i="3"/>
  <c r="I1155" i="3"/>
  <c r="I383" i="3"/>
  <c r="I692" i="3"/>
  <c r="I756" i="3"/>
  <c r="I820" i="3"/>
  <c r="I884" i="3"/>
  <c r="I948" i="3"/>
  <c r="I1012" i="3"/>
  <c r="I1076" i="3"/>
  <c r="I1140" i="3"/>
  <c r="I71" i="3"/>
  <c r="I583" i="3"/>
  <c r="I709" i="3"/>
  <c r="I773" i="3"/>
  <c r="I837" i="3"/>
  <c r="I901" i="3"/>
  <c r="I965" i="3"/>
  <c r="I1029" i="3"/>
  <c r="I1093" i="3"/>
  <c r="I1157" i="3"/>
  <c r="I463" i="3"/>
  <c r="I694" i="3"/>
  <c r="I758" i="3"/>
  <c r="I822" i="3"/>
  <c r="I886" i="3"/>
  <c r="I950" i="3"/>
  <c r="I1014" i="3"/>
  <c r="I1078" i="3"/>
  <c r="I1142" i="3"/>
  <c r="I343" i="3"/>
  <c r="I678" i="3"/>
  <c r="I743" i="3"/>
  <c r="I807" i="3"/>
  <c r="I871" i="3"/>
  <c r="I935" i="3"/>
  <c r="I999" i="3"/>
  <c r="I1063" i="3"/>
  <c r="I1127" i="3"/>
  <c r="I1191" i="3"/>
  <c r="I351" i="3"/>
  <c r="I679" i="3"/>
  <c r="I744" i="3"/>
  <c r="I808" i="3"/>
  <c r="I872" i="3"/>
  <c r="I936" i="3"/>
  <c r="I1000" i="3"/>
  <c r="I1064" i="3"/>
  <c r="I1128" i="3"/>
  <c r="I1192" i="3"/>
  <c r="I359" i="3"/>
  <c r="I1129" i="3"/>
  <c r="I753" i="3"/>
  <c r="I697" i="3"/>
  <c r="I897" i="3"/>
  <c r="I905" i="3"/>
  <c r="I167" i="3"/>
  <c r="I1105" i="3"/>
  <c r="I793" i="3"/>
  <c r="I993" i="3"/>
  <c r="G100" i="2"/>
  <c r="I38" i="29"/>
  <c r="D42" i="29"/>
  <c r="H42" i="29"/>
  <c r="G103" i="2"/>
  <c r="I40" i="29"/>
  <c r="G106" i="2"/>
  <c r="I42" i="29"/>
  <c r="D43" i="29"/>
  <c r="G97" i="2"/>
  <c r="H36" i="4" s="1"/>
  <c r="I36" i="29"/>
  <c r="G94" i="2"/>
  <c r="H35" i="4" s="1"/>
  <c r="I34" i="29"/>
  <c r="G82" i="2"/>
  <c r="H31" i="4" s="1"/>
  <c r="I26" i="29"/>
  <c r="G79" i="2"/>
  <c r="H30" i="4" s="1"/>
  <c r="I24" i="29"/>
  <c r="G85" i="2"/>
  <c r="I28" i="29"/>
  <c r="G91" i="2"/>
  <c r="H34" i="4" s="1"/>
  <c r="I32" i="29"/>
  <c r="G88" i="2"/>
  <c r="H33" i="4" s="1"/>
  <c r="I30" i="29"/>
  <c r="G58" i="2"/>
  <c r="H19" i="4" s="1"/>
  <c r="G55" i="2"/>
  <c r="H18" i="4" s="1"/>
  <c r="G52" i="2"/>
  <c r="G49" i="2"/>
  <c r="H16" i="4" s="1"/>
  <c r="G82" i="19"/>
  <c r="G79" i="19"/>
  <c r="H26" i="10" s="1"/>
  <c r="I42" i="23"/>
  <c r="G40" i="19"/>
  <c r="H31" i="10"/>
  <c r="G88" i="19"/>
  <c r="H29" i="10" s="1"/>
  <c r="G85" i="19"/>
  <c r="H28" i="10" s="1"/>
  <c r="I38" i="22"/>
  <c r="G34" i="2"/>
  <c r="H7" i="4" s="1"/>
  <c r="G70" i="2"/>
  <c r="H23" i="4" s="1"/>
  <c r="I36" i="22"/>
  <c r="G31" i="2"/>
  <c r="I34" i="22"/>
  <c r="G28" i="2"/>
  <c r="I32" i="22"/>
  <c r="G25" i="2"/>
  <c r="I46" i="22"/>
  <c r="G46" i="2"/>
  <c r="H11" i="4" s="1"/>
  <c r="I30" i="22"/>
  <c r="G22" i="2"/>
  <c r="I44" i="22"/>
  <c r="G43" i="2"/>
  <c r="I42" i="22"/>
  <c r="G40" i="2"/>
  <c r="H9" i="4" s="1"/>
  <c r="I40" i="22"/>
  <c r="G37" i="2"/>
  <c r="I38" i="23"/>
  <c r="G34" i="19"/>
  <c r="I36" i="23"/>
  <c r="G31" i="19"/>
  <c r="E4" i="28"/>
  <c r="G19" i="19"/>
  <c r="AD19" i="19" s="1"/>
  <c r="I28" i="22"/>
  <c r="G19" i="2"/>
  <c r="AC19" i="2" s="1"/>
  <c r="E63" i="1"/>
  <c r="E62" i="1"/>
  <c r="P23" i="19"/>
  <c r="M3" i="10" s="1"/>
  <c r="P19" i="19"/>
  <c r="K2" i="10" s="1"/>
  <c r="C2" i="4"/>
  <c r="C146" i="10"/>
  <c r="H24" i="25"/>
  <c r="P46" i="19"/>
  <c r="K13" i="10" s="1"/>
  <c r="AL46" i="19"/>
  <c r="I28" i="25"/>
  <c r="P53" i="19"/>
  <c r="M15" i="10" s="1"/>
  <c r="AL53" i="19"/>
  <c r="P57" i="19"/>
  <c r="O16" i="10" s="1"/>
  <c r="AL57" i="19"/>
  <c r="K21" i="10"/>
  <c r="P71" i="19"/>
  <c r="M23" i="10" s="1"/>
  <c r="AL71" i="19"/>
  <c r="P75" i="19"/>
  <c r="O24" i="10" s="1"/>
  <c r="AL75" i="19"/>
  <c r="P88" i="19"/>
  <c r="K29" i="10" s="1"/>
  <c r="AL88" i="19"/>
  <c r="M31" i="10"/>
  <c r="I26" i="25"/>
  <c r="K20" i="10"/>
  <c r="M30" i="10"/>
  <c r="I24" i="25"/>
  <c r="P47" i="19"/>
  <c r="M13" i="10" s="1"/>
  <c r="AL47" i="19"/>
  <c r="P51" i="19"/>
  <c r="O14" i="10" s="1"/>
  <c r="AL51" i="19"/>
  <c r="P64" i="19"/>
  <c r="K19" i="10" s="1"/>
  <c r="AL64" i="19"/>
  <c r="M21" i="10"/>
  <c r="P69" i="19"/>
  <c r="O22" i="10" s="1"/>
  <c r="AL69" i="19"/>
  <c r="P82" i="19"/>
  <c r="K27" i="10" s="1"/>
  <c r="AL82" i="19"/>
  <c r="P89" i="19"/>
  <c r="M29" i="10" s="1"/>
  <c r="AL89" i="19"/>
  <c r="O30" i="10"/>
  <c r="P44" i="19"/>
  <c r="M12" i="10" s="1"/>
  <c r="AL44" i="19"/>
  <c r="P48" i="19"/>
  <c r="O13" i="10" s="1"/>
  <c r="AL48" i="19"/>
  <c r="D31" i="25"/>
  <c r="P61" i="19"/>
  <c r="K18" i="10" s="1"/>
  <c r="AL61" i="19"/>
  <c r="M20" i="10"/>
  <c r="O21" i="10"/>
  <c r="P79" i="19"/>
  <c r="K26" i="10" s="1"/>
  <c r="AL79" i="19"/>
  <c r="P86" i="19"/>
  <c r="M28" i="10" s="1"/>
  <c r="AL86" i="19"/>
  <c r="P90" i="19"/>
  <c r="O29" i="10" s="1"/>
  <c r="AL90" i="19"/>
  <c r="P54" i="19"/>
  <c r="O15" i="10" s="1"/>
  <c r="AL54" i="19"/>
  <c r="P72" i="19"/>
  <c r="O23" i="10" s="1"/>
  <c r="AL72" i="19"/>
  <c r="O31" i="10"/>
  <c r="P45" i="19"/>
  <c r="O12" i="10" s="1"/>
  <c r="AL45" i="19"/>
  <c r="D29" i="25"/>
  <c r="D30" i="25"/>
  <c r="P58" i="19"/>
  <c r="K17" i="10" s="1"/>
  <c r="AL58" i="19"/>
  <c r="P65" i="19"/>
  <c r="M19" i="10" s="1"/>
  <c r="AL65" i="19"/>
  <c r="O20" i="10"/>
  <c r="P76" i="19"/>
  <c r="K25" i="10" s="1"/>
  <c r="AL76" i="19"/>
  <c r="P83" i="19"/>
  <c r="M27" i="10" s="1"/>
  <c r="AL83" i="19"/>
  <c r="P87" i="19"/>
  <c r="O28" i="10" s="1"/>
  <c r="AL87" i="19"/>
  <c r="P50" i="19"/>
  <c r="M14" i="10" s="1"/>
  <c r="AL50" i="19"/>
  <c r="P68" i="19"/>
  <c r="M22" i="10" s="1"/>
  <c r="AL68" i="19"/>
  <c r="P85" i="19"/>
  <c r="K28" i="10" s="1"/>
  <c r="AL85" i="19"/>
  <c r="D27" i="25"/>
  <c r="D28" i="25"/>
  <c r="H30" i="25"/>
  <c r="P55" i="19"/>
  <c r="K16" i="10" s="1"/>
  <c r="AL55" i="19"/>
  <c r="P62" i="19"/>
  <c r="M18" i="10" s="1"/>
  <c r="AL62" i="19"/>
  <c r="P66" i="19"/>
  <c r="O19" i="10" s="1"/>
  <c r="AL66" i="19"/>
  <c r="P73" i="19"/>
  <c r="K24" i="10" s="1"/>
  <c r="AL73" i="19"/>
  <c r="P80" i="19"/>
  <c r="M26" i="10" s="1"/>
  <c r="AL80" i="19"/>
  <c r="P84" i="19"/>
  <c r="O27" i="10" s="1"/>
  <c r="AL84" i="19"/>
  <c r="P43" i="19"/>
  <c r="K12" i="10" s="1"/>
  <c r="AL43" i="19"/>
  <c r="D25" i="25"/>
  <c r="D26" i="25"/>
  <c r="H28" i="25"/>
  <c r="P52" i="19"/>
  <c r="K15" i="10" s="1"/>
  <c r="AL52" i="19"/>
  <c r="P59" i="19"/>
  <c r="M17" i="10" s="1"/>
  <c r="AL59" i="19"/>
  <c r="P63" i="19"/>
  <c r="O18" i="10" s="1"/>
  <c r="AL63" i="19"/>
  <c r="P70" i="19"/>
  <c r="K23" i="10" s="1"/>
  <c r="AL70" i="19"/>
  <c r="P77" i="19"/>
  <c r="M25" i="10" s="1"/>
  <c r="AL77" i="19"/>
  <c r="P81" i="19"/>
  <c r="O26" i="10" s="1"/>
  <c r="AL81" i="19"/>
  <c r="K31" i="10"/>
  <c r="H26" i="25"/>
  <c r="P49" i="19"/>
  <c r="K14" i="10" s="1"/>
  <c r="AL49" i="19"/>
  <c r="I30" i="25"/>
  <c r="P56" i="19"/>
  <c r="M16" i="10" s="1"/>
  <c r="AL56" i="19"/>
  <c r="P60" i="19"/>
  <c r="O17" i="10" s="1"/>
  <c r="AL60" i="19"/>
  <c r="P67" i="19"/>
  <c r="K22" i="10" s="1"/>
  <c r="AL67" i="19"/>
  <c r="P74" i="19"/>
  <c r="M24" i="10" s="1"/>
  <c r="AL74" i="19"/>
  <c r="P78" i="19"/>
  <c r="O25" i="10" s="1"/>
  <c r="AL78" i="19"/>
  <c r="K30" i="10"/>
  <c r="E66" i="1"/>
  <c r="E65" i="1"/>
  <c r="H32" i="25"/>
  <c r="D33" i="25"/>
  <c r="I32" i="25"/>
  <c r="D32" i="25"/>
  <c r="D35" i="25"/>
  <c r="I34" i="25"/>
  <c r="D34" i="25"/>
  <c r="H34" i="25"/>
  <c r="D37" i="25"/>
  <c r="I36" i="25"/>
  <c r="H36" i="25"/>
  <c r="D38" i="25"/>
  <c r="H38" i="25"/>
  <c r="D39" i="25"/>
  <c r="I38" i="25"/>
  <c r="D25" i="26"/>
  <c r="I24" i="26"/>
  <c r="H24" i="26"/>
  <c r="D26" i="26"/>
  <c r="H26" i="26"/>
  <c r="D27" i="26"/>
  <c r="I26" i="26"/>
  <c r="H28" i="26"/>
  <c r="D29" i="26"/>
  <c r="I28" i="26"/>
  <c r="D33" i="26"/>
  <c r="D32" i="26"/>
  <c r="H32" i="26"/>
  <c r="D31" i="26"/>
  <c r="I30" i="26"/>
  <c r="D30" i="26"/>
  <c r="H30" i="26"/>
  <c r="D34" i="26"/>
  <c r="H34" i="26"/>
  <c r="D35" i="26"/>
  <c r="H36" i="26"/>
  <c r="D37" i="26"/>
  <c r="D36" i="26"/>
  <c r="D39" i="26"/>
  <c r="D38" i="26"/>
  <c r="H38" i="26"/>
  <c r="H42" i="24"/>
  <c r="D32" i="4"/>
  <c r="D36" i="4"/>
  <c r="H40" i="4"/>
  <c r="D35" i="4"/>
  <c r="H39" i="4"/>
  <c r="D40" i="4"/>
  <c r="H43" i="4"/>
  <c r="H40" i="24"/>
  <c r="D31" i="4"/>
  <c r="D43" i="24"/>
  <c r="D43" i="4"/>
  <c r="D40" i="24"/>
  <c r="D41" i="4"/>
  <c r="I42" i="24"/>
  <c r="D30" i="4"/>
  <c r="D34" i="4"/>
  <c r="H38" i="4"/>
  <c r="D39" i="4"/>
  <c r="H42" i="4"/>
  <c r="D41" i="24"/>
  <c r="I40" i="24"/>
  <c r="D42" i="24"/>
  <c r="H32" i="4"/>
  <c r="D33" i="4"/>
  <c r="D37" i="4"/>
  <c r="H37" i="4"/>
  <c r="D38" i="4"/>
  <c r="H41" i="4"/>
  <c r="D42" i="4"/>
  <c r="I38" i="24"/>
  <c r="H36" i="24"/>
  <c r="H34" i="24"/>
  <c r="H32" i="24"/>
  <c r="H30" i="24"/>
  <c r="H28" i="24"/>
  <c r="H26" i="24"/>
  <c r="H24" i="24"/>
  <c r="D38" i="24"/>
  <c r="H38" i="24"/>
  <c r="I36" i="24"/>
  <c r="D36" i="24"/>
  <c r="I34" i="24"/>
  <c r="D34" i="24"/>
  <c r="I32" i="24"/>
  <c r="D32" i="24"/>
  <c r="I30" i="24"/>
  <c r="D30" i="24"/>
  <c r="I28" i="24"/>
  <c r="D28" i="24"/>
  <c r="I26" i="24"/>
  <c r="D26" i="24"/>
  <c r="I24" i="24"/>
  <c r="D24" i="24"/>
  <c r="D39" i="24"/>
  <c r="D37" i="24"/>
  <c r="D35" i="24"/>
  <c r="D33" i="24"/>
  <c r="D31" i="24"/>
  <c r="D29" i="24"/>
  <c r="D27" i="24"/>
  <c r="D25" i="24"/>
  <c r="O71" i="2"/>
  <c r="M23" i="4" s="1"/>
  <c r="O76" i="2"/>
  <c r="K25" i="4" s="1"/>
  <c r="O70" i="2"/>
  <c r="K23" i="4" s="1"/>
  <c r="O77" i="2"/>
  <c r="M25" i="4" s="1"/>
  <c r="O26" i="4"/>
  <c r="K27" i="4"/>
  <c r="M29" i="4"/>
  <c r="O67" i="2"/>
  <c r="K22" i="4" s="1"/>
  <c r="O64" i="2"/>
  <c r="K21" i="4" s="1"/>
  <c r="O61" i="2"/>
  <c r="K20" i="4" s="1"/>
  <c r="O58" i="2"/>
  <c r="K19" i="4" s="1"/>
  <c r="O55" i="2"/>
  <c r="K18" i="4" s="1"/>
  <c r="O52" i="2"/>
  <c r="K17" i="4" s="1"/>
  <c r="O49" i="2"/>
  <c r="K16" i="4" s="1"/>
  <c r="O69" i="2"/>
  <c r="O22" i="4" s="1"/>
  <c r="O66" i="2"/>
  <c r="O21" i="4" s="1"/>
  <c r="O63" i="2"/>
  <c r="O20" i="4" s="1"/>
  <c r="O60" i="2"/>
  <c r="O19" i="4" s="1"/>
  <c r="O57" i="2"/>
  <c r="O18" i="4" s="1"/>
  <c r="O54" i="2"/>
  <c r="O17" i="4" s="1"/>
  <c r="O51" i="2"/>
  <c r="O16" i="4" s="1"/>
  <c r="O74" i="2"/>
  <c r="M24" i="4" s="1"/>
  <c r="O78" i="2"/>
  <c r="O25" i="4" s="1"/>
  <c r="M27" i="4"/>
  <c r="O28" i="4"/>
  <c r="K29" i="4"/>
  <c r="O68" i="2"/>
  <c r="M22" i="4" s="1"/>
  <c r="O65" i="2"/>
  <c r="M21" i="4" s="1"/>
  <c r="O62" i="2"/>
  <c r="M20" i="4" s="1"/>
  <c r="O59" i="2"/>
  <c r="M19" i="4" s="1"/>
  <c r="O56" i="2"/>
  <c r="M18" i="4" s="1"/>
  <c r="O53" i="2"/>
  <c r="M17" i="4" s="1"/>
  <c r="O50" i="2"/>
  <c r="M16" i="4" s="1"/>
  <c r="K26" i="4"/>
  <c r="M28" i="4"/>
  <c r="O75" i="2"/>
  <c r="O24" i="4" s="1"/>
  <c r="O72" i="2"/>
  <c r="O23" i="4" s="1"/>
  <c r="O73" i="2"/>
  <c r="K24" i="4" s="1"/>
  <c r="M26" i="4"/>
  <c r="O27" i="4"/>
  <c r="K28" i="4"/>
  <c r="O29" i="4"/>
  <c r="X2" i="19"/>
  <c r="X3" i="19" s="1"/>
  <c r="A1" i="19" s="1"/>
  <c r="A1" i="2"/>
  <c r="P25" i="19"/>
  <c r="K4" i="10" s="1"/>
  <c r="P30" i="19"/>
  <c r="O5" i="10" s="1"/>
  <c r="P31" i="19"/>
  <c r="K6" i="10" s="1"/>
  <c r="P42" i="19"/>
  <c r="O9" i="10" s="1"/>
  <c r="I32" i="26"/>
  <c r="I36" i="26"/>
  <c r="H30" i="10"/>
  <c r="AB61" i="19"/>
  <c r="D36" i="25"/>
  <c r="AB67" i="19"/>
  <c r="D24" i="26"/>
  <c r="AB73" i="19"/>
  <c r="D28" i="26"/>
  <c r="H27" i="10"/>
  <c r="I34" i="26"/>
  <c r="I38" i="26"/>
  <c r="D30" i="10"/>
  <c r="D29" i="10"/>
  <c r="AB88" i="19"/>
  <c r="D28" i="10"/>
  <c r="AB85" i="19"/>
  <c r="D27" i="10"/>
  <c r="AB82" i="19"/>
  <c r="D26" i="10"/>
  <c r="AB79" i="19"/>
  <c r="D25" i="10"/>
  <c r="AB76" i="19"/>
  <c r="AB43" i="19"/>
  <c r="D24" i="25"/>
  <c r="E24" i="27"/>
  <c r="AA28" i="2"/>
  <c r="E43" i="27"/>
  <c r="E44" i="27"/>
  <c r="AA34" i="2"/>
  <c r="AA40" i="2"/>
  <c r="AA43" i="2"/>
  <c r="C4" i="27"/>
  <c r="C14" i="27"/>
  <c r="E14" i="27"/>
  <c r="E34" i="27"/>
  <c r="AI40" i="2"/>
  <c r="E4" i="27"/>
  <c r="AI43" i="2"/>
  <c r="D29" i="4"/>
  <c r="H29" i="4"/>
  <c r="H28" i="4"/>
  <c r="D28" i="4"/>
  <c r="D27" i="4"/>
  <c r="H27" i="4"/>
  <c r="D26" i="4"/>
  <c r="H26" i="4"/>
  <c r="H25" i="4"/>
  <c r="D25" i="4"/>
  <c r="H24" i="4"/>
  <c r="D24" i="4"/>
  <c r="D23" i="4"/>
  <c r="H22" i="4"/>
  <c r="D22" i="4"/>
  <c r="E52" i="27"/>
  <c r="E33" i="27"/>
  <c r="AB34" i="2"/>
  <c r="C53" i="27"/>
  <c r="E53" i="27"/>
  <c r="AB31" i="2"/>
  <c r="C44" i="27"/>
  <c r="AB28" i="2"/>
  <c r="C34" i="27"/>
  <c r="AI25" i="2"/>
  <c r="E23" i="27"/>
  <c r="AB25" i="2"/>
  <c r="C24" i="27"/>
  <c r="AI22" i="2"/>
  <c r="E13" i="27"/>
  <c r="AV48" i="2"/>
  <c r="AI31" i="19"/>
  <c r="AI37" i="19"/>
  <c r="D31" i="10"/>
  <c r="AB70" i="19"/>
  <c r="D19" i="10"/>
  <c r="AB64" i="19"/>
  <c r="D17" i="10"/>
  <c r="AB58" i="19"/>
  <c r="D16" i="10"/>
  <c r="AB55" i="19"/>
  <c r="AB52" i="19"/>
  <c r="D14" i="10"/>
  <c r="AB49" i="19"/>
  <c r="D13" i="10"/>
  <c r="AB46" i="19"/>
  <c r="E13" i="28"/>
  <c r="AI28" i="2"/>
  <c r="AI34" i="2"/>
  <c r="M15" i="4"/>
  <c r="M14" i="4"/>
  <c r="M13" i="4"/>
  <c r="M12" i="4"/>
  <c r="K10" i="10"/>
  <c r="M10" i="10"/>
  <c r="O11" i="10"/>
  <c r="AI31" i="2"/>
  <c r="AI37" i="2"/>
  <c r="O14" i="4"/>
  <c r="O13" i="4"/>
  <c r="O12" i="4"/>
  <c r="O10" i="10"/>
  <c r="K11" i="10"/>
  <c r="M11" i="10"/>
  <c r="O15" i="4"/>
  <c r="I28" i="23"/>
  <c r="D2" i="10"/>
  <c r="I30" i="23"/>
  <c r="E14" i="28"/>
  <c r="D35" i="23"/>
  <c r="E33" i="28"/>
  <c r="I34" i="23"/>
  <c r="E34" i="28"/>
  <c r="H32" i="23"/>
  <c r="C24" i="28"/>
  <c r="I32" i="23"/>
  <c r="E24" i="28"/>
  <c r="D32" i="23"/>
  <c r="E23" i="28"/>
  <c r="AC28" i="19"/>
  <c r="H34" i="23"/>
  <c r="AI40" i="19"/>
  <c r="D43" i="23"/>
  <c r="D39" i="23"/>
  <c r="AI34" i="19"/>
  <c r="AI28" i="19"/>
  <c r="K15" i="4"/>
  <c r="K14" i="4"/>
  <c r="K13" i="4"/>
  <c r="K12" i="4"/>
  <c r="AI46" i="2"/>
  <c r="AA46" i="2"/>
  <c r="D31" i="23"/>
  <c r="AI22" i="19"/>
  <c r="AB22" i="19"/>
  <c r="D30" i="23"/>
  <c r="AC22" i="19"/>
  <c r="H30" i="23"/>
  <c r="AB19" i="19"/>
  <c r="D28" i="23"/>
  <c r="AC19" i="19"/>
  <c r="H28" i="23"/>
  <c r="AA40" i="19"/>
  <c r="B41" i="21"/>
  <c r="AB40" i="19"/>
  <c r="D41" i="23"/>
  <c r="AA37" i="19"/>
  <c r="G39" i="21"/>
  <c r="I40" i="23"/>
  <c r="B39" i="21"/>
  <c r="D40" i="23"/>
  <c r="AB37" i="19"/>
  <c r="H40" i="23"/>
  <c r="AC37" i="19"/>
  <c r="AC34" i="19"/>
  <c r="H38" i="23"/>
  <c r="D37" i="23"/>
  <c r="AF37" i="19"/>
  <c r="AF38" i="19" s="1"/>
  <c r="AF39" i="19" s="1"/>
  <c r="AA34" i="19"/>
  <c r="D7" i="10"/>
  <c r="AB34" i="19"/>
  <c r="AA19" i="19"/>
  <c r="AF19" i="19"/>
  <c r="AF20" i="19" s="1"/>
  <c r="AF21" i="19" s="1"/>
  <c r="AB25" i="19"/>
  <c r="AC25" i="19"/>
  <c r="P27" i="19"/>
  <c r="O4" i="10" s="1"/>
  <c r="AL27" i="19"/>
  <c r="P28" i="19"/>
  <c r="K5" i="10" s="1"/>
  <c r="AL28" i="19"/>
  <c r="P40" i="19"/>
  <c r="K9" i="10" s="1"/>
  <c r="AL40" i="19"/>
  <c r="B30" i="21"/>
  <c r="AA22" i="19"/>
  <c r="AF22" i="19"/>
  <c r="AF23" i="19" s="1"/>
  <c r="AF24" i="19" s="1"/>
  <c r="AA28" i="19"/>
  <c r="AF28" i="19"/>
  <c r="AF29" i="19" s="1"/>
  <c r="AF30" i="19" s="1"/>
  <c r="AB31" i="19"/>
  <c r="P32" i="19"/>
  <c r="M6" i="10" s="1"/>
  <c r="AL32" i="19"/>
  <c r="P36" i="19"/>
  <c r="O7" i="10" s="1"/>
  <c r="AL36" i="19"/>
  <c r="P37" i="19"/>
  <c r="K8" i="10" s="1"/>
  <c r="AL37" i="19"/>
  <c r="AF40" i="19"/>
  <c r="AF41" i="19" s="1"/>
  <c r="AF42" i="19" s="1"/>
  <c r="O2" i="10"/>
  <c r="AL21" i="19"/>
  <c r="AA31" i="19"/>
  <c r="AF31" i="19"/>
  <c r="AF32" i="19" s="1"/>
  <c r="AF33" i="19" s="1"/>
  <c r="P39" i="19"/>
  <c r="O8" i="10" s="1"/>
  <c r="AL39" i="19"/>
  <c r="P24" i="19"/>
  <c r="O3" i="10" s="1"/>
  <c r="AL24" i="19"/>
  <c r="D5" i="10"/>
  <c r="AB28" i="19"/>
  <c r="P29" i="19"/>
  <c r="M5" i="10" s="1"/>
  <c r="AL29" i="19"/>
  <c r="AC31" i="19"/>
  <c r="P33" i="19"/>
  <c r="O6" i="10" s="1"/>
  <c r="AL33" i="19"/>
  <c r="P34" i="19"/>
  <c r="K7" i="10" s="1"/>
  <c r="AL34" i="19"/>
  <c r="P41" i="19"/>
  <c r="M9" i="10" s="1"/>
  <c r="AL41" i="19"/>
  <c r="P35" i="19"/>
  <c r="M7" i="10" s="1"/>
  <c r="AL35" i="19"/>
  <c r="M2" i="10"/>
  <c r="AL20" i="19"/>
  <c r="K3" i="10"/>
  <c r="AL22" i="19"/>
  <c r="AA25" i="19"/>
  <c r="AF25" i="19"/>
  <c r="AF26" i="19" s="1"/>
  <c r="AF27" i="19" s="1"/>
  <c r="P26" i="19"/>
  <c r="M4" i="10" s="1"/>
  <c r="AL26" i="19"/>
  <c r="B38" i="21"/>
  <c r="AF34" i="19"/>
  <c r="AF35" i="19" s="1"/>
  <c r="AF36" i="19" s="1"/>
  <c r="P38" i="19"/>
  <c r="M8" i="10" s="1"/>
  <c r="AL38" i="19"/>
  <c r="D3" i="4"/>
  <c r="AA22" i="2"/>
  <c r="O4" i="4"/>
  <c r="K5" i="4"/>
  <c r="Z31" i="2"/>
  <c r="AE31" i="2"/>
  <c r="AB37" i="2"/>
  <c r="O8" i="4"/>
  <c r="K9" i="4"/>
  <c r="AE43" i="2"/>
  <c r="Z43" i="2"/>
  <c r="AE19" i="2"/>
  <c r="Z19" i="2"/>
  <c r="O2" i="4"/>
  <c r="AB22" i="2"/>
  <c r="O3" i="4"/>
  <c r="K4" i="4"/>
  <c r="AE28" i="2"/>
  <c r="Z28" i="2"/>
  <c r="AA31" i="2"/>
  <c r="O7" i="4"/>
  <c r="K8" i="4"/>
  <c r="AE40" i="2"/>
  <c r="Z40" i="2"/>
  <c r="AB46" i="2"/>
  <c r="O11" i="4"/>
  <c r="AA19" i="2"/>
  <c r="AE22" i="2"/>
  <c r="Z22" i="2"/>
  <c r="K2" i="4"/>
  <c r="M2" i="4"/>
  <c r="AB19" i="2"/>
  <c r="K3" i="4"/>
  <c r="Z25" i="2"/>
  <c r="AE25" i="2"/>
  <c r="O6" i="4"/>
  <c r="K7" i="4"/>
  <c r="Z37" i="2"/>
  <c r="AE37" i="2"/>
  <c r="AB43" i="2"/>
  <c r="O10" i="4"/>
  <c r="K11" i="4"/>
  <c r="AA25" i="2"/>
  <c r="O5" i="4"/>
  <c r="K6" i="4"/>
  <c r="AE34" i="2"/>
  <c r="Z34" i="2"/>
  <c r="AA37" i="2"/>
  <c r="AB40" i="2"/>
  <c r="O9" i="4"/>
  <c r="K10" i="4"/>
  <c r="AE46" i="2"/>
  <c r="Z46" i="2"/>
  <c r="M11" i="4"/>
  <c r="M10" i="4"/>
  <c r="M9" i="4"/>
  <c r="M8" i="4"/>
  <c r="M7" i="4"/>
  <c r="M6" i="4"/>
  <c r="M5" i="4"/>
  <c r="M4" i="4"/>
  <c r="M3" i="4"/>
  <c r="C74" i="10"/>
  <c r="H22" i="10"/>
  <c r="H17" i="10"/>
  <c r="H18" i="10"/>
  <c r="H23" i="10"/>
  <c r="D15" i="10"/>
  <c r="H24" i="10"/>
  <c r="H20" i="10"/>
  <c r="F22" i="18"/>
  <c r="G22" i="18" s="1"/>
  <c r="G23" i="18" s="1"/>
  <c r="C37" i="10"/>
  <c r="C90" i="10"/>
  <c r="C126" i="10"/>
  <c r="C133" i="10"/>
  <c r="C139" i="10"/>
  <c r="C141" i="10"/>
  <c r="C3" i="10"/>
  <c r="E26" i="18"/>
  <c r="F26" i="18" s="1"/>
  <c r="G6" i="4"/>
  <c r="G109" i="4"/>
  <c r="G57" i="4"/>
  <c r="G100" i="4"/>
  <c r="G44" i="4"/>
  <c r="G118" i="4"/>
  <c r="G86" i="4"/>
  <c r="G34" i="4"/>
  <c r="G37" i="4"/>
  <c r="G28" i="4"/>
  <c r="G107" i="4"/>
  <c r="G11" i="4"/>
  <c r="G13" i="4"/>
  <c r="G141" i="4"/>
  <c r="G93" i="4"/>
  <c r="G45" i="4"/>
  <c r="G140" i="4"/>
  <c r="G84" i="4"/>
  <c r="G40" i="4"/>
  <c r="G138" i="4"/>
  <c r="G106" i="4"/>
  <c r="G82" i="4"/>
  <c r="G54" i="4"/>
  <c r="G22" i="4"/>
  <c r="G89" i="4"/>
  <c r="G29" i="4"/>
  <c r="G88" i="4"/>
  <c r="G20" i="4"/>
  <c r="G127" i="4"/>
  <c r="G95" i="4"/>
  <c r="G51" i="4"/>
  <c r="G96" i="10"/>
  <c r="G149" i="4"/>
  <c r="G144" i="4"/>
  <c r="G146" i="4"/>
  <c r="G58" i="4"/>
  <c r="G113" i="4"/>
  <c r="G108" i="4"/>
  <c r="G135" i="4"/>
  <c r="G59" i="4"/>
  <c r="G119" i="4"/>
  <c r="G91" i="4"/>
  <c r="G35" i="4"/>
  <c r="G38" i="10"/>
  <c r="G44" i="10"/>
  <c r="G7" i="4"/>
  <c r="G5" i="4"/>
  <c r="G121" i="4"/>
  <c r="G85" i="4"/>
  <c r="G41" i="4"/>
  <c r="G120" i="4"/>
  <c r="G72" i="4"/>
  <c r="G32" i="4"/>
  <c r="G130" i="4"/>
  <c r="G102" i="4"/>
  <c r="G74" i="4"/>
  <c r="G42" i="4"/>
  <c r="G18" i="4"/>
  <c r="G81" i="4"/>
  <c r="G136" i="4"/>
  <c r="G68" i="4"/>
  <c r="G151" i="4"/>
  <c r="G3" i="4"/>
  <c r="G8" i="4"/>
  <c r="G117" i="4"/>
  <c r="G73" i="4"/>
  <c r="G17" i="4"/>
  <c r="G112" i="4"/>
  <c r="G64" i="4"/>
  <c r="G150" i="4"/>
  <c r="G122" i="4"/>
  <c r="G98" i="4"/>
  <c r="G66" i="4"/>
  <c r="G38" i="4"/>
  <c r="G133" i="4"/>
  <c r="G49" i="4"/>
  <c r="G128" i="4"/>
  <c r="G56" i="4"/>
  <c r="G139" i="4"/>
  <c r="G111" i="4"/>
  <c r="G83" i="4"/>
  <c r="G19" i="4"/>
  <c r="G108" i="10"/>
  <c r="G66" i="10"/>
  <c r="G32" i="10"/>
  <c r="G98" i="10"/>
  <c r="G33" i="10"/>
  <c r="G2" i="4"/>
  <c r="G10" i="4"/>
  <c r="G12" i="4"/>
  <c r="G137" i="4"/>
  <c r="G97" i="4"/>
  <c r="G65" i="4"/>
  <c r="G33" i="4"/>
  <c r="G124" i="4"/>
  <c r="G92" i="4"/>
  <c r="G60" i="4"/>
  <c r="G16" i="4"/>
  <c r="G134" i="4"/>
  <c r="G114" i="4"/>
  <c r="G90" i="4"/>
  <c r="G70" i="4"/>
  <c r="G50" i="4"/>
  <c r="G26" i="4"/>
  <c r="G125" i="4"/>
  <c r="G69" i="4"/>
  <c r="G148" i="4"/>
  <c r="G96" i="4"/>
  <c r="G48" i="4"/>
  <c r="G143" i="4"/>
  <c r="G123" i="4"/>
  <c r="G103" i="4"/>
  <c r="G67" i="4"/>
  <c r="G27" i="4"/>
  <c r="G52" i="10"/>
  <c r="G94" i="10"/>
  <c r="G120" i="10"/>
  <c r="G49" i="10"/>
  <c r="G9" i="10"/>
  <c r="G65" i="10"/>
  <c r="G17" i="10"/>
  <c r="G73" i="10"/>
  <c r="F29" i="21"/>
  <c r="B34" i="21"/>
  <c r="C99" i="10"/>
  <c r="C103" i="10"/>
  <c r="H21" i="10"/>
  <c r="C26" i="10"/>
  <c r="C32" i="10"/>
  <c r="C83" i="10"/>
  <c r="C58" i="10"/>
  <c r="C118" i="10"/>
  <c r="B42" i="21"/>
  <c r="B32" i="21"/>
  <c r="D21" i="10"/>
  <c r="D4" i="10"/>
  <c r="G31" i="21"/>
  <c r="G33" i="21"/>
  <c r="C17" i="10"/>
  <c r="C54" i="10"/>
  <c r="C71" i="10"/>
  <c r="C76" i="10"/>
  <c r="C78" i="10"/>
  <c r="C108" i="10"/>
  <c r="C136" i="10"/>
  <c r="C138" i="10"/>
  <c r="B31" i="21"/>
  <c r="G37" i="21"/>
  <c r="C12" i="10"/>
  <c r="C116" i="10"/>
  <c r="C42" i="10"/>
  <c r="C44" i="10"/>
  <c r="C46" i="10"/>
  <c r="C75" i="10"/>
  <c r="C79" i="10"/>
  <c r="C84" i="10"/>
  <c r="C86" i="10"/>
  <c r="C102" i="10"/>
  <c r="C109" i="10"/>
  <c r="C110" i="10"/>
  <c r="C123" i="10"/>
  <c r="C137" i="10"/>
  <c r="C143" i="10"/>
  <c r="C149" i="10"/>
  <c r="F35" i="21"/>
  <c r="C31" i="10"/>
  <c r="C35" i="10"/>
  <c r="C40" i="10"/>
  <c r="C97" i="10"/>
  <c r="C105" i="10"/>
  <c r="C125" i="10"/>
  <c r="G29" i="21"/>
  <c r="C72" i="10"/>
  <c r="G41" i="21"/>
  <c r="D11" i="10"/>
  <c r="B33" i="21"/>
  <c r="D20" i="10"/>
  <c r="C4" i="10"/>
  <c r="H15" i="10"/>
  <c r="C38" i="10"/>
  <c r="C41" i="10"/>
  <c r="C51" i="10"/>
  <c r="C53" i="10"/>
  <c r="C70" i="10"/>
  <c r="C43" i="10"/>
  <c r="C135" i="10"/>
  <c r="C142" i="10"/>
  <c r="C45" i="10"/>
  <c r="C80" i="10"/>
  <c r="C82" i="10"/>
  <c r="C92" i="10"/>
  <c r="C96" i="10"/>
  <c r="C107" i="10"/>
  <c r="C134" i="10"/>
  <c r="G15" i="4"/>
  <c r="G14" i="4"/>
  <c r="G9" i="4"/>
  <c r="G4" i="4"/>
  <c r="G129" i="4"/>
  <c r="G105" i="4"/>
  <c r="G77" i="4"/>
  <c r="G53" i="4"/>
  <c r="G25" i="4"/>
  <c r="G132" i="4"/>
  <c r="G104" i="4"/>
  <c r="G80" i="4"/>
  <c r="G52" i="4"/>
  <c r="G24" i="4"/>
  <c r="G142" i="4"/>
  <c r="G126" i="4"/>
  <c r="G110" i="4"/>
  <c r="G94" i="4"/>
  <c r="G78" i="4"/>
  <c r="G62" i="4"/>
  <c r="G46" i="4"/>
  <c r="G30" i="4"/>
  <c r="G145" i="4"/>
  <c r="G101" i="4"/>
  <c r="G61" i="4"/>
  <c r="G21" i="4"/>
  <c r="G116" i="4"/>
  <c r="G76" i="4"/>
  <c r="G36" i="4"/>
  <c r="G147" i="4"/>
  <c r="G131" i="4"/>
  <c r="G115" i="4"/>
  <c r="G99" i="4"/>
  <c r="G75" i="4"/>
  <c r="G43" i="4"/>
  <c r="G102" i="10"/>
  <c r="G64" i="10"/>
  <c r="G2" i="10"/>
  <c r="G148" i="10"/>
  <c r="G41" i="10"/>
  <c r="G81" i="10"/>
  <c r="G30" i="10"/>
  <c r="G34" i="10"/>
  <c r="G134" i="10"/>
  <c r="G25" i="10"/>
  <c r="G57" i="10"/>
  <c r="G97" i="10"/>
  <c r="C18" i="4"/>
  <c r="C131" i="4"/>
  <c r="C59" i="4"/>
  <c r="C60" i="4"/>
  <c r="C62" i="4"/>
  <c r="C64" i="4"/>
  <c r="C21" i="4"/>
  <c r="D18" i="4"/>
  <c r="C31" i="4"/>
  <c r="C42" i="4"/>
  <c r="C141" i="4"/>
  <c r="C142" i="4"/>
  <c r="C143" i="4"/>
  <c r="C147" i="4"/>
  <c r="C148" i="4"/>
  <c r="C12" i="4"/>
  <c r="C24" i="4"/>
  <c r="C26" i="4"/>
  <c r="C28" i="4"/>
  <c r="C30" i="4"/>
  <c r="C38" i="4"/>
  <c r="C92" i="4"/>
  <c r="C112" i="4"/>
  <c r="C126" i="4"/>
  <c r="G35" i="21"/>
  <c r="C28" i="10"/>
  <c r="C150" i="10"/>
  <c r="B29" i="21"/>
  <c r="D3" i="10"/>
  <c r="F31" i="21"/>
  <c r="F39" i="21"/>
  <c r="C10" i="10"/>
  <c r="F27" i="21"/>
  <c r="D12" i="10"/>
  <c r="H12" i="10"/>
  <c r="D6" i="10"/>
  <c r="B37" i="21"/>
  <c r="C20" i="10"/>
  <c r="C25" i="10"/>
  <c r="C27" i="10"/>
  <c r="C34" i="10"/>
  <c r="C36" i="10"/>
  <c r="C49" i="10"/>
  <c r="C52" i="10"/>
  <c r="C59" i="10"/>
  <c r="C73" i="10"/>
  <c r="C87" i="10"/>
  <c r="C91" i="10"/>
  <c r="C104" i="10"/>
  <c r="C113" i="10"/>
  <c r="C115" i="10"/>
  <c r="C117" i="10"/>
  <c r="C119" i="10"/>
  <c r="C124" i="10"/>
  <c r="C131" i="10"/>
  <c r="C33" i="10"/>
  <c r="C50" i="10"/>
  <c r="C61" i="10"/>
  <c r="C94" i="10"/>
  <c r="C98" i="10"/>
  <c r="C112" i="10"/>
  <c r="C121" i="10"/>
  <c r="C127" i="10"/>
  <c r="C132" i="10"/>
  <c r="C144" i="10"/>
  <c r="C11" i="10"/>
  <c r="C22" i="10"/>
  <c r="C18" i="10"/>
  <c r="C14" i="10"/>
  <c r="D8" i="10"/>
  <c r="D10" i="10"/>
  <c r="C13" i="10"/>
  <c r="H19" i="10"/>
  <c r="C57" i="10"/>
  <c r="C63" i="10"/>
  <c r="C67" i="10"/>
  <c r="C88" i="10"/>
  <c r="C114" i="10"/>
  <c r="C145" i="10"/>
  <c r="D9" i="10"/>
  <c r="B35" i="21"/>
  <c r="H16" i="10"/>
  <c r="C21" i="10"/>
  <c r="D23" i="10"/>
  <c r="C16" i="10"/>
  <c r="C55" i="10"/>
  <c r="C64" i="10"/>
  <c r="C89" i="10"/>
  <c r="C39" i="10"/>
  <c r="C47" i="10"/>
  <c r="C48" i="10"/>
  <c r="C56" i="10"/>
  <c r="C68" i="10"/>
  <c r="C69" i="10"/>
  <c r="C77" i="10"/>
  <c r="C93" i="10"/>
  <c r="C95" i="10"/>
  <c r="C100" i="10"/>
  <c r="C101" i="10"/>
  <c r="C106" i="10"/>
  <c r="C111" i="10"/>
  <c r="C140" i="10"/>
  <c r="C9" i="10"/>
  <c r="C29" i="10"/>
  <c r="C30" i="10"/>
  <c r="C60" i="10"/>
  <c r="C65" i="10"/>
  <c r="C66" i="10"/>
  <c r="C85" i="10"/>
  <c r="C120" i="10"/>
  <c r="C122" i="10"/>
  <c r="C128" i="10"/>
  <c r="C129" i="10"/>
  <c r="C130" i="10"/>
  <c r="C148" i="10"/>
  <c r="C6" i="10"/>
  <c r="F37" i="21"/>
  <c r="B40" i="21"/>
  <c r="C15" i="10"/>
  <c r="H25" i="10"/>
  <c r="C147" i="10"/>
  <c r="C2" i="10"/>
  <c r="G27" i="21"/>
  <c r="H14" i="10"/>
  <c r="C19" i="10"/>
  <c r="C24" i="10"/>
  <c r="C151" i="10"/>
  <c r="F33" i="21"/>
  <c r="C7" i="10"/>
  <c r="H13" i="10"/>
  <c r="D18" i="10"/>
  <c r="C81" i="10"/>
  <c r="C8" i="10"/>
  <c r="B36" i="21"/>
  <c r="D22" i="10"/>
  <c r="C23" i="10"/>
  <c r="B28" i="21"/>
  <c r="D24" i="10"/>
  <c r="C62" i="10"/>
  <c r="B27" i="21"/>
  <c r="C5" i="10"/>
  <c r="D6" i="4"/>
  <c r="D21" i="4"/>
  <c r="C29" i="4"/>
  <c r="C114" i="4"/>
  <c r="C118" i="4"/>
  <c r="C120" i="4"/>
  <c r="C128" i="4"/>
  <c r="C5" i="4"/>
  <c r="C68" i="4"/>
  <c r="C108" i="4"/>
  <c r="C110" i="4"/>
  <c r="C54" i="4"/>
  <c r="C58" i="4"/>
  <c r="C77" i="4"/>
  <c r="C93" i="4"/>
  <c r="C95" i="4"/>
  <c r="C105" i="4"/>
  <c r="C137" i="4"/>
  <c r="C138" i="4"/>
  <c r="C139" i="4"/>
  <c r="C140" i="4"/>
  <c r="C43" i="4"/>
  <c r="C44" i="4"/>
  <c r="C46" i="4"/>
  <c r="C48" i="4"/>
  <c r="C69" i="4"/>
  <c r="C73" i="4"/>
  <c r="C85" i="4"/>
  <c r="C87" i="4"/>
  <c r="C89" i="4"/>
  <c r="C90" i="4"/>
  <c r="C97" i="4"/>
  <c r="C134" i="4"/>
  <c r="C3" i="4"/>
  <c r="H20" i="4"/>
  <c r="C56" i="4"/>
  <c r="C102" i="4"/>
  <c r="C133" i="4"/>
  <c r="C135" i="4"/>
  <c r="D8" i="4"/>
  <c r="C116" i="4"/>
  <c r="D12" i="4"/>
  <c r="C40" i="4"/>
  <c r="C149" i="4"/>
  <c r="C150" i="4"/>
  <c r="C151" i="4"/>
  <c r="C22" i="4"/>
  <c r="C11" i="4"/>
  <c r="C32" i="4"/>
  <c r="C34" i="4"/>
  <c r="C36" i="4"/>
  <c r="C49" i="4"/>
  <c r="C50" i="4"/>
  <c r="C52" i="4"/>
  <c r="C65" i="4"/>
  <c r="C66" i="4"/>
  <c r="C74" i="4"/>
  <c r="C75" i="4"/>
  <c r="C76" i="4"/>
  <c r="C80" i="4"/>
  <c r="C81" i="4"/>
  <c r="C84" i="4"/>
  <c r="C91" i="4"/>
  <c r="C94" i="4"/>
  <c r="C100" i="4"/>
  <c r="C104" i="4"/>
  <c r="C124" i="4"/>
  <c r="C132" i="4"/>
  <c r="C145" i="4"/>
  <c r="C146" i="4"/>
  <c r="H21" i="4"/>
  <c r="C15" i="4"/>
  <c r="C9" i="4"/>
  <c r="D4" i="4"/>
  <c r="C35" i="4"/>
  <c r="C41" i="4"/>
  <c r="C51" i="4"/>
  <c r="C57" i="4"/>
  <c r="C67" i="4"/>
  <c r="C72" i="4"/>
  <c r="C83" i="4"/>
  <c r="C88" i="4"/>
  <c r="C16" i="4"/>
  <c r="C20" i="4"/>
  <c r="C13" i="4"/>
  <c r="C7" i="4"/>
  <c r="D2" i="4"/>
  <c r="D13" i="4"/>
  <c r="C98" i="4"/>
  <c r="C106" i="4"/>
  <c r="C122" i="4"/>
  <c r="C130" i="4"/>
  <c r="C136" i="4"/>
  <c r="C144" i="4"/>
  <c r="C82" i="4"/>
  <c r="D7" i="4"/>
  <c r="D11" i="4"/>
  <c r="C17" i="4"/>
  <c r="D5" i="4"/>
  <c r="D9" i="4"/>
  <c r="C19" i="4"/>
  <c r="C10" i="4"/>
  <c r="D10" i="4"/>
  <c r="C25" i="4"/>
  <c r="C27" i="4"/>
  <c r="C39" i="4"/>
  <c r="C45" i="4"/>
  <c r="C55" i="4"/>
  <c r="C61" i="4"/>
  <c r="C70" i="4"/>
  <c r="C71" i="4"/>
  <c r="C86" i="4"/>
  <c r="C99" i="4"/>
  <c r="C103" i="4"/>
  <c r="C107" i="4"/>
  <c r="C111" i="4"/>
  <c r="C115" i="4"/>
  <c r="C119" i="4"/>
  <c r="C123" i="4"/>
  <c r="C127" i="4"/>
  <c r="C33" i="4"/>
  <c r="C37" i="4"/>
  <c r="C47" i="4"/>
  <c r="C53" i="4"/>
  <c r="C63" i="4"/>
  <c r="C78" i="4"/>
  <c r="C79" i="4"/>
  <c r="C96" i="4"/>
  <c r="C101" i="4"/>
  <c r="C109" i="4"/>
  <c r="C113" i="4"/>
  <c r="C117" i="4"/>
  <c r="C121" i="4"/>
  <c r="C125" i="4"/>
  <c r="C129" i="4"/>
  <c r="G89" i="10"/>
  <c r="G105" i="10"/>
  <c r="G145" i="10"/>
  <c r="G113" i="10"/>
  <c r="G121" i="10"/>
  <c r="G129" i="10"/>
  <c r="G137" i="10"/>
  <c r="G136" i="10"/>
  <c r="G146" i="10"/>
  <c r="G128" i="10"/>
  <c r="G149" i="10"/>
  <c r="G141" i="10"/>
  <c r="G133" i="10"/>
  <c r="G125" i="10"/>
  <c r="G117" i="10"/>
  <c r="G109" i="10"/>
  <c r="G101" i="10"/>
  <c r="G93" i="10"/>
  <c r="G85" i="10"/>
  <c r="G77" i="10"/>
  <c r="G69" i="10"/>
  <c r="G61" i="10"/>
  <c r="G53" i="10"/>
  <c r="G45" i="10"/>
  <c r="G37" i="10"/>
  <c r="G29" i="10"/>
  <c r="G21" i="10"/>
  <c r="G13" i="10"/>
  <c r="G5" i="10"/>
  <c r="G140" i="10"/>
  <c r="G126" i="10"/>
  <c r="G114" i="10"/>
  <c r="G82" i="10"/>
  <c r="G50" i="10"/>
  <c r="G18" i="10"/>
  <c r="G84" i="10"/>
  <c r="G12" i="10"/>
  <c r="G54" i="10"/>
  <c r="G112" i="10"/>
  <c r="G80" i="10"/>
  <c r="G48" i="10"/>
  <c r="G16" i="10"/>
  <c r="G76" i="10"/>
  <c r="G20" i="10"/>
  <c r="G70" i="10"/>
  <c r="G14" i="10"/>
  <c r="G23" i="4"/>
  <c r="G31" i="4"/>
  <c r="G39" i="4"/>
  <c r="G47" i="4"/>
  <c r="G55" i="4"/>
  <c r="G63" i="4"/>
  <c r="G71" i="4"/>
  <c r="G79" i="4"/>
  <c r="G87" i="4"/>
  <c r="G150" i="10"/>
  <c r="G142" i="10"/>
  <c r="G132" i="10"/>
  <c r="G122" i="10"/>
  <c r="G151" i="10"/>
  <c r="G147" i="10"/>
  <c r="G143" i="10"/>
  <c r="G139" i="10"/>
  <c r="G135" i="10"/>
  <c r="G131" i="10"/>
  <c r="G127" i="10"/>
  <c r="G123" i="10"/>
  <c r="G119" i="10"/>
  <c r="G115" i="10"/>
  <c r="G111" i="10"/>
  <c r="G107" i="10"/>
  <c r="G103" i="10"/>
  <c r="G99" i="10"/>
  <c r="G95" i="10"/>
  <c r="G91" i="10"/>
  <c r="G87" i="10"/>
  <c r="G83" i="10"/>
  <c r="G79" i="10"/>
  <c r="G75" i="10"/>
  <c r="G71" i="10"/>
  <c r="G67" i="10"/>
  <c r="G63" i="10"/>
  <c r="G59" i="10"/>
  <c r="G55" i="10"/>
  <c r="G51" i="10"/>
  <c r="G47" i="10"/>
  <c r="G43" i="10"/>
  <c r="G39" i="10"/>
  <c r="G35" i="10"/>
  <c r="G31" i="10"/>
  <c r="G27" i="10"/>
  <c r="G23" i="10"/>
  <c r="G19" i="10"/>
  <c r="G15" i="10"/>
  <c r="G11" i="10"/>
  <c r="G7" i="10"/>
  <c r="G3" i="10"/>
  <c r="G144" i="10"/>
  <c r="G138" i="10"/>
  <c r="G130" i="10"/>
  <c r="G124" i="10"/>
  <c r="G116" i="10"/>
  <c r="G106" i="10"/>
  <c r="G90" i="10"/>
  <c r="G74" i="10"/>
  <c r="G58" i="10"/>
  <c r="G42" i="10"/>
  <c r="G26" i="10"/>
  <c r="G10" i="10"/>
  <c r="G100" i="10"/>
  <c r="G68" i="10"/>
  <c r="G28" i="10"/>
  <c r="G110" i="10"/>
  <c r="G78" i="10"/>
  <c r="G46" i="10"/>
  <c r="G6" i="10"/>
  <c r="G104" i="10"/>
  <c r="G88" i="10"/>
  <c r="G72" i="10"/>
  <c r="G56" i="10"/>
  <c r="G40" i="10"/>
  <c r="G24" i="10"/>
  <c r="G8" i="10"/>
  <c r="G92" i="10"/>
  <c r="G60" i="10"/>
  <c r="G36" i="10"/>
  <c r="G4" i="10"/>
  <c r="G86" i="10"/>
  <c r="G62" i="10"/>
  <c r="G22" i="10"/>
  <c r="D17" i="4"/>
  <c r="D16" i="4"/>
  <c r="C14" i="4"/>
  <c r="C8" i="4"/>
  <c r="C6" i="4"/>
  <c r="C4" i="4"/>
  <c r="D19" i="4"/>
  <c r="D20" i="4"/>
  <c r="D15" i="4"/>
  <c r="D14" i="4"/>
  <c r="C23" i="4"/>
  <c r="H17" i="4"/>
  <c r="AE19" i="19" l="1"/>
  <c r="AC40" i="2"/>
  <c r="AD40" i="2" s="1"/>
  <c r="AC34" i="2"/>
  <c r="AD34" i="2" s="1"/>
  <c r="AW15" i="2"/>
  <c r="AV15" i="2"/>
  <c r="AC46" i="2"/>
  <c r="AD46" i="2" s="1"/>
  <c r="H11" i="10"/>
  <c r="H10" i="10"/>
  <c r="AI15" i="19"/>
  <c r="H15" i="4"/>
  <c r="H14" i="4"/>
  <c r="H13" i="4"/>
  <c r="H12" i="4"/>
  <c r="AI15" i="2"/>
  <c r="H9" i="10"/>
  <c r="AD40" i="19"/>
  <c r="AE40" i="19" s="1"/>
  <c r="H8" i="10"/>
  <c r="AD37" i="19"/>
  <c r="AE37" i="19" s="1"/>
  <c r="H7" i="10"/>
  <c r="AD34" i="19"/>
  <c r="AE34" i="19" s="1"/>
  <c r="H4" i="10"/>
  <c r="AD25" i="19"/>
  <c r="AE25" i="19" s="1"/>
  <c r="H3" i="10"/>
  <c r="AD22" i="19"/>
  <c r="AE22" i="19" s="1"/>
  <c r="H6" i="10"/>
  <c r="AD31" i="19"/>
  <c r="AE31" i="19" s="1"/>
  <c r="H5" i="10"/>
  <c r="AD28" i="19"/>
  <c r="AE28" i="19" s="1"/>
  <c r="H2" i="10"/>
  <c r="H4" i="4"/>
  <c r="AC25" i="2"/>
  <c r="AD25" i="2" s="1"/>
  <c r="H10" i="4"/>
  <c r="AC43" i="2"/>
  <c r="AD43" i="2" s="1"/>
  <c r="H6" i="4"/>
  <c r="AC31" i="2"/>
  <c r="AD31" i="2" s="1"/>
  <c r="H8" i="4"/>
  <c r="AC37" i="2"/>
  <c r="AD37" i="2" s="1"/>
  <c r="H3" i="4"/>
  <c r="AC22" i="2"/>
  <c r="AD22" i="2" s="1"/>
  <c r="H5" i="4"/>
  <c r="AC28" i="2"/>
  <c r="AD28" i="2" s="1"/>
  <c r="H2" i="4"/>
  <c r="AD19" i="2"/>
  <c r="E28" i="18"/>
  <c r="D16" i="2" l="1"/>
  <c r="AA15" i="19"/>
  <c r="Z15" i="2"/>
  <c r="D1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東海学連事務局</author>
    <author>taiga</author>
    <author>nana</author>
  </authors>
  <commentList>
    <comment ref="D8" authorId="0" shapeId="0" xr:uid="{00000000-0006-0000-0000-000001000000}">
      <text>
        <r>
          <rPr>
            <b/>
            <sz val="14"/>
            <color rgb="FF000000"/>
            <rFont val="ＭＳ Ｐゴシック"/>
            <family val="2"/>
            <charset val="128"/>
          </rPr>
          <t>大学名を</t>
        </r>
        <r>
          <rPr>
            <b/>
            <sz val="14"/>
            <color rgb="FF000000"/>
            <rFont val="ＭＳ Ｐゴシック"/>
            <family val="2"/>
            <charset val="128"/>
          </rPr>
          <t xml:space="preserve">
</t>
        </r>
        <r>
          <rPr>
            <b/>
            <sz val="14"/>
            <color rgb="FF000000"/>
            <rFont val="ＭＳ Ｐゴシック"/>
            <family val="2"/>
            <charset val="128"/>
          </rPr>
          <t>選択してください。</t>
        </r>
        <r>
          <rPr>
            <b/>
            <sz val="9"/>
            <color rgb="FF000000"/>
            <rFont val="ＭＳ Ｐゴシック"/>
            <family val="2"/>
            <charset val="128"/>
          </rPr>
          <t xml:space="preserve">
</t>
        </r>
      </text>
    </comment>
    <comment ref="D16" authorId="1" shapeId="0" xr:uid="{6E6F1926-4230-4051-86C6-8B2B2E73DB44}">
      <text>
        <r>
          <rPr>
            <b/>
            <sz val="12"/>
            <color rgb="FF000000"/>
            <rFont val="MS P ゴシック"/>
            <charset val="128"/>
          </rPr>
          <t>氏名はすべて</t>
        </r>
        <r>
          <rPr>
            <b/>
            <sz val="12"/>
            <color rgb="FF000000"/>
            <rFont val="MS P ゴシック"/>
            <charset val="128"/>
          </rPr>
          <t xml:space="preserve">
</t>
        </r>
        <r>
          <rPr>
            <b/>
            <sz val="12"/>
            <color rgb="FF000000"/>
            <rFont val="MS P ゴシック"/>
            <charset val="128"/>
          </rPr>
          <t>姓＋全角スペース＋名</t>
        </r>
        <r>
          <rPr>
            <b/>
            <sz val="12"/>
            <color rgb="FF000000"/>
            <rFont val="MS P ゴシック"/>
            <charset val="128"/>
          </rPr>
          <t xml:space="preserve">
</t>
        </r>
        <r>
          <rPr>
            <b/>
            <sz val="12"/>
            <color rgb="FF000000"/>
            <rFont val="MS P ゴシック"/>
            <charset val="128"/>
          </rPr>
          <t>従って入力してください</t>
        </r>
      </text>
    </comment>
    <comment ref="D19" authorId="2" shapeId="0" xr:uid="{4575EC53-8F0B-4F5F-B0E0-2BC9385EB3EC}">
      <text>
        <r>
          <rPr>
            <b/>
            <sz val="14"/>
            <color rgb="FF000000"/>
            <rFont val="MS P ゴシック"/>
            <charset val="128"/>
          </rPr>
          <t>黄色セルを</t>
        </r>
        <r>
          <rPr>
            <b/>
            <sz val="14"/>
            <color rgb="FF000000"/>
            <rFont val="MS P ゴシック"/>
            <charset val="128"/>
          </rPr>
          <t xml:space="preserve">
</t>
        </r>
        <r>
          <rPr>
            <b/>
            <sz val="14"/>
            <color rgb="FF000000"/>
            <rFont val="MS P ゴシック"/>
            <charset val="128"/>
          </rPr>
          <t>全て入力してください。</t>
        </r>
        <r>
          <rPr>
            <sz val="9"/>
            <color rgb="FF000000"/>
            <rFont val="MS P ゴシック"/>
            <charset val="128"/>
          </rPr>
          <t xml:space="preserve">
</t>
        </r>
      </text>
    </comment>
    <comment ref="D27" authorId="0" shapeId="0" xr:uid="{00000000-0006-0000-0000-000003000000}">
      <text>
        <r>
          <rPr>
            <b/>
            <sz val="14"/>
            <color rgb="FF000000"/>
            <rFont val="ＭＳ Ｐゴシック"/>
            <family val="2"/>
            <charset val="128"/>
          </rPr>
          <t>大会当日に</t>
        </r>
        <r>
          <rPr>
            <b/>
            <sz val="14"/>
            <color rgb="FF000000"/>
            <rFont val="ＭＳ Ｐゴシック"/>
            <family val="2"/>
            <charset val="128"/>
          </rPr>
          <t xml:space="preserve">
</t>
        </r>
        <r>
          <rPr>
            <b/>
            <sz val="14"/>
            <color rgb="FF000000"/>
            <rFont val="ＭＳ Ｐゴシック"/>
            <family val="2"/>
            <charset val="128"/>
          </rPr>
          <t>連絡がとれる番号を</t>
        </r>
        <r>
          <rPr>
            <b/>
            <sz val="14"/>
            <color rgb="FF000000"/>
            <rFont val="ＭＳ Ｐゴシック"/>
            <family val="2"/>
            <charset val="128"/>
          </rPr>
          <t xml:space="preserve">
</t>
        </r>
        <r>
          <rPr>
            <b/>
            <sz val="14"/>
            <color rgb="FF000000"/>
            <rFont val="ＭＳ Ｐゴシック"/>
            <family val="2"/>
            <charset val="128"/>
          </rPr>
          <t>入力してください。</t>
        </r>
        <r>
          <rPr>
            <sz val="9"/>
            <color rgb="FF000000"/>
            <rFont val="ＭＳ Ｐゴシック"/>
            <family val="2"/>
            <charset val="128"/>
          </rPr>
          <t xml:space="preserve">
</t>
        </r>
      </text>
    </comment>
    <comment ref="D35" authorId="2" shapeId="0" xr:uid="{4B8A499D-CC53-4503-B010-63613E16BB50}">
      <text>
        <r>
          <rPr>
            <b/>
            <sz val="14"/>
            <color rgb="FF000000"/>
            <rFont val="MS P ゴシック"/>
            <charset val="128"/>
          </rPr>
          <t>選択してください。</t>
        </r>
        <r>
          <rPr>
            <sz val="9"/>
            <color rgb="FF000000"/>
            <rFont val="MS P ゴシック"/>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愛</author>
    <author>村松祐</author>
    <author>現代社会</author>
    <author>東海学生陸上競技連盟</author>
  </authors>
  <commentList>
    <comment ref="T6" authorId="0" shapeId="0" xr:uid="{00000000-0006-0000-0100-000001000000}">
      <text>
        <r>
          <rPr>
            <b/>
            <sz val="9"/>
            <color rgb="FF000000"/>
            <rFont val="MS P ゴシック"/>
            <charset val="128"/>
          </rPr>
          <t>チームで出場を選んでください</t>
        </r>
      </text>
    </comment>
    <comment ref="C19" authorId="0" shapeId="0" xr:uid="{00000000-0006-0000-0100-000003000000}">
      <text>
        <r>
          <rPr>
            <b/>
            <sz val="9"/>
            <color rgb="FF000000"/>
            <rFont val="MS P ゴシック"/>
            <charset val="128"/>
          </rPr>
          <t>アスリートビブス</t>
        </r>
        <r>
          <rPr>
            <b/>
            <sz val="9"/>
            <color rgb="FF000000"/>
            <rFont val="MS P ゴシック"/>
            <charset val="128"/>
          </rPr>
          <t xml:space="preserve">
</t>
        </r>
        <r>
          <rPr>
            <b/>
            <sz val="9"/>
            <color rgb="FF000000"/>
            <rFont val="MS P ゴシック"/>
            <charset val="128"/>
          </rPr>
          <t>(</t>
        </r>
        <r>
          <rPr>
            <b/>
            <sz val="9"/>
            <color rgb="FF000000"/>
            <rFont val="MS P ゴシック"/>
            <charset val="128"/>
          </rPr>
          <t>登録番号</t>
        </r>
        <r>
          <rPr>
            <b/>
            <sz val="9"/>
            <color rgb="FF000000"/>
            <rFont val="MS P ゴシック"/>
            <charset val="128"/>
          </rPr>
          <t>)</t>
        </r>
        <r>
          <rPr>
            <b/>
            <sz val="9"/>
            <color rgb="FF000000"/>
            <rFont val="MS P ゴシック"/>
            <charset val="128"/>
          </rPr>
          <t>について</t>
        </r>
        <r>
          <rPr>
            <b/>
            <sz val="9"/>
            <color rgb="FF000000"/>
            <rFont val="MS P ゴシック"/>
            <charset val="128"/>
          </rPr>
          <t xml:space="preserve">
</t>
        </r>
        <r>
          <rPr>
            <sz val="9"/>
            <color rgb="FF000000"/>
            <rFont val="ＭＳ Ｐゴシック"/>
            <family val="2"/>
            <charset val="128"/>
          </rPr>
          <t>・半角数字で入力</t>
        </r>
        <r>
          <rPr>
            <sz val="9"/>
            <color rgb="FF000000"/>
            <rFont val="MS P ゴシック"/>
            <charset val="128"/>
          </rPr>
          <t xml:space="preserve">
</t>
        </r>
        <r>
          <rPr>
            <sz val="9"/>
            <color rgb="FF000000"/>
            <rFont val="ＭＳ Ｐゴシック"/>
            <family val="2"/>
            <charset val="128"/>
          </rPr>
          <t>・最大</t>
        </r>
        <r>
          <rPr>
            <sz val="9"/>
            <color rgb="FF000000"/>
            <rFont val="MS P ゴシック"/>
            <charset val="128"/>
          </rPr>
          <t>4</t>
        </r>
        <r>
          <rPr>
            <sz val="9"/>
            <color rgb="FF000000"/>
            <rFont val="ＭＳ Ｐゴシック"/>
            <family val="2"/>
            <charset val="128"/>
          </rPr>
          <t>桁で入力</t>
        </r>
        <r>
          <rPr>
            <sz val="9"/>
            <color rgb="FF000000"/>
            <rFont val="MS P ゴシック"/>
            <charset val="128"/>
          </rPr>
          <t xml:space="preserve">
</t>
        </r>
      </text>
    </comment>
    <comment ref="L19" authorId="1" shapeId="0" xr:uid="{00000000-0006-0000-0100-000004000000}">
      <text>
        <r>
          <rPr>
            <b/>
            <u/>
            <sz val="12"/>
            <color rgb="FF000000"/>
            <rFont val="MS P ゴシック"/>
            <charset val="128"/>
          </rPr>
          <t>リストから</t>
        </r>
        <r>
          <rPr>
            <sz val="12"/>
            <color rgb="FF000000"/>
            <rFont val="MS P ゴシック"/>
            <charset val="128"/>
          </rPr>
          <t xml:space="preserve">
</t>
        </r>
        <r>
          <rPr>
            <sz val="12"/>
            <color rgb="FF000000"/>
            <rFont val="MS P ゴシック"/>
            <charset val="128"/>
          </rPr>
          <t>選択してください。</t>
        </r>
      </text>
    </comment>
    <comment ref="N19" authorId="2" shapeId="0" xr:uid="{00000000-0006-0000-0100-000005000000}">
      <text>
        <r>
          <rPr>
            <b/>
            <sz val="10"/>
            <color rgb="FF000000"/>
            <rFont val="ＭＳ Ｐゴシック"/>
            <family val="2"/>
            <charset val="128"/>
          </rPr>
          <t>自己記録について</t>
        </r>
        <r>
          <rPr>
            <b/>
            <sz val="10"/>
            <color rgb="FF000000"/>
            <rFont val="ＭＳ Ｐゴシック"/>
            <family val="2"/>
            <charset val="128"/>
          </rPr>
          <t xml:space="preserve">
</t>
        </r>
        <r>
          <rPr>
            <sz val="10"/>
            <color rgb="FF000000"/>
            <rFont val="ＭＳ Ｐゴシック"/>
            <family val="2"/>
            <charset val="128"/>
          </rPr>
          <t>・期間内に出した自己記録を入力</t>
        </r>
        <r>
          <rPr>
            <sz val="10"/>
            <color rgb="FF000000"/>
            <rFont val="ＭＳ Ｐゴシック"/>
            <family val="2"/>
            <charset val="128"/>
          </rPr>
          <t xml:space="preserve">
</t>
        </r>
        <r>
          <rPr>
            <sz val="10"/>
            <color rgb="FF000000"/>
            <rFont val="ＭＳ Ｐゴシック"/>
            <family val="2"/>
            <charset val="128"/>
          </rPr>
          <t>期間：</t>
        </r>
        <r>
          <rPr>
            <sz val="10"/>
            <color rgb="FF000000"/>
            <rFont val="ＭＳ Ｐゴシック"/>
            <family val="2"/>
            <charset val="128"/>
          </rPr>
          <t>2022/01/01</t>
        </r>
        <r>
          <rPr>
            <sz val="10"/>
            <color rgb="FF000000"/>
            <rFont val="ＭＳ Ｐゴシック"/>
            <family val="2"/>
            <charset val="128"/>
          </rPr>
          <t>～</t>
        </r>
        <r>
          <rPr>
            <sz val="10"/>
            <color rgb="FF000000"/>
            <rFont val="ＭＳ Ｐゴシック"/>
            <family val="2"/>
            <charset val="128"/>
          </rPr>
          <t xml:space="preserve">2023/11/21
</t>
        </r>
        <r>
          <rPr>
            <sz val="10"/>
            <color rgb="FF000000"/>
            <rFont val="ＭＳ Ｐゴシック"/>
            <family val="2"/>
            <charset val="128"/>
          </rPr>
          <t>・半角数字で入力</t>
        </r>
        <r>
          <rPr>
            <sz val="10"/>
            <color rgb="FF000000"/>
            <rFont val="ＭＳ Ｐゴシック"/>
            <family val="2"/>
            <charset val="128"/>
          </rPr>
          <t xml:space="preserve">
</t>
        </r>
        <r>
          <rPr>
            <sz val="10"/>
            <color rgb="FF000000"/>
            <rFont val="ＭＳ Ｐゴシック"/>
            <family val="2"/>
            <charset val="128"/>
          </rPr>
          <t>・</t>
        </r>
        <r>
          <rPr>
            <sz val="10"/>
            <color rgb="FF000000"/>
            <rFont val="ＭＳ Ｐゴシック"/>
            <family val="2"/>
            <charset val="128"/>
          </rPr>
          <t>10000m(</t>
        </r>
        <r>
          <rPr>
            <sz val="10"/>
            <color rgb="FF000000"/>
            <rFont val="ＭＳ Ｐゴシック"/>
            <family val="2"/>
            <charset val="128"/>
          </rPr>
          <t>なければ</t>
        </r>
        <r>
          <rPr>
            <sz val="10"/>
            <color rgb="FF000000"/>
            <rFont val="ＭＳ Ｐゴシック"/>
            <family val="2"/>
            <charset val="128"/>
          </rPr>
          <t>5000m)</t>
        </r>
        <r>
          <rPr>
            <sz val="10"/>
            <color rgb="FF000000"/>
            <rFont val="ＭＳ Ｐゴシック"/>
            <family val="2"/>
            <charset val="128"/>
          </rPr>
          <t>の記録を入力</t>
        </r>
        <r>
          <rPr>
            <sz val="10"/>
            <color rgb="FF000000"/>
            <rFont val="ＭＳ Ｐゴシック"/>
            <family val="2"/>
            <charset val="128"/>
          </rPr>
          <t xml:space="preserve">
</t>
        </r>
        <r>
          <rPr>
            <sz val="10"/>
            <color rgb="FF000000"/>
            <rFont val="ＭＳ Ｐゴシック"/>
            <family val="2"/>
            <charset val="128"/>
          </rPr>
          <t>・どちらの記録もない場合は入力しない</t>
        </r>
        <r>
          <rPr>
            <b/>
            <sz val="11"/>
            <color rgb="FF000000"/>
            <rFont val="ＭＳ Ｐゴシック"/>
            <family val="2"/>
            <charset val="128"/>
          </rPr>
          <t xml:space="preserve">
</t>
        </r>
        <r>
          <rPr>
            <sz val="10"/>
            <color rgb="FF000000"/>
            <rFont val="ＭＳ Ｐゴシック"/>
            <family val="2"/>
            <charset val="128"/>
          </rPr>
          <t>・コンマを入れないで入力</t>
        </r>
        <r>
          <rPr>
            <sz val="11"/>
            <color rgb="FF000000"/>
            <rFont val="ＭＳ Ｐゴシック"/>
            <family val="2"/>
            <charset val="128"/>
          </rPr>
          <t xml:space="preserve">
</t>
        </r>
        <r>
          <rPr>
            <sz val="11"/>
            <color rgb="FF000000"/>
            <rFont val="ＭＳ Ｐゴシック"/>
            <family val="2"/>
            <charset val="128"/>
          </rPr>
          <t>例：</t>
        </r>
        <r>
          <rPr>
            <u/>
            <sz val="10"/>
            <color rgb="FF000000"/>
            <rFont val="ＭＳ Ｐゴシック"/>
            <family val="2"/>
            <charset val="128"/>
          </rPr>
          <t>○</t>
        </r>
        <r>
          <rPr>
            <u/>
            <sz val="10"/>
            <color rgb="FF000000"/>
            <rFont val="ＭＳ Ｐゴシック"/>
            <family val="2"/>
            <charset val="128"/>
          </rPr>
          <t>305623</t>
        </r>
        <r>
          <rPr>
            <sz val="10"/>
            <color rgb="FF000000"/>
            <rFont val="ＭＳ Ｐゴシック"/>
            <family val="2"/>
            <charset val="128"/>
          </rPr>
          <t xml:space="preserve">     </t>
        </r>
        <r>
          <rPr>
            <sz val="10"/>
            <color rgb="FF000000"/>
            <rFont val="ＭＳ Ｐゴシック"/>
            <family val="2"/>
            <charset val="128"/>
          </rPr>
          <t>×</t>
        </r>
        <r>
          <rPr>
            <sz val="10"/>
            <color rgb="FF000000"/>
            <rFont val="ＭＳ Ｐゴシック"/>
            <family val="2"/>
            <charset val="128"/>
          </rPr>
          <t>30.56.23</t>
        </r>
      </text>
    </comment>
    <comment ref="Q19" authorId="3" shapeId="0" xr:uid="{00000000-0006-0000-0100-000006000000}">
      <text>
        <r>
          <rPr>
            <b/>
            <sz val="10"/>
            <color rgb="FF000000"/>
            <rFont val="ＭＳ Ｐゴシック"/>
            <family val="2"/>
            <charset val="128"/>
          </rPr>
          <t>年月日について</t>
        </r>
        <r>
          <rPr>
            <sz val="10"/>
            <color rgb="FF000000"/>
            <rFont val="ＭＳ Ｐゴシック"/>
            <family val="2"/>
            <charset val="128"/>
          </rPr>
          <t xml:space="preserve">
</t>
        </r>
        <r>
          <rPr>
            <sz val="10"/>
            <color rgb="FF000000"/>
            <rFont val="ＭＳ Ｐゴシック"/>
            <family val="2"/>
            <charset val="128"/>
          </rPr>
          <t>・期間内に出した記録の年月日を入力</t>
        </r>
        <r>
          <rPr>
            <sz val="10"/>
            <color rgb="FF000000"/>
            <rFont val="ＭＳ Ｐゴシック"/>
            <family val="2"/>
            <charset val="128"/>
          </rPr>
          <t xml:space="preserve">
</t>
        </r>
        <r>
          <rPr>
            <sz val="10"/>
            <color rgb="FF000000"/>
            <rFont val="ＭＳ Ｐゴシック"/>
            <family val="2"/>
            <charset val="128"/>
          </rPr>
          <t>期間：</t>
        </r>
        <r>
          <rPr>
            <sz val="10"/>
            <color rgb="FF000000"/>
            <rFont val="ＭＳ Ｐゴシック"/>
            <family val="2"/>
            <charset val="128"/>
          </rPr>
          <t>2022/01/01</t>
        </r>
        <r>
          <rPr>
            <sz val="10"/>
            <color rgb="FF000000"/>
            <rFont val="ＭＳ Ｐゴシック"/>
            <family val="2"/>
            <charset val="128"/>
          </rPr>
          <t>～</t>
        </r>
        <r>
          <rPr>
            <sz val="10"/>
            <color rgb="FF000000"/>
            <rFont val="ＭＳ Ｐゴシック"/>
            <family val="2"/>
            <charset val="128"/>
          </rPr>
          <t xml:space="preserve">2023/11/21
</t>
        </r>
        <r>
          <rPr>
            <sz val="10"/>
            <color rgb="FF000000"/>
            <rFont val="ＭＳ Ｐゴシック"/>
            <family val="2"/>
            <charset val="128"/>
          </rPr>
          <t>・西暦から年月日を</t>
        </r>
        <r>
          <rPr>
            <sz val="10"/>
            <color rgb="FF000000"/>
            <rFont val="ＭＳ Ｐゴシック"/>
            <family val="2"/>
            <charset val="128"/>
          </rPr>
          <t>/</t>
        </r>
        <r>
          <rPr>
            <sz val="10"/>
            <color rgb="FF000000"/>
            <rFont val="ＭＳ Ｐゴシック"/>
            <family val="2"/>
            <charset val="128"/>
          </rPr>
          <t>で区切り</t>
        </r>
        <r>
          <rPr>
            <sz val="10"/>
            <color rgb="FF000000"/>
            <rFont val="ＭＳ Ｐゴシック"/>
            <family val="2"/>
            <charset val="128"/>
          </rPr>
          <t>8</t>
        </r>
        <r>
          <rPr>
            <sz val="10"/>
            <color rgb="FF000000"/>
            <rFont val="ＭＳ Ｐゴシック"/>
            <family val="2"/>
            <charset val="128"/>
          </rPr>
          <t>桁で入力</t>
        </r>
        <r>
          <rPr>
            <sz val="10"/>
            <color rgb="FF000000"/>
            <rFont val="ＭＳ Ｐゴシック"/>
            <family val="2"/>
            <charset val="128"/>
          </rPr>
          <t xml:space="preserve">
</t>
        </r>
        <r>
          <rPr>
            <sz val="10"/>
            <color rgb="FF000000"/>
            <rFont val="ＭＳ Ｐゴシック"/>
            <family val="2"/>
            <charset val="128"/>
          </rPr>
          <t>例：</t>
        </r>
        <r>
          <rPr>
            <sz val="10"/>
            <color rgb="FF000000"/>
            <rFont val="ＭＳ Ｐゴシック"/>
            <family val="2"/>
            <charset val="128"/>
          </rPr>
          <t>2023</t>
        </r>
        <r>
          <rPr>
            <sz val="10"/>
            <color rgb="FF000000"/>
            <rFont val="ＭＳ Ｐゴシック"/>
            <family val="2"/>
            <charset val="128"/>
          </rPr>
          <t>年</t>
        </r>
        <r>
          <rPr>
            <sz val="10"/>
            <color rgb="FF000000"/>
            <rFont val="ＭＳ Ｐゴシック"/>
            <family val="2"/>
            <charset val="128"/>
          </rPr>
          <t>8</t>
        </r>
        <r>
          <rPr>
            <sz val="10"/>
            <color rgb="FF000000"/>
            <rFont val="ＭＳ Ｐゴシック"/>
            <family val="2"/>
            <charset val="128"/>
          </rPr>
          <t>月</t>
        </r>
        <r>
          <rPr>
            <sz val="10"/>
            <color rgb="FF000000"/>
            <rFont val="ＭＳ Ｐゴシック"/>
            <family val="2"/>
            <charset val="128"/>
          </rPr>
          <t>10</t>
        </r>
        <r>
          <rPr>
            <sz val="10"/>
            <color rgb="FF000000"/>
            <rFont val="ＭＳ Ｐゴシック"/>
            <family val="2"/>
            <charset val="128"/>
          </rPr>
          <t>日の場合</t>
        </r>
        <r>
          <rPr>
            <sz val="10"/>
            <color rgb="FF000000"/>
            <rFont val="ＭＳ Ｐゴシック"/>
            <family val="2"/>
            <charset val="128"/>
          </rPr>
          <t xml:space="preserve">
</t>
        </r>
        <r>
          <rPr>
            <sz val="10"/>
            <color rgb="FF000000"/>
            <rFont val="ＭＳ Ｐゴシック"/>
            <family val="2"/>
            <charset val="128"/>
          </rPr>
          <t>　　</t>
        </r>
        <r>
          <rPr>
            <sz val="10"/>
            <color rgb="FF000000"/>
            <rFont val="ＭＳ Ｐゴシック"/>
            <family val="2"/>
            <charset val="128"/>
          </rPr>
          <t>→2023/08/10</t>
        </r>
      </text>
    </comment>
    <comment ref="R19" authorId="3" shapeId="0" xr:uid="{00000000-0006-0000-0100-000007000000}">
      <text>
        <r>
          <rPr>
            <b/>
            <sz val="10"/>
            <color rgb="FF000000"/>
            <rFont val="ＭＳ Ｐゴシック"/>
            <family val="2"/>
            <charset val="128"/>
          </rPr>
          <t>大会名について</t>
        </r>
        <r>
          <rPr>
            <sz val="10"/>
            <color rgb="FF000000"/>
            <rFont val="ＭＳ Ｐゴシック"/>
            <family val="2"/>
            <charset val="128"/>
          </rPr>
          <t xml:space="preserve">
</t>
        </r>
        <r>
          <rPr>
            <sz val="10"/>
            <color rgb="FF000000"/>
            <rFont val="ＭＳ Ｐゴシック"/>
            <family val="2"/>
            <charset val="128"/>
          </rPr>
          <t>・期間内に出した記録の大会名</t>
        </r>
        <r>
          <rPr>
            <sz val="10"/>
            <color rgb="FF000000"/>
            <rFont val="ＭＳ Ｐゴシック"/>
            <family val="2"/>
            <charset val="128"/>
          </rPr>
          <t>(</t>
        </r>
        <r>
          <rPr>
            <sz val="10"/>
            <color rgb="FF000000"/>
            <rFont val="ＭＳ Ｐゴシック"/>
            <family val="2"/>
            <charset val="128"/>
          </rPr>
          <t>省略名でも可</t>
        </r>
        <r>
          <rPr>
            <sz val="10"/>
            <color rgb="FF000000"/>
            <rFont val="ＭＳ Ｐゴシック"/>
            <family val="2"/>
            <charset val="128"/>
          </rPr>
          <t>)</t>
        </r>
        <r>
          <rPr>
            <sz val="10"/>
            <color rgb="FF000000"/>
            <rFont val="ＭＳ Ｐゴシック"/>
            <family val="2"/>
            <charset val="128"/>
          </rPr>
          <t>を入力</t>
        </r>
        <r>
          <rPr>
            <sz val="10"/>
            <color rgb="FF000000"/>
            <rFont val="ＭＳ Ｐゴシック"/>
            <family val="2"/>
            <charset val="128"/>
          </rPr>
          <t xml:space="preserve">
</t>
        </r>
        <r>
          <rPr>
            <sz val="10"/>
            <color rgb="FF000000"/>
            <rFont val="ＭＳ Ｐゴシック"/>
            <family val="2"/>
            <charset val="128"/>
          </rPr>
          <t>例：秩父宮賜杯第</t>
        </r>
        <r>
          <rPr>
            <sz val="10"/>
            <color rgb="FF000000"/>
            <rFont val="ＭＳ Ｐゴシック"/>
            <family val="2"/>
            <charset val="128"/>
          </rPr>
          <t>55</t>
        </r>
        <r>
          <rPr>
            <sz val="10"/>
            <color rgb="FF000000"/>
            <rFont val="ＭＳ Ｐゴシック"/>
            <family val="2"/>
            <charset val="128"/>
          </rPr>
          <t>回全日本大学駅伝対校選手権大会東海地区選考会の場合</t>
        </r>
        <r>
          <rPr>
            <sz val="10"/>
            <color rgb="FF000000"/>
            <rFont val="ＭＳ Ｐゴシック"/>
            <family val="2"/>
            <charset val="128"/>
          </rPr>
          <t xml:space="preserve">
</t>
        </r>
        <r>
          <rPr>
            <sz val="10"/>
            <color rgb="FF000000"/>
            <rFont val="ＭＳ Ｐゴシック"/>
            <family val="2"/>
            <charset val="128"/>
          </rPr>
          <t>→2023</t>
        </r>
        <r>
          <rPr>
            <sz val="10"/>
            <color rgb="FF000000"/>
            <rFont val="ＭＳ Ｐゴシック"/>
            <family val="2"/>
            <charset val="128"/>
          </rPr>
          <t>全日選考会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村松祐</author>
  </authors>
  <commentList>
    <comment ref="H1" authorId="0" shapeId="0" xr:uid="{00000000-0006-0000-1400-000001000000}">
      <text>
        <r>
          <rPr>
            <b/>
            <sz val="9"/>
            <color rgb="FF000000"/>
            <rFont val="MS P ゴシック"/>
            <charset val="128"/>
          </rPr>
          <t>学年は数値で入力させる。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愛</author>
    <author>村松祐</author>
    <author>現代社会</author>
    <author>東海学生陸上競技連盟</author>
  </authors>
  <commentList>
    <comment ref="T6" authorId="0" shapeId="0" xr:uid="{B0E87DFA-5A3E-4FAA-8A57-EB4E5C371E85}">
      <text>
        <r>
          <rPr>
            <b/>
            <sz val="9"/>
            <color rgb="FF000000"/>
            <rFont val="MS P ゴシック"/>
            <charset val="128"/>
          </rPr>
          <t>チームで出場か学連混成で出場か選択してください。</t>
        </r>
      </text>
    </comment>
    <comment ref="C19" authorId="0" shapeId="0" xr:uid="{00000000-0006-0000-0700-000003000000}">
      <text>
        <r>
          <rPr>
            <b/>
            <sz val="9"/>
            <color rgb="FF000000"/>
            <rFont val="MS P ゴシック"/>
            <charset val="128"/>
          </rPr>
          <t>アスリートビブス</t>
        </r>
        <r>
          <rPr>
            <b/>
            <sz val="9"/>
            <color rgb="FF000000"/>
            <rFont val="MS P ゴシック"/>
            <charset val="128"/>
          </rPr>
          <t xml:space="preserve">
</t>
        </r>
        <r>
          <rPr>
            <b/>
            <sz val="9"/>
            <color rgb="FF000000"/>
            <rFont val="MS P ゴシック"/>
            <charset val="128"/>
          </rPr>
          <t>(</t>
        </r>
        <r>
          <rPr>
            <b/>
            <sz val="9"/>
            <color rgb="FF000000"/>
            <rFont val="MS P ゴシック"/>
            <charset val="128"/>
          </rPr>
          <t>登録番号</t>
        </r>
        <r>
          <rPr>
            <b/>
            <sz val="9"/>
            <color rgb="FF000000"/>
            <rFont val="MS P ゴシック"/>
            <charset val="128"/>
          </rPr>
          <t>)</t>
        </r>
        <r>
          <rPr>
            <b/>
            <sz val="9"/>
            <color rgb="FF000000"/>
            <rFont val="MS P ゴシック"/>
            <charset val="128"/>
          </rPr>
          <t>について</t>
        </r>
        <r>
          <rPr>
            <b/>
            <sz val="9"/>
            <color rgb="FF000000"/>
            <rFont val="MS P ゴシック"/>
            <charset val="128"/>
          </rPr>
          <t xml:space="preserve">
</t>
        </r>
        <r>
          <rPr>
            <sz val="9"/>
            <color rgb="FF000000"/>
            <rFont val="ＭＳ Ｐゴシック"/>
            <family val="2"/>
            <charset val="128"/>
          </rPr>
          <t>・半角数字で入力</t>
        </r>
        <r>
          <rPr>
            <sz val="9"/>
            <color rgb="FF000000"/>
            <rFont val="MS P ゴシック"/>
            <charset val="128"/>
          </rPr>
          <t xml:space="preserve">
</t>
        </r>
        <r>
          <rPr>
            <sz val="9"/>
            <color rgb="FF000000"/>
            <rFont val="ＭＳ Ｐゴシック"/>
            <family val="2"/>
            <charset val="128"/>
          </rPr>
          <t>・最大</t>
        </r>
        <r>
          <rPr>
            <sz val="9"/>
            <color rgb="FF000000"/>
            <rFont val="MS P ゴシック"/>
            <charset val="128"/>
          </rPr>
          <t>4</t>
        </r>
        <r>
          <rPr>
            <sz val="9"/>
            <color rgb="FF000000"/>
            <rFont val="ＭＳ Ｐゴシック"/>
            <family val="2"/>
            <charset val="128"/>
          </rPr>
          <t>桁で入力</t>
        </r>
        <r>
          <rPr>
            <sz val="9"/>
            <color rgb="FF000000"/>
            <rFont val="MS P ゴシック"/>
            <charset val="128"/>
          </rPr>
          <t xml:space="preserve">
</t>
        </r>
      </text>
    </comment>
    <comment ref="L19" authorId="1" shapeId="0" xr:uid="{00000000-0006-0000-0700-000007000000}">
      <text>
        <r>
          <rPr>
            <b/>
            <u/>
            <sz val="12"/>
            <color rgb="FF000000"/>
            <rFont val="MS P ゴシック"/>
            <charset val="128"/>
          </rPr>
          <t>リストから</t>
        </r>
        <r>
          <rPr>
            <b/>
            <sz val="12"/>
            <color rgb="FF000000"/>
            <rFont val="MS P ゴシック"/>
            <charset val="128"/>
          </rPr>
          <t xml:space="preserve">
</t>
        </r>
        <r>
          <rPr>
            <sz val="12"/>
            <color rgb="FF000000"/>
            <rFont val="ＭＳ Ｐゴシック"/>
            <family val="2"/>
            <charset val="128"/>
            <scheme val="minor"/>
          </rPr>
          <t>選択してください。</t>
        </r>
      </text>
    </comment>
    <comment ref="O19" authorId="2" shapeId="0" xr:uid="{00000000-0006-0000-0700-000008000000}">
      <text>
        <r>
          <rPr>
            <b/>
            <sz val="10"/>
            <color rgb="FF000000"/>
            <rFont val="ＭＳ Ｐゴシック"/>
            <family val="2"/>
            <charset val="128"/>
          </rPr>
          <t>自己記録について</t>
        </r>
        <r>
          <rPr>
            <b/>
            <sz val="10"/>
            <color rgb="FF000000"/>
            <rFont val="ＭＳ Ｐゴシック"/>
            <family val="2"/>
            <charset val="128"/>
          </rPr>
          <t xml:space="preserve">
</t>
        </r>
        <r>
          <rPr>
            <sz val="10"/>
            <color rgb="FF000000"/>
            <rFont val="ＭＳ Ｐゴシック"/>
            <family val="2"/>
            <charset val="128"/>
          </rPr>
          <t>・期間内に出した自己記録を入力</t>
        </r>
        <r>
          <rPr>
            <sz val="10"/>
            <color rgb="FF000000"/>
            <rFont val="ＭＳ Ｐゴシック"/>
            <family val="2"/>
            <charset val="128"/>
          </rPr>
          <t xml:space="preserve">
</t>
        </r>
        <r>
          <rPr>
            <sz val="10"/>
            <color rgb="FF000000"/>
            <rFont val="ＭＳ Ｐゴシック"/>
            <family val="2"/>
            <charset val="128"/>
          </rPr>
          <t>期間：</t>
        </r>
        <r>
          <rPr>
            <sz val="10"/>
            <color rgb="FF000000"/>
            <rFont val="ＭＳ Ｐゴシック"/>
            <family val="2"/>
            <charset val="128"/>
          </rPr>
          <t>2022/01/01</t>
        </r>
        <r>
          <rPr>
            <sz val="10"/>
            <color rgb="FF000000"/>
            <rFont val="ＭＳ Ｐゴシック"/>
            <family val="2"/>
            <charset val="128"/>
          </rPr>
          <t>～</t>
        </r>
        <r>
          <rPr>
            <sz val="10"/>
            <color rgb="FF000000"/>
            <rFont val="ＭＳ Ｐゴシック"/>
            <family val="2"/>
            <charset val="128"/>
          </rPr>
          <t xml:space="preserve">2023/11/21
</t>
        </r>
        <r>
          <rPr>
            <sz val="10"/>
            <color rgb="FF000000"/>
            <rFont val="ＭＳ Ｐゴシック"/>
            <family val="2"/>
            <charset val="128"/>
          </rPr>
          <t>・半角数字で入力</t>
        </r>
        <r>
          <rPr>
            <sz val="10"/>
            <color rgb="FF000000"/>
            <rFont val="ＭＳ Ｐゴシック"/>
            <family val="2"/>
            <charset val="128"/>
          </rPr>
          <t xml:space="preserve">
</t>
        </r>
        <r>
          <rPr>
            <sz val="10"/>
            <color rgb="FF000000"/>
            <rFont val="ＭＳ Ｐゴシック"/>
            <family val="2"/>
            <charset val="128"/>
          </rPr>
          <t>・</t>
        </r>
        <r>
          <rPr>
            <sz val="10"/>
            <color rgb="FF000000"/>
            <rFont val="ＭＳ Ｐゴシック"/>
            <family val="2"/>
            <charset val="128"/>
          </rPr>
          <t>10000m(</t>
        </r>
        <r>
          <rPr>
            <sz val="10"/>
            <color rgb="FF000000"/>
            <rFont val="ＭＳ Ｐゴシック"/>
            <family val="2"/>
            <charset val="128"/>
          </rPr>
          <t>なければ</t>
        </r>
        <r>
          <rPr>
            <sz val="10"/>
            <color rgb="FF000000"/>
            <rFont val="ＭＳ Ｐゴシック"/>
            <family val="2"/>
            <charset val="128"/>
          </rPr>
          <t>5000m)</t>
        </r>
        <r>
          <rPr>
            <sz val="10"/>
            <color rgb="FF000000"/>
            <rFont val="ＭＳ Ｐゴシック"/>
            <family val="2"/>
            <charset val="128"/>
          </rPr>
          <t>の記録を入力</t>
        </r>
        <r>
          <rPr>
            <sz val="10"/>
            <color rgb="FF000000"/>
            <rFont val="ＭＳ Ｐゴシック"/>
            <family val="2"/>
            <charset val="128"/>
          </rPr>
          <t xml:space="preserve">
</t>
        </r>
        <r>
          <rPr>
            <sz val="10"/>
            <color rgb="FF000000"/>
            <rFont val="ＭＳ Ｐゴシック"/>
            <family val="2"/>
            <charset val="128"/>
          </rPr>
          <t>・どちらの記録もない場合は入力しない</t>
        </r>
        <r>
          <rPr>
            <b/>
            <sz val="11"/>
            <color rgb="FF000000"/>
            <rFont val="ＭＳ Ｐゴシック"/>
            <family val="2"/>
            <charset val="128"/>
          </rPr>
          <t xml:space="preserve">
</t>
        </r>
        <r>
          <rPr>
            <sz val="10"/>
            <color rgb="FF000000"/>
            <rFont val="ＭＳ Ｐゴシック"/>
            <family val="2"/>
            <charset val="128"/>
          </rPr>
          <t>・コンマを入れないで入力</t>
        </r>
        <r>
          <rPr>
            <sz val="11"/>
            <color rgb="FF000000"/>
            <rFont val="ＭＳ Ｐゴシック"/>
            <family val="2"/>
            <charset val="128"/>
          </rPr>
          <t xml:space="preserve">
</t>
        </r>
        <r>
          <rPr>
            <sz val="11"/>
            <color rgb="FF000000"/>
            <rFont val="ＭＳ Ｐゴシック"/>
            <family val="2"/>
            <charset val="128"/>
          </rPr>
          <t>例：</t>
        </r>
        <r>
          <rPr>
            <u/>
            <sz val="10"/>
            <color rgb="FF000000"/>
            <rFont val="ＭＳ Ｐゴシック"/>
            <family val="2"/>
            <charset val="128"/>
          </rPr>
          <t>○</t>
        </r>
        <r>
          <rPr>
            <u/>
            <sz val="10"/>
            <color rgb="FF000000"/>
            <rFont val="ＭＳ Ｐゴシック"/>
            <family val="2"/>
            <charset val="128"/>
          </rPr>
          <t>305623</t>
        </r>
        <r>
          <rPr>
            <sz val="10"/>
            <color rgb="FF000000"/>
            <rFont val="ＭＳ Ｐゴシック"/>
            <family val="2"/>
            <charset val="128"/>
          </rPr>
          <t xml:space="preserve">     </t>
        </r>
        <r>
          <rPr>
            <sz val="10"/>
            <color rgb="FF000000"/>
            <rFont val="ＭＳ Ｐゴシック"/>
            <family val="2"/>
            <charset val="128"/>
          </rPr>
          <t>×</t>
        </r>
        <r>
          <rPr>
            <sz val="10"/>
            <color rgb="FF000000"/>
            <rFont val="ＭＳ Ｐゴシック"/>
            <family val="2"/>
            <charset val="128"/>
          </rPr>
          <t>30.56.23</t>
        </r>
      </text>
    </comment>
    <comment ref="R19" authorId="3" shapeId="0" xr:uid="{00000000-0006-0000-0700-000009000000}">
      <text>
        <r>
          <rPr>
            <b/>
            <sz val="10"/>
            <color rgb="FF000000"/>
            <rFont val="ＭＳ Ｐゴシック"/>
            <family val="2"/>
            <charset val="128"/>
          </rPr>
          <t>年月日について</t>
        </r>
        <r>
          <rPr>
            <sz val="10"/>
            <color rgb="FF000000"/>
            <rFont val="ＭＳ Ｐゴシック"/>
            <family val="2"/>
            <charset val="128"/>
          </rPr>
          <t xml:space="preserve">
</t>
        </r>
        <r>
          <rPr>
            <sz val="10"/>
            <color rgb="FF000000"/>
            <rFont val="ＭＳ Ｐゴシック"/>
            <family val="2"/>
            <charset val="128"/>
          </rPr>
          <t>・期間内に出した記録の年月日を入力</t>
        </r>
        <r>
          <rPr>
            <sz val="10"/>
            <color rgb="FF000000"/>
            <rFont val="ＭＳ Ｐゴシック"/>
            <family val="2"/>
            <charset val="128"/>
          </rPr>
          <t xml:space="preserve">
</t>
        </r>
        <r>
          <rPr>
            <sz val="10"/>
            <color rgb="FF000000"/>
            <rFont val="ＭＳ Ｐゴシック"/>
            <family val="2"/>
            <charset val="128"/>
          </rPr>
          <t>期間：</t>
        </r>
        <r>
          <rPr>
            <sz val="10"/>
            <color rgb="FF000000"/>
            <rFont val="ＭＳ Ｐゴシック"/>
            <family val="2"/>
            <charset val="128"/>
          </rPr>
          <t>2022/01/01</t>
        </r>
        <r>
          <rPr>
            <sz val="10"/>
            <color rgb="FF000000"/>
            <rFont val="ＭＳ Ｐゴシック"/>
            <family val="2"/>
            <charset val="128"/>
          </rPr>
          <t>～</t>
        </r>
        <r>
          <rPr>
            <sz val="10"/>
            <color rgb="FF000000"/>
            <rFont val="ＭＳ Ｐゴシック"/>
            <family val="2"/>
            <charset val="128"/>
          </rPr>
          <t xml:space="preserve">2023/11/21
</t>
        </r>
        <r>
          <rPr>
            <sz val="10"/>
            <color rgb="FF000000"/>
            <rFont val="ＭＳ Ｐゴシック"/>
            <family val="2"/>
            <charset val="128"/>
          </rPr>
          <t>・西暦から年月日を</t>
        </r>
        <r>
          <rPr>
            <sz val="10"/>
            <color rgb="FF000000"/>
            <rFont val="ＭＳ Ｐゴシック"/>
            <family val="2"/>
            <charset val="128"/>
          </rPr>
          <t>/</t>
        </r>
        <r>
          <rPr>
            <sz val="10"/>
            <color rgb="FF000000"/>
            <rFont val="ＭＳ Ｐゴシック"/>
            <family val="2"/>
            <charset val="128"/>
          </rPr>
          <t>で区切り</t>
        </r>
        <r>
          <rPr>
            <sz val="10"/>
            <color rgb="FF000000"/>
            <rFont val="ＭＳ Ｐゴシック"/>
            <family val="2"/>
            <charset val="128"/>
          </rPr>
          <t>8</t>
        </r>
        <r>
          <rPr>
            <sz val="10"/>
            <color rgb="FF000000"/>
            <rFont val="ＭＳ Ｐゴシック"/>
            <family val="2"/>
            <charset val="128"/>
          </rPr>
          <t>桁で入力</t>
        </r>
        <r>
          <rPr>
            <sz val="10"/>
            <color rgb="FF000000"/>
            <rFont val="ＭＳ Ｐゴシック"/>
            <family val="2"/>
            <charset val="128"/>
          </rPr>
          <t xml:space="preserve">
</t>
        </r>
        <r>
          <rPr>
            <sz val="10"/>
            <color rgb="FF000000"/>
            <rFont val="ＭＳ Ｐゴシック"/>
            <family val="2"/>
            <charset val="128"/>
          </rPr>
          <t>例：</t>
        </r>
        <r>
          <rPr>
            <sz val="10"/>
            <color rgb="FF000000"/>
            <rFont val="ＭＳ Ｐゴシック"/>
            <family val="2"/>
            <charset val="128"/>
          </rPr>
          <t>2023</t>
        </r>
        <r>
          <rPr>
            <sz val="10"/>
            <color rgb="FF000000"/>
            <rFont val="ＭＳ Ｐゴシック"/>
            <family val="2"/>
            <charset val="128"/>
          </rPr>
          <t>年</t>
        </r>
        <r>
          <rPr>
            <sz val="10"/>
            <color rgb="FF000000"/>
            <rFont val="ＭＳ Ｐゴシック"/>
            <family val="2"/>
            <charset val="128"/>
          </rPr>
          <t>8</t>
        </r>
        <r>
          <rPr>
            <sz val="10"/>
            <color rgb="FF000000"/>
            <rFont val="ＭＳ Ｐゴシック"/>
            <family val="2"/>
            <charset val="128"/>
          </rPr>
          <t>月</t>
        </r>
        <r>
          <rPr>
            <sz val="10"/>
            <color rgb="FF000000"/>
            <rFont val="ＭＳ Ｐゴシック"/>
            <family val="2"/>
            <charset val="128"/>
          </rPr>
          <t>10</t>
        </r>
        <r>
          <rPr>
            <sz val="10"/>
            <color rgb="FF000000"/>
            <rFont val="ＭＳ Ｐゴシック"/>
            <family val="2"/>
            <charset val="128"/>
          </rPr>
          <t>日の場合</t>
        </r>
        <r>
          <rPr>
            <sz val="10"/>
            <color rgb="FF000000"/>
            <rFont val="ＭＳ Ｐゴシック"/>
            <family val="2"/>
            <charset val="128"/>
          </rPr>
          <t xml:space="preserve">
</t>
        </r>
        <r>
          <rPr>
            <sz val="10"/>
            <color rgb="FF000000"/>
            <rFont val="ＭＳ Ｐゴシック"/>
            <family val="2"/>
            <charset val="128"/>
          </rPr>
          <t>　　</t>
        </r>
        <r>
          <rPr>
            <sz val="10"/>
            <color rgb="FF000000"/>
            <rFont val="ＭＳ Ｐゴシック"/>
            <family val="2"/>
            <charset val="128"/>
          </rPr>
          <t>→2023/08/10</t>
        </r>
      </text>
    </comment>
    <comment ref="S19" authorId="3" shapeId="0" xr:uid="{00000000-0006-0000-0700-00000A000000}">
      <text>
        <r>
          <rPr>
            <b/>
            <sz val="10"/>
            <color rgb="FF000000"/>
            <rFont val="ＭＳ Ｐゴシック"/>
            <family val="2"/>
            <charset val="128"/>
          </rPr>
          <t>大会名について</t>
        </r>
        <r>
          <rPr>
            <sz val="10"/>
            <color rgb="FF000000"/>
            <rFont val="ＭＳ Ｐゴシック"/>
            <family val="2"/>
            <charset val="128"/>
          </rPr>
          <t xml:space="preserve">
</t>
        </r>
        <r>
          <rPr>
            <sz val="10"/>
            <color rgb="FF000000"/>
            <rFont val="ＭＳ Ｐゴシック"/>
            <family val="2"/>
            <charset val="128"/>
          </rPr>
          <t>・期間内に出した記録の大会名</t>
        </r>
        <r>
          <rPr>
            <sz val="10"/>
            <color rgb="FF000000"/>
            <rFont val="ＭＳ Ｐゴシック"/>
            <family val="2"/>
            <charset val="128"/>
          </rPr>
          <t>(</t>
        </r>
        <r>
          <rPr>
            <sz val="10"/>
            <color rgb="FF000000"/>
            <rFont val="ＭＳ Ｐゴシック"/>
            <family val="2"/>
            <charset val="128"/>
          </rPr>
          <t>省略名でも可</t>
        </r>
        <r>
          <rPr>
            <sz val="10"/>
            <color rgb="FF000000"/>
            <rFont val="ＭＳ Ｐゴシック"/>
            <family val="2"/>
            <charset val="128"/>
          </rPr>
          <t>)</t>
        </r>
        <r>
          <rPr>
            <sz val="10"/>
            <color rgb="FF000000"/>
            <rFont val="ＭＳ Ｐゴシック"/>
            <family val="2"/>
            <charset val="128"/>
          </rPr>
          <t>を入力</t>
        </r>
        <r>
          <rPr>
            <sz val="10"/>
            <color rgb="FF000000"/>
            <rFont val="ＭＳ Ｐゴシック"/>
            <family val="2"/>
            <charset val="128"/>
          </rPr>
          <t xml:space="preserve">
</t>
        </r>
        <r>
          <rPr>
            <sz val="10"/>
            <color rgb="FF000000"/>
            <rFont val="ＭＳ Ｐゴシック"/>
            <family val="2"/>
            <charset val="128"/>
          </rPr>
          <t>例：第</t>
        </r>
        <r>
          <rPr>
            <sz val="10"/>
            <color rgb="FF000000"/>
            <rFont val="ＭＳ Ｐゴシック"/>
            <family val="2"/>
            <charset val="128"/>
          </rPr>
          <t>41</t>
        </r>
        <r>
          <rPr>
            <sz val="10"/>
            <color rgb="FF000000"/>
            <rFont val="ＭＳ Ｐゴシック"/>
            <family val="2"/>
            <charset val="128"/>
          </rPr>
          <t>回全日本大学女子駅伝対校選手権大会東海地区選考会の場合</t>
        </r>
        <r>
          <rPr>
            <sz val="10"/>
            <color rgb="FF000000"/>
            <rFont val="ＭＳ Ｐゴシック"/>
            <family val="2"/>
            <charset val="128"/>
          </rPr>
          <t xml:space="preserve">
</t>
        </r>
        <r>
          <rPr>
            <sz val="10"/>
            <color rgb="FF000000"/>
            <rFont val="ＭＳ Ｐゴシック"/>
            <family val="2"/>
            <charset val="128"/>
          </rPr>
          <t>→2023</t>
        </r>
        <r>
          <rPr>
            <sz val="10"/>
            <color rgb="FF000000"/>
            <rFont val="ＭＳ Ｐゴシック"/>
            <family val="2"/>
            <charset val="128"/>
          </rPr>
          <t>全女選考会</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愛</author>
  </authors>
  <commentList>
    <comment ref="D13" authorId="0" shapeId="0" xr:uid="{00000000-0006-0000-0400-000001000000}">
      <text>
        <r>
          <rPr>
            <b/>
            <sz val="10"/>
            <color indexed="81"/>
            <rFont val="MS P ゴシック"/>
            <family val="3"/>
            <charset val="128"/>
          </rPr>
          <t>マネージャーの名前を入力してください。</t>
        </r>
      </text>
    </comment>
    <comment ref="D20" authorId="0" shapeId="0" xr:uid="{00000000-0006-0000-0400-000002000000}">
      <text>
        <r>
          <rPr>
            <b/>
            <sz val="10"/>
            <color indexed="81"/>
            <rFont val="MS P ゴシック"/>
            <family val="3"/>
            <charset val="128"/>
          </rPr>
          <t>連絡先(電話番号・郵便番号・住所）を入力してください。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nana</author>
  </authors>
  <commentList>
    <comment ref="D5" authorId="0" shapeId="0" xr:uid="{E24FB939-1D42-44C5-AB29-872C1DBC30BF}">
      <text>
        <r>
          <rPr>
            <b/>
            <sz val="14"/>
            <color indexed="81"/>
            <rFont val="ＭＳ Ｐゴシック"/>
            <family val="3"/>
            <charset val="128"/>
            <scheme val="major"/>
          </rPr>
          <t>選手本人の
電話番号を
入力してください。</t>
        </r>
      </text>
    </comment>
    <comment ref="D6" authorId="0" shapeId="0" xr:uid="{7D5370E0-6990-4A73-B923-7357E13E2FA6}">
      <text>
        <r>
          <rPr>
            <b/>
            <sz val="14"/>
            <color indexed="81"/>
            <rFont val="MS P ゴシック"/>
            <family val="3"/>
            <charset val="128"/>
          </rPr>
          <t>選手本人の
メールアドレスを
入力してください。</t>
        </r>
      </text>
    </comment>
    <comment ref="D15" authorId="0" shapeId="0" xr:uid="{4E0CE39B-9508-4365-A861-11883EB0207B}">
      <text>
        <r>
          <rPr>
            <b/>
            <sz val="14"/>
            <color indexed="81"/>
            <rFont val="ＭＳ Ｐゴシック"/>
            <family val="3"/>
            <charset val="128"/>
            <scheme val="major"/>
          </rPr>
          <t>選手本人の
電話番号を
入力してください。</t>
        </r>
      </text>
    </comment>
    <comment ref="D16" authorId="0" shapeId="0" xr:uid="{351E99E0-03AD-4BDB-9C23-39D0CA651324}">
      <text>
        <r>
          <rPr>
            <b/>
            <sz val="14"/>
            <color indexed="81"/>
            <rFont val="MS P ゴシック"/>
            <family val="3"/>
            <charset val="128"/>
          </rPr>
          <t>選手本人の
メールアドレスを
入力してください。</t>
        </r>
      </text>
    </comment>
    <comment ref="D25" authorId="0" shapeId="0" xr:uid="{32BC2CEF-39E2-4FCF-BE1C-D2BD9C6221E2}">
      <text>
        <r>
          <rPr>
            <b/>
            <sz val="14"/>
            <color indexed="81"/>
            <rFont val="ＭＳ Ｐゴシック"/>
            <family val="3"/>
            <charset val="128"/>
            <scheme val="major"/>
          </rPr>
          <t>選手本人の
電話番号を
入力してください。</t>
        </r>
      </text>
    </comment>
    <comment ref="D26" authorId="0" shapeId="0" xr:uid="{BC314D43-588C-4B2D-99E2-16C5D9AD8A4A}">
      <text>
        <r>
          <rPr>
            <b/>
            <sz val="14"/>
            <color indexed="81"/>
            <rFont val="MS P ゴシック"/>
            <family val="3"/>
            <charset val="128"/>
          </rPr>
          <t>選手本人の
メールアドレスを
入力してください。</t>
        </r>
      </text>
    </comment>
    <comment ref="D35" authorId="0" shapeId="0" xr:uid="{F5EE84A0-B6CB-4383-A064-EAE49362CBF3}">
      <text>
        <r>
          <rPr>
            <b/>
            <sz val="14"/>
            <color indexed="81"/>
            <rFont val="ＭＳ Ｐゴシック"/>
            <family val="3"/>
            <charset val="128"/>
            <scheme val="major"/>
          </rPr>
          <t>選手本人の
電話番号を
入力してください。</t>
        </r>
      </text>
    </comment>
    <comment ref="D36" authorId="0" shapeId="0" xr:uid="{191E8440-EBA9-43F6-8A24-F77FC4FE2F36}">
      <text>
        <r>
          <rPr>
            <b/>
            <sz val="14"/>
            <color indexed="81"/>
            <rFont val="MS P ゴシック"/>
            <family val="3"/>
            <charset val="128"/>
          </rPr>
          <t>選手本人の
メールアドレスを
入力してください。</t>
        </r>
      </text>
    </comment>
    <comment ref="D45" authorId="0" shapeId="0" xr:uid="{DC7B9936-BDB7-499F-884E-A4F43847A111}">
      <text>
        <r>
          <rPr>
            <b/>
            <sz val="14"/>
            <color indexed="81"/>
            <rFont val="ＭＳ Ｐゴシック"/>
            <family val="3"/>
            <charset val="128"/>
            <scheme val="major"/>
          </rPr>
          <t>選手本人の
電話番号を
入力してください。</t>
        </r>
      </text>
    </comment>
    <comment ref="D46" authorId="0" shapeId="0" xr:uid="{8721A214-9C40-4A42-99A5-C9927DA01B83}">
      <text>
        <r>
          <rPr>
            <b/>
            <sz val="14"/>
            <color indexed="81"/>
            <rFont val="MS P ゴシック"/>
            <family val="3"/>
            <charset val="128"/>
          </rPr>
          <t>選手本人の
メールアドレスを
入力してください。</t>
        </r>
      </text>
    </comment>
    <comment ref="D54" authorId="0" shapeId="0" xr:uid="{6F9282CC-22D6-4FEC-95E5-438A176CDB3A}">
      <text>
        <r>
          <rPr>
            <b/>
            <sz val="14"/>
            <color indexed="81"/>
            <rFont val="ＭＳ Ｐゴシック"/>
            <family val="3"/>
            <charset val="128"/>
            <scheme val="major"/>
          </rPr>
          <t>選手本人の
電話番号を
入力してください。</t>
        </r>
      </text>
    </comment>
    <comment ref="D55" authorId="0" shapeId="0" xr:uid="{FCE4598E-42A2-4743-9130-C92B00E0F080}">
      <text>
        <r>
          <rPr>
            <b/>
            <sz val="14"/>
            <color indexed="81"/>
            <rFont val="MS P ゴシック"/>
            <family val="3"/>
            <charset val="128"/>
          </rPr>
          <t>選手本人の
メールアドレスを
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愛</author>
  </authors>
  <commentList>
    <comment ref="E13" authorId="0" shapeId="0" xr:uid="{00000000-0006-0000-0C00-000001000000}">
      <text>
        <r>
          <rPr>
            <b/>
            <sz val="10"/>
            <color indexed="81"/>
            <rFont val="MS P ゴシック"/>
            <family val="3"/>
            <charset val="128"/>
          </rPr>
          <t>マネージャーの名前を入力してください。</t>
        </r>
      </text>
    </comment>
    <comment ref="E20" authorId="0" shapeId="0" xr:uid="{00000000-0006-0000-0C00-000002000000}">
      <text>
        <r>
          <rPr>
            <b/>
            <sz val="10"/>
            <color indexed="81"/>
            <rFont val="MS P ゴシック"/>
            <family val="3"/>
            <charset val="128"/>
          </rPr>
          <t>連絡先(電話番号・郵便番号・住所）を入力してください。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nana</author>
  </authors>
  <commentList>
    <comment ref="D5" authorId="0" shapeId="0" xr:uid="{A67937A5-AAB7-4473-A2E2-7FF72F87143C}">
      <text>
        <r>
          <rPr>
            <b/>
            <sz val="14"/>
            <color indexed="81"/>
            <rFont val="ＭＳ Ｐゴシック"/>
            <family val="3"/>
            <charset val="128"/>
            <scheme val="major"/>
          </rPr>
          <t>選手本人の
電話番号を
入力してください。</t>
        </r>
      </text>
    </comment>
    <comment ref="D15" authorId="0" shapeId="0" xr:uid="{C24DBF19-4805-4F85-BAF0-8D9D42A2C30E}">
      <text>
        <r>
          <rPr>
            <b/>
            <sz val="14"/>
            <color indexed="81"/>
            <rFont val="ＭＳ Ｐゴシック"/>
            <family val="3"/>
            <charset val="128"/>
            <scheme val="major"/>
          </rPr>
          <t>選手本人の
電話番号を
入力してください。</t>
        </r>
      </text>
    </comment>
    <comment ref="D25" authorId="0" shapeId="0" xr:uid="{A466A048-283E-432A-AF97-F99242AE0988}">
      <text>
        <r>
          <rPr>
            <b/>
            <sz val="14"/>
            <color indexed="81"/>
            <rFont val="ＭＳ Ｐゴシック"/>
            <family val="3"/>
            <charset val="128"/>
            <scheme val="major"/>
          </rPr>
          <t>選手本人の
電話番号を
入力してください。</t>
        </r>
      </text>
    </comment>
    <comment ref="D35" authorId="0" shapeId="0" xr:uid="{80A3F1BB-979F-429A-9855-7EBD8F5E50BD}">
      <text>
        <r>
          <rPr>
            <b/>
            <sz val="14"/>
            <color indexed="81"/>
            <rFont val="ＭＳ Ｐゴシック"/>
            <family val="3"/>
            <charset val="128"/>
            <scheme val="major"/>
          </rPr>
          <t>選手本人の
電話番号を
入力してください。</t>
        </r>
      </text>
    </comment>
  </commentList>
</comments>
</file>

<file path=xl/sharedStrings.xml><?xml version="1.0" encoding="utf-8"?>
<sst xmlns="http://schemas.openxmlformats.org/spreadsheetml/2006/main" count="16249" uniqueCount="6071">
  <si>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</si>
  <si>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</si>
  <si>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</si>
  <si>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</si>
  <si>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</si>
  <si>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部長名　ﾌﾘｶﾞﾅ</t>
    <rPh sb="0" eb="2">
      <t>ブチョウ</t>
    </rPh>
    <rPh sb="2" eb="3">
      <t>メイ</t>
    </rPh>
    <rPh sb="3" eb="4">
      <t>ムメイ</t>
    </rPh>
    <phoneticPr fontId="1"/>
  </si>
  <si>
    <t>部長名</t>
    <rPh sb="0" eb="2">
      <t>ブチョウ</t>
    </rPh>
    <rPh sb="2" eb="3">
      <t>メイ</t>
    </rPh>
    <phoneticPr fontId="1"/>
  </si>
  <si>
    <t>監督名　ﾌﾘｶﾞﾅ</t>
    <rPh sb="0" eb="2">
      <t>カントク</t>
    </rPh>
    <rPh sb="2" eb="3">
      <t>メイ</t>
    </rPh>
    <phoneticPr fontId="1"/>
  </si>
  <si>
    <t>監督名</t>
    <rPh sb="0" eb="2">
      <t>カントク</t>
    </rPh>
    <rPh sb="2" eb="3">
      <t>メイ</t>
    </rPh>
    <phoneticPr fontId="1"/>
  </si>
  <si>
    <t>申込責任者氏名　ﾌﾘｶﾞﾅ</t>
    <rPh sb="0" eb="2">
      <t>モウシコミ</t>
    </rPh>
    <rPh sb="2" eb="5">
      <t>セキニンシャ</t>
    </rPh>
    <rPh sb="5" eb="7">
      <t>シメイ</t>
    </rPh>
    <phoneticPr fontId="1"/>
  </si>
  <si>
    <t>申込責任者氏名</t>
    <rPh sb="0" eb="2">
      <t>モウシコミ</t>
    </rPh>
    <rPh sb="2" eb="5">
      <t>セキニンシャ</t>
    </rPh>
    <rPh sb="5" eb="7">
      <t>シメイ</t>
    </rPh>
    <phoneticPr fontId="1"/>
  </si>
  <si>
    <t>電話番号</t>
    <rPh sb="0" eb="2">
      <t>デンワ</t>
    </rPh>
    <rPh sb="2" eb="4">
      <t>バンゴウ</t>
    </rPh>
    <phoneticPr fontId="1"/>
  </si>
  <si>
    <t>緊急連絡先</t>
    <rPh sb="0" eb="2">
      <t>キンキュウ</t>
    </rPh>
    <rPh sb="2" eb="5">
      <t>レンラクサキ</t>
    </rPh>
    <phoneticPr fontId="1"/>
  </si>
  <si>
    <t>住所</t>
    <rPh sb="0" eb="2">
      <t>ジュウショ</t>
    </rPh>
    <phoneticPr fontId="1"/>
  </si>
  <si>
    <t>申込責任者</t>
    <rPh sb="0" eb="5">
      <t>モウシコミセキニンシャ</t>
    </rPh>
    <phoneticPr fontId="1"/>
  </si>
  <si>
    <t>基本情報登録（このシート）</t>
    <rPh sb="0" eb="2">
      <t>キホン</t>
    </rPh>
    <rPh sb="2" eb="4">
      <t>ジョウホウ</t>
    </rPh>
    <rPh sb="4" eb="6">
      <t>トウロク</t>
    </rPh>
    <phoneticPr fontId="1"/>
  </si>
  <si>
    <t>様式Ⅲ－1（男子）</t>
    <rPh sb="0" eb="2">
      <t>ヨウシキ</t>
    </rPh>
    <rPh sb="6" eb="8">
      <t>ダンシ</t>
    </rPh>
    <phoneticPr fontId="1"/>
  </si>
  <si>
    <t>様式Ⅲ－1（女子）</t>
    <rPh sb="0" eb="2">
      <t>ヨウシキ</t>
    </rPh>
    <rPh sb="6" eb="8">
      <t>ジョシ</t>
    </rPh>
    <phoneticPr fontId="1"/>
  </si>
  <si>
    <t>様式Ⅲ－2　チームエントリー（男子）</t>
    <rPh sb="0" eb="2">
      <t>ヨウシキ</t>
    </rPh>
    <rPh sb="15" eb="17">
      <t>ダンシ</t>
    </rPh>
    <phoneticPr fontId="1"/>
  </si>
  <si>
    <t>様式Ⅲ－2　チームエントリー（女子）</t>
    <rPh sb="0" eb="2">
      <t>ヨウシキ</t>
    </rPh>
    <rPh sb="15" eb="17">
      <t>ジョシ</t>
    </rPh>
    <phoneticPr fontId="1"/>
  </si>
  <si>
    <t>tgrrkiroku@yahoo.co.jp</t>
    <phoneticPr fontId="1"/>
  </si>
  <si>
    <t>申込責任者</t>
    <rPh sb="0" eb="2">
      <t>モウシコミ</t>
    </rPh>
    <rPh sb="2" eb="5">
      <t>セキニンシャ</t>
    </rPh>
    <phoneticPr fontId="1"/>
  </si>
  <si>
    <t>延べ人数</t>
    <rPh sb="0" eb="1">
      <t>ノ</t>
    </rPh>
    <rPh sb="2" eb="4">
      <t>ニンズウ</t>
    </rPh>
    <phoneticPr fontId="1"/>
  </si>
  <si>
    <t>印</t>
  </si>
  <si>
    <t>電話番号</t>
    <rPh sb="0" eb="4">
      <t>デンワバンゴウ</t>
    </rPh>
    <phoneticPr fontId="1"/>
  </si>
  <si>
    <t>No.</t>
  </si>
  <si>
    <t>登録番号</t>
    <rPh sb="0" eb="2">
      <t>トウロク</t>
    </rPh>
    <rPh sb="2" eb="4">
      <t>バンゴウ</t>
    </rPh>
    <phoneticPr fontId="1"/>
  </si>
  <si>
    <t>氏名</t>
    <rPh sb="0" eb="2">
      <t>シメイ</t>
    </rPh>
    <phoneticPr fontId="1"/>
  </si>
  <si>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</si>
  <si>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</si>
  <si>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</si>
  <si>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S1,S2,S3</t>
  </si>
  <si>
    <t>Mat</t>
  </si>
  <si>
    <t>年月日</t>
    <rPh sb="0" eb="3">
      <t>ネンガッピ</t>
    </rPh>
    <phoneticPr fontId="1"/>
  </si>
  <si>
    <t>大会名</t>
    <rPh sb="0" eb="2">
      <t>タイカイ</t>
    </rPh>
    <rPh sb="2" eb="3">
      <t>メイ</t>
    </rPh>
    <phoneticPr fontId="1"/>
  </si>
  <si>
    <t>5-</t>
    <phoneticPr fontId="1"/>
  </si>
  <si>
    <t>種目①</t>
    <rPh sb="0" eb="2">
      <t>シュモク</t>
    </rPh>
    <phoneticPr fontId="1"/>
  </si>
  <si>
    <t>①</t>
  </si>
  <si>
    <t>種目②</t>
    <rPh sb="0" eb="2">
      <t>シュモク</t>
    </rPh>
    <phoneticPr fontId="1"/>
  </si>
  <si>
    <t>※備考欄：</t>
    <rPh sb="1" eb="3">
      <t>ビコウ</t>
    </rPh>
    <rPh sb="3" eb="4">
      <t>ラン</t>
    </rPh>
    <phoneticPr fontId="1"/>
  </si>
  <si>
    <t>種目③</t>
    <rPh sb="0" eb="2">
      <t>シュモク</t>
    </rPh>
    <phoneticPr fontId="1"/>
  </si>
  <si>
    <t>5-</t>
  </si>
  <si>
    <t>ﾌﾘｶﾞﾅ</t>
    <phoneticPr fontId="1"/>
  </si>
  <si>
    <t>DB</t>
    <phoneticPr fontId="1"/>
  </si>
  <si>
    <t>学年</t>
    <rPh sb="0" eb="2">
      <t>ガクネン</t>
    </rPh>
    <phoneticPr fontId="1"/>
  </si>
  <si>
    <t>（様式Ⅲ－2）</t>
    <rPh sb="2" eb="3">
      <t>シキ</t>
    </rPh>
    <phoneticPr fontId="1"/>
  </si>
  <si>
    <t>　　チームエントリー</t>
    <phoneticPr fontId="1"/>
  </si>
  <si>
    <t>大学(正式)名</t>
    <rPh sb="0" eb="2">
      <t>ダイガク</t>
    </rPh>
    <rPh sb="3" eb="5">
      <t>セイシキ</t>
    </rPh>
    <rPh sb="6" eb="7">
      <t>メイ</t>
    </rPh>
    <phoneticPr fontId="2"/>
  </si>
  <si>
    <t>北海道</t>
  </si>
  <si>
    <t>青森県</t>
    <rPh sb="2" eb="3">
      <t>ケン</t>
    </rPh>
    <phoneticPr fontId="1"/>
  </si>
  <si>
    <t>監　　督　　名</t>
    <rPh sb="0" eb="1">
      <t>カン</t>
    </rPh>
    <rPh sb="3" eb="4">
      <t>ヨシ</t>
    </rPh>
    <rPh sb="6" eb="7">
      <t>メイ</t>
    </rPh>
    <phoneticPr fontId="2"/>
  </si>
  <si>
    <t>岩手県</t>
    <rPh sb="2" eb="3">
      <t>ケン</t>
    </rPh>
    <phoneticPr fontId="1"/>
  </si>
  <si>
    <t>印</t>
    <rPh sb="0" eb="1">
      <t>イン</t>
    </rPh>
    <phoneticPr fontId="2"/>
  </si>
  <si>
    <t>宮城県</t>
    <rPh sb="2" eb="3">
      <t>ケン</t>
    </rPh>
    <phoneticPr fontId="1"/>
  </si>
  <si>
    <t>秋田県</t>
    <rPh sb="2" eb="3">
      <t>ケン</t>
    </rPh>
    <phoneticPr fontId="1"/>
  </si>
  <si>
    <t>マネージャー名</t>
    <rPh sb="6" eb="7">
      <t>メイ</t>
    </rPh>
    <phoneticPr fontId="2"/>
  </si>
  <si>
    <t>山形県</t>
    <rPh sb="2" eb="3">
      <t>ケン</t>
    </rPh>
    <phoneticPr fontId="1"/>
  </si>
  <si>
    <t>福島県</t>
    <rPh sb="2" eb="3">
      <t>ケン</t>
    </rPh>
    <phoneticPr fontId="1"/>
  </si>
  <si>
    <t>茨城県</t>
    <rPh sb="2" eb="3">
      <t>ケン</t>
    </rPh>
    <phoneticPr fontId="1"/>
  </si>
  <si>
    <t>連絡責任者名</t>
    <rPh sb="0" eb="5">
      <t>レンラクセキニンシャ</t>
    </rPh>
    <rPh sb="5" eb="6">
      <t>メイ</t>
    </rPh>
    <phoneticPr fontId="2"/>
  </si>
  <si>
    <t>栃木県</t>
    <rPh sb="2" eb="3">
      <t>ケン</t>
    </rPh>
    <phoneticPr fontId="1"/>
  </si>
  <si>
    <t>群馬県</t>
    <rPh sb="2" eb="3">
      <t>ケン</t>
    </rPh>
    <phoneticPr fontId="1"/>
  </si>
  <si>
    <t>埼玉県</t>
    <rPh sb="2" eb="3">
      <t>ケン</t>
    </rPh>
    <phoneticPr fontId="1"/>
  </si>
  <si>
    <t>〒</t>
    <phoneticPr fontId="2"/>
  </si>
  <si>
    <t>-</t>
    <phoneticPr fontId="1"/>
  </si>
  <si>
    <t>TEL</t>
    <phoneticPr fontId="2"/>
  </si>
  <si>
    <t>（　　　）</t>
    <phoneticPr fontId="2"/>
  </si>
  <si>
    <t>千葉県</t>
    <rPh sb="2" eb="3">
      <t>ケン</t>
    </rPh>
    <phoneticPr fontId="1"/>
  </si>
  <si>
    <t>連　　絡　　先</t>
    <rPh sb="0" eb="1">
      <t>レン</t>
    </rPh>
    <rPh sb="3" eb="4">
      <t>ラク</t>
    </rPh>
    <rPh sb="6" eb="7">
      <t>サキ</t>
    </rPh>
    <phoneticPr fontId="2"/>
  </si>
  <si>
    <t>市・郡</t>
    <rPh sb="0" eb="1">
      <t>シ</t>
    </rPh>
    <rPh sb="2" eb="3">
      <t>グン</t>
    </rPh>
    <phoneticPr fontId="2"/>
  </si>
  <si>
    <t>東京都</t>
    <rPh sb="2" eb="3">
      <t>ト</t>
    </rPh>
    <phoneticPr fontId="1"/>
  </si>
  <si>
    <t>神奈川県</t>
    <rPh sb="3" eb="4">
      <t>ケン</t>
    </rPh>
    <phoneticPr fontId="1"/>
  </si>
  <si>
    <t>山梨県</t>
    <rPh sb="2" eb="3">
      <t>ケン</t>
    </rPh>
    <phoneticPr fontId="1"/>
  </si>
  <si>
    <t>新潟県</t>
    <rPh sb="2" eb="3">
      <t>ケン</t>
    </rPh>
    <phoneticPr fontId="1"/>
  </si>
  <si>
    <t>チーム
ナンバー</t>
    <phoneticPr fontId="2"/>
  </si>
  <si>
    <t>※</t>
    <phoneticPr fontId="2"/>
  </si>
  <si>
    <t>大学
略称名</t>
    <rPh sb="0" eb="2">
      <t>ダイガク</t>
    </rPh>
    <rPh sb="3" eb="5">
      <t>リャクショウ</t>
    </rPh>
    <rPh sb="5" eb="6">
      <t>メイ</t>
    </rPh>
    <phoneticPr fontId="2"/>
  </si>
  <si>
    <t>富山県</t>
    <rPh sb="2" eb="3">
      <t>ケン</t>
    </rPh>
    <phoneticPr fontId="1"/>
  </si>
  <si>
    <t>石川県</t>
    <rPh sb="2" eb="3">
      <t>ケン</t>
    </rPh>
    <phoneticPr fontId="1"/>
  </si>
  <si>
    <t>登録番号</t>
    <rPh sb="0" eb="2">
      <t>トウロク</t>
    </rPh>
    <rPh sb="2" eb="4">
      <t>バンゴウ</t>
    </rPh>
    <phoneticPr fontId="2"/>
  </si>
  <si>
    <t>学年</t>
    <rPh sb="0" eb="2">
      <t>ガクネン</t>
    </rPh>
    <phoneticPr fontId="2"/>
  </si>
  <si>
    <t>登録陸協</t>
    <rPh sb="0" eb="2">
      <t>トウロク</t>
    </rPh>
    <rPh sb="2" eb="3">
      <t>リッ</t>
    </rPh>
    <rPh sb="3" eb="4">
      <t>キョウ</t>
    </rPh>
    <phoneticPr fontId="2"/>
  </si>
  <si>
    <t>10000ｍ(5000m)
自己最高記録</t>
    <rPh sb="14" eb="16">
      <t>ジコ</t>
    </rPh>
    <rPh sb="16" eb="18">
      <t>サイコウ</t>
    </rPh>
    <rPh sb="18" eb="20">
      <t>キロク</t>
    </rPh>
    <phoneticPr fontId="2"/>
  </si>
  <si>
    <t>福井県</t>
    <rPh sb="2" eb="3">
      <t>ケン</t>
    </rPh>
    <phoneticPr fontId="1"/>
  </si>
  <si>
    <t>長野県</t>
    <rPh sb="2" eb="3">
      <t>ケン</t>
    </rPh>
    <phoneticPr fontId="1"/>
  </si>
  <si>
    <t>岐阜県</t>
    <rPh sb="2" eb="3">
      <t>ケン</t>
    </rPh>
    <phoneticPr fontId="1"/>
  </si>
  <si>
    <t>静岡県</t>
    <rPh sb="2" eb="3">
      <t>ケン</t>
    </rPh>
    <phoneticPr fontId="1"/>
  </si>
  <si>
    <t>愛知県</t>
    <rPh sb="2" eb="3">
      <t>ケン</t>
    </rPh>
    <phoneticPr fontId="1"/>
  </si>
  <si>
    <t>三重県</t>
    <rPh sb="2" eb="3">
      <t>ケン</t>
    </rPh>
    <phoneticPr fontId="1"/>
  </si>
  <si>
    <t>滋賀県</t>
    <rPh sb="2" eb="3">
      <t>ケン</t>
    </rPh>
    <phoneticPr fontId="1"/>
  </si>
  <si>
    <t>京都府</t>
    <rPh sb="2" eb="3">
      <t>フ</t>
    </rPh>
    <phoneticPr fontId="1"/>
  </si>
  <si>
    <t>大阪府</t>
    <rPh sb="2" eb="3">
      <t>フ</t>
    </rPh>
    <phoneticPr fontId="1"/>
  </si>
  <si>
    <t>兵庫県</t>
    <rPh sb="2" eb="3">
      <t>ケン</t>
    </rPh>
    <phoneticPr fontId="1"/>
  </si>
  <si>
    <t>奈良県</t>
    <rPh sb="2" eb="3">
      <t>ケン</t>
    </rPh>
    <phoneticPr fontId="1"/>
  </si>
  <si>
    <t>和歌山県</t>
    <rPh sb="3" eb="4">
      <t>ケン</t>
    </rPh>
    <phoneticPr fontId="1"/>
  </si>
  <si>
    <t>鳥取県</t>
    <rPh sb="2" eb="3">
      <t>ケン</t>
    </rPh>
    <phoneticPr fontId="1"/>
  </si>
  <si>
    <t>島根県</t>
    <rPh sb="2" eb="3">
      <t>ケン</t>
    </rPh>
    <phoneticPr fontId="1"/>
  </si>
  <si>
    <t>岡山県</t>
    <rPh sb="2" eb="3">
      <t>ケン</t>
    </rPh>
    <phoneticPr fontId="1"/>
  </si>
  <si>
    <t>広島県</t>
    <rPh sb="2" eb="3">
      <t>ケン</t>
    </rPh>
    <phoneticPr fontId="1"/>
  </si>
  <si>
    <t>山口県</t>
    <rPh sb="2" eb="3">
      <t>ケン</t>
    </rPh>
    <phoneticPr fontId="1"/>
  </si>
  <si>
    <t>徳島県</t>
    <rPh sb="2" eb="3">
      <t>ケン</t>
    </rPh>
    <phoneticPr fontId="1"/>
  </si>
  <si>
    <t>香川県</t>
    <rPh sb="2" eb="3">
      <t>ケン</t>
    </rPh>
    <phoneticPr fontId="1"/>
  </si>
  <si>
    <t>愛媛県</t>
    <rPh sb="2" eb="3">
      <t>ケン</t>
    </rPh>
    <phoneticPr fontId="1"/>
  </si>
  <si>
    <t>高知県</t>
    <rPh sb="2" eb="3">
      <t>ケン</t>
    </rPh>
    <phoneticPr fontId="1"/>
  </si>
  <si>
    <t>福岡県</t>
    <rPh sb="2" eb="3">
      <t>ケン</t>
    </rPh>
    <phoneticPr fontId="1"/>
  </si>
  <si>
    <t>佐賀県</t>
    <rPh sb="2" eb="3">
      <t>ケン</t>
    </rPh>
    <phoneticPr fontId="1"/>
  </si>
  <si>
    <t>(注)</t>
    <rPh sb="1" eb="2">
      <t>チュウ</t>
    </rPh>
    <phoneticPr fontId="2"/>
  </si>
  <si>
    <t>※は記入しないこと</t>
    <rPh sb="2" eb="4">
      <t>キニュウ</t>
    </rPh>
    <phoneticPr fontId="2"/>
  </si>
  <si>
    <t>長崎県</t>
    <rPh sb="2" eb="3">
      <t>ケン</t>
    </rPh>
    <phoneticPr fontId="1"/>
  </si>
  <si>
    <t>熊本県</t>
    <rPh sb="2" eb="3">
      <t>ケン</t>
    </rPh>
    <phoneticPr fontId="1"/>
  </si>
  <si>
    <t>大分県</t>
    <rPh sb="2" eb="3">
      <t>ケン</t>
    </rPh>
    <phoneticPr fontId="1"/>
  </si>
  <si>
    <t>東海学生陸上競技連盟</t>
    <rPh sb="0" eb="2">
      <t>トウカイ</t>
    </rPh>
    <rPh sb="2" eb="4">
      <t>ガクセイ</t>
    </rPh>
    <rPh sb="4" eb="6">
      <t>リクジョウ</t>
    </rPh>
    <rPh sb="6" eb="8">
      <t>キョウギ</t>
    </rPh>
    <rPh sb="8" eb="10">
      <t>レンメイ</t>
    </rPh>
    <phoneticPr fontId="2"/>
  </si>
  <si>
    <t>宮崎県</t>
    <rPh sb="2" eb="3">
      <t>ケン</t>
    </rPh>
    <phoneticPr fontId="1"/>
  </si>
  <si>
    <t>鹿児島県</t>
    <rPh sb="3" eb="4">
      <t>ケン</t>
    </rPh>
    <phoneticPr fontId="1"/>
  </si>
  <si>
    <t>沖縄県</t>
    <rPh sb="2" eb="3">
      <t>ケン</t>
    </rPh>
    <phoneticPr fontId="1"/>
  </si>
  <si>
    <t>（様式Ⅲ－2）</t>
    <phoneticPr fontId="1"/>
  </si>
  <si>
    <t>登録陸協</t>
    <rPh sb="0" eb="2">
      <t>トウロク</t>
    </rPh>
    <rPh sb="2" eb="4">
      <t>リッキョウ</t>
    </rPh>
    <phoneticPr fontId="2"/>
  </si>
  <si>
    <t>連絡先電話番号</t>
    <rPh sb="0" eb="3">
      <t>レンラクサキ</t>
    </rPh>
    <rPh sb="3" eb="5">
      <t>デンワ</t>
    </rPh>
    <rPh sb="5" eb="7">
      <t>バンゴウ</t>
    </rPh>
    <phoneticPr fontId="2"/>
  </si>
  <si>
    <t>大学名</t>
    <rPh sb="0" eb="3">
      <t>ダイガクメイ</t>
    </rPh>
    <phoneticPr fontId="2"/>
  </si>
  <si>
    <t>連絡先メールアドレス</t>
    <rPh sb="0" eb="3">
      <t>レンラクサキ</t>
    </rPh>
    <phoneticPr fontId="2"/>
  </si>
  <si>
    <t>申込責任者名</t>
    <rPh sb="0" eb="2">
      <t>モウシコミ</t>
    </rPh>
    <rPh sb="2" eb="5">
      <t>セキニンシャ</t>
    </rPh>
    <rPh sb="5" eb="6">
      <t>メイ</t>
    </rPh>
    <phoneticPr fontId="1"/>
  </si>
  <si>
    <t>(明細)</t>
    <rPh sb="1" eb="3">
      <t>メイサイ</t>
    </rPh>
    <phoneticPr fontId="1"/>
  </si>
  <si>
    <t>男子</t>
    <rPh sb="0" eb="2">
      <t>ダンシ</t>
    </rPh>
    <phoneticPr fontId="1"/>
  </si>
  <si>
    <t>個人種目</t>
    <rPh sb="0" eb="2">
      <t>コジン</t>
    </rPh>
    <rPh sb="2" eb="4">
      <t>シュモク</t>
    </rPh>
    <phoneticPr fontId="1"/>
  </si>
  <si>
    <t>×</t>
    <phoneticPr fontId="1"/>
  </si>
  <si>
    <t>リレー</t>
    <phoneticPr fontId="1"/>
  </si>
  <si>
    <t>小計</t>
    <rPh sb="0" eb="2">
      <t>ショウケイ</t>
    </rPh>
    <phoneticPr fontId="1"/>
  </si>
  <si>
    <t>女子</t>
    <rPh sb="0" eb="2">
      <t>ジョシ</t>
    </rPh>
    <phoneticPr fontId="1"/>
  </si>
  <si>
    <t>広告補助金</t>
    <rPh sb="0" eb="2">
      <t>コウコク</t>
    </rPh>
    <rPh sb="2" eb="5">
      <t>ホジョキン</t>
    </rPh>
    <phoneticPr fontId="1"/>
  </si>
  <si>
    <t>実人数</t>
    <rPh sb="0" eb="1">
      <t>ジツ</t>
    </rPh>
    <rPh sb="1" eb="3">
      <t>ニンズウ</t>
    </rPh>
    <phoneticPr fontId="1"/>
  </si>
  <si>
    <t>合計</t>
    <rPh sb="0" eb="2">
      <t>ゴウケイ</t>
    </rPh>
    <phoneticPr fontId="1"/>
  </si>
  <si>
    <t>振込先</t>
    <rPh sb="0" eb="2">
      <t>フリコミ</t>
    </rPh>
    <rPh sb="2" eb="3">
      <t>サキ</t>
    </rPh>
    <phoneticPr fontId="1"/>
  </si>
  <si>
    <t>三菱UFJ銀行　八事支店　普通口座3351198</t>
    <rPh sb="0" eb="2">
      <t>ミツビシ</t>
    </rPh>
    <rPh sb="5" eb="7">
      <t>ギンコウ</t>
    </rPh>
    <rPh sb="8" eb="9">
      <t>ハチ</t>
    </rPh>
    <rPh sb="9" eb="10">
      <t>コト</t>
    </rPh>
    <rPh sb="10" eb="12">
      <t>シテン</t>
    </rPh>
    <rPh sb="13" eb="15">
      <t>フツウ</t>
    </rPh>
    <rPh sb="15" eb="17">
      <t>コウザ</t>
    </rPh>
    <phoneticPr fontId="1"/>
  </si>
  <si>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</si>
  <si>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領収書（選択してください）</t>
    <rPh sb="0" eb="3">
      <t>リョウシュウショ</t>
    </rPh>
    <rPh sb="4" eb="6">
      <t>センタク</t>
    </rPh>
    <phoneticPr fontId="1"/>
  </si>
  <si>
    <t>必要</t>
    <rPh sb="0" eb="2">
      <t>ヒツヨウ</t>
    </rPh>
    <phoneticPr fontId="1"/>
  </si>
  <si>
    <t>領収書発行に関する備考：</t>
    <rPh sb="0" eb="3">
      <t>リョウシュウショ</t>
    </rPh>
    <rPh sb="3" eb="5">
      <t>ハッコウ</t>
    </rPh>
    <rPh sb="6" eb="7">
      <t>カン</t>
    </rPh>
    <rPh sb="9" eb="11">
      <t>ビコウ</t>
    </rPh>
    <phoneticPr fontId="1"/>
  </si>
  <si>
    <t>振込明細書
貼り付け欄</t>
    <rPh sb="0" eb="2">
      <t>フリコ</t>
    </rPh>
    <rPh sb="2" eb="5">
      <t>メイサイショ</t>
    </rPh>
    <rPh sb="6" eb="7">
      <t>ハ</t>
    </rPh>
    <rPh sb="8" eb="9">
      <t>ツ</t>
    </rPh>
    <rPh sb="10" eb="11">
      <t>ラン</t>
    </rPh>
    <phoneticPr fontId="1"/>
  </si>
  <si>
    <t>第３５回全日本大学女子駅伝対校選手権大会</t>
    <rPh sb="0" eb="1">
      <t>ダイ</t>
    </rPh>
    <rPh sb="3" eb="4">
      <t>カイ</t>
    </rPh>
    <rPh sb="4" eb="7">
      <t>ゼンニホン</t>
    </rPh>
    <rPh sb="7" eb="9">
      <t>ダイガク</t>
    </rPh>
    <rPh sb="9" eb="11">
      <t>ジョシ</t>
    </rPh>
    <rPh sb="11" eb="13">
      <t>エキデン</t>
    </rPh>
    <rPh sb="13" eb="15">
      <t>タイコウ</t>
    </rPh>
    <rPh sb="15" eb="18">
      <t>センシュケン</t>
    </rPh>
    <rPh sb="18" eb="20">
      <t>タイカイ</t>
    </rPh>
    <phoneticPr fontId="2"/>
  </si>
  <si>
    <t>東海地区選考会　チームエントリー</t>
    <rPh sb="0" eb="2">
      <t>トウカイ</t>
    </rPh>
    <rPh sb="2" eb="4">
      <t>チク</t>
    </rPh>
    <rPh sb="4" eb="7">
      <t>センコウカイ</t>
    </rPh>
    <phoneticPr fontId="2"/>
  </si>
  <si>
    <t>大学（正式）名</t>
    <rPh sb="0" eb="2">
      <t>ダイガク</t>
    </rPh>
    <rPh sb="3" eb="5">
      <t>セイシキ</t>
    </rPh>
    <rPh sb="6" eb="7">
      <t>メイ</t>
    </rPh>
    <phoneticPr fontId="2"/>
  </si>
  <si>
    <t>監　　督　　名</t>
    <rPh sb="0" eb="1">
      <t>カン</t>
    </rPh>
    <rPh sb="3" eb="4">
      <t>トク</t>
    </rPh>
    <rPh sb="6" eb="7">
      <t>メイ</t>
    </rPh>
    <phoneticPr fontId="2"/>
  </si>
  <si>
    <t>（　　　　）　　　　　-</t>
    <phoneticPr fontId="2"/>
  </si>
  <si>
    <t>県</t>
    <rPh sb="0" eb="1">
      <t>ケン</t>
    </rPh>
    <phoneticPr fontId="2"/>
  </si>
  <si>
    <t>大</t>
    <rPh sb="0" eb="1">
      <t>ダイ</t>
    </rPh>
    <phoneticPr fontId="2"/>
  </si>
  <si>
    <r>
      <rPr>
        <sz val="8"/>
        <color indexed="8"/>
        <rFont val="ＭＳ Ｐゴシック"/>
        <family val="3"/>
        <charset val="128"/>
      </rPr>
      <t>フリガナ</t>
    </r>
    <r>
      <rPr>
        <sz val="11"/>
        <color theme="1"/>
        <rFont val="ＭＳ Ｐゴシック"/>
        <family val="2"/>
        <charset val="128"/>
        <scheme val="minor"/>
      </rPr>
      <t xml:space="preserve">
名前</t>
    </r>
    <rPh sb="5" eb="7">
      <t>ナマエ</t>
    </rPh>
    <phoneticPr fontId="2"/>
  </si>
  <si>
    <t>5000ｍ
自己最高記録</t>
    <rPh sb="6" eb="8">
      <t>ジコ</t>
    </rPh>
    <rPh sb="8" eb="10">
      <t>サイコウ</t>
    </rPh>
    <rPh sb="10" eb="12">
      <t>キロク</t>
    </rPh>
    <phoneticPr fontId="2"/>
  </si>
  <si>
    <t>（　　　　）　　-</t>
    <phoneticPr fontId="2"/>
  </si>
  <si>
    <t>5000ｍ(3000m)
自己最高記録</t>
    <rPh sb="13" eb="15">
      <t>ジコ</t>
    </rPh>
    <rPh sb="15" eb="17">
      <t>サイコウ</t>
    </rPh>
    <rPh sb="17" eb="19">
      <t>キロク</t>
    </rPh>
    <phoneticPr fontId="2"/>
  </si>
  <si>
    <t>通しNo.</t>
    <rPh sb="0" eb="1">
      <t>トオ</t>
    </rPh>
    <phoneticPr fontId="1"/>
  </si>
  <si>
    <t>DB</t>
  </si>
  <si>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</si>
  <si>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</si>
  <si>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</si>
  <si>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</si>
  <si>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</si>
  <si>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</si>
  <si>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</si>
  <si>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</si>
  <si>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</si>
  <si>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</si>
  <si>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</si>
  <si>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S3</t>
    <phoneticPr fontId="1"/>
  </si>
  <si>
    <t>ｶﾅ</t>
    <phoneticPr fontId="1"/>
  </si>
  <si>
    <t>愛知大学</t>
  </si>
  <si>
    <t>愛知大</t>
  </si>
  <si>
    <t>大会名設定</t>
    <rPh sb="0" eb="2">
      <t>タイカイ</t>
    </rPh>
    <rPh sb="2" eb="3">
      <t>メイ</t>
    </rPh>
    <rPh sb="3" eb="5">
      <t>セッテイ</t>
    </rPh>
    <phoneticPr fontId="1"/>
  </si>
  <si>
    <t>愛知医科大学</t>
  </si>
  <si>
    <t>愛知医科大</t>
  </si>
  <si>
    <t>冠名</t>
    <rPh sb="0" eb="1">
      <t>カンムリ</t>
    </rPh>
    <rPh sb="1" eb="2">
      <t>メイ</t>
    </rPh>
    <phoneticPr fontId="1"/>
  </si>
  <si>
    <t>第/年</t>
    <rPh sb="0" eb="1">
      <t>ダイ</t>
    </rPh>
    <rPh sb="2" eb="3">
      <t>ネン</t>
    </rPh>
    <phoneticPr fontId="1"/>
  </si>
  <si>
    <t>回数</t>
    <rPh sb="0" eb="2">
      <t>カイスウ</t>
    </rPh>
    <phoneticPr fontId="1"/>
  </si>
  <si>
    <t>名称</t>
    <rPh sb="0" eb="2">
      <t>メイショウ</t>
    </rPh>
    <phoneticPr fontId="1"/>
  </si>
  <si>
    <t>天皇賜杯</t>
    <rPh sb="0" eb="2">
      <t>テンノウ</t>
    </rPh>
    <rPh sb="2" eb="4">
      <t>シハイ</t>
    </rPh>
    <phoneticPr fontId="1"/>
  </si>
  <si>
    <t>第</t>
    <rPh sb="0" eb="1">
      <t>ダイ</t>
    </rPh>
    <phoneticPr fontId="1"/>
  </si>
  <si>
    <t>1回</t>
    <rPh sb="1" eb="2">
      <t>カイ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</si>
  <si>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</si>
  <si>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愛知学院大学</t>
  </si>
  <si>
    <t>愛知学院大</t>
  </si>
  <si>
    <t>79回</t>
    <rPh sb="2" eb="3">
      <t>カイ</t>
    </rPh>
    <phoneticPr fontId="1"/>
  </si>
  <si>
    <t>秩父宮賜杯</t>
    <rPh sb="0" eb="3">
      <t>チチブノミヤ</t>
    </rPh>
    <rPh sb="3" eb="5">
      <t>シハイ</t>
    </rPh>
    <phoneticPr fontId="1"/>
  </si>
  <si>
    <t>2回</t>
    <rPh sb="1" eb="2">
      <t>カイ</t>
    </rPh>
    <phoneticPr fontId="1"/>
  </si>
  <si>
    <t>日本学生陸上競技個人選手権</t>
    <rPh sb="0" eb="2">
      <t>ニホン</t>
    </rPh>
    <rPh sb="2" eb="4">
      <t>ガクセイ</t>
    </rPh>
    <rPh sb="4" eb="6">
      <t>リクジョウ</t>
    </rPh>
    <rPh sb="6" eb="8">
      <t>キョウギ</t>
    </rPh>
    <rPh sb="8" eb="10">
      <t>コジン</t>
    </rPh>
    <rPh sb="10" eb="13">
      <t>センシュケン</t>
    </rPh>
    <phoneticPr fontId="1"/>
  </si>
  <si>
    <t>愛知教育大学</t>
  </si>
  <si>
    <t>愛知教育大</t>
  </si>
  <si>
    <t>平成新山島原学生駅伝</t>
    <rPh sb="0" eb="2">
      <t>ヘイセイ</t>
    </rPh>
    <rPh sb="2" eb="4">
      <t>シンザン</t>
    </rPh>
    <rPh sb="4" eb="6">
      <t>シマバラ</t>
    </rPh>
    <rPh sb="6" eb="8">
      <t>ガクセイ</t>
    </rPh>
    <rPh sb="8" eb="10">
      <t>エキデン</t>
    </rPh>
    <phoneticPr fontId="1"/>
  </si>
  <si>
    <t>3回</t>
    <rPh sb="1" eb="2">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</si>
  <si>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</si>
  <si>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愛知県立大学</t>
  </si>
  <si>
    <t>愛知県立大</t>
  </si>
  <si>
    <t>4回</t>
    <rPh sb="1" eb="2">
      <t>カイ</t>
    </rPh>
    <phoneticPr fontId="1"/>
  </si>
  <si>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1"/>
  </si>
  <si>
    <t>愛知工業大学</t>
  </si>
  <si>
    <t>愛知工業大</t>
  </si>
  <si>
    <t>5回</t>
    <rPh sb="1" eb="2">
      <t>カイ</t>
    </rPh>
    <phoneticPr fontId="1"/>
  </si>
  <si>
    <t>九州学生陸上競技選手権大会</t>
    <rPh sb="0" eb="2">
      <t>キュウシュウ</t>
    </rPh>
    <rPh sb="2" eb="4">
      <t>ガクセイ</t>
    </rPh>
    <rPh sb="4" eb="6">
      <t>リクジョウ</t>
    </rPh>
    <rPh sb="6" eb="8">
      <t>キョウギ</t>
    </rPh>
    <rPh sb="8" eb="11">
      <t>センシュケン</t>
    </rPh>
    <rPh sb="11" eb="13">
      <t>タイカイ</t>
    </rPh>
    <phoneticPr fontId="1"/>
  </si>
  <si>
    <t>愛知淑徳大学</t>
  </si>
  <si>
    <t>愛知淑徳大</t>
  </si>
  <si>
    <t>6回</t>
    <rPh sb="1" eb="2">
      <t>カイ</t>
    </rPh>
    <phoneticPr fontId="1"/>
  </si>
  <si>
    <t>学連競技会</t>
    <rPh sb="0" eb="2">
      <t>ガクレン</t>
    </rPh>
    <rPh sb="2" eb="5">
      <t>キョウギカイ</t>
    </rPh>
    <phoneticPr fontId="1"/>
  </si>
  <si>
    <t>愛知東邦大学</t>
  </si>
  <si>
    <t>愛知東邦大</t>
  </si>
  <si>
    <t>7回</t>
    <rPh sb="1" eb="2">
      <t>カイ</t>
    </rPh>
    <phoneticPr fontId="1"/>
  </si>
  <si>
    <t>九州学生駅伝対校選手権大会</t>
    <rPh sb="0" eb="2">
      <t>キュウシュウ</t>
    </rPh>
    <rPh sb="2" eb="4">
      <t>ガクセイ</t>
    </rPh>
    <rPh sb="4" eb="6">
      <t>エキデン</t>
    </rPh>
    <rPh sb="6" eb="8">
      <t>タイコウ</t>
    </rPh>
    <rPh sb="8" eb="11">
      <t>センシュケン</t>
    </rPh>
    <rPh sb="11" eb="13">
      <t>タイカイ</t>
    </rPh>
    <phoneticPr fontId="1"/>
  </si>
  <si>
    <t>8回</t>
    <rPh sb="1" eb="2">
      <t>カイ</t>
    </rPh>
    <phoneticPr fontId="1"/>
  </si>
  <si>
    <t>九州学生女子駅伝対校選手権大会</t>
    <rPh sb="0" eb="2">
      <t>キュウシュウ</t>
    </rPh>
    <rPh sb="2" eb="4">
      <t>ガクセイ</t>
    </rPh>
    <rPh sb="4" eb="6">
      <t>ジョシ</t>
    </rPh>
    <rPh sb="6" eb="8">
      <t>エキデン</t>
    </rPh>
    <rPh sb="8" eb="10">
      <t>タイコウ</t>
    </rPh>
    <rPh sb="10" eb="13">
      <t>センシュケン</t>
    </rPh>
    <rPh sb="13" eb="15">
      <t>タイカイ</t>
    </rPh>
    <phoneticPr fontId="1"/>
  </si>
  <si>
    <t>岐阜大学</t>
  </si>
  <si>
    <t>岐阜大</t>
  </si>
  <si>
    <t>9回</t>
    <rPh sb="1" eb="2">
      <t>カイ</t>
    </rPh>
    <phoneticPr fontId="1"/>
  </si>
  <si>
    <t>福大競技会</t>
    <rPh sb="0" eb="2">
      <t>フクダイ</t>
    </rPh>
    <rPh sb="2" eb="5">
      <t>キョウギカイ</t>
    </rPh>
    <phoneticPr fontId="1"/>
  </si>
  <si>
    <t>岐阜経済大学</t>
  </si>
  <si>
    <t>10回</t>
    <rPh sb="2" eb="3">
      <t>カイ</t>
    </rPh>
    <phoneticPr fontId="1"/>
  </si>
  <si>
    <t>東海学生陸上競技対校選手権大会</t>
    <rPh sb="0" eb="2">
      <t>トウカイ</t>
    </rPh>
    <rPh sb="2" eb="4">
      <t>ガクセイ</t>
    </rPh>
    <rPh sb="4" eb="6">
      <t>リクジョウ</t>
    </rPh>
    <rPh sb="6" eb="8">
      <t>キョウギ</t>
    </rPh>
    <rPh sb="8" eb="10">
      <t>タイコウ</t>
    </rPh>
    <rPh sb="10" eb="13">
      <t>センシュケン</t>
    </rPh>
    <rPh sb="13" eb="15">
      <t>タイカイ</t>
    </rPh>
    <phoneticPr fontId="1"/>
  </si>
  <si>
    <t>11回</t>
    <rPh sb="2" eb="3">
      <t>カイ</t>
    </rPh>
    <phoneticPr fontId="1"/>
  </si>
  <si>
    <t>東海学生陸上競技秋季選手権大会</t>
    <phoneticPr fontId="1"/>
  </si>
  <si>
    <t>岐阜聖徳学園大学</t>
  </si>
  <si>
    <t>12回</t>
    <rPh sb="2" eb="3">
      <t>カイ</t>
    </rPh>
    <phoneticPr fontId="1"/>
  </si>
  <si>
    <t>全日本大学女子駅伝東海地区選考会</t>
    <rPh sb="0" eb="9">
      <t>ゼンニホンダイガクジョシエキデン</t>
    </rPh>
    <rPh sb="9" eb="11">
      <t>トウカイ</t>
    </rPh>
    <rPh sb="11" eb="13">
      <t>チク</t>
    </rPh>
    <rPh sb="13" eb="16">
      <t>センコウカイ</t>
    </rPh>
    <phoneticPr fontId="1"/>
  </si>
  <si>
    <t>岐阜薬科大学</t>
  </si>
  <si>
    <t>岐阜薬科大</t>
  </si>
  <si>
    <t>13回</t>
    <rPh sb="2" eb="3">
      <t>カイ</t>
    </rPh>
    <phoneticPr fontId="1"/>
  </si>
  <si>
    <t>近畿大学工業高等専門学校</t>
  </si>
  <si>
    <t>14回</t>
    <rPh sb="2" eb="3">
      <t>カイ</t>
    </rPh>
    <phoneticPr fontId="1"/>
  </si>
  <si>
    <t>金城学院大学</t>
  </si>
  <si>
    <t>15回</t>
    <rPh sb="2" eb="3">
      <t>カイ</t>
    </rPh>
    <phoneticPr fontId="1"/>
  </si>
  <si>
    <t>皇學館大学</t>
  </si>
  <si>
    <t>皇學館大</t>
  </si>
  <si>
    <t>16回</t>
    <rPh sb="2" eb="3">
      <t>カイ</t>
    </rPh>
    <phoneticPr fontId="1"/>
  </si>
  <si>
    <t>至学館大学</t>
  </si>
  <si>
    <t>至学館大</t>
  </si>
  <si>
    <t>17回</t>
    <rPh sb="2" eb="3">
      <t>カイ</t>
    </rPh>
    <phoneticPr fontId="1"/>
  </si>
  <si>
    <t>静岡大学</t>
  </si>
  <si>
    <t>静岡大</t>
  </si>
  <si>
    <t>18回</t>
    <rPh sb="2" eb="3">
      <t>カイ</t>
    </rPh>
    <phoneticPr fontId="1"/>
  </si>
  <si>
    <t>静岡県立大学</t>
  </si>
  <si>
    <t>静岡県立大</t>
  </si>
  <si>
    <t>19回</t>
    <rPh sb="2" eb="3">
      <t>カイ</t>
    </rPh>
    <phoneticPr fontId="1"/>
  </si>
  <si>
    <t>静岡産業大学</t>
  </si>
  <si>
    <t>静岡産業大</t>
  </si>
  <si>
    <t>20回</t>
    <rPh sb="2" eb="3">
      <t>カイ</t>
    </rPh>
    <phoneticPr fontId="1"/>
  </si>
  <si>
    <t>椙山女学園大学</t>
  </si>
  <si>
    <t>椙山女学園大</t>
  </si>
  <si>
    <t>21回</t>
    <rPh sb="2" eb="3">
      <t>カイ</t>
    </rPh>
    <phoneticPr fontId="1"/>
  </si>
  <si>
    <t>鈴鹿工業高等専門学校</t>
  </si>
  <si>
    <t>22回</t>
    <rPh sb="2" eb="3">
      <t>カイ</t>
    </rPh>
    <phoneticPr fontId="1"/>
  </si>
  <si>
    <t>大同大学</t>
  </si>
  <si>
    <t>大同大</t>
  </si>
  <si>
    <t>23回</t>
    <rPh sb="2" eb="3">
      <t>カイ</t>
    </rPh>
    <phoneticPr fontId="1"/>
  </si>
  <si>
    <t>中京大学</t>
  </si>
  <si>
    <t>中京大</t>
  </si>
  <si>
    <t>24回</t>
    <rPh sb="2" eb="3">
      <t>カイ</t>
    </rPh>
    <phoneticPr fontId="1"/>
  </si>
  <si>
    <t>中京学院大学</t>
  </si>
  <si>
    <t>中京学院大</t>
  </si>
  <si>
    <t>25回</t>
    <rPh sb="2" eb="3">
      <t>カイ</t>
    </rPh>
    <phoneticPr fontId="1"/>
  </si>
  <si>
    <t>中部大学</t>
  </si>
  <si>
    <t>中部大</t>
  </si>
  <si>
    <t>26回</t>
    <rPh sb="2" eb="3">
      <t>カイ</t>
    </rPh>
    <phoneticPr fontId="1"/>
  </si>
  <si>
    <t>中部学院大学</t>
  </si>
  <si>
    <t>中部学院大</t>
  </si>
  <si>
    <t>27回</t>
    <rPh sb="2" eb="3">
      <t>カイ</t>
    </rPh>
    <phoneticPr fontId="1"/>
  </si>
  <si>
    <t>東海学園大学</t>
  </si>
  <si>
    <t>東海学園大</t>
  </si>
  <si>
    <t>28回</t>
    <rPh sb="2" eb="3">
      <t>カイ</t>
    </rPh>
    <phoneticPr fontId="1"/>
  </si>
  <si>
    <t>29回</t>
    <rPh sb="2" eb="3">
      <t>カイ</t>
    </rPh>
    <phoneticPr fontId="1"/>
  </si>
  <si>
    <t>常葉大学</t>
  </si>
  <si>
    <t>常葉大</t>
  </si>
  <si>
    <t>30回</t>
    <rPh sb="2" eb="3">
      <t>カイ</t>
    </rPh>
    <phoneticPr fontId="1"/>
  </si>
  <si>
    <t>豊田工業高等専門学校</t>
  </si>
  <si>
    <t>31回</t>
    <rPh sb="2" eb="3">
      <t>カイ</t>
    </rPh>
    <phoneticPr fontId="1"/>
  </si>
  <si>
    <t>32回</t>
    <rPh sb="2" eb="3">
      <t>カイ</t>
    </rPh>
    <phoneticPr fontId="1"/>
  </si>
  <si>
    <t>33回</t>
    <rPh sb="2" eb="3">
      <t>カイ</t>
    </rPh>
    <phoneticPr fontId="1"/>
  </si>
  <si>
    <t>名古屋大学</t>
  </si>
  <si>
    <t>34回</t>
    <rPh sb="2" eb="3">
      <t>カイ</t>
    </rPh>
    <phoneticPr fontId="1"/>
  </si>
  <si>
    <t>35回</t>
    <rPh sb="2" eb="3">
      <t>カイ</t>
    </rPh>
    <phoneticPr fontId="1"/>
  </si>
  <si>
    <t>名古屋学院大学</t>
  </si>
  <si>
    <t>36回</t>
    <rPh sb="2" eb="3">
      <t>カイ</t>
    </rPh>
    <phoneticPr fontId="1"/>
  </si>
  <si>
    <t>37回</t>
    <rPh sb="2" eb="3">
      <t>カイ</t>
    </rPh>
    <phoneticPr fontId="1"/>
  </si>
  <si>
    <t>名古屋工業大学</t>
  </si>
  <si>
    <t>38回</t>
    <rPh sb="2" eb="3">
      <t>カイ</t>
    </rPh>
    <phoneticPr fontId="1"/>
  </si>
  <si>
    <t>39回</t>
    <rPh sb="2" eb="3">
      <t>カイ</t>
    </rPh>
    <phoneticPr fontId="1"/>
  </si>
  <si>
    <t>名古屋市立大学</t>
  </si>
  <si>
    <t>40回</t>
    <rPh sb="2" eb="3">
      <t>カイ</t>
    </rPh>
    <phoneticPr fontId="1"/>
  </si>
  <si>
    <t>南山大学</t>
  </si>
  <si>
    <t>南山大</t>
  </si>
  <si>
    <t>41回</t>
    <rPh sb="2" eb="3">
      <t>カイ</t>
    </rPh>
    <phoneticPr fontId="1"/>
  </si>
  <si>
    <t>日本福祉大学</t>
  </si>
  <si>
    <t>42回</t>
    <rPh sb="2" eb="3">
      <t>カイ</t>
    </rPh>
    <phoneticPr fontId="1"/>
  </si>
  <si>
    <t>43回</t>
    <rPh sb="2" eb="3">
      <t>カイ</t>
    </rPh>
    <phoneticPr fontId="1"/>
  </si>
  <si>
    <t>浜松医科大学</t>
  </si>
  <si>
    <t>浜松医科大</t>
  </si>
  <si>
    <t>44回</t>
    <rPh sb="2" eb="3">
      <t>カイ</t>
    </rPh>
    <phoneticPr fontId="1"/>
  </si>
  <si>
    <t>45回</t>
    <rPh sb="2" eb="3">
      <t>カイ</t>
    </rPh>
    <phoneticPr fontId="1"/>
  </si>
  <si>
    <t>三重大学</t>
  </si>
  <si>
    <t>三重大</t>
  </si>
  <si>
    <t>46回</t>
    <rPh sb="2" eb="3">
      <t>カイ</t>
    </rPh>
    <phoneticPr fontId="1"/>
  </si>
  <si>
    <t>名城大学</t>
  </si>
  <si>
    <t>名城大</t>
  </si>
  <si>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</si>
  <si>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</si>
  <si>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</si>
  <si>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</si>
  <si>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</si>
  <si>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</si>
  <si>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</si>
  <si>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</si>
  <si>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</si>
  <si>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</si>
  <si>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</si>
  <si>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</si>
  <si>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</si>
  <si>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</si>
  <si>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</si>
  <si>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</si>
  <si>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</si>
  <si>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</si>
  <si>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</si>
  <si>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</si>
  <si>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</si>
  <si>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</si>
  <si>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</si>
  <si>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</si>
  <si>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</si>
  <si>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</si>
  <si>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</si>
  <si>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</si>
  <si>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</si>
  <si>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</si>
  <si>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</si>
  <si>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</si>
  <si>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</si>
  <si>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</si>
  <si>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</si>
  <si>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</si>
  <si>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</si>
  <si>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</si>
  <si>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</si>
  <si>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</si>
  <si>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</si>
  <si>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</si>
  <si>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</si>
  <si>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</si>
  <si>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</si>
  <si>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</si>
  <si>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</si>
  <si>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</si>
  <si>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</si>
  <si>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</si>
  <si>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</si>
  <si>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</si>
  <si>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</si>
  <si>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</si>
  <si>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</si>
  <si>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</si>
  <si>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</si>
  <si>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</si>
  <si>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</si>
  <si>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</si>
  <si>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</si>
  <si>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</si>
  <si>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</si>
  <si>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</si>
  <si>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</si>
  <si>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</si>
  <si>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</si>
  <si>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</si>
  <si>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</si>
  <si>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</si>
  <si>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</si>
  <si>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</si>
  <si>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</si>
  <si>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</si>
  <si>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</si>
  <si>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</si>
  <si>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</si>
  <si>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</si>
  <si>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</si>
  <si>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</si>
  <si>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</si>
  <si>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</si>
  <si>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</si>
  <si>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</si>
  <si>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</si>
  <si>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</si>
  <si>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</si>
  <si>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</si>
  <si>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</si>
  <si>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</si>
  <si>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</si>
  <si>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</si>
  <si>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</si>
  <si>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</si>
  <si>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</si>
  <si>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</si>
  <si>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</si>
  <si>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</si>
  <si>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</si>
  <si>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</si>
  <si>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</si>
  <si>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</si>
  <si>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</si>
  <si>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氏名</t>
    <rPh sb="0" eb="2">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</si>
  <si>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</si>
  <si>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</si>
  <si>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</si>
  <si>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都道府県名</t>
    <rPh sb="0" eb="4">
      <t>トドウフケン</t>
    </rPh>
    <rPh sb="4" eb="5">
      <t>メイ</t>
    </rPh>
    <phoneticPr fontId="1"/>
  </si>
  <si>
    <t>県コード(登録のコードと同じ)</t>
    <rPh sb="0" eb="1">
      <t>ケン</t>
    </rPh>
    <rPh sb="5" eb="7">
      <t>トウロク</t>
    </rPh>
    <rPh sb="12" eb="13">
      <t>オナ</t>
    </rPh>
    <phoneticPr fontId="1"/>
  </si>
  <si>
    <t>100000001</t>
  </si>
  <si>
    <t>100m</t>
  </si>
  <si>
    <t>00200</t>
  </si>
  <si>
    <t>○</t>
    <phoneticPr fontId="1"/>
  </si>
  <si>
    <t>A</t>
    <phoneticPr fontId="1"/>
  </si>
  <si>
    <t>100000002</t>
  </si>
  <si>
    <t>200m</t>
  </si>
  <si>
    <t>00300</t>
  </si>
  <si>
    <t>B</t>
    <phoneticPr fontId="1"/>
  </si>
  <si>
    <t>100000003</t>
  </si>
  <si>
    <t>400m</t>
  </si>
  <si>
    <t>00500</t>
  </si>
  <si>
    <t>C</t>
    <phoneticPr fontId="1"/>
  </si>
  <si>
    <t>100000004</t>
  </si>
  <si>
    <t>800m</t>
  </si>
  <si>
    <t>00600</t>
  </si>
  <si>
    <t>D</t>
    <phoneticPr fontId="1"/>
  </si>
  <si>
    <t>100000005</t>
  </si>
  <si>
    <t>M2</t>
  </si>
  <si>
    <t>1500m</t>
  </si>
  <si>
    <t>00800</t>
  </si>
  <si>
    <t>E</t>
    <phoneticPr fontId="1"/>
  </si>
  <si>
    <t>100000006</t>
  </si>
  <si>
    <t>M1</t>
  </si>
  <si>
    <t>5000m</t>
  </si>
  <si>
    <t>01100</t>
  </si>
  <si>
    <t>F</t>
    <phoneticPr fontId="1"/>
  </si>
  <si>
    <t>100000007</t>
  </si>
  <si>
    <t>10000m</t>
  </si>
  <si>
    <t>01200</t>
  </si>
  <si>
    <t>G</t>
    <phoneticPr fontId="1"/>
  </si>
  <si>
    <t>100000008</t>
  </si>
  <si>
    <t>110mH</t>
  </si>
  <si>
    <t>03400</t>
  </si>
  <si>
    <t>H</t>
    <phoneticPr fontId="1"/>
  </si>
  <si>
    <t>100000009</t>
  </si>
  <si>
    <t>400mH</t>
  </si>
  <si>
    <t>03700</t>
  </si>
  <si>
    <t>I</t>
    <phoneticPr fontId="1"/>
  </si>
  <si>
    <t>100000010</t>
  </si>
  <si>
    <t>3000mSC</t>
  </si>
  <si>
    <t>05300</t>
  </si>
  <si>
    <t>J</t>
    <phoneticPr fontId="1"/>
  </si>
  <si>
    <t>100000011</t>
  </si>
  <si>
    <t>10000mW</t>
  </si>
  <si>
    <t>06200</t>
  </si>
  <si>
    <t>K</t>
    <phoneticPr fontId="1"/>
  </si>
  <si>
    <t>100000012</t>
  </si>
  <si>
    <t>走高跳</t>
    <rPh sb="0" eb="1">
      <t>ハシ</t>
    </rPh>
    <rPh sb="1" eb="3">
      <t>タカト</t>
    </rPh>
    <phoneticPr fontId="2"/>
  </si>
  <si>
    <t>07100</t>
  </si>
  <si>
    <t>L</t>
    <phoneticPr fontId="1"/>
  </si>
  <si>
    <t>100000013</t>
  </si>
  <si>
    <t>棒高跳</t>
    <rPh sb="0" eb="1">
      <t>ボウ</t>
    </rPh>
    <rPh sb="1" eb="2">
      <t>タカ</t>
    </rPh>
    <rPh sb="2" eb="3">
      <t>ト</t>
    </rPh>
    <phoneticPr fontId="2"/>
  </si>
  <si>
    <t>07200</t>
  </si>
  <si>
    <t>M</t>
    <phoneticPr fontId="1"/>
  </si>
  <si>
    <t>100000014</t>
  </si>
  <si>
    <t>走幅跳</t>
    <rPh sb="0" eb="1">
      <t>ハシ</t>
    </rPh>
    <rPh sb="1" eb="3">
      <t>ハバト</t>
    </rPh>
    <phoneticPr fontId="2"/>
  </si>
  <si>
    <t>07300</t>
  </si>
  <si>
    <t>N</t>
    <phoneticPr fontId="1"/>
  </si>
  <si>
    <t>100000015</t>
  </si>
  <si>
    <t>三段跳</t>
    <rPh sb="0" eb="3">
      <t>サンダントビ</t>
    </rPh>
    <phoneticPr fontId="2"/>
  </si>
  <si>
    <t>07400</t>
  </si>
  <si>
    <t>O</t>
    <phoneticPr fontId="1"/>
  </si>
  <si>
    <t>100000016</t>
  </si>
  <si>
    <t>砲丸投</t>
    <rPh sb="0" eb="2">
      <t>ホウガン</t>
    </rPh>
    <rPh sb="2" eb="3">
      <t>ナ</t>
    </rPh>
    <phoneticPr fontId="2"/>
  </si>
  <si>
    <t>08100</t>
  </si>
  <si>
    <t>P</t>
    <phoneticPr fontId="1"/>
  </si>
  <si>
    <t>100000017</t>
  </si>
  <si>
    <t>円盤投</t>
    <rPh sb="0" eb="2">
      <t>エンバン</t>
    </rPh>
    <rPh sb="2" eb="3">
      <t>ナ</t>
    </rPh>
    <phoneticPr fontId="2"/>
  </si>
  <si>
    <t>08600</t>
  </si>
  <si>
    <t>Q</t>
    <phoneticPr fontId="1"/>
  </si>
  <si>
    <t>100000018</t>
  </si>
  <si>
    <t>ハンマー投</t>
    <rPh sb="4" eb="5">
      <t>ナ</t>
    </rPh>
    <phoneticPr fontId="2"/>
  </si>
  <si>
    <t>08900</t>
  </si>
  <si>
    <t>R</t>
    <phoneticPr fontId="1"/>
  </si>
  <si>
    <t>100000019</t>
  </si>
  <si>
    <t>やり投</t>
    <rPh sb="2" eb="3">
      <t>ナ</t>
    </rPh>
    <phoneticPr fontId="2"/>
  </si>
  <si>
    <t>09200</t>
  </si>
  <si>
    <t>S</t>
    <phoneticPr fontId="1"/>
  </si>
  <si>
    <t>100000020</t>
  </si>
  <si>
    <t>十種競技</t>
    <rPh sb="0" eb="2">
      <t>ジュッシュ</t>
    </rPh>
    <rPh sb="2" eb="4">
      <t>キョウギ</t>
    </rPh>
    <phoneticPr fontId="1"/>
  </si>
  <si>
    <t>20100</t>
    <phoneticPr fontId="1"/>
  </si>
  <si>
    <t>T</t>
    <phoneticPr fontId="1"/>
  </si>
  <si>
    <t>100000021</t>
  </si>
  <si>
    <t>100000022</t>
  </si>
  <si>
    <t>100000023</t>
  </si>
  <si>
    <t>100000024</t>
  </si>
  <si>
    <t>100000025</t>
  </si>
  <si>
    <t>100000026</t>
  </si>
  <si>
    <t>100000027</t>
  </si>
  <si>
    <t>100000028</t>
  </si>
  <si>
    <t>100000029</t>
  </si>
  <si>
    <t>山梨県</t>
    <rPh sb="0" eb="3">
      <t>ヤマナシケン</t>
    </rPh>
    <phoneticPr fontId="1"/>
  </si>
  <si>
    <t>100000030</t>
  </si>
  <si>
    <t>100000031</t>
  </si>
  <si>
    <t>100000032</t>
  </si>
  <si>
    <t>富山県</t>
    <rPh sb="0" eb="3">
      <t>トヤマケン</t>
    </rPh>
    <phoneticPr fontId="1"/>
  </si>
  <si>
    <t>100000033</t>
  </si>
  <si>
    <t>新潟県</t>
    <rPh sb="0" eb="3">
      <t>ニイガタケン</t>
    </rPh>
    <phoneticPr fontId="1"/>
  </si>
  <si>
    <t>100000034</t>
  </si>
  <si>
    <t>100000035</t>
  </si>
  <si>
    <t>100000036</t>
  </si>
  <si>
    <t>100000037</t>
  </si>
  <si>
    <t>100000038</t>
  </si>
  <si>
    <t>100000039</t>
  </si>
  <si>
    <t>100000040</t>
  </si>
  <si>
    <t>100000041</t>
  </si>
  <si>
    <t>100000042</t>
  </si>
  <si>
    <t>100000043</t>
  </si>
  <si>
    <t>100000044</t>
  </si>
  <si>
    <t>100000045</t>
  </si>
  <si>
    <t>100000046</t>
  </si>
  <si>
    <t>100000047</t>
  </si>
  <si>
    <t>100000048</t>
  </si>
  <si>
    <t>100000049</t>
  </si>
  <si>
    <t>100000050</t>
  </si>
  <si>
    <t>100000051</t>
  </si>
  <si>
    <t>100000052</t>
  </si>
  <si>
    <t>100000053</t>
  </si>
  <si>
    <t>100000054</t>
  </si>
  <si>
    <t>100000055</t>
  </si>
  <si>
    <t>100000056</t>
  </si>
  <si>
    <t>100000057</t>
  </si>
  <si>
    <t>100000058</t>
  </si>
  <si>
    <t>100000059</t>
  </si>
  <si>
    <t>100000060</t>
  </si>
  <si>
    <t>100000061</t>
  </si>
  <si>
    <t>100000062</t>
  </si>
  <si>
    <t>100000063</t>
  </si>
  <si>
    <t>100000064</t>
  </si>
  <si>
    <t>100000065</t>
  </si>
  <si>
    <t>100000066</t>
  </si>
  <si>
    <t>100000067</t>
  </si>
  <si>
    <t>100000068</t>
  </si>
  <si>
    <t>100000069</t>
  </si>
  <si>
    <t>100000070</t>
  </si>
  <si>
    <t>100000071</t>
  </si>
  <si>
    <t>100000072</t>
  </si>
  <si>
    <t>100000073</t>
  </si>
  <si>
    <t>100000074</t>
  </si>
  <si>
    <t>100000075</t>
  </si>
  <si>
    <t>100000076</t>
  </si>
  <si>
    <t>100000077</t>
  </si>
  <si>
    <t>100000078</t>
  </si>
  <si>
    <t>100000079</t>
  </si>
  <si>
    <t>小山　航</t>
  </si>
  <si>
    <t>100000080</t>
  </si>
  <si>
    <t>100000081</t>
  </si>
  <si>
    <t>100000082</t>
  </si>
  <si>
    <t>100000083</t>
  </si>
  <si>
    <t>100000084</t>
  </si>
  <si>
    <t>100000085</t>
  </si>
  <si>
    <t>100000086</t>
  </si>
  <si>
    <t>100000087</t>
  </si>
  <si>
    <t>100000088</t>
  </si>
  <si>
    <t>100000089</t>
  </si>
  <si>
    <t>100000090</t>
  </si>
  <si>
    <t>100000091</t>
  </si>
  <si>
    <t>100000092</t>
  </si>
  <si>
    <t>100000093</t>
  </si>
  <si>
    <t>100000094</t>
  </si>
  <si>
    <t>100000095</t>
  </si>
  <si>
    <t>100000096</t>
  </si>
  <si>
    <t>100000097</t>
  </si>
  <si>
    <t>100000098</t>
  </si>
  <si>
    <t>100000099</t>
  </si>
  <si>
    <t>100000100</t>
  </si>
  <si>
    <t>100000101</t>
  </si>
  <si>
    <t>100000102</t>
  </si>
  <si>
    <t>100000103</t>
  </si>
  <si>
    <t>100000104</t>
  </si>
  <si>
    <t>100000105</t>
  </si>
  <si>
    <t>100000106</t>
  </si>
  <si>
    <t>100000107</t>
  </si>
  <si>
    <t>100000108</t>
  </si>
  <si>
    <t>100000109</t>
  </si>
  <si>
    <t>100000110</t>
  </si>
  <si>
    <t>100000111</t>
  </si>
  <si>
    <t>100000112</t>
  </si>
  <si>
    <t>100000113</t>
  </si>
  <si>
    <t>100000114</t>
  </si>
  <si>
    <t>100000115</t>
  </si>
  <si>
    <t>100000116</t>
  </si>
  <si>
    <t>100000117</t>
  </si>
  <si>
    <t>100000118</t>
  </si>
  <si>
    <t>100000119</t>
  </si>
  <si>
    <t>100000120</t>
  </si>
  <si>
    <t>100000121</t>
  </si>
  <si>
    <t>100000122</t>
  </si>
  <si>
    <t>100000123</t>
  </si>
  <si>
    <t>100000124</t>
  </si>
  <si>
    <t>100000125</t>
  </si>
  <si>
    <t>100000126</t>
  </si>
  <si>
    <t>100000127</t>
  </si>
  <si>
    <t>100000128</t>
  </si>
  <si>
    <t>100000129</t>
  </si>
  <si>
    <t>100000130</t>
  </si>
  <si>
    <t>100000131</t>
  </si>
  <si>
    <t>100000132</t>
  </si>
  <si>
    <t>100000133</t>
  </si>
  <si>
    <t>100000134</t>
  </si>
  <si>
    <t>100000135</t>
  </si>
  <si>
    <t>100000136</t>
  </si>
  <si>
    <t>100000137</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</si>
  <si>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</si>
  <si>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</si>
  <si>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</si>
  <si>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</si>
  <si>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</si>
  <si>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</si>
  <si>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</si>
  <si>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</si>
  <si>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</si>
  <si>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</si>
  <si>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</si>
  <si>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</si>
  <si>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</si>
  <si>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</si>
  <si>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</si>
  <si>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</si>
  <si>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100000154</t>
  </si>
  <si>
    <t>100000155</t>
  </si>
  <si>
    <t>100000156</t>
  </si>
  <si>
    <t>100000157</t>
  </si>
  <si>
    <t>100000158</t>
  </si>
  <si>
    <t>100000159</t>
  </si>
  <si>
    <t>100000160</t>
  </si>
  <si>
    <t>100000161</t>
  </si>
  <si>
    <t>100000162</t>
  </si>
  <si>
    <t>100000163</t>
  </si>
  <si>
    <t>100000164</t>
  </si>
  <si>
    <t>100000165</t>
  </si>
  <si>
    <t>100000166</t>
  </si>
  <si>
    <t>100000167</t>
  </si>
  <si>
    <t>100000168</t>
  </si>
  <si>
    <t>100000169</t>
  </si>
  <si>
    <t>100000170</t>
  </si>
  <si>
    <t>100000171</t>
  </si>
  <si>
    <t>100000172</t>
  </si>
  <si>
    <t>100000173</t>
  </si>
  <si>
    <t>100000174</t>
  </si>
  <si>
    <t>100000175</t>
  </si>
  <si>
    <t>100000176</t>
  </si>
  <si>
    <t>100000177</t>
  </si>
  <si>
    <t>100000178</t>
  </si>
  <si>
    <t>100000179</t>
  </si>
  <si>
    <t>100000180</t>
  </si>
  <si>
    <t>100000181</t>
  </si>
  <si>
    <t>100000182</t>
  </si>
  <si>
    <t>100000183</t>
  </si>
  <si>
    <t>100000184</t>
  </si>
  <si>
    <t>100000185</t>
  </si>
  <si>
    <t>100000186</t>
  </si>
  <si>
    <t>100000187</t>
  </si>
  <si>
    <t>100000188</t>
  </si>
  <si>
    <t>100000189</t>
  </si>
  <si>
    <t>100000190</t>
  </si>
  <si>
    <t>100000191</t>
  </si>
  <si>
    <t>100000192</t>
  </si>
  <si>
    <t>100000193</t>
  </si>
  <si>
    <t>100000194</t>
  </si>
  <si>
    <t>100000195</t>
  </si>
  <si>
    <t>100000196</t>
  </si>
  <si>
    <t>100000197</t>
  </si>
  <si>
    <t>100000198</t>
  </si>
  <si>
    <t>100000199</t>
  </si>
  <si>
    <t>100000200</t>
  </si>
  <si>
    <t>100000201</t>
  </si>
  <si>
    <t>100000202</t>
  </si>
  <si>
    <t>100000203</t>
  </si>
  <si>
    <t>100000204</t>
  </si>
  <si>
    <t>100000205</t>
  </si>
  <si>
    <t>100000206</t>
  </si>
  <si>
    <t>100000207</t>
  </si>
  <si>
    <t>100000208</t>
  </si>
  <si>
    <t>100000209</t>
  </si>
  <si>
    <t>100000210</t>
  </si>
  <si>
    <t>100000211</t>
  </si>
  <si>
    <t>100000212</t>
  </si>
  <si>
    <t>100000213</t>
  </si>
  <si>
    <t>100000214</t>
  </si>
  <si>
    <t>100000215</t>
  </si>
  <si>
    <t>100000216</t>
  </si>
  <si>
    <t>100000217</t>
  </si>
  <si>
    <t>100000218</t>
  </si>
  <si>
    <t>100000219</t>
  </si>
  <si>
    <t>100000220</t>
  </si>
  <si>
    <t>100000221</t>
  </si>
  <si>
    <t>100000222</t>
  </si>
  <si>
    <t>100000223</t>
  </si>
  <si>
    <t>100000224</t>
  </si>
  <si>
    <t>100000225</t>
  </si>
  <si>
    <t>100000226</t>
  </si>
  <si>
    <t>100000227</t>
  </si>
  <si>
    <t>100000228</t>
  </si>
  <si>
    <t>100000229</t>
  </si>
  <si>
    <t>100000230</t>
  </si>
  <si>
    <t>100000231</t>
  </si>
  <si>
    <t>100000232</t>
  </si>
  <si>
    <t>100000233</t>
  </si>
  <si>
    <t>100000234</t>
  </si>
  <si>
    <t>100000235</t>
  </si>
  <si>
    <t>100000236</t>
  </si>
  <si>
    <t>100000237</t>
  </si>
  <si>
    <t>100000238</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</si>
  <si>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</si>
  <si>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</si>
  <si>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</si>
  <si>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</si>
  <si>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</si>
  <si>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</si>
  <si>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</si>
  <si>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</si>
  <si>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</si>
  <si>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</si>
  <si>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</si>
  <si>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</si>
  <si>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</si>
  <si>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</si>
  <si>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</si>
  <si>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</si>
  <si>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</si>
  <si>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</si>
  <si>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</si>
  <si>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</si>
  <si>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</si>
  <si>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</si>
  <si>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</si>
  <si>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100000262</t>
  </si>
  <si>
    <t>100000263</t>
  </si>
  <si>
    <t>100000264</t>
  </si>
  <si>
    <t>100000265</t>
  </si>
  <si>
    <t>100000266</t>
  </si>
  <si>
    <t>100000267</t>
  </si>
  <si>
    <t>100000268</t>
  </si>
  <si>
    <t>100000269</t>
  </si>
  <si>
    <t>100000270</t>
  </si>
  <si>
    <t>100000271</t>
  </si>
  <si>
    <t>100000272</t>
  </si>
  <si>
    <t>100000273</t>
  </si>
  <si>
    <t>100000274</t>
  </si>
  <si>
    <t>100000275</t>
  </si>
  <si>
    <t>100000276</t>
  </si>
  <si>
    <t>100000277</t>
  </si>
  <si>
    <t>100000278</t>
  </si>
  <si>
    <t>100000279</t>
  </si>
  <si>
    <t>100000280</t>
  </si>
  <si>
    <t>100000281</t>
  </si>
  <si>
    <t>100000282</t>
  </si>
  <si>
    <t>100000283</t>
  </si>
  <si>
    <t>100000284</t>
  </si>
  <si>
    <t>100000285</t>
  </si>
  <si>
    <t>100000286</t>
  </si>
  <si>
    <t>100000287</t>
  </si>
  <si>
    <t>100000288</t>
  </si>
  <si>
    <t>100000289</t>
  </si>
  <si>
    <t>100000290</t>
  </si>
  <si>
    <t>100000291</t>
  </si>
  <si>
    <t>100000292</t>
  </si>
  <si>
    <t>100000293</t>
  </si>
  <si>
    <t>100000294</t>
  </si>
  <si>
    <t>100000295</t>
  </si>
  <si>
    <t>100000296</t>
  </si>
  <si>
    <t>100000297</t>
  </si>
  <si>
    <t>100000298</t>
  </si>
  <si>
    <t>100000299</t>
  </si>
  <si>
    <t>100000300</t>
  </si>
  <si>
    <t>100000301</t>
  </si>
  <si>
    <t>100000302</t>
  </si>
  <si>
    <t>100000303</t>
  </si>
  <si>
    <t>100000304</t>
  </si>
  <si>
    <t>100000305</t>
  </si>
  <si>
    <t>100000306</t>
  </si>
  <si>
    <t>100000307</t>
  </si>
  <si>
    <t>100000308</t>
  </si>
  <si>
    <t>100000309</t>
  </si>
  <si>
    <t>100000310</t>
  </si>
  <si>
    <t>100000311</t>
  </si>
  <si>
    <t>100000312</t>
  </si>
  <si>
    <t>100000313</t>
  </si>
  <si>
    <t>100000314</t>
  </si>
  <si>
    <t>100000315</t>
  </si>
  <si>
    <t>100000316</t>
  </si>
  <si>
    <t>100000317</t>
  </si>
  <si>
    <t>100000318</t>
  </si>
  <si>
    <t>100000319</t>
  </si>
  <si>
    <t>100000320</t>
  </si>
  <si>
    <t>100000321</t>
  </si>
  <si>
    <t>100000322</t>
  </si>
  <si>
    <t>100000323</t>
  </si>
  <si>
    <t>100000324</t>
  </si>
  <si>
    <t>100000325</t>
  </si>
  <si>
    <t>100000326</t>
  </si>
  <si>
    <t>100000327</t>
  </si>
  <si>
    <t>100000328</t>
  </si>
  <si>
    <t>100000329</t>
  </si>
  <si>
    <t>100000330</t>
  </si>
  <si>
    <t>100000331</t>
  </si>
  <si>
    <t>100000332</t>
  </si>
  <si>
    <t>100000333</t>
  </si>
  <si>
    <t>100000334</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</si>
  <si>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</si>
  <si>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</si>
  <si>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</si>
  <si>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</si>
  <si>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</si>
  <si>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</si>
  <si>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</si>
  <si>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</si>
  <si>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</si>
  <si>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</si>
  <si>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</si>
  <si>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</si>
  <si>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</si>
  <si>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</si>
  <si>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</si>
  <si>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</si>
  <si>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</si>
  <si>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</si>
  <si>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</si>
  <si>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100000354</t>
  </si>
  <si>
    <t>100000355</t>
  </si>
  <si>
    <t>100000356</t>
  </si>
  <si>
    <t>100000357</t>
  </si>
  <si>
    <t>100000358</t>
  </si>
  <si>
    <t>100000359</t>
  </si>
  <si>
    <t>100000360</t>
  </si>
  <si>
    <t>100000361</t>
  </si>
  <si>
    <t>100000362</t>
  </si>
  <si>
    <t>100000363</t>
  </si>
  <si>
    <t>100000364</t>
  </si>
  <si>
    <t>100000365</t>
  </si>
  <si>
    <t>100000366</t>
  </si>
  <si>
    <t>100000367</t>
  </si>
  <si>
    <t>100000368</t>
  </si>
  <si>
    <t>100000369</t>
  </si>
  <si>
    <t>100000370</t>
  </si>
  <si>
    <t>100000371</t>
  </si>
  <si>
    <t>100000372</t>
  </si>
  <si>
    <t>100000373</t>
  </si>
  <si>
    <t>100000374</t>
  </si>
  <si>
    <t>100000375</t>
  </si>
  <si>
    <t>100000376</t>
  </si>
  <si>
    <t>100000377</t>
  </si>
  <si>
    <t>100000378</t>
  </si>
  <si>
    <t>100000379</t>
  </si>
  <si>
    <t>100000380</t>
  </si>
  <si>
    <t>100000381</t>
  </si>
  <si>
    <t>100000382</t>
  </si>
  <si>
    <t>100000383</t>
  </si>
  <si>
    <t>100000384</t>
  </si>
  <si>
    <t>100000385</t>
  </si>
  <si>
    <t>100000386</t>
  </si>
  <si>
    <t>100000387</t>
  </si>
  <si>
    <t>100000388</t>
  </si>
  <si>
    <t>100000389</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</si>
  <si>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</si>
  <si>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</si>
  <si>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</si>
  <si>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</si>
  <si>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</si>
  <si>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</si>
  <si>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</si>
  <si>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</si>
  <si>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</si>
  <si>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</si>
  <si>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</si>
  <si>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</si>
  <si>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</si>
  <si>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</si>
  <si>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</si>
  <si>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</si>
  <si>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</si>
  <si>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</si>
  <si>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</si>
  <si>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</si>
  <si>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</si>
  <si>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</si>
  <si>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</si>
  <si>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</si>
  <si>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</si>
  <si>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</si>
  <si>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</si>
  <si>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</si>
  <si>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</si>
  <si>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</si>
  <si>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</si>
  <si>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</si>
  <si>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</si>
  <si>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</si>
  <si>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</si>
  <si>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</si>
  <si>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</si>
  <si>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</si>
  <si>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</si>
  <si>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</si>
  <si>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</si>
  <si>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</si>
  <si>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100000432</t>
  </si>
  <si>
    <t>100000433</t>
  </si>
  <si>
    <t>100000434</t>
  </si>
  <si>
    <t>100000435</t>
  </si>
  <si>
    <t>100000436</t>
  </si>
  <si>
    <t>100000437</t>
  </si>
  <si>
    <t>100000438</t>
  </si>
  <si>
    <t>100000439</t>
  </si>
  <si>
    <t>100000440</t>
  </si>
  <si>
    <t>100000441</t>
  </si>
  <si>
    <t>100000442</t>
  </si>
  <si>
    <t>100000443</t>
  </si>
  <si>
    <t>100000444</t>
  </si>
  <si>
    <t>100000445</t>
  </si>
  <si>
    <t>100000446</t>
  </si>
  <si>
    <t>100000447</t>
  </si>
  <si>
    <t>100000448</t>
  </si>
  <si>
    <t>100000449</t>
  </si>
  <si>
    <t>100000450</t>
  </si>
  <si>
    <t>100000451</t>
  </si>
  <si>
    <t>100000452</t>
  </si>
  <si>
    <t>100000453</t>
  </si>
  <si>
    <t>100000454</t>
  </si>
  <si>
    <t>100000455</t>
  </si>
  <si>
    <t>100000456</t>
  </si>
  <si>
    <t>100000457</t>
  </si>
  <si>
    <t>100000458</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</si>
  <si>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</si>
  <si>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</si>
  <si>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</si>
  <si>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</si>
  <si>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</si>
  <si>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</si>
  <si>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</si>
  <si>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</si>
  <si>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</si>
  <si>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</si>
  <si>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</si>
  <si>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</si>
  <si>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</si>
  <si>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</si>
  <si>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</si>
  <si>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</si>
  <si>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</si>
  <si>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</si>
  <si>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</si>
  <si>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</si>
  <si>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</si>
  <si>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</si>
  <si>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</si>
  <si>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</si>
  <si>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</si>
  <si>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</si>
  <si>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</si>
  <si>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</si>
  <si>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</si>
  <si>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</si>
  <si>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</si>
  <si>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</si>
  <si>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</si>
  <si>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</si>
  <si>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</si>
  <si>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</si>
  <si>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</si>
  <si>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</si>
  <si>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</si>
  <si>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</si>
  <si>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</si>
  <si>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</si>
  <si>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</si>
  <si>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</si>
  <si>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</si>
  <si>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</si>
  <si>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</si>
  <si>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</si>
  <si>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</si>
  <si>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</si>
  <si>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</si>
  <si>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</si>
  <si>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</si>
  <si>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</si>
  <si>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</si>
  <si>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</si>
  <si>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</si>
  <si>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</si>
  <si>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100000517</t>
  </si>
  <si>
    <t>100000518</t>
  </si>
  <si>
    <t>100000519</t>
  </si>
  <si>
    <t>100000520</t>
  </si>
  <si>
    <t>100000521</t>
  </si>
  <si>
    <t>100000522</t>
  </si>
  <si>
    <t>100000523</t>
  </si>
  <si>
    <t>100000524</t>
  </si>
  <si>
    <t>100000525</t>
  </si>
  <si>
    <t>100000526</t>
  </si>
  <si>
    <t>100000527</t>
  </si>
  <si>
    <t>100000528</t>
  </si>
  <si>
    <t>100000529</t>
  </si>
  <si>
    <t>100000530</t>
  </si>
  <si>
    <t>100000531</t>
  </si>
  <si>
    <t>100000532</t>
  </si>
  <si>
    <t>100000533</t>
  </si>
  <si>
    <t>100000534</t>
  </si>
  <si>
    <t>100000535</t>
  </si>
  <si>
    <t>100000536</t>
  </si>
  <si>
    <t>100000537</t>
  </si>
  <si>
    <t>100000538</t>
  </si>
  <si>
    <t>100000539</t>
  </si>
  <si>
    <t>100000540</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</si>
  <si>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</si>
  <si>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</si>
  <si>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</si>
  <si>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</si>
  <si>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</si>
  <si>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</si>
  <si>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</si>
  <si>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</si>
  <si>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</si>
  <si>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</si>
  <si>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</si>
  <si>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</si>
  <si>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</si>
  <si>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</si>
  <si>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</si>
  <si>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</si>
  <si>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</si>
  <si>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</si>
  <si>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</si>
  <si>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</si>
  <si>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</si>
  <si>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</si>
  <si>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</si>
  <si>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100000564</t>
  </si>
  <si>
    <t>100000565</t>
  </si>
  <si>
    <t>100000566</t>
  </si>
  <si>
    <t>100000567</t>
  </si>
  <si>
    <t>100000568</t>
  </si>
  <si>
    <t>100000569</t>
  </si>
  <si>
    <t>100000570</t>
  </si>
  <si>
    <t>100000571</t>
  </si>
  <si>
    <t>100000572</t>
  </si>
  <si>
    <t>100000573</t>
  </si>
  <si>
    <t>100000574</t>
  </si>
  <si>
    <t>100000575</t>
  </si>
  <si>
    <t>100000576</t>
  </si>
  <si>
    <t>100000577</t>
  </si>
  <si>
    <t>100000578</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</si>
  <si>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</si>
  <si>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</si>
  <si>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</si>
  <si>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</si>
  <si>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</si>
  <si>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</si>
  <si>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</si>
  <si>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</si>
  <si>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</si>
  <si>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</si>
  <si>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</si>
  <si>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</si>
  <si>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</si>
  <si>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</si>
  <si>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</si>
  <si>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</si>
  <si>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</si>
  <si>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</si>
  <si>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</si>
  <si>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</si>
  <si>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</si>
  <si>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</si>
  <si>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</si>
  <si>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</si>
  <si>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</si>
  <si>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</si>
  <si>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100000605</t>
  </si>
  <si>
    <t>100000606</t>
  </si>
  <si>
    <t>100000607</t>
  </si>
  <si>
    <t>100000608</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</si>
  <si>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</si>
  <si>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</si>
  <si>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</si>
  <si>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</si>
  <si>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</si>
  <si>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</si>
  <si>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</si>
  <si>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</si>
  <si>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</si>
  <si>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</si>
  <si>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</si>
  <si>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</si>
  <si>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</si>
  <si>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</si>
  <si>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</si>
  <si>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</si>
  <si>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</si>
  <si>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</si>
  <si>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</si>
  <si>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</si>
  <si>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</si>
  <si>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</si>
  <si>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</si>
  <si>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</si>
  <si>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</si>
  <si>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</si>
  <si>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</si>
  <si>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</si>
  <si>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</si>
  <si>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</si>
  <si>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</si>
  <si>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</si>
  <si>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</si>
  <si>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</si>
  <si>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</si>
  <si>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</si>
  <si>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</si>
  <si>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</si>
  <si>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</si>
  <si>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</si>
  <si>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</si>
  <si>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</si>
  <si>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</si>
  <si>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100000652</t>
  </si>
  <si>
    <t>100000653</t>
  </si>
  <si>
    <t>100000654</t>
  </si>
  <si>
    <t>100000655</t>
  </si>
  <si>
    <t>100000656</t>
  </si>
  <si>
    <t>100000657</t>
  </si>
  <si>
    <t>100000658</t>
  </si>
  <si>
    <t>100000659</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</si>
  <si>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</si>
  <si>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</si>
  <si>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</si>
  <si>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</si>
  <si>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</si>
  <si>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</si>
  <si>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</si>
  <si>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</si>
  <si>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</si>
  <si>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</si>
  <si>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</si>
  <si>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</si>
  <si>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</si>
  <si>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</si>
  <si>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</si>
  <si>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</si>
  <si>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</si>
  <si>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</si>
  <si>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</si>
  <si>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</si>
  <si>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</si>
  <si>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</si>
  <si>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</si>
  <si>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100000683</t>
  </si>
  <si>
    <t>100000684</t>
  </si>
  <si>
    <t>100000685</t>
  </si>
  <si>
    <t>100000686</t>
  </si>
  <si>
    <t>100000687</t>
  </si>
  <si>
    <t>100000688</t>
  </si>
  <si>
    <t>100000689</t>
  </si>
  <si>
    <t>100000690</t>
  </si>
  <si>
    <t>100000691</t>
  </si>
  <si>
    <t>100000692</t>
  </si>
  <si>
    <t>100000693</t>
  </si>
  <si>
    <t>100000694</t>
  </si>
  <si>
    <t>100000695</t>
  </si>
  <si>
    <t>100000696</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</si>
  <si>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</si>
  <si>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</si>
  <si>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</si>
  <si>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</si>
  <si>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</si>
  <si>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</si>
  <si>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</si>
  <si>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</si>
  <si>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</si>
  <si>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</si>
  <si>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</si>
  <si>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</si>
  <si>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</si>
  <si>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</si>
  <si>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</si>
  <si>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</si>
  <si>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</si>
  <si>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</si>
  <si>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</si>
  <si>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100000716</t>
  </si>
  <si>
    <t>100000717</t>
  </si>
  <si>
    <t>100000718</t>
  </si>
  <si>
    <t>100000719</t>
  </si>
  <si>
    <t>100000720</t>
  </si>
  <si>
    <t>100000721</t>
  </si>
  <si>
    <t>100000722</t>
  </si>
  <si>
    <t>100000723</t>
  </si>
  <si>
    <t>100000724</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</si>
  <si>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</si>
  <si>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</si>
  <si>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</si>
  <si>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</si>
  <si>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</si>
  <si>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</si>
  <si>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</si>
  <si>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</si>
  <si>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</si>
  <si>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</si>
  <si>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</si>
  <si>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</si>
  <si>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</si>
  <si>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</si>
  <si>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</si>
  <si>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</si>
  <si>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</si>
  <si>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</si>
  <si>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</si>
  <si>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</si>
  <si>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</si>
  <si>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</si>
  <si>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100000747</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</si>
  <si>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</si>
  <si>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</si>
  <si>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</si>
  <si>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</si>
  <si>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</si>
  <si>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</si>
  <si>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</si>
  <si>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</si>
  <si>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</si>
  <si>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</si>
  <si>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</si>
  <si>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</si>
  <si>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</si>
  <si>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</si>
  <si>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</si>
  <si>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</si>
  <si>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</si>
  <si>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</si>
  <si>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</si>
  <si>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</si>
  <si>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</si>
  <si>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</si>
  <si>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</si>
  <si>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</si>
  <si>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</si>
  <si>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</si>
  <si>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</si>
  <si>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</si>
  <si>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</si>
  <si>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</si>
  <si>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</si>
  <si>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</si>
  <si>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</si>
  <si>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</si>
  <si>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</si>
  <si>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</si>
  <si>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</si>
  <si>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</si>
  <si>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</si>
  <si>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</si>
  <si>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</si>
  <si>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</si>
  <si>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</si>
  <si>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</si>
  <si>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</si>
  <si>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</si>
  <si>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</si>
  <si>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</si>
  <si>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</si>
  <si>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</si>
  <si>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</si>
  <si>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</si>
  <si>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</si>
  <si>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</si>
  <si>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</si>
  <si>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100000803</t>
  </si>
  <si>
    <t>100000804</t>
  </si>
  <si>
    <t>100000805</t>
  </si>
  <si>
    <t>100000806</t>
  </si>
  <si>
    <t>100000807</t>
  </si>
  <si>
    <t>100000808</t>
  </si>
  <si>
    <t>100000809</t>
  </si>
  <si>
    <t>100000810</t>
  </si>
  <si>
    <t>100000811</t>
  </si>
  <si>
    <t>100000812</t>
  </si>
  <si>
    <t>100000813</t>
  </si>
  <si>
    <t>100000814</t>
  </si>
  <si>
    <t>100000815</t>
  </si>
  <si>
    <t>100000816</t>
  </si>
  <si>
    <t>100000817</t>
  </si>
  <si>
    <t>100000818</t>
  </si>
  <si>
    <t>100000819</t>
  </si>
  <si>
    <t>100000820</t>
  </si>
  <si>
    <t>100000821</t>
  </si>
  <si>
    <t>100000822</t>
  </si>
  <si>
    <t>100000823</t>
  </si>
  <si>
    <t>100000824</t>
  </si>
  <si>
    <t>100000825</t>
  </si>
  <si>
    <t>100000826</t>
  </si>
  <si>
    <t>100000827</t>
  </si>
  <si>
    <t>100000828</t>
  </si>
  <si>
    <t>100000829</t>
  </si>
  <si>
    <t>100000830</t>
  </si>
  <si>
    <t>100000831</t>
  </si>
  <si>
    <t>100000832</t>
  </si>
  <si>
    <t>100000833</t>
  </si>
  <si>
    <t>100000834</t>
  </si>
  <si>
    <t>100000835</t>
  </si>
  <si>
    <t>100000836</t>
  </si>
  <si>
    <t>100000837</t>
  </si>
  <si>
    <t>100000838</t>
  </si>
  <si>
    <t>100000839</t>
  </si>
  <si>
    <t>100000840</t>
  </si>
  <si>
    <t>100000841</t>
  </si>
  <si>
    <t>100000842</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</si>
  <si>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</si>
  <si>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</si>
  <si>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</si>
  <si>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</si>
  <si>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</si>
  <si>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</si>
  <si>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</si>
  <si>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</si>
  <si>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</si>
  <si>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</si>
  <si>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</si>
  <si>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</si>
  <si>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</si>
  <si>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</si>
  <si>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</si>
  <si>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</si>
  <si>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</si>
  <si>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</si>
  <si>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</si>
  <si>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</si>
  <si>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</si>
  <si>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</si>
  <si>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</si>
  <si>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</si>
  <si>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</si>
  <si>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</si>
  <si>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</si>
  <si>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</si>
  <si>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</si>
  <si>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</si>
  <si>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</si>
  <si>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</si>
  <si>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</si>
  <si>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</si>
  <si>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</si>
  <si>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</si>
  <si>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</si>
  <si>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</si>
  <si>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</si>
  <si>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</si>
  <si>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</si>
  <si>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</si>
  <si>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</si>
  <si>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100000886</t>
  </si>
  <si>
    <t>100000887</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</si>
  <si>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</si>
  <si>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</si>
  <si>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</si>
  <si>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</si>
  <si>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</si>
  <si>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</si>
  <si>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</si>
  <si>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</si>
  <si>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</si>
  <si>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</si>
  <si>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</si>
  <si>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</si>
  <si>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</si>
  <si>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</si>
  <si>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</si>
  <si>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</si>
  <si>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</si>
  <si>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</si>
  <si>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</si>
  <si>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</si>
  <si>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</si>
  <si>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</si>
  <si>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</si>
  <si>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</si>
  <si>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</si>
  <si>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</si>
  <si>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</si>
  <si>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</si>
  <si>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</si>
  <si>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</si>
  <si>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</si>
  <si>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</si>
  <si>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</si>
  <si>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</si>
  <si>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</si>
  <si>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</si>
  <si>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</si>
  <si>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</si>
  <si>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</si>
  <si>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</si>
  <si>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</si>
  <si>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</si>
  <si>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</si>
  <si>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100000931</t>
  </si>
  <si>
    <t>100000932</t>
  </si>
  <si>
    <t>100000933</t>
  </si>
  <si>
    <t>100000934</t>
  </si>
  <si>
    <t>100000935</t>
  </si>
  <si>
    <t>100000936</t>
  </si>
  <si>
    <t>100000937</t>
  </si>
  <si>
    <t>100000938</t>
  </si>
  <si>
    <t>100000939</t>
  </si>
  <si>
    <t>100000940</t>
  </si>
  <si>
    <t>100000941</t>
  </si>
  <si>
    <t>100000942</t>
  </si>
  <si>
    <t>100000943</t>
  </si>
  <si>
    <t>100000944</t>
  </si>
  <si>
    <t>100000945</t>
  </si>
  <si>
    <t>100000946</t>
  </si>
  <si>
    <t>100000947</t>
  </si>
  <si>
    <t>100000948</t>
  </si>
  <si>
    <t>100000949</t>
  </si>
  <si>
    <t>100000950</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</si>
  <si>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</si>
  <si>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</si>
  <si>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</si>
  <si>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</si>
  <si>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</si>
  <si>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</si>
  <si>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</si>
  <si>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</si>
  <si>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</si>
  <si>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</si>
  <si>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</si>
  <si>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</si>
  <si>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</si>
  <si>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</si>
  <si>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</si>
  <si>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</si>
  <si>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</si>
  <si>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</si>
  <si>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</si>
  <si>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</si>
  <si>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</si>
  <si>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</si>
  <si>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</si>
  <si>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</si>
  <si>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</si>
  <si>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</si>
  <si>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</si>
  <si>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</si>
  <si>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</si>
  <si>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</si>
  <si>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</si>
  <si>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</si>
  <si>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</si>
  <si>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</si>
  <si>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</si>
  <si>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</si>
  <si>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</si>
  <si>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</si>
  <si>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</si>
  <si>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</si>
  <si>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</si>
  <si>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</si>
  <si>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</si>
  <si>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</si>
  <si>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</si>
  <si>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</si>
  <si>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</si>
  <si>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</si>
  <si>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</si>
  <si>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</si>
  <si>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</si>
  <si>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</si>
  <si>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</si>
  <si>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</si>
  <si>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</si>
  <si>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</si>
  <si>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</si>
  <si>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</si>
  <si>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</si>
  <si>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</si>
  <si>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</si>
  <si>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</si>
  <si>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</si>
  <si>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</si>
  <si>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</si>
  <si>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</si>
  <si>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</si>
  <si>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</si>
  <si>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</si>
  <si>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</si>
  <si>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</si>
  <si>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</si>
  <si>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</si>
  <si>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</si>
  <si>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</si>
  <si>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100001026</t>
  </si>
  <si>
    <t>100001027</t>
  </si>
  <si>
    <t>100001028</t>
  </si>
  <si>
    <t>100001029</t>
  </si>
  <si>
    <t>100001030</t>
  </si>
  <si>
    <t>100001031</t>
  </si>
  <si>
    <t>100001032</t>
  </si>
  <si>
    <t>100001033</t>
  </si>
  <si>
    <t>100001034</t>
  </si>
  <si>
    <t>100001035</t>
  </si>
  <si>
    <t>100001036</t>
  </si>
  <si>
    <t>100001037</t>
  </si>
  <si>
    <t>100001038</t>
  </si>
  <si>
    <t>100001039</t>
  </si>
  <si>
    <t>100001040</t>
  </si>
  <si>
    <t>100001041</t>
  </si>
  <si>
    <t>100001042</t>
  </si>
  <si>
    <t>100001043</t>
  </si>
  <si>
    <t>100001044</t>
  </si>
  <si>
    <t>100001045</t>
  </si>
  <si>
    <t>100001046</t>
  </si>
  <si>
    <t>100001047</t>
  </si>
  <si>
    <t>100001048</t>
  </si>
  <si>
    <t>100001049</t>
  </si>
  <si>
    <t>100001050</t>
  </si>
  <si>
    <t>100001051</t>
  </si>
  <si>
    <t>100001052</t>
  </si>
  <si>
    <t>100001053</t>
  </si>
  <si>
    <t>100001054</t>
  </si>
  <si>
    <t>100001055</t>
  </si>
  <si>
    <t>100001056</t>
  </si>
  <si>
    <t>100001057</t>
  </si>
  <si>
    <t>100001058</t>
  </si>
  <si>
    <t>100001059</t>
  </si>
  <si>
    <t>100001060</t>
  </si>
  <si>
    <t>100001061</t>
  </si>
  <si>
    <t>100001062</t>
  </si>
  <si>
    <t>100001063</t>
  </si>
  <si>
    <t>100001064</t>
  </si>
  <si>
    <t>100001065</t>
  </si>
  <si>
    <t>100001066</t>
  </si>
  <si>
    <t>100001067</t>
  </si>
  <si>
    <t>100001068</t>
  </si>
  <si>
    <t>100001069</t>
  </si>
  <si>
    <t>100001070</t>
  </si>
  <si>
    <t>100001071</t>
  </si>
  <si>
    <t>100001072</t>
  </si>
  <si>
    <t>100001073</t>
  </si>
  <si>
    <t>100001074</t>
  </si>
  <si>
    <t>100001075</t>
  </si>
  <si>
    <t>100001076</t>
  </si>
  <si>
    <t>100001077</t>
  </si>
  <si>
    <t>100001078</t>
  </si>
  <si>
    <t>100001079</t>
  </si>
  <si>
    <t>100001080</t>
  </si>
  <si>
    <t>100001081</t>
  </si>
  <si>
    <t>100001082</t>
  </si>
  <si>
    <t>100001083</t>
  </si>
  <si>
    <t>100001084</t>
  </si>
  <si>
    <t>100001085</t>
  </si>
  <si>
    <t>100001086</t>
  </si>
  <si>
    <t>100001087</t>
  </si>
  <si>
    <t>100001088</t>
  </si>
  <si>
    <t>100001089</t>
  </si>
  <si>
    <t>100001090</t>
  </si>
  <si>
    <t>100001091</t>
  </si>
  <si>
    <t>100001092</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</si>
  <si>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</si>
  <si>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</si>
  <si>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</si>
  <si>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</si>
  <si>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</si>
  <si>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</si>
  <si>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</si>
  <si>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</si>
  <si>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</si>
  <si>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</si>
  <si>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</si>
  <si>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</si>
  <si>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</si>
  <si>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</si>
  <si>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</si>
  <si>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</si>
  <si>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</si>
  <si>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</si>
  <si>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</si>
  <si>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</si>
  <si>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</si>
  <si>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</si>
  <si>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</si>
  <si>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</si>
  <si>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</si>
  <si>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</si>
  <si>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</si>
  <si>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</si>
  <si>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</si>
  <si>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</si>
  <si>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</si>
  <si>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100001124</t>
  </si>
  <si>
    <t>100001125</t>
  </si>
  <si>
    <t>100001126</t>
  </si>
  <si>
    <t>100001127</t>
  </si>
  <si>
    <t>100001128</t>
  </si>
  <si>
    <t>100001129</t>
  </si>
  <si>
    <t>100001130</t>
  </si>
  <si>
    <t>100001131</t>
  </si>
  <si>
    <t>100001132</t>
  </si>
  <si>
    <t>100001133</t>
  </si>
  <si>
    <t>100001134</t>
  </si>
  <si>
    <t>100001135</t>
  </si>
  <si>
    <t>100001136</t>
  </si>
  <si>
    <t>100001137</t>
  </si>
  <si>
    <t>100001138</t>
  </si>
  <si>
    <t>100001139</t>
  </si>
  <si>
    <t>100001140</t>
  </si>
  <si>
    <t>100001141</t>
  </si>
  <si>
    <t>100001142</t>
  </si>
  <si>
    <t>100001143</t>
  </si>
  <si>
    <t>100001144</t>
  </si>
  <si>
    <t>100001145</t>
  </si>
  <si>
    <t>100001146</t>
  </si>
  <si>
    <t>100001147</t>
  </si>
  <si>
    <t>100001148</t>
  </si>
  <si>
    <t>100001149</t>
  </si>
  <si>
    <t>100001150</t>
  </si>
  <si>
    <t>100001151</t>
  </si>
  <si>
    <t>100001152</t>
  </si>
  <si>
    <t>100001153</t>
  </si>
  <si>
    <t>100001154</t>
  </si>
  <si>
    <t>100001155</t>
  </si>
  <si>
    <t>100001156</t>
  </si>
  <si>
    <t>100001157</t>
  </si>
  <si>
    <t>100001158</t>
  </si>
  <si>
    <t>100001159</t>
  </si>
  <si>
    <t>100001160</t>
  </si>
  <si>
    <t>100001161</t>
  </si>
  <si>
    <t>100001162</t>
  </si>
  <si>
    <t>100001163</t>
  </si>
  <si>
    <t>100001164</t>
  </si>
  <si>
    <t>100001165</t>
  </si>
  <si>
    <t>100001166</t>
  </si>
  <si>
    <t>100001167</t>
  </si>
  <si>
    <t>100001168</t>
  </si>
  <si>
    <t>100001169</t>
  </si>
  <si>
    <t>100001170</t>
  </si>
  <si>
    <t>100001171</t>
  </si>
  <si>
    <t>100001172</t>
  </si>
  <si>
    <t>100001173</t>
  </si>
  <si>
    <t>100001174</t>
  </si>
  <si>
    <t>100001175</t>
  </si>
  <si>
    <t>100001176</t>
  </si>
  <si>
    <t>100001177</t>
  </si>
  <si>
    <t>100001178</t>
  </si>
  <si>
    <t>100001179</t>
  </si>
  <si>
    <t>100001180</t>
  </si>
  <si>
    <t>100001181</t>
  </si>
  <si>
    <t>100001182</t>
  </si>
  <si>
    <t>100001183</t>
  </si>
  <si>
    <t>100001184</t>
  </si>
  <si>
    <t>100001185</t>
  </si>
  <si>
    <t>100001186</t>
  </si>
  <si>
    <t>100001187</t>
  </si>
  <si>
    <t>100001188</t>
  </si>
  <si>
    <t>100001189</t>
  </si>
  <si>
    <t>100001190</t>
  </si>
  <si>
    <t>100001191</t>
  </si>
  <si>
    <t>100001192</t>
  </si>
  <si>
    <t>100001193</t>
  </si>
  <si>
    <t>100001194</t>
  </si>
  <si>
    <t>100001195</t>
  </si>
  <si>
    <t>100001196</t>
  </si>
  <si>
    <t>100001197</t>
  </si>
  <si>
    <t>100001198</t>
  </si>
  <si>
    <t>100001199</t>
  </si>
  <si>
    <t>100001200</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</si>
  <si>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</si>
  <si>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</si>
  <si>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</si>
  <si>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</si>
  <si>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</si>
  <si>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</si>
  <si>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</si>
  <si>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</si>
  <si>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</si>
  <si>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</si>
  <si>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</si>
  <si>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</si>
  <si>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</si>
  <si>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</si>
  <si>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</si>
  <si>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</si>
  <si>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</si>
  <si>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</si>
  <si>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</si>
  <si>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</si>
  <si>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</si>
  <si>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</si>
  <si>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100001223</t>
  </si>
  <si>
    <t>100001224</t>
  </si>
  <si>
    <t>100001225</t>
  </si>
  <si>
    <t>100001226</t>
  </si>
  <si>
    <t>100001227</t>
  </si>
  <si>
    <t>100001228</t>
  </si>
  <si>
    <t>100001229</t>
  </si>
  <si>
    <t>100001230</t>
  </si>
  <si>
    <t>100001231</t>
  </si>
  <si>
    <t>100001232</t>
  </si>
  <si>
    <t>100001233</t>
  </si>
  <si>
    <t>100001234</t>
  </si>
  <si>
    <t>100001235</t>
  </si>
  <si>
    <t>100001236</t>
  </si>
  <si>
    <t>100001237</t>
  </si>
  <si>
    <t>100001238</t>
  </si>
  <si>
    <t>100001239</t>
  </si>
  <si>
    <t>100001240</t>
  </si>
  <si>
    <t>100001241</t>
  </si>
  <si>
    <t>100001242</t>
  </si>
  <si>
    <t>100001243</t>
  </si>
  <si>
    <t>100001244</t>
  </si>
  <si>
    <t>100001245</t>
  </si>
  <si>
    <t>100001246</t>
  </si>
  <si>
    <t>100001247</t>
  </si>
  <si>
    <t>100001248</t>
  </si>
  <si>
    <t>100001249</t>
  </si>
  <si>
    <t>100001250</t>
  </si>
  <si>
    <t>100001251</t>
  </si>
  <si>
    <t>100001252</t>
  </si>
  <si>
    <t>100001253</t>
  </si>
  <si>
    <t>100001254</t>
  </si>
  <si>
    <t>100001255</t>
  </si>
  <si>
    <t>100001256</t>
  </si>
  <si>
    <t>100001257</t>
  </si>
  <si>
    <t>100001258</t>
  </si>
  <si>
    <t>100001259</t>
  </si>
  <si>
    <t>100001260</t>
  </si>
  <si>
    <t>100001261</t>
  </si>
  <si>
    <t>100001262</t>
  </si>
  <si>
    <t>100001263</t>
  </si>
  <si>
    <t>100001264</t>
  </si>
  <si>
    <t>100001265</t>
  </si>
  <si>
    <t>100001266</t>
  </si>
  <si>
    <t>100001267</t>
  </si>
  <si>
    <t>100001268</t>
  </si>
  <si>
    <t>100001269</t>
  </si>
  <si>
    <t>100001270</t>
  </si>
  <si>
    <t>100001271</t>
  </si>
  <si>
    <t>100001272</t>
  </si>
  <si>
    <t>100001273</t>
  </si>
  <si>
    <t>100001274</t>
  </si>
  <si>
    <t>100001275</t>
  </si>
  <si>
    <t>100001276</t>
  </si>
  <si>
    <t>100001277</t>
  </si>
  <si>
    <t>泉　主馬</t>
  </si>
  <si>
    <t>100001278</t>
  </si>
  <si>
    <t>100001279</t>
  </si>
  <si>
    <t>100001280</t>
  </si>
  <si>
    <t>100001281</t>
  </si>
  <si>
    <t>100001282</t>
  </si>
  <si>
    <t>100001283</t>
  </si>
  <si>
    <t>100001284</t>
  </si>
  <si>
    <t>100001285</t>
  </si>
  <si>
    <t>100001286</t>
  </si>
  <si>
    <t>100001287</t>
  </si>
  <si>
    <t>100001288</t>
  </si>
  <si>
    <t>100001289</t>
  </si>
  <si>
    <t>100001290</t>
  </si>
  <si>
    <t>100001291</t>
  </si>
  <si>
    <t>100001292</t>
  </si>
  <si>
    <t>100001293</t>
  </si>
  <si>
    <t>100001294</t>
  </si>
  <si>
    <t>100001295</t>
  </si>
  <si>
    <t>100001296</t>
  </si>
  <si>
    <t>100001297</t>
  </si>
  <si>
    <t>100001298</t>
  </si>
  <si>
    <t>100001299</t>
  </si>
  <si>
    <t>100001300</t>
  </si>
  <si>
    <t>100001301</t>
  </si>
  <si>
    <t>100001302</t>
  </si>
  <si>
    <t>100001303</t>
  </si>
  <si>
    <t>100001304</t>
  </si>
  <si>
    <t>100001305</t>
  </si>
  <si>
    <t>100001306</t>
  </si>
  <si>
    <t>100001307</t>
  </si>
  <si>
    <t>100001308</t>
  </si>
  <si>
    <t>100001309</t>
  </si>
  <si>
    <t>100001310</t>
  </si>
  <si>
    <t>100001311</t>
  </si>
  <si>
    <t>100001312</t>
  </si>
  <si>
    <t>100001313</t>
  </si>
  <si>
    <t>100001314</t>
  </si>
  <si>
    <t>100001315</t>
  </si>
  <si>
    <t>100001316</t>
  </si>
  <si>
    <t>100001317</t>
  </si>
  <si>
    <t>100001318</t>
  </si>
  <si>
    <t>100001319</t>
  </si>
  <si>
    <t>100001320</t>
  </si>
  <si>
    <t>100001321</t>
  </si>
  <si>
    <t>100001322</t>
  </si>
  <si>
    <t>100001323</t>
  </si>
  <si>
    <t>100001324</t>
  </si>
  <si>
    <t>100001325</t>
  </si>
  <si>
    <t>100001326</t>
  </si>
  <si>
    <t>100001327</t>
  </si>
  <si>
    <t>100001328</t>
  </si>
  <si>
    <t>100001329</t>
  </si>
  <si>
    <t>100001330</t>
  </si>
  <si>
    <t>100001331</t>
  </si>
  <si>
    <t>100001332</t>
  </si>
  <si>
    <t>100001333</t>
  </si>
  <si>
    <t>100001334</t>
  </si>
  <si>
    <t>100001335</t>
  </si>
  <si>
    <t>100001336</t>
  </si>
  <si>
    <t>100001337</t>
  </si>
  <si>
    <t>100001338</t>
  </si>
  <si>
    <t>100001339</t>
  </si>
  <si>
    <t>100001340</t>
  </si>
  <si>
    <t>100001341</t>
  </si>
  <si>
    <t>100001342</t>
  </si>
  <si>
    <t>100001343</t>
  </si>
  <si>
    <t>100001344</t>
  </si>
  <si>
    <t>100001345</t>
  </si>
  <si>
    <t>100001346</t>
  </si>
  <si>
    <t>100001347</t>
  </si>
  <si>
    <t>100001348</t>
  </si>
  <si>
    <t>100001349</t>
  </si>
  <si>
    <t>100001350</t>
  </si>
  <si>
    <t>100001351</t>
  </si>
  <si>
    <t>100001352</t>
  </si>
  <si>
    <t>100001353</t>
  </si>
  <si>
    <t>安田　啓人</t>
  </si>
  <si>
    <t>100001354</t>
  </si>
  <si>
    <t>100001355</t>
  </si>
  <si>
    <t>100001356</t>
  </si>
  <si>
    <t>100001357</t>
  </si>
  <si>
    <t>100001358</t>
  </si>
  <si>
    <t>100001359</t>
  </si>
  <si>
    <t>100001360</t>
  </si>
  <si>
    <t>100001361</t>
  </si>
  <si>
    <t>100001362</t>
  </si>
  <si>
    <t>100001363</t>
  </si>
  <si>
    <t>100001364</t>
  </si>
  <si>
    <t>100001365</t>
  </si>
  <si>
    <t>100001366</t>
  </si>
  <si>
    <t>100001367</t>
  </si>
  <si>
    <t>100001368</t>
  </si>
  <si>
    <t>100001369</t>
  </si>
  <si>
    <t>100001370</t>
  </si>
  <si>
    <t>100001371</t>
  </si>
  <si>
    <t>100001372</t>
  </si>
  <si>
    <t>100001373</t>
  </si>
  <si>
    <t>100001374</t>
  </si>
  <si>
    <t>100001375</t>
  </si>
  <si>
    <t>100001376</t>
  </si>
  <si>
    <t>100001377</t>
  </si>
  <si>
    <t>100001378</t>
  </si>
  <si>
    <t>100001379</t>
  </si>
  <si>
    <t>100001380</t>
  </si>
  <si>
    <t>100001381</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</si>
  <si>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</si>
  <si>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</si>
  <si>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</si>
  <si>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</si>
  <si>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</si>
  <si>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</si>
  <si>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</si>
  <si>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</si>
  <si>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</si>
  <si>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</si>
  <si>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</si>
  <si>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</si>
  <si>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</si>
  <si>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</si>
  <si>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</si>
  <si>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</si>
  <si>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</si>
  <si>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</si>
  <si>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</si>
  <si>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</si>
  <si>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</si>
  <si>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</si>
  <si>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100001404</t>
  </si>
  <si>
    <t>100001405</t>
  </si>
  <si>
    <t>100001406</t>
  </si>
  <si>
    <t>100001407</t>
  </si>
  <si>
    <t>100001408</t>
  </si>
  <si>
    <t>100001409</t>
  </si>
  <si>
    <t>100001410</t>
  </si>
  <si>
    <t>100001411</t>
  </si>
  <si>
    <t>100001412</t>
  </si>
  <si>
    <t>100001413</t>
  </si>
  <si>
    <t>100001414</t>
  </si>
  <si>
    <t>100001415</t>
  </si>
  <si>
    <t>100001416</t>
  </si>
  <si>
    <t>100001417</t>
  </si>
  <si>
    <t>100001418</t>
  </si>
  <si>
    <t>100001419</t>
  </si>
  <si>
    <t>100001420</t>
  </si>
  <si>
    <t>100001421</t>
  </si>
  <si>
    <t>100001422</t>
  </si>
  <si>
    <t>100001423</t>
  </si>
  <si>
    <t>100001424</t>
  </si>
  <si>
    <t>100001425</t>
  </si>
  <si>
    <t>100001426</t>
  </si>
  <si>
    <t>100001427</t>
  </si>
  <si>
    <t>100001428</t>
  </si>
  <si>
    <t>100001429</t>
  </si>
  <si>
    <t>100001430</t>
  </si>
  <si>
    <t>100001431</t>
  </si>
  <si>
    <t>100001432</t>
  </si>
  <si>
    <t>100001433</t>
  </si>
  <si>
    <t>100001434</t>
  </si>
  <si>
    <t>100001435</t>
  </si>
  <si>
    <t>100001436</t>
  </si>
  <si>
    <t>100001437</t>
  </si>
  <si>
    <t>100001438</t>
  </si>
  <si>
    <t>100001439</t>
  </si>
  <si>
    <t>100001440</t>
  </si>
  <si>
    <t>100001441</t>
  </si>
  <si>
    <t>100001442</t>
  </si>
  <si>
    <t>100001443</t>
  </si>
  <si>
    <t>100001444</t>
  </si>
  <si>
    <t>100001445</t>
  </si>
  <si>
    <t>100001446</t>
  </si>
  <si>
    <t>100001447</t>
  </si>
  <si>
    <t>100001448</t>
  </si>
  <si>
    <t>100001449</t>
  </si>
  <si>
    <t>100001450</t>
  </si>
  <si>
    <t>100001451</t>
  </si>
  <si>
    <t>100001452</t>
  </si>
  <si>
    <t>100001453</t>
  </si>
  <si>
    <t>100001454</t>
  </si>
  <si>
    <t>100001455</t>
  </si>
  <si>
    <t>100001456</t>
  </si>
  <si>
    <t>100001457</t>
  </si>
  <si>
    <t>100001458</t>
  </si>
  <si>
    <t>100001459</t>
  </si>
  <si>
    <t>100001460</t>
  </si>
  <si>
    <t>100001461</t>
  </si>
  <si>
    <t>100001462</t>
  </si>
  <si>
    <t>100001463</t>
  </si>
  <si>
    <t>100001464</t>
  </si>
  <si>
    <t>100001465</t>
  </si>
  <si>
    <t>100001466</t>
  </si>
  <si>
    <t>100001467</t>
  </si>
  <si>
    <t>100001468</t>
  </si>
  <si>
    <t>100001469</t>
  </si>
  <si>
    <t>100001470</t>
  </si>
  <si>
    <t>100001471</t>
  </si>
  <si>
    <t>100001472</t>
  </si>
  <si>
    <t>100001473</t>
  </si>
  <si>
    <t>100001474</t>
  </si>
  <si>
    <t>100001475</t>
  </si>
  <si>
    <t>100001476</t>
  </si>
  <si>
    <t>100001477</t>
  </si>
  <si>
    <t>100001478</t>
  </si>
  <si>
    <t>100001479</t>
  </si>
  <si>
    <t>100001480</t>
  </si>
  <si>
    <t>100001481</t>
  </si>
  <si>
    <t>100001482</t>
  </si>
  <si>
    <t>100001483</t>
  </si>
  <si>
    <t>100001484</t>
  </si>
  <si>
    <t>100001485</t>
  </si>
  <si>
    <t>100001486</t>
  </si>
  <si>
    <t>100001487</t>
  </si>
  <si>
    <t>100001488</t>
  </si>
  <si>
    <t>100001489</t>
  </si>
  <si>
    <t>100001490</t>
  </si>
  <si>
    <t>100001491</t>
  </si>
  <si>
    <t>100001492</t>
  </si>
  <si>
    <t>100001493</t>
  </si>
  <si>
    <t>100001494</t>
  </si>
  <si>
    <t>100001495</t>
  </si>
  <si>
    <t>100001496</t>
  </si>
  <si>
    <t>100001497</t>
  </si>
  <si>
    <t>100001498</t>
  </si>
  <si>
    <t>100001499</t>
  </si>
  <si>
    <t>100001500</t>
  </si>
  <si>
    <t>100001501</t>
  </si>
  <si>
    <t>100001502</t>
  </si>
  <si>
    <t>100001503</t>
  </si>
  <si>
    <t>100001504</t>
  </si>
  <si>
    <t>100001505</t>
  </si>
  <si>
    <t>100001506</t>
  </si>
  <si>
    <t>100001507</t>
  </si>
  <si>
    <t>100001508</t>
  </si>
  <si>
    <t>100001509</t>
  </si>
  <si>
    <t>100001510</t>
  </si>
  <si>
    <t>100001511</t>
  </si>
  <si>
    <t>100001512</t>
  </si>
  <si>
    <t>100001513</t>
  </si>
  <si>
    <t>100001514</t>
  </si>
  <si>
    <t>100001515</t>
  </si>
  <si>
    <t>100001516</t>
  </si>
  <si>
    <t>100001517</t>
  </si>
  <si>
    <t>100001518</t>
  </si>
  <si>
    <t>100001519</t>
  </si>
  <si>
    <t>100001520</t>
  </si>
  <si>
    <t>100001521</t>
  </si>
  <si>
    <t>100001522</t>
  </si>
  <si>
    <t>100001523</t>
  </si>
  <si>
    <t>100001524</t>
  </si>
  <si>
    <t>100001525</t>
  </si>
  <si>
    <t>100001526</t>
  </si>
  <si>
    <t>100001527</t>
  </si>
  <si>
    <t>100001528</t>
  </si>
  <si>
    <t>100001529</t>
  </si>
  <si>
    <t>100001530</t>
  </si>
  <si>
    <t>100001531</t>
  </si>
  <si>
    <t>100001532</t>
  </si>
  <si>
    <t>100001533</t>
  </si>
  <si>
    <t>100001534</t>
  </si>
  <si>
    <t>100001535</t>
  </si>
  <si>
    <t>100001536</t>
  </si>
  <si>
    <t>100001537</t>
  </si>
  <si>
    <t>100001538</t>
  </si>
  <si>
    <t>100001539</t>
  </si>
  <si>
    <t>100001540</t>
  </si>
  <si>
    <t>100001541</t>
  </si>
  <si>
    <t>100001542</t>
  </si>
  <si>
    <t>100001543</t>
  </si>
  <si>
    <t>100001544</t>
  </si>
  <si>
    <t>100001545</t>
  </si>
  <si>
    <t>100001546</t>
  </si>
  <si>
    <t>100001547</t>
  </si>
  <si>
    <t>100001548</t>
  </si>
  <si>
    <t>100001549</t>
  </si>
  <si>
    <t>100001550</t>
  </si>
  <si>
    <t>100001551</t>
  </si>
  <si>
    <t>100001552</t>
  </si>
  <si>
    <t>100001553</t>
  </si>
  <si>
    <t>100001554</t>
  </si>
  <si>
    <t>100001555</t>
  </si>
  <si>
    <t>100001556</t>
  </si>
  <si>
    <t>100001557</t>
  </si>
  <si>
    <t>100001558</t>
  </si>
  <si>
    <t>100001559</t>
  </si>
  <si>
    <t>100001560</t>
  </si>
  <si>
    <t>100001561</t>
  </si>
  <si>
    <t>100001562</t>
  </si>
  <si>
    <t>100001563</t>
  </si>
  <si>
    <t>100001564</t>
  </si>
  <si>
    <t>100001565</t>
  </si>
  <si>
    <t>100001566</t>
  </si>
  <si>
    <t>100001567</t>
  </si>
  <si>
    <t>100001568</t>
  </si>
  <si>
    <t>100001569</t>
  </si>
  <si>
    <t>100001570</t>
  </si>
  <si>
    <t>100001571</t>
  </si>
  <si>
    <t>100001572</t>
  </si>
  <si>
    <t>100001573</t>
  </si>
  <si>
    <t>100001574</t>
  </si>
  <si>
    <t>100001575</t>
  </si>
  <si>
    <t>100001576</t>
  </si>
  <si>
    <t>100001577</t>
  </si>
  <si>
    <t>100001578</t>
  </si>
  <si>
    <t>100001579</t>
  </si>
  <si>
    <t>100001580</t>
  </si>
  <si>
    <t>100001581</t>
  </si>
  <si>
    <t>100001582</t>
  </si>
  <si>
    <t>100001583</t>
  </si>
  <si>
    <t>100001584</t>
  </si>
  <si>
    <t>100001585</t>
  </si>
  <si>
    <t>100001586</t>
  </si>
  <si>
    <t>100001587</t>
  </si>
  <si>
    <t>100001588</t>
  </si>
  <si>
    <t>100001589</t>
  </si>
  <si>
    <t>100001590</t>
  </si>
  <si>
    <t>100001591</t>
  </si>
  <si>
    <t>100001592</t>
  </si>
  <si>
    <t>100001593</t>
  </si>
  <si>
    <t>100001594</t>
  </si>
  <si>
    <t>100001595</t>
  </si>
  <si>
    <t>100001596</t>
  </si>
  <si>
    <t>100001597</t>
  </si>
  <si>
    <t>100001598</t>
  </si>
  <si>
    <t>100001599</t>
  </si>
  <si>
    <t>100001600</t>
  </si>
  <si>
    <t>100001601</t>
  </si>
  <si>
    <t>100001602</t>
  </si>
  <si>
    <t>100001603</t>
  </si>
  <si>
    <t>100001604</t>
  </si>
  <si>
    <t>100001605</t>
  </si>
  <si>
    <t>100001606</t>
  </si>
  <si>
    <t>100001607</t>
  </si>
  <si>
    <t>100001608</t>
  </si>
  <si>
    <t>100001609</t>
  </si>
  <si>
    <t>100001610</t>
  </si>
  <si>
    <t>100001611</t>
  </si>
  <si>
    <t>100001612</t>
  </si>
  <si>
    <t>100001613</t>
  </si>
  <si>
    <t>100001614</t>
  </si>
  <si>
    <t>100001615</t>
  </si>
  <si>
    <t>100001616</t>
  </si>
  <si>
    <t>100001617</t>
  </si>
  <si>
    <t>100001618</t>
  </si>
  <si>
    <t>100001619</t>
  </si>
  <si>
    <t>100001620</t>
  </si>
  <si>
    <t>100001621</t>
  </si>
  <si>
    <t>100001622</t>
  </si>
  <si>
    <t>100001623</t>
  </si>
  <si>
    <t>100001624</t>
  </si>
  <si>
    <t>100001625</t>
  </si>
  <si>
    <t>100001626</t>
  </si>
  <si>
    <t>100001627</t>
  </si>
  <si>
    <t>100001628</t>
  </si>
  <si>
    <t>100001629</t>
  </si>
  <si>
    <t>100001630</t>
  </si>
  <si>
    <t>100001631</t>
  </si>
  <si>
    <t>100001632</t>
  </si>
  <si>
    <t>100001633</t>
  </si>
  <si>
    <t>100001634</t>
  </si>
  <si>
    <t>100001635</t>
  </si>
  <si>
    <t>100001636</t>
  </si>
  <si>
    <t>100001637</t>
  </si>
  <si>
    <t>100001638</t>
  </si>
  <si>
    <t>100001639</t>
  </si>
  <si>
    <t>100001640</t>
  </si>
  <si>
    <t>100001641</t>
  </si>
  <si>
    <t>100001642</t>
  </si>
  <si>
    <t>100001643</t>
  </si>
  <si>
    <t>100001644</t>
  </si>
  <si>
    <t>100001645</t>
  </si>
  <si>
    <t>100001646</t>
  </si>
  <si>
    <t>100001647</t>
  </si>
  <si>
    <t>100001648</t>
  </si>
  <si>
    <t>100001649</t>
  </si>
  <si>
    <t>100001650</t>
  </si>
  <si>
    <t>100001651</t>
  </si>
  <si>
    <t>100001652</t>
  </si>
  <si>
    <t>100001653</t>
  </si>
  <si>
    <t>100001654</t>
  </si>
  <si>
    <t>100001655</t>
  </si>
  <si>
    <t>100001656</t>
  </si>
  <si>
    <t>100001657</t>
  </si>
  <si>
    <t>100001658</t>
  </si>
  <si>
    <t>100001659</t>
  </si>
  <si>
    <t>100001660</t>
  </si>
  <si>
    <t>100001661</t>
  </si>
  <si>
    <t>100001662</t>
  </si>
  <si>
    <t>100001663</t>
  </si>
  <si>
    <t>100001664</t>
  </si>
  <si>
    <t>100001665</t>
  </si>
  <si>
    <t>100001666</t>
  </si>
  <si>
    <t>100001667</t>
  </si>
  <si>
    <t>100001668</t>
  </si>
  <si>
    <t>100001669</t>
  </si>
  <si>
    <t>100001670</t>
  </si>
  <si>
    <t>100001671</t>
  </si>
  <si>
    <t>100001672</t>
  </si>
  <si>
    <t>100001673</t>
  </si>
  <si>
    <t>100001674</t>
  </si>
  <si>
    <t>100001675</t>
  </si>
  <si>
    <t>100001676</t>
  </si>
  <si>
    <t>100001677</t>
  </si>
  <si>
    <t>100001678</t>
  </si>
  <si>
    <t>100001679</t>
  </si>
  <si>
    <t>100001680</t>
  </si>
  <si>
    <t>100001681</t>
  </si>
  <si>
    <t>100001682</t>
  </si>
  <si>
    <t>100001683</t>
  </si>
  <si>
    <t>100001684</t>
  </si>
  <si>
    <t>100001685</t>
  </si>
  <si>
    <t>100001686</t>
  </si>
  <si>
    <t>100001687</t>
  </si>
  <si>
    <t>100001688</t>
  </si>
  <si>
    <t>100001689</t>
  </si>
  <si>
    <t>100001690</t>
  </si>
  <si>
    <t>100001691</t>
  </si>
  <si>
    <t>100001692</t>
  </si>
  <si>
    <t>100001693</t>
  </si>
  <si>
    <t>100001694</t>
  </si>
  <si>
    <t>100001695</t>
  </si>
  <si>
    <t>100001696</t>
  </si>
  <si>
    <t>100001697</t>
  </si>
  <si>
    <t>100001698</t>
  </si>
  <si>
    <t>100001699</t>
  </si>
  <si>
    <t>100001700</t>
  </si>
  <si>
    <t>100001701</t>
  </si>
  <si>
    <t>100001702</t>
  </si>
  <si>
    <t>100001703</t>
  </si>
  <si>
    <t>100001704</t>
  </si>
  <si>
    <t>100001705</t>
  </si>
  <si>
    <t>100001706</t>
  </si>
  <si>
    <t>100001707</t>
  </si>
  <si>
    <t>100001708</t>
  </si>
  <si>
    <t>100001709</t>
  </si>
  <si>
    <t>100001710</t>
  </si>
  <si>
    <t>100001711</t>
  </si>
  <si>
    <t>100001712</t>
  </si>
  <si>
    <t>100001713</t>
  </si>
  <si>
    <t>100001714</t>
  </si>
  <si>
    <t>100001715</t>
  </si>
  <si>
    <t>100001716</t>
  </si>
  <si>
    <t>100001717</t>
  </si>
  <si>
    <t>100001718</t>
  </si>
  <si>
    <t>100001719</t>
  </si>
  <si>
    <t>100001720</t>
  </si>
  <si>
    <t>100001721</t>
  </si>
  <si>
    <t>100001722</t>
  </si>
  <si>
    <t>100001723</t>
  </si>
  <si>
    <t>100001724</t>
  </si>
  <si>
    <t>100001725</t>
  </si>
  <si>
    <t>100001726</t>
  </si>
  <si>
    <t>100001727</t>
  </si>
  <si>
    <t>100001728</t>
  </si>
  <si>
    <t>100001729</t>
  </si>
  <si>
    <t>100001730</t>
  </si>
  <si>
    <t>100001731</t>
  </si>
  <si>
    <t>100001732</t>
  </si>
  <si>
    <t>100001733</t>
  </si>
  <si>
    <t>100001734</t>
  </si>
  <si>
    <t>100001735</t>
  </si>
  <si>
    <t>100001736</t>
  </si>
  <si>
    <t>100001737</t>
  </si>
  <si>
    <t>100001738</t>
  </si>
  <si>
    <t>100001739</t>
  </si>
  <si>
    <t>100001740</t>
  </si>
  <si>
    <t>100001741</t>
  </si>
  <si>
    <t>100001742</t>
  </si>
  <si>
    <t>100001743</t>
  </si>
  <si>
    <t>100001744</t>
  </si>
  <si>
    <t>100001745</t>
  </si>
  <si>
    <t>100001746</t>
  </si>
  <si>
    <t>100001747</t>
  </si>
  <si>
    <t>100001748</t>
  </si>
  <si>
    <t>100001749</t>
  </si>
  <si>
    <t>100001750</t>
  </si>
  <si>
    <t>100001751</t>
  </si>
  <si>
    <t>100001752</t>
  </si>
  <si>
    <t>100001753</t>
  </si>
  <si>
    <t>100001754</t>
  </si>
  <si>
    <t>100001755</t>
  </si>
  <si>
    <t>100001756</t>
  </si>
  <si>
    <t>100001757</t>
  </si>
  <si>
    <t>100001758</t>
  </si>
  <si>
    <t>100001759</t>
  </si>
  <si>
    <t>100001760</t>
  </si>
  <si>
    <t>100001761</t>
  </si>
  <si>
    <t>100001762</t>
  </si>
  <si>
    <t>100001763</t>
  </si>
  <si>
    <t>100001764</t>
  </si>
  <si>
    <t>100001765</t>
  </si>
  <si>
    <t>100001766</t>
  </si>
  <si>
    <t>100001767</t>
  </si>
  <si>
    <t>100001768</t>
  </si>
  <si>
    <t>100001769</t>
  </si>
  <si>
    <t>100001770</t>
  </si>
  <si>
    <t>100001771</t>
  </si>
  <si>
    <t>100001772</t>
  </si>
  <si>
    <t>100001773</t>
  </si>
  <si>
    <t>100001774</t>
  </si>
  <si>
    <t>100001775</t>
  </si>
  <si>
    <t>100001776</t>
  </si>
  <si>
    <t>100001777</t>
  </si>
  <si>
    <t>100001778</t>
  </si>
  <si>
    <t>100001779</t>
  </si>
  <si>
    <t>100001780</t>
  </si>
  <si>
    <t>100001781</t>
  </si>
  <si>
    <t>100001782</t>
  </si>
  <si>
    <t>100001783</t>
  </si>
  <si>
    <t>100001784</t>
  </si>
  <si>
    <t>100001785</t>
  </si>
  <si>
    <t>100001786</t>
  </si>
  <si>
    <t>100001787</t>
  </si>
  <si>
    <t>100001788</t>
  </si>
  <si>
    <t>100001789</t>
  </si>
  <si>
    <t>100001790</t>
  </si>
  <si>
    <t>100001791</t>
  </si>
  <si>
    <t>100001792</t>
  </si>
  <si>
    <t>100001793</t>
  </si>
  <si>
    <t>100001794</t>
  </si>
  <si>
    <t>100001795</t>
  </si>
  <si>
    <t>100001796</t>
  </si>
  <si>
    <t>100001797</t>
  </si>
  <si>
    <t>100001798</t>
  </si>
  <si>
    <t>100001799</t>
  </si>
  <si>
    <t>100001800</t>
  </si>
  <si>
    <t>100001801</t>
  </si>
  <si>
    <t>100001802</t>
  </si>
  <si>
    <t>100001803</t>
  </si>
  <si>
    <t>100001804</t>
  </si>
  <si>
    <t>100001805</t>
  </si>
  <si>
    <t>100001806</t>
  </si>
  <si>
    <t>100001807</t>
  </si>
  <si>
    <t>100001808</t>
  </si>
  <si>
    <t>100001809</t>
  </si>
  <si>
    <t>100001810</t>
  </si>
  <si>
    <t>100001811</t>
  </si>
  <si>
    <t>100001812</t>
  </si>
  <si>
    <t>100001813</t>
  </si>
  <si>
    <t>100001814</t>
  </si>
  <si>
    <t>100001815</t>
  </si>
  <si>
    <t>100001816</t>
  </si>
  <si>
    <t>100001817</t>
  </si>
  <si>
    <t>100001818</t>
  </si>
  <si>
    <t>100001819</t>
  </si>
  <si>
    <t>100001820</t>
  </si>
  <si>
    <t>100001821</t>
  </si>
  <si>
    <t>100001822</t>
  </si>
  <si>
    <t>100001823</t>
  </si>
  <si>
    <t>100001824</t>
  </si>
  <si>
    <t>100001825</t>
  </si>
  <si>
    <t>100001826</t>
  </si>
  <si>
    <t>100001827</t>
  </si>
  <si>
    <t>100001828</t>
  </si>
  <si>
    <t>100001829</t>
  </si>
  <si>
    <t>100001830</t>
  </si>
  <si>
    <t>100001831</t>
  </si>
  <si>
    <t>100001832</t>
  </si>
  <si>
    <t>100001833</t>
  </si>
  <si>
    <t>100001834</t>
  </si>
  <si>
    <t>100001835</t>
  </si>
  <si>
    <t>100001836</t>
  </si>
  <si>
    <t>100001837</t>
  </si>
  <si>
    <t>100001838</t>
  </si>
  <si>
    <t>100001839</t>
  </si>
  <si>
    <t>100001840</t>
  </si>
  <si>
    <t>100001841</t>
  </si>
  <si>
    <t>100001842</t>
  </si>
  <si>
    <t>100001843</t>
  </si>
  <si>
    <t>100001844</t>
  </si>
  <si>
    <t>100001845</t>
  </si>
  <si>
    <t>100001846</t>
  </si>
  <si>
    <t>100001847</t>
  </si>
  <si>
    <t>100001848</t>
  </si>
  <si>
    <t>100001849</t>
  </si>
  <si>
    <t>100001850</t>
  </si>
  <si>
    <t>100001851</t>
  </si>
  <si>
    <t>100001852</t>
  </si>
  <si>
    <t>100001853</t>
  </si>
  <si>
    <t>100001854</t>
  </si>
  <si>
    <t>100001855</t>
  </si>
  <si>
    <t>100001856</t>
  </si>
  <si>
    <t>100001857</t>
  </si>
  <si>
    <t>100001858</t>
  </si>
  <si>
    <t>100001859</t>
  </si>
  <si>
    <t>100001860</t>
  </si>
  <si>
    <t>100001861</t>
  </si>
  <si>
    <t>100001862</t>
  </si>
  <si>
    <t>100001863</t>
  </si>
  <si>
    <t>100001864</t>
  </si>
  <si>
    <t>100001865</t>
  </si>
  <si>
    <t>100001866</t>
  </si>
  <si>
    <t>100001867</t>
  </si>
  <si>
    <t>100001868</t>
  </si>
  <si>
    <t>100001869</t>
  </si>
  <si>
    <t>100001870</t>
  </si>
  <si>
    <t>100001871</t>
  </si>
  <si>
    <t>100001872</t>
  </si>
  <si>
    <t>100001873</t>
  </si>
  <si>
    <t>100001874</t>
  </si>
  <si>
    <t>100001875</t>
  </si>
  <si>
    <t>100001876</t>
  </si>
  <si>
    <t>100001877</t>
  </si>
  <si>
    <t>100001878</t>
  </si>
  <si>
    <t>100001879</t>
  </si>
  <si>
    <t>100001880</t>
  </si>
  <si>
    <t>100001881</t>
  </si>
  <si>
    <t>100001882</t>
  </si>
  <si>
    <t>100001883</t>
  </si>
  <si>
    <t>100001884</t>
  </si>
  <si>
    <t>100001885</t>
  </si>
  <si>
    <t>100001886</t>
  </si>
  <si>
    <t>100001887</t>
  </si>
  <si>
    <t>100001888</t>
  </si>
  <si>
    <t>100001889</t>
  </si>
  <si>
    <t>100001890</t>
  </si>
  <si>
    <t>100001891</t>
  </si>
  <si>
    <t>100001892</t>
  </si>
  <si>
    <t>100001893</t>
  </si>
  <si>
    <t>100001894</t>
  </si>
  <si>
    <t>100001895</t>
  </si>
  <si>
    <t>100001896</t>
  </si>
  <si>
    <t>100001897</t>
  </si>
  <si>
    <t>100001898</t>
  </si>
  <si>
    <t>100001899</t>
  </si>
  <si>
    <t>100001900</t>
  </si>
  <si>
    <t>100001901</t>
  </si>
  <si>
    <t>100001902</t>
  </si>
  <si>
    <t>100001903</t>
  </si>
  <si>
    <t>100001904</t>
  </si>
  <si>
    <t>100001905</t>
  </si>
  <si>
    <t>100001906</t>
  </si>
  <si>
    <t>100001907</t>
  </si>
  <si>
    <t>100001908</t>
  </si>
  <si>
    <t>100001909</t>
  </si>
  <si>
    <t>100001910</t>
  </si>
  <si>
    <t>100001911</t>
  </si>
  <si>
    <t>100001912</t>
  </si>
  <si>
    <t>100001913</t>
  </si>
  <si>
    <t>100001914</t>
  </si>
  <si>
    <t>100001915</t>
  </si>
  <si>
    <t>100001916</t>
  </si>
  <si>
    <t>100001917</t>
  </si>
  <si>
    <t>100001918</t>
  </si>
  <si>
    <t>100001919</t>
  </si>
  <si>
    <t>100001920</t>
  </si>
  <si>
    <t>100001921</t>
  </si>
  <si>
    <t>100001922</t>
  </si>
  <si>
    <t>100001923</t>
  </si>
  <si>
    <t>100001924</t>
  </si>
  <si>
    <t>100001925</t>
  </si>
  <si>
    <t>100001926</t>
  </si>
  <si>
    <t>100001927</t>
  </si>
  <si>
    <t>100001928</t>
  </si>
  <si>
    <t>100001929</t>
  </si>
  <si>
    <t>100001930</t>
  </si>
  <si>
    <t>100001931</t>
  </si>
  <si>
    <t>100001932</t>
  </si>
  <si>
    <t>100001933</t>
  </si>
  <si>
    <t>100001934</t>
  </si>
  <si>
    <t>100001935</t>
  </si>
  <si>
    <t>100001936</t>
  </si>
  <si>
    <t>100001937</t>
  </si>
  <si>
    <t>100001938</t>
  </si>
  <si>
    <t>100001939</t>
  </si>
  <si>
    <t>100001940</t>
  </si>
  <si>
    <t>100001941</t>
  </si>
  <si>
    <t>100001942</t>
  </si>
  <si>
    <t>100001943</t>
  </si>
  <si>
    <t>100001944</t>
  </si>
  <si>
    <t>100001945</t>
  </si>
  <si>
    <t>100001946</t>
  </si>
  <si>
    <t>100001947</t>
  </si>
  <si>
    <t>100001948</t>
  </si>
  <si>
    <t>100001949</t>
  </si>
  <si>
    <t>100001950</t>
  </si>
  <si>
    <t>100001951</t>
  </si>
  <si>
    <t>100001952</t>
  </si>
  <si>
    <t>100001953</t>
  </si>
  <si>
    <t>100001954</t>
  </si>
  <si>
    <t>100001955</t>
  </si>
  <si>
    <t>100001956</t>
  </si>
  <si>
    <t>100001957</t>
  </si>
  <si>
    <t>100001958</t>
  </si>
  <si>
    <t>100001959</t>
  </si>
  <si>
    <t>100001960</t>
  </si>
  <si>
    <t>100001961</t>
  </si>
  <si>
    <t>100001962</t>
  </si>
  <si>
    <t>100001963</t>
  </si>
  <si>
    <t>100001964</t>
  </si>
  <si>
    <t>100001965</t>
  </si>
  <si>
    <t>100001966</t>
  </si>
  <si>
    <t>100001967</t>
  </si>
  <si>
    <t>100001968</t>
  </si>
  <si>
    <t>100001969</t>
  </si>
  <si>
    <t>100001970</t>
  </si>
  <si>
    <t>100001971</t>
  </si>
  <si>
    <t>100001972</t>
  </si>
  <si>
    <t>100001973</t>
  </si>
  <si>
    <t>100001974</t>
  </si>
  <si>
    <t>100001975</t>
  </si>
  <si>
    <t>100001976</t>
  </si>
  <si>
    <t>100001977</t>
  </si>
  <si>
    <t>100001978</t>
  </si>
  <si>
    <t>100001979</t>
  </si>
  <si>
    <t>100001980</t>
  </si>
  <si>
    <t>100001981</t>
  </si>
  <si>
    <t>100001982</t>
  </si>
  <si>
    <t>100001983</t>
  </si>
  <si>
    <t>100001984</t>
  </si>
  <si>
    <t>100001985</t>
  </si>
  <si>
    <t>100001986</t>
  </si>
  <si>
    <t>100001987</t>
  </si>
  <si>
    <t>100001988</t>
  </si>
  <si>
    <t>100001989</t>
  </si>
  <si>
    <t>100001990</t>
  </si>
  <si>
    <t>100001991</t>
  </si>
  <si>
    <t>100001992</t>
  </si>
  <si>
    <t>100001993</t>
  </si>
  <si>
    <t>100001994</t>
  </si>
  <si>
    <t>100001995</t>
  </si>
  <si>
    <t>100001996</t>
  </si>
  <si>
    <t>100001997</t>
  </si>
  <si>
    <t>100001998</t>
  </si>
  <si>
    <t>5000m</t>
    <phoneticPr fontId="2"/>
  </si>
  <si>
    <t>川邉　のぞみ</t>
  </si>
  <si>
    <t>名古屋女子大学</t>
  </si>
  <si>
    <t>ｱｲﾁｲｶﾀﾞｲｶﾞｸ</t>
  </si>
  <si>
    <t>ｱｲﾁｶﾞｸｲﾝﾀﾞｲｶﾞｸ</t>
  </si>
  <si>
    <t>ｱｲﾁｷｮｳｲｸﾀﾞｲｶﾞｸ</t>
  </si>
  <si>
    <t>ｱｲﾁｹﾝﾘﾂﾀﾞｲｶﾞｸ</t>
  </si>
  <si>
    <t>ｱｲﾁｺｳｷﾞｮｳﾀﾞｲｶﾞｸ</t>
  </si>
  <si>
    <t>ｱｲﾁｼｭｸﾄｸﾀﾞｲｶﾞｸ</t>
  </si>
  <si>
    <t>ｱｲﾁﾀﾞｲｶﾞｸ</t>
  </si>
  <si>
    <t>ｱｲﾁﾄｳﾎｳﾀﾞｲｶﾞｸ</t>
  </si>
  <si>
    <t>ｷﾞﾌｺｳｷﾞｮｳｺｳﾄｳｾﾝﾓﾝｶﾞｯｺｳ</t>
  </si>
  <si>
    <t>ｷﾞﾌｼｮｳﾄｸｶﾞｸｴﾝﾀﾞｲｶﾞｸ</t>
  </si>
  <si>
    <t>ｷﾞﾌﾀﾞｲｶﾞｸ</t>
  </si>
  <si>
    <t>ｷﾞﾌﾔｯｶﾀﾞｲｶﾞｸ</t>
  </si>
  <si>
    <t>ｷﾝｷﾀﾞｲｶﾞｸｺｳｷﾞｮｳｺｳﾄｳｾﾝﾓﾝｶﾞｯｺｳ</t>
  </si>
  <si>
    <t>ｷﾝｼﾞｮｳｶﾞｸｲﾝﾀﾞｲｶﾞｸ</t>
  </si>
  <si>
    <t>ｼｶﾞｯｶﾝﾀﾞｲｶﾞｸ</t>
  </si>
  <si>
    <t>ｼｽﾞｵｶｹﾝﾘﾂﾀﾞｲｶﾞｸ</t>
  </si>
  <si>
    <t>ｼｽﾞｵｶｻﾝｷﾞｮｳﾀﾞｲｶﾞｸ</t>
  </si>
  <si>
    <t>ｽｷﾞﾔﾏｼﾞｮｶﾞｸｴﾝﾀﾞｲｶﾞｸ</t>
  </si>
  <si>
    <t>ｽｽﾞｶｺｳｷﾞｮｳｺｳﾄｳｾﾝﾓﾝｶﾞｯｺｳ</t>
  </si>
  <si>
    <t>ﾀﾞｲﾄﾞｳﾀﾞｲｶﾞｸ</t>
  </si>
  <si>
    <t>ﾁｭｳｷｮｳｶﾞｸｲﾝﾀﾞｲｶﾞｸ</t>
  </si>
  <si>
    <t>ﾁｭｳｷｮｳﾀﾞｲｶﾞｸ</t>
  </si>
  <si>
    <t>ﾁｭｳﾌﾞｶﾞｸｲﾝﾀﾞｲｶﾞｸ</t>
  </si>
  <si>
    <t>ﾁｭｳﾌﾞﾀﾞｲｶﾞｸ</t>
  </si>
  <si>
    <t>ﾄｳｶｲｶﾞｸｴﾝﾀﾞｲｶﾞｸ</t>
  </si>
  <si>
    <t>ﾄｺﾊﾀﾞｲｶﾞｸ</t>
  </si>
  <si>
    <t>ﾄﾊﾞｼｮｳｾﾝｺｳﾄｳｾﾝﾓﾝｶﾞｯｺｳ</t>
  </si>
  <si>
    <t>ﾄﾖﾀｺｳｷﾞｮｳｺｳﾄｳｾﾝﾓﾝｶﾞｯｺｳ</t>
  </si>
  <si>
    <t>ﾄﾖﾊｼｷﾞｼﾞｭﾂｶｶﾞｸﾀﾞｲｶﾞｸ</t>
  </si>
  <si>
    <t>ﾅｺﾞﾔｶﾞｸｲﾝﾀﾞｲｶﾞｸ</t>
  </si>
  <si>
    <t>ﾅｺﾞﾔｺｳｷﾞｮｳﾀﾞｲｶﾞｸ</t>
  </si>
  <si>
    <t>ﾅｺﾞﾔｼﾘﾂﾀﾞｲｶﾞｸ</t>
  </si>
  <si>
    <t>ﾅｺﾞﾔﾀﾞｲｶﾞｸ</t>
  </si>
  <si>
    <t>ﾅﾝｻﾞﾝﾀﾞｲｶﾞｸ</t>
  </si>
  <si>
    <t>ﾆﾎﾝﾌｸｼﾀﾞｲｶﾞｸ</t>
  </si>
  <si>
    <t>ﾇﾏﾂﾞｺｳｷﾞｮｳｺｳﾄｳｾﾝﾓﾝｶﾞｯｺｳ</t>
  </si>
  <si>
    <t>ﾊﾏﾏﾂｲｶﾀﾞｲｶﾞｸ</t>
  </si>
  <si>
    <t>ﾐｴﾀﾞｲｶﾞｸ</t>
  </si>
  <si>
    <t>ﾐｴﾀﾝｷﾀﾞｲｶﾞｸ</t>
  </si>
  <si>
    <t>岐阜聖徳大</t>
  </si>
  <si>
    <t>鳥羽商船高等専門学校</t>
  </si>
  <si>
    <t>三重短期大学</t>
  </si>
  <si>
    <t>前川　斉幸</t>
  </si>
  <si>
    <t>鈴木　智大</t>
  </si>
  <si>
    <t>中村　俊介</t>
  </si>
  <si>
    <t>大長　薫</t>
  </si>
  <si>
    <t>福井　達也</t>
  </si>
  <si>
    <t>三井　玲央</t>
  </si>
  <si>
    <t>安井　悠人</t>
  </si>
  <si>
    <t>森川　陽之</t>
  </si>
  <si>
    <t>藤本　修平</t>
  </si>
  <si>
    <t>垣本　拓馬</t>
  </si>
  <si>
    <t>小林　郁斗</t>
  </si>
  <si>
    <t>出戸　智大</t>
  </si>
  <si>
    <t>村松　幸耶</t>
  </si>
  <si>
    <t>立川　直大</t>
  </si>
  <si>
    <t>内藤　龍仁</t>
  </si>
  <si>
    <t>宇野　理斗</t>
  </si>
  <si>
    <t>長瀬　博哉</t>
  </si>
  <si>
    <t>辻川　侑馬</t>
  </si>
  <si>
    <t>1</t>
  </si>
  <si>
    <t>4</t>
  </si>
  <si>
    <t>3</t>
  </si>
  <si>
    <t>佐藤　圭</t>
  </si>
  <si>
    <t>近藤　七海</t>
  </si>
  <si>
    <t>6</t>
  </si>
  <si>
    <t>2</t>
  </si>
  <si>
    <t>5</t>
  </si>
  <si>
    <t>棚橋　実加</t>
  </si>
  <si>
    <t>岡田　花</t>
  </si>
  <si>
    <t>山田　沙樹</t>
  </si>
  <si>
    <t>鎌田　友美</t>
  </si>
  <si>
    <t>エントリー内容に誤りがないことを確認しました。</t>
    <rPh sb="5" eb="7">
      <t>ナイヨウ</t>
    </rPh>
    <rPh sb="8" eb="9">
      <t>アヤマ</t>
    </rPh>
    <rPh sb="16" eb="18">
      <t>カクニン</t>
    </rPh>
    <phoneticPr fontId="1"/>
  </si>
  <si>
    <t>水谷　佳歩</t>
  </si>
  <si>
    <t>香野　さちか</t>
  </si>
  <si>
    <t>柴田　葵</t>
  </si>
  <si>
    <t>中村　理乃</t>
  </si>
  <si>
    <t>田添　里穂</t>
  </si>
  <si>
    <t>仲原　凪歩</t>
  </si>
  <si>
    <t>水品　綾子</t>
  </si>
  <si>
    <t>神田　唯衣</t>
  </si>
  <si>
    <t>岐阜協立大学</t>
  </si>
  <si>
    <t>鈴鹿大学</t>
  </si>
  <si>
    <t>藤田医科大学</t>
  </si>
  <si>
    <t>井野　青輝</t>
  </si>
  <si>
    <t>北村　祐人</t>
  </si>
  <si>
    <t>中山　凌</t>
  </si>
  <si>
    <t>原林　諒</t>
  </si>
  <si>
    <t>重田　直賢</t>
  </si>
  <si>
    <t>安井　遥祐</t>
  </si>
  <si>
    <t>山本　悠生</t>
  </si>
  <si>
    <t>小澤　洋樹</t>
  </si>
  <si>
    <t>片桐　健輔</t>
  </si>
  <si>
    <t>山内　直也</t>
  </si>
  <si>
    <t>大橋　基希</t>
  </si>
  <si>
    <t>中島　滉太</t>
  </si>
  <si>
    <t>近藤　翼</t>
  </si>
  <si>
    <t>針生　祥平</t>
  </si>
  <si>
    <t>今岡　佑斗</t>
  </si>
  <si>
    <t>松岡　幹也</t>
  </si>
  <si>
    <t>山口　理生</t>
  </si>
  <si>
    <t>竹内　優大</t>
  </si>
  <si>
    <t>中田　龍之介</t>
  </si>
  <si>
    <t>東海学生駅伝 兼 第13回東海学生女子駅伝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</si>
  <si>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１.入力手順</t>
    <rPh sb="2" eb="4">
      <t>ニュウリョク</t>
    </rPh>
    <rPh sb="4" eb="6">
      <t>テジュン</t>
    </rPh>
    <phoneticPr fontId="1"/>
  </si>
  <si>
    <t>⑴このシートに必要事項を入力</t>
    <rPh sb="7" eb="9">
      <t>ヒツヨウ</t>
    </rPh>
    <rPh sb="9" eb="11">
      <t>ジコウ</t>
    </rPh>
    <rPh sb="12" eb="14">
      <t>ニュウリョク</t>
    </rPh>
    <phoneticPr fontId="1"/>
  </si>
  <si>
    <t>⑵シートのうち必要なものに入力</t>
    <phoneticPr fontId="1"/>
  </si>
  <si>
    <t>⑶入力し終えたら名前を付けて保存</t>
    <rPh sb="1" eb="3">
      <t>ニュウリョク</t>
    </rPh>
    <rPh sb="4" eb="5">
      <t>オ</t>
    </rPh>
    <phoneticPr fontId="1"/>
  </si>
  <si>
    <t>２.エントリーファイル</t>
    <phoneticPr fontId="1"/>
  </si>
  <si>
    <t>　⑴送付先アドレス</t>
    <rPh sb="2" eb="4">
      <t>ソウフ</t>
    </rPh>
    <rPh sb="4" eb="5">
      <t>サキ</t>
    </rPh>
    <phoneticPr fontId="1"/>
  </si>
  <si>
    <t xml:space="preserve">  ※エントリーファイルに関する</t>
    <rPh sb="13" eb="14">
      <t>カン</t>
    </rPh>
    <phoneticPr fontId="1"/>
  </si>
  <si>
    <t>　　 問い合わせも本アドレスまで</t>
    <rPh sb="3" eb="4">
      <t>ト</t>
    </rPh>
    <rPh sb="5" eb="6">
      <t>ア</t>
    </rPh>
    <rPh sb="9" eb="10">
      <t>ホン</t>
    </rPh>
    <phoneticPr fontId="1"/>
  </si>
  <si>
    <t>　⑵件名・ファイル名はそれぞれ</t>
    <rPh sb="2" eb="4">
      <t>ケンメイ</t>
    </rPh>
    <rPh sb="9" eb="10">
      <t>メイ</t>
    </rPh>
    <phoneticPr fontId="1"/>
  </si>
  <si>
    <t xml:space="preserve">  とすること</t>
    <phoneticPr fontId="1"/>
  </si>
  <si>
    <t>3.データ送付について</t>
    <rPh sb="5" eb="7">
      <t>ソウフ</t>
    </rPh>
    <phoneticPr fontId="1"/>
  </si>
  <si>
    <t xml:space="preserve">  「団体コード・○○大・東海学生駅伝エントリー」</t>
    <rPh sb="11" eb="12">
      <t>ダイ</t>
    </rPh>
    <rPh sb="17" eb="19">
      <t>エキデン</t>
    </rPh>
    <phoneticPr fontId="1"/>
  </si>
  <si>
    <t>４.期限</t>
    <rPh sb="2" eb="4">
      <t>キゲン</t>
    </rPh>
    <phoneticPr fontId="1"/>
  </si>
  <si>
    <t>ｷﾞﾌｷｮｳﾘﾂﾀﾞｲｶﾞｸ</t>
  </si>
  <si>
    <t>岐阜協立大</t>
  </si>
  <si>
    <t>岐阜工業高等専門学校</t>
    <rPh sb="0" eb="2">
      <t>ギフ</t>
    </rPh>
    <rPh sb="2" eb="4">
      <t>コウギョウ</t>
    </rPh>
    <rPh sb="4" eb="6">
      <t>コウトウ</t>
    </rPh>
    <rPh sb="6" eb="8">
      <t>センモン</t>
    </rPh>
    <rPh sb="8" eb="10">
      <t>ガッコウ</t>
    </rPh>
    <phoneticPr fontId="24"/>
  </si>
  <si>
    <t>岐阜高専</t>
    <rPh sb="0" eb="1">
      <t>ギフ</t>
    </rPh>
    <rPh sb="1" eb="3">
      <t>コウセン</t>
    </rPh>
    <phoneticPr fontId="24"/>
  </si>
  <si>
    <t>近大高専</t>
    <rPh sb="0" eb="1">
      <t>キン</t>
    </rPh>
    <rPh sb="1" eb="2">
      <t>ダイ</t>
    </rPh>
    <rPh sb="2" eb="4">
      <t>コウセン</t>
    </rPh>
    <phoneticPr fontId="23"/>
  </si>
  <si>
    <t>金城学院大</t>
    <rPh sb="2" eb="3">
      <t>ガク</t>
    </rPh>
    <phoneticPr fontId="23"/>
  </si>
  <si>
    <t>ｺｳｶﾞｸｶﾝﾀﾞｲｶﾞｸ</t>
  </si>
  <si>
    <t>鈴鹿高専</t>
    <rPh sb="0" eb="1">
      <t>スズカ</t>
    </rPh>
    <rPh sb="1" eb="3">
      <t>コウセン</t>
    </rPh>
    <phoneticPr fontId="23"/>
  </si>
  <si>
    <t>東海大東海</t>
    <rPh sb="0" eb="1">
      <t>トウカイ</t>
    </rPh>
    <rPh sb="2" eb="4">
      <t>トウカイ</t>
    </rPh>
    <phoneticPr fontId="24"/>
  </si>
  <si>
    <t>鳥羽商船</t>
  </si>
  <si>
    <t>豊田高専</t>
    <rPh sb="0" eb="2">
      <t>トヨタ</t>
    </rPh>
    <rPh sb="2" eb="4">
      <t>コウセン</t>
    </rPh>
    <phoneticPr fontId="23"/>
  </si>
  <si>
    <t>豊橋技術科学大学</t>
    <rPh sb="0" eb="2">
      <t>トヨハシ</t>
    </rPh>
    <rPh sb="2" eb="4">
      <t>ギジュツ</t>
    </rPh>
    <rPh sb="4" eb="6">
      <t>カガク</t>
    </rPh>
    <rPh sb="6" eb="8">
      <t>ダイガク</t>
    </rPh>
    <phoneticPr fontId="24"/>
  </si>
  <si>
    <t>豊橋技科大</t>
    <rPh sb="0" eb="2">
      <t>トヨハシ</t>
    </rPh>
    <rPh sb="2" eb="3">
      <t>ワザ</t>
    </rPh>
    <rPh sb="3" eb="4">
      <t>カ</t>
    </rPh>
    <rPh sb="4" eb="5">
      <t>ダイ</t>
    </rPh>
    <phoneticPr fontId="24"/>
  </si>
  <si>
    <t>名古屋大</t>
    <rPh sb="0" eb="2">
      <t>ナゴヤ</t>
    </rPh>
    <phoneticPr fontId="24"/>
  </si>
  <si>
    <t>名古屋学院大学</t>
    <rPh sb="3" eb="5">
      <t>ガクイン</t>
    </rPh>
    <phoneticPr fontId="24"/>
  </si>
  <si>
    <t>名古屋学院大</t>
    <rPh sb="3" eb="5">
      <t>ガクイン</t>
    </rPh>
    <phoneticPr fontId="24"/>
  </si>
  <si>
    <t>名古屋工業大学</t>
    <rPh sb="0" eb="3">
      <t>ナゴヤ</t>
    </rPh>
    <rPh sb="3" eb="5">
      <t>コウギョウ</t>
    </rPh>
    <rPh sb="5" eb="7">
      <t>ダイガク</t>
    </rPh>
    <phoneticPr fontId="24"/>
  </si>
  <si>
    <t>名古屋工業大</t>
    <rPh sb="0" eb="3">
      <t>ナゴヤ</t>
    </rPh>
    <rPh sb="3" eb="5">
      <t>コウギョウ</t>
    </rPh>
    <phoneticPr fontId="24"/>
  </si>
  <si>
    <t>名古屋商科大学</t>
    <rPh sb="0" eb="3">
      <t>ナゴヤ</t>
    </rPh>
    <rPh sb="3" eb="6">
      <t>ショウカダイ</t>
    </rPh>
    <rPh sb="6" eb="7">
      <t>ガク</t>
    </rPh>
    <phoneticPr fontId="23"/>
  </si>
  <si>
    <t>ﾅｺﾞﾔｼｮｳｶﾀﾞｲｶﾞｸ</t>
  </si>
  <si>
    <t>名古屋商科大</t>
    <rPh sb="0" eb="3">
      <t>ナゴヤ</t>
    </rPh>
    <rPh sb="3" eb="6">
      <t>ショウカダイ</t>
    </rPh>
    <phoneticPr fontId="23"/>
  </si>
  <si>
    <t>ﾅｺﾞﾔｼﾞｮｼﾀﾞｲｶﾞｸ</t>
    <phoneticPr fontId="1"/>
  </si>
  <si>
    <t>名古屋女子大</t>
    <rPh sb="0" eb="2">
      <t>ジョシ</t>
    </rPh>
    <rPh sb="2" eb="3">
      <t>ダイ</t>
    </rPh>
    <rPh sb="3" eb="4">
      <t>ガク</t>
    </rPh>
    <phoneticPr fontId="24"/>
  </si>
  <si>
    <t>名古屋市立大学</t>
    <rPh sb="0" eb="2">
      <t>ナゴヤ</t>
    </rPh>
    <rPh sb="2" eb="4">
      <t>シリツ</t>
    </rPh>
    <rPh sb="4" eb="6">
      <t>ダイガク</t>
    </rPh>
    <phoneticPr fontId="24"/>
  </si>
  <si>
    <t>名古屋市立大</t>
    <rPh sb="0" eb="1">
      <t>ナゴヤ</t>
    </rPh>
    <rPh sb="2" eb="4">
      <t>シリツ</t>
    </rPh>
    <phoneticPr fontId="24"/>
  </si>
  <si>
    <t>南山大学</t>
    <rPh sb="0" eb="1">
      <t>ナンザン</t>
    </rPh>
    <rPh sb="1" eb="3">
      <t>ダイガク</t>
    </rPh>
    <phoneticPr fontId="24"/>
  </si>
  <si>
    <t>日本福祉大学</t>
    <rPh sb="0" eb="1">
      <t>ニホン</t>
    </rPh>
    <rPh sb="1" eb="3">
      <t>フクシ</t>
    </rPh>
    <rPh sb="3" eb="5">
      <t>ダイガク</t>
    </rPh>
    <phoneticPr fontId="24"/>
  </si>
  <si>
    <t>日本福祉大</t>
    <rPh sb="0" eb="2">
      <t>フクシ</t>
    </rPh>
    <phoneticPr fontId="24"/>
  </si>
  <si>
    <t>沼津工業高等専門学校</t>
    <rPh sb="0" eb="2">
      <t>ヌマヅ</t>
    </rPh>
    <rPh sb="3" eb="5">
      <t>コウトウ</t>
    </rPh>
    <rPh sb="5" eb="7">
      <t>センモン</t>
    </rPh>
    <rPh sb="7" eb="9">
      <t>ガッコウ</t>
    </rPh>
    <phoneticPr fontId="24"/>
  </si>
  <si>
    <t>沼津高専</t>
    <rPh sb="0" eb="1">
      <t>ヌマヅ</t>
    </rPh>
    <rPh sb="1" eb="3">
      <t>コウセン</t>
    </rPh>
    <phoneticPr fontId="24"/>
  </si>
  <si>
    <t>浜松医科大学</t>
    <phoneticPr fontId="1"/>
  </si>
  <si>
    <t>藤田医科大学</t>
    <rPh sb="0" eb="1">
      <t>フジタ</t>
    </rPh>
    <rPh sb="2" eb="4">
      <t>イカ</t>
    </rPh>
    <rPh sb="4" eb="6">
      <t>ダイガク</t>
    </rPh>
    <phoneticPr fontId="24"/>
  </si>
  <si>
    <t>ﾌｼﾞﾀｲｶﾀﾞｲｶﾞｸ</t>
    <phoneticPr fontId="1"/>
  </si>
  <si>
    <t>藤田医科大</t>
    <rPh sb="0" eb="1">
      <t>フジタ</t>
    </rPh>
    <rPh sb="2" eb="4">
      <t>イカ</t>
    </rPh>
    <rPh sb="4" eb="5">
      <t>ダイ</t>
    </rPh>
    <phoneticPr fontId="24"/>
  </si>
  <si>
    <t>三重短期大学</t>
    <rPh sb="2" eb="4">
      <t>タンキ</t>
    </rPh>
    <phoneticPr fontId="23"/>
  </si>
  <si>
    <t>三重短期大</t>
    <rPh sb="2" eb="4">
      <t>タンキ</t>
    </rPh>
    <rPh sb="4" eb="5">
      <t>ダイ</t>
    </rPh>
    <phoneticPr fontId="23"/>
  </si>
  <si>
    <t>ﾒｲｼﾞｮｳﾀﾞｲｶﾞｸ</t>
    <phoneticPr fontId="1"/>
  </si>
  <si>
    <t>鈴鹿大学</t>
    <rPh sb="0" eb="2">
      <t>スズカ</t>
    </rPh>
    <rPh sb="2" eb="4">
      <t>ダイガク</t>
    </rPh>
    <phoneticPr fontId="1"/>
  </si>
  <si>
    <t>ｽｽﾞｶﾀﾞｲｶﾞｸ</t>
    <phoneticPr fontId="1"/>
  </si>
  <si>
    <t>鈴鹿大</t>
    <rPh sb="0" eb="2">
      <t>スズカ</t>
    </rPh>
    <rPh sb="2" eb="3">
      <t>ダイ</t>
    </rPh>
    <phoneticPr fontId="1"/>
  </si>
  <si>
    <t>ﾐｴｶﾝｺﾞﾀﾞｲｶﾞｸ</t>
    <phoneticPr fontId="1"/>
  </si>
  <si>
    <t>三重看護大</t>
    <rPh sb="0" eb="2">
      <t>ミエ</t>
    </rPh>
    <rPh sb="2" eb="4">
      <t>カンゴ</t>
    </rPh>
    <rPh sb="4" eb="5">
      <t>ダイ</t>
    </rPh>
    <phoneticPr fontId="1"/>
  </si>
  <si>
    <t>三重看護大学</t>
    <rPh sb="0" eb="2">
      <t>ミエ</t>
    </rPh>
    <rPh sb="2" eb="5">
      <t>カンゴダイ</t>
    </rPh>
    <rPh sb="5" eb="6">
      <t>ガク</t>
    </rPh>
    <phoneticPr fontId="1"/>
  </si>
  <si>
    <t>……………………………………………………</t>
    <phoneticPr fontId="2"/>
  </si>
  <si>
    <t>10000m</t>
    <phoneticPr fontId="1"/>
  </si>
  <si>
    <t>期間内最高記録</t>
    <rPh sb="0" eb="3">
      <t>キカンナイ</t>
    </rPh>
    <rPh sb="3" eb="5">
      <t>サイコウ</t>
    </rPh>
    <rPh sb="5" eb="7">
      <t>キロク</t>
    </rPh>
    <phoneticPr fontId="2"/>
  </si>
  <si>
    <t>3000m</t>
    <phoneticPr fontId="2"/>
  </si>
  <si>
    <t>東海学生駅伝 兼 第14回東海学生女子駅伝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</si>
  <si>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修文大学</t>
    <rPh sb="0" eb="4">
      <t>シュウブンダイガク</t>
    </rPh>
    <phoneticPr fontId="1"/>
  </si>
  <si>
    <t>ｼｭｳﾌﾞﾝﾀﾞｲｶﾞｸ</t>
    <phoneticPr fontId="1"/>
  </si>
  <si>
    <t>修文大</t>
    <rPh sb="0" eb="2">
      <t>シュウブン</t>
    </rPh>
    <rPh sb="2" eb="3">
      <t>ダイ</t>
    </rPh>
    <phoneticPr fontId="1"/>
  </si>
  <si>
    <t>宇野　琳太郎</t>
  </si>
  <si>
    <t>加治　有登</t>
  </si>
  <si>
    <t>北島　夏風</t>
  </si>
  <si>
    <t>小出　悠太</t>
  </si>
  <si>
    <t>小松澤　祥太</t>
  </si>
  <si>
    <t>永井　翔真</t>
  </si>
  <si>
    <t>原　巧</t>
  </si>
  <si>
    <t>山川　滉心</t>
  </si>
  <si>
    <t>福山　斗偉</t>
  </si>
  <si>
    <t>服部　諒</t>
  </si>
  <si>
    <t>端野　光将</t>
  </si>
  <si>
    <t>山本　駿太</t>
  </si>
  <si>
    <t>苅谷　真之介</t>
  </si>
  <si>
    <t>伊澤　葵</t>
  </si>
  <si>
    <t>本田　基偉</t>
  </si>
  <si>
    <t>松岡　拓真</t>
  </si>
  <si>
    <t>磯部　亮太</t>
  </si>
  <si>
    <t>田中　滉二</t>
  </si>
  <si>
    <t>稲垣　愛結</t>
  </si>
  <si>
    <t>岡本　瑠香</t>
  </si>
  <si>
    <t>小野　花織</t>
  </si>
  <si>
    <t>小林　幸音</t>
  </si>
  <si>
    <t>服部　花菜子</t>
  </si>
  <si>
    <t>村上　弓月</t>
  </si>
  <si>
    <t>真鍋　綾菜</t>
  </si>
  <si>
    <t>泉　好笑</t>
  </si>
  <si>
    <t>田中　千尋</t>
  </si>
  <si>
    <t>安藤　愛未</t>
  </si>
  <si>
    <t>大城　珠莉</t>
  </si>
  <si>
    <t>木村　加乃</t>
  </si>
  <si>
    <t>捧　純奈</t>
  </si>
  <si>
    <t>田中　友梨</t>
  </si>
  <si>
    <t>稲葉　夢香</t>
  </si>
  <si>
    <t>中安　若菜</t>
  </si>
  <si>
    <t>則武　桃佳</t>
  </si>
  <si>
    <t>中村　美月</t>
  </si>
  <si>
    <t>野呂　くれあ</t>
  </si>
  <si>
    <t>増渕　祐香</t>
  </si>
  <si>
    <t>杉山　優斗</t>
  </si>
  <si>
    <t>上床　隆太</t>
  </si>
  <si>
    <t>小川　エンリケ</t>
  </si>
  <si>
    <t>河村　将永</t>
  </si>
  <si>
    <t>近藤　光氣</t>
  </si>
  <si>
    <t>佐野　史社</t>
  </si>
  <si>
    <t>鈴木　礼武</t>
  </si>
  <si>
    <t>田宮　昇悟</t>
  </si>
  <si>
    <t>塚原　星来</t>
  </si>
  <si>
    <t>筒井　慈虎</t>
  </si>
  <si>
    <t>中北　太雅</t>
  </si>
  <si>
    <t>早川　恭平</t>
  </si>
  <si>
    <t>林　夏哉</t>
  </si>
  <si>
    <t>藤田　知和</t>
  </si>
  <si>
    <t>星井　駿佑</t>
  </si>
  <si>
    <t>松本　結叶</t>
  </si>
  <si>
    <t>山村　敏弥</t>
  </si>
  <si>
    <t>山本　雷大</t>
  </si>
  <si>
    <t>伊藤　雅憲</t>
  </si>
  <si>
    <t>大久保　匠</t>
  </si>
  <si>
    <t>榊原　一希</t>
  </si>
  <si>
    <t>曽我　拓摩</t>
  </si>
  <si>
    <t>西岡　大志</t>
  </si>
  <si>
    <t>稲田　大空</t>
  </si>
  <si>
    <t>松本　小毬</t>
  </si>
  <si>
    <t>小方　亜珠</t>
  </si>
  <si>
    <t>北村　瑠美</t>
  </si>
  <si>
    <t>嵯峨　吹雪</t>
  </si>
  <si>
    <t>杉山　文美</t>
  </si>
  <si>
    <t>広瀬　千尋</t>
  </si>
  <si>
    <t>安藤　優月</t>
  </si>
  <si>
    <t>市川　紗衣</t>
  </si>
  <si>
    <t>福井　藍</t>
  </si>
  <si>
    <t>神谷　京奈</t>
  </si>
  <si>
    <t>渡邉　由夏</t>
  </si>
  <si>
    <t>松下　陽菜</t>
  </si>
  <si>
    <t>水野　博貴</t>
  </si>
  <si>
    <t>田口　雄暉</t>
  </si>
  <si>
    <t>田中　稜真</t>
  </si>
  <si>
    <t>伊藤　蒼真</t>
  </si>
  <si>
    <t>大山　開</t>
  </si>
  <si>
    <t>清水　章吾</t>
  </si>
  <si>
    <t>竹内　大和</t>
  </si>
  <si>
    <t>野村　航史</t>
  </si>
  <si>
    <t>平山　皓慎</t>
  </si>
  <si>
    <t>原　和史</t>
  </si>
  <si>
    <t>久野　明</t>
  </si>
  <si>
    <t>斎藤　宥太</t>
  </si>
  <si>
    <t>矢頭　飛雄夏</t>
  </si>
  <si>
    <t>秋好　亮祐</t>
  </si>
  <si>
    <t>小渕　稜央</t>
  </si>
  <si>
    <t>一ノ瀬　結人</t>
  </si>
  <si>
    <t>渋江　恵和</t>
  </si>
  <si>
    <t>松野　颯斗</t>
  </si>
  <si>
    <t>西村　健志</t>
  </si>
  <si>
    <t>寺島　青</t>
  </si>
  <si>
    <t>齋藤　岳</t>
  </si>
  <si>
    <t>市川　忠樹</t>
  </si>
  <si>
    <t>村瀬　稜治</t>
  </si>
  <si>
    <t>糀　翔太</t>
  </si>
  <si>
    <t>山下　華歩</t>
  </si>
  <si>
    <t>宇佐見　佳音</t>
  </si>
  <si>
    <t>猪飼　真莉子</t>
  </si>
  <si>
    <t>外園　愛梨</t>
  </si>
  <si>
    <t>山形　智香</t>
  </si>
  <si>
    <t>平井　友理</t>
  </si>
  <si>
    <t>永野　朱音</t>
  </si>
  <si>
    <t>木村　莉子</t>
  </si>
  <si>
    <t>坂本　彩華</t>
  </si>
  <si>
    <t>濱地　きらら</t>
  </si>
  <si>
    <t>可児　大晟</t>
  </si>
  <si>
    <t>伊藤　愛斗</t>
  </si>
  <si>
    <t>牧田　良介</t>
  </si>
  <si>
    <t>酒井　渉太</t>
  </si>
  <si>
    <t>宮本　幸輝</t>
  </si>
  <si>
    <t>中井　裕人</t>
  </si>
  <si>
    <t>佐藤　和樹</t>
  </si>
  <si>
    <t>髙間　聖大</t>
  </si>
  <si>
    <t>安岡　大生</t>
  </si>
  <si>
    <t>伊里　友希</t>
  </si>
  <si>
    <t>大久保　信哉</t>
  </si>
  <si>
    <t>三矢　泰河</t>
  </si>
  <si>
    <t>斉藤　雄</t>
  </si>
  <si>
    <t>杉原　陸斗</t>
  </si>
  <si>
    <t>犬飼　佳寛</t>
  </si>
  <si>
    <t>佐々木　寛太</t>
  </si>
  <si>
    <t>長坂　侑馬</t>
  </si>
  <si>
    <t>渡辺　裕介</t>
  </si>
  <si>
    <t>清水　涼雅</t>
  </si>
  <si>
    <t>大林　湧</t>
  </si>
  <si>
    <t>羽柴　龍二</t>
  </si>
  <si>
    <t>花島　育斗</t>
  </si>
  <si>
    <t>山口　凌司</t>
  </si>
  <si>
    <t>伊藤　有哉</t>
  </si>
  <si>
    <t>坂　公希</t>
  </si>
  <si>
    <t>牧原　浩樹</t>
  </si>
  <si>
    <t>佐藤　駿太</t>
  </si>
  <si>
    <t>大原　快</t>
  </si>
  <si>
    <t>福岡　光貴</t>
  </si>
  <si>
    <t>白邦　勇樹</t>
  </si>
  <si>
    <t>桜木　優斗</t>
  </si>
  <si>
    <t>脇田　航輝</t>
  </si>
  <si>
    <t>山田　陸駆</t>
  </si>
  <si>
    <t>高畑　永遠</t>
  </si>
  <si>
    <t>近藤　直斗</t>
  </si>
  <si>
    <t>嶋田　みのり</t>
  </si>
  <si>
    <t>鈴木　優菜</t>
  </si>
  <si>
    <t>小池　香奈</t>
  </si>
  <si>
    <t>丹羽　優菜</t>
  </si>
  <si>
    <t>江尻　智香</t>
  </si>
  <si>
    <t>福井　杏</t>
  </si>
  <si>
    <t>宮下　真弥</t>
  </si>
  <si>
    <t>福田　紅菜</t>
  </si>
  <si>
    <t>西川　ひより</t>
  </si>
  <si>
    <t>安永　英生</t>
  </si>
  <si>
    <t>北　聖大</t>
  </si>
  <si>
    <t>猪爪　宏樹</t>
  </si>
  <si>
    <t>梅谷　太紀</t>
  </si>
  <si>
    <t>江村　一輝</t>
  </si>
  <si>
    <t>森　志郎</t>
  </si>
  <si>
    <t>湯野澤　太陽</t>
  </si>
  <si>
    <t>杉浦　隆輝</t>
  </si>
  <si>
    <t>巽　涼</t>
  </si>
  <si>
    <t>田中　椋</t>
  </si>
  <si>
    <t>長坂　尚哉</t>
  </si>
  <si>
    <t>青井　拓海</t>
  </si>
  <si>
    <t>伊藤　翔雲</t>
  </si>
  <si>
    <t>鈴木　龍也</t>
  </si>
  <si>
    <t>堀江　爽太郎</t>
  </si>
  <si>
    <t>安田　直暉</t>
  </si>
  <si>
    <t>舟木　悠人</t>
  </si>
  <si>
    <t>分野　涼太</t>
  </si>
  <si>
    <t>音田　澪希</t>
  </si>
  <si>
    <t>西垣　剛大</t>
  </si>
  <si>
    <t>蔵　浩暉</t>
  </si>
  <si>
    <t>沖　有友里</t>
  </si>
  <si>
    <t>森田　桃加</t>
  </si>
  <si>
    <t>山口　奈緒子</t>
  </si>
  <si>
    <t>後藤　永実奈</t>
  </si>
  <si>
    <t>安永　賢士郎</t>
  </si>
  <si>
    <t>高木　陽</t>
  </si>
  <si>
    <t>宮川　智也</t>
  </si>
  <si>
    <t>松花　巧祐</t>
  </si>
  <si>
    <t>杉田　龍輝</t>
  </si>
  <si>
    <t>森田　泰生</t>
  </si>
  <si>
    <t>春田　航作</t>
  </si>
  <si>
    <t>祖父江　真子</t>
  </si>
  <si>
    <t>奥田　知宏</t>
  </si>
  <si>
    <t>織田　望夢</t>
  </si>
  <si>
    <t>町田　啓允</t>
  </si>
  <si>
    <t>上田　優之介</t>
  </si>
  <si>
    <t>山本　侑弥</t>
  </si>
  <si>
    <t>杉本　達哉</t>
  </si>
  <si>
    <t>伊藤　誠兼</t>
  </si>
  <si>
    <t>村田　桃香</t>
  </si>
  <si>
    <t>河合　瑠未果</t>
  </si>
  <si>
    <t>櫻井　晴菜</t>
  </si>
  <si>
    <t>河﨑　憲祐</t>
  </si>
  <si>
    <t>藤田　修平</t>
  </si>
  <si>
    <t>宮城　徳博</t>
  </si>
  <si>
    <t>長谷川　大智</t>
  </si>
  <si>
    <t>吉居　大耀</t>
  </si>
  <si>
    <t>アスリートビブス</t>
    <phoneticPr fontId="1"/>
  </si>
  <si>
    <t>(登録番号)</t>
    <rPh sb="1" eb="5">
      <t>トウロクバンゴウ</t>
    </rPh>
    <phoneticPr fontId="1"/>
  </si>
  <si>
    <t>自己記録</t>
    <rPh sb="0" eb="2">
      <t>ジコ</t>
    </rPh>
    <rPh sb="2" eb="4">
      <t>キロク</t>
    </rPh>
    <phoneticPr fontId="1"/>
  </si>
  <si>
    <t>5000ｍ(3000m)
自己記録</t>
    <rPh sb="13" eb="15">
      <t>ジコ</t>
    </rPh>
    <rPh sb="15" eb="17">
      <t>キロク</t>
    </rPh>
    <phoneticPr fontId="2"/>
  </si>
  <si>
    <t>10000ｍ(5000m)
自己記録</t>
    <rPh sb="14" eb="16">
      <t>ジコ</t>
    </rPh>
    <rPh sb="16" eb="18">
      <t>キロク</t>
    </rPh>
    <phoneticPr fontId="2"/>
  </si>
  <si>
    <t>5000ｍ（3000ｍ）自己記録（期間：2019/01/01～2020/11/22）</t>
    <rPh sb="12" eb="14">
      <t>ジコ</t>
    </rPh>
    <rPh sb="14" eb="16">
      <t>キロク</t>
    </rPh>
    <rPh sb="17" eb="19">
      <t>キカン</t>
    </rPh>
    <phoneticPr fontId="1"/>
  </si>
  <si>
    <t>エラーチェック</t>
    <phoneticPr fontId="1"/>
  </si>
  <si>
    <t>所属団体</t>
    <rPh sb="0" eb="2">
      <t>ショゾク</t>
    </rPh>
    <rPh sb="2" eb="4">
      <t>ダンタイ</t>
    </rPh>
    <phoneticPr fontId="1"/>
  </si>
  <si>
    <t>入力方法</t>
    <rPh sb="0" eb="2">
      <t>ニュウリョク</t>
    </rPh>
    <rPh sb="2" eb="4">
      <t>ホウホウ</t>
    </rPh>
    <phoneticPr fontId="1"/>
  </si>
  <si>
    <t>女子の選手の登録番号が入力されています。</t>
    <rPh sb="0" eb="2">
      <t>ジョシ</t>
    </rPh>
    <rPh sb="3" eb="5">
      <t>センシュ</t>
    </rPh>
    <rPh sb="6" eb="8">
      <t>トウロク</t>
    </rPh>
    <rPh sb="8" eb="10">
      <t>バンゴウ</t>
    </rPh>
    <rPh sb="11" eb="13">
      <t>ニュウリョク</t>
    </rPh>
    <phoneticPr fontId="2"/>
  </si>
  <si>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1"/>
  </si>
  <si>
    <t>男女</t>
    <rPh sb="0" eb="2">
      <t>ダンジョ</t>
    </rPh>
    <phoneticPr fontId="1"/>
  </si>
  <si>
    <t>基礎データ判定</t>
    <rPh sb="0" eb="2">
      <t>キソ</t>
    </rPh>
    <rPh sb="5" eb="7">
      <t>ハンテイ</t>
    </rPh>
    <phoneticPr fontId="1"/>
  </si>
  <si>
    <t>登録陸協</t>
    <rPh sb="0" eb="2">
      <t>トウロク</t>
    </rPh>
    <rPh sb="2" eb="4">
      <t>リクキョウ</t>
    </rPh>
    <phoneticPr fontId="1"/>
  </si>
  <si>
    <t>touroku</t>
    <phoneticPr fontId="1"/>
  </si>
  <si>
    <t>記録入力欄に分、秒、コンマ、ピリオド、ｍ、cmは使用せず数字のみを入力してください</t>
    <rPh sb="0" eb="2">
      <t>キロク</t>
    </rPh>
    <rPh sb="2" eb="4">
      <t>ニュウリョク</t>
    </rPh>
    <rPh sb="4" eb="5">
      <t>ラン</t>
    </rPh>
    <rPh sb="6" eb="7">
      <t>フン</t>
    </rPh>
    <rPh sb="8" eb="9">
      <t>ビョウ</t>
    </rPh>
    <rPh sb="24" eb="26">
      <t>シヨウ</t>
    </rPh>
    <rPh sb="28" eb="30">
      <t>スウジ</t>
    </rPh>
    <rPh sb="33" eb="35">
      <t>ニュウリョク</t>
    </rPh>
    <phoneticPr fontId="2"/>
  </si>
  <si>
    <t>60秒表記はできません(例:64秒00→10400と入力)</t>
    <rPh sb="2" eb="3">
      <t>ビョ</t>
    </rPh>
    <rPh sb="3" eb="6">
      <t>ヒョウk</t>
    </rPh>
    <rPh sb="26" eb="28">
      <t>ニュウリョク</t>
    </rPh>
    <phoneticPr fontId="1"/>
  </si>
  <si>
    <t>余分排除</t>
    <rPh sb="0" eb="2">
      <t>ヨブン</t>
    </rPh>
    <rPh sb="2" eb="4">
      <t>ハイジョ</t>
    </rPh>
    <phoneticPr fontId="1"/>
  </si>
  <si>
    <t>記録変換</t>
  </si>
  <si>
    <t>60秒検査</t>
    <rPh sb="2" eb="3">
      <t>ビョウ</t>
    </rPh>
    <rPh sb="3" eb="5">
      <t>ケンサ</t>
    </rPh>
    <phoneticPr fontId="1"/>
  </si>
  <si>
    <t>mat記録</t>
    <rPh sb="3" eb="5">
      <t>キロk</t>
    </rPh>
    <phoneticPr fontId="1"/>
  </si>
  <si>
    <t>トラック</t>
  </si>
  <si>
    <t>分</t>
  </si>
  <si>
    <t>秒</t>
  </si>
  <si>
    <t>以下</t>
  </si>
  <si>
    <t>フィールド</t>
  </si>
  <si>
    <t>混成</t>
  </si>
  <si>
    <t>きろく</t>
    <phoneticPr fontId="1"/>
  </si>
  <si>
    <t>年月日が期間外です</t>
    <rPh sb="0" eb="2">
      <t>ネン</t>
    </rPh>
    <rPh sb="2" eb="4">
      <t>ヒ</t>
    </rPh>
    <rPh sb="4" eb="9">
      <t>キカン</t>
    </rPh>
    <phoneticPr fontId="1"/>
  </si>
  <si>
    <t>年月日が記入されていません。</t>
    <rPh sb="0" eb="3">
      <t>ネンガッピ</t>
    </rPh>
    <rPh sb="4" eb="6">
      <t>キニュウ</t>
    </rPh>
    <phoneticPr fontId="1"/>
  </si>
  <si>
    <t>大会名が記入されていません。</t>
    <rPh sb="0" eb="2">
      <t>タイカイ</t>
    </rPh>
    <rPh sb="2" eb="3">
      <t>メイ</t>
    </rPh>
    <rPh sb="4" eb="6">
      <t>キニュウ</t>
    </rPh>
    <phoneticPr fontId="1"/>
  </si>
  <si>
    <t>年月日記入</t>
    <rPh sb="0" eb="3">
      <t>ネンガッピ</t>
    </rPh>
    <rPh sb="3" eb="5">
      <t>キニュウ</t>
    </rPh>
    <phoneticPr fontId="1"/>
  </si>
  <si>
    <t>大会名記入</t>
    <rPh sb="0" eb="2">
      <t>タイカイ</t>
    </rPh>
    <rPh sb="2" eb="3">
      <t>メイ</t>
    </rPh>
    <rPh sb="3" eb="5">
      <t>キニュウ</t>
    </rPh>
    <phoneticPr fontId="1"/>
  </si>
  <si>
    <t>男子の選手の登録番号が入力されています。</t>
    <rPh sb="0" eb="2">
      <t>ダンシ</t>
    </rPh>
    <rPh sb="3" eb="5">
      <t>センシュ</t>
    </rPh>
    <rPh sb="6" eb="8">
      <t>トウロク</t>
    </rPh>
    <rPh sb="8" eb="10">
      <t>バンゴウ</t>
    </rPh>
    <rPh sb="11" eb="13">
      <t>ニュウリョク</t>
    </rPh>
    <phoneticPr fontId="2"/>
  </si>
  <si>
    <t>所属団体</t>
    <rPh sb="0" eb="4">
      <t>ショゾクダンタイ</t>
    </rPh>
    <phoneticPr fontId="1"/>
  </si>
  <si>
    <t>入力方法</t>
    <rPh sb="0" eb="2">
      <t>ニュウリョク</t>
    </rPh>
    <rPh sb="2" eb="4">
      <t>ホウホウ</t>
    </rPh>
    <phoneticPr fontId="1"/>
  </si>
  <si>
    <t>エラーチェック</t>
    <phoneticPr fontId="1"/>
  </si>
  <si>
    <t>記録</t>
    <rPh sb="0" eb="2">
      <t>キロク</t>
    </rPh>
    <phoneticPr fontId="1"/>
  </si>
  <si>
    <t>記録入力欄に分、秒、コンマ、ピリオドは使用せず数字のみを入力してください</t>
    <rPh sb="0" eb="2">
      <t>キロク</t>
    </rPh>
    <rPh sb="2" eb="4">
      <t>ニュウリョク</t>
    </rPh>
    <rPh sb="4" eb="5">
      <t>ラン</t>
    </rPh>
    <rPh sb="6" eb="7">
      <t>フン</t>
    </rPh>
    <rPh sb="8" eb="9">
      <t>ビョウ</t>
    </rPh>
    <rPh sb="19" eb="21">
      <t>シヨウ</t>
    </rPh>
    <rPh sb="23" eb="25">
      <t>スウジ</t>
    </rPh>
    <rPh sb="28" eb="30">
      <t>ニュウリョク</t>
    </rPh>
    <phoneticPr fontId="2"/>
  </si>
  <si>
    <t>チームで出場の場合</t>
    <rPh sb="4" eb="6">
      <t>シュツジョウ</t>
    </rPh>
    <rPh sb="7" eb="9">
      <t>バアイ</t>
    </rPh>
    <phoneticPr fontId="1"/>
  </si>
  <si>
    <r>
      <rPr>
        <b/>
        <sz val="11"/>
        <color theme="1"/>
        <rFont val="ＭＳ Ｐゴシック"/>
        <family val="3"/>
        <charset val="128"/>
        <scheme val="minor"/>
      </rPr>
      <t>チーム</t>
    </r>
    <r>
      <rPr>
        <sz val="11"/>
        <color theme="1"/>
        <rFont val="ＭＳ Ｐゴシック"/>
        <family val="2"/>
        <charset val="128"/>
        <scheme val="minor"/>
      </rPr>
      <t>で出場</t>
    </r>
    <rPh sb="4" eb="6">
      <t>シュツジョウ</t>
    </rPh>
    <phoneticPr fontId="1"/>
  </si>
  <si>
    <t>チームで出場か学連混成で出場か選択してください。</t>
    <rPh sb="4" eb="6">
      <t>シュツジョウ</t>
    </rPh>
    <rPh sb="7" eb="11">
      <t>ガクレンコンセイ</t>
    </rPh>
    <rPh sb="12" eb="14">
      <t>シュツジョウ</t>
    </rPh>
    <rPh sb="15" eb="17">
      <t>センタク</t>
    </rPh>
    <phoneticPr fontId="1"/>
  </si>
  <si>
    <t>参加料(チーム出場)</t>
    <rPh sb="0" eb="3">
      <t>サンカリョウ</t>
    </rPh>
    <rPh sb="7" eb="9">
      <t>シュツジョウ</t>
    </rPh>
    <phoneticPr fontId="1"/>
  </si>
  <si>
    <t>選手かぶり</t>
    <rPh sb="0" eb="2">
      <t>センシュ</t>
    </rPh>
    <phoneticPr fontId="1"/>
  </si>
  <si>
    <t>選手が重複しています。</t>
    <rPh sb="0" eb="2">
      <t>センシュ</t>
    </rPh>
    <rPh sb="3" eb="5">
      <t>ジュウフク</t>
    </rPh>
    <phoneticPr fontId="1"/>
  </si>
  <si>
    <t>※備考欄：</t>
    <phoneticPr fontId="1"/>
  </si>
  <si>
    <t>東海学生駅伝 兼 第15回東海学生女子駅伝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</si>
  <si>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※チームエントリーはチーム数分</t>
    <rPh sb="13" eb="14">
      <t>スウ</t>
    </rPh>
    <rPh sb="14" eb="15">
      <t>ブン</t>
    </rPh>
    <phoneticPr fontId="1"/>
  </si>
  <si>
    <t>エントリーファイル送付</t>
    <rPh sb="9" eb="11">
      <t>ソウフ</t>
    </rPh>
    <phoneticPr fontId="1"/>
  </si>
  <si>
    <t>竹野　侑介</t>
  </si>
  <si>
    <t>松本　颯平</t>
  </si>
  <si>
    <t>岡田　俊亮</t>
  </si>
  <si>
    <t>黒部　圭佑</t>
  </si>
  <si>
    <t>佐野　雄星</t>
  </si>
  <si>
    <t>石井　陽稀</t>
  </si>
  <si>
    <t>土居　駿斗</t>
  </si>
  <si>
    <t>佐々木　斗羽</t>
  </si>
  <si>
    <t>セルオド　ジャムバルドルジ</t>
  </si>
  <si>
    <t>花岡　雅也</t>
  </si>
  <si>
    <t>渡邉　陸皇</t>
  </si>
  <si>
    <t>前田　純</t>
  </si>
  <si>
    <t>松本　崚太郎</t>
  </si>
  <si>
    <t>伊藤　翔</t>
  </si>
  <si>
    <t>内山　雄斗</t>
  </si>
  <si>
    <t>遠藤　隼聖</t>
  </si>
  <si>
    <t>奥野　寿希</t>
  </si>
  <si>
    <t>川原　大</t>
  </si>
  <si>
    <t>北川　聖崇</t>
  </si>
  <si>
    <t>小松　貫乃</t>
  </si>
  <si>
    <t>下畑　龍矢</t>
  </si>
  <si>
    <t>新谷　歩斗</t>
  </si>
  <si>
    <t>杉山　太一</t>
  </si>
  <si>
    <t>多和田　侃次</t>
  </si>
  <si>
    <t>富山　要</t>
  </si>
  <si>
    <t>永野　光輝</t>
  </si>
  <si>
    <t>西村　朋樹</t>
  </si>
  <si>
    <t>野村　雄希</t>
  </si>
  <si>
    <t>服部　空</t>
  </si>
  <si>
    <t>藤井　穂高</t>
  </si>
  <si>
    <t>松下　凌晟</t>
  </si>
  <si>
    <t>山田　聖凌</t>
  </si>
  <si>
    <t>山本　篤信</t>
  </si>
  <si>
    <t>天野　佑哉</t>
  </si>
  <si>
    <t>黒木　翔太</t>
  </si>
  <si>
    <t>小菊　天瑠</t>
  </si>
  <si>
    <t>佐藤　怜</t>
  </si>
  <si>
    <t>滝　優佑</t>
  </si>
  <si>
    <t>原　泰成</t>
  </si>
  <si>
    <t>平田　壮馬</t>
  </si>
  <si>
    <t>宮山　悠希</t>
  </si>
  <si>
    <t>山内　翔哉</t>
  </si>
  <si>
    <t>伊藤　雅倫</t>
  </si>
  <si>
    <t>浦西　佑輔</t>
  </si>
  <si>
    <t>末次　駿也</t>
  </si>
  <si>
    <t>寺﨑　崇悦</t>
  </si>
  <si>
    <t>中溝　大地</t>
  </si>
  <si>
    <t>犬飼　匠</t>
  </si>
  <si>
    <t>太田　蒼翔</t>
  </si>
  <si>
    <t>佐野　尊</t>
  </si>
  <si>
    <t>松嶋　愛太</t>
  </si>
  <si>
    <t>花田　李樹</t>
  </si>
  <si>
    <t>大島　匠</t>
  </si>
  <si>
    <t>大前　敬信</t>
  </si>
  <si>
    <t>石黒　竜聖</t>
  </si>
  <si>
    <t>長江　来樹</t>
  </si>
  <si>
    <t>西山　桐矢</t>
  </si>
  <si>
    <t>松場　文哉</t>
  </si>
  <si>
    <t>仲松　正</t>
  </si>
  <si>
    <t>飯島　粧太郎</t>
  </si>
  <si>
    <t>上原　大河</t>
  </si>
  <si>
    <t>渋谷　凌世</t>
  </si>
  <si>
    <t>木村　和基</t>
  </si>
  <si>
    <t>本堂　悠晟</t>
  </si>
  <si>
    <t>本多　桜空</t>
  </si>
  <si>
    <t>水野　寛大</t>
  </si>
  <si>
    <t>長田　崚汰</t>
  </si>
  <si>
    <t>小林　昂誠</t>
  </si>
  <si>
    <t>安田　雄咲</t>
  </si>
  <si>
    <t>冨田　泰理</t>
  </si>
  <si>
    <t>浅野　達成</t>
  </si>
  <si>
    <t>荒川　幸輝</t>
  </si>
  <si>
    <t>牛田　匠海</t>
  </si>
  <si>
    <t>石垣　喜人</t>
  </si>
  <si>
    <t>金子　泰良</t>
  </si>
  <si>
    <t>鮎川　翔</t>
  </si>
  <si>
    <t>早川　里月</t>
  </si>
  <si>
    <t>林　信太朗</t>
  </si>
  <si>
    <t>窪田　亮太</t>
  </si>
  <si>
    <t>佐藤　滉太</t>
  </si>
  <si>
    <t>竹田　圭志</t>
  </si>
  <si>
    <t>谷垣　大翔</t>
  </si>
  <si>
    <t>辻村　絢平</t>
  </si>
  <si>
    <t>古川　樹</t>
  </si>
  <si>
    <t>吉田　隆哉</t>
  </si>
  <si>
    <t>戸谷　壮宏</t>
  </si>
  <si>
    <t>藤谷　里玖</t>
  </si>
  <si>
    <t>新谷　友基</t>
  </si>
  <si>
    <t>相馬　唯杜</t>
  </si>
  <si>
    <t>大工　夏蔵</t>
  </si>
  <si>
    <t>松尾　高汰</t>
  </si>
  <si>
    <t>水野　馨登</t>
  </si>
  <si>
    <t>吉田　竜成</t>
  </si>
  <si>
    <t>赤堀　裕太</t>
  </si>
  <si>
    <t>伊藤　大和</t>
  </si>
  <si>
    <t>小倉　綾太</t>
  </si>
  <si>
    <t>越智　拓登</t>
  </si>
  <si>
    <t>草尾　友一</t>
  </si>
  <si>
    <t>杉浦　陽</t>
  </si>
  <si>
    <t>高橋　諒</t>
  </si>
  <si>
    <t>松井　修平</t>
  </si>
  <si>
    <t>山田　一毅</t>
  </si>
  <si>
    <t>松岡　諒</t>
  </si>
  <si>
    <t>近藤　勇人</t>
  </si>
  <si>
    <t>小田　真英</t>
  </si>
  <si>
    <t>吉田　椋哉</t>
  </si>
  <si>
    <t>立松　和馬</t>
  </si>
  <si>
    <t>仲村　颯祐</t>
  </si>
  <si>
    <t>稲田　幹大</t>
  </si>
  <si>
    <t>伊藤　聡武</t>
  </si>
  <si>
    <t>宮本　敦史</t>
  </si>
  <si>
    <t>浅井　夏輝</t>
  </si>
  <si>
    <t>伊藤　幹弥</t>
  </si>
  <si>
    <t>鵜飼　雄矢</t>
  </si>
  <si>
    <t>佐々木　学人</t>
  </si>
  <si>
    <t>深田　陸斗</t>
  </si>
  <si>
    <t>山岡　琉希也</t>
  </si>
  <si>
    <t>渡邉　健志郎</t>
  </si>
  <si>
    <t>小島　優佑</t>
  </si>
  <si>
    <t>羽地　広輔</t>
  </si>
  <si>
    <t>大野　雄士</t>
  </si>
  <si>
    <t>岡田　遼</t>
  </si>
  <si>
    <t>都築　拓実</t>
  </si>
  <si>
    <t>内木　元基</t>
  </si>
  <si>
    <t>平田　和也</t>
  </si>
  <si>
    <t>藤村　慶太</t>
  </si>
  <si>
    <t>安東　怜音</t>
  </si>
  <si>
    <t>岩島　昇汰</t>
  </si>
  <si>
    <t>上杉　泰伸</t>
  </si>
  <si>
    <t>浦瀬　晃太朗</t>
  </si>
  <si>
    <t>芝辻　晴裕</t>
  </si>
  <si>
    <t>鈴木　尚登</t>
  </si>
  <si>
    <t>曽越　大成</t>
  </si>
  <si>
    <t>中川　雄斗</t>
  </si>
  <si>
    <t>中村　颯太</t>
  </si>
  <si>
    <t>畠山　大輔</t>
  </si>
  <si>
    <t>藤川　創</t>
  </si>
  <si>
    <t>山田　奏楽</t>
  </si>
  <si>
    <t>山田　大翔</t>
  </si>
  <si>
    <t>濱口　登馬</t>
  </si>
  <si>
    <t>毛利　昂太</t>
  </si>
  <si>
    <t>名和　将晃</t>
  </si>
  <si>
    <t>深澤　樹英</t>
  </si>
  <si>
    <t>小沢　生成</t>
  </si>
  <si>
    <t>川合　健斗</t>
  </si>
  <si>
    <t>杉山　航平</t>
  </si>
  <si>
    <t>田中　海吏</t>
  </si>
  <si>
    <t>谷本　開</t>
  </si>
  <si>
    <t>寺西　駿</t>
  </si>
  <si>
    <t>中田　翼沙</t>
  </si>
  <si>
    <t>山野　裕斗</t>
  </si>
  <si>
    <t>兼房　優生</t>
  </si>
  <si>
    <t>永野　響</t>
  </si>
  <si>
    <t>多田　誉晃</t>
  </si>
  <si>
    <t>上石　歩睦</t>
  </si>
  <si>
    <t>深津　希瑠亜</t>
  </si>
  <si>
    <t>栗田　康平</t>
  </si>
  <si>
    <t>中川　清矢</t>
  </si>
  <si>
    <t>吉峯　幹弥</t>
  </si>
  <si>
    <t>中嶋　悦也</t>
  </si>
  <si>
    <t>山口　寛大</t>
  </si>
  <si>
    <t>中川　大輔</t>
  </si>
  <si>
    <t>松村　公平</t>
  </si>
  <si>
    <t>小川　海里</t>
  </si>
  <si>
    <t>上村　壮汰</t>
  </si>
  <si>
    <t>安川　瑠晟</t>
  </si>
  <si>
    <t>ゴメス　ニコラス</t>
  </si>
  <si>
    <t>山路　空良</t>
  </si>
  <si>
    <t>出口　航大</t>
  </si>
  <si>
    <t>西川　昇吾</t>
  </si>
  <si>
    <t>上薗　巧</t>
  </si>
  <si>
    <t>中村　帆海</t>
  </si>
  <si>
    <t>青山　颯汰</t>
  </si>
  <si>
    <t>岡本　賢崇</t>
  </si>
  <si>
    <t>片岡　康聖</t>
  </si>
  <si>
    <t>小川　翔英</t>
  </si>
  <si>
    <t>田中　遼裕</t>
  </si>
  <si>
    <t>足立　龍之介</t>
  </si>
  <si>
    <t>加藤　宏雅</t>
  </si>
  <si>
    <t>佐藤　快</t>
  </si>
  <si>
    <t>角樋　将太</t>
  </si>
  <si>
    <t>竹内　健人</t>
  </si>
  <si>
    <t>満仲　陸斗</t>
  </si>
  <si>
    <t>浅井　駿良</t>
  </si>
  <si>
    <t>大久保　大治郎</t>
  </si>
  <si>
    <t>尾張　龍希</t>
  </si>
  <si>
    <t>富田　知親</t>
  </si>
  <si>
    <t>早川　颯</t>
  </si>
  <si>
    <t>福島　三輝</t>
  </si>
  <si>
    <t>牧野　凌河</t>
  </si>
  <si>
    <t>新崎　徳也</t>
  </si>
  <si>
    <t>橋本　平良</t>
  </si>
  <si>
    <t>大場　公太</t>
  </si>
  <si>
    <t>松元　政憲</t>
  </si>
  <si>
    <t>榛村　恵武</t>
  </si>
  <si>
    <t>堀川　将輝</t>
  </si>
  <si>
    <t>武藤　正樹</t>
  </si>
  <si>
    <t>小崎　真優斗</t>
  </si>
  <si>
    <t>伊藤　秀悟</t>
  </si>
  <si>
    <t>石原　旺亮</t>
  </si>
  <si>
    <t>大森　浩史</t>
  </si>
  <si>
    <t>足立　涼輔</t>
  </si>
  <si>
    <t>吉原　諒</t>
  </si>
  <si>
    <t>西川原　友輝</t>
  </si>
  <si>
    <t>松井　孝矢</t>
  </si>
  <si>
    <t>田尻　慎之介</t>
  </si>
  <si>
    <t>黒野　泰平</t>
  </si>
  <si>
    <t>阿部　祥典</t>
  </si>
  <si>
    <t>小渕　彪吾</t>
  </si>
  <si>
    <t>長谷川　太一</t>
  </si>
  <si>
    <t>澤木　龍弥</t>
  </si>
  <si>
    <t>伊藤　和樹</t>
  </si>
  <si>
    <t>久原　涼</t>
  </si>
  <si>
    <t>岡本　元臣</t>
  </si>
  <si>
    <t>川口　玲央</t>
  </si>
  <si>
    <t>小川　遼真</t>
  </si>
  <si>
    <t>佐藤　嵩知</t>
  </si>
  <si>
    <t>安藤　顕</t>
  </si>
  <si>
    <t>近藤　嵐</t>
  </si>
  <si>
    <t>小宮山　拓海</t>
  </si>
  <si>
    <t>小泉　翔太</t>
  </si>
  <si>
    <t>打田　蒼平</t>
  </si>
  <si>
    <t>中村　厚希</t>
  </si>
  <si>
    <t>松浦　悠悟</t>
  </si>
  <si>
    <t>夏目　祥利</t>
  </si>
  <si>
    <t>白山　大悟</t>
  </si>
  <si>
    <t>長谷川　真優</t>
  </si>
  <si>
    <t>大脇　康平</t>
  </si>
  <si>
    <t>土屋　龍矢</t>
  </si>
  <si>
    <t>藁科　怜也</t>
  </si>
  <si>
    <t>栗山　樹希</t>
  </si>
  <si>
    <t>福井　駿</t>
  </si>
  <si>
    <t>田北　晴也</t>
  </si>
  <si>
    <t>伊藤　俊輔</t>
  </si>
  <si>
    <t>青木　光顕</t>
  </si>
  <si>
    <t>時守　慧乙</t>
  </si>
  <si>
    <t>江坂　真凜</t>
  </si>
  <si>
    <t>岸谷　太志</t>
  </si>
  <si>
    <t>酒井　泰知</t>
  </si>
  <si>
    <t>田中　大翔</t>
  </si>
  <si>
    <t>川崎　哲彰</t>
  </si>
  <si>
    <t>松井　一隼</t>
  </si>
  <si>
    <t>藤井　康平</t>
  </si>
  <si>
    <t>亀川　翔也</t>
  </si>
  <si>
    <t>祖父江　悠生</t>
  </si>
  <si>
    <t>神谷　共輝</t>
  </si>
  <si>
    <t>新山　博</t>
  </si>
  <si>
    <t>小島　礼暉</t>
  </si>
  <si>
    <t>木村　淳平</t>
  </si>
  <si>
    <t>亀山　憲隆</t>
  </si>
  <si>
    <t>土屋　亮太</t>
  </si>
  <si>
    <t>千田　晃敬</t>
  </si>
  <si>
    <t>榊原　新</t>
  </si>
  <si>
    <t>難波　喬輔</t>
  </si>
  <si>
    <t>渡口　耕平</t>
  </si>
  <si>
    <t>松村　良太</t>
  </si>
  <si>
    <t>平井　良樹</t>
  </si>
  <si>
    <t>鈴木　脩斗</t>
  </si>
  <si>
    <t>竹内　麻城</t>
  </si>
  <si>
    <t>新宮　大輝</t>
  </si>
  <si>
    <t>川本　駿斗</t>
  </si>
  <si>
    <t>倉内　寛弥</t>
  </si>
  <si>
    <t>長瀬　駿佑</t>
  </si>
  <si>
    <t>大野　晃暉</t>
  </si>
  <si>
    <t>川越　大輝</t>
  </si>
  <si>
    <t>加藤　大起</t>
  </si>
  <si>
    <t xml:space="preserve">学年 </t>
    <rPh sb="0" eb="2">
      <t>ガクネン</t>
    </rPh>
    <phoneticPr fontId="52"/>
  </si>
  <si>
    <t>百合草　美優</t>
  </si>
  <si>
    <t>喜古　響</t>
  </si>
  <si>
    <t>澤藤　真華</t>
  </si>
  <si>
    <t>森　美琴</t>
  </si>
  <si>
    <t>阿比留　悠奈</t>
  </si>
  <si>
    <t>金子　藍</t>
  </si>
  <si>
    <t>具志堅　佑奈</t>
  </si>
  <si>
    <t>棚池　叶歩</t>
  </si>
  <si>
    <t>饗庭　奈々美</t>
  </si>
  <si>
    <t>菊地　真奈佳</t>
  </si>
  <si>
    <t>櫻木　雪乃</t>
  </si>
  <si>
    <t>小河　遥花</t>
  </si>
  <si>
    <t>酒井　利菜</t>
  </si>
  <si>
    <t>南方　美羽</t>
  </si>
  <si>
    <t>山根　碧栞</t>
  </si>
  <si>
    <t>久保　亜月</t>
  </si>
  <si>
    <t>西尾　結愛</t>
  </si>
  <si>
    <t>大菅　紗矢香</t>
  </si>
  <si>
    <t>石森　杏</t>
  </si>
  <si>
    <t>中嶋　日向子</t>
  </si>
  <si>
    <t>前田　友美菜</t>
  </si>
  <si>
    <t>岩本　乙夏</t>
  </si>
  <si>
    <t>浅井　りか</t>
  </si>
  <si>
    <t>野原　めぐみ</t>
  </si>
  <si>
    <t>成生　茜</t>
  </si>
  <si>
    <t>西井　せり</t>
  </si>
  <si>
    <t>純浦　美桜</t>
  </si>
  <si>
    <t>永谷　千宙</t>
  </si>
  <si>
    <t>藤井　優羽</t>
  </si>
  <si>
    <t>山田　葵</t>
  </si>
  <si>
    <t>桑原　舞</t>
  </si>
  <si>
    <t>杉山　真奈</t>
  </si>
  <si>
    <t>堀田　萌</t>
  </si>
  <si>
    <t>森　優希</t>
  </si>
  <si>
    <t>太田　真帆</t>
  </si>
  <si>
    <t>五味　叶花</t>
  </si>
  <si>
    <t>谷本　七星</t>
  </si>
  <si>
    <t>戸村　文音</t>
  </si>
  <si>
    <t>畑本　夏萌</t>
  </si>
  <si>
    <t>前川　凪波</t>
  </si>
  <si>
    <t>青井　ひまわり</t>
  </si>
  <si>
    <t>井田　明香梨</t>
  </si>
  <si>
    <t>岡江　未莉</t>
  </si>
  <si>
    <t>岸本　優花</t>
  </si>
  <si>
    <t>佐藤　綺海</t>
  </si>
  <si>
    <t>原　知世</t>
  </si>
  <si>
    <t>藤原　実央</t>
  </si>
  <si>
    <t>星川　茉鈴</t>
  </si>
  <si>
    <t>村田　千遥</t>
  </si>
  <si>
    <t>吉澤　ひまり</t>
  </si>
  <si>
    <t>仲　日菜子</t>
  </si>
  <si>
    <t>楠川　季世</t>
  </si>
  <si>
    <t>今井　菜月</t>
  </si>
  <si>
    <t>杉本　彩</t>
  </si>
  <si>
    <t>白鳥　百花</t>
  </si>
  <si>
    <t>田畑　美羽</t>
  </si>
  <si>
    <t>村松　七海</t>
  </si>
  <si>
    <t>坂口　なつこ</t>
  </si>
  <si>
    <t>渡邉　深友</t>
  </si>
  <si>
    <t>田中　瑠音</t>
  </si>
  <si>
    <t>伊藤　由莉</t>
  </si>
  <si>
    <t>安永　友麻</t>
  </si>
  <si>
    <t>茶谷　百香</t>
  </si>
  <si>
    <t>高橋　好波</t>
  </si>
  <si>
    <t>関戸　早希</t>
  </si>
  <si>
    <t>加藤　梨帆</t>
  </si>
  <si>
    <t>村木　千織</t>
  </si>
  <si>
    <t>瀬々奈　璃乃</t>
  </si>
  <si>
    <t>黒田　彩夏</t>
  </si>
  <si>
    <t>浦　愛彩</t>
  </si>
  <si>
    <t>妹尾　沙羅々</t>
  </si>
  <si>
    <t>鈴木　彩音</t>
  </si>
  <si>
    <t>藤本　遥</t>
  </si>
  <si>
    <t>伊藤　凛乃</t>
  </si>
  <si>
    <t>近藤　椎菜</t>
  </si>
  <si>
    <t>竹森　光優</t>
  </si>
  <si>
    <t>永田　彩恵</t>
  </si>
  <si>
    <t>山田　綾菜</t>
  </si>
  <si>
    <t>中平　安美</t>
  </si>
  <si>
    <t>大畑　晴香</t>
  </si>
  <si>
    <t>加藤　瞭奈</t>
  </si>
  <si>
    <t>伏見　千香</t>
  </si>
  <si>
    <t>出立　風佳</t>
  </si>
  <si>
    <t>木村　梨帆</t>
  </si>
  <si>
    <t>袴田　更紗</t>
  </si>
  <si>
    <t>渡辺　真衣</t>
  </si>
  <si>
    <t>栗田　萌</t>
  </si>
  <si>
    <t>峰田　愛子</t>
  </si>
  <si>
    <t>鈴木　万結</t>
  </si>
  <si>
    <t>伊藤　さやか</t>
  </si>
  <si>
    <t>川井　唯吏奈</t>
  </si>
  <si>
    <t>北嶋　茉智</t>
  </si>
  <si>
    <t>細谷　奈津子</t>
  </si>
  <si>
    <t>大橋　舞子</t>
  </si>
  <si>
    <t>近藤　真綾</t>
  </si>
  <si>
    <t>伊藤　芽生</t>
  </si>
  <si>
    <t>山田　珠実</t>
  </si>
  <si>
    <t>矢島　愛実</t>
  </si>
  <si>
    <t>平林　真紀</t>
  </si>
  <si>
    <t>牧　聖琴</t>
  </si>
  <si>
    <t>甲斐　星波</t>
  </si>
  <si>
    <t>松浦　花純</t>
  </si>
  <si>
    <t>他大学の選手が登録されているか、もしくは基本情報シートで学校名が選択されていません。</t>
    <rPh sb="0" eb="3">
      <t>タダイガク</t>
    </rPh>
    <rPh sb="4" eb="6">
      <t>センシュ</t>
    </rPh>
    <rPh sb="7" eb="9">
      <t>トウロク</t>
    </rPh>
    <rPh sb="20" eb="22">
      <t>キホン</t>
    </rPh>
    <rPh sb="22" eb="24">
      <t>ジョウホウ</t>
    </rPh>
    <rPh sb="28" eb="30">
      <t>ガッコウ</t>
    </rPh>
    <rPh sb="30" eb="31">
      <t>メイ</t>
    </rPh>
    <rPh sb="32" eb="34">
      <t>センタク</t>
    </rPh>
    <phoneticPr fontId="1"/>
  </si>
  <si>
    <t>選手が重複しています</t>
    <rPh sb="0" eb="2">
      <t>ドウイツセン</t>
    </rPh>
    <rPh sb="3" eb="10">
      <t>チョウフk</t>
    </rPh>
    <phoneticPr fontId="1"/>
  </si>
  <si>
    <t>同一選手</t>
    <rPh sb="0" eb="2">
      <t>ドウイt</t>
    </rPh>
    <rPh sb="2" eb="4">
      <t>センsy</t>
    </rPh>
    <phoneticPr fontId="1"/>
  </si>
  <si>
    <t>あん</t>
    <phoneticPr fontId="1"/>
  </si>
  <si>
    <t>チームエントリー人数が不足しています。</t>
    <rPh sb="8" eb="10">
      <t>ニンズウ</t>
    </rPh>
    <rPh sb="11" eb="13">
      <t>フソク</t>
    </rPh>
    <phoneticPr fontId="1"/>
  </si>
  <si>
    <t>チーム</t>
    <phoneticPr fontId="1"/>
  </si>
  <si>
    <t>混成</t>
    <rPh sb="0" eb="2">
      <t>コンセイ</t>
    </rPh>
    <phoneticPr fontId="1"/>
  </si>
  <si>
    <t>記録を入力してください。混成で記録なしのエントリーはできません。</t>
    <rPh sb="0" eb="2">
      <t>キロク</t>
    </rPh>
    <rPh sb="3" eb="5">
      <t>ニュウリョク</t>
    </rPh>
    <rPh sb="12" eb="14">
      <t>コンセイ</t>
    </rPh>
    <rPh sb="15" eb="17">
      <t>キロク</t>
    </rPh>
    <phoneticPr fontId="1"/>
  </si>
  <si>
    <t>kiroku</t>
    <phoneticPr fontId="1"/>
  </si>
  <si>
    <t>エントリー人数</t>
    <rPh sb="5" eb="7">
      <t>ニンズウ</t>
    </rPh>
    <phoneticPr fontId="1"/>
  </si>
  <si>
    <t>・必ず、エラーチェックを解消した状態でエントリーを完了するようにして下さい。不備のある選手・種目のエントリーは認めません。</t>
    <phoneticPr fontId="1"/>
  </si>
  <si>
    <t>・記録を入力する場合は小数点以下２桁まで、数字のみを用いて入力してください。ピリオドは不要です。末尾が０の場合の入力は必要です。</t>
    <phoneticPr fontId="1"/>
  </si>
  <si>
    <t>・アスリートビブス（登録番号）に書かれている「5-○○」の「5-」、記録なしの選手の記録は入力しないでください。</t>
    <phoneticPr fontId="1"/>
  </si>
  <si>
    <t>・選手のデータを入力してください。データの貼り付けをする場合は、値の貼付をしてください。</t>
    <phoneticPr fontId="1"/>
  </si>
  <si>
    <t>＜入力に関する注意事項＞</t>
    <phoneticPr fontId="1"/>
  </si>
  <si>
    <t>申し訳ございませんがBチームのエントリーはできかねます。</t>
    <rPh sb="0" eb="1">
      <t>モウ</t>
    </rPh>
    <rPh sb="2" eb="3">
      <t>ワケ</t>
    </rPh>
    <phoneticPr fontId="1"/>
  </si>
  <si>
    <t>東海大学静岡</t>
    <rPh sb="0" eb="2">
      <t>トウカイ</t>
    </rPh>
    <rPh sb="2" eb="4">
      <t>ダイガク</t>
    </rPh>
    <rPh sb="4" eb="6">
      <t>シズオカ</t>
    </rPh>
    <phoneticPr fontId="24"/>
  </si>
  <si>
    <t>ｼｽﾞｵｶﾀﾞｲｶﾞｸ</t>
    <phoneticPr fontId="1"/>
  </si>
  <si>
    <t>ﾄｳｶｲﾀﾞｲｶﾞｸｼｽﾞｵｶ</t>
    <phoneticPr fontId="1"/>
  </si>
  <si>
    <t>東海学生駅伝 兼 第16回東海学生女子駅伝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</si>
  <si>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不要</t>
    <rPh sb="0" eb="2">
      <t>フヨウ</t>
    </rPh>
    <phoneticPr fontId="1"/>
  </si>
  <si>
    <t>記録は2021/01/01～2022/11/23の自己最高記録を記入すること</t>
    <phoneticPr fontId="1"/>
  </si>
  <si>
    <t>記録は2021/01/01～2022/11/23の自己最高記録を記入すること</t>
    <phoneticPr fontId="1"/>
  </si>
  <si>
    <t>アルファベット
名前</t>
    <rPh sb="8" eb="10">
      <t>ナマエ</t>
    </rPh>
    <phoneticPr fontId="2"/>
  </si>
  <si>
    <t>氏名（アルファベット）</t>
    <rPh sb="0" eb="2">
      <t>シメイ</t>
    </rPh>
    <phoneticPr fontId="2"/>
  </si>
  <si>
    <t>100000001</t>
    <phoneticPr fontId="1"/>
  </si>
  <si>
    <t>アルファベット</t>
    <phoneticPr fontId="2"/>
  </si>
  <si>
    <t>メールアドレス</t>
    <phoneticPr fontId="1"/>
  </si>
  <si>
    <t>内訳</t>
    <rPh sb="0" eb="2">
      <t>ウチワケ</t>
    </rPh>
    <phoneticPr fontId="1"/>
  </si>
  <si>
    <t>チーム総数</t>
    <rPh sb="3" eb="4">
      <t>ソウ</t>
    </rPh>
    <rPh sb="4" eb="5">
      <t>カズ</t>
    </rPh>
    <phoneticPr fontId="1"/>
  </si>
  <si>
    <t>チーム総数を選択してください。</t>
    <rPh sb="3" eb="5">
      <t>ソウスウ</t>
    </rPh>
    <rPh sb="6" eb="8">
      <t>センタク</t>
    </rPh>
    <phoneticPr fontId="1"/>
  </si>
  <si>
    <t>アルファベット表記（生年）</t>
    <rPh sb="7" eb="9">
      <t>ヒョウキ</t>
    </rPh>
    <rPh sb="10" eb="12">
      <t>セイネン</t>
    </rPh>
    <phoneticPr fontId="1"/>
  </si>
  <si>
    <t>監督電話番号</t>
    <rPh sb="0" eb="2">
      <t>カントク</t>
    </rPh>
    <rPh sb="2" eb="4">
      <t>デンワ</t>
    </rPh>
    <rPh sb="4" eb="6">
      <t>バンゴウ</t>
    </rPh>
    <phoneticPr fontId="1"/>
  </si>
  <si>
    <t>申込責任者電話番号</t>
    <rPh sb="0" eb="2">
      <t>モウシコミ</t>
    </rPh>
    <rPh sb="2" eb="5">
      <t>セキニンシャ</t>
    </rPh>
    <rPh sb="5" eb="7">
      <t>デンワ</t>
    </rPh>
    <rPh sb="7" eb="9">
      <t>バンゴウ</t>
    </rPh>
    <phoneticPr fontId="1"/>
  </si>
  <si>
    <t>女子</t>
    <rPh sb="0" eb="2">
      <t>ジョシ</t>
    </rPh>
    <phoneticPr fontId="1"/>
  </si>
  <si>
    <t>参加料</t>
    <rPh sb="0" eb="3">
      <t>サンカリョウ</t>
    </rPh>
    <phoneticPr fontId="1"/>
  </si>
  <si>
    <t>広告補償料</t>
    <rPh sb="0" eb="2">
      <t>コウコク</t>
    </rPh>
    <rPh sb="2" eb="4">
      <t>ホショウ</t>
    </rPh>
    <rPh sb="4" eb="5">
      <t>リョウ</t>
    </rPh>
    <phoneticPr fontId="1"/>
  </si>
  <si>
    <t>自己記録(入力欄)</t>
    <rPh sb="0" eb="2">
      <t>ジコ</t>
    </rPh>
    <rPh sb="2" eb="4">
      <t>キロク</t>
    </rPh>
    <rPh sb="5" eb="7">
      <t>ニュウリョク</t>
    </rPh>
    <rPh sb="7" eb="8">
      <t>ラン</t>
    </rPh>
    <phoneticPr fontId="1"/>
  </si>
  <si>
    <t>自己記録(自動反映)</t>
    <rPh sb="0" eb="2">
      <t>ジコ</t>
    </rPh>
    <rPh sb="2" eb="4">
      <t>キロク</t>
    </rPh>
    <rPh sb="5" eb="7">
      <t>ジドウ</t>
    </rPh>
    <rPh sb="7" eb="9">
      <t>ハンエイ</t>
    </rPh>
    <phoneticPr fontId="1"/>
  </si>
  <si>
    <t>郵便番号</t>
    <rPh sb="0" eb="4">
      <t>ユウビンバンゴウ</t>
    </rPh>
    <phoneticPr fontId="1"/>
  </si>
  <si>
    <t>アルファベット表記（生年）
名前</t>
    <rPh sb="14" eb="16">
      <t>ナマエ</t>
    </rPh>
    <phoneticPr fontId="2"/>
  </si>
  <si>
    <t>７人以上での学連混成のエントリーはできません。</t>
    <rPh sb="1" eb="2">
      <t>ニン</t>
    </rPh>
    <rPh sb="2" eb="4">
      <t>イジョウ</t>
    </rPh>
    <rPh sb="6" eb="10">
      <t>ガクレンコンセイ</t>
    </rPh>
    <phoneticPr fontId="1"/>
  </si>
  <si>
    <t>エントリー人数が不足しています。</t>
    <rPh sb="5" eb="7">
      <t>ニンズウ</t>
    </rPh>
    <rPh sb="8" eb="10">
      <t>フソク</t>
    </rPh>
    <phoneticPr fontId="1"/>
  </si>
  <si>
    <t>←エントリー人数</t>
    <rPh sb="6" eb="8">
      <t>ニンズウ</t>
    </rPh>
    <rPh sb="7" eb="8">
      <t>カズ</t>
    </rPh>
    <phoneticPr fontId="1"/>
  </si>
  <si>
    <t>←出場チーム数</t>
    <rPh sb="1" eb="3">
      <t>シュツジョウ</t>
    </rPh>
    <rPh sb="6" eb="7">
      <t>カズ</t>
    </rPh>
    <phoneticPr fontId="1"/>
  </si>
  <si>
    <t>←エントリー最低人数</t>
    <rPh sb="6" eb="8">
      <t>サイテイ</t>
    </rPh>
    <rPh sb="8" eb="10">
      <t>ニンズウ</t>
    </rPh>
    <phoneticPr fontId="1"/>
  </si>
  <si>
    <t>5人以上での学連混成のエントリーはできません。</t>
    <rPh sb="1" eb="2">
      <t>ニン</t>
    </rPh>
    <rPh sb="2" eb="4">
      <t>イジョウ</t>
    </rPh>
    <rPh sb="6" eb="10">
      <t>ガクレンコンセイ</t>
    </rPh>
    <phoneticPr fontId="1"/>
  </si>
  <si>
    <t>男子</t>
    <phoneticPr fontId="1"/>
  </si>
  <si>
    <t>振込インデックス</t>
    <rPh sb="0" eb="1">
      <t>フ</t>
    </rPh>
    <rPh sb="1" eb="2">
      <t>コ</t>
    </rPh>
    <phoneticPr fontId="1"/>
  </si>
  <si>
    <t>K</t>
    <phoneticPr fontId="1"/>
  </si>
  <si>
    <t>L</t>
    <phoneticPr fontId="1"/>
  </si>
  <si>
    <t>M</t>
    <phoneticPr fontId="1"/>
  </si>
  <si>
    <t>N</t>
    <phoneticPr fontId="1"/>
  </si>
  <si>
    <t>振込名</t>
    <rPh sb="0" eb="1">
      <t>フ</t>
    </rPh>
    <rPh sb="1" eb="2">
      <t>コ</t>
    </rPh>
    <rPh sb="2" eb="3">
      <t>メイ</t>
    </rPh>
    <phoneticPr fontId="1"/>
  </si>
  <si>
    <t>酒井　喜一</t>
  </si>
  <si>
    <t>大森　哉汰</t>
  </si>
  <si>
    <t>北原　圭紳</t>
  </si>
  <si>
    <t>土方　悠暉</t>
  </si>
  <si>
    <t>岸本　治衛</t>
  </si>
  <si>
    <t>金尾　凌太</t>
  </si>
  <si>
    <t>太田　悠斗</t>
  </si>
  <si>
    <t>山崎　淳平</t>
  </si>
  <si>
    <t>渡邉　太陽</t>
  </si>
  <si>
    <t>池田　光太郎</t>
  </si>
  <si>
    <t>井上　海和</t>
  </si>
  <si>
    <t>大石　幹太</t>
  </si>
  <si>
    <t>大塚　清正</t>
  </si>
  <si>
    <t>小河　大介</t>
  </si>
  <si>
    <t>片桐　海翔</t>
  </si>
  <si>
    <t>川村　隆成</t>
  </si>
  <si>
    <t>北村　心</t>
  </si>
  <si>
    <t>鈴木　聖陸</t>
  </si>
  <si>
    <t>鈴木　楓星</t>
  </si>
  <si>
    <t>須知　矢暉</t>
  </si>
  <si>
    <t>髙橋　悠仁</t>
  </si>
  <si>
    <t>竹中　元希</t>
  </si>
  <si>
    <t>仲野　麟杜</t>
  </si>
  <si>
    <t>中村　光輝</t>
  </si>
  <si>
    <t>奈波　翔大</t>
  </si>
  <si>
    <t>西ヶ谷　奏汰</t>
  </si>
  <si>
    <t>野田　尚吾</t>
  </si>
  <si>
    <t>野寄　玲門</t>
  </si>
  <si>
    <t>濱口　楓介</t>
  </si>
  <si>
    <t>原　維近</t>
  </si>
  <si>
    <t>東田　大聖</t>
  </si>
  <si>
    <t>福田　陸</t>
  </si>
  <si>
    <t>藤原　理希</t>
  </si>
  <si>
    <t>村川　吏希</t>
  </si>
  <si>
    <t>村川　吏亜</t>
  </si>
  <si>
    <t>森田　裕成</t>
  </si>
  <si>
    <t>吉岡　暉人</t>
  </si>
  <si>
    <t>大﨑　蒼平</t>
  </si>
  <si>
    <t>髙橋　昂太郎</t>
  </si>
  <si>
    <t>長瀬　大起</t>
  </si>
  <si>
    <t>横山　偉士</t>
  </si>
  <si>
    <t>尾畑　賢</t>
  </si>
  <si>
    <t>松原　史浩</t>
  </si>
  <si>
    <t>中瀬　陽斗</t>
  </si>
  <si>
    <t>清田　偉斗</t>
  </si>
  <si>
    <t>谷水　瑠斗</t>
  </si>
  <si>
    <t>田中　鉄馬</t>
  </si>
  <si>
    <t>影山　敬祐</t>
  </si>
  <si>
    <t>山本　颯人</t>
  </si>
  <si>
    <t>菊地　竜太</t>
  </si>
  <si>
    <t>浅田　拓真</t>
  </si>
  <si>
    <t>鈴木　乾矢</t>
  </si>
  <si>
    <t>横山　大空</t>
  </si>
  <si>
    <t>津山　瞬佑</t>
  </si>
  <si>
    <t>西垣　拓音</t>
  </si>
  <si>
    <t>小島　諒大</t>
  </si>
  <si>
    <t>横井　太翔</t>
  </si>
  <si>
    <t>竹村　蒼汰</t>
  </si>
  <si>
    <t>小平　将斗</t>
  </si>
  <si>
    <t>谷口　柊斗</t>
  </si>
  <si>
    <t>布目　悠真</t>
  </si>
  <si>
    <t>桐山　誠二郎</t>
  </si>
  <si>
    <t>半田　千空</t>
  </si>
  <si>
    <t>西田　龍司</t>
  </si>
  <si>
    <t>織田　翔万</t>
  </si>
  <si>
    <t>中西　陸</t>
  </si>
  <si>
    <t>辰巳　真心</t>
  </si>
  <si>
    <t>大坂　駿平</t>
  </si>
  <si>
    <t>中田　陸斗</t>
  </si>
  <si>
    <t>勝田　俊介</t>
  </si>
  <si>
    <t>本多　秋詩</t>
  </si>
  <si>
    <t>鶴田　燿也</t>
  </si>
  <si>
    <t>福井　凛</t>
  </si>
  <si>
    <t>簑原　広歩</t>
  </si>
  <si>
    <t>加藤　隼輝</t>
  </si>
  <si>
    <t>村田　敦哉</t>
  </si>
  <si>
    <t>熊本　樹</t>
  </si>
  <si>
    <t>中島　颯太</t>
  </si>
  <si>
    <t>中西　一冴</t>
  </si>
  <si>
    <t>尾澤　侑真</t>
  </si>
  <si>
    <t>山田　晃佑</t>
  </si>
  <si>
    <t>藤原　透生</t>
  </si>
  <si>
    <t>寺井　健人</t>
  </si>
  <si>
    <t>上田　悠真</t>
  </si>
  <si>
    <t>橋本　諒太</t>
  </si>
  <si>
    <t>藤原　崇佑</t>
  </si>
  <si>
    <t>小山　陸哉</t>
  </si>
  <si>
    <t>齋藤　龍成</t>
  </si>
  <si>
    <t>神谷　海成</t>
  </si>
  <si>
    <t>廣瀬　優</t>
  </si>
  <si>
    <t>杉浦　晴人</t>
  </si>
  <si>
    <t>北村　栄敏</t>
  </si>
  <si>
    <t>大野　壱太</t>
  </si>
  <si>
    <t>鷲岡　謙</t>
  </si>
  <si>
    <t>本間　脩規</t>
  </si>
  <si>
    <t>平野　誠一</t>
  </si>
  <si>
    <t>福島　啓太</t>
  </si>
  <si>
    <t>髙橋　昂将</t>
  </si>
  <si>
    <t>岩井　響生</t>
  </si>
  <si>
    <t>木村　駿介</t>
  </si>
  <si>
    <t>清水　楓真</t>
  </si>
  <si>
    <t>杉本　知明</t>
  </si>
  <si>
    <t>中島　裕也</t>
  </si>
  <si>
    <t>正重　天</t>
  </si>
  <si>
    <t>松山　昂平</t>
  </si>
  <si>
    <t>大井　飛翔</t>
  </si>
  <si>
    <t>鴨川　将翔</t>
  </si>
  <si>
    <t>神部　大希</t>
  </si>
  <si>
    <t>倉原　成冶</t>
  </si>
  <si>
    <t>田中　靖晃</t>
  </si>
  <si>
    <t>森下　楓</t>
  </si>
  <si>
    <t>高柳　柊</t>
  </si>
  <si>
    <t>中津川　拓実</t>
  </si>
  <si>
    <t>吉井　稜真</t>
  </si>
  <si>
    <t>小林　優</t>
  </si>
  <si>
    <t>齊藤　歩</t>
  </si>
  <si>
    <t>山下　侑冴</t>
  </si>
  <si>
    <t>居森　圭哉</t>
  </si>
  <si>
    <t>庭野　夏海</t>
  </si>
  <si>
    <t>植松　シゲル</t>
  </si>
  <si>
    <t>板倉　愛翔</t>
  </si>
  <si>
    <t>福本　雅樹</t>
  </si>
  <si>
    <t>渡邊　翼</t>
  </si>
  <si>
    <t>後藤　誉</t>
  </si>
  <si>
    <t>乙部　真吾</t>
  </si>
  <si>
    <t>大野　瞭</t>
  </si>
  <si>
    <t>佐藤　晋太</t>
  </si>
  <si>
    <t>江口　和哉</t>
  </si>
  <si>
    <t>初崎　蓮</t>
  </si>
  <si>
    <t>大山　舜人</t>
  </si>
  <si>
    <t>堀　源斗</t>
  </si>
  <si>
    <t>山内　笙太郎</t>
  </si>
  <si>
    <t>井之口　正輝</t>
  </si>
  <si>
    <t>川口　飛勇</t>
  </si>
  <si>
    <t>竹下　司</t>
  </si>
  <si>
    <t>濱田　晃成</t>
  </si>
  <si>
    <t>松井　麗王</t>
  </si>
  <si>
    <t>住田　稜馬</t>
  </si>
  <si>
    <t>石原　悠太</t>
  </si>
  <si>
    <t>伊藤　瑠威</t>
  </si>
  <si>
    <t>田原　滉己</t>
  </si>
  <si>
    <t>鈴木　愛矢</t>
  </si>
  <si>
    <t>袴田　岬</t>
  </si>
  <si>
    <t>山崎　優太朗</t>
  </si>
  <si>
    <t>深澤　凜</t>
  </si>
  <si>
    <t>古川　睦己</t>
  </si>
  <si>
    <t>細小路　拓斗</t>
  </si>
  <si>
    <t>上田　快</t>
  </si>
  <si>
    <t>村上　颯</t>
  </si>
  <si>
    <t>佐藤　領</t>
  </si>
  <si>
    <t>成田　悠人</t>
  </si>
  <si>
    <t>齊藤　皇嵐</t>
  </si>
  <si>
    <t>鈴木　海斗</t>
  </si>
  <si>
    <t>西本　尋秋</t>
  </si>
  <si>
    <t>能木　陽来</t>
  </si>
  <si>
    <t>前出　旺佑</t>
  </si>
  <si>
    <t>大橋　拓歩</t>
  </si>
  <si>
    <t>土井　瑞月</t>
  </si>
  <si>
    <t>成戸　大達</t>
  </si>
  <si>
    <t>新海　奎太</t>
  </si>
  <si>
    <t>磯村　開</t>
  </si>
  <si>
    <t>青井　優太</t>
  </si>
  <si>
    <t>山崎　創太</t>
  </si>
  <si>
    <t>長谷部　龍輝</t>
  </si>
  <si>
    <t>長屋　奏佑</t>
  </si>
  <si>
    <t>山田　晴生</t>
  </si>
  <si>
    <t>穐山　拓海</t>
  </si>
  <si>
    <t>辻　創太</t>
  </si>
  <si>
    <t>大軒　孝輔</t>
  </si>
  <si>
    <t>片桐　健成</t>
  </si>
  <si>
    <t>山内　堅心</t>
  </si>
  <si>
    <t>横山　旦和</t>
  </si>
  <si>
    <t>西原　智湧</t>
  </si>
  <si>
    <t>厚木　晴光</t>
  </si>
  <si>
    <t>花井　飛音</t>
  </si>
  <si>
    <t>沓澤　藍</t>
  </si>
  <si>
    <t>上田　敦貴</t>
  </si>
  <si>
    <t>白井　望夢</t>
  </si>
  <si>
    <t>根岸　歩夢</t>
  </si>
  <si>
    <t>伊藤　優真</t>
  </si>
  <si>
    <t>野々部　皓太</t>
  </si>
  <si>
    <t>庄田　一翔</t>
  </si>
  <si>
    <t>伊藤　駿一郎</t>
  </si>
  <si>
    <t>山脇　秀基</t>
  </si>
  <si>
    <t>吉野　明道</t>
  </si>
  <si>
    <t>加藤　太一</t>
  </si>
  <si>
    <t>石塚　順裕</t>
  </si>
  <si>
    <t>畔栁　航</t>
  </si>
  <si>
    <t>近藤　榛哉</t>
  </si>
  <si>
    <t>新明　淳</t>
  </si>
  <si>
    <t>近藤　優磨</t>
  </si>
  <si>
    <t>伊藤　拓哉</t>
  </si>
  <si>
    <t>樋口　修宇</t>
  </si>
  <si>
    <t>伊藤　大智</t>
  </si>
  <si>
    <t>北村　一馬</t>
  </si>
  <si>
    <t>沓名　龍希</t>
  </si>
  <si>
    <t>鈴木　暁登</t>
  </si>
  <si>
    <t>田中　大治朗</t>
  </si>
  <si>
    <t>星野　天翔</t>
  </si>
  <si>
    <t>秋本　航</t>
  </si>
  <si>
    <t>山口　晴生</t>
  </si>
  <si>
    <t>セン　ヨウシュウ</t>
  </si>
  <si>
    <t>三辺　匡紀</t>
  </si>
  <si>
    <t>佐藤　渉真</t>
  </si>
  <si>
    <t>伏田　凌</t>
  </si>
  <si>
    <t>今津　武琉</t>
  </si>
  <si>
    <t>竹原　朝陽</t>
  </si>
  <si>
    <t>越川　陽向</t>
  </si>
  <si>
    <t>中野　秀太</t>
  </si>
  <si>
    <t>林　凌平</t>
  </si>
  <si>
    <t>町野　虎太郎</t>
  </si>
  <si>
    <t>野原　大希</t>
  </si>
  <si>
    <t>小川　優</t>
  </si>
  <si>
    <t>神谷　拓馬</t>
  </si>
  <si>
    <t>兵藤　聖矢</t>
  </si>
  <si>
    <t>武藤　向平</t>
  </si>
  <si>
    <t>磯貝　一真</t>
  </si>
  <si>
    <t>磯部　佳孝</t>
  </si>
  <si>
    <t>山崎　孝太朗</t>
  </si>
  <si>
    <t>岡田　晴希</t>
  </si>
  <si>
    <t>松浦　幸太郎</t>
  </si>
  <si>
    <t>菅　貫太</t>
  </si>
  <si>
    <t>寺田　燈矢</t>
  </si>
  <si>
    <t>伊藤　聡希</t>
  </si>
  <si>
    <t>熊崎　航</t>
  </si>
  <si>
    <t>髙橋　巧誠</t>
  </si>
  <si>
    <t>西田　翔</t>
  </si>
  <si>
    <t>橋平　知樹</t>
  </si>
  <si>
    <t>深谷　麻陽</t>
  </si>
  <si>
    <t>森垣　浩志</t>
  </si>
  <si>
    <t>古田　凌久</t>
  </si>
  <si>
    <t>藤野　晃志</t>
  </si>
  <si>
    <t>佐藤　大雅</t>
  </si>
  <si>
    <t>浅野　稜太</t>
  </si>
  <si>
    <t>菅沼　孝成</t>
  </si>
  <si>
    <t>大嶋　駿斗</t>
  </si>
  <si>
    <t>長谷川　塔麻</t>
  </si>
  <si>
    <t>塩谷　和真</t>
  </si>
  <si>
    <t>橋本　大季</t>
  </si>
  <si>
    <t>飯田　太陽</t>
  </si>
  <si>
    <t>鈴木　健路</t>
  </si>
  <si>
    <t>井本　浩暉</t>
  </si>
  <si>
    <t>鈴木　祐翔</t>
  </si>
  <si>
    <t>山口　雅大</t>
  </si>
  <si>
    <t>加藤　貴大</t>
  </si>
  <si>
    <t>古川　諒</t>
  </si>
  <si>
    <t>蟹江　仁輝</t>
  </si>
  <si>
    <t>小平　浩嵩</t>
  </si>
  <si>
    <t>成田　将毅</t>
  </si>
  <si>
    <t>武村　倖平</t>
  </si>
  <si>
    <t>野崎　匠音</t>
  </si>
  <si>
    <t>割田　夏芽</t>
  </si>
  <si>
    <t>河上　優利</t>
  </si>
  <si>
    <t>佐藤　遥空</t>
  </si>
  <si>
    <t>山崎　依織</t>
  </si>
  <si>
    <t>海津　陽稀</t>
  </si>
  <si>
    <t>原野　俊輝</t>
  </si>
  <si>
    <t>田口　大翔</t>
  </si>
  <si>
    <t>森　快晴</t>
  </si>
  <si>
    <t>村上　文斗</t>
  </si>
  <si>
    <t>纐纈　悠貴</t>
  </si>
  <si>
    <t>坂野　翠</t>
  </si>
  <si>
    <t>棚橋　健太郎</t>
  </si>
  <si>
    <t>石田　将都</t>
  </si>
  <si>
    <t>神島　一馬</t>
  </si>
  <si>
    <t>河合　晶洋</t>
  </si>
  <si>
    <t>寺田　彬浩</t>
  </si>
  <si>
    <t>豊吉　優理</t>
  </si>
  <si>
    <t>杉浦　倫護</t>
  </si>
  <si>
    <t>片岡　真也</t>
  </si>
  <si>
    <t>齋藤　優輝</t>
  </si>
  <si>
    <t>鏡味　健太郎</t>
  </si>
  <si>
    <t>亀島　颯太</t>
  </si>
  <si>
    <t>吉田　幹也</t>
  </si>
  <si>
    <t>横田　拓門</t>
  </si>
  <si>
    <t>木山　敬士郎</t>
  </si>
  <si>
    <t>花井　慎平</t>
  </si>
  <si>
    <t>橘　結樹</t>
  </si>
  <si>
    <t>浅野　雄亮</t>
  </si>
  <si>
    <t>寺田　能彬</t>
  </si>
  <si>
    <t>吉田　亘</t>
  </si>
  <si>
    <t>杉野　優月</t>
  </si>
  <si>
    <t>伊藤　圭吾</t>
  </si>
  <si>
    <t>木村　和揮</t>
  </si>
  <si>
    <t>矢田　悠真</t>
  </si>
  <si>
    <t>黒柳　日向</t>
  </si>
  <si>
    <t>近藤　優一</t>
  </si>
  <si>
    <t>吉田　和輝</t>
  </si>
  <si>
    <t>高根　大樹</t>
  </si>
  <si>
    <t>伊藤　凌汰</t>
  </si>
  <si>
    <t>森　翔一朗</t>
  </si>
  <si>
    <t>浦瀬　光生</t>
  </si>
  <si>
    <t>金子　湧一</t>
  </si>
  <si>
    <t>平石　史哉</t>
  </si>
  <si>
    <t>亀井　大和</t>
  </si>
  <si>
    <t>長屋　和樹</t>
  </si>
  <si>
    <t>久米　翔太</t>
  </si>
  <si>
    <t>仲　隼平</t>
  </si>
  <si>
    <t>小野　僚太</t>
  </si>
  <si>
    <t>濱田　悠太</t>
  </si>
  <si>
    <t>江本　剛輝</t>
  </si>
  <si>
    <t>敦賀　智揮</t>
  </si>
  <si>
    <t>岡田　旭史</t>
  </si>
  <si>
    <t>秋月　智仁</t>
  </si>
  <si>
    <t>芳賀　大志</t>
  </si>
  <si>
    <t>田島　拓哉</t>
  </si>
  <si>
    <t>鈴木　叶大</t>
  </si>
  <si>
    <t>渡邉　颯</t>
  </si>
  <si>
    <t>清水　稜太</t>
  </si>
  <si>
    <t>西田　和哉</t>
  </si>
  <si>
    <t>浅野　颯汰</t>
  </si>
  <si>
    <t>中野　将豪</t>
  </si>
  <si>
    <t>鈴木　右京</t>
  </si>
  <si>
    <t>竹下　空良</t>
  </si>
  <si>
    <t>坂田　瞬也</t>
  </si>
  <si>
    <t>西川　柚希</t>
  </si>
  <si>
    <t>岐阜工業高等専門学校</t>
  </si>
  <si>
    <t>D1</t>
  </si>
  <si>
    <t>青木　香澄</t>
  </si>
  <si>
    <t>江藤　萌</t>
  </si>
  <si>
    <t>重政　朱里</t>
  </si>
  <si>
    <t>松田　愛美</t>
  </si>
  <si>
    <t>宮川　萌花</t>
  </si>
  <si>
    <t>篠崎　稔里</t>
  </si>
  <si>
    <t>林　杏茄</t>
  </si>
  <si>
    <t>古間　莉緒</t>
  </si>
  <si>
    <t>荻野　未悠</t>
  </si>
  <si>
    <t>大城　莉夢</t>
  </si>
  <si>
    <t>須田　みのり</t>
  </si>
  <si>
    <t>萩原　朱里</t>
  </si>
  <si>
    <t>牧野　菜沙</t>
  </si>
  <si>
    <t>後藤　里奈</t>
  </si>
  <si>
    <t>髙原　さくら</t>
  </si>
  <si>
    <t>井山　一佳</t>
  </si>
  <si>
    <t>大沼　はるな</t>
  </si>
  <si>
    <t>関口　七夏海</t>
  </si>
  <si>
    <t>丹戸　瑠梨</t>
  </si>
  <si>
    <t>中島　七海</t>
  </si>
  <si>
    <t>中村　柚音</t>
  </si>
  <si>
    <t>花田　佳乃</t>
  </si>
  <si>
    <t>姫野　可楓</t>
  </si>
  <si>
    <t>平野　生歩</t>
  </si>
  <si>
    <t>渡邉　葵</t>
  </si>
  <si>
    <t>松田　凜々子</t>
  </si>
  <si>
    <t>福本　萌菜</t>
  </si>
  <si>
    <t>須崎　心優</t>
  </si>
  <si>
    <t>服部　明日風</t>
  </si>
  <si>
    <t>明星　光</t>
  </si>
  <si>
    <t>阪井　空</t>
  </si>
  <si>
    <t>中田　茉希</t>
  </si>
  <si>
    <t>水谷　結花</t>
  </si>
  <si>
    <t>吉田　空叶</t>
  </si>
  <si>
    <t>金子　碧華</t>
  </si>
  <si>
    <t>成瀬　夢乃</t>
  </si>
  <si>
    <t>齋藤　維佳</t>
  </si>
  <si>
    <t>市川　紗羅</t>
  </si>
  <si>
    <t>蟹江　璃彩子</t>
  </si>
  <si>
    <t>森　琴音</t>
  </si>
  <si>
    <t>江見　優佳</t>
  </si>
  <si>
    <t>松井　結菜</t>
  </si>
  <si>
    <t>山田　涼雅</t>
  </si>
  <si>
    <t>石松　愛朱加</t>
  </si>
  <si>
    <t>大河原　萌花</t>
  </si>
  <si>
    <t>柳樂　あずみ</t>
  </si>
  <si>
    <t>原田　紗希</t>
  </si>
  <si>
    <t>明貝　菜乃羽</t>
  </si>
  <si>
    <t>米澤　奈々香</t>
  </si>
  <si>
    <t>遠藤　なずな</t>
  </si>
  <si>
    <t>畑　まどか</t>
  </si>
  <si>
    <t>辻　怜樹</t>
  </si>
  <si>
    <t>冨田　こまち</t>
  </si>
  <si>
    <t>鹿嶌　菜々子</t>
  </si>
  <si>
    <t>小名　陽日</t>
  </si>
  <si>
    <t>伊藤　紫花</t>
  </si>
  <si>
    <t>北嶋　真千</t>
  </si>
  <si>
    <t>兒玉　栞</t>
  </si>
  <si>
    <t>林　萌海</t>
  </si>
  <si>
    <t>村岡　紗千</t>
  </si>
  <si>
    <t>山岸　芽生</t>
  </si>
  <si>
    <t>三浦　萌々子</t>
  </si>
  <si>
    <t>柴田　あず美</t>
  </si>
  <si>
    <t>村上　華穂</t>
  </si>
  <si>
    <t>荒木　綸</t>
  </si>
  <si>
    <t>大橋　茶和</t>
  </si>
  <si>
    <t>佐原　早耶香</t>
  </si>
  <si>
    <t>杉谷　奏</t>
  </si>
  <si>
    <t>今井　乃々佳</t>
  </si>
  <si>
    <t>北山　美咲</t>
  </si>
  <si>
    <t>長島　千紘</t>
  </si>
  <si>
    <t>井内　結叶</t>
  </si>
  <si>
    <t>後藤　真衣</t>
  </si>
  <si>
    <t>丹下　佑莉</t>
  </si>
  <si>
    <t>酒井　梨奈</t>
  </si>
  <si>
    <t>岩田　華侑</t>
  </si>
  <si>
    <t>大田　瑞穂</t>
  </si>
  <si>
    <t>上野　寧々</t>
  </si>
  <si>
    <t>小林　千芹</t>
  </si>
  <si>
    <t>井森　優月</t>
  </si>
  <si>
    <t>松本　渚</t>
  </si>
  <si>
    <t>鈴木　楓</t>
  </si>
  <si>
    <t>小堀　智佳子</t>
  </si>
  <si>
    <t>小林　悠</t>
  </si>
  <si>
    <t>河村　夏希</t>
  </si>
  <si>
    <t>川　ひま里</t>
  </si>
  <si>
    <t>河合　風南</t>
  </si>
  <si>
    <t>後藤　詩歩</t>
  </si>
  <si>
    <t>愛敬　百花</t>
  </si>
  <si>
    <t>柴田　藍子</t>
  </si>
  <si>
    <t>山本　采和</t>
  </si>
  <si>
    <t>佐藤　綾畝</t>
  </si>
  <si>
    <t>水野　真緒</t>
  </si>
  <si>
    <t>猪熊　みのり</t>
  </si>
  <si>
    <t>野村　理湖</t>
  </si>
  <si>
    <t>木谷　明日香</t>
  </si>
  <si>
    <t>矢野　歩帆</t>
  </si>
  <si>
    <t>水谷　梨乃</t>
  </si>
  <si>
    <t>竹中　陽菜子</t>
  </si>
  <si>
    <t>内藤　佳代子</t>
  </si>
  <si>
    <t>小村　有里</t>
  </si>
  <si>
    <t>芹澤　小夏</t>
  </si>
  <si>
    <t>蝦名　花菜</t>
  </si>
  <si>
    <t>小谷　さくら</t>
  </si>
  <si>
    <t>梶　まりあ</t>
  </si>
  <si>
    <t>兼子　心寧</t>
  </si>
  <si>
    <t>川江　彩未</t>
  </si>
  <si>
    <t>一ノ瀬　穂南</t>
  </si>
  <si>
    <t>権藤　千咲</t>
  </si>
  <si>
    <t>小椋　きらり</t>
  </si>
  <si>
    <t>古俣　衣梨</t>
  </si>
  <si>
    <t>岩田　彩美</t>
  </si>
  <si>
    <t>久野　香奈</t>
  </si>
  <si>
    <t>堀　真弥子</t>
  </si>
  <si>
    <t>西山　佳歩</t>
  </si>
  <si>
    <t>室町　百杏</t>
  </si>
  <si>
    <t>小野沢　彩音</t>
  </si>
  <si>
    <t>小野沢　涼音</t>
  </si>
  <si>
    <t>妹尾　晴華</t>
  </si>
  <si>
    <t>名波　大輝</t>
  </si>
  <si>
    <t>山添　智也</t>
  </si>
  <si>
    <t>上村　洸太</t>
  </si>
  <si>
    <t>第17回東海学生女子駅伝対校選手権大会</t>
    <rPh sb="0" eb="1">
      <t>ダイ</t>
    </rPh>
    <rPh sb="3" eb="4">
      <t>カイ</t>
    </rPh>
    <rPh sb="4" eb="12">
      <t>トウカイガクセイジョシエキデン</t>
    </rPh>
    <rPh sb="12" eb="14">
      <t>タイコウ</t>
    </rPh>
    <rPh sb="14" eb="17">
      <t>センシュケン</t>
    </rPh>
    <rPh sb="17" eb="19">
      <t>タイカイ</t>
    </rPh>
    <phoneticPr fontId="1"/>
  </si>
  <si>
    <t>第85回東海学生駅伝　　　学連混成申込書1</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</si>
  <si>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第85回東海学生駅伝　　　学連混成申込書２</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</si>
  <si>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第85回東海学生駅伝　　　学連混成申込書３</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</si>
  <si>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第85回東海学生駅伝　　　学連混成申込書４</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</si>
  <si>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第85回東海学生駅伝　　　学連混成申込書５</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</si>
  <si>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第85回東海学生駅伝　　　学連混成申込書６</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</si>
  <si>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第85回東海学生駅伝対校選手権大会</t>
    <rPh sb="0" eb="1">
      <t>ダイ</t>
    </rPh>
    <rPh sb="3" eb="4">
      <t>カイ</t>
    </rPh>
    <rPh sb="4" eb="6">
      <t>トウカイ</t>
    </rPh>
    <rPh sb="6" eb="8">
      <t>ガクセイ</t>
    </rPh>
    <rPh sb="8" eb="10">
      <t>エキデン</t>
    </rPh>
    <rPh sb="10" eb="12">
      <t>タイコウ</t>
    </rPh>
    <rPh sb="12" eb="15">
      <t>センシュケン</t>
    </rPh>
    <rPh sb="15" eb="17">
      <t>タイカイ</t>
    </rPh>
    <phoneticPr fontId="1"/>
  </si>
  <si>
    <t>※記録有効期間：2022/01/01～2023/11/22</t>
    <phoneticPr fontId="2"/>
  </si>
  <si>
    <t>第17回東海学生女子駅伝　　　学連混成申込書1</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</si>
  <si>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第17回東海学生女子駅伝　　　学連混成申込書2</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</si>
  <si>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第17回東海学生女子駅伝　　　学連混成申込書3</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</si>
  <si>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第17回東海学生女子駅伝　　　学連混成申込書4</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</si>
  <si>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東海学生駅伝 兼 第17回東海学生女子駅伝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</si>
  <si>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東海学生駅伝 兼 第18回東海学生女子駅伝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</si>
  <si>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安藤　啓貴　</t>
  </si>
  <si>
    <t>鬼頭　謙太朗</t>
  </si>
  <si>
    <t>益田　隼冶</t>
  </si>
  <si>
    <t>森　結都</t>
  </si>
  <si>
    <t>望月　滉洋</t>
  </si>
  <si>
    <t>黒木　涼平</t>
  </si>
  <si>
    <t>松岡　大誠　</t>
  </si>
  <si>
    <t>後藤　晴輝</t>
  </si>
  <si>
    <t>杉浦　夢紀</t>
  </si>
  <si>
    <t>田島　凜汰朗</t>
  </si>
  <si>
    <t>羽田　皓栄</t>
  </si>
  <si>
    <t>松本　康太郎</t>
  </si>
  <si>
    <t>宮下　結希</t>
  </si>
  <si>
    <t>山田　太朗</t>
  </si>
  <si>
    <t>山本　翔矢</t>
  </si>
  <si>
    <t>山本　裕斗</t>
  </si>
  <si>
    <t>鷲野　文紀</t>
  </si>
  <si>
    <t>梅村　涼雅</t>
  </si>
  <si>
    <t>谷　伶弥</t>
  </si>
  <si>
    <t>谷口　栄暉</t>
  </si>
  <si>
    <t>尾柳津　曉</t>
  </si>
  <si>
    <t>宮﨑　健斗</t>
  </si>
  <si>
    <t>市村　祥大</t>
  </si>
  <si>
    <t>奥迫　大陽</t>
  </si>
  <si>
    <t>岩田　玄弥</t>
  </si>
  <si>
    <t>内山　駿</t>
  </si>
  <si>
    <t>大迫　汰希</t>
  </si>
  <si>
    <t>加藤　晨</t>
  </si>
  <si>
    <t>近藤　佑亮</t>
  </si>
  <si>
    <t>澤井　昴希</t>
  </si>
  <si>
    <t>本田　奏弥</t>
  </si>
  <si>
    <t>水谷　拓也</t>
  </si>
  <si>
    <t>山本　一樹　</t>
  </si>
  <si>
    <t>春藤 　優介</t>
  </si>
  <si>
    <t>天池　功成</t>
  </si>
  <si>
    <t>生田　幸長</t>
  </si>
  <si>
    <t>上野　倖一</t>
  </si>
  <si>
    <t>内屋　翔太</t>
  </si>
  <si>
    <t>岡本　悠弥</t>
  </si>
  <si>
    <t>奥野　楓斗</t>
  </si>
  <si>
    <t>小倉　大輝</t>
  </si>
  <si>
    <t>加藤　爽太郎</t>
  </si>
  <si>
    <t>亀井　貴生</t>
  </si>
  <si>
    <t>河原　悠斗</t>
  </si>
  <si>
    <t>神戸　良介</t>
  </si>
  <si>
    <t>金城　奎紀</t>
  </si>
  <si>
    <t>栗生　朔門</t>
  </si>
  <si>
    <t>酒井　美都樹</t>
  </si>
  <si>
    <t>杉本　慶士</t>
  </si>
  <si>
    <t>杉森　海斗</t>
  </si>
  <si>
    <t>砂田　大輝</t>
  </si>
  <si>
    <t>田路　歩暉</t>
  </si>
  <si>
    <t>田近　資武</t>
  </si>
  <si>
    <t>柘植　大和</t>
  </si>
  <si>
    <t>西山　漸</t>
  </si>
  <si>
    <t>畠中　蓮王</t>
  </si>
  <si>
    <t>弘畑　杏悟</t>
  </si>
  <si>
    <t>福田　航大</t>
  </si>
  <si>
    <t>前畑　桜大</t>
  </si>
  <si>
    <t>松谷　柊星</t>
  </si>
  <si>
    <t>モラエス　カイキ</t>
  </si>
  <si>
    <t>森下　大雅</t>
  </si>
  <si>
    <t>山下　悠太</t>
  </si>
  <si>
    <t>渡邊　太翼</t>
  </si>
  <si>
    <t>中村　巧巳</t>
  </si>
  <si>
    <t>池田　悠大</t>
  </si>
  <si>
    <t>市川　大夢</t>
  </si>
  <si>
    <t>芝田　翼</t>
  </si>
  <si>
    <t>友松　悠人</t>
  </si>
  <si>
    <t>中嶋　希</t>
  </si>
  <si>
    <t>永田　大志</t>
  </si>
  <si>
    <t>早川　健斗</t>
  </si>
  <si>
    <t>日比　健仁</t>
  </si>
  <si>
    <t>前島　志音</t>
  </si>
  <si>
    <t>道下　力也</t>
  </si>
  <si>
    <t>高橋　一輝</t>
  </si>
  <si>
    <t>上田　望笑</t>
  </si>
  <si>
    <t>岳野　迪也</t>
  </si>
  <si>
    <t>長田　怜士</t>
  </si>
  <si>
    <t>日裏　和志</t>
  </si>
  <si>
    <t>廣川　滉生</t>
  </si>
  <si>
    <t>野々山　開</t>
  </si>
  <si>
    <t>寺田　光貴</t>
  </si>
  <si>
    <t>熊籔　隆生</t>
  </si>
  <si>
    <t>渡辺　凛斗</t>
  </si>
  <si>
    <t>鳥居　大隼</t>
  </si>
  <si>
    <t>伊藤　大翔</t>
  </si>
  <si>
    <t>益田　蒼大</t>
  </si>
  <si>
    <t>福井　篤輝</t>
  </si>
  <si>
    <t>田中　雅人</t>
  </si>
  <si>
    <t>水井　晴隆</t>
  </si>
  <si>
    <t>余吾　昌祥</t>
  </si>
  <si>
    <t>飯田　遥斗</t>
  </si>
  <si>
    <t>村上　颯汰朗</t>
  </si>
  <si>
    <t>遠山　和輝</t>
  </si>
  <si>
    <t>小田　唯斗</t>
  </si>
  <si>
    <t>榊間　隆晃</t>
  </si>
  <si>
    <t>池田　周優</t>
  </si>
  <si>
    <t>小野　瞬</t>
  </si>
  <si>
    <t>櫻井　健人</t>
  </si>
  <si>
    <t>渡邉　澪</t>
  </si>
  <si>
    <t>岩田　大永</t>
  </si>
  <si>
    <t>土井　楽心</t>
  </si>
  <si>
    <t>柴田　将伍</t>
  </si>
  <si>
    <t>二ノ方　洸太</t>
  </si>
  <si>
    <t>林　成弥</t>
  </si>
  <si>
    <t>盛　耕太朗</t>
  </si>
  <si>
    <t>高野　真生</t>
  </si>
  <si>
    <t>古屋　陽向</t>
  </si>
  <si>
    <t>久野　太暉</t>
  </si>
  <si>
    <t>安原　茂夫</t>
  </si>
  <si>
    <t>山内　友稀</t>
  </si>
  <si>
    <t>齋藤　恵太</t>
  </si>
  <si>
    <t>宇佐美　瑛久</t>
  </si>
  <si>
    <t>藤井　伸龍</t>
  </si>
  <si>
    <t>遠矢　悠</t>
  </si>
  <si>
    <t>藤村　優太</t>
  </si>
  <si>
    <t>坂上　太陽　</t>
  </si>
  <si>
    <t>高松　航太</t>
  </si>
  <si>
    <t>町田　裕樹</t>
  </si>
  <si>
    <t>西本　裕翔</t>
  </si>
  <si>
    <t>井上　大輝</t>
  </si>
  <si>
    <t>川上　凛太朗</t>
  </si>
  <si>
    <t>播田　和志</t>
  </si>
  <si>
    <t>高岡　颯太</t>
  </si>
  <si>
    <t>森　大輔</t>
  </si>
  <si>
    <t>松原　大樹</t>
  </si>
  <si>
    <t>水上　創太</t>
  </si>
  <si>
    <t>八木　健輔</t>
  </si>
  <si>
    <t>小板橋　優哉</t>
  </si>
  <si>
    <t>中村　哉翔</t>
  </si>
  <si>
    <t>石川　雄士</t>
  </si>
  <si>
    <t>小屋敷　隼斗</t>
  </si>
  <si>
    <t>大内　伶央斗</t>
  </si>
  <si>
    <t>中林　朋大</t>
  </si>
  <si>
    <t>近藤　天斗</t>
  </si>
  <si>
    <t>波潟　琉心</t>
  </si>
  <si>
    <t>中田　竜翔</t>
  </si>
  <si>
    <t>白木　晴也</t>
  </si>
  <si>
    <t>竹内　獅覚</t>
  </si>
  <si>
    <t>前田　幸樹</t>
  </si>
  <si>
    <t>下野　心音</t>
  </si>
  <si>
    <t>今西　泰楽</t>
  </si>
  <si>
    <t>山田　幸音</t>
  </si>
  <si>
    <t>新淵　蒼太</t>
  </si>
  <si>
    <t>俵　颯悟</t>
  </si>
  <si>
    <t>大谷　亮陽</t>
  </si>
  <si>
    <t>足立　蓮珠</t>
  </si>
  <si>
    <t>吉川　忍</t>
  </si>
  <si>
    <t>池田　駿大</t>
  </si>
  <si>
    <t>小島　颯太</t>
  </si>
  <si>
    <t>小坂　力生</t>
  </si>
  <si>
    <t>柴田　望海</t>
  </si>
  <si>
    <t>藤原　煌牙</t>
  </si>
  <si>
    <t>山田　海月</t>
  </si>
  <si>
    <t>中川　大翔</t>
  </si>
  <si>
    <t>井上　烈王</t>
  </si>
  <si>
    <t>津田　翔太郎</t>
  </si>
  <si>
    <t>後藤　真聖</t>
  </si>
  <si>
    <t>加藤　佑都</t>
  </si>
  <si>
    <t>木村　光輝</t>
  </si>
  <si>
    <t>中津留　遼人</t>
  </si>
  <si>
    <t>笘篠　尚太</t>
  </si>
  <si>
    <t>阿部　泰典</t>
  </si>
  <si>
    <t>花田　成琉</t>
  </si>
  <si>
    <t>牧村　悠矢</t>
  </si>
  <si>
    <t>梶川　新</t>
  </si>
  <si>
    <t>中野　翔太</t>
  </si>
  <si>
    <t>森本　智星</t>
  </si>
  <si>
    <t>数原　由大</t>
  </si>
  <si>
    <t>深田　拓臣</t>
  </si>
  <si>
    <t>渡部　佳澄</t>
  </si>
  <si>
    <t>黒木　孝史</t>
  </si>
  <si>
    <t>金谷　拓紀</t>
  </si>
  <si>
    <t>谷崎　光</t>
  </si>
  <si>
    <t>笠原　真綾</t>
  </si>
  <si>
    <t>家﨑　陽</t>
  </si>
  <si>
    <t>尾﨑　惠太</t>
  </si>
  <si>
    <t>中川　陽司</t>
  </si>
  <si>
    <t>西山　琉夢</t>
  </si>
  <si>
    <t>山下　和輝</t>
  </si>
  <si>
    <t>山本　雄大</t>
  </si>
  <si>
    <t>池田　祐大</t>
  </si>
  <si>
    <t>大嶋　隆寛</t>
  </si>
  <si>
    <t>大和田　純平</t>
  </si>
  <si>
    <t>奥野　隼佑</t>
  </si>
  <si>
    <t>北羅　拳士郎</t>
  </si>
  <si>
    <t>近藤　心隆</t>
  </si>
  <si>
    <t>島内　翔也</t>
  </si>
  <si>
    <t>新間　圭</t>
  </si>
  <si>
    <t>西村　宗治</t>
  </si>
  <si>
    <t>田中　瑞輝</t>
  </si>
  <si>
    <t>中垣　陸</t>
  </si>
  <si>
    <t>橋爪　政宜</t>
  </si>
  <si>
    <t>前田　尚音</t>
  </si>
  <si>
    <t>前野　皓士</t>
  </si>
  <si>
    <t>山下　晃槻</t>
  </si>
  <si>
    <t>西　恭平</t>
  </si>
  <si>
    <t>土田　悠雅</t>
  </si>
  <si>
    <t>加藤　翔</t>
  </si>
  <si>
    <t>田村　直人</t>
  </si>
  <si>
    <t>生川　将</t>
  </si>
  <si>
    <t>和田　翔太</t>
  </si>
  <si>
    <t>福谷　謙真</t>
  </si>
  <si>
    <t>志知　汰星</t>
  </si>
  <si>
    <t>森下　春満</t>
  </si>
  <si>
    <t>澤田　憲佑</t>
  </si>
  <si>
    <t>大平　千真</t>
  </si>
  <si>
    <t>寺井　貴一</t>
  </si>
  <si>
    <t>傳田　優</t>
  </si>
  <si>
    <t>本村　大河</t>
  </si>
  <si>
    <t>山田　将生</t>
  </si>
  <si>
    <t>国枝　純平</t>
  </si>
  <si>
    <t>梅村　陽斗</t>
  </si>
  <si>
    <t>吉澤　虎伯</t>
  </si>
  <si>
    <t>中野　弘幸</t>
  </si>
  <si>
    <t>宇都木　秀太</t>
  </si>
  <si>
    <t>高桑　康平</t>
  </si>
  <si>
    <t>田場小　ナオキ</t>
  </si>
  <si>
    <t>万前　瑞葵</t>
  </si>
  <si>
    <t>小沼　竜都</t>
  </si>
  <si>
    <t>金子　吏佑</t>
  </si>
  <si>
    <t>鈴木　伶旺</t>
  </si>
  <si>
    <t>櫻井　稜也</t>
  </si>
  <si>
    <t>牧野　祥英</t>
  </si>
  <si>
    <t>茂木　貴哉</t>
  </si>
  <si>
    <t>浅井　伶勇</t>
  </si>
  <si>
    <t>森山　颯太</t>
  </si>
  <si>
    <t>杉浦　圭亮</t>
  </si>
  <si>
    <t>杉戸　健太</t>
  </si>
  <si>
    <t>矢野　詩紋</t>
  </si>
  <si>
    <t>宮崎　拳吾</t>
  </si>
  <si>
    <t>牧原　幸雅</t>
  </si>
  <si>
    <t>氏原　宏惟</t>
  </si>
  <si>
    <t>松本　睦貴</t>
  </si>
  <si>
    <t>石原　暖己</t>
  </si>
  <si>
    <t>太田　俊介</t>
  </si>
  <si>
    <t>長谷川　豪</t>
  </si>
  <si>
    <t>廣瀬　陽成</t>
  </si>
  <si>
    <t>廣瀬　友哉</t>
  </si>
  <si>
    <t>鈴木　絃太郎</t>
  </si>
  <si>
    <t>杉本　光琉</t>
  </si>
  <si>
    <t>中石　航誠</t>
  </si>
  <si>
    <t>鳥居　拓実</t>
  </si>
  <si>
    <t>間所　海摩</t>
  </si>
  <si>
    <t>伊藤　颯一郎</t>
  </si>
  <si>
    <t>洲崎　友祐</t>
  </si>
  <si>
    <t>吉田　剛</t>
  </si>
  <si>
    <t>梅田　凌介</t>
  </si>
  <si>
    <t>泉　雅也</t>
  </si>
  <si>
    <t>守谷　成陽</t>
  </si>
  <si>
    <t>岩尾　颯太郎</t>
  </si>
  <si>
    <t>室　達哉</t>
  </si>
  <si>
    <t>中山　達貴</t>
  </si>
  <si>
    <t>國居　寛大</t>
  </si>
  <si>
    <t>川村　晃貴</t>
  </si>
  <si>
    <t>鈴木　紗那</t>
  </si>
  <si>
    <t>脇本　夏月</t>
  </si>
  <si>
    <t>0</t>
  </si>
  <si>
    <t>長尾　伶音</t>
  </si>
  <si>
    <t>堤　郁斗</t>
  </si>
  <si>
    <t>都築　成元</t>
  </si>
  <si>
    <t>山室　迅汰</t>
  </si>
  <si>
    <t>長戸　礼心</t>
  </si>
  <si>
    <t>岡松　大那</t>
  </si>
  <si>
    <t>下條　喜輝</t>
  </si>
  <si>
    <t>鈴木　凌</t>
  </si>
  <si>
    <t>大森　一輝</t>
  </si>
  <si>
    <t>久野　鉄晃</t>
  </si>
  <si>
    <t>清水　翔</t>
  </si>
  <si>
    <t>速水　雄一朗</t>
  </si>
  <si>
    <t>中村　望海</t>
  </si>
  <si>
    <t>立野　秀</t>
  </si>
  <si>
    <t>高橋　佳篤</t>
  </si>
  <si>
    <t>竹花　耕亮</t>
  </si>
  <si>
    <t>西森　天飛</t>
  </si>
  <si>
    <t>佐藤　誠</t>
  </si>
  <si>
    <t>有賀　圭吾</t>
  </si>
  <si>
    <t>川下　柊咲</t>
  </si>
  <si>
    <t>木和田　歩</t>
  </si>
  <si>
    <t>髙山　人楽</t>
  </si>
  <si>
    <t>松川　玄汰</t>
  </si>
  <si>
    <t>𠮷田　光希</t>
  </si>
  <si>
    <t>磯部　釉稀</t>
  </si>
  <si>
    <t>社本　峻一郎</t>
  </si>
  <si>
    <t>今泉　瑠正</t>
  </si>
  <si>
    <t>多田　有志</t>
  </si>
  <si>
    <t>稲川　稜人</t>
  </si>
  <si>
    <t>川村　旺太郎</t>
  </si>
  <si>
    <t>犬飼　一紗人</t>
  </si>
  <si>
    <t>中川　陽喜</t>
  </si>
  <si>
    <t>林　海翔</t>
  </si>
  <si>
    <t>深谷　海斗</t>
  </si>
  <si>
    <t>上尾田　剣</t>
  </si>
  <si>
    <t>横田　透唯</t>
  </si>
  <si>
    <t>今村　優汰</t>
  </si>
  <si>
    <t>森　洋輔</t>
  </si>
  <si>
    <t>伊ヶ崎　一哉</t>
  </si>
  <si>
    <t>清水　直弥</t>
  </si>
  <si>
    <t>長澤　葉音</t>
  </si>
  <si>
    <t>窪田　慈陽</t>
  </si>
  <si>
    <t>林　嶺太郎</t>
  </si>
  <si>
    <t>松田　将東</t>
  </si>
  <si>
    <t>川井　秀太</t>
  </si>
  <si>
    <t>高田　光希</t>
  </si>
  <si>
    <t>芦澤　海音</t>
  </si>
  <si>
    <t>朝倉　拓己</t>
  </si>
  <si>
    <t>山田　湖太郎</t>
  </si>
  <si>
    <t>鈴木　亮太</t>
  </si>
  <si>
    <t>福原　幹太</t>
  </si>
  <si>
    <t>KYOJO Hayate</t>
  </si>
  <si>
    <t>勝田　玲央</t>
  </si>
  <si>
    <t>河登　新太</t>
  </si>
  <si>
    <t>勝田　翔斗</t>
  </si>
  <si>
    <t>櫻井　一翔</t>
  </si>
  <si>
    <t>宮崎　優太郎</t>
  </si>
  <si>
    <t>栗林　颯汰</t>
  </si>
  <si>
    <t>宮澤　拓希</t>
  </si>
  <si>
    <t>脇　英汰</t>
  </si>
  <si>
    <t>桑山　航志</t>
  </si>
  <si>
    <t>西村　亘葵</t>
  </si>
  <si>
    <t>福田　昂太</t>
  </si>
  <si>
    <t>河邊　希里斗</t>
  </si>
  <si>
    <t>大川　慶也</t>
  </si>
  <si>
    <t>林　秀吉</t>
  </si>
  <si>
    <t>部田　崚一郎</t>
  </si>
  <si>
    <t>今泉　天翔</t>
  </si>
  <si>
    <t>黒田　琉生</t>
  </si>
  <si>
    <t>中村　雄月</t>
  </si>
  <si>
    <t>永井　泰</t>
  </si>
  <si>
    <t>今村　直輝</t>
  </si>
  <si>
    <t>宮川　星空</t>
  </si>
  <si>
    <t>稲岡　拓実</t>
  </si>
  <si>
    <t>大河原　啓太</t>
  </si>
  <si>
    <t>青山　紘大</t>
  </si>
  <si>
    <t>鈴木　智宏</t>
  </si>
  <si>
    <t>馬越　優伸</t>
  </si>
  <si>
    <t>長濵　尚汰</t>
  </si>
  <si>
    <t>田替　漣</t>
  </si>
  <si>
    <t>梶田　竜成</t>
  </si>
  <si>
    <t>山田　悠介</t>
  </si>
  <si>
    <t>米津　海斗</t>
  </si>
  <si>
    <t>原田　倫太朗</t>
  </si>
  <si>
    <t>玉置　淳也</t>
  </si>
  <si>
    <t>岡　賢明</t>
  </si>
  <si>
    <t>高橋　海地</t>
  </si>
  <si>
    <t>長瀬　温人</t>
  </si>
  <si>
    <t>若井　悠真</t>
  </si>
  <si>
    <t>永田　宗太郎</t>
  </si>
  <si>
    <t>湯浅　幸介</t>
  </si>
  <si>
    <t>小林　星也</t>
  </si>
  <si>
    <t>加藤　早翔</t>
  </si>
  <si>
    <t>山本　凌大</t>
  </si>
  <si>
    <t>田中　亮之介</t>
  </si>
  <si>
    <t>石川　敦也</t>
  </si>
  <si>
    <t>後藤　大亮</t>
  </si>
  <si>
    <t>伴 拓実</t>
  </si>
  <si>
    <t>西川　綜介</t>
  </si>
  <si>
    <t>吉澤　孝介</t>
  </si>
  <si>
    <t>小園　涼介</t>
  </si>
  <si>
    <t>岡本　皐玖</t>
  </si>
  <si>
    <t>野田　恭助</t>
  </si>
  <si>
    <t>太田　伶毅</t>
  </si>
  <si>
    <t>近藤　泰心</t>
  </si>
  <si>
    <t>遠藤　優人</t>
  </si>
  <si>
    <t>横田　陽翔</t>
  </si>
  <si>
    <t>久保田　彩巴</t>
  </si>
  <si>
    <t>山崎　晴大</t>
  </si>
  <si>
    <t>坂本　空</t>
  </si>
  <si>
    <t>森　光世</t>
  </si>
  <si>
    <t>鈴木　大智</t>
  </si>
  <si>
    <t>江上　貴紀</t>
  </si>
  <si>
    <t>山脇　知治</t>
  </si>
  <si>
    <t>矢追　光希</t>
  </si>
  <si>
    <t>太田　怜汰郎</t>
  </si>
  <si>
    <t>朝倉　真生</t>
  </si>
  <si>
    <t>髙井　貫太</t>
  </si>
  <si>
    <t>平島　稜己</t>
  </si>
  <si>
    <t>伊藤　僚英</t>
  </si>
  <si>
    <t>塚本　舜也</t>
  </si>
  <si>
    <t>川村　昂生</t>
  </si>
  <si>
    <t>鈴木　隆文</t>
  </si>
  <si>
    <t>木保　太佑</t>
  </si>
  <si>
    <t>中村　航</t>
  </si>
  <si>
    <t>吉田　理貴</t>
  </si>
  <si>
    <t>松下　凌也</t>
  </si>
  <si>
    <t>岩尾　陽向</t>
  </si>
  <si>
    <t>塩屋　智寛</t>
  </si>
  <si>
    <t>我謝　慧汰</t>
  </si>
  <si>
    <t>土屋　拓海</t>
  </si>
  <si>
    <t>豊田　円太郎</t>
  </si>
  <si>
    <t>下村 晃太朗</t>
  </si>
  <si>
    <t>岸田　拓真</t>
  </si>
  <si>
    <t>篠原　諒介</t>
  </si>
  <si>
    <t>米満　陽人</t>
  </si>
  <si>
    <t>山下　大和</t>
  </si>
  <si>
    <t>中平　昂成</t>
  </si>
  <si>
    <t>小林　竜希</t>
  </si>
  <si>
    <t>松田　周</t>
    <rPh sb="0" eb="2">
      <t>マツダ</t>
    </rPh>
    <rPh sb="3" eb="4">
      <t>シュウ</t>
    </rPh>
    <phoneticPr fontId="74"/>
  </si>
  <si>
    <t>一ノ瀬　桜月</t>
    <rPh sb="0" eb="1">
      <t>イチ</t>
    </rPh>
    <rPh sb="2" eb="3">
      <t>セ</t>
    </rPh>
    <rPh sb="4" eb="5">
      <t>サクラ</t>
    </rPh>
    <rPh sb="5" eb="6">
      <t>ツキ</t>
    </rPh>
    <phoneticPr fontId="74"/>
  </si>
  <si>
    <t>大石　楓</t>
    <rPh sb="0" eb="2">
      <t>オオイシ</t>
    </rPh>
    <rPh sb="3" eb="4">
      <t>カエデ</t>
    </rPh>
    <phoneticPr fontId="74"/>
  </si>
  <si>
    <t>佐藤　翼</t>
    <rPh sb="0" eb="2">
      <t>サトウ</t>
    </rPh>
    <rPh sb="3" eb="4">
      <t>ツバサ</t>
    </rPh>
    <phoneticPr fontId="74"/>
  </si>
  <si>
    <t>馬渕　輝</t>
    <rPh sb="0" eb="2">
      <t>マブチ</t>
    </rPh>
    <rPh sb="3" eb="4">
      <t>カガヤ</t>
    </rPh>
    <phoneticPr fontId="74"/>
  </si>
  <si>
    <t>久保　勇稀</t>
    <rPh sb="0" eb="2">
      <t xml:space="preserve">クボ </t>
    </rPh>
    <rPh sb="3" eb="4">
      <t>ユウキ</t>
    </rPh>
    <rPh sb="4" eb="5">
      <t xml:space="preserve">マレ </t>
    </rPh>
    <phoneticPr fontId="74"/>
  </si>
  <si>
    <t>竹本　響玖</t>
    <rPh sb="0" eb="2">
      <t>タケモト</t>
    </rPh>
    <rPh sb="3" eb="4">
      <t>ヒビ</t>
    </rPh>
    <rPh sb="4" eb="5">
      <t>ク</t>
    </rPh>
    <phoneticPr fontId="74"/>
  </si>
  <si>
    <t>土山　直輝</t>
    <rPh sb="0" eb="2">
      <t>ドヤマ</t>
    </rPh>
    <rPh sb="3" eb="5">
      <t>ナオキ</t>
    </rPh>
    <phoneticPr fontId="74"/>
  </si>
  <si>
    <t>水野　陽翔</t>
    <rPh sb="0" eb="2">
      <t>ミズノ</t>
    </rPh>
    <rPh sb="3" eb="5">
      <t>ハルト</t>
    </rPh>
    <phoneticPr fontId="74"/>
  </si>
  <si>
    <t>戸田　伶音</t>
    <rPh sb="0" eb="2">
      <t>トダ</t>
    </rPh>
    <rPh sb="3" eb="4">
      <t>レイ</t>
    </rPh>
    <rPh sb="4" eb="5">
      <t>オト</t>
    </rPh>
    <phoneticPr fontId="74"/>
  </si>
  <si>
    <t>清水　蒼太</t>
    <rPh sb="0" eb="2">
      <t>シミズ</t>
    </rPh>
    <rPh sb="3" eb="4">
      <t>アオ</t>
    </rPh>
    <rPh sb="4" eb="5">
      <t>ブト</t>
    </rPh>
    <phoneticPr fontId="74"/>
  </si>
  <si>
    <t>近藤　裕生</t>
    <rPh sb="0" eb="2">
      <t>コンドウ</t>
    </rPh>
    <rPh sb="3" eb="5">
      <t>ユウセイ</t>
    </rPh>
    <phoneticPr fontId="74"/>
  </si>
  <si>
    <t>尾崎　楓太</t>
    <rPh sb="0" eb="2">
      <t>オザキ</t>
    </rPh>
    <rPh sb="3" eb="5">
      <t>ソウタ</t>
    </rPh>
    <phoneticPr fontId="74"/>
  </si>
  <si>
    <t>田中　達也</t>
    <rPh sb="0" eb="2">
      <t>タナカ</t>
    </rPh>
    <rPh sb="3" eb="5">
      <t>タツヤ</t>
    </rPh>
    <phoneticPr fontId="74"/>
  </si>
  <si>
    <t>柏木　龍太</t>
    <rPh sb="0" eb="2">
      <t>カシワギ</t>
    </rPh>
    <rPh sb="3" eb="5">
      <t>リュウタ</t>
    </rPh>
    <phoneticPr fontId="74"/>
  </si>
  <si>
    <t>久米　珠蓮</t>
    <rPh sb="0" eb="2">
      <t>クメ</t>
    </rPh>
    <rPh sb="3" eb="4">
      <t>ジュ</t>
    </rPh>
    <rPh sb="4" eb="5">
      <t>レン</t>
    </rPh>
    <phoneticPr fontId="74"/>
  </si>
  <si>
    <t>古沢　直</t>
    <rPh sb="0" eb="2">
      <t>フルサワ</t>
    </rPh>
    <rPh sb="3" eb="4">
      <t>ナオ</t>
    </rPh>
    <phoneticPr fontId="74"/>
  </si>
  <si>
    <t>加藤　周</t>
    <rPh sb="0" eb="2">
      <t>カトウ</t>
    </rPh>
    <rPh sb="3" eb="4">
      <t>アマネ</t>
    </rPh>
    <phoneticPr fontId="74"/>
  </si>
  <si>
    <t>浅野　佑輔</t>
    <rPh sb="0" eb="2">
      <t>アサノ</t>
    </rPh>
    <rPh sb="3" eb="5">
      <t>ユウスケ</t>
    </rPh>
    <phoneticPr fontId="74"/>
  </si>
  <si>
    <t>野々山　龍也</t>
    <rPh sb="0" eb="3">
      <t>ノノヤマ</t>
    </rPh>
    <rPh sb="4" eb="5">
      <t>タツ</t>
    </rPh>
    <rPh sb="5" eb="6">
      <t>ヤ</t>
    </rPh>
    <phoneticPr fontId="74"/>
  </si>
  <si>
    <t>伊藤　優希</t>
    <rPh sb="0" eb="2">
      <t>イトウ</t>
    </rPh>
    <rPh sb="3" eb="5">
      <t>ユウキ</t>
    </rPh>
    <phoneticPr fontId="74"/>
  </si>
  <si>
    <t>YAMAMOTO Takeshi(98)</t>
  </si>
  <si>
    <t>SASAKI Kanta(00)</t>
  </si>
  <si>
    <t>KITAMURA Yuto(00)</t>
  </si>
  <si>
    <t>NAKAYAMA Ryo(00)</t>
  </si>
  <si>
    <t>HARABAYASHI Ryo(00)</t>
  </si>
  <si>
    <t>NAGASAKA Yuma(01)</t>
  </si>
  <si>
    <t>HARA Kazushi(01)</t>
  </si>
  <si>
    <t>KUNO Akira(01)</t>
  </si>
  <si>
    <t>DOI Shunto(01)</t>
  </si>
  <si>
    <t>SAITO Yuta(01)</t>
  </si>
  <si>
    <t>YATO Hyuga(01)</t>
  </si>
  <si>
    <t>ANDO Hiroki(01)</t>
  </si>
  <si>
    <t>WATANABE Yusuke(01)</t>
  </si>
  <si>
    <t>FUKUYAMA Toi(02)</t>
  </si>
  <si>
    <t>YASUNAGA Eiki(02)</t>
  </si>
  <si>
    <t>SHIMIZU Ryoga(02)</t>
  </si>
  <si>
    <t>AKIYOSHI Ryosuke(02)</t>
  </si>
  <si>
    <t>KOJIMA Yusuke(02)</t>
  </si>
  <si>
    <t>OKADA Ryo(02)</t>
  </si>
  <si>
    <t>HAJI Kosuke(02)</t>
  </si>
  <si>
    <t>TSUZUKI Takumi(02)</t>
  </si>
  <si>
    <t>ONO Yuji(02)</t>
  </si>
  <si>
    <t>KITO Kentaro(02)</t>
  </si>
  <si>
    <t>TAKEMURA Kohei(03)</t>
  </si>
  <si>
    <t>FUSHIDA Ryo(03)</t>
  </si>
  <si>
    <t>NARUTO Daichi(03)</t>
  </si>
  <si>
    <t>IMAZU Takeru(03)</t>
  </si>
  <si>
    <t>SHINKAI Keita(03)</t>
  </si>
  <si>
    <t>ISOMURA Kai(04)</t>
  </si>
  <si>
    <t>ADACHI Ryosuke(02)</t>
  </si>
  <si>
    <t>SUGIHARA Rikuto(00)</t>
  </si>
  <si>
    <t>MITSUYA Taiga(02)</t>
  </si>
  <si>
    <t>MASUDA Shunya(02)</t>
  </si>
  <si>
    <t>UEMURA Sota(02)</t>
  </si>
  <si>
    <t>SANO Yusei(00)</t>
  </si>
  <si>
    <t>NISHIKAWARA Tomoki(02)</t>
  </si>
  <si>
    <t>MORIKAWA Haruyuki(99)</t>
  </si>
  <si>
    <t>NAKASHIMA Kota(00)</t>
  </si>
  <si>
    <t>OKADA Shunsuke(01)</t>
  </si>
  <si>
    <t>SUGANUMA Kosei(03)</t>
  </si>
  <si>
    <t>FUJII Kohei(01)</t>
  </si>
  <si>
    <t>KURA Hiroki(00)</t>
  </si>
  <si>
    <t>TAKAMA Shodai(01)</t>
  </si>
  <si>
    <t>MORI Yuito(03)</t>
  </si>
  <si>
    <t>ABE Shosuke(02)</t>
  </si>
  <si>
    <t>HARIU Shohei(00)</t>
  </si>
  <si>
    <t>YOSHONO Akimichi(02)</t>
  </si>
  <si>
    <t>HIRANO Seiichi(00)</t>
  </si>
  <si>
    <t>ISHII Haruki(00)</t>
  </si>
  <si>
    <t>MATSUI Koya(02)</t>
  </si>
  <si>
    <t>YAMAWAKI Hideki(03)</t>
  </si>
  <si>
    <t>KAWASAKI Tetsuaki(02)</t>
  </si>
  <si>
    <t>KURONO Taihei(02)</t>
  </si>
  <si>
    <t>NAKAGAWA Daisuke(03)</t>
  </si>
  <si>
    <t>HASHIHIRA Tomoki(02)</t>
  </si>
  <si>
    <t>TAJIRI Shinnosuke(02)</t>
  </si>
  <si>
    <t>YASUOKA Taisei(00)</t>
  </si>
  <si>
    <t>KATO Taichi(03)</t>
  </si>
  <si>
    <t>MORIGAKI Hiroshi(03)</t>
  </si>
  <si>
    <t>OKUBO Shinya(01)</t>
  </si>
  <si>
    <t>IRI Yuki(02)</t>
  </si>
  <si>
    <t>KUROBE Keisuke(01)</t>
  </si>
  <si>
    <t>SAITO Yu(01)</t>
  </si>
  <si>
    <t>FUKAYA Asahi(04)</t>
  </si>
  <si>
    <t>ONO Ryota(02)</t>
  </si>
  <si>
    <t>SAITO Gaku(01)</t>
  </si>
  <si>
    <t>YADA Yuma(02)</t>
  </si>
  <si>
    <t>MATSUMURA Kohei(01)</t>
  </si>
  <si>
    <t>ICHIKAWA Tadaki(01)</t>
  </si>
  <si>
    <t>MURASE Ryoji(01)</t>
  </si>
  <si>
    <t>ASANO Ryota(03)</t>
  </si>
  <si>
    <t>TERASHIMA Haru(01)</t>
  </si>
  <si>
    <t>NISHIDA Sho(03)</t>
  </si>
  <si>
    <t>IMAOKA Yuto(99)</t>
  </si>
  <si>
    <t>KOJI Shota(01)</t>
  </si>
  <si>
    <t>YAMAMOTO Yusei(00)</t>
  </si>
  <si>
    <t>KAWASAKI Kensuke(01)</t>
  </si>
  <si>
    <t>SUZUKI Tomohiro(99)</t>
  </si>
  <si>
    <t>SATO Taiga(03)</t>
  </si>
  <si>
    <t>FUJINO Koushi(04)</t>
  </si>
  <si>
    <t>KIMURA Kazuki(03)</t>
  </si>
  <si>
    <t>OGAWA Kairi(02)</t>
  </si>
  <si>
    <t>INUKAI Yoshihiro(01)</t>
  </si>
  <si>
    <t>FURUTA Riku(03)</t>
  </si>
  <si>
    <t>TAKENO Yusuke(02)</t>
  </si>
  <si>
    <t>MATSUMOTO Sohei(01)</t>
  </si>
  <si>
    <t>YOSHIHARA Makoto(02)</t>
  </si>
  <si>
    <t>IMORI Keiya(00)</t>
  </si>
  <si>
    <t>NAGASE Hiroya(99)</t>
  </si>
  <si>
    <t>FUKUI Tatsuya(99)</t>
  </si>
  <si>
    <t>TSUJIKAWA Yuma(99)</t>
  </si>
  <si>
    <t>MOCHIZUKI Koyo(99)</t>
  </si>
  <si>
    <t>YAMAGUCHI Rio(00)</t>
  </si>
  <si>
    <t>MIYAMOTO Koki(01)</t>
  </si>
  <si>
    <t>MIYAGAWA Tomoya(01)</t>
  </si>
  <si>
    <t>INOTSUME Hiroki(01)</t>
  </si>
  <si>
    <t>SATOU Kazuki(02)</t>
  </si>
  <si>
    <t>NAKAI Hiroto(01)</t>
  </si>
  <si>
    <t>KONDOU Hayato(01)</t>
  </si>
  <si>
    <t>WARASINA Reiya(02)</t>
  </si>
  <si>
    <t>TSUCHIYA Ryuya(02)</t>
  </si>
  <si>
    <t>KAWAMOTO Hayato(01)</t>
  </si>
  <si>
    <t>SUZUKI Syuto(02)</t>
  </si>
  <si>
    <t>KURIYAMA Itsuki(02)</t>
  </si>
  <si>
    <t>FUKUI Syun(02)</t>
  </si>
  <si>
    <t>SHINGU Daiki(02)</t>
  </si>
  <si>
    <t>TAKEUCHI Asagi(01)</t>
  </si>
  <si>
    <t>KUROGI Ryohei(02)</t>
  </si>
  <si>
    <t>KAWAKAMI Yuri(03)</t>
  </si>
  <si>
    <t>MATSUOKA Taisei(03)</t>
  </si>
  <si>
    <t>MORI Kaisei(03)</t>
  </si>
  <si>
    <t>SUZUKI Kaito(03)</t>
  </si>
  <si>
    <t>YAMAZAKI Io(03)</t>
  </si>
  <si>
    <t>TAGUCHI Yamato(03)</t>
  </si>
  <si>
    <t>SATOU Sora(03)</t>
  </si>
  <si>
    <t>MURAKAMI Ayato(03)</t>
  </si>
  <si>
    <t>KAIZU Haruki(03)</t>
  </si>
  <si>
    <t>HARANO Toshiki(04)</t>
  </si>
  <si>
    <t>ISHIGAKI Yoshito(92)</t>
  </si>
  <si>
    <t>AYUKAWA Sho(01)</t>
  </si>
  <si>
    <t>KANEKO Taira(02)</t>
  </si>
  <si>
    <t>HAYAKAWA Ritsu(01)</t>
  </si>
  <si>
    <t>HARUTA Kosaku(01)</t>
  </si>
  <si>
    <t>MORITA Taisei(01)</t>
  </si>
  <si>
    <t>ITO Kazuki(02)</t>
  </si>
  <si>
    <t>SAWAKI Ryuya(02)</t>
  </si>
  <si>
    <t>HASEGAWA Taichi(03)</t>
  </si>
  <si>
    <t>HAYASHI Shintorou(02)</t>
  </si>
  <si>
    <t>ONO Itita(04)</t>
  </si>
  <si>
    <t>OKADA Akifumi(03)</t>
  </si>
  <si>
    <t>KITAMURA Hidetoshi(03)</t>
  </si>
  <si>
    <t>SHODA Kazuto(03)</t>
  </si>
  <si>
    <t>SUGIURA Haruto(04)</t>
  </si>
  <si>
    <t>TAKAHASHI Takumi(03)</t>
  </si>
  <si>
    <t>NONOBE Kota(03)</t>
  </si>
  <si>
    <t>HONMA Haruki(03)</t>
  </si>
  <si>
    <t>WASHIOKA Ken(03)</t>
  </si>
  <si>
    <t>GOTO Haruki(04)</t>
  </si>
  <si>
    <t>SUGIURA Yumeki(04)</t>
  </si>
  <si>
    <t>TAJIMA Rintaro(04)</t>
  </si>
  <si>
    <t>HADA Kouei(04)</t>
  </si>
  <si>
    <t>MATUMOTO Koutarou(04)</t>
  </si>
  <si>
    <t>MIYASHITA Yuuki(04)</t>
  </si>
  <si>
    <t>YAMADA Taro(04)</t>
  </si>
  <si>
    <t>YAMAMOTO Shoya(04)</t>
  </si>
  <si>
    <t>YAMAMOTO Yuto(04)</t>
  </si>
  <si>
    <t>WASHINO Akinori(04)</t>
  </si>
  <si>
    <t>KONDO Tsubasa(00)</t>
  </si>
  <si>
    <t>NAKAGAWA Seiya(02)</t>
  </si>
  <si>
    <t>UEHARA Taiga(01)</t>
  </si>
  <si>
    <t>NAGASAKA Naoya(01)</t>
  </si>
  <si>
    <t>YOSHIMINE Mikiya(01)</t>
  </si>
  <si>
    <t>ISOBE Ryota(99)</t>
  </si>
  <si>
    <t>ASAI Shura(02)</t>
  </si>
  <si>
    <t>TATSUMI Ryo(01)</t>
  </si>
  <si>
    <t>TANAKA Ryo(01)</t>
  </si>
  <si>
    <t>HASHIMOTO Ryota(02)</t>
  </si>
  <si>
    <t>MATSUHANA Kosuke(01)</t>
  </si>
  <si>
    <t>NAKASHIMA Etsuya(02)</t>
  </si>
  <si>
    <t>KIMURA Kazuki(01)</t>
  </si>
  <si>
    <t>KATO Daiki(02)</t>
  </si>
  <si>
    <t>TERAI Kento(00)</t>
  </si>
  <si>
    <t>SUGIURA Ryuki(98)</t>
  </si>
  <si>
    <t>BANNO Akira(03)</t>
  </si>
  <si>
    <t>UEDA Yuma(02)</t>
  </si>
  <si>
    <t>TANAHASHI Kentaro(03)</t>
  </si>
  <si>
    <t>KOKETSU Yuki(03)</t>
  </si>
  <si>
    <t>SHIBUTANI Ryosei(02)</t>
  </si>
  <si>
    <t>HAMADA Yuta(04)</t>
  </si>
  <si>
    <t>SHIRAI Nozomu(01)</t>
  </si>
  <si>
    <t>FUJIWARA Sosuke(03)</t>
  </si>
  <si>
    <t>ISHIDA Masato(03)</t>
  </si>
  <si>
    <t>KAMIYA Takuma(03)</t>
  </si>
  <si>
    <t>UEMURA Kota(02)</t>
  </si>
  <si>
    <t>UMEMURA Ryoga(04)</t>
  </si>
  <si>
    <t>TANI Reiya(05)</t>
  </si>
  <si>
    <t>HORIE Sotaro(01)</t>
  </si>
  <si>
    <t>TOMITA Tairi(01)</t>
  </si>
  <si>
    <t>ASANO Tatsunari(01)</t>
  </si>
  <si>
    <t>HASHIMOTO Taira(01)</t>
  </si>
  <si>
    <t>SUZUKI Ryuya(01)</t>
  </si>
  <si>
    <t>YASUDA Naoki(01)</t>
  </si>
  <si>
    <t>AOI Takumi(01)</t>
  </si>
  <si>
    <t>ITO Shoun(01)</t>
  </si>
  <si>
    <t>OBA Kota(02)</t>
  </si>
  <si>
    <t>YAMAGUCHI Kanta(02)</t>
  </si>
  <si>
    <t>HIROSE Yu(02)</t>
  </si>
  <si>
    <t>ARASAKI Katsuya(02)</t>
  </si>
  <si>
    <t>HORIKAWA Shoki(02)</t>
  </si>
  <si>
    <t>SHINMURA Megumu(03)</t>
  </si>
  <si>
    <t>ASANO Sota(02)</t>
  </si>
  <si>
    <t>MATSUMOTO Masanori(02)</t>
  </si>
  <si>
    <t>MUTO Kohei(03)</t>
  </si>
  <si>
    <t>ISOGAI Kazuma(03)</t>
  </si>
  <si>
    <t>ISOBE Yoshitaka(03)</t>
  </si>
  <si>
    <t>TANIGUCHI Eiki(03)</t>
  </si>
  <si>
    <t>YAMASAKI Kotaro(03)</t>
  </si>
  <si>
    <t>MATSUURA Kotaro(03)</t>
  </si>
  <si>
    <t>OYAIZU Akira(03)</t>
  </si>
  <si>
    <t>SUGA Kanta(03)</t>
  </si>
  <si>
    <t>OKADA Haruki(03)</t>
  </si>
  <si>
    <t>NISHIKAWA Yuki(03)</t>
  </si>
  <si>
    <t>TERADA Tomoya(03)</t>
  </si>
  <si>
    <t>ITO Satoki(03)</t>
  </si>
  <si>
    <t>TOYOSHI Yuri(04)</t>
  </si>
  <si>
    <t>SUGIURA Ringo(03)</t>
  </si>
  <si>
    <t>ITO Yuma(04)</t>
  </si>
  <si>
    <t>KUMAZAKI Wataru(04)</t>
  </si>
  <si>
    <t>NAKANO Shogo(03)</t>
  </si>
  <si>
    <t>SUZUKI Ukyo(03)</t>
  </si>
  <si>
    <t>USHIDA Takumi(02)</t>
  </si>
  <si>
    <t>ODA Shinei(01)</t>
  </si>
  <si>
    <t>MATSUURA Yugo(01)</t>
  </si>
  <si>
    <t>NAKAMURA Atsuki(02)</t>
  </si>
  <si>
    <t>MIYAZAKI Kento(02)</t>
  </si>
  <si>
    <t>UCHIDA Sohei(02)</t>
  </si>
  <si>
    <t>NATSUME Shori(02)</t>
  </si>
  <si>
    <t>KOIZUMI Shota(03)</t>
  </si>
  <si>
    <t>ICHIMURA Shota(02)</t>
  </si>
  <si>
    <t>HASEGAWA Mahiro(02)</t>
  </si>
  <si>
    <t>OKUSAKO Taiyo(03)</t>
  </si>
  <si>
    <t>DOI Mizuki(03)</t>
  </si>
  <si>
    <t>OHASHI Takuho(03)</t>
  </si>
  <si>
    <t>MORI Shoichiro(03)</t>
  </si>
  <si>
    <t>NANAMI Taiki(03)</t>
  </si>
  <si>
    <t>YOSHIDA Kazuki(03)</t>
  </si>
  <si>
    <t>TAKANE Daiki(03)</t>
  </si>
  <si>
    <t>ITO Ryota(04)</t>
  </si>
  <si>
    <t>YAMAZOE Tomoya(03)</t>
  </si>
  <si>
    <t>SHIROYAMA Daigo(02)</t>
  </si>
  <si>
    <t>OWAKI Kohei(02)</t>
  </si>
  <si>
    <t>KARIYA Shinnosuke(01)</t>
  </si>
  <si>
    <t>HASHINO Mitsumasa(02)</t>
  </si>
  <si>
    <t>HATTORI Ryo(01)</t>
  </si>
  <si>
    <t>YAMAMOTO Shunta(01)</t>
  </si>
  <si>
    <t>SASAKI Towa(02)</t>
  </si>
  <si>
    <t>SERUODO Zyamubarudoruzi(02)</t>
  </si>
  <si>
    <t>TATEMATSU Kazuma(02)</t>
  </si>
  <si>
    <t>HANAOAKA Masaya(03)</t>
  </si>
  <si>
    <t>HIJIKATA Yuuki(02)</t>
  </si>
  <si>
    <t>YOSHIDA Ryouya(03)</t>
  </si>
  <si>
    <t>OOTA Yuto(03)</t>
  </si>
  <si>
    <t>KANAO Ryota(03)</t>
  </si>
  <si>
    <t>KISHIMOTO Harumori(04)</t>
  </si>
  <si>
    <t>IWATA Genya(04)</t>
  </si>
  <si>
    <t>UCHIYAMA Shun(04)</t>
  </si>
  <si>
    <t>OSAKO Taiki(05)</t>
  </si>
  <si>
    <t>KATO Shin(04)</t>
  </si>
  <si>
    <t>KONDOU Yusuke(05)</t>
  </si>
  <si>
    <t>SAWAI Kouki (04)</t>
  </si>
  <si>
    <t>HONDA Soya(04)</t>
  </si>
  <si>
    <t>KANI Taisei(01)</t>
  </si>
  <si>
    <t>MATSUMOTO Ryotaro(01)</t>
  </si>
  <si>
    <t>UEDA Yunosuke(01)</t>
  </si>
  <si>
    <t>MAEDA Jun(02)</t>
  </si>
  <si>
    <t>YAMAMOTO Yuya(02)</t>
  </si>
  <si>
    <t>MACHIDA Kein(01)</t>
  </si>
  <si>
    <t>WATANABE Rikuo(01)</t>
  </si>
  <si>
    <t>MIZUTANI Takuya(01)</t>
  </si>
  <si>
    <t>UEZONO Takumi(02)</t>
  </si>
  <si>
    <t>NAKAMURA Homare(02)</t>
  </si>
  <si>
    <t>AOYAMA Sota(03)</t>
  </si>
  <si>
    <t>ONO Koki(02)</t>
  </si>
  <si>
    <t>KATAOKA Kosei(02)</t>
  </si>
  <si>
    <t>OKAMOTO Kenso(02)</t>
  </si>
  <si>
    <t>AOI Yuta(03)</t>
  </si>
  <si>
    <t>KAMEI Yamato(04)</t>
  </si>
  <si>
    <t>KANEKO Yuichi(03)</t>
  </si>
  <si>
    <t>HIRAISHI Humiya(03)</t>
  </si>
  <si>
    <t>URASE Koki(03)</t>
  </si>
  <si>
    <t>SAKATA Shunya(03)</t>
  </si>
  <si>
    <t>YAMAMOTO Ikki(04)</t>
  </si>
  <si>
    <t>UWATOKO Ryuta(01)</t>
  </si>
  <si>
    <t>OGAWA Henrique(01)</t>
  </si>
  <si>
    <t>KAWAMURA Shoei(02)</t>
  </si>
  <si>
    <t>KONDO Koki(01)</t>
  </si>
  <si>
    <t>SANO Fumiya(01)</t>
  </si>
  <si>
    <t>SUZUKI Reimu(01)</t>
  </si>
  <si>
    <t>TAMIYA Shogo(02)</t>
  </si>
  <si>
    <t>TSUKAHARA Sera(02)</t>
  </si>
  <si>
    <t>TSUTSUI Shigetora(01)</t>
  </si>
  <si>
    <t>NAKAGITA Taiga(01)</t>
  </si>
  <si>
    <t>HAYAKAWA Kyohei(02)</t>
  </si>
  <si>
    <t>HAYASHI Natsuya(01)</t>
  </si>
  <si>
    <t>FUJITA Tomokazu(01)</t>
  </si>
  <si>
    <t>HOSHII Syunsuke(00)</t>
  </si>
  <si>
    <t>MATSUMOTO Yuto(01)</t>
  </si>
  <si>
    <t>YAMAMURA Toshiya(01)</t>
  </si>
  <si>
    <t>YAMAMOTO Raita(01)</t>
  </si>
  <si>
    <t>WATANABE Taiyo(01)</t>
  </si>
  <si>
    <t>ITO Kakeru(03)</t>
  </si>
  <si>
    <t>UCHIYAMA Yuto(03)</t>
  </si>
  <si>
    <t>ENDO Hayato(02)</t>
  </si>
  <si>
    <t>OKUNO Toshiki(02)</t>
  </si>
  <si>
    <t>KAWAHARA Dai(02)</t>
  </si>
  <si>
    <t>KITAGAWA Masataka(02)</t>
  </si>
  <si>
    <t>KOMATSU Kandai(02)</t>
  </si>
  <si>
    <t>SHIMOHATA Ryuya(02)</t>
  </si>
  <si>
    <t>SHUNDO Yusuke(02)</t>
  </si>
  <si>
    <t>SHINTANI Ayuto(02)</t>
  </si>
  <si>
    <t>SUGIYAMA Taichi(02)</t>
  </si>
  <si>
    <t xml:space="preserve"> TAWADA Kanji(02)</t>
  </si>
  <si>
    <t>TOMIYAMA Kaname(02)</t>
  </si>
  <si>
    <t>NAIKI Motoki(02)</t>
  </si>
  <si>
    <t>NAGANO Mitsuki(02)</t>
  </si>
  <si>
    <t>NISHIMURA Tomoki(02)</t>
  </si>
  <si>
    <t>NOMURA Yuki(02)</t>
  </si>
  <si>
    <t>HATTORI Sora(03)</t>
  </si>
  <si>
    <t>HIRATA Kazuya(03)</t>
  </si>
  <si>
    <t>FUJII Hodaka(02)</t>
  </si>
  <si>
    <t>FUJIMURA Keita(02)</t>
  </si>
  <si>
    <t>MATSUSHITA Ryosei(02)</t>
  </si>
  <si>
    <t>YAMADA Seiryo(03)</t>
  </si>
  <si>
    <t>YAMAMOTO Atsushi(02)</t>
  </si>
  <si>
    <t>IKEDA Kotaro(03)</t>
  </si>
  <si>
    <t>INOUE Kaito(03)</t>
  </si>
  <si>
    <t>OISHI Kanta(03)</t>
  </si>
  <si>
    <t>OTSUKA Kiyomasa(04)</t>
  </si>
  <si>
    <t>OGAWA Daisuke(03)</t>
  </si>
  <si>
    <t>KATAGIRI Kaito(03)</t>
  </si>
  <si>
    <t>KAWAMURA Ryusei(03)</t>
  </si>
  <si>
    <t>KITAMURA Shin(03)</t>
  </si>
  <si>
    <t>SUZUKI Hijiri(03)</t>
  </si>
  <si>
    <t>SUZUKI Fusei(03)</t>
  </si>
  <si>
    <t>SUCHI Naoki(03)</t>
  </si>
  <si>
    <t>TAKAHASHI Yujin(04)</t>
  </si>
  <si>
    <t>TAKENAKA Genki(04)</t>
  </si>
  <si>
    <t>NAKANO Rinto(03)</t>
  </si>
  <si>
    <t>NAKAMURA Koki(03)</t>
  </si>
  <si>
    <t>NAHA Shodai(04)</t>
  </si>
  <si>
    <t>NISIGAYA Sota(03)</t>
  </si>
  <si>
    <t>NODA Shogo(04)</t>
  </si>
  <si>
    <t>NOYORI Reimon(03)</t>
  </si>
  <si>
    <t>HAMAGUCHI Fusuke(03)</t>
  </si>
  <si>
    <t>HARA Ichika(03)</t>
  </si>
  <si>
    <t>HIGASHIDA Taisei(03)</t>
  </si>
  <si>
    <t>FUKUDA Riku(03)</t>
  </si>
  <si>
    <t>HIGUCHI Shu (04)</t>
  </si>
  <si>
    <t>FUJIWARA Riki(03)</t>
  </si>
  <si>
    <t>MURAKAWA Riki(03)</t>
  </si>
  <si>
    <t>MURAKAWA Ritsu(03)</t>
  </si>
  <si>
    <t>MORITA Yusei(04)</t>
  </si>
  <si>
    <t>YOSHIOKA Akito(03)</t>
  </si>
  <si>
    <t>AMAIKE Kosei(04)</t>
  </si>
  <si>
    <t>IKUTA Yukinaga(04)</t>
  </si>
  <si>
    <t>UENO Koichi(04)</t>
  </si>
  <si>
    <t>UCHIYA Shota(04)</t>
  </si>
  <si>
    <t>OKAMOTO Yuya(04)</t>
  </si>
  <si>
    <t>OKUNO Futo(05)</t>
  </si>
  <si>
    <t>OGURA Daiki(04)</t>
  </si>
  <si>
    <t>KATO Sotaro(04)</t>
  </si>
  <si>
    <t>KAMEI Takao(04)</t>
  </si>
  <si>
    <t>KAWAHARA Yuto (04)</t>
  </si>
  <si>
    <t>KANBE Ryosuke (04)</t>
  </si>
  <si>
    <t>KINJO Keito(04)</t>
  </si>
  <si>
    <t>KURIU Sakuto(05)</t>
  </si>
  <si>
    <t>SAKAI Mitsuki(05)</t>
  </si>
  <si>
    <t>SUGIMOTO Keishi (04)</t>
  </si>
  <si>
    <t>SUGIMORI Kaito (05)</t>
  </si>
  <si>
    <t>SUNADA Daiki(04)</t>
  </si>
  <si>
    <t>TAJI Ayuki(04)</t>
  </si>
  <si>
    <t>TAJIKA Motomu(04)</t>
  </si>
  <si>
    <t>TSUGE Yamato(04)</t>
  </si>
  <si>
    <t>NISHIYAMA Zen(04)</t>
  </si>
  <si>
    <t>HATANAKA Reon(04)</t>
  </si>
  <si>
    <t>HIROHATA Kyogo(04)</t>
  </si>
  <si>
    <t>FUKUTA Kodai(04)</t>
  </si>
  <si>
    <t>MAEHATA Ota(04)</t>
  </si>
  <si>
    <t>MATSUTANI Syusei(05)</t>
  </si>
  <si>
    <t>MORAESU Kaiki(04)</t>
  </si>
  <si>
    <t>MORISHITA Taiga(04)</t>
  </si>
  <si>
    <t>YAMASHITA Yuta(04)</t>
  </si>
  <si>
    <t>WATANABE Daisuke(04)</t>
  </si>
  <si>
    <t>IZAWA Aoi(02)</t>
  </si>
  <si>
    <t>OSAKIS ohei(01)</t>
  </si>
  <si>
    <t>TAKAHASHI Kotaro(01)</t>
  </si>
  <si>
    <t>AMANO Yuya(03)</t>
  </si>
  <si>
    <t>KUROKI Shota(02)</t>
  </si>
  <si>
    <t>KOGIKU Amaru(03)</t>
  </si>
  <si>
    <t>SATO Ren(03)</t>
  </si>
  <si>
    <t>TAKI  Yusuke(02)</t>
  </si>
  <si>
    <t>HARA Taisei(02)</t>
  </si>
  <si>
    <t>HIRATA Soma(02)</t>
  </si>
  <si>
    <t>MIYAYAMA YUKI(02)</t>
  </si>
  <si>
    <t xml:space="preserve"> YAMAUCHI  Shoya(02)</t>
  </si>
  <si>
    <t>NAKAMURA Takumi(03)</t>
  </si>
  <si>
    <t>NAGASE Taiki(03)</t>
  </si>
  <si>
    <t>YOKOYAMA Io (04)</t>
  </si>
  <si>
    <t>IKEDA Yuta(04)</t>
  </si>
  <si>
    <t>ICHIKAWA Taimu(04)</t>
  </si>
  <si>
    <t>SHIBATA Tubasa(04)</t>
  </si>
  <si>
    <t>TOMOMATU Haruto(04)</t>
  </si>
  <si>
    <t>NAKASHIMA Nozomu(04)</t>
  </si>
  <si>
    <t>NAGATA Taishi(05)</t>
  </si>
  <si>
    <t>HAYAKAWA Kento(05)</t>
  </si>
  <si>
    <t>HIBI Kento(04)</t>
  </si>
  <si>
    <t>MAEJIMA Shion(04)</t>
  </si>
  <si>
    <t>MICHISHITA Rikiya(04)</t>
  </si>
  <si>
    <t>OOBAYASHI Waku(01)</t>
  </si>
  <si>
    <t>YASUKAWA Ryusei(03)</t>
  </si>
  <si>
    <t>TAKEHARA Asahi(04)</t>
  </si>
  <si>
    <t>NOZAKI Takuto(03)</t>
  </si>
  <si>
    <t>KOBUCHI Ryo(02)</t>
  </si>
  <si>
    <t>YAMAGUCHI Ryoji(01)</t>
  </si>
  <si>
    <t>TAGUCHI Yuki(01)</t>
  </si>
  <si>
    <t>HASHIBA Ryuji(01)</t>
  </si>
  <si>
    <t>HONDA Motoi(02)</t>
  </si>
  <si>
    <t>HANASHIMA Ikuto(01)</t>
  </si>
  <si>
    <t>KITA Masahiro(00)</t>
  </si>
  <si>
    <t>SOBUE Yuki(02)</t>
  </si>
  <si>
    <t>KUHARA Ryo(01)</t>
  </si>
  <si>
    <t>INADA Kanta(02)</t>
  </si>
  <si>
    <t>OKAMOTO Masaomi(03)</t>
  </si>
  <si>
    <t>OGAWA Shoei(01)</t>
  </si>
  <si>
    <t>NAKAMURA Sousuke(02)</t>
  </si>
  <si>
    <t>TOGUCHI Kohei(01)</t>
  </si>
  <si>
    <t>TANAKA Ryosuke(02)</t>
  </si>
  <si>
    <t>YAMAZAKI Sota(04)</t>
  </si>
  <si>
    <t>HASEBE Ryuki(04)</t>
  </si>
  <si>
    <t>NAGAYA Sousuke(03)</t>
  </si>
  <si>
    <t>YAMADA Haruki(03)</t>
  </si>
  <si>
    <t>NISHIDA Kazuya(03)</t>
  </si>
  <si>
    <t>SAKAI Shota(99)</t>
  </si>
  <si>
    <t>MURAMASTU Koya(99)</t>
  </si>
  <si>
    <t>NAKAMURA Shunsuke(00)</t>
  </si>
  <si>
    <t>DETO Tomohiro(00)</t>
  </si>
  <si>
    <t>KOBAYASHI Fumito(98)</t>
  </si>
  <si>
    <t>UNO Masato(98)</t>
  </si>
  <si>
    <t>TACHIKAWA Nao(98)</t>
  </si>
  <si>
    <t>ITO Masamichi(98)</t>
  </si>
  <si>
    <t>KUME Shota(02)</t>
  </si>
  <si>
    <t>TAKAHASHI Kazuki(03)</t>
  </si>
  <si>
    <t>NAGAYA Kazuki(03)</t>
  </si>
  <si>
    <t>KIYOTA Taketo(03)</t>
  </si>
  <si>
    <t>TANIMIZU Ruito(03)</t>
  </si>
  <si>
    <t>NAKASE Akito(03)</t>
  </si>
  <si>
    <t>UEDA Noeru(04)</t>
  </si>
  <si>
    <t>TAKENO Michiya(04)</t>
  </si>
  <si>
    <t>NAGATA Reiji(04)</t>
  </si>
  <si>
    <t>HIURA Kazushi(04)</t>
  </si>
  <si>
    <t>HIROKAWA Kouki(04)</t>
  </si>
  <si>
    <t>ICHINOSE Yuito(01)</t>
  </si>
  <si>
    <t>SUGIMOTO Tomoaki(03)</t>
  </si>
  <si>
    <t>NONOYAMA Kai(00)</t>
  </si>
  <si>
    <t>SHINTANI Tomoki(01)</t>
  </si>
  <si>
    <t>SOGA Takuma(02)</t>
  </si>
  <si>
    <t>ANDO Ken(02)</t>
  </si>
  <si>
    <t>SAKAKIBARA Kazuki(01)</t>
  </si>
  <si>
    <t>MIZUNO Keito(01)</t>
  </si>
  <si>
    <t>OGURA Ryota(02)</t>
  </si>
  <si>
    <t>YOSHIDA Ryusei(01)</t>
  </si>
  <si>
    <t>MAEDE Ousuke(03)</t>
  </si>
  <si>
    <t>OKUBO Takumi(01)</t>
  </si>
  <si>
    <t>INO Haruki(00)</t>
  </si>
  <si>
    <t>KAGEYAMA Keisuke(03)</t>
  </si>
  <si>
    <t>SAITO Ohrai(03)</t>
  </si>
  <si>
    <t>KOBAYASI Suguru(03)</t>
  </si>
  <si>
    <t>OGAWA Ryoma(02)</t>
  </si>
  <si>
    <t>SATO Shuto(03)</t>
  </si>
  <si>
    <t>MATSUO Kota(01)</t>
  </si>
  <si>
    <t>ITO Masakazu(02)</t>
  </si>
  <si>
    <t>TAKAHASHI Ryo(02)</t>
  </si>
  <si>
    <t>DAIKU Kagura(01)</t>
  </si>
  <si>
    <t>NOUGI Hiraku(03)</t>
  </si>
  <si>
    <t>KONDO Ran(02)</t>
  </si>
  <si>
    <t>NAKATSUGAWA Takumi(04)</t>
  </si>
  <si>
    <t>SAITO Ayumu(04)</t>
  </si>
  <si>
    <t>YOSHII Ryoma(03)</t>
  </si>
  <si>
    <t>YAMAMOTO Hayato(03)</t>
  </si>
  <si>
    <t>ITO Yuya(01)</t>
  </si>
  <si>
    <t>TERADA Koki(04)</t>
  </si>
  <si>
    <t>NISHIOKA Daishi(01)</t>
  </si>
  <si>
    <t>MAKIHARA Koki(01)</t>
  </si>
  <si>
    <t>YAMADA Kazuki(02)</t>
  </si>
  <si>
    <t>MATSUOKA Ryo(02)</t>
  </si>
  <si>
    <t>SOUMA Yuito(02)</t>
  </si>
  <si>
    <t>MATSUI Shuhei(03)</t>
  </si>
  <si>
    <t>NOHARA Daiki(03)</t>
  </si>
  <si>
    <t>SUGIURA Haru(02)</t>
  </si>
  <si>
    <t>KUMAYABU Ryusei(02)</t>
  </si>
  <si>
    <t>HIRAI Yoshiki(02)</t>
  </si>
  <si>
    <t>KUSAO Tomokazu(02)</t>
  </si>
  <si>
    <t>NIWANO Natsumi(03)</t>
  </si>
  <si>
    <t>BAN Koki(01)</t>
  </si>
  <si>
    <t>TANAKA Tetsuma(03)</t>
  </si>
  <si>
    <t>NISHIMOTO Hiroaki(03)</t>
  </si>
  <si>
    <t>AKAHORI Yuta(03)</t>
  </si>
  <si>
    <t>YAMASHITA Yugo(03)</t>
  </si>
  <si>
    <t>WATANABE Rinto(04)</t>
  </si>
  <si>
    <t>TORII Taito(04)</t>
  </si>
  <si>
    <t>ITO Yamato(04)</t>
  </si>
  <si>
    <t>MASUTA Sodai(04)</t>
  </si>
  <si>
    <t>HUKUI Atsuki(04)</t>
  </si>
  <si>
    <t>TANAKA Masato(05)</t>
  </si>
  <si>
    <t>MIZUI Harutaka(04)</t>
  </si>
  <si>
    <t>YOGO Masaaki(04)</t>
  </si>
  <si>
    <t>IIDA Haruto(04)</t>
  </si>
  <si>
    <t>MURAKAMI Soutarou(05)</t>
  </si>
  <si>
    <t>TOHYAMA Kazuki(04)</t>
  </si>
  <si>
    <t>ODA Yuito(04)</t>
  </si>
  <si>
    <t>SAKAKIMA Takaaki(99)</t>
  </si>
  <si>
    <t>KIKUCHI Ryuta(02)</t>
  </si>
  <si>
    <t>OCHI Takuto(02)</t>
  </si>
  <si>
    <t>IKEDA Shuma(02)</t>
  </si>
  <si>
    <t>ONO Shun(02)</t>
  </si>
  <si>
    <t>SAKURAI Kento(03)</t>
  </si>
  <si>
    <t>DAICHO Kaoru(99)</t>
  </si>
  <si>
    <t>MAKITA Ryosuke(01)</t>
  </si>
  <si>
    <t>OZAWA Hiroki(00)</t>
  </si>
  <si>
    <t>ASADA Takuma(02)</t>
  </si>
  <si>
    <t>SUZUKI Kenya(02)</t>
  </si>
  <si>
    <t>KOMIYAMA Takumi(02)</t>
  </si>
  <si>
    <t>AKIMOTO Wataru(03)</t>
  </si>
  <si>
    <t>MATSUOKA Takuma(01)</t>
  </si>
  <si>
    <t>WATANABE Rei(01)</t>
  </si>
  <si>
    <t>IIJIMA Shotaro(02)</t>
  </si>
  <si>
    <t>KURITA Kohei(02)</t>
  </si>
  <si>
    <t>OGAWA Yuu(02)</t>
  </si>
  <si>
    <t>TAKESHITA Tsukasa(03)</t>
  </si>
  <si>
    <t>IWATA Taiyo(04)</t>
  </si>
  <si>
    <t>KOYAMA Rikuya(03)</t>
  </si>
  <si>
    <t>SAITOU Ryusei(04)</t>
  </si>
  <si>
    <t>INADA Sora(01)</t>
  </si>
  <si>
    <t>KONDO Naoto(01)</t>
  </si>
  <si>
    <t>TAKAHATA Towa(01)</t>
  </si>
  <si>
    <t>HONDO Yusei(01)</t>
  </si>
  <si>
    <t>HONDA Ousuke(02)</t>
  </si>
  <si>
    <t>MIZUNO Kanta(01)</t>
  </si>
  <si>
    <t>OKUBO Daijiro(02)</t>
  </si>
  <si>
    <t>OSADA Ryota(02)</t>
  </si>
  <si>
    <t>OWARI Ryuki(02)</t>
  </si>
  <si>
    <t>KOBAYASHI Kosei(03)</t>
  </si>
  <si>
    <t>TOMITA Tomochika(02)</t>
  </si>
  <si>
    <t>HAYAKAWA Sou(02)</t>
  </si>
  <si>
    <t>FUKUSHIMA Miki(02)</t>
  </si>
  <si>
    <t>MAKINO Ryoga(02)</t>
  </si>
  <si>
    <t>YASUDA Yusaku(02)</t>
  </si>
  <si>
    <t>ITO Daichi(03)</t>
  </si>
  <si>
    <t>KAMIYA Kaisei(03)</t>
  </si>
  <si>
    <t>KITAMURA Kazuma(03)</t>
  </si>
  <si>
    <t>KUTSUNA Ryuki(03)</t>
  </si>
  <si>
    <t>SUZUKI Akito(03)</t>
  </si>
  <si>
    <t>TANAKA Daijiro(03)</t>
  </si>
  <si>
    <t>DOI Gakushin(03)</t>
  </si>
  <si>
    <t>HAMADA Kosei(03)</t>
  </si>
  <si>
    <t>HYODO Seiya(03)</t>
  </si>
  <si>
    <t>HOSHINO Takato(03)</t>
  </si>
  <si>
    <t>MATSUI Reo(03)</t>
  </si>
  <si>
    <t>SHIBATA Shogo(04)</t>
  </si>
  <si>
    <t>NINOKATA Kota(04)</t>
  </si>
  <si>
    <t>HAYASHI Seiya(04)</t>
  </si>
  <si>
    <t>MORI Kotaro(04)</t>
  </si>
  <si>
    <t>TAKANO Maiki(03)</t>
  </si>
  <si>
    <t>KIMURA Junpei(02)</t>
  </si>
  <si>
    <t>NEGISHI Ayumu(03)</t>
  </si>
  <si>
    <t>FURUYA Taiyo(04)</t>
  </si>
  <si>
    <t>KAMEYAMA Kenryu(01)</t>
  </si>
  <si>
    <t>HISANO Daiki(02)</t>
  </si>
  <si>
    <t>YASUHARA　Shigeo(02)</t>
  </si>
  <si>
    <t>YAMAUCHI Yuki(03)</t>
  </si>
  <si>
    <t>TUCHIＹA　Ryota(02)</t>
  </si>
  <si>
    <t>EMOTO Kouki(04)</t>
  </si>
  <si>
    <t>TURUGA TomkI(03)</t>
  </si>
  <si>
    <t>NAITO Ryujin(00)</t>
  </si>
  <si>
    <t>SUGIMOTO Tatsuya(01)</t>
  </si>
  <si>
    <t>AOKI Kouken(03)</t>
  </si>
  <si>
    <t>SAITO　Yuki(03)</t>
  </si>
  <si>
    <t>SAITO Keita(01)</t>
  </si>
  <si>
    <t>BUNNO Ryota(01)</t>
  </si>
  <si>
    <t>ARAKAWA Koki(01)</t>
  </si>
  <si>
    <t>HUNAKI Haruto(01)</t>
  </si>
  <si>
    <t>ITO Sanemoto(02)</t>
  </si>
  <si>
    <t>TOKIMORI Keito(02)</t>
  </si>
  <si>
    <t>NAGASE Syunnsuke(02)</t>
  </si>
  <si>
    <t>SAKAI Kiichi(02)</t>
  </si>
  <si>
    <t>KURAUTI Hiroya(02)</t>
  </si>
  <si>
    <t>OOMORI Kanata(03)</t>
  </si>
  <si>
    <t>SATO Syoma(03)</t>
  </si>
  <si>
    <t>MURAKAMI  So(03)</t>
  </si>
  <si>
    <t>KONDO Yuichi(03)</t>
  </si>
  <si>
    <t>NARITA Haruto(03)</t>
  </si>
  <si>
    <t>SHIMIZU Ryota(03)</t>
  </si>
  <si>
    <t>SATO Ryo(03)</t>
  </si>
  <si>
    <t>IIDA Taiyo(03)</t>
  </si>
  <si>
    <t>EZAKA Marin(01)</t>
  </si>
  <si>
    <t>YAMAUCHI  Naoya(00)</t>
  </si>
  <si>
    <t>MITSUI Leo(98)</t>
  </si>
  <si>
    <t>TAKEUCHI Yudai(01)</t>
  </si>
  <si>
    <t>HASEGAWA Toma(03)</t>
  </si>
  <si>
    <t>MUTO Masaki(02)</t>
  </si>
  <si>
    <t>USAMI Teruhisa(02)</t>
  </si>
  <si>
    <t>HASHIMOTO Daiki(03)</t>
  </si>
  <si>
    <t>KATAGIRI Kensuke(99)</t>
  </si>
  <si>
    <t>ITO Shugo(02)</t>
  </si>
  <si>
    <t>ISHIHARA Osuke(02)</t>
  </si>
  <si>
    <t>FUJII Shinryu(04)</t>
  </si>
  <si>
    <t>IMOTO Koki(03)</t>
  </si>
  <si>
    <t>KISHIYA Taishi(02)</t>
  </si>
  <si>
    <t>SUZUKI Kenro(03)</t>
  </si>
  <si>
    <t>TOYA Yu(03)</t>
  </si>
  <si>
    <t>NAKADA Ryunosuke(00)</t>
  </si>
  <si>
    <t>KOZAKI Mayuto(02)</t>
  </si>
  <si>
    <t>SHIOTANI Kazuma(04)</t>
  </si>
  <si>
    <t>YASUI Yuto(99)</t>
  </si>
  <si>
    <t>OSHIMA Shunto(03)</t>
  </si>
  <si>
    <t>FUKUSHIMA Keita(01)</t>
  </si>
  <si>
    <t>FUKUOKA Koki(02)</t>
  </si>
  <si>
    <t>TOTANI Masahiro(01)</t>
  </si>
  <si>
    <t>HUJITANI Riku(01)</t>
  </si>
  <si>
    <t>SAKURAGI Yuto(01)</t>
  </si>
  <si>
    <t>SHIRAKUNI Yonsu(01)</t>
  </si>
  <si>
    <t>HUJITA Shuhei(01)</t>
  </si>
  <si>
    <t>TANAKA Koji(01)</t>
  </si>
  <si>
    <t>OBUCHI Hyug(02)</t>
  </si>
  <si>
    <t>TAKAHASI Kosuke(02)</t>
  </si>
  <si>
    <t>MIYAGI Norihiro(00)</t>
  </si>
  <si>
    <t>ISHIZUKA Masahiro(03)</t>
  </si>
  <si>
    <t>SINMEI Jun(03)</t>
  </si>
  <si>
    <t>KUROYANAGI Hinata(03)</t>
  </si>
  <si>
    <t>TAKESHITA Sora(03)</t>
  </si>
  <si>
    <t>KONDO Haruya(03)</t>
  </si>
  <si>
    <t>YAMADA Riku(01)</t>
  </si>
  <si>
    <t>KURPOYANAGI Wataru(03)</t>
  </si>
  <si>
    <t>KAMESHIMA Sota(03)</t>
  </si>
  <si>
    <t>YAMAGUTCHI Masahiro(03)</t>
  </si>
  <si>
    <t>ISHIHARA Yuta(03)</t>
  </si>
  <si>
    <t>WAKITA Koki(01)</t>
  </si>
  <si>
    <t>HUJIMURA Yuta(03)</t>
  </si>
  <si>
    <t>YOSHIDA Mikiya(03)</t>
  </si>
  <si>
    <t>ODA Nozomu(00)</t>
  </si>
  <si>
    <t>OKUDA Tomohiro(00)</t>
  </si>
  <si>
    <t>SAKAKIBARA Arata(03)</t>
  </si>
  <si>
    <t>NAMBA Kyosuke(01)</t>
  </si>
  <si>
    <t>KANIE Hitoki(02)</t>
  </si>
  <si>
    <t>KODAIRA Hirotaka(99)</t>
  </si>
  <si>
    <t>NARITA Masaki(01)</t>
  </si>
  <si>
    <t>MAEGAWA Masayuki(99)</t>
  </si>
  <si>
    <t>YAMAKAWA Koshin(01)</t>
  </si>
  <si>
    <t>EMURA Kazuki(01)</t>
  </si>
  <si>
    <t>KOMATSUZAWA Syota(01)</t>
  </si>
  <si>
    <t>OYAMA Kai(01)</t>
  </si>
  <si>
    <t>HARA Takumi(01)</t>
  </si>
  <si>
    <t>NAGAI Syoma(01)</t>
  </si>
  <si>
    <t>OHARA Kai(01)</t>
  </si>
  <si>
    <t>SUETSUGI Shunya(01)</t>
  </si>
  <si>
    <t>YUNOSAWA Taiyo(01)</t>
  </si>
  <si>
    <t>KITAJIMA Kafu(01)</t>
  </si>
  <si>
    <t>NAKAMIZO Daichi(01)</t>
  </si>
  <si>
    <t>TAKEUCHI Yamato(01)</t>
  </si>
  <si>
    <t>KOIDE Yuta(01)</t>
  </si>
  <si>
    <t>UMETANI Daiki(01)</t>
  </si>
  <si>
    <t>SHIMIZU Shogo(01)</t>
  </si>
  <si>
    <t>SATO Shunta(01)</t>
  </si>
  <si>
    <t>KAJI Yuto(01)</t>
  </si>
  <si>
    <t>UNO Rintaro(01)</t>
  </si>
  <si>
    <t>NOMURA Koshi(01)</t>
  </si>
  <si>
    <t>MORI Shiro(01)</t>
  </si>
  <si>
    <t>SAKAUE Taiyo(01)</t>
  </si>
  <si>
    <t>HIRAYAMA Koshin(01)</t>
  </si>
  <si>
    <t>HASEGAWA Daichi(02)</t>
  </si>
  <si>
    <t>ITO Soma(02)</t>
  </si>
  <si>
    <t>TAKAMATSU Kota(02)</t>
  </si>
  <si>
    <t>TERASAKI Takayoshi(02)</t>
  </si>
  <si>
    <t>YOSHII Taiyo(02)</t>
  </si>
  <si>
    <t>MINOHARA Hiromu(02)</t>
  </si>
  <si>
    <t>TADA Shigeaki(02)</t>
  </si>
  <si>
    <t>NAGAE Raiki(02)</t>
  </si>
  <si>
    <t>MACHIDA Yuki(02)</t>
  </si>
  <si>
    <t>OSHIMA Takumi(02)</t>
  </si>
  <si>
    <t>SUMIHI Shota(02)</t>
  </si>
  <si>
    <t>SANO Takeru(02)</t>
  </si>
  <si>
    <t>NAKAMATSU Tadashi(02)</t>
  </si>
  <si>
    <t>WATANABE Kenshiro(02)</t>
  </si>
  <si>
    <t>MATSUSHIMA Aita(02)</t>
  </si>
  <si>
    <t>ADACHI Ryunosuke(02)</t>
  </si>
  <si>
    <t>NISHIMOTO Yuto(03)</t>
  </si>
  <si>
    <t>INUGAI Takumi(02)</t>
  </si>
  <si>
    <t>MATSUBA Fumiya(02)</t>
  </si>
  <si>
    <t>FURUKAWA Itsuki(02)</t>
  </si>
  <si>
    <t>YAMAOKA Rukiya(02)</t>
  </si>
  <si>
    <t>FUKUI Rin(02)</t>
  </si>
  <si>
    <t>SUGIYAMA Kohei(02)</t>
  </si>
  <si>
    <t>TANIMOTO Kai(02)</t>
  </si>
  <si>
    <t>FUKATA Rikuto(02)</t>
  </si>
  <si>
    <t>TANAKA Kairi(02)</t>
  </si>
  <si>
    <t>KATO Hiromasa(02)</t>
  </si>
  <si>
    <t>ASAI Natsuki(02)</t>
  </si>
  <si>
    <t>TUJIMURA Junpei(02)</t>
  </si>
  <si>
    <t>NAKADA Tsubasa(02)</t>
  </si>
  <si>
    <t>YAMANO Yuto(02)</t>
  </si>
  <si>
    <t>MANJU Rikuto(02)</t>
  </si>
  <si>
    <t>HANADA Riki(02)</t>
  </si>
  <si>
    <t>TAKITA Seiya(02)</t>
  </si>
  <si>
    <t>UKAI Yuya(02)</t>
  </si>
  <si>
    <t>KAWAI Kento(02)</t>
  </si>
  <si>
    <t>TAKEDA Yoshiyuki(02)</t>
  </si>
  <si>
    <t>OTA Aoto(02)</t>
  </si>
  <si>
    <t>OMAE Keishin(02)</t>
  </si>
  <si>
    <t>SASAKI Manato(02)</t>
  </si>
  <si>
    <t>NISHIYAMA Toya(02)</t>
  </si>
  <si>
    <t>TERANISHI Shun(02)</t>
  </si>
  <si>
    <t>ITO Mikiya(02)</t>
  </si>
  <si>
    <t>KANEFUSA Yuki(02)</t>
  </si>
  <si>
    <t>YOSHIDA Takaya(02)</t>
  </si>
  <si>
    <t>TANIGAKI Hiroto(02)</t>
  </si>
  <si>
    <t>ISHIGURO Ryusei(02)</t>
  </si>
  <si>
    <t>KUBOTA Ryota(02)</t>
  </si>
  <si>
    <t>NAGANO Hibiki(03)</t>
  </si>
  <si>
    <t>SATO Kota(03)</t>
  </si>
  <si>
    <t>SATO Kai(03)</t>
  </si>
  <si>
    <t>TAKEUCHI Kento(03)</t>
  </si>
  <si>
    <t>HUKATSU Kirua(03)</t>
  </si>
  <si>
    <t>OZAWA Kinari(03)</t>
  </si>
  <si>
    <t>MURATA Atsuya(03)</t>
  </si>
  <si>
    <t>YOKOYAMA Sora(04)</t>
  </si>
  <si>
    <t>TSUYAMA Shunsuke(03)</t>
  </si>
  <si>
    <t>NISHIGAKI Takuto(03)</t>
  </si>
  <si>
    <t>KOJIMA Ryodai(03)</t>
  </si>
  <si>
    <t>YOKOI Taiga(03)</t>
  </si>
  <si>
    <t>INOUE Daiki(03)</t>
  </si>
  <si>
    <t>TAKEMURA Sota(03)</t>
  </si>
  <si>
    <t>KODAIRA Masato(03)</t>
  </si>
  <si>
    <t>TANIGUCHI Shuto(03)</t>
  </si>
  <si>
    <t>NUNOME Yuma(03)</t>
  </si>
  <si>
    <t>KIRIYAMA Seijiro(03)</t>
  </si>
  <si>
    <t>HANDA Chikara(03)</t>
  </si>
  <si>
    <t>NISHIDA Ryuji(03)</t>
  </si>
  <si>
    <t>ODA Shoma(03)</t>
  </si>
  <si>
    <t>NAKANISHI Riku(03)</t>
  </si>
  <si>
    <t>TATSUMI Shin(03)</t>
  </si>
  <si>
    <t>OSAKA Shunpei(04)</t>
  </si>
  <si>
    <t>NAKATA Rikuto(03)</t>
  </si>
  <si>
    <t>KATSUTA Shunsuke(03)</t>
  </si>
  <si>
    <t>HONDA Shuta(03)</t>
  </si>
  <si>
    <t>SUZUKI Naoto(03)</t>
  </si>
  <si>
    <t>TSURUTA Teruya(03)</t>
  </si>
  <si>
    <t>KATO Toshiki(03)</t>
  </si>
  <si>
    <t>KUMAMOTO Itsuki(03)</t>
  </si>
  <si>
    <t>NAKASHIMA Sota(03)</t>
  </si>
  <si>
    <t>NAKANISHI Issa(03)</t>
  </si>
  <si>
    <t>OZAWA Yuma(03)</t>
  </si>
  <si>
    <t>KAWAKAMI Rintaro(03)</t>
  </si>
  <si>
    <t>YAMADA Kousuke(03)</t>
  </si>
  <si>
    <t>FUJIWARA Touki(03)</t>
  </si>
  <si>
    <t>ITAKURA Manato(03)</t>
  </si>
  <si>
    <t>FUKUMOTO Masaki(04)</t>
  </si>
  <si>
    <t>WATANABE Tsubasa(03)</t>
  </si>
  <si>
    <t>GOTO Homare(03)</t>
  </si>
  <si>
    <t>OTOBE Shingo(03)</t>
  </si>
  <si>
    <t>HARITA Kazushi(03)</t>
  </si>
  <si>
    <t>SATO Shinta(03)</t>
  </si>
  <si>
    <t>EGUCHI Kazuya(03)</t>
  </si>
  <si>
    <t>HATSUZAKI Ren(03)</t>
  </si>
  <si>
    <t>OYAMA Shunto(03)</t>
  </si>
  <si>
    <t>HORI Gento(03)</t>
  </si>
  <si>
    <t>YAMAUCHI Sotaro(03)</t>
  </si>
  <si>
    <t>INOKUCHI Masaki(03)</t>
  </si>
  <si>
    <t>KAWAGUCHI Hiyu(03)</t>
  </si>
  <si>
    <t>ONOKI Kousuke(03)</t>
  </si>
  <si>
    <t>KATAGIRI Kensei(03)</t>
  </si>
  <si>
    <t>YOKOYAMA Asato(04)</t>
  </si>
  <si>
    <t>TAKAOKA Sota(04)</t>
  </si>
  <si>
    <t>YAMAUCHI Kenshin(03)</t>
  </si>
  <si>
    <t>NISHIHARA Chiyu(03)</t>
  </si>
  <si>
    <t>ATSUGI Harumitsu(03)</t>
  </si>
  <si>
    <t>HANAI Hion(03)</t>
  </si>
  <si>
    <t>KUTSUZAWA Ai(03)</t>
  </si>
  <si>
    <t>UEDA Atsuki(03)</t>
  </si>
  <si>
    <t>YAMAGUCHI Haruki(03)</t>
  </si>
  <si>
    <t>QIAN Yezhou(98)</t>
  </si>
  <si>
    <t>MINABE Masaki(03)</t>
  </si>
  <si>
    <t>KIYAMA Keishiro(03)</t>
  </si>
  <si>
    <t>HANAI Shinpei(03)</t>
  </si>
  <si>
    <t>YOKOTA Hiroto(03)</t>
  </si>
  <si>
    <t>MORI Daisuke(03)</t>
  </si>
  <si>
    <t>MATSUBARA Daiki(04)</t>
  </si>
  <si>
    <t>MIZUKAMI Sota(04)</t>
  </si>
  <si>
    <t>YAGI Kensuke(04)</t>
  </si>
  <si>
    <t>KOITABASHI Yuya(04)</t>
  </si>
  <si>
    <t>NAKAMURA Kanato(04)</t>
  </si>
  <si>
    <t>ISHIKAWA Yuji(04)</t>
  </si>
  <si>
    <t>KOYASHIKI Hayato(04)</t>
  </si>
  <si>
    <t>OUCHI Reoto(04)</t>
  </si>
  <si>
    <t>NAKABAYASHI Tomohiro(04)</t>
  </si>
  <si>
    <t>KONDO Takato (04)</t>
  </si>
  <si>
    <t>NAMIGATA Ryushin(04)</t>
  </si>
  <si>
    <t>NAKATA Ryuto(04)</t>
  </si>
  <si>
    <t>SHIRAKI Haruya (04)</t>
  </si>
  <si>
    <t>TAKEUCHI Shikou(04)</t>
  </si>
  <si>
    <t>MAEDA Koki(04)</t>
  </si>
  <si>
    <t>SHIMONO Shion(04)</t>
  </si>
  <si>
    <t>IMANISHI Taira (03)</t>
  </si>
  <si>
    <t>YAMADA Shion(04)</t>
  </si>
  <si>
    <t>NIBUCHI Sota(04)</t>
  </si>
  <si>
    <t>TAWARA Sogo(04)</t>
  </si>
  <si>
    <t>OTANI Ryoya(04)</t>
  </si>
  <si>
    <t>ADACHI Renjyu(04)</t>
  </si>
  <si>
    <t>YOSHIKAWA Shinobu(04)</t>
  </si>
  <si>
    <t>IKEDA Shundai(04)</t>
  </si>
  <si>
    <t>KOJIMA Sota(04)</t>
  </si>
  <si>
    <t>KOSAKA Riki(04)</t>
  </si>
  <si>
    <t>SHIBATA Nozomi(04)</t>
  </si>
  <si>
    <t>FUJIWARA Kouga(05)</t>
  </si>
  <si>
    <t>YAMADA Mizuki(04)</t>
  </si>
  <si>
    <t>ONDA　Reki(01)</t>
  </si>
  <si>
    <t>OMORI　Hirofumi(02)</t>
  </si>
  <si>
    <t>TANAKA　Hiroto(03)</t>
  </si>
  <si>
    <t>SAKAI　Taichi(01)</t>
  </si>
  <si>
    <t>KAGAMI   Kentaro(03)</t>
  </si>
  <si>
    <t>MIZUNO Hiroki(01)</t>
  </si>
  <si>
    <t>YAMAZAKI Junpei(02)</t>
  </si>
  <si>
    <t>FURUKAWA Ryo(03)</t>
  </si>
  <si>
    <t>NAKAGAWA Daito(03)</t>
  </si>
  <si>
    <t>KAMEKAWA Syouya(02)</t>
  </si>
  <si>
    <t>ONO Ryo(03)</t>
  </si>
  <si>
    <t>INOUE Reon(04)</t>
  </si>
  <si>
    <t>TSUDA Shotaro(04)</t>
  </si>
  <si>
    <t>GOTO Masato(04)</t>
  </si>
  <si>
    <t>KATO　Yuto(05)</t>
  </si>
  <si>
    <t>KIMURA Koki(04)</t>
  </si>
  <si>
    <t>NAKATSURU Haruto(04)</t>
  </si>
  <si>
    <t>TOMASHINO Shouta(04)</t>
  </si>
  <si>
    <t>ABE Yasunori(04)</t>
  </si>
  <si>
    <t>HANADA Naru(05)</t>
  </si>
  <si>
    <t>MAKIMURA Yuya (04)</t>
  </si>
  <si>
    <t>KAZIKAWA Arata (04)</t>
  </si>
  <si>
    <t>NAKANO Shota(04)</t>
  </si>
  <si>
    <t>MORIMOTO Chisei(04)</t>
  </si>
  <si>
    <t>KAZUHARA Yudai(04)</t>
  </si>
  <si>
    <t>FUKATA Takumi(04)</t>
  </si>
  <si>
    <t>WATANABE Keito(04)</t>
  </si>
  <si>
    <t>KUROKI Takahumi(05)</t>
  </si>
  <si>
    <t>KANATANI Hiroki(04)</t>
  </si>
  <si>
    <t>TANIZAKI Hikaru(04)</t>
  </si>
  <si>
    <t>MATSUBARA Fumihiro(04)</t>
  </si>
  <si>
    <t>OBATA Ken(03)</t>
  </si>
  <si>
    <t>KASAHARA Maaya(99)</t>
  </si>
  <si>
    <t>IEZAKI Yo(02)</t>
  </si>
  <si>
    <t>ITO Manato(01)</t>
  </si>
  <si>
    <t>GOMES Nicolas(02)</t>
  </si>
  <si>
    <t>DEGUCHI Koudai(02)</t>
  </si>
  <si>
    <t>NAKA Junpei(02)</t>
  </si>
  <si>
    <t>NISHIKAWA Shogo(02)</t>
  </si>
  <si>
    <t>YAMAJI Sora(02)</t>
  </si>
  <si>
    <t>OZAKI Keita(03)</t>
  </si>
  <si>
    <t>KOSHIKAWA　Hinata(04)</t>
  </si>
  <si>
    <t>NAKANO Syuta(04)</t>
  </si>
  <si>
    <t>HAYASHI Ryohei(03)</t>
  </si>
  <si>
    <t>MACHINO Kotaro(03)</t>
  </si>
  <si>
    <t>NAKAGAWA Youshi(04)</t>
  </si>
  <si>
    <t>NISHIYAMA Rimu(04)</t>
  </si>
  <si>
    <t>YAMASHITA Kazuki(04)</t>
  </si>
  <si>
    <t>YAMAMOTO Yudai(04)</t>
  </si>
  <si>
    <t>MATSUNO Hayato(01)</t>
  </si>
  <si>
    <t>SHIBUE Yoshikazu(01)</t>
  </si>
  <si>
    <t>ANDO Reon(02)</t>
  </si>
  <si>
    <t>IWASHIMA Shota(02)</t>
  </si>
  <si>
    <t>UESUGI Taishin(02)</t>
  </si>
  <si>
    <t>URASE Kotaro(02)</t>
  </si>
  <si>
    <t>SHIBATSUJI Haruhiro(03)</t>
  </si>
  <si>
    <t>SOGOSHI Taisei(02)</t>
  </si>
  <si>
    <t>NAKAGAWA Yuto(02)</t>
  </si>
  <si>
    <t>NAKAMURA Sota(02)</t>
  </si>
  <si>
    <t>HATAKEYAMA Daisuke(02)</t>
  </si>
  <si>
    <t>HAMAGUCHI Toma(03)</t>
  </si>
  <si>
    <t>FUJIKAWA Hajime(02)</t>
  </si>
  <si>
    <t>MOURI Kota(02)</t>
  </si>
  <si>
    <t>YAMADA Sora(02)</t>
  </si>
  <si>
    <t>YAMADA Yamato(03)</t>
  </si>
  <si>
    <t>IWAI Hibiki(03)</t>
  </si>
  <si>
    <t>OI Tsubasa(03)</t>
  </si>
  <si>
    <t>KAMOGAWA Masato(03)</t>
  </si>
  <si>
    <t>KANNBE Daiki(03)</t>
  </si>
  <si>
    <t>KIMURA Syunsuke(03)</t>
  </si>
  <si>
    <t>KURAHARA Nariya(03)</t>
  </si>
  <si>
    <t>SHIMIZU Fuma(03)</t>
  </si>
  <si>
    <t>TANAKA Yasuaki(03)</t>
  </si>
  <si>
    <t>NAKASHIMA Yuya(03)</t>
  </si>
  <si>
    <t>MASASHIGE Sora(03)</t>
  </si>
  <si>
    <t>MATSUYAMA Kouhei(03)</t>
  </si>
  <si>
    <t>MORISHITA Kaede(03)</t>
  </si>
  <si>
    <t>IKEDA Yudai(04)</t>
  </si>
  <si>
    <t>OOSHIMA Takahiro(05)</t>
  </si>
  <si>
    <t>OWADA Junpei(05)</t>
  </si>
  <si>
    <t>OKUNO Shunsuke(04)</t>
  </si>
  <si>
    <t>KITARA Kenshiro(04)</t>
  </si>
  <si>
    <t>KONDOU Munetaka(04)</t>
  </si>
  <si>
    <t>SHIMANOUCHI Shoya(04)</t>
  </si>
  <si>
    <t>SHINMA Kei(04)</t>
  </si>
  <si>
    <t>NISHIMURA Muneharu(04)</t>
  </si>
  <si>
    <t>TANAKA Mizuki(04)</t>
  </si>
  <si>
    <t>NAKAGAKI Riku(05)</t>
  </si>
  <si>
    <t>HASHIZUME Masanari(04)</t>
  </si>
  <si>
    <t>MAEDA Naoto(05)</t>
  </si>
  <si>
    <t>MAENO Kohshi(04)</t>
  </si>
  <si>
    <t>YAMASHITA Mitsuki(04)</t>
  </si>
  <si>
    <t>SUGINO Yuzuki(03)</t>
  </si>
  <si>
    <t>KATO Takahiro(04)</t>
  </si>
  <si>
    <t>NAWA Masaaki(01)</t>
  </si>
  <si>
    <t>NISHI Kyouhei(01)</t>
  </si>
  <si>
    <t>MATSUMURA Ryota(01)</t>
  </si>
  <si>
    <t>YOSHIDA Wataru(03)</t>
  </si>
  <si>
    <t>NISHIMURA Takeshi(01)</t>
  </si>
  <si>
    <t>ITOU Keigo(03)</t>
  </si>
  <si>
    <t>TERADA Yoshiaki(02)</t>
  </si>
  <si>
    <t>TAKAGI You(01)</t>
  </si>
  <si>
    <t>KONDOU Yuuma(04)</t>
  </si>
  <si>
    <t>TAHARA Kouki(01)</t>
  </si>
  <si>
    <t>ITOU Takuya(03)</t>
  </si>
  <si>
    <t>ASANO Yuusuke(03)</t>
  </si>
  <si>
    <t>TACHIBANA Yuki(03)</t>
  </si>
  <si>
    <t>TANAKA Ryoma(02)</t>
  </si>
  <si>
    <t>SUZUKI Manaya(02)</t>
  </si>
  <si>
    <t>HAKAMATA Misaki(01)</t>
  </si>
  <si>
    <t>YAMAZAKI Yutaro(02)</t>
  </si>
  <si>
    <t>FUKAZAWA Rin(02)</t>
  </si>
  <si>
    <t>TSUCHIDA Yuga(02)</t>
  </si>
  <si>
    <t>FURUKAWA Mutsuki(02)</t>
  </si>
  <si>
    <t>MIYAMOTO Atsushi(03)</t>
  </si>
  <si>
    <t>ITO Satomu(02)</t>
  </si>
  <si>
    <t>HOSOKOJI Takuto(02)</t>
  </si>
  <si>
    <t>AKIYAMA Takumi(03)</t>
  </si>
  <si>
    <t>TUJI Souta(03)</t>
  </si>
  <si>
    <t>UEDA Kai(03)</t>
  </si>
  <si>
    <t>SUMIDA Ryoma(03)</t>
  </si>
  <si>
    <t>KATOU Syo(04)</t>
  </si>
  <si>
    <t>TAKAYANAGI Hiiragi(04)</t>
  </si>
  <si>
    <t>TAMURA Naoto(05)</t>
  </si>
  <si>
    <t>IZUMI Kazuma(98)</t>
  </si>
  <si>
    <t>SHIGETA Naotaka(00)</t>
  </si>
  <si>
    <t>MATSUOKA Mikiya(99)</t>
  </si>
  <si>
    <t>MATSUI Kazutoshi(02)</t>
  </si>
  <si>
    <t>ITO Rui(04)</t>
  </si>
  <si>
    <t>NARUKAWA Sho(04)</t>
  </si>
  <si>
    <t>WADA Shota(04)</t>
  </si>
  <si>
    <t>UEMATU Sigeru(01)</t>
  </si>
  <si>
    <t>SUGIYAMA Yuto(01)</t>
  </si>
  <si>
    <t>HUKASAWA Jiei(02)</t>
  </si>
  <si>
    <t>KAWAGOE Daiki(02)</t>
  </si>
  <si>
    <t>SUZUKI Kanata(04)</t>
  </si>
  <si>
    <t>TAJIMA Takuya(03)</t>
  </si>
  <si>
    <t>HAGA Taishi(03)</t>
  </si>
  <si>
    <t>WATANABE Kakeru(03)</t>
  </si>
  <si>
    <t>FUKUTANI Kenshin(04)</t>
  </si>
  <si>
    <t>SHICHI Taisei(04)</t>
  </si>
  <si>
    <t>MORISHITA Harumitsu(05)</t>
  </si>
  <si>
    <t>SAWADA Kensuke(04)</t>
  </si>
  <si>
    <t>SUGITA Riki(00)</t>
  </si>
  <si>
    <t>OHIRA Kazuma(05)</t>
  </si>
  <si>
    <t>TERAI Kiichi(04)</t>
  </si>
  <si>
    <t>DENDA Yutaka(04)</t>
  </si>
  <si>
    <t>MOTOMURA Taiga(04)</t>
  </si>
  <si>
    <t>YAMADA Masaki(03)</t>
  </si>
  <si>
    <t>KUNIEDA Jumpei(04)</t>
  </si>
  <si>
    <t>UMEMURA Haruto(04)</t>
  </si>
  <si>
    <t>YOSHIZAWA Kohaku(04)</t>
  </si>
  <si>
    <t>NAKANO Hiroyuki(88)</t>
  </si>
  <si>
    <t>UTSUGI Shuta(00)</t>
  </si>
  <si>
    <t>TAKAKUWA Kohei(04)</t>
  </si>
  <si>
    <t>TABAGUA Naoki(04)</t>
  </si>
  <si>
    <t>MANZEN Mizuki(04)</t>
  </si>
  <si>
    <t>ONUMA Ryuto(04)</t>
  </si>
  <si>
    <t>KANEKO Riu(04)</t>
  </si>
  <si>
    <t>SUZUKI Ryo(04)</t>
  </si>
  <si>
    <t>SAKURAI Ryoya(04)</t>
  </si>
  <si>
    <t>MAKINO Syoei(04)</t>
  </si>
  <si>
    <t>MOTEGI Takaya(04)</t>
  </si>
  <si>
    <t>ASAI Reo(05)</t>
  </si>
  <si>
    <t>MORIYAMA Sota(05)</t>
  </si>
  <si>
    <t>SUGIURA Keisuke(04)</t>
  </si>
  <si>
    <t>SUGITO Kenta(04)</t>
  </si>
  <si>
    <t>YANO Shimon(04)</t>
  </si>
  <si>
    <t>MIYAZAKI Kengo(04)</t>
  </si>
  <si>
    <t>YASUNAGA Kenshiro(01)</t>
  </si>
  <si>
    <t>MAKIHARA Yuga(02)</t>
  </si>
  <si>
    <t>UJIHARA Hiroi(04)</t>
  </si>
  <si>
    <t>MATSUMOTO Mutsuki(01)</t>
  </si>
  <si>
    <t>ISIHARA Atsuki(05)</t>
  </si>
  <si>
    <t>OTA Shunsuke(04)</t>
  </si>
  <si>
    <t>HASEGAWA Go(04)</t>
  </si>
  <si>
    <t>HIROSE Yosei(03)</t>
  </si>
  <si>
    <t>HIROSE Tomoya(02)</t>
  </si>
  <si>
    <t>SUZUKI Gentaro(02)</t>
  </si>
  <si>
    <t>SUGIMOTO Hikaru(04)</t>
  </si>
  <si>
    <t>NAKAISI Kosei(05)</t>
  </si>
  <si>
    <t>KAWAGUCHI Reo(02)</t>
  </si>
  <si>
    <t>URANISHI Yuusuke(00)</t>
  </si>
  <si>
    <t>TORII Takumi(04)</t>
  </si>
  <si>
    <t>MADOKORO Kaima(04)</t>
  </si>
  <si>
    <t>ITO Soichiro(04)</t>
  </si>
  <si>
    <t>SUSAKI Yusuke(04)</t>
  </si>
  <si>
    <t>YOSHIDA Tsuyoshi(04)</t>
  </si>
  <si>
    <t>UMEDA Ryosuke(04)</t>
  </si>
  <si>
    <t>IZUMI Masaya(05)</t>
  </si>
  <si>
    <t>MORIYA Naritaka(04)</t>
  </si>
  <si>
    <t>IWAO Sotaro(04)</t>
  </si>
  <si>
    <t>MURO Tatsuya(05)</t>
  </si>
  <si>
    <t>NAKAYAMA Tatsuki(05)</t>
  </si>
  <si>
    <t>KUNII Kanta(04)</t>
  </si>
  <si>
    <t>KAWAMURA Kouki(04)</t>
  </si>
  <si>
    <t>SUZUKI Sana(04)</t>
  </si>
  <si>
    <t>KAMIISHI Ayumu(02)</t>
  </si>
  <si>
    <t>WAKIMOTO Kaduki(04)</t>
  </si>
  <si>
    <t>NAGAO Reon(04)</t>
  </si>
  <si>
    <t>TSUTSUMI Yuto(04)</t>
  </si>
  <si>
    <t>TSUDUKI Shigemoto(05)</t>
  </si>
  <si>
    <t>YAMAMURO Hayata(05)</t>
  </si>
  <si>
    <t>NAGATO Reishin(04)</t>
  </si>
  <si>
    <t>OKAMATSU Daina(04)</t>
  </si>
  <si>
    <t>SHIMOJO Yoshiki(04)</t>
  </si>
  <si>
    <t>OHMORI Kazuki(04)</t>
  </si>
  <si>
    <t>KUNO Tetsuaki(04)</t>
  </si>
  <si>
    <t>OHASHI Motoki(00)</t>
  </si>
  <si>
    <t>YASUI Yosuke(00)</t>
  </si>
  <si>
    <t>SHIMIZU Kakeru(04)</t>
  </si>
  <si>
    <t>HAYAMIZU Yuichiro(04)</t>
  </si>
  <si>
    <t>NAKAMURA Nozomi(04)</t>
  </si>
  <si>
    <t>TATSUNO Shu(04)</t>
  </si>
  <si>
    <t>TAKAHASHI Kaito(01)</t>
  </si>
  <si>
    <t>TAKEHANA Kousuke(04)</t>
  </si>
  <si>
    <t>NISHIMORI Hiroto(04)</t>
  </si>
  <si>
    <t>SATOU Makoto(04)</t>
  </si>
  <si>
    <t>ARIGA Keigo(04)</t>
  </si>
  <si>
    <t>KAWASHITA Shusaku(05)</t>
  </si>
  <si>
    <t>KIWADA Ayumu(04)</t>
  </si>
  <si>
    <t>TAKAYAMA Jinta(04)</t>
  </si>
  <si>
    <t>MATSUKAWA Genta(04)</t>
  </si>
  <si>
    <t>SUZUKI Yuto(03)</t>
  </si>
  <si>
    <t>YOSHIDA Koki(04)</t>
  </si>
  <si>
    <t>ISOBE Yuma(05)</t>
  </si>
  <si>
    <t>SHAMOTO Shunitirou(04)</t>
  </si>
  <si>
    <t>IMAIZUMI Ryusei(04)</t>
  </si>
  <si>
    <t>TADA Yushi(04)</t>
  </si>
  <si>
    <t>INAGAWA Ryoto(04)</t>
  </si>
  <si>
    <t>ITO Yamato(02)</t>
  </si>
  <si>
    <t>KAWAMURA Otaro(04)</t>
  </si>
  <si>
    <t>INUKAI Hisato(05)</t>
  </si>
  <si>
    <t>NAKAGAWA Haruki(05)</t>
  </si>
  <si>
    <t>HAYASHI Kaito(04)</t>
  </si>
  <si>
    <t>FUKATANI Kaito(03)</t>
  </si>
  <si>
    <t>KAMIOTA Tsurugi(04)</t>
  </si>
  <si>
    <t>YOKOTA Toi(05)</t>
  </si>
  <si>
    <t>IMAMURA Yuta(05)</t>
  </si>
  <si>
    <t>SATO Kei(00)</t>
  </si>
  <si>
    <t>MORI Yosuke(04)</t>
  </si>
  <si>
    <t>IGASAKI Kazuya(97)</t>
  </si>
  <si>
    <t>SHIMIZU Naoya(04)</t>
  </si>
  <si>
    <t>NAGASAWA Haoto(04)</t>
  </si>
  <si>
    <t>KUBOTA Jiyo(04)</t>
  </si>
  <si>
    <t>HAYASHI Ryotaro(03)</t>
  </si>
  <si>
    <t>MATSUDA Masato(04)</t>
  </si>
  <si>
    <t>KAWAI Shuta(04)</t>
  </si>
  <si>
    <t>YAMADA Haruto(03)</t>
  </si>
  <si>
    <t>TAKADA Mitsuki(04)</t>
  </si>
  <si>
    <t>ASHIZAWA Kaito(04)</t>
  </si>
  <si>
    <t>ASAKURA Takumi(04)</t>
  </si>
  <si>
    <t>YAMADA Kotaro(04)</t>
  </si>
  <si>
    <t>SUZUKI Ryota(03)</t>
  </si>
  <si>
    <t>FUKUHARA Kanta(05)</t>
  </si>
  <si>
    <t>0(03)</t>
  </si>
  <si>
    <t>KATSUDA Reo(01)</t>
  </si>
  <si>
    <t>KAWATO Arata(03)</t>
  </si>
  <si>
    <t>Katsuda Shoto(04)</t>
  </si>
  <si>
    <t>Sakurai Itito(04)</t>
  </si>
  <si>
    <t>Miyazaki Yutaro(04)</t>
  </si>
  <si>
    <t>Kuribayashi Sota(04)</t>
  </si>
  <si>
    <t>Miyazawa Hiroki(04)</t>
  </si>
  <si>
    <t>WAKI Eita(04)</t>
  </si>
  <si>
    <t>KUWAYAMA Koushi(04)</t>
  </si>
  <si>
    <t>NISHIMURA Kouki(04)</t>
  </si>
  <si>
    <t>FUKUDA Kouta(04)</t>
  </si>
  <si>
    <t>KAWABE Kirito(04)</t>
  </si>
  <si>
    <t>OKAWA Yoshiya(04)</t>
  </si>
  <si>
    <t>HAYASHI Hideyoshi(04)</t>
  </si>
  <si>
    <t>HETA Ryoichiro(04)</t>
  </si>
  <si>
    <t>IMAIZUMI Takato(04)</t>
  </si>
  <si>
    <t>kakimoto takuma(99)</t>
  </si>
  <si>
    <t>fujimoto syuuhei(97)</t>
  </si>
  <si>
    <t>senda akinori(03)</t>
  </si>
  <si>
    <t>kuroda ryuusei(02)</t>
  </si>
  <si>
    <t>nakamura yuduki(03)</t>
  </si>
  <si>
    <t>NAGAI Hiroshi(05)</t>
  </si>
  <si>
    <t>IMAMURA Naoki(04)</t>
  </si>
  <si>
    <t>AKIDUKI Tomohito(00)</t>
  </si>
  <si>
    <t>KATAOKA Maya(03)</t>
  </si>
  <si>
    <t>MIYAKAWA Seia(03)</t>
  </si>
  <si>
    <t>INAOKA Takumi(03)</t>
  </si>
  <si>
    <t>OKAWARA Keita(03)</t>
  </si>
  <si>
    <t>AOYAMA Kota(04)</t>
  </si>
  <si>
    <t>SUZUKI Tomohiro(04)</t>
  </si>
  <si>
    <t>UMAKOSHI Masanobu(05)</t>
  </si>
  <si>
    <t>NAGAHAMA　Shota(04)</t>
  </si>
  <si>
    <t>TAGAE REN(04)</t>
  </si>
  <si>
    <t>KAJITA Ryusei(04)</t>
  </si>
  <si>
    <t>YAMADA Yusuke(04)</t>
  </si>
  <si>
    <t>YONEZU Kaito(05)</t>
  </si>
  <si>
    <t>HARADA Rintaro(04)</t>
  </si>
  <si>
    <t>TAMAOKI　Junya(05)</t>
  </si>
  <si>
    <t>ITO Shunsuke(03)</t>
  </si>
  <si>
    <t>OKA　Kenmei(04)</t>
  </si>
  <si>
    <t>TAKAHASHI Kaichi(04)</t>
  </si>
  <si>
    <t>NAGASE Haruto(04)</t>
  </si>
  <si>
    <t>WAKAI Yuma(03)</t>
  </si>
  <si>
    <t>NAGATA Soutaro(05)</t>
  </si>
  <si>
    <t>YUASA　Kosuke(03)</t>
  </si>
  <si>
    <t>KOBAYASHI　Seiya(03)</t>
  </si>
  <si>
    <t>KATO　Hayato(04)</t>
  </si>
  <si>
    <t>YAMAMOTO Ryota(04)</t>
  </si>
  <si>
    <t>TANAKA Ryonosuke(02)</t>
  </si>
  <si>
    <t>ISHIKAWA　Atsuya(04)</t>
  </si>
  <si>
    <t>GOTO　Daisuke(03)</t>
  </si>
  <si>
    <t>BAN　Takumi(04)</t>
  </si>
  <si>
    <t>NISHIKAWA　Sosuke(04)</t>
  </si>
  <si>
    <t>YOSHIZAWA　Kosuke(04)</t>
  </si>
  <si>
    <t>KAMIYA Tomoki(02)</t>
  </si>
  <si>
    <t>WARITA Natsume(03)</t>
  </si>
  <si>
    <t>KOSONO Ryosuke(04)</t>
  </si>
  <si>
    <t>OKAMOTO Kouki(04)</t>
  </si>
  <si>
    <t>YASUDA Hiroto(98)</t>
  </si>
  <si>
    <t>NODA Kyosuke(04)</t>
  </si>
  <si>
    <t>OTA Reiki(04)</t>
  </si>
  <si>
    <t>KITAHARA Keishin(01)</t>
  </si>
  <si>
    <t>KONDO Taishin(03)</t>
  </si>
  <si>
    <t>ENDO Yuto(04)</t>
  </si>
  <si>
    <t>YOKOTA Hinato(04)</t>
  </si>
  <si>
    <t>KUBOTA Ayaha(05)</t>
  </si>
  <si>
    <t>YAMAZAKI Haruto(04)</t>
  </si>
  <si>
    <t>SAKAMOTO Sora(00)</t>
  </si>
  <si>
    <t>MORI Kousei(04)</t>
  </si>
  <si>
    <t>SUZUKI Daichi(05)</t>
  </si>
  <si>
    <t>EGAMI Takanori(04)</t>
  </si>
  <si>
    <t>YAMAWAKI Tomoharu(04)</t>
  </si>
  <si>
    <t>YAOI Koki(04)</t>
  </si>
  <si>
    <t>OTA Rentaro(04)</t>
  </si>
  <si>
    <t>TERADA Akihiro(97)</t>
  </si>
  <si>
    <t>NIYAMA Hiro(97)</t>
  </si>
  <si>
    <t>KOJIMA Raiki(01)</t>
  </si>
  <si>
    <t>KAMISHIMA Kazuma(02)</t>
  </si>
  <si>
    <t>ASAKURA Mao(90)</t>
  </si>
  <si>
    <t>TAKAI Kanta(01)</t>
  </si>
  <si>
    <t>HIRASHIMA Ryouki(01)</t>
  </si>
  <si>
    <t>ITO Ryoei(99)</t>
  </si>
  <si>
    <t>TUKAMOTO Syunya(91)</t>
  </si>
  <si>
    <t>KAWAMURA Kouki(01)</t>
  </si>
  <si>
    <t>SUZUKI Takafumi(01)</t>
  </si>
  <si>
    <t>KIBO Daisuke(00)</t>
  </si>
  <si>
    <t>KAWAI Akihiro(97)</t>
  </si>
  <si>
    <t>NAKAMURA Kou(04)</t>
  </si>
  <si>
    <t>YOSHIDA Toshiki(03)</t>
  </si>
  <si>
    <t>MATHUSITA Ryoya(04)</t>
  </si>
  <si>
    <t>KOYAMA Wataru(98)</t>
  </si>
  <si>
    <t>IWAO Hinata(04)</t>
  </si>
  <si>
    <t>SHIOYA Tomohiro(03)</t>
  </si>
  <si>
    <t>GAJA Keita(04)</t>
  </si>
  <si>
    <t>TSUCHIYA Takumi(05)</t>
  </si>
  <si>
    <t>TOYOTA Entaro(05)</t>
  </si>
  <si>
    <t>SHIMOMURA Koutarou(04)</t>
  </si>
  <si>
    <t>KISHIDA Takuma(04)</t>
  </si>
  <si>
    <t>ITO Shunichiro(96)</t>
  </si>
  <si>
    <t>SHINOHARA Ryosuke(02)</t>
  </si>
  <si>
    <t>YONEMITSU Haruto(04)</t>
  </si>
  <si>
    <t>YAMASHITA Yamato(04)</t>
  </si>
  <si>
    <t>NAKAHIRA Takanari(02)</t>
  </si>
  <si>
    <t>NISHIGAKI Takehiro(02)</t>
  </si>
  <si>
    <t>MATSUDA Shu(04)</t>
  </si>
  <si>
    <t>ICHINOSE Satsuki(05)</t>
  </si>
  <si>
    <t>OISI Kaede(04)</t>
  </si>
  <si>
    <t>KOBYASI Ryuki(04)</t>
  </si>
  <si>
    <t>SATOU Tsubasa(05)</t>
  </si>
  <si>
    <t>MABUCHI Hikaru(05)</t>
  </si>
  <si>
    <t>KUBO Yuki(01)</t>
  </si>
  <si>
    <t>TAKEMOTO Hibiki(04)</t>
  </si>
  <si>
    <t>DOYAMA Naoki(04)</t>
  </si>
  <si>
    <t>MIZUNO Haruto(04)</t>
  </si>
  <si>
    <t>TODA Reon(04)</t>
  </si>
  <si>
    <t>SHIMIZU Sota(05)</t>
  </si>
  <si>
    <t>KONDO Yusei(05)</t>
  </si>
  <si>
    <t>OZAKI Futa(01)</t>
  </si>
  <si>
    <t xml:space="preserve"> ()</t>
  </si>
  <si>
    <t>TANAKA Tatsuya(90)</t>
  </si>
  <si>
    <t>KASHIWAGI Ryuta(99)</t>
  </si>
  <si>
    <t>KUME Juren(03)</t>
  </si>
  <si>
    <t>FURUSAWA Nao(04)</t>
  </si>
  <si>
    <t>KATO Amane(04)</t>
  </si>
  <si>
    <t>ASANO Yusuke(89)</t>
  </si>
  <si>
    <t>NONOYAMA Tatsuya(03)</t>
  </si>
  <si>
    <t>ITO Yuki(05)</t>
  </si>
  <si>
    <t>学連</t>
    <rPh sb="0" eb="2">
      <t>ガクレン</t>
    </rPh>
    <phoneticPr fontId="1"/>
  </si>
  <si>
    <t>東海大静岡</t>
  </si>
  <si>
    <t>京條　颯</t>
  </si>
  <si>
    <t>放送大学東海</t>
  </si>
  <si>
    <t>D2</t>
  </si>
  <si>
    <t>鈴木　菜美</t>
  </si>
  <si>
    <t>高村　陽奈</t>
  </si>
  <si>
    <t>山田　莉子</t>
  </si>
  <si>
    <t>三國　花　</t>
  </si>
  <si>
    <t>井上　香里</t>
  </si>
  <si>
    <t>馬越　螢乃歌</t>
  </si>
  <si>
    <t>金城　野風</t>
  </si>
  <si>
    <t>丹村　和咲</t>
  </si>
  <si>
    <t>濱口　愛奈</t>
  </si>
  <si>
    <t>林　愛望</t>
  </si>
  <si>
    <t>モリソン　ティア</t>
  </si>
  <si>
    <t>センタム　詩音</t>
  </si>
  <si>
    <t>椙山奈津子</t>
  </si>
  <si>
    <t>小原　恵</t>
  </si>
  <si>
    <t>土井　なつみ</t>
  </si>
  <si>
    <t>富田　実佑</t>
  </si>
  <si>
    <t>本田　あゆみ</t>
  </si>
  <si>
    <t>大﨑　里花</t>
  </si>
  <si>
    <t>松田　乃映</t>
  </si>
  <si>
    <t>奥林　凛</t>
  </si>
  <si>
    <t>齋藤　未来</t>
  </si>
  <si>
    <t>小島　優</t>
  </si>
  <si>
    <t>猿渡　佳蓮</t>
  </si>
  <si>
    <t>横井　綾</t>
  </si>
  <si>
    <t>前川　優奈</t>
  </si>
  <si>
    <t>後藤　美咲</t>
  </si>
  <si>
    <t>白井　澪奈</t>
  </si>
  <si>
    <t>平井　羽菜</t>
  </si>
  <si>
    <t>服部　りら</t>
  </si>
  <si>
    <t>北楯　香奈</t>
  </si>
  <si>
    <t>稲垣　心菜</t>
  </si>
  <si>
    <t>伊波　澪</t>
  </si>
  <si>
    <t>三田　結菜</t>
  </si>
  <si>
    <t>杉浦　さくら</t>
  </si>
  <si>
    <t>松本　実咲</t>
  </si>
  <si>
    <t>武藤　由依</t>
  </si>
  <si>
    <t>西村　優紀</t>
  </si>
  <si>
    <t>大原　理恵子</t>
  </si>
  <si>
    <t>近藤　かえ</t>
  </si>
  <si>
    <t>溝口 岬希</t>
  </si>
  <si>
    <t>石川　紗衣</t>
  </si>
  <si>
    <t>伊藤　風香</t>
  </si>
  <si>
    <t>矢頭　幸鈴</t>
  </si>
  <si>
    <t>上田　愛依</t>
  </si>
  <si>
    <t>宇野　雅裕香</t>
  </si>
  <si>
    <t>石黒　碧海</t>
  </si>
  <si>
    <t>瀬木　彩花</t>
  </si>
  <si>
    <t>田中　咲蘭</t>
  </si>
  <si>
    <t>平田　優月</t>
  </si>
  <si>
    <t>村岡　美玖</t>
  </si>
  <si>
    <t>薮谷　奈瑠</t>
  </si>
  <si>
    <t>山田　未唯</t>
  </si>
  <si>
    <t>力丸　楓</t>
  </si>
  <si>
    <t>新美　香実</t>
  </si>
  <si>
    <t>唐沢　花実</t>
  </si>
  <si>
    <t>齋藤　みゆに</t>
  </si>
  <si>
    <t>倉本　実子</t>
  </si>
  <si>
    <t>猪熊　紗伎</t>
  </si>
  <si>
    <t>中島　明香</t>
  </si>
  <si>
    <t>加藤　愛結</t>
  </si>
  <si>
    <t>淺野　愛菜</t>
  </si>
  <si>
    <t>髙野　夕楽里</t>
  </si>
  <si>
    <t>森田　琉水</t>
  </si>
  <si>
    <t>鈴木　優光</t>
  </si>
  <si>
    <t>北村　はる</t>
  </si>
  <si>
    <t>成田　真綾</t>
  </si>
  <si>
    <t>世古　綾葉</t>
  </si>
  <si>
    <t>前田　紗希</t>
  </si>
  <si>
    <t>山田　佳花</t>
  </si>
  <si>
    <t>福榮　美紅</t>
  </si>
  <si>
    <t>森下　愛梨</t>
  </si>
  <si>
    <t>福田　蒼依</t>
  </si>
  <si>
    <t>和佐田　真広</t>
  </si>
  <si>
    <t>福本　智帆</t>
  </si>
  <si>
    <t>吉留　美桜</t>
  </si>
  <si>
    <t>増澤　美優</t>
  </si>
  <si>
    <t>片野坂　唯月</t>
  </si>
  <si>
    <t>畑田　知里</t>
  </si>
  <si>
    <t>石井　冴佳</t>
  </si>
  <si>
    <t>藤井　結菜</t>
  </si>
  <si>
    <t>吉澤　花音</t>
  </si>
  <si>
    <t>小林　玲那</t>
  </si>
  <si>
    <t>清水　寧々</t>
  </si>
  <si>
    <t>牧井　砂樹</t>
  </si>
  <si>
    <t>渡邉　心音</t>
  </si>
  <si>
    <t>淵　遥馨</t>
  </si>
  <si>
    <t>澤田　琉花</t>
  </si>
  <si>
    <t>田中　萌菜実</t>
  </si>
  <si>
    <t>久田　朱里</t>
  </si>
  <si>
    <t>横内　郁美</t>
  </si>
  <si>
    <t>渡辺　彩奈</t>
  </si>
  <si>
    <t>宮本　純伶</t>
  </si>
  <si>
    <t>榊原　詠美</t>
  </si>
  <si>
    <t>籐山　実央</t>
  </si>
  <si>
    <t>稲田　小春</t>
  </si>
  <si>
    <t>林　美幸</t>
  </si>
  <si>
    <t>加藤　万葉</t>
  </si>
  <si>
    <t>田澤　菫</t>
  </si>
  <si>
    <t>西川　詠水</t>
  </si>
  <si>
    <t>寺田　真依</t>
  </si>
  <si>
    <t>三國　花琳</t>
  </si>
  <si>
    <t>谷　青夏</t>
  </si>
  <si>
    <t>片野坂　瑞希</t>
  </si>
  <si>
    <t>中野　知咲</t>
  </si>
  <si>
    <t>都　百花</t>
  </si>
  <si>
    <t>小林　華歩</t>
  </si>
  <si>
    <t>小林　莉歩</t>
  </si>
  <si>
    <t>代田　那奈</t>
  </si>
  <si>
    <t>宗長　舞</t>
  </si>
  <si>
    <t>中島　綾香</t>
  </si>
  <si>
    <t>石村　玲乃</t>
  </si>
  <si>
    <t>山川　紗季</t>
  </si>
  <si>
    <t>山田　莉帆</t>
  </si>
  <si>
    <t>谷口　晴菜</t>
  </si>
  <si>
    <t>前田　紅葉</t>
  </si>
  <si>
    <t>白野　彩子</t>
  </si>
  <si>
    <t>原田　あゆ</t>
  </si>
  <si>
    <t>佐々木　優羽</t>
  </si>
  <si>
    <t>久保田　桃花</t>
  </si>
  <si>
    <t>水野　希美</t>
  </si>
  <si>
    <t>世古　幸葉</t>
  </si>
  <si>
    <t>木村　実加</t>
  </si>
  <si>
    <t>平田　茉祐</t>
  </si>
  <si>
    <t>山村　里奈</t>
  </si>
  <si>
    <t>土井　純奈</t>
  </si>
  <si>
    <t>長坂　夏実</t>
  </si>
  <si>
    <t>山崎　愛寧</t>
  </si>
  <si>
    <t>加藤　佳怜</t>
  </si>
  <si>
    <t>松枝　舞桜</t>
  </si>
  <si>
    <t>鳥居　芽衣</t>
  </si>
  <si>
    <t>常山　莉奈</t>
  </si>
  <si>
    <t>粂　美帆</t>
  </si>
  <si>
    <t>大門ゴーフ　アビゲイル</t>
  </si>
  <si>
    <t>飯塚　美紅</t>
  </si>
  <si>
    <t>渡邊　遥南</t>
  </si>
  <si>
    <t>菱田　あい</t>
  </si>
  <si>
    <t>鹿谷　美海</t>
  </si>
  <si>
    <t>金子　朋世</t>
  </si>
  <si>
    <t>加藤　涼音</t>
  </si>
  <si>
    <t>坂井　寿々</t>
  </si>
  <si>
    <t>北村　優奈</t>
  </si>
  <si>
    <t>西井　和香</t>
  </si>
  <si>
    <t>能田　真衣</t>
  </si>
  <si>
    <t>森　千鶴</t>
  </si>
  <si>
    <t>城　ひかる</t>
  </si>
  <si>
    <t>内山　由菜</t>
  </si>
  <si>
    <t>大井　七菜子</t>
  </si>
  <si>
    <t>木野　愛那</t>
  </si>
  <si>
    <t>水野　百合子</t>
  </si>
  <si>
    <t>宮上　舞衣</t>
  </si>
  <si>
    <t>宮下　莉瑚</t>
  </si>
  <si>
    <t>小山　明華</t>
  </si>
  <si>
    <t>樋口　瞳子</t>
  </si>
  <si>
    <t>木曽　早紀</t>
  </si>
  <si>
    <t>桑原　彩名</t>
  </si>
  <si>
    <t>ララフィ　亜美奈</t>
  </si>
  <si>
    <t>辻　朱里</t>
  </si>
  <si>
    <t>TANAHASHI Mika(99)</t>
  </si>
  <si>
    <t>NAGANO Akane(01)</t>
  </si>
  <si>
    <t>KAWAI Rumika(01)</t>
  </si>
  <si>
    <t>KIMURA Riko(01)</t>
  </si>
  <si>
    <t>SAKAMOTO Ayaka(01)</t>
  </si>
  <si>
    <t>SAWAFUJI Masaka(01)</t>
  </si>
  <si>
    <t>MANABE Ayana(01)</t>
  </si>
  <si>
    <t>WATANABE Miyu(02)</t>
  </si>
  <si>
    <t>TANAKA Rune(02)</t>
  </si>
  <si>
    <t>URA Aisa(03)</t>
  </si>
  <si>
    <t>SUGITANI Kanade(03)</t>
  </si>
  <si>
    <t>IMAI Nonoka(03)</t>
  </si>
  <si>
    <t>KITAYAMA Misaki(03)</t>
  </si>
  <si>
    <t>KOBAYASHI Haruka(03)</t>
  </si>
  <si>
    <t>NAGASHIMA Chihiro(03)</t>
  </si>
  <si>
    <t>MUROMACHI Momo(04)</t>
  </si>
  <si>
    <t>SUZUKI Nami(04)</t>
  </si>
  <si>
    <t>TAKAMURA Hina(04)</t>
  </si>
  <si>
    <t>YAMADA Riko(03)</t>
  </si>
  <si>
    <t>SOFUE Mako(02)</t>
  </si>
  <si>
    <t>YURIKUSA Miyu(01)</t>
  </si>
  <si>
    <t>SATO Ayase(03)</t>
  </si>
  <si>
    <t>SAKAGUCHI Natsuko(02)</t>
  </si>
  <si>
    <t>KAWABE Nozomi(98)</t>
  </si>
  <si>
    <t>EJIRI Tomoka(01)</t>
  </si>
  <si>
    <t>GONDO Chisaki(03)</t>
  </si>
  <si>
    <t>NIWA Yuna(02)</t>
  </si>
  <si>
    <t>NAKAHIRA Ami(01)</t>
  </si>
  <si>
    <t>KOMATA Eri(03)</t>
  </si>
  <si>
    <t>IWATA Hanayu(02)</t>
  </si>
  <si>
    <t>OGURA Kirari(03)</t>
  </si>
  <si>
    <t>KIKO Hibiki(01)</t>
  </si>
  <si>
    <t>NAKAHARA Nagiho(00)</t>
  </si>
  <si>
    <t>KITAZIMA Machi(02)</t>
  </si>
  <si>
    <t>HOSOYA Natsuko(02)</t>
  </si>
  <si>
    <t>KONA Hinata(02)</t>
  </si>
  <si>
    <t>SUZUKI Mayui(01)</t>
  </si>
  <si>
    <t>ITOU Sayaka(02)</t>
  </si>
  <si>
    <t>MIKUNI Hana(01)</t>
  </si>
  <si>
    <t>KURITA Moe(02)</t>
  </si>
  <si>
    <t>MINETA Aiko(03)</t>
  </si>
  <si>
    <t>GOTOU Mai(03)</t>
  </si>
  <si>
    <t>EBINA Kana(03)</t>
  </si>
  <si>
    <t>SERIZAWA Konatsu(03)</t>
  </si>
  <si>
    <t>INOUE Kaori(01)</t>
  </si>
  <si>
    <t>NAKAMURA Mitsuki(02)</t>
  </si>
  <si>
    <t>KUWABARA Mai(02)</t>
  </si>
  <si>
    <t>SUMIURA Mio(02)</t>
  </si>
  <si>
    <t>NAGAYA Chihiro(02)</t>
  </si>
  <si>
    <t>NISHII Seri(02)</t>
  </si>
  <si>
    <t>FUJII Yuu(02)</t>
  </si>
  <si>
    <t>YAMADA Aoi(03)</t>
  </si>
  <si>
    <t>UMAKOSHI Honoka(03)</t>
  </si>
  <si>
    <t>YAMADA Suzuka(03)</t>
  </si>
  <si>
    <t>KINJO Noe(04)</t>
  </si>
  <si>
    <t>NIMURA Kazusa(04)</t>
  </si>
  <si>
    <t>HAMAGUCHI Mana(04)</t>
  </si>
  <si>
    <t>HAYASHI Manami(04)</t>
  </si>
  <si>
    <t>MORRISON Tia(04)</t>
  </si>
  <si>
    <t>EMI Yuka(02)</t>
  </si>
  <si>
    <t>HIRABAYASHI Maki(02)</t>
  </si>
  <si>
    <t>ASAI Rika(01)</t>
  </si>
  <si>
    <t>MAKI Mikoto(02)</t>
  </si>
  <si>
    <t>NAKAMURA Rino(00)</t>
  </si>
  <si>
    <t>YAMAGUCHI Naoko(01)</t>
  </si>
  <si>
    <t>GOTO Emina(01)</t>
  </si>
  <si>
    <t>KATO Riho(02)</t>
  </si>
  <si>
    <t>SHIBATA Aiko(04)</t>
  </si>
  <si>
    <t>AIKYO Momoka(04)</t>
  </si>
  <si>
    <t>GOTO Shiho(03)</t>
  </si>
  <si>
    <t>NARIU Akane(01)</t>
  </si>
  <si>
    <t xml:space="preserve"> WATANABE Mai(02)</t>
  </si>
  <si>
    <t>SENTAMU Shion(02)</t>
  </si>
  <si>
    <t>IKAI Mariko(02)</t>
  </si>
  <si>
    <t>NOMURA Riko(03)</t>
  </si>
  <si>
    <t>SUGIYAMA Natsuko (02)</t>
  </si>
  <si>
    <t>OGATA Azu (01)</t>
  </si>
  <si>
    <t>OKI Ayuri (01)</t>
  </si>
  <si>
    <t>KITAMURA Rumi(01)</t>
  </si>
  <si>
    <t>SAGA Fubuki(02)</t>
  </si>
  <si>
    <t>SUGIYAMA Ayami(01)</t>
  </si>
  <si>
    <t>HIROSE Chihiro(02)</t>
  </si>
  <si>
    <t>MORI Mikoto(02)</t>
  </si>
  <si>
    <t>AOKI Kasumi(03)</t>
  </si>
  <si>
    <t>ETO Moe (04)</t>
  </si>
  <si>
    <t>SHIGEMASA Akari (03)</t>
  </si>
  <si>
    <t>MATSUDA Aimi(03)</t>
  </si>
  <si>
    <t>MIYAGAWA Moeka(03)</t>
  </si>
  <si>
    <t>OBARA Megumi(04)</t>
  </si>
  <si>
    <t>DOI Natsumi(04)</t>
  </si>
  <si>
    <t>KAWAMURA Natuki(03)</t>
  </si>
  <si>
    <t>MIYASHITA Maya(02)</t>
  </si>
  <si>
    <t>FUKUI Anzu(02)</t>
  </si>
  <si>
    <t>IMAI Natsuki(02)</t>
  </si>
  <si>
    <t>KITAJIMA Machi(03)</t>
  </si>
  <si>
    <t>TOMIDA Miyu(04)</t>
  </si>
  <si>
    <t>IUCHI Yukana(03)</t>
  </si>
  <si>
    <t>TAKENAKA Hinako(03)</t>
  </si>
  <si>
    <t>TAZOE Riho(98)</t>
  </si>
  <si>
    <t>HONDA Ayumi(00)</t>
  </si>
  <si>
    <t>MATSUURA Kasumi(02)</t>
  </si>
  <si>
    <t>HORI Mayako(04)</t>
  </si>
  <si>
    <t>KUSUKAWA Kiyo(01)</t>
  </si>
  <si>
    <t>NAKA Hinako(02)</t>
  </si>
  <si>
    <t>IWATA Ayami(03)</t>
  </si>
  <si>
    <t>KUNO Kana(03)</t>
  </si>
  <si>
    <t>KIMURA Riho(02)</t>
  </si>
  <si>
    <t>IZUMI Konomi(01)</t>
  </si>
  <si>
    <t>SUDA Minori(03)</t>
  </si>
  <si>
    <t>SAHARA Sayaka(04)</t>
  </si>
  <si>
    <t>HUKUI Ai(02)</t>
  </si>
  <si>
    <t>TANAKA Chihiro(01)</t>
  </si>
  <si>
    <t>ICHIKAWA Sae(01)</t>
  </si>
  <si>
    <t>HAYASHI Anna(03)</t>
  </si>
  <si>
    <t>KAWAI Funa(03)</t>
  </si>
  <si>
    <t>KODAMA Shiori(03)</t>
  </si>
  <si>
    <t>HOSHIKAWA Marin(02)</t>
  </si>
  <si>
    <t>ARAKI Rin(03)</t>
  </si>
  <si>
    <t>KIMURA Kano(01)</t>
  </si>
  <si>
    <t>HAGIWARA Akari(03)</t>
  </si>
  <si>
    <t>ANDO Yuzuki(01)</t>
  </si>
  <si>
    <t>AOI　Himawari(02)</t>
  </si>
  <si>
    <t>OKAE Miri(03)</t>
  </si>
  <si>
    <t>FUJIWARA Mio(02)</t>
  </si>
  <si>
    <t>MURATA Momoka(01)</t>
  </si>
  <si>
    <t>OGINO Miyu(03)</t>
  </si>
  <si>
    <t>TANAKA　Yuri(01)</t>
  </si>
  <si>
    <t>YOSHIZAWA Himari(02)</t>
  </si>
  <si>
    <t>OSAKI Rika(02)</t>
  </si>
  <si>
    <t>MATSUDA Noe(04)</t>
  </si>
  <si>
    <t>KONDO Nanami(99)</t>
  </si>
  <si>
    <t>OKUBAYASHI Rin(01)</t>
  </si>
  <si>
    <t>ANDO Ami(01)</t>
  </si>
  <si>
    <t>KISHIMOTO Yuka(02)</t>
  </si>
  <si>
    <t>IDA Akari(02)</t>
  </si>
  <si>
    <t>SATO Ayami(02)</t>
  </si>
  <si>
    <t>DEDACHI Fuka(02)</t>
  </si>
  <si>
    <t>SHINOZAKI Minori(02)</t>
  </si>
  <si>
    <t>SAITO Miku(03)</t>
  </si>
  <si>
    <t>SHIBATA Aoi(00)</t>
  </si>
  <si>
    <t>FURUMA Rio(03)</t>
  </si>
  <si>
    <t>OSHIRO Juri(01)</t>
  </si>
  <si>
    <t>FUSHIMI Chika(02)</t>
  </si>
  <si>
    <t>HARA Tomoyo(02)</t>
  </si>
  <si>
    <t>OSHIRO Rimu(03)</t>
  </si>
  <si>
    <t>HAYASHI Moka(04)</t>
  </si>
  <si>
    <t>OHASHI Sawa(04)</t>
  </si>
  <si>
    <t>KOJIMA Yu(05)</t>
  </si>
  <si>
    <t>SARUWATARI Karen(04)</t>
  </si>
  <si>
    <t>YOKOI Aya(05)</t>
  </si>
  <si>
    <t>MAEGAWA Yuuna(05)</t>
  </si>
  <si>
    <t>GOTO Misaki(04)</t>
  </si>
  <si>
    <t>SHIRAI Miona(05)</t>
  </si>
  <si>
    <t>HIRAI Hana(05)</t>
  </si>
  <si>
    <t>HATTORI Rira(04)</t>
  </si>
  <si>
    <t>KITADATE Kana(03)</t>
  </si>
  <si>
    <t>ITO Mei(03)</t>
  </si>
  <si>
    <t>KOIKE Kana(01)</t>
  </si>
  <si>
    <t>SUZUKI Yuna(01)</t>
  </si>
  <si>
    <t>ONOZAWA Ayane(03)</t>
  </si>
  <si>
    <t>ONOZAWA  Suzune(03)</t>
  </si>
  <si>
    <t>KOBORI Chikako(03)</t>
  </si>
  <si>
    <t>SUSZUKI Kaede(03)</t>
  </si>
  <si>
    <t>SHIMADA Minori(02)</t>
  </si>
  <si>
    <t>INABA Yumeka(01)</t>
  </si>
  <si>
    <t>NAKAYASU Wakana(01)</t>
  </si>
  <si>
    <t>TAKAHARA Sakura(02)</t>
  </si>
  <si>
    <t>GUSHIKEN Yuna(02)</t>
  </si>
  <si>
    <t>ABIRU Yuna(99)</t>
  </si>
  <si>
    <t>KANEKO Ai(02)</t>
  </si>
  <si>
    <t>TANAIKE Kanaho(02)</t>
  </si>
  <si>
    <t>IYAMA Ichika(03)</t>
  </si>
  <si>
    <t>ONUMA Haruna(03)</t>
  </si>
  <si>
    <t>SEKIGUCHI Nanami(04)</t>
  </si>
  <si>
    <t>TANDO Ruri(03)</t>
  </si>
  <si>
    <t>NAKASHIMA Nanami(03)</t>
  </si>
  <si>
    <t>NAKAMURA Yuzune(03)</t>
  </si>
  <si>
    <t>HANADA Yoshino(03)</t>
  </si>
  <si>
    <t>HIMENO Kafu(03)</t>
  </si>
  <si>
    <t>HIRANO Ikuho(03)</t>
  </si>
  <si>
    <t>WATANABE Aoi(03)</t>
  </si>
  <si>
    <t>INAGAKI Kokona(05)</t>
  </si>
  <si>
    <t>IHA Mio(05)</t>
  </si>
  <si>
    <t>SANDA Yuna(04)</t>
  </si>
  <si>
    <t>SUGIURA Sakura(05)</t>
  </si>
  <si>
    <t>MATSUMOTO Misaki(04)</t>
  </si>
  <si>
    <t>MUTO Yui(04)</t>
  </si>
  <si>
    <t>NORITAKE Momoka(02)</t>
  </si>
  <si>
    <t>NISHIMURA Yuki(02)</t>
  </si>
  <si>
    <t>SHIBATA Azumi(03)</t>
  </si>
  <si>
    <t>OHARA Rieko(05)</t>
  </si>
  <si>
    <t>KONDO Kae(04)</t>
  </si>
  <si>
    <t>KAMIYA Kyona(01)</t>
  </si>
  <si>
    <t>NISHIKAWA Hiyori(01)</t>
  </si>
  <si>
    <t>MATSUSHITA Hinata(01)</t>
  </si>
  <si>
    <t>WATANABE Yuka(01)</t>
  </si>
  <si>
    <t>ITO Rinno(02)</t>
  </si>
  <si>
    <t>KONDOU Shina(03)</t>
  </si>
  <si>
    <t>TAKEMORI Miyuu(02)</t>
  </si>
  <si>
    <t>NAGATA Sae(02)</t>
  </si>
  <si>
    <t>NOHARA Megumi(02)</t>
  </si>
  <si>
    <t>MATSUI Yuina(03)</t>
  </si>
  <si>
    <t>MIZOGUTI Misaki(03)</t>
  </si>
  <si>
    <t>MURAMATSU Nanami(03)</t>
  </si>
  <si>
    <t>YAMADA Ayana(02)</t>
  </si>
  <si>
    <t>ITO Sumire(03)</t>
  </si>
  <si>
    <t>ISHIKAWA Sae(05)</t>
  </si>
  <si>
    <t>ITO Fuka(04)</t>
  </si>
  <si>
    <t>YATO Yurara(04)</t>
  </si>
  <si>
    <t>UEDA Mei(04)</t>
  </si>
  <si>
    <t>KAI Seina(02)</t>
  </si>
  <si>
    <t>SENOO Haruka(04)</t>
  </si>
  <si>
    <t>KOUNO　Sachika(00)</t>
  </si>
  <si>
    <t>OHASHI　Maiko(02)</t>
  </si>
  <si>
    <t>KAJI　Maria(03)</t>
  </si>
  <si>
    <t>KANEKO　Kokone(04)</t>
  </si>
  <si>
    <t>UNO Mayuka(01)</t>
  </si>
  <si>
    <t>NORO Kurea(01)</t>
  </si>
  <si>
    <t>MASUBUCHI Yuka(01)</t>
  </si>
  <si>
    <t>GOMI Kyoka(03)</t>
  </si>
  <si>
    <t>TANIMOTO Nanase(02)</t>
  </si>
  <si>
    <t>TOMURA Ayane(02)</t>
  </si>
  <si>
    <t>HATAMOTO Kaho(02)</t>
  </si>
  <si>
    <t>MAEKAWA Nanami(02)</t>
  </si>
  <si>
    <t>ISHIMATU Asuka(03)</t>
  </si>
  <si>
    <t>UENO Nene(03)</t>
  </si>
  <si>
    <t>OKAWARA Moeka(03)</t>
  </si>
  <si>
    <t>NAGIRA Azumi(03)</t>
  </si>
  <si>
    <t>HARADA Saki(03)</t>
  </si>
  <si>
    <t>MYOKAI Nanoha(03)</t>
  </si>
  <si>
    <t>YONEZAWA Nanaka(04)</t>
  </si>
  <si>
    <t>ISHIGURO Aomi(05)</t>
  </si>
  <si>
    <t>SEGI Ayaka(04)</t>
  </si>
  <si>
    <t>TANAKA Sakura(05)</t>
  </si>
  <si>
    <t>HIRATA Yuduki(04)</t>
  </si>
  <si>
    <t>MURAOKA Miku(04)</t>
  </si>
  <si>
    <t>YABUTANI Naru(04)</t>
  </si>
  <si>
    <t>YAMADA Miyu(05)</t>
  </si>
  <si>
    <t>RIKIMARU Kaede(04)</t>
  </si>
  <si>
    <t>OTA Mizuho(03)</t>
  </si>
  <si>
    <t>MIZUNO Mao(03)</t>
  </si>
  <si>
    <t>NIIMI Kasane(02)</t>
  </si>
  <si>
    <t>KASHIMA Nanako(01)</t>
  </si>
  <si>
    <t>SENOO Sarara(01)</t>
  </si>
  <si>
    <t>CHAYA Momoka(02)</t>
  </si>
  <si>
    <t>AKEBOSHI Hikaru(98)</t>
  </si>
  <si>
    <t>AIBA Nanami(00)</t>
  </si>
  <si>
    <t>MIZUTANI Kaho(00)</t>
  </si>
  <si>
    <t>YAMAGATA Tomoka(01)</t>
  </si>
  <si>
    <t>HATTORI Kanako(02)</t>
  </si>
  <si>
    <t>SAKURAGI Yukino(01)</t>
  </si>
  <si>
    <t>MURAKAMI Yuzuki(02)</t>
  </si>
  <si>
    <t>HOKAZONO Airi(01)</t>
  </si>
  <si>
    <t>KARASAWA Hanami(01)</t>
  </si>
  <si>
    <t>KOBAYASHI Yukine(01)</t>
  </si>
  <si>
    <t>INAGAKI Ayu(01)</t>
  </si>
  <si>
    <t>KIKUTI Manaka(01)</t>
  </si>
  <si>
    <t>SAKURAI Haruna(01)</t>
  </si>
  <si>
    <t>ONO　Kaoru(01)</t>
  </si>
  <si>
    <t>SUZUKI Ayane(02)</t>
  </si>
  <si>
    <t>FUKUDA Kurena(01)</t>
  </si>
  <si>
    <t>MORITA Momoka(01)</t>
  </si>
  <si>
    <t>OKAMOTO Ruka(01)</t>
  </si>
  <si>
    <t>MORI Yuki(02)</t>
  </si>
  <si>
    <t>MAEDA Yumina(03)</t>
  </si>
  <si>
    <t>NISHIO Yuma(02)</t>
  </si>
  <si>
    <t>FUJIMOTO Haruka(02)</t>
  </si>
  <si>
    <t>SAKAI Rina(02)</t>
  </si>
  <si>
    <t>OGAWA Haruka(02)</t>
  </si>
  <si>
    <t>SHIRATORI Momoka(02)</t>
  </si>
  <si>
    <t>SAITOU Miyuni(02)</t>
  </si>
  <si>
    <t>SEKIDO Saki(02)</t>
  </si>
  <si>
    <t>MINAKATA Miu(02)</t>
  </si>
  <si>
    <t>YAMANE Aoi(03)</t>
  </si>
  <si>
    <t>SUGIYAMA Mana(02)</t>
  </si>
  <si>
    <t>OSUGA Sayaka(02)</t>
  </si>
  <si>
    <t>ISHIMORI An(02)</t>
  </si>
  <si>
    <t>TAKAHASHI Konoha(03)</t>
  </si>
  <si>
    <t>KUBO Atsuki(03)</t>
  </si>
  <si>
    <t>TABATA Miu(02)</t>
  </si>
  <si>
    <t>NAKASHIMA Hinako(02)</t>
  </si>
  <si>
    <t>HORITA Moe(02)</t>
  </si>
  <si>
    <t>IWAMOTO Otoka(02)</t>
  </si>
  <si>
    <t>MATSUDA Ririko(04)</t>
  </si>
  <si>
    <t>FUKUMOTO Mona(03)</t>
  </si>
  <si>
    <t>SUZAKI Miu(03)</t>
  </si>
  <si>
    <t>HATTORI Asuka(03)</t>
  </si>
  <si>
    <t>SAKAI Sora(03)</t>
  </si>
  <si>
    <t>NAKATA　Mami(03)</t>
  </si>
  <si>
    <t>MIZUTANI Yuka(04)</t>
  </si>
  <si>
    <t>YOSHIDA Soraka(03)</t>
  </si>
  <si>
    <t>KANEKO Aoha(03)</t>
  </si>
  <si>
    <t>NARUSE Yumeno(03)</t>
  </si>
  <si>
    <t>SAITO Yuika(03)</t>
  </si>
  <si>
    <t>KURAMOTO Miko(03)</t>
  </si>
  <si>
    <t>ICHIKAWA Sara(04)</t>
  </si>
  <si>
    <t>KANIE Risako(03)</t>
  </si>
  <si>
    <t>MORI Kotone(03)</t>
  </si>
  <si>
    <t>MURAOKA  Sachi(03)</t>
  </si>
  <si>
    <t>YAMAGISHI Mei(03)</t>
  </si>
  <si>
    <t>MIURA Momoko(03)</t>
  </si>
  <si>
    <t>TANGE Yuri(03)</t>
  </si>
  <si>
    <t>SAKAI Rina(03)</t>
  </si>
  <si>
    <t>OTA Maho(02)</t>
  </si>
  <si>
    <t>INOKUMA Saki(03)</t>
  </si>
  <si>
    <t>NISHIYAMA Kaho(03)</t>
  </si>
  <si>
    <t>NAKASHIMA Sayaka(04)</t>
  </si>
  <si>
    <t>KATO Ayu(05)</t>
  </si>
  <si>
    <t>ASANO Aina(04)</t>
  </si>
  <si>
    <t>TAKANO Yurari(04)</t>
  </si>
  <si>
    <t>MORITA Rumina(04)</t>
  </si>
  <si>
    <t>SUZUKI Yukari(05)</t>
  </si>
  <si>
    <t>KITAMURA Haru(05)</t>
  </si>
  <si>
    <t>NARITA Maya(04)</t>
  </si>
  <si>
    <t>SEKO Ayaha(04)</t>
  </si>
  <si>
    <t>MAEDA Saki(04)</t>
  </si>
  <si>
    <t>YAMADA Yoshika(04)</t>
  </si>
  <si>
    <t>FUKUE Miku(04)</t>
  </si>
  <si>
    <t>MORISHITA Airi(05)</t>
  </si>
  <si>
    <t>FUKUDA Aoi(04)</t>
  </si>
  <si>
    <t>WASADA Mahiro(04)</t>
  </si>
  <si>
    <t>FUKUMOTO Chiho(04)</t>
  </si>
  <si>
    <t>YAMAMOTO  Kotona(03)</t>
  </si>
  <si>
    <t>KAWAE  Ami(03)</t>
  </si>
  <si>
    <t>YOSHITOME Mio(04)</t>
  </si>
  <si>
    <t>MASUZAWA Miyu(05)</t>
  </si>
  <si>
    <t>KATANOSAKA Yuzuki(04)</t>
  </si>
  <si>
    <t>HATADA Chisato(04)</t>
  </si>
  <si>
    <t>YAMASHITA Kaho(02)</t>
  </si>
  <si>
    <t>ISHII Saeka(01)</t>
  </si>
  <si>
    <t>USAMI Kanon(02)</t>
  </si>
  <si>
    <t>INOKUMA Minori(03)</t>
  </si>
  <si>
    <t>FUJII Yuina(04)</t>
  </si>
  <si>
    <t>YOSHIZAWA Kanon(04)</t>
  </si>
  <si>
    <t>HAMAJI Kirara(01)</t>
  </si>
  <si>
    <t>KURODA Ayaka(02)</t>
  </si>
  <si>
    <t>SESENA Rino(02)</t>
  </si>
  <si>
    <t>MURAKI Chiori(02)</t>
  </si>
  <si>
    <t>KAWA Himari(03)</t>
  </si>
  <si>
    <t>TSUJI Reiju(04)</t>
  </si>
  <si>
    <t>MURAKAMI Kaho(03)</t>
  </si>
  <si>
    <t>KOBAYASHI Rena(04)</t>
  </si>
  <si>
    <t>SHIMIZU Nene(04)</t>
  </si>
  <si>
    <t>MAKII Saki(04)</t>
  </si>
  <si>
    <t>ITO Yuri(02)</t>
  </si>
  <si>
    <t>ENDO Nazuna(03)</t>
  </si>
  <si>
    <t>HATA Madoka(03)</t>
  </si>
  <si>
    <t>WATANABE Kokone(05)</t>
  </si>
  <si>
    <t>YAJIMA Aimi(02)</t>
  </si>
  <si>
    <t>KATO Akina(03)</t>
  </si>
  <si>
    <t>MATSUMOTO Nagisa(03)</t>
  </si>
  <si>
    <t>YAMADA Tamami(02)</t>
  </si>
  <si>
    <t>IMORI Yuzuki(03)</t>
  </si>
  <si>
    <t>KOBAYASHI Chiseri(04)</t>
  </si>
  <si>
    <t>OOHATA Haruka(02)</t>
  </si>
  <si>
    <t>MURATA Chiharu(02)</t>
  </si>
  <si>
    <t>MAKINO Nazuna(02)</t>
  </si>
  <si>
    <t>GOTO Rina(03)</t>
  </si>
  <si>
    <t>HAKAMATA Sarasa(03)</t>
  </si>
  <si>
    <t>FUCHI　Haruka(02)</t>
  </si>
  <si>
    <t>SAWADA Ruka(05)</t>
  </si>
  <si>
    <t>TOMITA Komachi(03)</t>
  </si>
  <si>
    <t>KANDA Yui(00)</t>
  </si>
  <si>
    <t>ICHINOSE Honami(03)</t>
  </si>
  <si>
    <t>KAMATA Tomomi(98)</t>
  </si>
  <si>
    <t>TANAKA Monami(04)</t>
  </si>
  <si>
    <t>HISADA Akari(04)</t>
  </si>
  <si>
    <t>MATSUMOTO Komari(01)</t>
  </si>
  <si>
    <t>YOKOCHI Ikumi(04)</t>
  </si>
  <si>
    <t>WATANABE Ayana(00)</t>
  </si>
  <si>
    <t>MIYAMOTO Sumire(04)</t>
  </si>
  <si>
    <t>SAKAKIBARA Eimi(04)</t>
  </si>
  <si>
    <t>FUJIYAMA Mio(04)</t>
  </si>
  <si>
    <t>INADA Koharu(04)</t>
  </si>
  <si>
    <t>HAYASI Miyuki(04)</t>
  </si>
  <si>
    <t>KATO Kazuha(05)</t>
  </si>
  <si>
    <t>TAZAWA Sumire(04)</t>
  </si>
  <si>
    <t>NISHIKAWA Emi(04)</t>
  </si>
  <si>
    <t>TERADA Mai(04)</t>
  </si>
  <si>
    <t>MIKUNI Karin(04)</t>
  </si>
  <si>
    <t>TANI Aona(04)</t>
  </si>
  <si>
    <t>KATANOSAKA Mizuki(04)</t>
  </si>
  <si>
    <t>NAKANO Chisaki(04)</t>
  </si>
  <si>
    <t>MIYAKO Momoka(04)</t>
  </si>
  <si>
    <t>KOBAYASHI Kaho(05)</t>
  </si>
  <si>
    <t>KOBAYASHI Riho(05)</t>
  </si>
  <si>
    <t>SHIROTA Nana(04)</t>
  </si>
  <si>
    <t>MUNENAGA Mai(04)</t>
  </si>
  <si>
    <t>NAKASHIMA Ayaka(04)</t>
  </si>
  <si>
    <t>ISHIMURA Reno(05)</t>
  </si>
  <si>
    <t>YAMAKAWA Saki(04)</t>
  </si>
  <si>
    <t>YAMADA Riho(04)</t>
  </si>
  <si>
    <t>TANIGUCHI Haruna(04)</t>
  </si>
  <si>
    <t>MAEDA Momiji(04)</t>
  </si>
  <si>
    <t>SHIRANO Ayako(03)</t>
  </si>
  <si>
    <t>HARADA Ayu(05)</t>
  </si>
  <si>
    <t>SASAKI Yu(03)</t>
  </si>
  <si>
    <t>KUBODERA　Momoka(01)</t>
  </si>
  <si>
    <t>Mizuno Nozomi(04)</t>
  </si>
  <si>
    <t>SEKO Yukiha(04)</t>
  </si>
  <si>
    <t>KIMURA Mika(04)</t>
  </si>
  <si>
    <t>HIRATA Mahiro(04)</t>
  </si>
  <si>
    <t>okada hana(99)</t>
  </si>
  <si>
    <t>yamada saki(98)</t>
  </si>
  <si>
    <t>hirai yuri(01)</t>
  </si>
  <si>
    <t>kitani asuka(01)</t>
  </si>
  <si>
    <t xml:space="preserve"> yano ayuho(02)</t>
  </si>
  <si>
    <t>yamamura rina(04)</t>
  </si>
  <si>
    <t>DOI Junna(04)</t>
  </si>
  <si>
    <t>NAGASAKA Natsumi(04)</t>
  </si>
  <si>
    <t>YAMAZAKI Aine(04)</t>
  </si>
  <si>
    <t>KATO Karen(04)</t>
  </si>
  <si>
    <t>MIZUSHINA Ayako(01)</t>
  </si>
  <si>
    <t>MATSUEDA Mao(03)</t>
  </si>
  <si>
    <t>TORII Mei(04)</t>
  </si>
  <si>
    <t>TSUNEYAMA Rina(04)</t>
  </si>
  <si>
    <t>KUME Miho(04)</t>
  </si>
  <si>
    <t>OKADOGOHU A Abigail(04)</t>
  </si>
  <si>
    <t>MIZUTANI Rino(03)</t>
  </si>
  <si>
    <t>IZUKA　Miku(03)</t>
  </si>
  <si>
    <t>WATANABE Haruna(04)</t>
  </si>
  <si>
    <t>HISHIDA Ai(00)</t>
  </si>
  <si>
    <t>SHIKATANI Miu(04)</t>
  </si>
  <si>
    <t>KONDO Maya(03)</t>
  </si>
  <si>
    <t>OMURA Yuri(04)</t>
  </si>
  <si>
    <t>NAITO Kayoko(02)</t>
  </si>
  <si>
    <t>KANEKO Tomoyo(04)</t>
  </si>
  <si>
    <t>KATOU Suzune(05)</t>
  </si>
  <si>
    <t>SAKAI Suzu(04)</t>
  </si>
  <si>
    <t>KITAMURA Yuna(04)</t>
  </si>
  <si>
    <t>NISHII Waka(04)</t>
  </si>
  <si>
    <t>NOUDA Mai(04)</t>
  </si>
  <si>
    <t>MORI Chizuru(02)</t>
  </si>
  <si>
    <t>KOTANI Sakura(02)</t>
  </si>
  <si>
    <t>JO Hikaru(03)</t>
  </si>
  <si>
    <t>UCHIYAMA Yuna(05)</t>
  </si>
  <si>
    <t>OI Nanako(04)</t>
  </si>
  <si>
    <t>KINO Mana(05)</t>
  </si>
  <si>
    <t>MIZUNO Yuriko(05)</t>
  </si>
  <si>
    <t>MIYAKAMI Mai(03)</t>
  </si>
  <si>
    <t>KAWAI Yurina(03)</t>
  </si>
  <si>
    <t>MIYASHITA Riko(04)</t>
  </si>
  <si>
    <t>KOYAMA Meika(04)</t>
  </si>
  <si>
    <t>HIGUCHI Toko(03)</t>
  </si>
  <si>
    <t>KISO Saki(04)</t>
  </si>
  <si>
    <t>KUWABARA Ayana(04)</t>
  </si>
  <si>
    <t>LARHRAFI Amina(01)</t>
  </si>
  <si>
    <t>TUJI Akari(02)</t>
  </si>
  <si>
    <t>YASUNAGA Yuma(02)</t>
  </si>
  <si>
    <t>SASAGE Junna(01)</t>
  </si>
  <si>
    <t>SUGIMOTO Aya(02)</t>
  </si>
  <si>
    <t>1</t>
    <phoneticPr fontId="1"/>
  </si>
  <si>
    <t>佃　勇亮</t>
  </si>
  <si>
    <t>安藤　悠希</t>
  </si>
  <si>
    <t>TSUKUDA Yusuke</t>
  </si>
  <si>
    <t>ANDO Yuki</t>
  </si>
  <si>
    <t>永井　真愛</t>
  </si>
  <si>
    <t>山本　実由</t>
  </si>
  <si>
    <t>NAGAI Mai</t>
  </si>
  <si>
    <t>YAMAMOTO Miyu</t>
  </si>
  <si>
    <t>2</t>
    <phoneticPr fontId="1"/>
  </si>
  <si>
    <t>4</t>
    <phoneticPr fontId="1"/>
  </si>
  <si>
    <t>鳥山　修人</t>
  </si>
  <si>
    <t>名古屋大学</t>
    <rPh sb="4" eb="5">
      <t>ガク</t>
    </rPh>
    <phoneticPr fontId="1"/>
  </si>
  <si>
    <t>TORIYAMA Syuto</t>
  </si>
  <si>
    <t>3</t>
    <phoneticPr fontId="1"/>
  </si>
  <si>
    <t>吉岡　悠羽</t>
  </si>
  <si>
    <t>YOSHIOKA Yu</t>
  </si>
  <si>
    <t>→2023/11/22(水) 18：00 必着</t>
    <rPh sb="12" eb="13">
      <t>スイ</t>
    </rPh>
    <rPh sb="21" eb="23">
      <t>ヒッチャク</t>
    </rPh>
    <phoneticPr fontId="1"/>
  </si>
  <si>
    <t>放送大学東海</t>
    <rPh sb="0" eb="4">
      <t>ホウソウダイガク</t>
    </rPh>
    <rPh sb="4" eb="6">
      <t>トウカイ</t>
    </rPh>
    <phoneticPr fontId="1"/>
  </si>
  <si>
    <t>ﾎｳｿｳﾀﾞｲｶﾞｸﾄｳｶｲ</t>
    <phoneticPr fontId="1"/>
  </si>
  <si>
    <t>放送大東海</t>
    <rPh sb="0" eb="3">
      <t>ホウソウダイ</t>
    </rPh>
    <rPh sb="3" eb="5">
      <t>トウカイ</t>
    </rPh>
    <phoneticPr fontId="1"/>
  </si>
  <si>
    <t>山本　武</t>
    <phoneticPr fontId="1"/>
  </si>
  <si>
    <t>学連</t>
    <rPh sb="0" eb="2">
      <t>ガクレn</t>
    </rPh>
    <phoneticPr fontId="1"/>
  </si>
  <si>
    <t>自己記録は2022/01/01～2023/11/21の期間に出したもの</t>
    <rPh sb="0" eb="2">
      <t>ジコ</t>
    </rPh>
    <rPh sb="27" eb="29">
      <t>キカン</t>
    </rPh>
    <rPh sb="30" eb="31">
      <t>ダ</t>
    </rPh>
    <phoneticPr fontId="1"/>
  </si>
  <si>
    <t>三菱東京UFJ銀行　八事支店　普通口座3551198</t>
    <rPh sb="0" eb="2">
      <t>ミツビシ</t>
    </rPh>
    <rPh sb="2" eb="4">
      <t>トウキョウ</t>
    </rPh>
    <rPh sb="4" eb="6">
      <t>トウキョウ</t>
    </rPh>
    <rPh sb="9" eb="11">
      <t>ギンコウ</t>
    </rPh>
    <rPh sb="12" eb="13">
      <t>ハチ</t>
    </rPh>
    <rPh sb="13" eb="14">
      <t>コト</t>
    </rPh>
    <rPh sb="14" eb="16">
      <t>シテン</t>
    </rPh>
    <rPh sb="17" eb="19">
      <t>フツウ</t>
    </rPh>
    <rPh sb="19" eb="20">
      <t>コウザ</t>
    </rPh>
    <phoneticPr fontId="1"/>
  </si>
  <si>
    <t>10000ｍ（5000ｍ）自己記録（期間：2022/01/01～2023/11/21）</t>
    <rPh sb="13" eb="15">
      <t>ジコ</t>
    </rPh>
    <rPh sb="15" eb="17">
      <t>キロク</t>
    </rPh>
    <rPh sb="18" eb="20">
      <t>キカン</t>
    </rPh>
    <phoneticPr fontId="1"/>
  </si>
  <si>
    <t>5000ｍ（3000ｍ）自己記録（期間：2022/01/01～2023/11/21）</t>
    <rPh sb="12" eb="14">
      <t>ジコ</t>
    </rPh>
    <rPh sb="14" eb="16">
      <t>キロク</t>
    </rPh>
    <rPh sb="17" eb="19">
      <t>キカン</t>
    </rPh>
    <phoneticPr fontId="1"/>
  </si>
  <si>
    <t>49</t>
    <phoneticPr fontId="1"/>
  </si>
  <si>
    <t>10000mの記録を持っていない場合のみ、5000mの記録の記載を認める</t>
    <rPh sb="30" eb="32">
      <t>キサイ</t>
    </rPh>
    <rPh sb="33" eb="34">
      <t>ミト</t>
    </rPh>
    <phoneticPr fontId="1"/>
  </si>
  <si>
    <t>5000mの記録を持っていない場合のみ、3000mの記録の記載を認める</t>
    <rPh sb="26" eb="28">
      <t>キロク</t>
    </rPh>
    <rPh sb="29" eb="31">
      <t>キサイ</t>
    </rPh>
    <rPh sb="32" eb="33">
      <t>ミト</t>
    </rPh>
    <phoneticPr fontId="1"/>
  </si>
  <si>
    <t>5000mの記録を持っていない場合のみ、3000mの記録の記載を認める</t>
    <rPh sb="32" eb="33">
      <t>ミト</t>
    </rPh>
    <phoneticPr fontId="1"/>
  </si>
  <si>
    <t>5000mの記録</t>
    <rPh sb="6" eb="8">
      <t>キロク</t>
    </rPh>
    <phoneticPr fontId="1"/>
  </si>
  <si>
    <t>3000mの記録</t>
    <phoneticPr fontId="1"/>
  </si>
  <si>
    <t>B-1</t>
    <phoneticPr fontId="1"/>
  </si>
  <si>
    <t>B-2</t>
  </si>
  <si>
    <t>B-3</t>
  </si>
  <si>
    <t>B-4</t>
  </si>
  <si>
    <t>B-5</t>
  </si>
  <si>
    <t>B-6</t>
  </si>
  <si>
    <t>B-7</t>
  </si>
  <si>
    <t>C-1</t>
    <phoneticPr fontId="1"/>
  </si>
  <si>
    <t>C-2</t>
  </si>
  <si>
    <t>C-3</t>
  </si>
  <si>
    <t>C-4</t>
  </si>
  <si>
    <t>C-5</t>
  </si>
  <si>
    <t>C-6</t>
  </si>
  <si>
    <t>C-7</t>
  </si>
  <si>
    <t>B-1</t>
    <phoneticPr fontId="1"/>
  </si>
  <si>
    <t>C-1</t>
    <phoneticPr fontId="1"/>
  </si>
  <si>
    <t>A-1</t>
    <phoneticPr fontId="1"/>
  </si>
  <si>
    <t>A-2</t>
  </si>
  <si>
    <t>A-3</t>
  </si>
  <si>
    <t>A-4</t>
  </si>
  <si>
    <t>A-5</t>
  </si>
  <si>
    <t>A-6</t>
  </si>
  <si>
    <t>A-7</t>
  </si>
  <si>
    <t>A-1</t>
    <phoneticPr fontId="1"/>
  </si>
  <si>
    <t>出身校（高校名を略称で入力してください）</t>
    <rPh sb="0" eb="3">
      <t>シュッシンコウ</t>
    </rPh>
    <rPh sb="4" eb="7">
      <t>コウコウメイ</t>
    </rPh>
    <rPh sb="8" eb="10">
      <t>リャクショウ</t>
    </rPh>
    <rPh sb="11" eb="13">
      <t>ニュウリョク</t>
    </rPh>
    <phoneticPr fontId="1"/>
  </si>
  <si>
    <t>出身校（高校名を略称で入力してください）</t>
    <phoneticPr fontId="1"/>
  </si>
  <si>
    <t>チームで出場するを選択→チーム総数を選択→左からアスリートビブス(登録番号)→高校名を入力→記録欄を入力
※3000mの記録の場合、3000mの記録欄でリストを選択してください</t>
    <rPh sb="4" eb="6">
      <t>シュツジョウ</t>
    </rPh>
    <rPh sb="9" eb="11">
      <t>センタク</t>
    </rPh>
    <rPh sb="15" eb="17">
      <t>ソウスウ</t>
    </rPh>
    <rPh sb="18" eb="20">
      <t>センタク</t>
    </rPh>
    <rPh sb="21" eb="22">
      <t>ヒダリ</t>
    </rPh>
    <rPh sb="33" eb="37">
      <t>トウロクバンゴウ</t>
    </rPh>
    <rPh sb="39" eb="42">
      <t>コウコウメイ</t>
    </rPh>
    <rPh sb="43" eb="45">
      <t>ニュウリョク</t>
    </rPh>
    <rPh sb="46" eb="48">
      <t>キロク</t>
    </rPh>
    <rPh sb="48" eb="49">
      <t>ラン</t>
    </rPh>
    <rPh sb="50" eb="52">
      <t>ニュウリョク</t>
    </rPh>
    <rPh sb="74" eb="75">
      <t>ラン</t>
    </rPh>
    <phoneticPr fontId="1"/>
  </si>
  <si>
    <t>チームで出場するを選択→チーム総数を選択→左からアスリートビブス(登録番号)→高校名を入力→記録欄を入力
※5000mの記録の場合、5000mの記録欄でリストを選択してください</t>
    <rPh sb="4" eb="6">
      <t>シュツジョウ</t>
    </rPh>
    <rPh sb="9" eb="11">
      <t>センタク</t>
    </rPh>
    <rPh sb="15" eb="17">
      <t>ソウスウ</t>
    </rPh>
    <rPh sb="18" eb="20">
      <t>センタク</t>
    </rPh>
    <rPh sb="21" eb="22">
      <t>ヒダリ</t>
    </rPh>
    <rPh sb="33" eb="37">
      <t>トウロクバンゴウ</t>
    </rPh>
    <rPh sb="39" eb="42">
      <t>コウコウメイ</t>
    </rPh>
    <rPh sb="43" eb="45">
      <t>ニュウリョク</t>
    </rPh>
    <rPh sb="46" eb="48">
      <t>キロク</t>
    </rPh>
    <rPh sb="48" eb="49">
      <t>ラン</t>
    </rPh>
    <rPh sb="50" eb="52">
      <t>ニュウリョク</t>
    </rPh>
    <rPh sb="60" eb="62">
      <t>キロク</t>
    </rPh>
    <rPh sb="63" eb="65">
      <t>バアイ</t>
    </rPh>
    <rPh sb="72" eb="74">
      <t>キロク</t>
    </rPh>
    <rPh sb="74" eb="75">
      <t>ラン</t>
    </rPh>
    <rPh sb="80" eb="82">
      <t>センタク</t>
    </rPh>
    <phoneticPr fontId="1"/>
  </si>
  <si>
    <t>高校名</t>
    <rPh sb="0" eb="3">
      <t>コウコウメイ</t>
    </rPh>
    <phoneticPr fontId="1"/>
  </si>
  <si>
    <t>出場校</t>
    <rPh sb="0" eb="3">
      <t>シュツジョウコウ</t>
    </rPh>
    <phoneticPr fontId="1"/>
  </si>
  <si>
    <r>
      <t xml:space="preserve">・NO.列はチームの振り分けに注意して入力してください。〇-〇の数字は区間配置とは関係ありません。Bチーム,Cチームにエントリーする選手はそれぞれNO.列でB-〇,C-〇に入力してください。
</t>
    </r>
    <r>
      <rPr>
        <b/>
        <sz val="11"/>
        <rFont val="メイリオ"/>
        <family val="3"/>
        <charset val="128"/>
      </rPr>
      <t>※アスリートビブス（登録番号）を入力すれば氏名・フリガナ・学年／登録陸協は自動的に入力されます。</t>
    </r>
    <rPh sb="66" eb="68">
      <t>センシュ</t>
    </rPh>
    <rPh sb="76" eb="77">
      <t>レツ</t>
    </rPh>
    <rPh sb="86" eb="88">
      <t>ニュウリョク</t>
    </rPh>
    <phoneticPr fontId="1"/>
  </si>
  <si>
    <t>A-8</t>
    <phoneticPr fontId="1"/>
  </si>
  <si>
    <t>A-9</t>
    <phoneticPr fontId="1"/>
  </si>
  <si>
    <t>A-10</t>
    <phoneticPr fontId="1"/>
  </si>
  <si>
    <t>B-8</t>
    <phoneticPr fontId="1"/>
  </si>
  <si>
    <t>B-9</t>
    <phoneticPr fontId="1"/>
  </si>
  <si>
    <t>B-10</t>
    <phoneticPr fontId="1"/>
  </si>
  <si>
    <t>C-8</t>
    <phoneticPr fontId="1"/>
  </si>
  <si>
    <t>C-9</t>
    <phoneticPr fontId="1"/>
  </si>
  <si>
    <t>C-10</t>
    <phoneticPr fontId="1"/>
  </si>
  <si>
    <r>
      <t xml:space="preserve">・NO.列はチームの振り分けに注意して入力してください。〇-〇の数字は区間配置とは関係ありません。Bチーム,Cチームにエントリーする選手はそれぞれNO.列でB-〇,C-〇に入力してください。
</t>
    </r>
    <r>
      <rPr>
        <b/>
        <sz val="11"/>
        <rFont val="メイリオ"/>
        <family val="3"/>
        <charset val="128"/>
      </rPr>
      <t>※アスリートビブス（登録番号）を入力すれば氏名・フリガナ・学年／登録陸協は自動的に入力されます。</t>
    </r>
    <phoneticPr fontId="1"/>
  </si>
  <si>
    <t>A-6</t>
    <phoneticPr fontId="1"/>
  </si>
  <si>
    <t>A-7</t>
    <phoneticPr fontId="1"/>
  </si>
  <si>
    <t>B-6</t>
    <phoneticPr fontId="1"/>
  </si>
  <si>
    <t>B-7</t>
    <phoneticPr fontId="1"/>
  </si>
  <si>
    <t>C-6</t>
    <phoneticPr fontId="1"/>
  </si>
  <si>
    <t>C-7</t>
    <phoneticPr fontId="1"/>
  </si>
  <si>
    <t>第17回東海学生女子駅伝対校選手権大会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</si>
</sst>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 numFmtId="181" formatCode="####"/>
    <numFmt numFmtId="182" formatCode="mm:ss.00"/>
    <numFmt numFmtId="183" formatCode="##&quot;分&quot;##&quot;秒&quot;##"/>
    <numFmt numFmtId="184" formatCode="000\-0000\-0000"/>
    <numFmt numFmtId="185" formatCode="[&lt;=999]000;[&lt;=9999]000\-00;000\-0000"/>
  </numFmts>
  <fonts count="9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8"/>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Ｐゴシック"/>
      <family val="2"/>
      <charset val="128"/>
      <scheme val="minor"/>
    </font>
    <font>
      <sz val="11"/>
      <name val="ＭＳ ゴシック"/>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sz val="22"/>
      <color rgb="FFFF0000"/>
      <name val="メイリオ"/>
      <family val="3"/>
      <charset val="128"/>
    </font>
    <font>
      <b/>
      <sz val="10"/>
      <color rgb="FFFF0000"/>
      <name val="メイリオ"/>
      <family val="3"/>
      <charset val="128"/>
    </font>
    <font>
      <sz val="11"/>
      <color theme="1"/>
      <name val="ＭＳ Ｐゴシック"/>
      <family val="3"/>
      <charset val="128"/>
      <scheme val="minor"/>
    </font>
    <font>
      <sz val="18"/>
      <color theme="1"/>
      <name val="ＭＳ ゴシック"/>
      <family val="3"/>
      <charset val="128"/>
    </font>
    <font>
      <sz val="16"/>
      <color theme="1"/>
      <name val="ＭＳ Ｐゴシック"/>
      <family val="3"/>
      <charset val="128"/>
      <scheme val="minor"/>
    </font>
    <font>
      <sz val="13.5"/>
      <color theme="1"/>
      <name val="ＭＳ Ｐゴシック"/>
      <family val="3"/>
      <charset val="128"/>
      <scheme val="minor"/>
    </font>
    <font>
      <sz val="8"/>
      <color indexed="8"/>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3"/>
      <color theme="1"/>
      <name val="ＭＳ Ｐゴシック"/>
      <family val="3"/>
      <charset val="128"/>
      <scheme val="minor"/>
    </font>
    <font>
      <sz val="14"/>
      <color theme="1"/>
      <name val="ＭＳ ゴシック"/>
      <family val="3"/>
      <charset val="128"/>
    </font>
    <font>
      <sz val="12"/>
      <color theme="1"/>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
      <sz val="10.5"/>
      <color theme="1"/>
      <name val="ＭＳ 明朝"/>
      <family val="1"/>
      <charset val="128"/>
    </font>
    <font>
      <sz val="20"/>
      <color rgb="FF333333"/>
      <name val="ＭＳ ゴシック"/>
      <family val="3"/>
      <charset val="128"/>
    </font>
    <font>
      <sz val="6"/>
      <color rgb="FF333333"/>
      <name val="ＭＳ ゴシック"/>
      <family val="3"/>
      <charset val="128"/>
    </font>
    <font>
      <sz val="20"/>
      <color theme="1"/>
      <name val="ＭＳ ゴシック"/>
      <family val="3"/>
      <charset val="128"/>
    </font>
    <font>
      <sz val="16"/>
      <color theme="1"/>
      <name val="ＭＳ ゴシック"/>
      <family val="3"/>
      <charset val="128"/>
    </font>
    <font>
      <sz val="13.5"/>
      <color theme="1"/>
      <name val="ＭＳ ゴシック"/>
      <family val="3"/>
      <charset val="128"/>
    </font>
    <font>
      <sz val="13"/>
      <color theme="1"/>
      <name val="ＭＳ ゴシック"/>
      <family val="3"/>
      <charset val="128"/>
    </font>
    <font>
      <sz val="10.5"/>
      <color theme="1"/>
      <name val="ＭＳ ゴシック"/>
      <family val="3"/>
      <charset val="128"/>
    </font>
    <font>
      <sz val="12"/>
      <name val="ＭＳ 明朝"/>
      <family val="1"/>
      <charset val="128"/>
    </font>
    <font>
      <u/>
      <sz val="10.5"/>
      <color theme="1"/>
      <name val="ＭＳ ゴシック"/>
      <family val="3"/>
      <charset val="128"/>
    </font>
    <font>
      <sz val="12"/>
      <color theme="1"/>
      <name val="ＭＳ Ｐゴシック"/>
      <family val="3"/>
      <charset val="128"/>
      <scheme val="minor"/>
    </font>
    <font>
      <b/>
      <sz val="12"/>
      <color rgb="FFFF0000"/>
      <name val="メイリオ"/>
      <family val="3"/>
      <charset val="128"/>
    </font>
    <font>
      <sz val="9"/>
      <color theme="1"/>
      <name val="ＭＳ ゴシック"/>
      <family val="3"/>
      <charset val="128"/>
    </font>
    <font>
      <sz val="9"/>
      <color theme="0"/>
      <name val="ＭＳ ゴシック"/>
      <family val="3"/>
      <charset val="128"/>
    </font>
    <font>
      <sz val="8"/>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11"/>
      <color indexed="8"/>
      <name val="ＭＳ ゴシック"/>
      <family val="3"/>
      <charset val="128"/>
    </font>
    <font>
      <sz val="12"/>
      <color indexed="8"/>
      <name val="ＭＳ ゴシック"/>
      <family val="3"/>
      <charset val="128"/>
    </font>
    <font>
      <sz val="11"/>
      <color rgb="FF000000"/>
      <name val="メイリオ"/>
      <family val="3"/>
      <charset val="128"/>
    </font>
    <font>
      <b/>
      <sz val="12"/>
      <color theme="1"/>
      <name val="メイリオ"/>
      <family val="3"/>
      <charset val="128"/>
    </font>
    <font>
      <b/>
      <sz val="10"/>
      <color indexed="81"/>
      <name val="MS P ゴシック"/>
      <family val="3"/>
      <charset val="128"/>
    </font>
    <font>
      <sz val="26"/>
      <color rgb="FFFF0000"/>
      <name val="ＭＳ Ｐゴシック"/>
      <family val="2"/>
      <charset val="128"/>
      <scheme val="minor"/>
    </font>
    <font>
      <b/>
      <sz val="11"/>
      <color theme="1"/>
      <name val="ＭＳ Ｐゴシック"/>
      <family val="3"/>
      <charset val="128"/>
      <scheme val="minor"/>
    </font>
    <font>
      <u/>
      <sz val="9"/>
      <color theme="1"/>
      <name val="ＭＳ ゴシック"/>
      <family val="3"/>
      <charset val="128"/>
    </font>
    <font>
      <b/>
      <sz val="16"/>
      <name val="メイリオ"/>
      <family val="3"/>
      <charset val="128"/>
    </font>
    <font>
      <sz val="12"/>
      <name val="メイリオ"/>
      <family val="3"/>
      <charset val="128"/>
    </font>
    <font>
      <b/>
      <sz val="14"/>
      <color theme="1"/>
      <name val="メイリオ"/>
      <family val="3"/>
      <charset val="128"/>
    </font>
    <font>
      <sz val="36"/>
      <color rgb="FFFF0000"/>
      <name val="ＭＳ Ｐゴシック"/>
      <family val="3"/>
      <charset val="128"/>
      <scheme val="minor"/>
    </font>
    <font>
      <b/>
      <sz val="11"/>
      <color rgb="FFFF0000"/>
      <name val="メイリオ"/>
      <family val="3"/>
      <charset val="128"/>
    </font>
    <font>
      <b/>
      <sz val="18"/>
      <color theme="0"/>
      <name val="メイリオ"/>
      <family val="3"/>
      <charset val="128"/>
    </font>
    <font>
      <sz val="22"/>
      <color theme="1"/>
      <name val="ＭＳ ゴシック"/>
      <family val="3"/>
      <charset val="128"/>
    </font>
    <font>
      <b/>
      <sz val="14"/>
      <color indexed="81"/>
      <name val="MS P ゴシック"/>
      <family val="3"/>
      <charset val="128"/>
    </font>
    <font>
      <b/>
      <sz val="14"/>
      <color indexed="81"/>
      <name val="ＭＳ Ｐゴシック"/>
      <family val="3"/>
      <charset val="128"/>
      <scheme val="major"/>
    </font>
    <font>
      <sz val="26"/>
      <color theme="1"/>
      <name val="ＭＳ Ｐゴシック"/>
      <family val="2"/>
      <charset val="128"/>
      <scheme val="minor"/>
    </font>
    <font>
      <sz val="26"/>
      <color theme="1"/>
      <name val="ＭＳ Ｐゴシック"/>
      <family val="3"/>
      <charset val="128"/>
      <scheme val="minor"/>
    </font>
    <font>
      <sz val="11"/>
      <color indexed="8"/>
      <name val="ＭＳ Ｐゴシック"/>
      <family val="3"/>
      <charset val="128"/>
    </font>
    <font>
      <u/>
      <sz val="11"/>
      <color theme="10"/>
      <name val="ＭＳ Ｐゴシック"/>
      <family val="3"/>
      <charset val="128"/>
    </font>
    <font>
      <sz val="11"/>
      <name val="ＭＳ ゴシック"/>
      <family val="2"/>
      <charset val="128"/>
    </font>
    <font>
      <b/>
      <sz val="14"/>
      <color rgb="FF000000"/>
      <name val="ＭＳ Ｐゴシック"/>
      <family val="2"/>
      <charset val="128"/>
    </font>
    <font>
      <b/>
      <sz val="9"/>
      <color rgb="FF000000"/>
      <name val="ＭＳ Ｐゴシック"/>
      <family val="2"/>
      <charset val="128"/>
    </font>
    <font>
      <sz val="9"/>
      <color rgb="FF000000"/>
      <name val="ＭＳ Ｐゴシック"/>
      <family val="2"/>
      <charset val="128"/>
    </font>
    <font>
      <b/>
      <sz val="14"/>
      <color rgb="FF000000"/>
      <name val="MS P ゴシック"/>
      <charset val="128"/>
    </font>
    <font>
      <sz val="9"/>
      <color rgb="FF000000"/>
      <name val="MS P ゴシック"/>
      <charset val="128"/>
    </font>
    <font>
      <b/>
      <sz val="12"/>
      <color rgb="FF000000"/>
      <name val="MS P ゴシック"/>
      <charset val="128"/>
    </font>
    <font>
      <b/>
      <sz val="10"/>
      <color rgb="FF000000"/>
      <name val="ＭＳ Ｐゴシック"/>
      <family val="2"/>
      <charset val="128"/>
    </font>
    <font>
      <sz val="10"/>
      <color rgb="FF000000"/>
      <name val="ＭＳ Ｐゴシック"/>
      <family val="2"/>
      <charset val="128"/>
    </font>
    <font>
      <b/>
      <u/>
      <sz val="12"/>
      <color rgb="FF000000"/>
      <name val="MS P ゴシック"/>
      <charset val="128"/>
    </font>
    <font>
      <sz val="12"/>
      <color rgb="FF000000"/>
      <name val="ＭＳ Ｐゴシック"/>
      <family val="2"/>
      <charset val="128"/>
      <scheme val="minor"/>
    </font>
    <font>
      <b/>
      <sz val="9"/>
      <color rgb="FF000000"/>
      <name val="MS P ゴシック"/>
      <charset val="128"/>
    </font>
    <font>
      <b/>
      <sz val="11"/>
      <color rgb="FF000000"/>
      <name val="ＭＳ Ｐゴシック"/>
      <family val="2"/>
      <charset val="128"/>
    </font>
    <font>
      <sz val="11"/>
      <color rgb="FF000000"/>
      <name val="ＭＳ Ｐゴシック"/>
      <family val="2"/>
      <charset val="128"/>
    </font>
    <font>
      <u/>
      <sz val="10"/>
      <color rgb="FF000000"/>
      <name val="ＭＳ Ｐゴシック"/>
      <family val="2"/>
      <charset val="128"/>
    </font>
    <font>
      <sz val="12"/>
      <color rgb="FF000000"/>
      <name val="MS P ゴシック"/>
      <charset val="128"/>
    </font>
    <font>
      <b/>
      <sz val="10"/>
      <color theme="1"/>
      <name val="メイリオ"/>
      <family val="2"/>
      <charset val="128"/>
    </font>
    <font>
      <sz val="10"/>
      <color theme="1"/>
      <name val="メイリオ"/>
      <family val="2"/>
      <charset val="128"/>
    </font>
    <font>
      <b/>
      <sz val="11"/>
      <name val="メイリオ"/>
      <family val="3"/>
      <charset val="128"/>
    </font>
    <font>
      <b/>
      <sz val="10"/>
      <name val="メイリオ"/>
      <family val="3"/>
      <charset val="128"/>
    </font>
  </fonts>
  <fills count="1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0066"/>
        <bgColor indexed="64"/>
      </patternFill>
    </fill>
    <fill>
      <patternFill patternType="solid">
        <fgColor rgb="FFFF66FF"/>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21">
    <xf numFmtId="0" fontId="0" fillId="0" borderId="0">
      <alignment vertical="center"/>
    </xf>
    <xf numFmtId="6" fontId="19" fillId="0" borderId="0" applyFont="0" applyFill="0" applyBorder="0" applyAlignment="0" applyProtection="0">
      <alignment vertical="center"/>
    </xf>
    <xf numFmtId="0" fontId="23" fillId="0" borderId="0">
      <alignment vertical="center"/>
    </xf>
    <xf numFmtId="0" fontId="33" fillId="0" borderId="0" applyNumberFormat="0" applyFill="0" applyBorder="0" applyAlignment="0" applyProtection="0">
      <alignment vertical="center"/>
    </xf>
    <xf numFmtId="0" fontId="43" fillId="0" borderId="0"/>
    <xf numFmtId="0" fontId="11" fillId="0" borderId="0"/>
    <xf numFmtId="38" fontId="11" fillId="0" borderId="0" applyFont="0" applyFill="0" applyBorder="0" applyAlignment="0" applyProtection="0"/>
    <xf numFmtId="38" fontId="23" fillId="0" borderId="0" applyFont="0" applyFill="0" applyBorder="0" applyAlignment="0" applyProtection="0">
      <alignment vertical="center"/>
    </xf>
    <xf numFmtId="6" fontId="19" fillId="0" borderId="0" applyFont="0" applyFill="0" applyBorder="0" applyAlignment="0" applyProtection="0">
      <alignment vertical="center"/>
    </xf>
    <xf numFmtId="0" fontId="75" fillId="0" borderId="0" applyNumberFormat="0" applyFill="0" applyBorder="0" applyAlignment="0" applyProtection="0">
      <alignment vertical="top"/>
      <protection locked="0"/>
    </xf>
    <xf numFmtId="38" fontId="74" fillId="0" borderId="0" applyFont="0" applyFill="0" applyBorder="0" applyAlignment="0" applyProtection="0">
      <alignment vertical="center"/>
    </xf>
    <xf numFmtId="38" fontId="74" fillId="0" borderId="0" applyFont="0" applyFill="0" applyBorder="0" applyAlignment="0" applyProtection="0">
      <alignment vertical="center"/>
    </xf>
    <xf numFmtId="0" fontId="43" fillId="0" borderId="0"/>
    <xf numFmtId="0" fontId="43" fillId="0" borderId="0"/>
    <xf numFmtId="0" fontId="43" fillId="0" borderId="0"/>
    <xf numFmtId="0" fontId="43" fillId="0" borderId="0"/>
    <xf numFmtId="0" fontId="23" fillId="0" borderId="0">
      <alignment vertical="center"/>
    </xf>
    <xf numFmtId="0" fontId="23" fillId="0" borderId="0">
      <alignment vertical="center"/>
    </xf>
    <xf numFmtId="9" fontId="19" fillId="0" borderId="0" applyFont="0" applyFill="0" applyBorder="0" applyAlignment="0" applyProtection="0">
      <alignment vertical="center"/>
    </xf>
    <xf numFmtId="38" fontId="11" fillId="0" borderId="0" applyFont="0" applyFill="0" applyBorder="0" applyAlignment="0" applyProtection="0"/>
    <xf numFmtId="38" fontId="23" fillId="0" borderId="0" applyFont="0" applyFill="0" applyBorder="0" applyAlignment="0" applyProtection="0">
      <alignment vertical="center"/>
    </xf>
  </cellStyleXfs>
  <cellXfs count="772">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lignment vertical="center"/>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locked="0"/>
    </xf>
    <xf numFmtId="0" fontId="8" fillId="3" borderId="10" xfId="0" applyFont="1" applyFill="1" applyBorder="1">
      <alignment vertical="center"/>
    </xf>
    <xf numFmtId="0" fontId="8" fillId="3" borderId="19" xfId="0" applyFont="1" applyFill="1" applyBorder="1" applyProtection="1">
      <alignment vertical="center"/>
      <protection locked="0"/>
    </xf>
    <xf numFmtId="49" fontId="8" fillId="3" borderId="19"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locked="0"/>
    </xf>
    <xf numFmtId="0" fontId="8" fillId="3" borderId="63" xfId="0" applyFont="1" applyFill="1" applyBorder="1">
      <alignment vertical="center"/>
    </xf>
    <xf numFmtId="0" fontId="8" fillId="3" borderId="63" xfId="0" applyFont="1" applyFill="1" applyBorder="1" applyAlignment="1" applyProtection="1">
      <alignment horizontal="center" vertical="center"/>
      <protection hidden="1"/>
    </xf>
    <xf numFmtId="49" fontId="8" fillId="3" borderId="4" xfId="0" applyNumberFormat="1" applyFont="1" applyFill="1" applyBorder="1" applyAlignment="1" applyProtection="1">
      <alignment horizontal="center" vertical="center"/>
      <protection locked="0"/>
    </xf>
    <xf numFmtId="0" fontId="4" fillId="0" borderId="0" xfId="0" applyFont="1">
      <alignment vertical="center"/>
    </xf>
    <xf numFmtId="49" fontId="4" fillId="0" borderId="0" xfId="0" applyNumberFormat="1" applyFont="1">
      <alignment vertical="center"/>
    </xf>
    <xf numFmtId="49" fontId="4" fillId="0" borderId="0" xfId="0" applyNumberFormat="1" applyFont="1" applyAlignment="1">
      <alignment horizontal="left"/>
    </xf>
    <xf numFmtId="0" fontId="10" fillId="0" borderId="0" xfId="0" applyFont="1">
      <alignment vertical="center"/>
    </xf>
    <xf numFmtId="0" fontId="4" fillId="0" borderId="0" xfId="0" applyFont="1" applyAlignment="1"/>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1" xfId="0" applyFont="1" applyBorder="1" applyAlignment="1">
      <alignment horizontal="center" vertical="center"/>
    </xf>
    <xf numFmtId="0" fontId="4" fillId="0" borderId="10" xfId="0" applyFont="1" applyBorder="1" applyAlignment="1">
      <alignment horizontal="center" vertical="center"/>
    </xf>
    <xf numFmtId="0" fontId="4" fillId="0" borderId="72" xfId="0" applyFont="1" applyBorder="1" applyAlignment="1">
      <alignment horizontal="center" vertical="center"/>
    </xf>
    <xf numFmtId="49" fontId="11" fillId="0" borderId="0" xfId="0" applyNumberFormat="1" applyFont="1" applyAlignment="1">
      <alignment horizontal="left"/>
    </xf>
    <xf numFmtId="0" fontId="14" fillId="0" borderId="0" xfId="0" applyFont="1">
      <alignment vertical="center"/>
    </xf>
    <xf numFmtId="0" fontId="15" fillId="0" borderId="0" xfId="0" applyFont="1">
      <alignment vertical="center"/>
    </xf>
    <xf numFmtId="49" fontId="15" fillId="0" borderId="0" xfId="0" applyNumberFormat="1" applyFont="1">
      <alignment vertical="center"/>
    </xf>
    <xf numFmtId="49" fontId="14" fillId="0" borderId="0" xfId="0" applyNumberFormat="1" applyFont="1">
      <alignment vertical="center"/>
    </xf>
    <xf numFmtId="49" fontId="15" fillId="0" borderId="0" xfId="0" applyNumberFormat="1" applyFont="1" applyAlignment="1">
      <alignment horizontal="left"/>
    </xf>
    <xf numFmtId="49" fontId="15" fillId="0" borderId="0" xfId="0" applyNumberFormat="1" applyFont="1" applyAlignment="1"/>
    <xf numFmtId="0" fontId="4" fillId="6" borderId="0" xfId="0" applyFont="1" applyFill="1">
      <alignment vertical="center"/>
    </xf>
    <xf numFmtId="0" fontId="8" fillId="3" borderId="3"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74" xfId="0" applyFont="1" applyFill="1" applyBorder="1" applyAlignment="1" applyProtection="1">
      <alignment horizontal="left" vertical="center"/>
      <protection locked="0"/>
    </xf>
    <xf numFmtId="0" fontId="0" fillId="3" borderId="0" xfId="0" applyFill="1" applyAlignment="1">
      <alignment horizontal="center" vertical="center"/>
    </xf>
    <xf numFmtId="0" fontId="9" fillId="3" borderId="0" xfId="0" applyFont="1" applyFill="1">
      <alignment vertical="center"/>
    </xf>
    <xf numFmtId="176" fontId="9" fillId="3" borderId="0" xfId="0" applyNumberFormat="1" applyFont="1" applyFill="1">
      <alignment vertical="center"/>
    </xf>
    <xf numFmtId="6" fontId="9" fillId="3" borderId="0" xfId="0" applyNumberFormat="1" applyFont="1" applyFill="1">
      <alignment vertical="center"/>
    </xf>
    <xf numFmtId="42" fontId="5" fillId="3" borderId="29" xfId="0" applyNumberFormat="1" applyFont="1" applyFill="1" applyBorder="1">
      <alignment vertical="center"/>
    </xf>
    <xf numFmtId="176" fontId="5" fillId="3" borderId="29" xfId="0" applyNumberFormat="1" applyFont="1" applyFill="1" applyBorder="1" applyAlignment="1">
      <alignment horizontal="center" vertical="center"/>
    </xf>
    <xf numFmtId="42" fontId="5" fillId="3" borderId="50" xfId="0" applyNumberFormat="1" applyFont="1" applyFill="1" applyBorder="1" applyAlignment="1">
      <alignment horizontal="center" vertical="center"/>
    </xf>
    <xf numFmtId="0" fontId="5" fillId="3" borderId="90"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42" fontId="5" fillId="3" borderId="27" xfId="0" applyNumberFormat="1" applyFont="1" applyFill="1" applyBorder="1" applyAlignment="1">
      <alignment horizontal="center" vertical="center"/>
    </xf>
    <xf numFmtId="42" fontId="5" fillId="3" borderId="0" xfId="0" applyNumberFormat="1" applyFont="1" applyFill="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176" fontId="5" fillId="3" borderId="38" xfId="0" applyNumberFormat="1" applyFont="1" applyFill="1" applyBorder="1">
      <alignment vertical="center"/>
    </xf>
    <xf numFmtId="49" fontId="15" fillId="9" borderId="0" xfId="0" applyNumberFormat="1" applyFont="1" applyFill="1" applyAlignment="1"/>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60" xfId="0" applyFont="1" applyFill="1" applyBorder="1" applyProtection="1">
      <alignment vertical="center"/>
      <protection locked="0"/>
    </xf>
    <xf numFmtId="0" fontId="20" fillId="3" borderId="19" xfId="0" applyFont="1" applyFill="1" applyBorder="1" applyProtection="1">
      <alignment vertical="center"/>
      <protection locked="0"/>
    </xf>
    <xf numFmtId="49" fontId="20" fillId="3" borderId="19" xfId="0" applyNumberFormat="1" applyFont="1" applyFill="1" applyBorder="1" applyAlignment="1" applyProtection="1">
      <alignment horizontal="center" vertical="center"/>
      <protection locked="0"/>
    </xf>
    <xf numFmtId="0" fontId="20" fillId="3" borderId="5" xfId="0" applyFont="1" applyFill="1" applyBorder="1" applyProtection="1">
      <alignment vertical="center"/>
      <protection locked="0"/>
    </xf>
    <xf numFmtId="0" fontId="20" fillId="3" borderId="10" xfId="0" applyFont="1" applyFill="1" applyBorder="1" applyProtection="1">
      <alignment vertical="center"/>
      <protection locked="0"/>
    </xf>
    <xf numFmtId="49" fontId="20" fillId="3" borderId="4" xfId="0" applyNumberFormat="1" applyFont="1" applyFill="1" applyBorder="1" applyAlignment="1" applyProtection="1">
      <alignment horizontal="center" vertical="center"/>
      <protection locked="0"/>
    </xf>
    <xf numFmtId="0" fontId="20" fillId="3" borderId="12" xfId="0" applyFont="1" applyFill="1" applyBorder="1" applyAlignment="1" applyProtection="1">
      <alignment horizontal="left" vertical="center"/>
      <protection locked="0"/>
    </xf>
    <xf numFmtId="0" fontId="20" fillId="3" borderId="9" xfId="0" applyFont="1" applyFill="1" applyBorder="1" applyAlignment="1" applyProtection="1">
      <alignment horizontal="left" vertical="center"/>
      <protection locked="0"/>
    </xf>
    <xf numFmtId="0" fontId="20" fillId="3" borderId="74" xfId="0" applyFont="1" applyFill="1" applyBorder="1" applyAlignment="1" applyProtection="1">
      <alignment horizontal="left" vertical="center"/>
      <protection locked="0"/>
    </xf>
    <xf numFmtId="0" fontId="4" fillId="4" borderId="0" xfId="0" applyFont="1" applyFill="1">
      <alignment vertical="center"/>
    </xf>
    <xf numFmtId="0" fontId="23" fillId="0" borderId="0" xfId="2">
      <alignment vertical="center"/>
    </xf>
    <xf numFmtId="0" fontId="25" fillId="0" borderId="0" xfId="2" applyFont="1" applyAlignment="1"/>
    <xf numFmtId="0" fontId="26" fillId="0" borderId="29" xfId="2" applyFont="1" applyBorder="1" applyAlignment="1">
      <alignment horizontal="center"/>
    </xf>
    <xf numFmtId="0" fontId="23" fillId="0" borderId="0" xfId="2" applyAlignment="1">
      <alignment horizontal="right" vertical="center"/>
    </xf>
    <xf numFmtId="0" fontId="23" fillId="0" borderId="0" xfId="2" applyProtection="1">
      <alignment vertical="center"/>
      <protection locked="0" hidden="1"/>
    </xf>
    <xf numFmtId="0" fontId="23" fillId="0" borderId="0" xfId="2" applyAlignment="1" applyProtection="1">
      <alignment horizontal="right" vertical="center"/>
      <protection locked="0" hidden="1"/>
    </xf>
    <xf numFmtId="0" fontId="23" fillId="0" borderId="29" xfId="2" applyBorder="1" applyProtection="1">
      <alignment vertical="center"/>
      <protection locked="0" hidden="1"/>
    </xf>
    <xf numFmtId="0" fontId="23" fillId="0" borderId="0" xfId="2" applyAlignment="1">
      <alignment horizontal="center" vertical="center"/>
    </xf>
    <xf numFmtId="0" fontId="29" fillId="0" borderId="0" xfId="2" applyFont="1" applyAlignment="1">
      <alignment horizontal="right" vertical="center"/>
    </xf>
    <xf numFmtId="0" fontId="29" fillId="0" borderId="0" xfId="2" applyFont="1" applyAlignment="1"/>
    <xf numFmtId="0" fontId="29" fillId="0" borderId="0" xfId="2" applyFont="1">
      <alignment vertical="center"/>
    </xf>
    <xf numFmtId="180" fontId="23" fillId="0" borderId="0" xfId="2" applyNumberFormat="1" applyAlignment="1">
      <alignment horizontal="center"/>
    </xf>
    <xf numFmtId="0" fontId="23" fillId="0" borderId="0" xfId="2" applyAlignment="1" applyProtection="1">
      <alignment horizontal="center"/>
      <protection locked="0" hidden="1"/>
    </xf>
    <xf numFmtId="0" fontId="32" fillId="3" borderId="0" xfId="0" applyFont="1" applyFill="1">
      <alignment vertical="center"/>
    </xf>
    <xf numFmtId="0" fontId="34" fillId="3" borderId="0" xfId="3" applyFont="1" applyFill="1">
      <alignment vertical="center"/>
    </xf>
    <xf numFmtId="0" fontId="0" fillId="0" borderId="0" xfId="0" applyAlignment="1">
      <alignment horizontal="left" vertical="center"/>
    </xf>
    <xf numFmtId="0" fontId="5" fillId="3" borderId="0" xfId="0" applyFont="1" applyFill="1" applyAlignment="1" applyProtection="1">
      <alignment horizontal="center" vertical="top" wrapText="1"/>
      <protection locked="0"/>
    </xf>
    <xf numFmtId="0" fontId="35" fillId="0" borderId="0" xfId="0" applyFont="1" applyAlignment="1">
      <alignment horizontal="right" vertical="center"/>
    </xf>
    <xf numFmtId="0" fontId="37" fillId="0" borderId="0" xfId="0" applyFont="1">
      <alignment vertical="center"/>
    </xf>
    <xf numFmtId="0" fontId="4" fillId="0" borderId="0" xfId="0" applyFont="1" applyAlignment="1">
      <alignment horizontal="center" vertical="center"/>
    </xf>
    <xf numFmtId="0" fontId="32" fillId="0" borderId="0" xfId="0" applyFont="1">
      <alignment vertical="center"/>
    </xf>
    <xf numFmtId="0" fontId="4" fillId="0" borderId="0" xfId="0" applyFont="1" applyAlignment="1">
      <alignment horizontal="right" vertical="center"/>
    </xf>
    <xf numFmtId="182" fontId="4" fillId="0" borderId="0" xfId="0" applyNumberFormat="1" applyFont="1">
      <alignment vertical="center"/>
    </xf>
    <xf numFmtId="0" fontId="42" fillId="0" borderId="0" xfId="0" applyFont="1" applyAlignment="1">
      <alignment horizontal="right" vertical="center"/>
    </xf>
    <xf numFmtId="181" fontId="32" fillId="0" borderId="0" xfId="0" applyNumberFormat="1" applyFont="1" applyAlignment="1">
      <alignment horizontal="center" vertical="center"/>
    </xf>
    <xf numFmtId="47" fontId="4" fillId="0" borderId="0" xfId="0" applyNumberFormat="1" applyFont="1" applyAlignment="1">
      <alignment horizontal="center" vertical="center"/>
    </xf>
    <xf numFmtId="0" fontId="41" fillId="0" borderId="0" xfId="0" applyFont="1" applyAlignment="1">
      <alignment horizontal="right"/>
    </xf>
    <xf numFmtId="0" fontId="42" fillId="0" borderId="0" xfId="0" applyFont="1">
      <alignment vertical="center"/>
    </xf>
    <xf numFmtId="0" fontId="39" fillId="0" borderId="0" xfId="0" applyFont="1" applyAlignment="1" applyProtection="1">
      <alignment vertical="center" wrapText="1"/>
      <protection locked="0"/>
    </xf>
    <xf numFmtId="0" fontId="39" fillId="0" borderId="29" xfId="0" applyFont="1" applyBorder="1" applyAlignment="1" applyProtection="1">
      <alignment vertical="center" wrapTex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10" fillId="0" borderId="0" xfId="0" applyFont="1" applyAlignment="1">
      <alignment horizontal="center" vertical="center"/>
    </xf>
    <xf numFmtId="0" fontId="41" fillId="0" borderId="0" xfId="0" applyFont="1" applyAlignment="1"/>
    <xf numFmtId="181" fontId="4" fillId="0" borderId="0" xfId="0" applyNumberFormat="1" applyFont="1">
      <alignment vertical="center"/>
    </xf>
    <xf numFmtId="47" fontId="4" fillId="0" borderId="0" xfId="0" applyNumberFormat="1" applyFont="1">
      <alignment vertical="center"/>
    </xf>
    <xf numFmtId="0" fontId="39" fillId="0" borderId="0" xfId="0" applyFont="1" applyAlignment="1" applyProtection="1">
      <protection locked="0"/>
    </xf>
    <xf numFmtId="0" fontId="4" fillId="0" borderId="29" xfId="0" applyFont="1" applyBorder="1" applyProtection="1">
      <alignment vertical="center"/>
      <protection locked="0"/>
    </xf>
    <xf numFmtId="49" fontId="4" fillId="0" borderId="0" xfId="0" applyNumberFormat="1" applyFont="1" applyAlignment="1">
      <alignment horizontal="center"/>
    </xf>
    <xf numFmtId="181" fontId="31" fillId="0" borderId="0" xfId="0" quotePrefix="1" applyNumberFormat="1" applyFont="1" applyAlignment="1"/>
    <xf numFmtId="181" fontId="31" fillId="0" borderId="29" xfId="0" quotePrefix="1" applyNumberFormat="1" applyFont="1" applyBorder="1" applyAlignment="1"/>
    <xf numFmtId="0" fontId="32" fillId="0" borderId="0" xfId="0" applyFont="1" applyProtection="1">
      <alignment vertical="center"/>
      <protection locked="0"/>
    </xf>
    <xf numFmtId="0" fontId="23" fillId="0" borderId="0" xfId="2" applyAlignment="1">
      <alignment horizontal="left" vertical="center"/>
    </xf>
    <xf numFmtId="0" fontId="23" fillId="0" borderId="13" xfId="2" applyBorder="1" applyAlignment="1">
      <alignment horizontal="center" vertical="center"/>
    </xf>
    <xf numFmtId="0" fontId="23" fillId="0" borderId="14" xfId="2" applyBorder="1" applyAlignment="1">
      <alignment horizontal="center" vertical="center"/>
    </xf>
    <xf numFmtId="0" fontId="23" fillId="0" borderId="17" xfId="2" applyBorder="1" applyAlignment="1">
      <alignment horizontal="center" vertical="center"/>
    </xf>
    <xf numFmtId="0" fontId="23" fillId="0" borderId="78" xfId="2" applyBorder="1" applyAlignment="1">
      <alignment horizontal="center" vertical="center"/>
    </xf>
    <xf numFmtId="0" fontId="23" fillId="0" borderId="1" xfId="2" applyBorder="1" applyAlignment="1">
      <alignment horizontal="center" vertical="center"/>
    </xf>
    <xf numFmtId="0" fontId="23" fillId="0" borderId="57" xfId="2" applyBorder="1" applyAlignment="1">
      <alignment horizontal="center" vertical="center"/>
    </xf>
    <xf numFmtId="0" fontId="23" fillId="0" borderId="1" xfId="2" applyBorder="1" applyAlignment="1" applyProtection="1">
      <alignment horizontal="center" vertical="center"/>
      <protection locked="0"/>
    </xf>
    <xf numFmtId="181" fontId="23" fillId="0" borderId="79" xfId="2" applyNumberFormat="1" applyBorder="1" applyAlignment="1" applyProtection="1">
      <alignment horizontal="center" vertical="center"/>
      <protection locked="0"/>
    </xf>
    <xf numFmtId="0" fontId="23" fillId="0" borderId="96" xfId="2" applyBorder="1" applyProtection="1">
      <alignment vertical="center"/>
      <protection locked="0"/>
    </xf>
    <xf numFmtId="179" fontId="23" fillId="0" borderId="79" xfId="2" applyNumberFormat="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0" xfId="0" applyFont="1" applyFill="1" applyProtection="1">
      <alignment vertical="center"/>
      <protection locked="0"/>
    </xf>
    <xf numFmtId="0" fontId="0" fillId="3" borderId="0" xfId="0" applyFill="1" applyProtection="1">
      <alignment vertical="center"/>
      <protection locked="0"/>
    </xf>
    <xf numFmtId="0" fontId="5" fillId="3" borderId="0" xfId="0" applyFont="1" applyFill="1" applyAlignment="1" applyProtection="1">
      <alignment horizontal="left" vertical="top" wrapText="1"/>
      <protection locked="0"/>
    </xf>
    <xf numFmtId="0" fontId="5" fillId="3" borderId="75"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23" fillId="0" borderId="0" xfId="2" applyAlignment="1">
      <alignment horizontal="center"/>
    </xf>
    <xf numFmtId="0" fontId="42" fillId="0" borderId="0" xfId="0" applyFont="1" applyAlignment="1">
      <alignment horizontal="left" vertical="center"/>
    </xf>
    <xf numFmtId="0" fontId="4" fillId="0" borderId="29" xfId="0" applyFont="1" applyBorder="1" applyAlignment="1" applyProtection="1">
      <alignment horizontal="center" vertical="center"/>
      <protection locked="0"/>
    </xf>
    <xf numFmtId="0" fontId="40" fillId="0" borderId="29" xfId="0" applyFont="1" applyBorder="1" applyAlignment="1" applyProtection="1">
      <alignment horizontal="center"/>
      <protection locked="0"/>
    </xf>
    <xf numFmtId="49" fontId="4" fillId="0" borderId="0" xfId="0" applyNumberFormat="1" applyFo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left" vertical="center"/>
      <protection locked="0"/>
    </xf>
    <xf numFmtId="49" fontId="15" fillId="0" borderId="0" xfId="5" applyNumberFormat="1" applyFont="1"/>
    <xf numFmtId="49" fontId="15" fillId="0" borderId="0" xfId="5" applyNumberFormat="1" applyFont="1" applyAlignment="1">
      <alignment horizontal="left"/>
    </xf>
    <xf numFmtId="0" fontId="4" fillId="3" borderId="0" xfId="0" applyFont="1" applyFill="1" applyAlignment="1"/>
    <xf numFmtId="0" fontId="31" fillId="3" borderId="0" xfId="0" applyFont="1" applyFill="1" applyAlignment="1">
      <alignment horizontal="center" vertical="center"/>
    </xf>
    <xf numFmtId="0" fontId="47" fillId="3" borderId="0" xfId="0" applyFont="1" applyFill="1">
      <alignment vertical="center"/>
    </xf>
    <xf numFmtId="0" fontId="0" fillId="3" borderId="0" xfId="0" applyFill="1" applyAlignment="1"/>
    <xf numFmtId="0" fontId="49" fillId="3" borderId="0" xfId="3" applyFont="1" applyFill="1">
      <alignment vertical="center"/>
    </xf>
    <xf numFmtId="0" fontId="50" fillId="3" borderId="0" xfId="0" applyFont="1" applyFill="1" applyAlignment="1"/>
    <xf numFmtId="0" fontId="51" fillId="3" borderId="0" xfId="3" applyFont="1" applyFill="1">
      <alignment vertical="center"/>
    </xf>
    <xf numFmtId="0" fontId="52" fillId="3" borderId="0" xfId="3" applyFont="1" applyFill="1">
      <alignment vertical="center"/>
    </xf>
    <xf numFmtId="0" fontId="53" fillId="3" borderId="0" xfId="0" applyFont="1" applyFill="1" applyAlignment="1"/>
    <xf numFmtId="56" fontId="54" fillId="3" borderId="0" xfId="0" applyNumberFormat="1" applyFont="1" applyFill="1" applyAlignment="1"/>
    <xf numFmtId="0" fontId="47" fillId="3" borderId="0" xfId="0" applyFont="1" applyFill="1" applyAlignment="1"/>
    <xf numFmtId="0" fontId="45" fillId="0" borderId="1" xfId="2" applyFont="1" applyBorder="1" applyAlignment="1" applyProtection="1">
      <alignment horizontal="right" vertical="center" indent="1"/>
      <protection locked="0"/>
    </xf>
    <xf numFmtId="0" fontId="45" fillId="0" borderId="24" xfId="2" applyFont="1" applyBorder="1" applyAlignment="1" applyProtection="1">
      <alignment horizontal="right" vertical="center" indent="1"/>
      <protection locked="0"/>
    </xf>
    <xf numFmtId="0" fontId="23" fillId="0" borderId="85" xfId="2" applyBorder="1" applyProtection="1">
      <alignment vertical="center"/>
      <protection locked="0"/>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54" xfId="0" applyFont="1" applyFill="1" applyBorder="1">
      <alignment vertical="center"/>
    </xf>
    <xf numFmtId="0" fontId="9" fillId="3" borderId="64" xfId="0" applyFont="1" applyFill="1" applyBorder="1">
      <alignment vertical="center"/>
    </xf>
    <xf numFmtId="5" fontId="9" fillId="3" borderId="25" xfId="0" applyNumberFormat="1" applyFont="1" applyFill="1" applyBorder="1">
      <alignment vertical="center"/>
    </xf>
    <xf numFmtId="5" fontId="9" fillId="3" borderId="27" xfId="0" applyNumberFormat="1" applyFont="1" applyFill="1" applyBorder="1">
      <alignment vertical="center"/>
    </xf>
    <xf numFmtId="0" fontId="9" fillId="3" borderId="38" xfId="0" applyFont="1" applyFill="1" applyBorder="1">
      <alignment vertical="center"/>
    </xf>
    <xf numFmtId="0" fontId="9" fillId="3" borderId="0" xfId="0" applyFont="1" applyFill="1" applyAlignment="1">
      <alignment horizontal="center" vertical="center"/>
    </xf>
    <xf numFmtId="0" fontId="23" fillId="0" borderId="19" xfId="2" applyBorder="1" applyProtection="1">
      <alignment vertical="center"/>
      <protection locked="0"/>
    </xf>
    <xf numFmtId="0" fontId="23" fillId="0" borderId="93" xfId="2" applyBorder="1" applyProtection="1">
      <alignment vertical="center"/>
      <protection locked="0"/>
    </xf>
    <xf numFmtId="0" fontId="46" fillId="3" borderId="0" xfId="0" applyFont="1" applyFill="1">
      <alignment vertical="center"/>
    </xf>
    <xf numFmtId="0" fontId="5" fillId="0" borderId="1" xfId="0" applyFont="1" applyBorder="1" applyAlignment="1" applyProtection="1">
      <alignment horizontal="center" vertical="center"/>
      <protection hidden="1"/>
    </xf>
    <xf numFmtId="0" fontId="55" fillId="3" borderId="1" xfId="0" applyFont="1" applyFill="1" applyBorder="1">
      <alignment vertical="center"/>
    </xf>
    <xf numFmtId="180" fontId="5" fillId="0" borderId="1" xfId="0" applyNumberFormat="1" applyFont="1" applyBorder="1" applyAlignment="1" applyProtection="1">
      <alignment horizontal="left" vertical="center"/>
      <protection hidden="1"/>
    </xf>
    <xf numFmtId="0" fontId="5" fillId="0" borderId="93" xfId="0" applyFont="1" applyBorder="1" applyAlignment="1" applyProtection="1">
      <alignment horizontal="center" vertical="center"/>
      <protection hidden="1"/>
    </xf>
    <xf numFmtId="0" fontId="5" fillId="0" borderId="78" xfId="0" applyFont="1" applyBorder="1" applyAlignment="1" applyProtection="1">
      <alignment horizontal="center" vertical="center"/>
      <protection hidden="1"/>
    </xf>
    <xf numFmtId="0" fontId="0" fillId="3" borderId="1" xfId="0" applyFill="1" applyBorder="1">
      <alignment vertical="center"/>
    </xf>
    <xf numFmtId="0" fontId="55" fillId="0" borderId="1" xfId="0" applyFont="1" applyBorder="1">
      <alignment vertical="center"/>
    </xf>
    <xf numFmtId="0" fontId="5" fillId="0" borderId="1" xfId="0" applyFont="1" applyBorder="1" applyProtection="1">
      <alignment vertical="center"/>
      <protection hidden="1"/>
    </xf>
    <xf numFmtId="0" fontId="56" fillId="0" borderId="1" xfId="0" applyFont="1" applyBorder="1">
      <alignment vertical="center"/>
    </xf>
    <xf numFmtId="0" fontId="57" fillId="0" borderId="1" xfId="0" applyFont="1" applyBorder="1" applyAlignment="1" applyProtection="1">
      <alignment horizontal="center" vertical="center"/>
      <protection hidden="1"/>
    </xf>
    <xf numFmtId="0" fontId="57" fillId="0" borderId="95"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57" fillId="0" borderId="3" xfId="0" applyFont="1" applyBorder="1" applyAlignment="1" applyProtection="1">
      <alignment horizontal="center" vertical="center"/>
      <protection hidden="1"/>
    </xf>
    <xf numFmtId="0" fontId="57" fillId="0" borderId="82" xfId="0" applyFont="1" applyBorder="1" applyAlignment="1" applyProtection="1">
      <alignment horizontal="center" vertical="center"/>
      <protection hidden="1"/>
    </xf>
    <xf numFmtId="0" fontId="5" fillId="5" borderId="93" xfId="0" applyFont="1" applyFill="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0" fontId="8" fillId="3" borderId="1" xfId="0" applyFont="1" applyFill="1" applyBorder="1" applyProtection="1">
      <alignment vertical="center"/>
      <protection locked="0"/>
    </xf>
    <xf numFmtId="0" fontId="8" fillId="3" borderId="58" xfId="0" applyFont="1" applyFill="1" applyBorder="1" applyProtection="1">
      <alignment vertical="center"/>
      <protection locked="0"/>
    </xf>
    <xf numFmtId="0" fontId="8" fillId="3" borderId="4" xfId="0" applyFont="1" applyFill="1" applyBorder="1" applyProtection="1">
      <alignment vertical="center"/>
      <protection locked="0"/>
    </xf>
    <xf numFmtId="0" fontId="8" fillId="3" borderId="3"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8" xfId="0" applyFont="1" applyFill="1" applyBorder="1" applyProtection="1">
      <alignment vertical="center"/>
      <protection locked="0"/>
    </xf>
    <xf numFmtId="0" fontId="5" fillId="0" borderId="93" xfId="0" applyFont="1" applyBorder="1" applyProtection="1">
      <alignment vertical="center"/>
      <protection hidden="1"/>
    </xf>
    <xf numFmtId="0" fontId="55" fillId="0" borderId="0" xfId="0" applyFont="1">
      <alignment vertical="center"/>
    </xf>
    <xf numFmtId="0" fontId="12" fillId="3" borderId="0" xfId="0" applyFont="1" applyFill="1" applyAlignment="1" applyProtection="1">
      <alignment horizontal="center" vertical="center"/>
      <protection locked="0"/>
    </xf>
    <xf numFmtId="0" fontId="20" fillId="3" borderId="28" xfId="0" applyFont="1" applyFill="1" applyBorder="1" applyProtection="1">
      <alignment vertical="center"/>
      <protection locked="0"/>
    </xf>
    <xf numFmtId="0" fontId="13" fillId="3" borderId="0" xfId="0" applyFont="1" applyFill="1" applyAlignment="1">
      <alignment horizontal="center" vertical="center"/>
    </xf>
    <xf numFmtId="0" fontId="9" fillId="3" borderId="0" xfId="0" applyFont="1" applyFill="1" applyAlignment="1" applyProtection="1">
      <alignment horizontal="right" vertical="center"/>
      <protection locked="0"/>
    </xf>
    <xf numFmtId="0" fontId="23" fillId="3" borderId="2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8" xfId="0" applyFont="1" applyFill="1" applyBorder="1" applyProtection="1">
      <alignment vertical="center"/>
      <protection locked="0"/>
    </xf>
    <xf numFmtId="183" fontId="23" fillId="0" borderId="0" xfId="2" applyNumberFormat="1">
      <alignment vertical="center"/>
    </xf>
    <xf numFmtId="0" fontId="62" fillId="0" borderId="45" xfId="0" applyFont="1" applyBorder="1">
      <alignment vertical="center"/>
    </xf>
    <xf numFmtId="0" fontId="44" fillId="0" borderId="0" xfId="0" applyFont="1">
      <alignment vertical="center"/>
    </xf>
    <xf numFmtId="0" fontId="23" fillId="0" borderId="0" xfId="0" applyFont="1" applyAlignment="1">
      <alignment horizontal="center" vertical="center"/>
    </xf>
    <xf numFmtId="0" fontId="15" fillId="0" borderId="0" xfId="0" applyFont="1" applyAlignment="1">
      <alignment horizontal="left" vertical="center"/>
    </xf>
    <xf numFmtId="180" fontId="5" fillId="0" borderId="1" xfId="0" applyNumberFormat="1" applyFont="1" applyBorder="1" applyAlignment="1" applyProtection="1">
      <alignment horizontal="center" vertical="center"/>
      <protection hidden="1"/>
    </xf>
    <xf numFmtId="0" fontId="9" fillId="3" borderId="51" xfId="0" applyFont="1" applyFill="1" applyBorder="1" applyAlignment="1">
      <alignment horizontal="center" vertical="center"/>
    </xf>
    <xf numFmtId="0" fontId="9" fillId="3" borderId="6" xfId="0" applyFont="1" applyFill="1" applyBorder="1" applyAlignment="1">
      <alignment horizontal="center" vertical="center"/>
    </xf>
    <xf numFmtId="0" fontId="60" fillId="0" borderId="0" xfId="0" applyFont="1" applyAlignment="1">
      <alignment horizontal="center" vertical="center"/>
    </xf>
    <xf numFmtId="0" fontId="9" fillId="3" borderId="8"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55" xfId="0" applyFont="1" applyFill="1" applyBorder="1">
      <alignment vertical="center"/>
    </xf>
    <xf numFmtId="0" fontId="9" fillId="3" borderId="0" xfId="0" applyFont="1" applyFill="1" applyAlignment="1">
      <alignment horizontal="right" vertical="center"/>
    </xf>
    <xf numFmtId="0" fontId="58" fillId="3" borderId="0" xfId="0" applyFont="1" applyFill="1">
      <alignment vertical="center"/>
    </xf>
    <xf numFmtId="0" fontId="9" fillId="3" borderId="26" xfId="0" applyFont="1" applyFill="1" applyBorder="1">
      <alignment vertical="center"/>
    </xf>
    <xf numFmtId="0" fontId="8" fillId="3" borderId="3"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protection hidden="1"/>
    </xf>
    <xf numFmtId="0" fontId="0" fillId="0" borderId="0" xfId="0" applyProtection="1">
      <alignment vertical="center"/>
      <protection hidden="1"/>
    </xf>
    <xf numFmtId="0" fontId="17" fillId="3" borderId="0" xfId="0" applyFont="1" applyFill="1" applyAlignment="1">
      <alignment horizontal="center" vertical="top"/>
    </xf>
    <xf numFmtId="0" fontId="64" fillId="3" borderId="20" xfId="0" applyFont="1" applyFill="1" applyBorder="1" applyAlignment="1">
      <alignment horizontal="center" vertical="center"/>
    </xf>
    <xf numFmtId="0" fontId="64" fillId="3" borderId="38" xfId="0" applyFont="1" applyFill="1" applyBorder="1" applyAlignment="1">
      <alignment horizontal="center" vertical="center"/>
    </xf>
    <xf numFmtId="5" fontId="9" fillId="3" borderId="0" xfId="0" applyNumberFormat="1" applyFont="1" applyFill="1" applyAlignment="1">
      <alignment horizontal="center" vertical="center"/>
    </xf>
    <xf numFmtId="176" fontId="9" fillId="3" borderId="0" xfId="0" applyNumberFormat="1" applyFont="1" applyFill="1" applyAlignment="1">
      <alignment horizontal="center" vertical="center"/>
    </xf>
    <xf numFmtId="0" fontId="8" fillId="3" borderId="101" xfId="0" applyFont="1" applyFill="1" applyBorder="1" applyAlignment="1">
      <alignment horizontal="center" vertical="center"/>
    </xf>
    <xf numFmtId="0" fontId="60" fillId="3" borderId="0" xfId="0" applyFont="1" applyFill="1">
      <alignment vertical="center"/>
    </xf>
    <xf numFmtId="0" fontId="5" fillId="3" borderId="1" xfId="0" applyFont="1" applyFill="1" applyBorder="1">
      <alignment vertical="center"/>
    </xf>
    <xf numFmtId="0" fontId="4" fillId="3" borderId="55" xfId="0" applyFont="1" applyFill="1" applyBorder="1">
      <alignment vertical="center"/>
    </xf>
    <xf numFmtId="0" fontId="4" fillId="3" borderId="25" xfId="0" applyFont="1" applyFill="1" applyBorder="1">
      <alignment vertical="center"/>
    </xf>
    <xf numFmtId="0" fontId="5" fillId="3" borderId="17" xfId="0" applyFont="1" applyFill="1" applyBorder="1">
      <alignment vertical="center"/>
    </xf>
    <xf numFmtId="0" fontId="5" fillId="3" borderId="31" xfId="0" applyFont="1" applyFill="1" applyBorder="1">
      <alignment vertical="center"/>
    </xf>
    <xf numFmtId="42" fontId="69"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184" fontId="9" fillId="3" borderId="0" xfId="0" applyNumberFormat="1" applyFont="1" applyFill="1" applyAlignment="1" applyProtection="1">
      <alignment horizontal="center" vertical="center"/>
      <protection locked="0"/>
    </xf>
    <xf numFmtId="0" fontId="0" fillId="3" borderId="0" xfId="0" applyFill="1" applyProtection="1">
      <alignment vertical="center"/>
      <protection hidden="1"/>
    </xf>
    <xf numFmtId="0" fontId="5" fillId="3" borderId="0" xfId="0" applyFont="1" applyFill="1" applyProtection="1">
      <alignment vertical="center"/>
      <protection hidden="1"/>
    </xf>
    <xf numFmtId="0" fontId="24" fillId="3" borderId="17" xfId="0" applyFont="1" applyFill="1" applyBorder="1" applyAlignment="1">
      <alignment vertical="center" wrapText="1"/>
    </xf>
    <xf numFmtId="0" fontId="32" fillId="3" borderId="23" xfId="0" applyFont="1" applyFill="1" applyBorder="1" applyAlignment="1">
      <alignment vertical="center" wrapText="1"/>
    </xf>
    <xf numFmtId="42" fontId="69" fillId="3" borderId="24" xfId="0" applyNumberFormat="1" applyFont="1" applyFill="1" applyBorder="1" applyAlignment="1">
      <alignment horizontal="center" vertical="center"/>
    </xf>
    <xf numFmtId="0" fontId="5" fillId="8" borderId="52" xfId="0" applyFont="1" applyFill="1" applyBorder="1" applyProtection="1">
      <alignment vertical="center"/>
      <protection hidden="1"/>
    </xf>
    <xf numFmtId="0" fontId="5" fillId="8" borderId="53" xfId="0" applyFont="1" applyFill="1" applyBorder="1" applyProtection="1">
      <alignment vertical="center"/>
      <protection hidden="1"/>
    </xf>
    <xf numFmtId="0" fontId="5" fillId="8" borderId="54" xfId="0" applyFont="1" applyFill="1" applyBorder="1" applyProtection="1">
      <alignment vertical="center"/>
      <protection hidden="1"/>
    </xf>
    <xf numFmtId="0" fontId="5" fillId="8" borderId="56" xfId="0" applyFont="1" applyFill="1" applyBorder="1" applyProtection="1">
      <alignment vertical="center"/>
      <protection hidden="1"/>
    </xf>
    <xf numFmtId="0" fontId="5" fillId="8" borderId="26" xfId="0" applyFont="1" applyFill="1" applyBorder="1" applyProtection="1">
      <alignment vertical="center"/>
      <protection hidden="1"/>
    </xf>
    <xf numFmtId="0" fontId="5" fillId="8" borderId="27" xfId="0" applyFont="1" applyFill="1" applyBorder="1" applyProtection="1">
      <alignment vertical="center"/>
      <protection hidden="1"/>
    </xf>
    <xf numFmtId="184" fontId="23" fillId="0" borderId="78" xfId="2" applyNumberFormat="1" applyBorder="1" applyAlignment="1" applyProtection="1">
      <alignment horizontal="left" vertical="center"/>
      <protection locked="0"/>
    </xf>
    <xf numFmtId="184" fontId="23" fillId="0" borderId="78" xfId="2" applyNumberFormat="1" applyBorder="1" applyAlignment="1" applyProtection="1">
      <alignment horizontal="center" vertical="center"/>
      <protection locked="0"/>
    </xf>
    <xf numFmtId="42" fontId="69" fillId="3" borderId="1" xfId="0" applyNumberFormat="1" applyFont="1" applyFill="1" applyBorder="1">
      <alignment vertical="center"/>
    </xf>
    <xf numFmtId="42" fontId="69" fillId="3" borderId="24" xfId="0" applyNumberFormat="1" applyFont="1" applyFill="1" applyBorder="1">
      <alignment vertical="center"/>
    </xf>
    <xf numFmtId="0" fontId="0" fillId="13" borderId="1" xfId="0" applyFill="1" applyBorder="1">
      <alignment vertical="center"/>
    </xf>
    <xf numFmtId="0" fontId="72" fillId="3" borderId="1" xfId="0" applyFont="1" applyFill="1" applyBorder="1" applyAlignment="1">
      <alignment horizontal="center" vertical="center"/>
    </xf>
    <xf numFmtId="0" fontId="73" fillId="3" borderId="1" xfId="0" applyFont="1" applyFill="1" applyBorder="1" applyAlignment="1">
      <alignment horizontal="center" vertical="center"/>
    </xf>
    <xf numFmtId="0" fontId="24" fillId="3" borderId="17" xfId="0" applyFont="1" applyFill="1" applyBorder="1">
      <alignment vertical="center"/>
    </xf>
    <xf numFmtId="0" fontId="32" fillId="3" borderId="23" xfId="0" applyFont="1" applyFill="1" applyBorder="1">
      <alignment vertical="center"/>
    </xf>
    <xf numFmtId="0" fontId="73" fillId="3" borderId="24" xfId="0" applyFont="1" applyFill="1" applyBorder="1" applyAlignment="1">
      <alignment horizontal="center" vertical="center"/>
    </xf>
    <xf numFmtId="0" fontId="0" fillId="13" borderId="3" xfId="0" applyFill="1" applyBorder="1">
      <alignment vertical="center"/>
    </xf>
    <xf numFmtId="49" fontId="76" fillId="0" borderId="0" xfId="0" applyNumberFormat="1" applyFont="1" applyAlignment="1">
      <alignment horizontal="left"/>
    </xf>
    <xf numFmtId="49" fontId="76" fillId="0" borderId="0" xfId="5" applyNumberFormat="1" applyFont="1" applyAlignment="1">
      <alignment horizontal="left"/>
    </xf>
    <xf numFmtId="0" fontId="76" fillId="0" borderId="0" xfId="0" applyFont="1" applyAlignment="1">
      <alignment horizontal="left"/>
    </xf>
    <xf numFmtId="0" fontId="0" fillId="0" borderId="0" xfId="0" applyAlignment="1">
      <alignment horizontal="right" vertical="center"/>
    </xf>
    <xf numFmtId="180" fontId="15" fillId="0" borderId="0" xfId="0" applyNumberFormat="1" applyFont="1" applyAlignment="1">
      <alignment horizontal="right" vertical="center"/>
    </xf>
    <xf numFmtId="0" fontId="15" fillId="0" borderId="0" xfId="0" applyFont="1" applyAlignment="1"/>
    <xf numFmtId="0" fontId="9" fillId="3" borderId="27" xfId="0" applyFont="1" applyFill="1" applyBorder="1" applyAlignment="1">
      <alignment horizontal="center" vertical="center"/>
    </xf>
    <xf numFmtId="0" fontId="92" fillId="3" borderId="51" xfId="0" applyFont="1" applyFill="1" applyBorder="1" applyAlignment="1">
      <alignment horizontal="center" vertical="center"/>
    </xf>
    <xf numFmtId="0" fontId="92" fillId="3" borderId="18" xfId="0" applyFont="1" applyFill="1" applyBorder="1">
      <alignment vertical="center"/>
    </xf>
    <xf numFmtId="0" fontId="92" fillId="3" borderId="6" xfId="0" applyFont="1" applyFill="1" applyBorder="1" applyAlignment="1">
      <alignment horizontal="center" vertical="center"/>
    </xf>
    <xf numFmtId="0" fontId="92" fillId="3" borderId="8" xfId="0" applyFont="1" applyFill="1" applyBorder="1">
      <alignment vertical="center"/>
    </xf>
    <xf numFmtId="0" fontId="92" fillId="3" borderId="8" xfId="0" applyFont="1" applyFill="1" applyBorder="1" applyAlignment="1">
      <alignment horizontal="center" vertical="center"/>
    </xf>
    <xf numFmtId="0" fontId="93" fillId="3" borderId="3" xfId="0" applyFont="1" applyFill="1" applyBorder="1" applyAlignment="1" applyProtection="1">
      <alignment horizontal="center" vertical="center"/>
      <protection hidden="1"/>
    </xf>
    <xf numFmtId="0" fontId="93" fillId="3" borderId="10" xfId="0" applyFont="1" applyFill="1" applyBorder="1" applyAlignment="1" applyProtection="1">
      <alignment horizontal="center" vertical="center"/>
      <protection hidden="1"/>
    </xf>
    <xf numFmtId="0" fontId="93" fillId="3" borderId="10" xfId="0" applyFont="1" applyFill="1" applyBorder="1" applyAlignment="1" applyProtection="1">
      <alignment horizontal="center" vertical="center"/>
      <protection locked="0"/>
    </xf>
    <xf numFmtId="0" fontId="93" fillId="3" borderId="10" xfId="0" applyFont="1" applyFill="1" applyBorder="1">
      <alignment vertical="center"/>
    </xf>
    <xf numFmtId="0" fontId="93" fillId="3" borderId="19" xfId="0" applyFont="1" applyFill="1" applyBorder="1" applyProtection="1">
      <alignment vertical="center"/>
      <protection locked="0"/>
    </xf>
    <xf numFmtId="0" fontId="93" fillId="3" borderId="1" xfId="0" applyFont="1" applyFill="1" applyBorder="1" applyAlignment="1" applyProtection="1">
      <alignment horizontal="center" vertical="center"/>
      <protection hidden="1"/>
    </xf>
    <xf numFmtId="0" fontId="93" fillId="3" borderId="5" xfId="0" applyFont="1" applyFill="1" applyBorder="1" applyAlignment="1" applyProtection="1">
      <alignment horizontal="center" vertical="center"/>
      <protection hidden="1"/>
    </xf>
    <xf numFmtId="0" fontId="93" fillId="3" borderId="6" xfId="0" applyFont="1" applyFill="1" applyBorder="1" applyAlignment="1" applyProtection="1">
      <alignment horizontal="center" vertical="center"/>
      <protection hidden="1"/>
    </xf>
    <xf numFmtId="0" fontId="93" fillId="3" borderId="6" xfId="0" applyFont="1" applyFill="1" applyBorder="1" applyAlignment="1" applyProtection="1">
      <alignment horizontal="center" vertical="center"/>
      <protection locked="0"/>
    </xf>
    <xf numFmtId="0" fontId="93" fillId="3" borderId="63" xfId="0" applyFont="1" applyFill="1" applyBorder="1">
      <alignment vertical="center"/>
    </xf>
    <xf numFmtId="0" fontId="93" fillId="3" borderId="63" xfId="0" applyFont="1" applyFill="1" applyBorder="1" applyAlignment="1" applyProtection="1">
      <alignment horizontal="center" vertical="center"/>
      <protection hidden="1"/>
    </xf>
    <xf numFmtId="0" fontId="93" fillId="3" borderId="28" xfId="0" applyFont="1" applyFill="1" applyBorder="1" applyProtection="1">
      <alignment vertical="center"/>
      <protection locked="0"/>
    </xf>
    <xf numFmtId="0" fontId="93" fillId="3" borderId="8" xfId="0" applyFont="1" applyFill="1" applyBorder="1" applyProtection="1">
      <alignment vertical="center"/>
      <protection locked="0"/>
    </xf>
    <xf numFmtId="0" fontId="93" fillId="3" borderId="12" xfId="0" applyFont="1" applyFill="1" applyBorder="1" applyAlignment="1" applyProtection="1">
      <alignment horizontal="left" vertical="center"/>
      <protection locked="0"/>
    </xf>
    <xf numFmtId="0" fontId="93" fillId="3" borderId="9" xfId="0" applyFont="1" applyFill="1" applyBorder="1" applyAlignment="1" applyProtection="1">
      <alignment horizontal="left" vertical="center"/>
      <protection locked="0"/>
    </xf>
    <xf numFmtId="0" fontId="93" fillId="3" borderId="74" xfId="0" applyFont="1" applyFill="1" applyBorder="1" applyAlignment="1" applyProtection="1">
      <alignment horizontal="left" vertical="center"/>
      <protection locked="0"/>
    </xf>
    <xf numFmtId="0" fontId="58" fillId="3" borderId="55" xfId="0" applyFont="1" applyFill="1" applyBorder="1">
      <alignment vertical="center"/>
    </xf>
    <xf numFmtId="0" fontId="9" fillId="3" borderId="56" xfId="0" applyFont="1" applyFill="1" applyBorder="1">
      <alignment vertical="center"/>
    </xf>
    <xf numFmtId="0" fontId="9" fillId="3" borderId="2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 xfId="0" applyFont="1" applyFill="1" applyBorder="1" applyAlignment="1">
      <alignment horizontal="center" vertical="center"/>
    </xf>
    <xf numFmtId="184" fontId="5" fillId="5" borderId="1" xfId="0" applyNumberFormat="1" applyFont="1" applyFill="1" applyBorder="1" applyAlignment="1" applyProtection="1">
      <alignment horizontal="center" vertical="center"/>
      <protection locked="0"/>
    </xf>
    <xf numFmtId="184" fontId="5" fillId="5" borderId="31"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xf>
    <xf numFmtId="0" fontId="5" fillId="3" borderId="29" xfId="0" applyFont="1" applyFill="1" applyBorder="1" applyAlignment="1" applyProtection="1">
      <alignment horizontal="center" vertical="top"/>
      <protection locked="0"/>
    </xf>
    <xf numFmtId="0" fontId="4" fillId="3" borderId="0" xfId="0" applyFont="1" applyFill="1" applyAlignment="1" applyProtection="1">
      <alignment horizontal="center" wrapText="1"/>
      <protection locked="0"/>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49" fontId="33" fillId="5" borderId="24" xfId="3" applyNumberFormat="1" applyFill="1" applyBorder="1" applyAlignment="1" applyProtection="1">
      <alignment horizontal="center" vertical="center"/>
      <protection locked="0"/>
    </xf>
    <xf numFmtId="49" fontId="5" fillId="5" borderId="24" xfId="0" applyNumberFormat="1" applyFont="1" applyFill="1" applyBorder="1" applyAlignment="1" applyProtection="1">
      <alignment horizontal="center" vertical="center"/>
      <protection locked="0"/>
    </xf>
    <xf numFmtId="49" fontId="5" fillId="5" borderId="32" xfId="0" applyNumberFormat="1" applyFont="1" applyFill="1" applyBorder="1" applyAlignment="1" applyProtection="1">
      <alignment horizontal="center" vertical="center"/>
      <protection locked="0"/>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5" fillId="3" borderId="89"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185" fontId="5" fillId="5" borderId="18" xfId="0" applyNumberFormat="1" applyFont="1" applyFill="1" applyBorder="1" applyAlignment="1" applyProtection="1">
      <alignment horizontal="center" vertical="top" wrapText="1"/>
      <protection locked="0"/>
    </xf>
    <xf numFmtId="185" fontId="5" fillId="5" borderId="57" xfId="0" applyNumberFormat="1" applyFont="1" applyFill="1" applyBorder="1" applyAlignment="1" applyProtection="1">
      <alignment horizontal="center" vertical="top" wrapText="1"/>
      <protection locked="0"/>
    </xf>
    <xf numFmtId="185" fontId="5" fillId="5" borderId="49" xfId="0" applyNumberFormat="1" applyFont="1" applyFill="1" applyBorder="1" applyAlignment="1" applyProtection="1">
      <alignment horizontal="center" vertical="top" wrapText="1"/>
      <protection locked="0"/>
    </xf>
    <xf numFmtId="0" fontId="4" fillId="3" borderId="5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6" fillId="5" borderId="44"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3" borderId="61"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50" xfId="0" applyFont="1" applyFill="1" applyBorder="1" applyAlignment="1">
      <alignment horizontal="center" vertical="center"/>
    </xf>
    <xf numFmtId="0" fontId="48" fillId="2" borderId="1" xfId="0" applyFont="1" applyFill="1" applyBorder="1" applyAlignment="1">
      <alignment horizontal="left" vertical="center"/>
    </xf>
    <xf numFmtId="0" fontId="5" fillId="3" borderId="84"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47" fillId="0" borderId="0" xfId="0" applyFont="1" applyAlignment="1">
      <alignment horizontal="left" vertical="center"/>
    </xf>
    <xf numFmtId="0" fontId="5" fillId="5" borderId="59"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vertical="center"/>
      <protection locked="0"/>
    </xf>
    <xf numFmtId="0" fontId="5" fillId="3" borderId="26" xfId="0" applyFont="1" applyFill="1" applyBorder="1" applyAlignment="1" applyProtection="1">
      <alignment horizontal="left" vertical="center"/>
      <protection locked="0"/>
    </xf>
    <xf numFmtId="0" fontId="4" fillId="3" borderId="0" xfId="0" applyFont="1" applyFill="1" applyAlignment="1">
      <alignment horizontal="left" vertical="center"/>
    </xf>
    <xf numFmtId="0" fontId="5" fillId="3" borderId="55"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7" xfId="0" applyFont="1" applyFill="1" applyBorder="1" applyAlignment="1">
      <alignment horizontal="center" vertical="center"/>
    </xf>
    <xf numFmtId="0" fontId="5" fillId="5" borderId="44" xfId="0" applyFont="1" applyFill="1" applyBorder="1" applyAlignment="1" applyProtection="1">
      <alignment horizontal="center" vertical="center" wrapText="1"/>
      <protection locked="0"/>
    </xf>
    <xf numFmtId="0" fontId="5" fillId="5" borderId="45" xfId="0" applyFont="1" applyFill="1" applyBorder="1" applyAlignment="1" applyProtection="1">
      <alignment horizontal="center" vertical="center" wrapText="1"/>
      <protection locked="0"/>
    </xf>
    <xf numFmtId="0" fontId="5" fillId="5" borderId="46"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47" fillId="5" borderId="1" xfId="0" applyFont="1" applyFill="1" applyBorder="1" applyAlignment="1">
      <alignment horizontal="left" vertical="center"/>
    </xf>
    <xf numFmtId="0" fontId="5" fillId="3" borderId="52"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 xfId="0" applyFont="1" applyFill="1" applyBorder="1" applyAlignment="1">
      <alignment horizontal="center" vertical="center"/>
    </xf>
    <xf numFmtId="0" fontId="5" fillId="5" borderId="24"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48" fillId="11" borderId="1" xfId="0" applyFont="1" applyFill="1" applyBorder="1" applyAlignment="1">
      <alignment horizontal="left" vertical="center"/>
    </xf>
    <xf numFmtId="0" fontId="48" fillId="12" borderId="1" xfId="0" applyFont="1" applyFill="1" applyBorder="1" applyAlignment="1">
      <alignment horizontal="left" vertical="center"/>
    </xf>
    <xf numFmtId="0" fontId="5" fillId="8" borderId="43" xfId="0" applyFont="1" applyFill="1" applyBorder="1" applyAlignment="1" applyProtection="1">
      <alignment horizontal="center" vertical="center"/>
      <protection hidden="1"/>
    </xf>
    <xf numFmtId="0" fontId="5" fillId="8" borderId="65" xfId="0" applyFont="1" applyFill="1" applyBorder="1" applyAlignment="1" applyProtection="1">
      <alignment horizontal="center" vertical="center"/>
      <protection hidden="1"/>
    </xf>
    <xf numFmtId="0" fontId="38" fillId="3" borderId="93" xfId="0" applyFont="1" applyFill="1" applyBorder="1" applyAlignment="1">
      <alignment horizontal="center" vertical="center"/>
    </xf>
    <xf numFmtId="0" fontId="38" fillId="3" borderId="78" xfId="0" applyFont="1" applyFill="1" applyBorder="1" applyAlignment="1">
      <alignment horizontal="center" vertical="center"/>
    </xf>
    <xf numFmtId="0" fontId="38" fillId="3" borderId="79" xfId="0" applyFont="1" applyFill="1" applyBorder="1" applyAlignment="1">
      <alignment horizontal="center" vertical="center"/>
    </xf>
    <xf numFmtId="0" fontId="38" fillId="3" borderId="85" xfId="0" applyFont="1" applyFill="1" applyBorder="1" applyAlignment="1">
      <alignment horizontal="center" vertical="center"/>
    </xf>
    <xf numFmtId="0" fontId="38" fillId="3" borderId="86" xfId="0" applyFont="1" applyFill="1" applyBorder="1" applyAlignment="1">
      <alignment horizontal="center" vertical="center"/>
    </xf>
    <xf numFmtId="0" fontId="38" fillId="3" borderId="87" xfId="0" applyFont="1" applyFill="1" applyBorder="1" applyAlignment="1">
      <alignment horizontal="center" vertical="center"/>
    </xf>
    <xf numFmtId="0" fontId="0" fillId="11" borderId="81" xfId="0" applyFill="1" applyBorder="1" applyAlignment="1">
      <alignment horizontal="center" vertical="center"/>
    </xf>
    <xf numFmtId="0" fontId="0" fillId="11" borderId="82" xfId="0" applyFill="1" applyBorder="1" applyAlignment="1">
      <alignment horizontal="center" vertical="center"/>
    </xf>
    <xf numFmtId="0" fontId="0" fillId="14" borderId="93" xfId="0" applyFill="1" applyBorder="1" applyAlignment="1">
      <alignment horizontal="center" vertical="center"/>
    </xf>
    <xf numFmtId="0" fontId="0" fillId="14" borderId="78" xfId="0" applyFill="1" applyBorder="1" applyAlignment="1">
      <alignment horizontal="center" vertical="center"/>
    </xf>
    <xf numFmtId="0" fontId="0" fillId="14" borderId="79" xfId="0" applyFill="1" applyBorder="1" applyAlignment="1">
      <alignment horizontal="center" vertical="center"/>
    </xf>
    <xf numFmtId="0" fontId="0" fillId="14" borderId="58" xfId="0" applyFill="1" applyBorder="1" applyAlignment="1">
      <alignment horizontal="center" vertical="center"/>
    </xf>
    <xf numFmtId="0" fontId="0" fillId="14" borderId="29" xfId="0" applyFill="1" applyBorder="1" applyAlignment="1">
      <alignment horizontal="center" vertical="center"/>
    </xf>
    <xf numFmtId="0" fontId="0" fillId="14" borderId="50"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48" fillId="10" borderId="1" xfId="0" applyFont="1" applyFill="1" applyBorder="1" applyAlignment="1">
      <alignment horizontal="lef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0" xfId="0" applyFont="1" applyFill="1" applyBorder="1" applyAlignment="1">
      <alignment horizontal="center" vertical="center"/>
    </xf>
    <xf numFmtId="0" fontId="8" fillId="3" borderId="12"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protection hidden="1"/>
    </xf>
    <xf numFmtId="0" fontId="95" fillId="3" borderId="51" xfId="0" applyFont="1" applyFill="1" applyBorder="1" applyAlignment="1">
      <alignment horizontal="center" vertical="center" wrapText="1"/>
    </xf>
    <xf numFmtId="0" fontId="95" fillId="3" borderId="6" xfId="0" applyFont="1" applyFill="1" applyBorder="1" applyAlignment="1">
      <alignment horizontal="center" vertical="center" wrapText="1"/>
    </xf>
    <xf numFmtId="0" fontId="8" fillId="3" borderId="11" xfId="0" applyFont="1" applyFill="1" applyBorder="1" applyAlignment="1" applyProtection="1">
      <alignment horizontal="center" vertical="center"/>
      <protection locked="0" hidden="1"/>
    </xf>
    <xf numFmtId="0" fontId="8" fillId="3" borderId="7" xfId="0" applyFont="1" applyFill="1" applyBorder="1" applyAlignment="1" applyProtection="1">
      <alignment horizontal="center" vertical="center"/>
      <protection locked="0" hidden="1"/>
    </xf>
    <xf numFmtId="0" fontId="8" fillId="3" borderId="6" xfId="0" applyFont="1" applyFill="1" applyBorder="1" applyAlignment="1" applyProtection="1">
      <alignment horizontal="center" vertical="center"/>
      <protection locked="0" hidden="1"/>
    </xf>
    <xf numFmtId="0" fontId="12" fillId="3" borderId="5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49" fontId="8" fillId="3" borderId="88" xfId="0" applyNumberFormat="1" applyFont="1" applyFill="1" applyBorder="1" applyAlignment="1" applyProtection="1">
      <alignment horizontal="center" vertical="center"/>
      <protection locked="0"/>
    </xf>
    <xf numFmtId="49" fontId="8" fillId="3" borderId="99" xfId="0" applyNumberFormat="1" applyFont="1" applyFill="1" applyBorder="1" applyAlignment="1" applyProtection="1">
      <alignment horizontal="center" vertical="center"/>
      <protection locked="0"/>
    </xf>
    <xf numFmtId="49" fontId="8" fillId="3" borderId="100" xfId="0" applyNumberFormat="1" applyFont="1" applyFill="1" applyBorder="1" applyAlignment="1" applyProtection="1">
      <alignment horizontal="center" vertical="center"/>
      <protection locked="0"/>
    </xf>
    <xf numFmtId="49" fontId="8" fillId="3" borderId="28" xfId="0" applyNumberFormat="1" applyFont="1" applyFill="1" applyBorder="1" applyAlignment="1" applyProtection="1">
      <alignment horizontal="center" vertical="center"/>
      <protection locked="0"/>
    </xf>
    <xf numFmtId="49" fontId="8" fillId="3" borderId="0" xfId="0" applyNumberFormat="1" applyFont="1" applyFill="1" applyAlignment="1" applyProtection="1">
      <alignment horizontal="center" vertical="center"/>
      <protection locked="0"/>
    </xf>
    <xf numFmtId="49" fontId="8" fillId="3" borderId="25"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74" xfId="0" applyNumberFormat="1" applyFont="1" applyFill="1" applyBorder="1" applyAlignment="1" applyProtection="1">
      <alignment horizontal="center" vertical="center"/>
      <protection locked="0"/>
    </xf>
    <xf numFmtId="49" fontId="8" fillId="3" borderId="64" xfId="0" applyNumberFormat="1"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9" fillId="3" borderId="11"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14" fontId="8" fillId="3" borderId="11" xfId="0" applyNumberFormat="1" applyFont="1" applyFill="1" applyBorder="1" applyAlignment="1" applyProtection="1">
      <alignment horizontal="center" vertical="center"/>
      <protection locked="0"/>
    </xf>
    <xf numFmtId="14" fontId="8" fillId="3" borderId="7" xfId="0" applyNumberFormat="1" applyFont="1" applyFill="1" applyBorder="1" applyAlignment="1" applyProtection="1">
      <alignment horizontal="center" vertical="center"/>
      <protection locked="0"/>
    </xf>
    <xf numFmtId="14" fontId="8" fillId="3" borderId="6" xfId="0" applyNumberFormat="1"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58" fillId="14" borderId="59" xfId="0" applyFont="1" applyFill="1" applyBorder="1" applyAlignment="1">
      <alignment horizontal="center" vertical="center" wrapText="1"/>
    </xf>
    <xf numFmtId="0" fontId="58" fillId="14" borderId="4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0" fillId="3" borderId="1" xfId="0" applyFill="1" applyBorder="1" applyAlignment="1">
      <alignment horizontal="center" vertical="center"/>
    </xf>
    <xf numFmtId="0" fontId="56" fillId="0" borderId="84" xfId="0" applyFont="1" applyBorder="1" applyAlignment="1">
      <alignment horizontal="center" vertical="center"/>
    </xf>
    <xf numFmtId="0" fontId="56" fillId="0" borderId="7" xfId="0" applyFont="1" applyBorder="1" applyAlignment="1">
      <alignment horizontal="center" vertical="center"/>
    </xf>
    <xf numFmtId="0" fontId="56" fillId="0" borderId="3" xfId="0" applyFont="1" applyBorder="1" applyAlignment="1">
      <alignment horizontal="center" vertical="center"/>
    </xf>
    <xf numFmtId="0" fontId="60" fillId="0" borderId="0" xfId="0" applyFont="1" applyAlignment="1">
      <alignment horizontal="center" vertical="center"/>
    </xf>
    <xf numFmtId="0" fontId="9" fillId="3" borderId="61"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66" xfId="0" applyFont="1" applyFill="1" applyBorder="1" applyAlignment="1">
      <alignment horizontal="center" vertical="center"/>
    </xf>
    <xf numFmtId="0" fontId="66" fillId="5" borderId="43" xfId="0" applyFont="1" applyFill="1" applyBorder="1" applyAlignment="1">
      <alignment horizontal="center" vertical="center"/>
    </xf>
    <xf numFmtId="0" fontId="66" fillId="5" borderId="21" xfId="0" applyFont="1" applyFill="1" applyBorder="1" applyAlignment="1">
      <alignment horizontal="center" vertical="center"/>
    </xf>
    <xf numFmtId="0" fontId="66" fillId="5" borderId="65" xfId="0" applyFont="1" applyFill="1" applyBorder="1" applyAlignment="1">
      <alignment horizontal="center" vertical="center"/>
    </xf>
    <xf numFmtId="0" fontId="67" fillId="3" borderId="26" xfId="0" applyFont="1" applyFill="1" applyBorder="1" applyAlignment="1">
      <alignment horizontal="left" vertical="top" wrapText="1"/>
    </xf>
    <xf numFmtId="0" fontId="16" fillId="3" borderId="0" xfId="0" applyFont="1" applyFill="1" applyAlignment="1">
      <alignment horizontal="left"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65" xfId="0" applyFont="1" applyFill="1" applyBorder="1" applyAlignment="1">
      <alignment horizontal="center" vertical="center"/>
    </xf>
    <xf numFmtId="0" fontId="63" fillId="5" borderId="43" xfId="0" applyFont="1" applyFill="1" applyBorder="1" applyAlignment="1">
      <alignment horizontal="center" vertical="center"/>
    </xf>
    <xf numFmtId="0" fontId="63" fillId="5" borderId="65" xfId="0" applyFont="1" applyFill="1" applyBorder="1" applyAlignment="1">
      <alignment horizontal="center" vertical="center"/>
    </xf>
    <xf numFmtId="0" fontId="5" fillId="0" borderId="93" xfId="0" applyFont="1" applyBorder="1" applyAlignment="1" applyProtection="1">
      <alignment horizontal="center" vertical="center"/>
      <protection hidden="1"/>
    </xf>
    <xf numFmtId="0" fontId="5" fillId="0" borderId="78" xfId="0" applyFont="1" applyBorder="1" applyAlignment="1" applyProtection="1">
      <alignment horizontal="center" vertical="center"/>
      <protection hidden="1"/>
    </xf>
    <xf numFmtId="0" fontId="57" fillId="0" borderId="93" xfId="0" applyFont="1" applyBorder="1" applyAlignment="1" applyProtection="1">
      <alignment horizontal="center" vertical="center"/>
      <protection hidden="1"/>
    </xf>
    <xf numFmtId="0" fontId="57" fillId="0" borderId="78" xfId="0" applyFont="1" applyBorder="1" applyAlignment="1" applyProtection="1">
      <alignment horizontal="center" vertical="center"/>
      <protection hidden="1"/>
    </xf>
    <xf numFmtId="0" fontId="57" fillId="0" borderId="95" xfId="0" applyFont="1" applyBorder="1" applyAlignment="1" applyProtection="1">
      <alignment horizontal="center" vertical="center"/>
      <protection hidden="1"/>
    </xf>
    <xf numFmtId="0" fontId="9" fillId="3" borderId="18"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left" vertical="center" wrapText="1"/>
    </xf>
    <xf numFmtId="0" fontId="8" fillId="3" borderId="8" xfId="0" applyFont="1" applyFill="1" applyBorder="1" applyAlignment="1" applyProtection="1">
      <alignment horizontal="center" vertical="center"/>
      <protection hidden="1"/>
    </xf>
    <xf numFmtId="0" fontId="8" fillId="3" borderId="12" xfId="0" applyFont="1" applyFill="1" applyBorder="1" applyAlignment="1" applyProtection="1">
      <alignment horizontal="center" vertical="center"/>
      <protection hidden="1"/>
    </xf>
    <xf numFmtId="0" fontId="9" fillId="3" borderId="22" xfId="0" applyFont="1" applyFill="1" applyBorder="1" applyAlignment="1">
      <alignment horizontal="center" vertical="center"/>
    </xf>
    <xf numFmtId="0" fontId="9" fillId="3" borderId="4" xfId="0" applyFont="1" applyFill="1" applyBorder="1" applyAlignment="1">
      <alignment horizontal="center" vertical="top"/>
    </xf>
    <xf numFmtId="0" fontId="9" fillId="3" borderId="66" xfId="0" applyFont="1" applyFill="1" applyBorder="1" applyAlignment="1">
      <alignment horizontal="center" vertical="top"/>
    </xf>
    <xf numFmtId="0" fontId="46" fillId="3" borderId="59" xfId="0" applyFont="1" applyFill="1" applyBorder="1" applyAlignment="1">
      <alignment horizontal="center" vertical="center"/>
    </xf>
    <xf numFmtId="0" fontId="46" fillId="3" borderId="48" xfId="0" applyFont="1" applyFill="1" applyBorder="1" applyAlignment="1">
      <alignment horizontal="center" vertical="center"/>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hidden="1"/>
    </xf>
    <xf numFmtId="0" fontId="8" fillId="3" borderId="74"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49" fontId="8" fillId="3" borderId="36" xfId="0" applyNumberFormat="1" applyFont="1" applyFill="1" applyBorder="1" applyAlignment="1" applyProtection="1">
      <alignment horizontal="center" vertical="center"/>
      <protection locked="0"/>
    </xf>
    <xf numFmtId="49" fontId="8" fillId="3" borderId="47" xfId="0" applyNumberFormat="1" applyFont="1" applyFill="1" applyBorder="1" applyAlignment="1" applyProtection="1">
      <alignment horizontal="center" vertical="center"/>
      <protection locked="0"/>
    </xf>
    <xf numFmtId="49" fontId="8" fillId="3" borderId="37" xfId="0" applyNumberFormat="1" applyFont="1" applyFill="1" applyBorder="1" applyAlignment="1" applyProtection="1">
      <alignment horizontal="center" vertical="center"/>
      <protection locked="0"/>
    </xf>
    <xf numFmtId="49" fontId="8" fillId="3" borderId="62" xfId="0" applyNumberFormat="1" applyFont="1" applyFill="1" applyBorder="1" applyAlignment="1" applyProtection="1">
      <alignment horizontal="center" vertical="center"/>
      <protection locked="0"/>
    </xf>
    <xf numFmtId="49" fontId="8" fillId="3" borderId="48"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49" fontId="8" fillId="3" borderId="68" xfId="0" applyNumberFormat="1" applyFont="1" applyFill="1" applyBorder="1" applyAlignment="1" applyProtection="1">
      <alignment horizontal="center" vertical="center"/>
      <protection locked="0"/>
    </xf>
    <xf numFmtId="49" fontId="8" fillId="3" borderId="69" xfId="0" applyNumberFormat="1" applyFont="1" applyFill="1" applyBorder="1" applyAlignment="1" applyProtection="1">
      <alignment horizontal="center" vertical="center"/>
      <protection locked="0"/>
    </xf>
    <xf numFmtId="49" fontId="8" fillId="3" borderId="70" xfId="0" applyNumberFormat="1"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49" fontId="8" fillId="3" borderId="11" xfId="0" applyNumberFormat="1" applyFont="1" applyFill="1" applyBorder="1" applyAlignment="1" applyProtection="1">
      <alignment horizontal="center" vertical="center"/>
      <protection locked="0"/>
    </xf>
    <xf numFmtId="49" fontId="8" fillId="3" borderId="7"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0" fontId="68" fillId="2" borderId="0" xfId="0" applyFont="1" applyFill="1" applyAlignment="1">
      <alignment horizontal="center" vertical="center"/>
    </xf>
    <xf numFmtId="0" fontId="9" fillId="3" borderId="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35" xfId="0" applyFont="1" applyFill="1" applyBorder="1" applyAlignment="1">
      <alignment horizontal="center" vertical="center"/>
    </xf>
    <xf numFmtId="176" fontId="9" fillId="3" borderId="83" xfId="0" applyNumberFormat="1" applyFont="1" applyFill="1" applyBorder="1" applyAlignment="1">
      <alignment horizontal="center" vertical="center"/>
    </xf>
    <xf numFmtId="176" fontId="9" fillId="3" borderId="72" xfId="0" applyNumberFormat="1" applyFont="1" applyFill="1" applyBorder="1" applyAlignment="1">
      <alignment horizontal="center" vertical="center"/>
    </xf>
    <xf numFmtId="0" fontId="9" fillId="3" borderId="0" xfId="0" applyFont="1" applyFill="1" applyAlignment="1">
      <alignment horizontal="right" vertical="center"/>
    </xf>
    <xf numFmtId="0" fontId="9" fillId="3" borderId="29" xfId="0" applyFont="1" applyFill="1" applyBorder="1" applyAlignment="1" applyProtection="1">
      <alignment horizontal="center" vertical="center"/>
      <protection locked="0"/>
    </xf>
    <xf numFmtId="184" fontId="9" fillId="3" borderId="29" xfId="0" applyNumberFormat="1" applyFont="1" applyFill="1" applyBorder="1" applyAlignment="1" applyProtection="1">
      <alignment horizontal="center" vertical="center"/>
      <protection locked="0"/>
    </xf>
    <xf numFmtId="0" fontId="9" fillId="3" borderId="56"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38" xfId="0" applyFont="1" applyFill="1" applyBorder="1" applyAlignment="1">
      <alignment horizontal="center" vertical="center"/>
    </xf>
    <xf numFmtId="5" fontId="65" fillId="3" borderId="89" xfId="0" applyNumberFormat="1" applyFont="1" applyFill="1" applyBorder="1" applyAlignment="1">
      <alignment horizontal="center" vertical="center"/>
    </xf>
    <xf numFmtId="5" fontId="65" fillId="3" borderId="71" xfId="0" applyNumberFormat="1" applyFont="1" applyFill="1" applyBorder="1" applyAlignment="1">
      <alignment horizontal="center" vertical="center"/>
    </xf>
    <xf numFmtId="49" fontId="20" fillId="3" borderId="36" xfId="0" applyNumberFormat="1" applyFont="1" applyFill="1" applyBorder="1" applyAlignment="1" applyProtection="1">
      <alignment horizontal="center" vertical="center"/>
      <protection locked="0"/>
    </xf>
    <xf numFmtId="49" fontId="20" fillId="3" borderId="47" xfId="0" applyNumberFormat="1" applyFont="1" applyFill="1" applyBorder="1" applyAlignment="1" applyProtection="1">
      <alignment horizontal="center" vertical="center"/>
      <protection locked="0"/>
    </xf>
    <xf numFmtId="0" fontId="21" fillId="3" borderId="43" xfId="0" applyFont="1" applyFill="1" applyBorder="1" applyAlignment="1" applyProtection="1">
      <alignment horizontal="center" vertical="center"/>
      <protection locked="0"/>
    </xf>
    <xf numFmtId="0" fontId="21" fillId="3" borderId="21" xfId="0" applyFont="1" applyFill="1" applyBorder="1" applyAlignment="1" applyProtection="1">
      <alignment horizontal="center" vertical="center"/>
      <protection locked="0"/>
    </xf>
    <xf numFmtId="0" fontId="21" fillId="3" borderId="42" xfId="0" applyFont="1" applyFill="1" applyBorder="1" applyAlignment="1" applyProtection="1">
      <alignment horizontal="center" vertical="center"/>
      <protection locked="0"/>
    </xf>
    <xf numFmtId="49" fontId="20" fillId="3" borderId="62" xfId="0" applyNumberFormat="1" applyFont="1" applyFill="1" applyBorder="1" applyAlignment="1" applyProtection="1">
      <alignment horizontal="center" vertical="center"/>
      <protection locked="0"/>
    </xf>
    <xf numFmtId="49" fontId="20" fillId="3" borderId="48"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49" fontId="20" fillId="3" borderId="68" xfId="0" applyNumberFormat="1" applyFont="1" applyFill="1" applyBorder="1" applyAlignment="1" applyProtection="1">
      <alignment horizontal="center" vertical="center"/>
      <protection locked="0"/>
    </xf>
    <xf numFmtId="49" fontId="20" fillId="3" borderId="69" xfId="0" applyNumberFormat="1"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93" fillId="3" borderId="11" xfId="0" applyFont="1" applyFill="1" applyBorder="1" applyAlignment="1">
      <alignment horizontal="center" vertical="center"/>
    </xf>
    <xf numFmtId="0" fontId="93" fillId="3" borderId="7" xfId="0" applyFont="1" applyFill="1" applyBorder="1" applyAlignment="1">
      <alignment horizontal="center" vertical="center"/>
    </xf>
    <xf numFmtId="0" fontId="93" fillId="3" borderId="6" xfId="0" applyFont="1" applyFill="1" applyBorder="1" applyAlignment="1">
      <alignment horizontal="center" vertical="center"/>
    </xf>
    <xf numFmtId="0" fontId="21" fillId="3" borderId="65" xfId="0" applyFont="1" applyFill="1" applyBorder="1" applyAlignment="1" applyProtection="1">
      <alignment horizontal="center" vertical="center"/>
      <protection locked="0"/>
    </xf>
    <xf numFmtId="0" fontId="21" fillId="3" borderId="54" xfId="0" applyFont="1" applyFill="1" applyBorder="1" applyAlignment="1" applyProtection="1">
      <alignment horizontal="center" vertical="center"/>
      <protection locked="0"/>
    </xf>
    <xf numFmtId="0" fontId="21" fillId="3" borderId="25" xfId="0" applyFont="1" applyFill="1" applyBorder="1" applyAlignment="1" applyProtection="1">
      <alignment horizontal="center" vertical="center"/>
      <protection locked="0"/>
    </xf>
    <xf numFmtId="0" fontId="21" fillId="3" borderId="64" xfId="0" applyFont="1" applyFill="1" applyBorder="1" applyAlignment="1" applyProtection="1">
      <alignment horizontal="center" vertical="center"/>
      <protection locked="0"/>
    </xf>
    <xf numFmtId="0" fontId="93" fillId="3" borderId="8" xfId="0" applyFont="1" applyFill="1" applyBorder="1" applyAlignment="1" applyProtection="1">
      <alignment horizontal="center" vertical="center"/>
      <protection hidden="1"/>
    </xf>
    <xf numFmtId="0" fontId="93" fillId="3" borderId="12" xfId="0" applyFont="1" applyFill="1" applyBorder="1" applyAlignment="1" applyProtection="1">
      <alignment horizontal="center" vertical="center"/>
      <protection hidden="1"/>
    </xf>
    <xf numFmtId="0" fontId="92" fillId="3" borderId="39" xfId="0" applyFont="1" applyFill="1" applyBorder="1" applyAlignment="1">
      <alignment horizontal="center" vertical="center"/>
    </xf>
    <xf numFmtId="0" fontId="92" fillId="3" borderId="40" xfId="0" applyFont="1" applyFill="1" applyBorder="1" applyAlignment="1">
      <alignment horizontal="center" vertical="center"/>
    </xf>
    <xf numFmtId="0" fontId="92" fillId="3" borderId="41" xfId="0" applyFont="1" applyFill="1" applyBorder="1" applyAlignment="1">
      <alignment horizontal="center" vertical="center"/>
    </xf>
    <xf numFmtId="0" fontId="92" fillId="3" borderId="11" xfId="0" applyFont="1" applyFill="1" applyBorder="1" applyAlignment="1" applyProtection="1">
      <alignment horizontal="center" vertical="center"/>
      <protection hidden="1"/>
    </xf>
    <xf numFmtId="0" fontId="92" fillId="3" borderId="3" xfId="0" applyFont="1" applyFill="1" applyBorder="1" applyAlignment="1" applyProtection="1">
      <alignment horizontal="center" vertical="center"/>
      <protection hidden="1"/>
    </xf>
    <xf numFmtId="0" fontId="93" fillId="3" borderId="11" xfId="0" applyFont="1" applyFill="1" applyBorder="1" applyAlignment="1" applyProtection="1">
      <alignment horizontal="center" vertical="center"/>
      <protection locked="0"/>
    </xf>
    <xf numFmtId="0" fontId="93" fillId="3" borderId="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hidden="1"/>
    </xf>
    <xf numFmtId="0" fontId="93" fillId="3" borderId="3" xfId="0" applyFont="1" applyFill="1" applyBorder="1" applyAlignment="1" applyProtection="1">
      <alignment horizontal="center" vertical="center"/>
      <protection hidden="1"/>
    </xf>
    <xf numFmtId="0" fontId="93" fillId="3" borderId="7" xfId="0" applyFont="1" applyFill="1" applyBorder="1" applyAlignment="1" applyProtection="1">
      <alignment horizontal="center" vertical="center"/>
      <protection hidden="1"/>
    </xf>
    <xf numFmtId="0" fontId="93" fillId="3" borderId="6" xfId="0" applyFont="1" applyFill="1" applyBorder="1" applyAlignment="1" applyProtection="1">
      <alignment horizontal="center" vertical="center"/>
      <protection hidden="1"/>
    </xf>
    <xf numFmtId="14" fontId="93" fillId="3" borderId="11" xfId="0" applyNumberFormat="1" applyFont="1" applyFill="1" applyBorder="1" applyAlignment="1" applyProtection="1">
      <alignment horizontal="center" vertical="center"/>
      <protection locked="0"/>
    </xf>
    <xf numFmtId="14" fontId="93" fillId="3" borderId="7" xfId="0" applyNumberFormat="1" applyFont="1" applyFill="1" applyBorder="1" applyAlignment="1" applyProtection="1">
      <alignment horizontal="center" vertical="center"/>
      <protection locked="0"/>
    </xf>
    <xf numFmtId="14" fontId="93" fillId="3" borderId="6" xfId="0" applyNumberFormat="1" applyFont="1" applyFill="1" applyBorder="1" applyAlignment="1" applyProtection="1">
      <alignment horizontal="center" vertical="center"/>
      <protection locked="0"/>
    </xf>
    <xf numFmtId="0" fontId="93" fillId="3" borderId="7" xfId="0" applyFont="1" applyFill="1" applyBorder="1" applyAlignment="1" applyProtection="1">
      <alignment horizontal="center" vertical="center"/>
      <protection locked="0"/>
    </xf>
    <xf numFmtId="0" fontId="93" fillId="3" borderId="6" xfId="0" applyFont="1" applyFill="1" applyBorder="1" applyAlignment="1" applyProtection="1">
      <alignment horizontal="center" vertical="center"/>
      <protection locked="0"/>
    </xf>
    <xf numFmtId="49" fontId="93" fillId="3" borderId="88" xfId="0" applyNumberFormat="1" applyFont="1" applyFill="1" applyBorder="1" applyAlignment="1" applyProtection="1">
      <alignment horizontal="center" vertical="center"/>
      <protection locked="0"/>
    </xf>
    <xf numFmtId="49" fontId="93" fillId="3" borderId="100" xfId="0" applyNumberFormat="1" applyFont="1" applyFill="1" applyBorder="1" applyAlignment="1" applyProtection="1">
      <alignment horizontal="center" vertical="center"/>
      <protection locked="0"/>
    </xf>
    <xf numFmtId="49" fontId="93" fillId="3" borderId="28" xfId="0" applyNumberFormat="1" applyFont="1" applyFill="1" applyBorder="1" applyAlignment="1" applyProtection="1">
      <alignment horizontal="center" vertical="center"/>
      <protection locked="0"/>
    </xf>
    <xf numFmtId="49" fontId="93" fillId="3" borderId="25" xfId="0" applyNumberFormat="1" applyFont="1" applyFill="1" applyBorder="1" applyAlignment="1" applyProtection="1">
      <alignment horizontal="center" vertical="center"/>
      <protection locked="0"/>
    </xf>
    <xf numFmtId="49" fontId="93" fillId="3" borderId="4" xfId="0" applyNumberFormat="1" applyFont="1" applyFill="1" applyBorder="1" applyAlignment="1" applyProtection="1">
      <alignment horizontal="center" vertical="center"/>
      <protection locked="0"/>
    </xf>
    <xf numFmtId="49" fontId="93" fillId="3" borderId="64" xfId="0" applyNumberFormat="1" applyFont="1" applyFill="1" applyBorder="1" applyAlignment="1" applyProtection="1">
      <alignment horizontal="center" vertical="center"/>
      <protection locked="0"/>
    </xf>
    <xf numFmtId="5" fontId="65" fillId="3" borderId="102" xfId="0" applyNumberFormat="1" applyFont="1" applyFill="1" applyBorder="1" applyAlignment="1">
      <alignment horizontal="center" vertical="center"/>
    </xf>
    <xf numFmtId="5" fontId="65" fillId="3" borderId="65" xfId="0" applyNumberFormat="1" applyFont="1" applyFill="1" applyBorder="1" applyAlignment="1">
      <alignment horizontal="center" vertical="center"/>
    </xf>
    <xf numFmtId="0" fontId="92" fillId="3" borderId="18" xfId="0" applyFont="1" applyFill="1" applyBorder="1" applyAlignment="1">
      <alignment horizontal="center" vertical="center"/>
    </xf>
    <xf numFmtId="0" fontId="92" fillId="3" borderId="57" xfId="0" applyFont="1" applyFill="1" applyBorder="1" applyAlignment="1">
      <alignment horizontal="center" vertical="center"/>
    </xf>
    <xf numFmtId="0" fontId="92" fillId="3" borderId="49" xfId="0" applyFont="1" applyFill="1" applyBorder="1" applyAlignment="1">
      <alignment horizontal="center" vertical="center"/>
    </xf>
    <xf numFmtId="0" fontId="92" fillId="3" borderId="8" xfId="0" applyFont="1" applyFill="1" applyBorder="1" applyAlignment="1">
      <alignment horizontal="center" vertical="center"/>
    </xf>
    <xf numFmtId="0" fontId="92" fillId="3" borderId="35" xfId="0" applyFont="1" applyFill="1" applyBorder="1" applyAlignment="1">
      <alignment horizontal="center" vertical="center"/>
    </xf>
    <xf numFmtId="0" fontId="93" fillId="3" borderId="4" xfId="0" applyFont="1" applyFill="1" applyBorder="1" applyAlignment="1" applyProtection="1">
      <alignment horizontal="center" vertical="center"/>
      <protection hidden="1"/>
    </xf>
    <xf numFmtId="0" fontId="93" fillId="3" borderId="74" xfId="0" applyFont="1" applyFill="1" applyBorder="1" applyAlignment="1" applyProtection="1">
      <alignment horizontal="center" vertical="center"/>
      <protection hidden="1"/>
    </xf>
    <xf numFmtId="0" fontId="93" fillId="3" borderId="12" xfId="0" applyFont="1" applyFill="1" applyBorder="1" applyAlignment="1" applyProtection="1">
      <alignment horizontal="center" vertical="center"/>
      <protection locked="0"/>
    </xf>
    <xf numFmtId="0" fontId="93" fillId="3" borderId="9" xfId="0" applyFont="1" applyFill="1" applyBorder="1" applyAlignment="1" applyProtection="1">
      <alignment horizontal="center" vertical="center"/>
      <protection locked="0"/>
    </xf>
    <xf numFmtId="0" fontId="68" fillId="4" borderId="0" xfId="0" applyFont="1" applyFill="1" applyAlignment="1">
      <alignment horizontal="center" vertical="center"/>
    </xf>
    <xf numFmtId="0" fontId="92" fillId="3" borderId="51" xfId="0" applyFont="1" applyFill="1" applyBorder="1" applyAlignment="1">
      <alignment horizontal="center" vertical="center"/>
    </xf>
    <xf numFmtId="0" fontId="92" fillId="3" borderId="6" xfId="0" applyFont="1" applyFill="1" applyBorder="1" applyAlignment="1">
      <alignment horizontal="center" vertical="center"/>
    </xf>
    <xf numFmtId="0" fontId="92" fillId="3" borderId="61" xfId="0" applyFont="1" applyFill="1" applyBorder="1" applyAlignment="1">
      <alignment horizontal="center" vertical="center"/>
    </xf>
    <xf numFmtId="0" fontId="92" fillId="3" borderId="67" xfId="0" applyFont="1" applyFill="1" applyBorder="1" applyAlignment="1">
      <alignment horizontal="center" vertical="center"/>
    </xf>
    <xf numFmtId="0" fontId="92" fillId="3" borderId="4" xfId="0" applyFont="1" applyFill="1" applyBorder="1" applyAlignment="1">
      <alignment horizontal="center" vertical="center"/>
    </xf>
    <xf numFmtId="0" fontId="92" fillId="3" borderId="66" xfId="0" applyFont="1" applyFill="1" applyBorder="1" applyAlignment="1">
      <alignment horizontal="center" vertical="center"/>
    </xf>
    <xf numFmtId="0" fontId="92" fillId="3" borderId="61" xfId="0" applyFont="1" applyFill="1" applyBorder="1" applyAlignment="1">
      <alignment horizontal="center"/>
    </xf>
    <xf numFmtId="0" fontId="92" fillId="3" borderId="67" xfId="0" applyFont="1" applyFill="1" applyBorder="1" applyAlignment="1">
      <alignment horizontal="center"/>
    </xf>
    <xf numFmtId="0" fontId="67" fillId="3" borderId="0" xfId="0" applyFont="1" applyFill="1" applyAlignment="1">
      <alignment horizontal="left" vertical="top" wrapText="1"/>
    </xf>
    <xf numFmtId="0" fontId="58" fillId="14" borderId="38" xfId="0" applyFont="1" applyFill="1" applyBorder="1" applyAlignment="1">
      <alignment horizontal="center" vertical="center"/>
    </xf>
    <xf numFmtId="0" fontId="46" fillId="3" borderId="38" xfId="0" applyFont="1" applyFill="1" applyBorder="1" applyAlignment="1">
      <alignment horizontal="center" vertical="center"/>
    </xf>
    <xf numFmtId="0" fontId="92" fillId="3" borderId="51" xfId="0" applyFont="1" applyFill="1" applyBorder="1" applyAlignment="1">
      <alignment horizontal="center" vertical="center" wrapText="1"/>
    </xf>
    <xf numFmtId="0" fontId="92" fillId="3" borderId="6" xfId="0" applyFont="1" applyFill="1" applyBorder="1" applyAlignment="1">
      <alignment horizontal="center" vertical="center" wrapText="1"/>
    </xf>
    <xf numFmtId="183" fontId="4" fillId="0" borderId="44" xfId="0" applyNumberFormat="1" applyFont="1" applyBorder="1" applyAlignment="1">
      <alignment horizontal="center" vertical="center"/>
    </xf>
    <xf numFmtId="183" fontId="4" fillId="0" borderId="80" xfId="0" applyNumberFormat="1" applyFont="1" applyBorder="1" applyAlignment="1">
      <alignment horizontal="center" vertical="center"/>
    </xf>
    <xf numFmtId="183" fontId="4" fillId="0" borderId="58" xfId="0" applyNumberFormat="1" applyFont="1" applyBorder="1" applyAlignment="1">
      <alignment horizontal="center" vertical="center"/>
    </xf>
    <xf numFmtId="183" fontId="4" fillId="0" borderId="82"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80" xfId="0" applyFont="1" applyBorder="1" applyAlignment="1">
      <alignment horizontal="center" vertical="center"/>
    </xf>
    <xf numFmtId="0" fontId="4" fillId="0" borderId="58" xfId="0" applyFont="1" applyBorder="1" applyAlignment="1">
      <alignment horizontal="center" vertical="center"/>
    </xf>
    <xf numFmtId="0" fontId="4" fillId="0" borderId="29" xfId="0" applyFont="1" applyBorder="1" applyAlignment="1">
      <alignment horizontal="center" vertical="center"/>
    </xf>
    <xf numFmtId="0" fontId="4" fillId="0" borderId="82" xfId="0" applyFont="1" applyBorder="1" applyAlignment="1">
      <alignment horizontal="center" vertical="center"/>
    </xf>
    <xf numFmtId="0" fontId="4" fillId="0" borderId="84" xfId="0" applyFont="1" applyBorder="1" applyAlignment="1">
      <alignment horizontal="center" vertical="center"/>
    </xf>
    <xf numFmtId="0" fontId="4" fillId="0" borderId="3" xfId="0" applyFont="1" applyBorder="1" applyAlignment="1">
      <alignment horizontal="center" vertical="center"/>
    </xf>
    <xf numFmtId="181" fontId="4" fillId="0" borderId="84" xfId="0" applyNumberFormat="1" applyFont="1" applyBorder="1" applyAlignment="1">
      <alignment horizontal="center" vertical="center"/>
    </xf>
    <xf numFmtId="181" fontId="4" fillId="0" borderId="3" xfId="0" applyNumberFormat="1" applyFont="1" applyBorder="1" applyAlignment="1">
      <alignment horizontal="center" vertical="center"/>
    </xf>
    <xf numFmtId="0" fontId="32" fillId="0" borderId="0" xfId="0" applyFont="1" applyAlignment="1">
      <alignment horizontal="center"/>
    </xf>
    <xf numFmtId="0" fontId="32" fillId="0" borderId="29" xfId="0" applyFont="1" applyBorder="1" applyAlignment="1">
      <alignment horizontal="center"/>
    </xf>
    <xf numFmtId="0" fontId="4" fillId="0" borderId="1"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80" xfId="0" applyFont="1" applyBorder="1" applyAlignment="1">
      <alignment horizontal="left" vertical="center"/>
    </xf>
    <xf numFmtId="0" fontId="4" fillId="0" borderId="58"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left" vertical="center"/>
    </xf>
    <xf numFmtId="0" fontId="4" fillId="0" borderId="84" xfId="0" applyFont="1" applyBorder="1" applyAlignment="1">
      <alignment horizontal="center" vertical="center" wrapText="1"/>
    </xf>
    <xf numFmtId="0" fontId="4" fillId="0" borderId="3" xfId="0" applyFont="1" applyBorder="1" applyAlignment="1">
      <alignment horizontal="center" vertical="center" wrapText="1"/>
    </xf>
    <xf numFmtId="181" fontId="32" fillId="0" borderId="44" xfId="0" applyNumberFormat="1" applyFont="1" applyBorder="1" applyAlignment="1">
      <alignment horizontal="center" vertical="center"/>
    </xf>
    <xf numFmtId="181" fontId="32" fillId="0" borderId="45" xfId="0" applyNumberFormat="1" applyFont="1" applyBorder="1" applyAlignment="1">
      <alignment horizontal="center" vertical="center"/>
    </xf>
    <xf numFmtId="181" fontId="32" fillId="0" borderId="80" xfId="0" applyNumberFormat="1" applyFont="1" applyBorder="1" applyAlignment="1">
      <alignment horizontal="center" vertical="center"/>
    </xf>
    <xf numFmtId="181" fontId="32" fillId="0" borderId="58" xfId="0" applyNumberFormat="1" applyFont="1" applyBorder="1" applyAlignment="1">
      <alignment horizontal="center" vertical="center"/>
    </xf>
    <xf numFmtId="181" fontId="32" fillId="0" borderId="29" xfId="0" applyNumberFormat="1" applyFont="1" applyBorder="1" applyAlignment="1">
      <alignment horizontal="center" vertical="center"/>
    </xf>
    <xf numFmtId="181" fontId="32" fillId="0" borderId="82" xfId="0" applyNumberFormat="1" applyFont="1" applyBorder="1" applyAlignment="1">
      <alignment horizontal="center" vertical="center"/>
    </xf>
    <xf numFmtId="0" fontId="4" fillId="0" borderId="29" xfId="0" applyFont="1" applyBorder="1" applyAlignment="1" applyProtection="1">
      <alignment horizontal="center" vertical="center"/>
      <protection locked="0"/>
    </xf>
    <xf numFmtId="0" fontId="32" fillId="0" borderId="78" xfId="0" applyFont="1" applyBorder="1" applyAlignment="1" applyProtection="1">
      <alignment horizontal="center"/>
      <protection locked="0"/>
    </xf>
    <xf numFmtId="0" fontId="32" fillId="0" borderId="29" xfId="0" applyFont="1" applyBorder="1" applyAlignment="1" applyProtection="1">
      <alignment horizontal="center"/>
      <protection locked="0"/>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44" xfId="0" applyFont="1" applyBorder="1" applyAlignment="1">
      <alignment horizontal="center" vertical="center" wrapText="1"/>
    </xf>
    <xf numFmtId="0" fontId="10" fillId="0" borderId="44" xfId="0" applyFont="1" applyBorder="1" applyAlignment="1">
      <alignment horizontal="center" wrapText="1"/>
    </xf>
    <xf numFmtId="0" fontId="10" fillId="0" borderId="80" xfId="0" applyFont="1" applyBorder="1" applyAlignment="1">
      <alignment horizontal="center" wrapText="1"/>
    </xf>
    <xf numFmtId="0" fontId="10" fillId="0" borderId="58" xfId="0" applyFont="1" applyBorder="1" applyAlignment="1">
      <alignment horizontal="center" wrapText="1"/>
    </xf>
    <xf numFmtId="0" fontId="10" fillId="0" borderId="82" xfId="0" applyFont="1" applyBorder="1" applyAlignment="1">
      <alignment horizontal="center" wrapText="1"/>
    </xf>
    <xf numFmtId="0" fontId="4" fillId="0" borderId="28" xfId="0" applyFont="1" applyBorder="1" applyAlignment="1">
      <alignment horizontal="center" vertical="center"/>
    </xf>
    <xf numFmtId="0" fontId="4" fillId="0" borderId="0" xfId="0" applyFont="1" applyAlignment="1">
      <alignment horizontal="center" vertical="center"/>
    </xf>
    <xf numFmtId="0" fontId="4" fillId="0" borderId="73" xfId="0" applyFont="1" applyBorder="1" applyAlignment="1">
      <alignment horizontal="center" vertical="center"/>
    </xf>
    <xf numFmtId="181" fontId="4" fillId="0" borderId="7" xfId="0" applyNumberFormat="1" applyFont="1" applyBorder="1" applyAlignment="1">
      <alignment horizontal="center" vertical="center"/>
    </xf>
    <xf numFmtId="0" fontId="4" fillId="0" borderId="7" xfId="0" applyFont="1" applyBorder="1" applyAlignment="1">
      <alignment horizontal="center" vertical="center"/>
    </xf>
    <xf numFmtId="181" fontId="31" fillId="0" borderId="0" xfId="0" quotePrefix="1" applyNumberFormat="1" applyFont="1" applyAlignment="1" applyProtection="1">
      <alignment horizontal="center"/>
      <protection locked="0"/>
    </xf>
    <xf numFmtId="181" fontId="31" fillId="0" borderId="29" xfId="0" quotePrefix="1" applyNumberFormat="1" applyFont="1" applyBorder="1" applyAlignment="1" applyProtection="1">
      <alignment horizontal="center"/>
      <protection locked="0"/>
    </xf>
    <xf numFmtId="0" fontId="40" fillId="0" borderId="0" xfId="0" applyFont="1" applyAlignment="1" applyProtection="1">
      <alignment horizontal="center"/>
      <protection locked="0"/>
    </xf>
    <xf numFmtId="0" fontId="40" fillId="0" borderId="29" xfId="0" applyFont="1" applyBorder="1" applyAlignment="1" applyProtection="1">
      <alignment horizontal="center"/>
      <protection locked="0"/>
    </xf>
    <xf numFmtId="0" fontId="41" fillId="0" borderId="0" xfId="0" applyFont="1" applyAlignment="1" applyProtection="1">
      <alignment horizontal="center" wrapText="1"/>
      <protection locked="0"/>
    </xf>
    <xf numFmtId="0" fontId="41" fillId="0" borderId="29" xfId="0" applyFont="1" applyBorder="1" applyAlignment="1" applyProtection="1">
      <alignment horizontal="center" wrapText="1"/>
      <protection locked="0"/>
    </xf>
    <xf numFmtId="0" fontId="41" fillId="0" borderId="0" xfId="0" applyFont="1" applyAlignment="1">
      <alignment horizontal="center"/>
    </xf>
    <xf numFmtId="0" fontId="36" fillId="0" borderId="0" xfId="0" applyFont="1" applyAlignment="1">
      <alignment horizontal="center" vertical="center"/>
    </xf>
    <xf numFmtId="0" fontId="38" fillId="0" borderId="0" xfId="0" applyFont="1" applyAlignment="1">
      <alignment horizontal="center" vertical="center"/>
    </xf>
    <xf numFmtId="181" fontId="31" fillId="0" borderId="0" xfId="0" quotePrefix="1" applyNumberFormat="1" applyFont="1" applyAlignment="1">
      <alignment horizontal="center"/>
    </xf>
    <xf numFmtId="181" fontId="31" fillId="0" borderId="29" xfId="0" quotePrefix="1" applyNumberFormat="1" applyFont="1" applyBorder="1" applyAlignment="1">
      <alignment horizontal="center"/>
    </xf>
    <xf numFmtId="0" fontId="42" fillId="0" borderId="0" xfId="0" applyFont="1" applyAlignment="1">
      <alignment horizontal="left" vertical="center"/>
    </xf>
    <xf numFmtId="0" fontId="32" fillId="0" borderId="0" xfId="0" applyFont="1" applyAlignment="1">
      <alignment horizontal="center" wrapText="1"/>
    </xf>
    <xf numFmtId="0" fontId="32" fillId="0" borderId="29" xfId="0" applyFont="1" applyBorder="1" applyAlignment="1">
      <alignment horizontal="center" wrapText="1"/>
    </xf>
    <xf numFmtId="0" fontId="10" fillId="0" borderId="80" xfId="0" applyFont="1" applyBorder="1" applyAlignment="1">
      <alignment horizontal="center"/>
    </xf>
    <xf numFmtId="0" fontId="10" fillId="0" borderId="58" xfId="0" applyFont="1" applyBorder="1" applyAlignment="1">
      <alignment horizontal="center"/>
    </xf>
    <xf numFmtId="0" fontId="10" fillId="0" borderId="82" xfId="0" applyFont="1" applyBorder="1" applyAlignment="1">
      <alignment horizontal="center"/>
    </xf>
    <xf numFmtId="183" fontId="23" fillId="0" borderId="86" xfId="2" applyNumberFormat="1" applyBorder="1" applyAlignment="1" applyProtection="1">
      <alignment horizontal="right" vertical="center" indent="4"/>
      <protection locked="0"/>
    </xf>
    <xf numFmtId="183" fontId="23" fillId="0" borderId="87" xfId="2" applyNumberFormat="1" applyBorder="1" applyAlignment="1" applyProtection="1">
      <alignment horizontal="right" vertical="center" indent="4"/>
      <protection locked="0"/>
    </xf>
    <xf numFmtId="0" fontId="23" fillId="0" borderId="0" xfId="2" applyAlignment="1">
      <alignment horizontal="center" vertical="center"/>
    </xf>
    <xf numFmtId="0" fontId="23" fillId="0" borderId="94" xfId="2" applyBorder="1" applyAlignment="1" applyProtection="1">
      <alignment horizontal="center" vertical="center"/>
      <protection locked="0"/>
    </xf>
    <xf numFmtId="0" fontId="23" fillId="0" borderId="95" xfId="2" applyBorder="1" applyAlignment="1" applyProtection="1">
      <alignment horizontal="center" vertical="center"/>
      <protection locked="0"/>
    </xf>
    <xf numFmtId="0" fontId="23" fillId="0" borderId="78" xfId="2" applyBorder="1" applyAlignment="1" applyProtection="1">
      <alignment horizontal="center" vertical="center"/>
      <protection locked="0"/>
    </xf>
    <xf numFmtId="0" fontId="23" fillId="0" borderId="79" xfId="2" applyBorder="1" applyAlignment="1" applyProtection="1">
      <alignment horizontal="center" vertical="center"/>
      <protection locked="0"/>
    </xf>
    <xf numFmtId="0" fontId="23" fillId="0" borderId="40" xfId="2" applyBorder="1" applyAlignment="1" applyProtection="1">
      <alignment horizontal="center" vertical="center"/>
      <protection locked="0"/>
    </xf>
    <xf numFmtId="0" fontId="23" fillId="0" borderId="71" xfId="2" applyBorder="1" applyAlignment="1" applyProtection="1">
      <alignment horizontal="center" vertical="center"/>
      <protection locked="0"/>
    </xf>
    <xf numFmtId="183" fontId="23" fillId="0" borderId="97" xfId="2" applyNumberFormat="1" applyBorder="1" applyAlignment="1" applyProtection="1">
      <alignment horizontal="right" vertical="center" indent="4"/>
      <protection locked="0"/>
    </xf>
    <xf numFmtId="183" fontId="23" fillId="0" borderId="98" xfId="2" applyNumberFormat="1" applyBorder="1" applyAlignment="1" applyProtection="1">
      <alignment horizontal="right" vertical="center" indent="4"/>
      <protection locked="0"/>
    </xf>
    <xf numFmtId="0" fontId="23" fillId="0" borderId="94" xfId="2" applyBorder="1" applyAlignment="1">
      <alignment horizontal="center" vertical="center"/>
    </xf>
    <xf numFmtId="0" fontId="23" fillId="0" borderId="95" xfId="2" applyBorder="1" applyAlignment="1">
      <alignment horizontal="center" vertical="center"/>
    </xf>
    <xf numFmtId="0" fontId="23" fillId="0" borderId="40" xfId="2" applyBorder="1" applyAlignment="1">
      <alignment horizontal="center" vertical="center"/>
    </xf>
    <xf numFmtId="0" fontId="23" fillId="0" borderId="71" xfId="2" applyBorder="1" applyAlignment="1">
      <alignment horizontal="center" vertical="center"/>
    </xf>
    <xf numFmtId="183" fontId="23" fillId="0" borderId="97" xfId="2" applyNumberFormat="1" applyBorder="1" applyAlignment="1" applyProtection="1">
      <alignment horizontal="center" vertical="center"/>
      <protection locked="0"/>
    </xf>
    <xf numFmtId="183" fontId="23" fillId="0" borderId="98" xfId="2" applyNumberFormat="1" applyBorder="1" applyAlignment="1" applyProtection="1">
      <alignment horizontal="center" vertical="center"/>
      <protection locked="0"/>
    </xf>
    <xf numFmtId="183" fontId="23" fillId="0" borderId="86" xfId="2" applyNumberFormat="1" applyBorder="1" applyAlignment="1" applyProtection="1">
      <alignment horizontal="center" vertical="center"/>
      <protection locked="0"/>
    </xf>
    <xf numFmtId="183" fontId="23" fillId="0" borderId="87" xfId="2" applyNumberFormat="1" applyBorder="1" applyAlignment="1" applyProtection="1">
      <alignment horizontal="center" vertical="center"/>
      <protection locked="0"/>
    </xf>
    <xf numFmtId="0" fontId="23" fillId="0" borderId="26" xfId="2" applyBorder="1" applyAlignment="1">
      <alignment horizontal="distributed" vertical="center"/>
    </xf>
    <xf numFmtId="0" fontId="25" fillId="0" borderId="52" xfId="2" applyFont="1" applyBorder="1" applyAlignment="1">
      <alignment horizontal="center" vertical="center"/>
    </xf>
    <xf numFmtId="0" fontId="25" fillId="0" borderId="53" xfId="2" applyFont="1" applyBorder="1" applyAlignment="1">
      <alignment horizontal="center" vertical="center"/>
    </xf>
    <xf numFmtId="0" fontId="25" fillId="0" borderId="54" xfId="2" applyFont="1" applyBorder="1" applyAlignment="1">
      <alignment horizontal="center" vertical="center"/>
    </xf>
    <xf numFmtId="0" fontId="23" fillId="0" borderId="18" xfId="2" applyBorder="1" applyAlignment="1">
      <alignment horizontal="center" vertical="center"/>
    </xf>
    <xf numFmtId="0" fontId="23" fillId="0" borderId="49" xfId="2" applyBorder="1" applyAlignment="1">
      <alignment horizontal="center" vertical="center"/>
    </xf>
    <xf numFmtId="0" fontId="23" fillId="0" borderId="93" xfId="2" applyBorder="1" applyAlignment="1">
      <alignment horizontal="center" vertical="center"/>
    </xf>
    <xf numFmtId="0" fontId="23" fillId="0" borderId="79" xfId="2" applyBorder="1" applyAlignment="1">
      <alignment horizontal="center" vertical="center"/>
    </xf>
    <xf numFmtId="0" fontId="5" fillId="3" borderId="0" xfId="0" applyFont="1" applyFill="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8" fillId="3" borderId="52" xfId="0" applyFont="1" applyFill="1" applyBorder="1" applyAlignment="1">
      <alignment horizontal="center" vertical="center" wrapText="1"/>
    </xf>
    <xf numFmtId="0" fontId="18" fillId="3" borderId="53" xfId="0" applyFont="1" applyFill="1" applyBorder="1" applyAlignment="1">
      <alignment horizontal="center" vertical="center"/>
    </xf>
    <xf numFmtId="0" fontId="18" fillId="3" borderId="0" xfId="0" applyFont="1" applyFill="1" applyAlignment="1">
      <alignment horizontal="center" vertical="center"/>
    </xf>
    <xf numFmtId="0" fontId="18" fillId="3" borderId="25"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8" xfId="0" applyFont="1" applyFill="1" applyBorder="1" applyAlignment="1">
      <alignment horizontal="center" vertical="center"/>
    </xf>
    <xf numFmtId="6" fontId="5" fillId="3" borderId="59" xfId="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8" borderId="43" xfId="0" applyFont="1" applyFill="1" applyBorder="1" applyAlignment="1">
      <alignment horizontal="center" vertical="center"/>
    </xf>
    <xf numFmtId="0" fontId="5" fillId="8" borderId="65" xfId="0" applyFont="1" applyFill="1" applyBorder="1" applyAlignment="1">
      <alignment horizontal="center" vertical="center"/>
    </xf>
    <xf numFmtId="0" fontId="5" fillId="8" borderId="53" xfId="0" applyFont="1" applyFill="1" applyBorder="1" applyAlignment="1">
      <alignment horizontal="left" vertical="center"/>
    </xf>
    <xf numFmtId="0" fontId="5" fillId="8" borderId="54" xfId="0" applyFont="1" applyFill="1" applyBorder="1" applyAlignment="1">
      <alignment horizontal="left" vertical="center"/>
    </xf>
    <xf numFmtId="0" fontId="5" fillId="8" borderId="26" xfId="0" applyFont="1" applyFill="1" applyBorder="1" applyAlignment="1">
      <alignment horizontal="left" vertical="center"/>
    </xf>
    <xf numFmtId="0" fontId="5" fillId="8"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0" fontId="5" fillId="3" borderId="4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5" fillId="3" borderId="26" xfId="0" applyFont="1" applyFill="1" applyBorder="1" applyAlignment="1" applyProtection="1">
      <alignment horizontal="center" vertical="center"/>
      <protection locked="0"/>
    </xf>
    <xf numFmtId="0" fontId="5" fillId="3" borderId="26" xfId="0" applyFont="1" applyFill="1" applyBorder="1" applyAlignment="1">
      <alignment horizontal="center" vertical="center"/>
    </xf>
    <xf numFmtId="0" fontId="6" fillId="7" borderId="0" xfId="0" applyFont="1" applyFill="1" applyAlignment="1">
      <alignment horizontal="center" vertical="center"/>
    </xf>
    <xf numFmtId="0" fontId="5" fillId="3" borderId="29" xfId="0" applyFont="1" applyFill="1" applyBorder="1" applyAlignment="1">
      <alignment horizontal="center" vertical="center"/>
    </xf>
    <xf numFmtId="0" fontId="24" fillId="0" borderId="0" xfId="2" applyFont="1" applyAlignment="1">
      <alignment horizontal="center" vertical="center"/>
    </xf>
    <xf numFmtId="0" fontId="23" fillId="0" borderId="0" xfId="2" applyAlignment="1">
      <alignment horizontal="center"/>
    </xf>
    <xf numFmtId="0" fontId="23" fillId="0" borderId="29" xfId="2" applyBorder="1" applyAlignment="1">
      <alignment horizontal="center"/>
    </xf>
    <xf numFmtId="179" fontId="25" fillId="0" borderId="0" xfId="2" applyNumberFormat="1" applyFont="1" applyAlignment="1">
      <alignment horizontal="center"/>
    </xf>
    <xf numFmtId="179" fontId="25" fillId="0" borderId="29" xfId="2" applyNumberFormat="1" applyFont="1" applyBorder="1" applyAlignment="1">
      <alignment horizontal="center"/>
    </xf>
    <xf numFmtId="0" fontId="25" fillId="0" borderId="0" xfId="2" applyFont="1" applyAlignment="1" applyProtection="1">
      <alignment horizontal="center"/>
      <protection locked="0" hidden="1"/>
    </xf>
    <xf numFmtId="0" fontId="25" fillId="0" borderId="29" xfId="2" applyFont="1" applyBorder="1" applyAlignment="1" applyProtection="1">
      <alignment horizontal="center"/>
      <protection locked="0" hidden="1"/>
    </xf>
    <xf numFmtId="49" fontId="23" fillId="0" borderId="0" xfId="2" applyNumberFormat="1" applyAlignment="1" applyProtection="1">
      <alignment horizontal="left" vertical="center"/>
      <protection locked="0" hidden="1"/>
    </xf>
    <xf numFmtId="0" fontId="23" fillId="0" borderId="0" xfId="2" applyAlignment="1" applyProtection="1">
      <alignment horizontal="left" vertical="center"/>
      <protection locked="0" hidden="1"/>
    </xf>
    <xf numFmtId="0" fontId="23" fillId="0" borderId="29" xfId="2" applyBorder="1" applyAlignment="1" applyProtection="1">
      <alignment horizontal="center" vertical="center"/>
      <protection locked="0" hidden="1"/>
    </xf>
    <xf numFmtId="0" fontId="23" fillId="0" borderId="1" xfId="2" applyBorder="1" applyAlignment="1">
      <alignment horizontal="center" vertical="center" wrapText="1"/>
    </xf>
    <xf numFmtId="0" fontId="23" fillId="0" borderId="44" xfId="2" applyBorder="1" applyAlignment="1">
      <alignment horizontal="left" vertical="center"/>
    </xf>
    <xf numFmtId="0" fontId="23" fillId="0" borderId="45" xfId="2" applyBorder="1" applyAlignment="1">
      <alignment horizontal="left" vertical="center"/>
    </xf>
    <xf numFmtId="0" fontId="23" fillId="0" borderId="80" xfId="2" applyBorder="1" applyAlignment="1">
      <alignment horizontal="left" vertical="center"/>
    </xf>
    <xf numFmtId="0" fontId="23" fillId="0" borderId="58" xfId="2" applyBorder="1" applyAlignment="1">
      <alignment horizontal="left" vertical="center"/>
    </xf>
    <xf numFmtId="0" fontId="23" fillId="0" borderId="29" xfId="2" applyBorder="1" applyAlignment="1">
      <alignment horizontal="left" vertical="center"/>
    </xf>
    <xf numFmtId="0" fontId="23" fillId="0" borderId="82" xfId="2" applyBorder="1" applyAlignment="1">
      <alignment horizontal="left" vertical="center"/>
    </xf>
    <xf numFmtId="0" fontId="23" fillId="0" borderId="84" xfId="2" applyBorder="1" applyAlignment="1">
      <alignment horizontal="center" vertical="center" wrapText="1"/>
    </xf>
    <xf numFmtId="0" fontId="23" fillId="0" borderId="3" xfId="2" applyBorder="1" applyAlignment="1">
      <alignment horizontal="center" vertical="center" wrapText="1"/>
    </xf>
    <xf numFmtId="0" fontId="23" fillId="0" borderId="44" xfId="2" applyBorder="1" applyAlignment="1" applyProtection="1">
      <alignment horizontal="center" vertical="center"/>
      <protection locked="0" hidden="1"/>
    </xf>
    <xf numFmtId="0" fontId="23" fillId="0" borderId="45" xfId="2" applyBorder="1" applyAlignment="1" applyProtection="1">
      <alignment horizontal="center" vertical="center"/>
      <protection locked="0" hidden="1"/>
    </xf>
    <xf numFmtId="0" fontId="23" fillId="0" borderId="80" xfId="2" applyBorder="1" applyAlignment="1" applyProtection="1">
      <alignment horizontal="center" vertical="center"/>
      <protection locked="0" hidden="1"/>
    </xf>
    <xf numFmtId="0" fontId="23" fillId="0" borderId="58" xfId="2" applyBorder="1" applyAlignment="1" applyProtection="1">
      <alignment horizontal="center" vertical="center"/>
      <protection locked="0" hidden="1"/>
    </xf>
    <xf numFmtId="0" fontId="23" fillId="0" borderId="73" xfId="2" applyBorder="1" applyAlignment="1" applyProtection="1">
      <alignment horizontal="center" vertical="center"/>
      <protection locked="0" hidden="1"/>
    </xf>
    <xf numFmtId="0" fontId="23" fillId="0" borderId="84" xfId="2" applyBorder="1" applyAlignment="1">
      <alignment horizontal="center" vertical="center"/>
    </xf>
    <xf numFmtId="0" fontId="23" fillId="0" borderId="3" xfId="2" applyBorder="1" applyAlignment="1">
      <alignment horizontal="center" vertical="center"/>
    </xf>
    <xf numFmtId="0" fontId="23" fillId="0" borderId="91" xfId="2" applyBorder="1" applyAlignment="1">
      <alignment horizontal="center" vertical="center"/>
    </xf>
    <xf numFmtId="0" fontId="23" fillId="0" borderId="92" xfId="2" applyBorder="1" applyAlignment="1">
      <alignment horizontal="center" vertical="center"/>
    </xf>
    <xf numFmtId="0" fontId="23" fillId="0" borderId="44" xfId="2" applyBorder="1" applyAlignment="1">
      <alignment horizontal="center" vertical="center" wrapText="1"/>
    </xf>
    <xf numFmtId="0" fontId="23" fillId="0" borderId="45" xfId="2" applyBorder="1" applyAlignment="1">
      <alignment horizontal="center" vertical="center"/>
    </xf>
    <xf numFmtId="0" fontId="23" fillId="0" borderId="80" xfId="2" applyBorder="1" applyAlignment="1">
      <alignment horizontal="center" vertical="center"/>
    </xf>
    <xf numFmtId="0" fontId="23" fillId="0" borderId="28" xfId="2" applyBorder="1" applyAlignment="1">
      <alignment horizontal="center" vertical="center"/>
    </xf>
    <xf numFmtId="0" fontId="23" fillId="0" borderId="73" xfId="2" applyBorder="1" applyAlignment="1">
      <alignment horizontal="center" vertical="center"/>
    </xf>
    <xf numFmtId="0" fontId="23" fillId="0" borderId="84" xfId="2" applyBorder="1" applyAlignment="1">
      <alignment horizontal="center"/>
    </xf>
    <xf numFmtId="0" fontId="23" fillId="0" borderId="3" xfId="2" applyBorder="1" applyAlignment="1">
      <alignment horizontal="center"/>
    </xf>
    <xf numFmtId="0" fontId="23" fillId="0" borderId="44" xfId="2" applyBorder="1" applyAlignment="1">
      <alignment horizontal="center" vertical="center"/>
    </xf>
    <xf numFmtId="181" fontId="23" fillId="0" borderId="80" xfId="2" applyNumberFormat="1" applyBorder="1" applyAlignment="1">
      <alignment horizontal="center"/>
    </xf>
    <xf numFmtId="181" fontId="23" fillId="0" borderId="3" xfId="2" applyNumberFormat="1" applyBorder="1" applyAlignment="1">
      <alignment horizontal="center"/>
    </xf>
    <xf numFmtId="0" fontId="23" fillId="0" borderId="58" xfId="2" applyBorder="1" applyAlignment="1">
      <alignment horizontal="center" vertical="center"/>
    </xf>
    <xf numFmtId="0" fontId="23" fillId="0" borderId="29" xfId="2" applyBorder="1" applyAlignment="1">
      <alignment horizontal="center" vertical="center"/>
    </xf>
    <xf numFmtId="0" fontId="23" fillId="0" borderId="82" xfId="2" applyBorder="1" applyAlignment="1">
      <alignment horizontal="center" vertical="center"/>
    </xf>
    <xf numFmtId="0" fontId="23" fillId="0" borderId="44" xfId="2" applyBorder="1" applyAlignment="1" applyProtection="1">
      <alignment horizontal="center"/>
      <protection locked="0" hidden="1"/>
    </xf>
    <xf numFmtId="0" fontId="23" fillId="0" borderId="80" xfId="2" applyBorder="1" applyAlignment="1" applyProtection="1">
      <alignment horizontal="center"/>
      <protection locked="0" hidden="1"/>
    </xf>
    <xf numFmtId="0" fontId="23" fillId="0" borderId="58" xfId="2" applyBorder="1" applyAlignment="1" applyProtection="1">
      <alignment horizontal="center"/>
      <protection locked="0" hidden="1"/>
    </xf>
    <xf numFmtId="0" fontId="23" fillId="0" borderId="82" xfId="2" applyBorder="1" applyAlignment="1" applyProtection="1">
      <alignment horizontal="center"/>
      <protection locked="0" hidden="1"/>
    </xf>
    <xf numFmtId="0" fontId="29" fillId="0" borderId="0" xfId="2" applyFont="1" applyAlignment="1">
      <alignment horizontal="left" vertical="center"/>
    </xf>
    <xf numFmtId="0" fontId="30" fillId="0" borderId="0" xfId="2" applyFont="1" applyAlignment="1">
      <alignment horizontal="right"/>
    </xf>
    <xf numFmtId="180" fontId="23" fillId="0" borderId="58" xfId="2" applyNumberFormat="1" applyBorder="1" applyAlignment="1">
      <alignment horizontal="center" vertical="center"/>
    </xf>
    <xf numFmtId="180" fontId="23" fillId="0" borderId="29" xfId="2" applyNumberFormat="1" applyBorder="1" applyAlignment="1">
      <alignment horizontal="center" vertical="center"/>
    </xf>
    <xf numFmtId="180" fontId="23" fillId="0" borderId="82" xfId="2" applyNumberFormat="1" applyBorder="1" applyAlignment="1">
      <alignment horizontal="center" vertical="center"/>
    </xf>
    <xf numFmtId="0" fontId="28" fillId="0" borderId="44" xfId="2" applyFont="1" applyBorder="1" applyAlignment="1">
      <alignment horizontal="center" vertical="center" wrapText="1"/>
    </xf>
    <xf numFmtId="0" fontId="28" fillId="0" borderId="80" xfId="2" applyFont="1" applyBorder="1" applyAlignment="1">
      <alignment horizontal="center" vertical="center"/>
    </xf>
    <xf numFmtId="0" fontId="28" fillId="0" borderId="58" xfId="2" applyFont="1" applyBorder="1" applyAlignment="1">
      <alignment horizontal="center" vertical="center"/>
    </xf>
    <xf numFmtId="0" fontId="28" fillId="0" borderId="82" xfId="2" applyFont="1" applyBorder="1" applyAlignment="1">
      <alignment horizontal="center" vertical="center"/>
    </xf>
    <xf numFmtId="49" fontId="4" fillId="0" borderId="0" xfId="0" applyNumberFormat="1" applyFont="1" applyAlignment="1" applyProtection="1">
      <alignment horizontal="left" vertical="center"/>
      <protection locked="0"/>
    </xf>
    <xf numFmtId="0" fontId="41" fillId="0" borderId="0" xfId="0" applyFont="1" applyAlignment="1" applyProtection="1">
      <alignment horizontal="center"/>
      <protection locked="0"/>
    </xf>
    <xf numFmtId="0" fontId="41" fillId="0" borderId="29" xfId="0" applyFont="1" applyBorder="1" applyAlignment="1" applyProtection="1">
      <alignment horizontal="center"/>
      <protection locked="0"/>
    </xf>
    <xf numFmtId="0" fontId="10" fillId="0" borderId="44" xfId="0" applyFont="1" applyBorder="1" applyAlignment="1">
      <alignment horizontal="center" vertical="center" wrapText="1"/>
    </xf>
    <xf numFmtId="0" fontId="10" fillId="0" borderId="80" xfId="0" applyFont="1" applyBorder="1" applyAlignment="1">
      <alignment horizontal="center" vertical="center"/>
    </xf>
    <xf numFmtId="0" fontId="10" fillId="0" borderId="58" xfId="0" applyFont="1" applyBorder="1" applyAlignment="1">
      <alignment horizontal="center" vertical="center"/>
    </xf>
    <xf numFmtId="0" fontId="10" fillId="0" borderId="82" xfId="0" applyFont="1" applyBorder="1" applyAlignment="1">
      <alignment horizontal="center" vertical="center"/>
    </xf>
    <xf numFmtId="0" fontId="32" fillId="0" borderId="29" xfId="0" applyFont="1" applyBorder="1" applyAlignment="1" applyProtection="1">
      <alignment horizontal="center" vertical="center"/>
      <protection locked="0"/>
    </xf>
    <xf numFmtId="0" fontId="42" fillId="0" borderId="1" xfId="0" applyFont="1" applyBorder="1" applyAlignment="1">
      <alignment horizontal="center" vertical="center" wrapText="1"/>
    </xf>
    <xf numFmtId="181" fontId="31" fillId="0" borderId="0" xfId="0" applyNumberFormat="1" applyFont="1" applyAlignment="1" applyProtection="1">
      <alignment horizontal="center"/>
      <protection locked="0"/>
    </xf>
    <xf numFmtId="181" fontId="31" fillId="0" borderId="29" xfId="0" applyNumberFormat="1" applyFont="1" applyBorder="1" applyAlignment="1" applyProtection="1">
      <alignment horizontal="center"/>
      <protection locked="0"/>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xf numFmtId="0" fontId="23" fillId="0" borderId="93" xfId="2" applyBorder="1" applyAlignment="1" applyProtection="1">
      <alignment horizontal="center" vertical="center"/>
      <protection locked="0"/>
    </xf>
  </cellXfs>
  <cellStyles count="21">
    <cellStyle name="パーセント 2" xfId="18" xr:uid="{4586D0D8-7462-49CB-9FA3-357DCC56805D}"/>
    <cellStyle name="ハイパーリンク" xfId="3" builtinId="8"/>
    <cellStyle name="ハイパーリンク 2" xfId="9" xr:uid="{CEC6CAC7-A97A-40EB-A19C-9AE1BE219894}"/>
    <cellStyle name="桁区切り 2" xfId="7" xr:uid="{00000000-0005-0000-0000-000001000000}"/>
    <cellStyle name="桁区切り 2 2" xfId="20" xr:uid="{88182CF2-EC88-4057-95FF-7DF68EC73DDB}"/>
    <cellStyle name="桁区切り 2 3" xfId="11" xr:uid="{63547CA2-79A3-482B-BF6B-6948A5DFCC53}"/>
    <cellStyle name="桁区切り 3" xfId="6" xr:uid="{00000000-0005-0000-0000-000002000000}"/>
    <cellStyle name="桁区切り 3 2" xfId="10" xr:uid="{28C5CBB5-0DDD-4BA6-907C-6B6EB443C79D}"/>
    <cellStyle name="桁区切り 4" xfId="19" xr:uid="{74F573DE-64C2-4A75-A0AD-B7792ABA358F}"/>
    <cellStyle name="通貨" xfId="1" builtinId="7"/>
    <cellStyle name="通貨 2" xfId="8" xr:uid="{CE8D5758-1528-43A9-9D37-F782CC50FD7D}"/>
    <cellStyle name="標準" xfId="0" builtinId="0"/>
    <cellStyle name="標準 2" xfId="2" xr:uid="{00000000-0005-0000-0000-000005000000}"/>
    <cellStyle name="標準 2 2" xfId="12" xr:uid="{6ABECEFE-5E70-43D9-B97A-DDAB5A7AFCEB}"/>
    <cellStyle name="標準 3" xfId="4" xr:uid="{00000000-0005-0000-0000-000006000000}"/>
    <cellStyle name="標準 4" xfId="13" xr:uid="{17B7C937-C7AB-434D-950F-3A27B2B0D311}"/>
    <cellStyle name="標準 5" xfId="14" xr:uid="{3175563E-3BFA-48DB-8FDD-1348A5C683B8}"/>
    <cellStyle name="標準 6" xfId="15" xr:uid="{9F05BA36-11BF-4B73-8F8F-C5550D2E4C14}"/>
    <cellStyle name="標準 7" xfId="16" xr:uid="{32B2CC35-0E87-43F3-8E0A-87F2EEC77E15}"/>
    <cellStyle name="標準 8" xfId="17" xr:uid="{EA952E49-39A5-405B-8561-1D62067E51DB}"/>
    <cellStyle name="標準 9" xfId="5" xr:uid="{00000000-0005-0000-0000-00000700000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66FF"/>
      <color rgb="FFFFCCCC"/>
      <color rgb="FFFF0066"/>
      <color rgb="FFFF33CC"/>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29694;&#20195;&#31038;&#20250;\Downloads\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総括申込書"/>
      <sheetName val="男子名簿"/>
      <sheetName val="女子名簿"/>
      <sheetName val="学校名"/>
      <sheetName val="(後から入力)チームエントリー"/>
      <sheetName val="入力見本"/>
      <sheetName val="学校コード"/>
      <sheetName val="種目名"/>
      <sheetName val="管理者入力"/>
      <sheetName val="Sheet1"/>
      <sheetName val="Sheet2"/>
      <sheetName val="Sheet3"/>
      <sheetName val="県名"/>
      <sheetName val="学連登録"/>
    </sheetNames>
    <sheetDataSet>
      <sheetData sheetId="0"/>
      <sheetData sheetId="1"/>
      <sheetData sheetId="2"/>
      <sheetData sheetId="3"/>
      <sheetData sheetId="4">
        <row r="8">
          <cell r="C8" t="str">
            <v>愛知大学</v>
          </cell>
        </row>
        <row r="9">
          <cell r="C9" t="str">
            <v>愛知医科大学</v>
          </cell>
        </row>
        <row r="10">
          <cell r="C10" t="str">
            <v>愛知学院大学</v>
          </cell>
        </row>
        <row r="11">
          <cell r="C11" t="str">
            <v>愛知教育大学</v>
          </cell>
        </row>
        <row r="12">
          <cell r="C12" t="str">
            <v>愛知県立大学</v>
          </cell>
        </row>
        <row r="13">
          <cell r="C13" t="str">
            <v>愛知工業大学</v>
          </cell>
        </row>
        <row r="14">
          <cell r="C14" t="str">
            <v>愛知淑徳大学</v>
          </cell>
        </row>
        <row r="15">
          <cell r="C15" t="str">
            <v>愛知東邦大学</v>
          </cell>
        </row>
        <row r="16">
          <cell r="C16" t="str">
            <v>岐阜大学</v>
          </cell>
        </row>
        <row r="17">
          <cell r="C17" t="str">
            <v>岐阜経済大学</v>
          </cell>
        </row>
        <row r="18">
          <cell r="C18" t="str">
            <v>岐阜工業高等専門学校</v>
          </cell>
        </row>
        <row r="19">
          <cell r="C19" t="str">
            <v>岐阜聖徳学園大学</v>
          </cell>
        </row>
        <row r="20">
          <cell r="C20" t="str">
            <v>岐阜薬科大学</v>
          </cell>
        </row>
        <row r="21">
          <cell r="C21" t="str">
            <v>近畿大学工業高等専門学校</v>
          </cell>
        </row>
        <row r="22">
          <cell r="C22" t="str">
            <v>金城学院大学</v>
          </cell>
        </row>
        <row r="23">
          <cell r="C23" t="str">
            <v>皇學館大学</v>
          </cell>
        </row>
        <row r="24">
          <cell r="C24" t="str">
            <v>至学館大学</v>
          </cell>
        </row>
        <row r="25">
          <cell r="C25" t="str">
            <v>静岡大学</v>
          </cell>
        </row>
        <row r="26">
          <cell r="C26" t="str">
            <v>静岡県立大学</v>
          </cell>
        </row>
        <row r="27">
          <cell r="C27" t="str">
            <v>静岡産業大学</v>
          </cell>
        </row>
        <row r="28">
          <cell r="C28" t="str">
            <v>椙山女学園大学</v>
          </cell>
        </row>
        <row r="29">
          <cell r="C29" t="str">
            <v>鈴鹿工業高等専門学校</v>
          </cell>
        </row>
        <row r="30">
          <cell r="C30" t="str">
            <v>大同大学</v>
          </cell>
        </row>
        <row r="31">
          <cell r="C31" t="str">
            <v>中京大学</v>
          </cell>
        </row>
        <row r="32">
          <cell r="C32" t="str">
            <v>中京学院大学</v>
          </cell>
        </row>
        <row r="33">
          <cell r="C33" t="str">
            <v>中部大学</v>
          </cell>
        </row>
        <row r="34">
          <cell r="C34" t="str">
            <v>中部学院大学</v>
          </cell>
        </row>
        <row r="35">
          <cell r="C35" t="str">
            <v>東海学園大学</v>
          </cell>
        </row>
        <row r="36">
          <cell r="C36" t="str">
            <v>常葉大学</v>
          </cell>
        </row>
        <row r="37">
          <cell r="C37" t="str">
            <v>鳥羽商船高等専門学校</v>
          </cell>
        </row>
        <row r="38">
          <cell r="C38" t="str">
            <v>豊田工業高等専門学校</v>
          </cell>
        </row>
        <row r="39">
          <cell r="C39" t="str">
            <v>豊橋技術科学大学</v>
          </cell>
        </row>
        <row r="40">
          <cell r="C40" t="str">
            <v>名古屋大学</v>
          </cell>
        </row>
        <row r="41">
          <cell r="C41" t="str">
            <v>名古屋学院大学</v>
          </cell>
        </row>
        <row r="42">
          <cell r="C42" t="str">
            <v>名古屋工業大学</v>
          </cell>
        </row>
        <row r="43">
          <cell r="C43" t="str">
            <v>名古屋市立大学</v>
          </cell>
        </row>
        <row r="44">
          <cell r="C44" t="str">
            <v>南山大学</v>
          </cell>
        </row>
        <row r="45">
          <cell r="C45" t="str">
            <v>日本福祉大学</v>
          </cell>
        </row>
        <row r="46">
          <cell r="C46" t="str">
            <v>沼津工業高等専門学校</v>
          </cell>
        </row>
        <row r="47">
          <cell r="C47" t="str">
            <v>浜松医科大学</v>
          </cell>
        </row>
        <row r="48">
          <cell r="C48" t="str">
            <v>藤田保健衛生大学</v>
          </cell>
        </row>
        <row r="49">
          <cell r="C49" t="str">
            <v>三重大学</v>
          </cell>
        </row>
        <row r="50">
          <cell r="C50" t="str">
            <v>名城大学</v>
          </cell>
        </row>
        <row r="51">
          <cell r="C51" t="str">
            <v>東海大学東海</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E89"/>
  <sheetViews>
    <sheetView tabSelected="1" zoomScale="80" zoomScaleNormal="80" workbookViewId="0">
      <selection sqref="A1:J4"/>
    </sheetView>
  </sheetViews>
  <sheetFormatPr defaultColWidth="8.875" defaultRowHeight="13.5"/>
  <cols>
    <col min="1" max="1" width="9" style="1"/>
    <col min="2" max="2" width="12.625" style="1" customWidth="1"/>
    <col min="3" max="3" width="20" style="1" customWidth="1"/>
    <col min="4" max="4" width="15.125" style="1" customWidth="1"/>
    <col min="5" max="5" width="6" style="1" customWidth="1"/>
    <col min="6" max="6" width="10.5" style="1" customWidth="1"/>
    <col min="7" max="7" width="6.625" style="1" customWidth="1"/>
    <col min="8" max="8" width="6" style="1" customWidth="1"/>
    <col min="9" max="9" width="32.625" style="1" customWidth="1"/>
    <col min="10" max="57" width="9" style="1"/>
  </cols>
  <sheetData>
    <row r="1" spans="1:10" s="1" customFormat="1">
      <c r="A1" s="317" t="str">
        <f>CONCATENATE('加盟校情報&amp;大会設定'!G5,'加盟校情報&amp;大会設定'!H5,'加盟校情報&amp;大会設定'!I5,'加盟校情報&amp;大会設定'!J5)&amp;"　申込"</f>
        <v>第85回東海学生駅伝 兼 第17回東海学生女子駅伝　申込</v>
      </c>
      <c r="B1" s="317"/>
      <c r="C1" s="317"/>
      <c r="D1" s="317"/>
      <c r="E1" s="317"/>
      <c r="F1" s="317"/>
      <c r="G1" s="317"/>
      <c r="H1" s="317"/>
      <c r="I1" s="317"/>
      <c r="J1" s="317"/>
    </row>
    <row r="2" spans="1:10" s="1" customFormat="1">
      <c r="A2" s="317"/>
      <c r="B2" s="317"/>
      <c r="C2" s="317"/>
      <c r="D2" s="317"/>
      <c r="E2" s="317"/>
      <c r="F2" s="317"/>
      <c r="G2" s="317"/>
      <c r="H2" s="317"/>
      <c r="I2" s="317"/>
      <c r="J2" s="317"/>
    </row>
    <row r="3" spans="1:10" s="1" customFormat="1">
      <c r="A3" s="317"/>
      <c r="B3" s="317"/>
      <c r="C3" s="317"/>
      <c r="D3" s="317"/>
      <c r="E3" s="317"/>
      <c r="F3" s="317"/>
      <c r="G3" s="317"/>
      <c r="H3" s="317"/>
      <c r="I3" s="317"/>
      <c r="J3" s="317"/>
    </row>
    <row r="4" spans="1:10" s="1" customFormat="1">
      <c r="A4" s="317"/>
      <c r="B4" s="317"/>
      <c r="C4" s="317"/>
      <c r="D4" s="317"/>
      <c r="E4" s="317"/>
      <c r="F4" s="317"/>
      <c r="G4" s="317"/>
      <c r="H4" s="317"/>
      <c r="I4" s="317"/>
      <c r="J4" s="317"/>
    </row>
    <row r="5" spans="1:10" s="1" customFormat="1" ht="14.25" thickBot="1">
      <c r="A5" s="2"/>
      <c r="B5" s="2"/>
      <c r="C5" s="2"/>
      <c r="D5" s="2"/>
      <c r="E5" s="2"/>
      <c r="F5" s="2"/>
      <c r="G5" s="2"/>
      <c r="H5" s="2"/>
      <c r="I5" s="2"/>
      <c r="J5" s="2"/>
    </row>
    <row r="6" spans="1:10" s="1" customFormat="1" ht="24.95" customHeight="1">
      <c r="A6" s="2"/>
      <c r="B6" s="307" t="s">
        <v>0</v>
      </c>
      <c r="C6" s="308"/>
      <c r="D6" s="324" t="str">
        <f>IF(D8&gt;0,VLOOKUP(D8,'加盟校情報&amp;大会設定'!$A$3:$B$50,2,0),"")</f>
        <v/>
      </c>
      <c r="E6" s="325"/>
      <c r="F6" s="325"/>
      <c r="G6" s="325"/>
      <c r="H6" s="325"/>
      <c r="I6" s="326"/>
      <c r="J6" s="2"/>
    </row>
    <row r="7" spans="1:10" s="1" customFormat="1" ht="24.95" customHeight="1">
      <c r="A7" s="2"/>
      <c r="B7" s="291"/>
      <c r="C7" s="292"/>
      <c r="D7" s="327"/>
      <c r="E7" s="328"/>
      <c r="F7" s="328"/>
      <c r="G7" s="328"/>
      <c r="H7" s="328"/>
      <c r="I7" s="329"/>
      <c r="J7" s="2"/>
    </row>
    <row r="8" spans="1:10" s="1" customFormat="1" ht="24.95" customHeight="1">
      <c r="A8" s="2"/>
      <c r="B8" s="291" t="s">
        <v>1</v>
      </c>
      <c r="C8" s="292"/>
      <c r="D8" s="318"/>
      <c r="E8" s="319"/>
      <c r="F8" s="319"/>
      <c r="G8" s="319"/>
      <c r="H8" s="319"/>
      <c r="I8" s="320"/>
      <c r="J8" s="2"/>
    </row>
    <row r="9" spans="1:10" s="1" customFormat="1" ht="24.95" customHeight="1" thickBot="1">
      <c r="A9" s="2"/>
      <c r="B9" s="298"/>
      <c r="C9" s="299"/>
      <c r="D9" s="321"/>
      <c r="E9" s="322"/>
      <c r="F9" s="322"/>
      <c r="G9" s="322"/>
      <c r="H9" s="322"/>
      <c r="I9" s="323"/>
      <c r="J9" s="2"/>
    </row>
    <row r="10" spans="1:10" s="1" customFormat="1" ht="14.25" hidden="1" thickBot="1">
      <c r="A10" s="2"/>
      <c r="B10" s="312" t="s">
        <v>2</v>
      </c>
      <c r="C10" s="313"/>
      <c r="D10" s="314" t="str">
        <f>IF(D8&gt;0,VLOOKUP(D8,'加盟校情報&amp;大会設定'!A2:D94,3,0),"")</f>
        <v/>
      </c>
      <c r="E10" s="315"/>
      <c r="F10" s="315"/>
      <c r="G10" s="315"/>
      <c r="H10" s="315"/>
      <c r="I10" s="316"/>
      <c r="J10" s="2"/>
    </row>
    <row r="11" spans="1:10" s="1" customFormat="1" ht="14.25" hidden="1" thickBot="1">
      <c r="A11" s="2"/>
      <c r="B11" s="312" t="s">
        <v>3</v>
      </c>
      <c r="C11" s="313"/>
      <c r="D11" s="314" t="str">
        <f>IF(D8&gt;0,VLOOKUP(D8,'加盟校情報&amp;大会設定'!A2:D94,4,0),"")</f>
        <v/>
      </c>
      <c r="E11" s="315"/>
      <c r="F11" s="315"/>
      <c r="G11" s="315"/>
      <c r="H11" s="315"/>
      <c r="I11" s="316"/>
      <c r="J11" s="2"/>
    </row>
    <row r="12" spans="1:10" s="1" customFormat="1" ht="14.25" hidden="1" thickBot="1">
      <c r="A12" s="2"/>
      <c r="B12" s="312" t="s">
        <v>4</v>
      </c>
      <c r="C12" s="313"/>
      <c r="D12" s="314">
        <v>49</v>
      </c>
      <c r="E12" s="315"/>
      <c r="F12" s="315"/>
      <c r="G12" s="315"/>
      <c r="H12" s="315"/>
      <c r="I12" s="316"/>
      <c r="J12" s="2"/>
    </row>
    <row r="13" spans="1:10" s="1" customFormat="1" ht="14.25" hidden="1" thickBot="1">
      <c r="A13" s="2"/>
      <c r="B13" s="231"/>
      <c r="C13" s="2"/>
      <c r="D13" s="2"/>
      <c r="E13" s="2"/>
      <c r="F13" s="2"/>
      <c r="G13" s="2"/>
      <c r="H13" s="2"/>
      <c r="I13" s="232"/>
      <c r="J13" s="2"/>
    </row>
    <row r="14" spans="1:10" s="1" customFormat="1" ht="14.25" hidden="1" thickBot="1">
      <c r="A14" s="2"/>
      <c r="B14" s="231"/>
      <c r="C14" s="2"/>
      <c r="D14" s="2"/>
      <c r="E14" s="2"/>
      <c r="F14" s="2"/>
      <c r="G14" s="2"/>
      <c r="H14" s="2"/>
      <c r="I14" s="232"/>
      <c r="J14" s="2"/>
    </row>
    <row r="15" spans="1:10" s="1" customFormat="1" ht="20.25" hidden="1" customHeight="1">
      <c r="A15" s="2"/>
      <c r="B15" s="356" t="s">
        <v>5</v>
      </c>
      <c r="C15" s="357"/>
      <c r="D15" s="362" t="str">
        <f>ASC(PHONETIC(D16))</f>
        <v/>
      </c>
      <c r="E15" s="363"/>
      <c r="F15" s="363"/>
      <c r="G15" s="363"/>
      <c r="H15" s="363"/>
      <c r="I15" s="364"/>
      <c r="J15" s="2"/>
    </row>
    <row r="16" spans="1:10" s="1" customFormat="1" ht="20.25" customHeight="1">
      <c r="A16" s="2"/>
      <c r="B16" s="307" t="s">
        <v>6</v>
      </c>
      <c r="C16" s="308"/>
      <c r="D16" s="333"/>
      <c r="E16" s="333"/>
      <c r="F16" s="333"/>
      <c r="G16" s="333"/>
      <c r="H16" s="333"/>
      <c r="I16" s="334"/>
      <c r="J16" s="2"/>
    </row>
    <row r="17" spans="1:10" s="1" customFormat="1" ht="20.25" customHeight="1" thickBot="1">
      <c r="A17" s="2"/>
      <c r="B17" s="298"/>
      <c r="C17" s="299"/>
      <c r="D17" s="360"/>
      <c r="E17" s="360"/>
      <c r="F17" s="360"/>
      <c r="G17" s="360"/>
      <c r="H17" s="360"/>
      <c r="I17" s="361"/>
      <c r="J17" s="2"/>
    </row>
    <row r="18" spans="1:10" s="1" customFormat="1" ht="20.25" hidden="1" customHeight="1" thickTop="1">
      <c r="A18" s="2"/>
      <c r="B18" s="358" t="s">
        <v>7</v>
      </c>
      <c r="C18" s="359"/>
      <c r="D18" s="365" t="str">
        <f>ASC(PHONETIC(D19))</f>
        <v/>
      </c>
      <c r="E18" s="365"/>
      <c r="F18" s="365"/>
      <c r="G18" s="365"/>
      <c r="H18" s="365"/>
      <c r="I18" s="366"/>
      <c r="J18" s="2"/>
    </row>
    <row r="19" spans="1:10" s="1" customFormat="1" ht="20.25" customHeight="1">
      <c r="A19" s="2"/>
      <c r="B19" s="291" t="s">
        <v>8</v>
      </c>
      <c r="C19" s="292"/>
      <c r="D19" s="335"/>
      <c r="E19" s="335"/>
      <c r="F19" s="335"/>
      <c r="G19" s="335"/>
      <c r="H19" s="335"/>
      <c r="I19" s="336"/>
      <c r="J19" s="2"/>
    </row>
    <row r="20" spans="1:10" s="1" customFormat="1" ht="20.25" customHeight="1">
      <c r="A20" s="2"/>
      <c r="B20" s="291"/>
      <c r="C20" s="292"/>
      <c r="D20" s="335"/>
      <c r="E20" s="335"/>
      <c r="F20" s="335"/>
      <c r="G20" s="335"/>
      <c r="H20" s="335"/>
      <c r="I20" s="336"/>
      <c r="J20" s="2"/>
    </row>
    <row r="21" spans="1:10" s="1" customFormat="1" ht="19.5" thickBot="1">
      <c r="A21" s="2"/>
      <c r="B21" s="291" t="s">
        <v>3294</v>
      </c>
      <c r="C21" s="292"/>
      <c r="D21" s="293"/>
      <c r="E21" s="293"/>
      <c r="F21" s="293"/>
      <c r="G21" s="293"/>
      <c r="H21" s="293"/>
      <c r="I21" s="294"/>
      <c r="J21" s="2"/>
    </row>
    <row r="22" spans="1:10" s="1" customFormat="1" ht="18.75" hidden="1">
      <c r="A22" s="2"/>
      <c r="B22" s="233"/>
      <c r="C22" s="230"/>
      <c r="D22" s="230"/>
      <c r="E22" s="230"/>
      <c r="F22" s="230"/>
      <c r="G22" s="230"/>
      <c r="H22" s="230"/>
      <c r="I22" s="234"/>
      <c r="J22" s="2"/>
    </row>
    <row r="23" spans="1:10" s="1" customFormat="1" ht="20.25" hidden="1" customHeight="1">
      <c r="A23" s="2"/>
      <c r="B23" s="305" t="s">
        <v>9</v>
      </c>
      <c r="C23" s="306"/>
      <c r="D23" s="331" t="str">
        <f>ASC(PHONETIC(D24))</f>
        <v/>
      </c>
      <c r="E23" s="331"/>
      <c r="F23" s="331"/>
      <c r="G23" s="331"/>
      <c r="H23" s="331"/>
      <c r="I23" s="332"/>
      <c r="J23" s="2"/>
    </row>
    <row r="24" spans="1:10" s="1" customFormat="1" ht="20.25" customHeight="1">
      <c r="A24" s="2"/>
      <c r="B24" s="307" t="s">
        <v>10</v>
      </c>
      <c r="C24" s="308"/>
      <c r="D24" s="333"/>
      <c r="E24" s="333"/>
      <c r="F24" s="333"/>
      <c r="G24" s="333"/>
      <c r="H24" s="333"/>
      <c r="I24" s="334"/>
      <c r="J24" s="2"/>
    </row>
    <row r="25" spans="1:10" s="1" customFormat="1" ht="20.25" customHeight="1">
      <c r="A25" s="2"/>
      <c r="B25" s="291"/>
      <c r="C25" s="292"/>
      <c r="D25" s="335"/>
      <c r="E25" s="335"/>
      <c r="F25" s="335"/>
      <c r="G25" s="335"/>
      <c r="H25" s="335"/>
      <c r="I25" s="336"/>
      <c r="J25" s="2"/>
    </row>
    <row r="26" spans="1:10" s="1" customFormat="1" ht="20.25" customHeight="1">
      <c r="A26" s="2"/>
      <c r="B26" s="291" t="s">
        <v>3295</v>
      </c>
      <c r="C26" s="292"/>
      <c r="D26" s="293"/>
      <c r="E26" s="293"/>
      <c r="F26" s="293"/>
      <c r="G26" s="293"/>
      <c r="H26" s="293"/>
      <c r="I26" s="294"/>
      <c r="J26" s="2"/>
    </row>
    <row r="27" spans="1:10" s="1" customFormat="1" ht="20.25" customHeight="1">
      <c r="A27" s="2"/>
      <c r="B27" s="291" t="s">
        <v>12</v>
      </c>
      <c r="C27" s="292"/>
      <c r="D27" s="293"/>
      <c r="E27" s="293"/>
      <c r="F27" s="293"/>
      <c r="G27" s="293"/>
      <c r="H27" s="293"/>
      <c r="I27" s="294"/>
      <c r="J27" s="2"/>
    </row>
    <row r="28" spans="1:10" s="1" customFormat="1" ht="20.25" customHeight="1" thickBot="1">
      <c r="A28" s="2"/>
      <c r="B28" s="298" t="s">
        <v>3289</v>
      </c>
      <c r="C28" s="299"/>
      <c r="D28" s="300"/>
      <c r="E28" s="301"/>
      <c r="F28" s="301"/>
      <c r="G28" s="301"/>
      <c r="H28" s="301"/>
      <c r="I28" s="302"/>
      <c r="J28" s="2"/>
    </row>
    <row r="29" spans="1:10" s="1" customFormat="1" ht="20.25" customHeight="1">
      <c r="A29" s="2"/>
      <c r="B29" s="303" t="s">
        <v>3301</v>
      </c>
      <c r="C29" s="304"/>
      <c r="D29" s="309"/>
      <c r="E29" s="310"/>
      <c r="F29" s="310"/>
      <c r="G29" s="310"/>
      <c r="H29" s="310"/>
      <c r="I29" s="311"/>
      <c r="J29" s="2"/>
    </row>
    <row r="30" spans="1:10" s="1" customFormat="1" ht="20.25" customHeight="1">
      <c r="A30" s="2"/>
      <c r="B30" s="342" t="s">
        <v>13</v>
      </c>
      <c r="C30" s="343"/>
      <c r="D30" s="346"/>
      <c r="E30" s="347"/>
      <c r="F30" s="347"/>
      <c r="G30" s="347"/>
      <c r="H30" s="347"/>
      <c r="I30" s="348"/>
      <c r="J30" s="2"/>
    </row>
    <row r="31" spans="1:10" s="1" customFormat="1" ht="20.25" customHeight="1">
      <c r="A31" s="2"/>
      <c r="B31" s="342"/>
      <c r="C31" s="343"/>
      <c r="D31" s="349"/>
      <c r="E31" s="350"/>
      <c r="F31" s="350"/>
      <c r="G31" s="350"/>
      <c r="H31" s="350"/>
      <c r="I31" s="351"/>
      <c r="J31" s="2"/>
    </row>
    <row r="32" spans="1:10" s="1" customFormat="1" ht="20.25" customHeight="1">
      <c r="A32" s="2"/>
      <c r="B32" s="342"/>
      <c r="C32" s="343"/>
      <c r="D32" s="349"/>
      <c r="E32" s="350"/>
      <c r="F32" s="350"/>
      <c r="G32" s="350"/>
      <c r="H32" s="350"/>
      <c r="I32" s="351"/>
      <c r="J32" s="2"/>
    </row>
    <row r="33" spans="1:10" s="1" customFormat="1" ht="20.25" customHeight="1" thickBot="1">
      <c r="A33" s="2"/>
      <c r="B33" s="344"/>
      <c r="C33" s="345"/>
      <c r="D33" s="352"/>
      <c r="E33" s="353"/>
      <c r="F33" s="353"/>
      <c r="G33" s="353"/>
      <c r="H33" s="353"/>
      <c r="I33" s="354"/>
      <c r="J33" s="2"/>
    </row>
    <row r="34" spans="1:10" s="1" customFormat="1" ht="20.25" customHeight="1" thickBot="1">
      <c r="A34" s="2"/>
      <c r="B34" s="60"/>
      <c r="C34" s="60"/>
      <c r="D34" s="60"/>
      <c r="E34" s="60"/>
      <c r="F34" s="60"/>
      <c r="G34" s="60"/>
      <c r="H34" s="60"/>
      <c r="I34" s="60"/>
      <c r="J34" s="60"/>
    </row>
    <row r="35" spans="1:10" s="1" customFormat="1" ht="19.5" thickBot="1">
      <c r="A35" s="238"/>
      <c r="B35" s="239" t="s">
        <v>134</v>
      </c>
      <c r="C35" s="238"/>
      <c r="D35" s="338"/>
      <c r="E35" s="339"/>
      <c r="F35" s="60"/>
      <c r="G35" s="3"/>
      <c r="H35" s="3"/>
    </row>
    <row r="36" spans="1:10" ht="19.5" thickBot="1">
      <c r="A36" s="238"/>
      <c r="B36" s="239" t="s">
        <v>136</v>
      </c>
      <c r="C36" s="238"/>
      <c r="D36" s="340"/>
      <c r="E36" s="340"/>
      <c r="F36" s="340"/>
      <c r="G36" s="340"/>
      <c r="H36" s="340"/>
      <c r="I36" s="340"/>
    </row>
    <row r="37" spans="1:10" s="1" customFormat="1" ht="20.25" customHeight="1">
      <c r="A37" s="2"/>
      <c r="B37" s="60"/>
      <c r="C37" s="60"/>
      <c r="D37" s="133"/>
      <c r="E37" s="133"/>
      <c r="F37" s="133"/>
      <c r="G37" s="133"/>
      <c r="H37" s="133"/>
      <c r="I37" s="133"/>
      <c r="J37" s="2"/>
    </row>
    <row r="38" spans="1:10" s="1" customFormat="1" ht="20.25" hidden="1" customHeight="1">
      <c r="A38" s="2"/>
      <c r="B38" s="295" t="s">
        <v>2548</v>
      </c>
      <c r="C38" s="295"/>
      <c r="D38" s="295"/>
      <c r="E38" s="295"/>
      <c r="F38" s="295"/>
      <c r="G38" s="295"/>
      <c r="H38" s="295"/>
      <c r="I38" s="295"/>
      <c r="J38" s="2"/>
    </row>
    <row r="39" spans="1:10" s="1" customFormat="1" ht="20.25" hidden="1" customHeight="1">
      <c r="A39" s="2"/>
      <c r="B39" s="60"/>
      <c r="C39" s="60"/>
      <c r="D39" s="297" t="s">
        <v>14</v>
      </c>
      <c r="E39" s="297"/>
      <c r="F39" s="296" t="s">
        <v>3265</v>
      </c>
      <c r="G39" s="296"/>
      <c r="H39" s="296"/>
      <c r="I39" s="93"/>
      <c r="J39" s="2"/>
    </row>
    <row r="40" spans="1:10" s="1" customFormat="1" ht="35.25" hidden="1" customHeight="1">
      <c r="A40" s="2"/>
      <c r="B40" s="60"/>
      <c r="C40" s="60"/>
      <c r="D40" s="133"/>
      <c r="E40" s="133"/>
      <c r="F40" s="133"/>
      <c r="G40" s="133"/>
      <c r="H40" s="133"/>
      <c r="I40" s="133"/>
      <c r="J40" s="2"/>
    </row>
    <row r="41" spans="1:10" s="1" customFormat="1">
      <c r="A41" s="2"/>
      <c r="B41" s="148" t="s">
        <v>2580</v>
      </c>
      <c r="C41" s="2"/>
      <c r="D41" s="148" t="s">
        <v>2584</v>
      </c>
      <c r="F41" s="2"/>
      <c r="G41" s="2"/>
      <c r="H41" s="341" t="s">
        <v>2590</v>
      </c>
      <c r="I41" s="341"/>
      <c r="J41" s="2"/>
    </row>
    <row r="42" spans="1:10" s="1" customFormat="1" ht="17.25">
      <c r="A42" s="2"/>
      <c r="B42" s="337" t="s">
        <v>2581</v>
      </c>
      <c r="C42" s="337"/>
      <c r="D42" s="1" t="s">
        <v>2883</v>
      </c>
      <c r="G42" s="149"/>
      <c r="H42" s="153" t="s">
        <v>2585</v>
      </c>
      <c r="I42" s="2"/>
      <c r="J42" s="149"/>
    </row>
    <row r="43" spans="1:10" s="1" customFormat="1" ht="14.25">
      <c r="A43" s="2"/>
      <c r="B43" s="337" t="s">
        <v>2582</v>
      </c>
      <c r="C43" s="337"/>
      <c r="D43" s="355" t="s">
        <v>15</v>
      </c>
      <c r="E43" s="355"/>
      <c r="F43" s="355"/>
      <c r="H43" s="91" t="s">
        <v>20</v>
      </c>
      <c r="I43" s="2"/>
    </row>
    <row r="44" spans="1:10" s="1" customFormat="1">
      <c r="A44" s="2"/>
      <c r="B44" s="337" t="s">
        <v>2583</v>
      </c>
      <c r="C44" s="337"/>
      <c r="D44" s="330" t="s">
        <v>16</v>
      </c>
      <c r="E44" s="330"/>
      <c r="F44" s="330"/>
      <c r="H44" s="154" t="s">
        <v>2586</v>
      </c>
      <c r="I44" s="2"/>
    </row>
    <row r="45" spans="1:10" s="1" customFormat="1">
      <c r="A45" s="2"/>
      <c r="D45" s="367" t="s">
        <v>17</v>
      </c>
      <c r="E45" s="367"/>
      <c r="F45" s="367"/>
      <c r="H45" s="155" t="s">
        <v>2587</v>
      </c>
      <c r="I45" s="2"/>
    </row>
    <row r="46" spans="1:10" s="1" customFormat="1">
      <c r="A46" s="2"/>
      <c r="D46" s="368" t="s">
        <v>18</v>
      </c>
      <c r="E46" s="368"/>
      <c r="F46" s="368"/>
      <c r="H46" s="2"/>
      <c r="I46" s="2"/>
    </row>
    <row r="47" spans="1:10" s="1" customFormat="1">
      <c r="A47" s="2"/>
      <c r="D47" s="387" t="s">
        <v>19</v>
      </c>
      <c r="E47" s="387"/>
      <c r="F47" s="387"/>
      <c r="H47" s="156" t="s">
        <v>2588</v>
      </c>
    </row>
    <row r="48" spans="1:10" s="1" customFormat="1">
      <c r="A48" s="2"/>
      <c r="D48" s="206" t="s">
        <v>2891</v>
      </c>
      <c r="E48" s="150"/>
      <c r="F48" s="150"/>
      <c r="H48" s="156" t="s">
        <v>2591</v>
      </c>
    </row>
    <row r="49" spans="1:10" s="1" customFormat="1" ht="14.25">
      <c r="A49" s="2"/>
      <c r="D49" s="207"/>
      <c r="E49" s="2"/>
      <c r="F49" s="90"/>
      <c r="H49" s="155" t="s">
        <v>2589</v>
      </c>
      <c r="I49" s="104"/>
      <c r="J49" s="104"/>
    </row>
    <row r="50" spans="1:10" s="1" customFormat="1">
      <c r="A50" s="2"/>
      <c r="B50" s="2"/>
      <c r="C50" s="2"/>
      <c r="D50" s="2"/>
    </row>
    <row r="51" spans="1:10" s="1" customFormat="1" ht="12.95" customHeight="1">
      <c r="A51" s="2"/>
      <c r="B51" s="148" t="s">
        <v>2592</v>
      </c>
      <c r="C51" s="151"/>
      <c r="D51" s="2"/>
    </row>
    <row r="52" spans="1:10" s="1" customFormat="1">
      <c r="A52" s="2"/>
      <c r="B52" s="158" t="s">
        <v>2892</v>
      </c>
      <c r="C52" s="152"/>
    </row>
    <row r="53" spans="1:10" s="1" customFormat="1" ht="12.95" customHeight="1">
      <c r="A53" s="2"/>
      <c r="B53" s="157" t="s">
        <v>6007</v>
      </c>
      <c r="C53" s="152"/>
    </row>
    <row r="54" spans="1:10" s="1" customFormat="1">
      <c r="A54" s="2"/>
      <c r="E54" s="2"/>
      <c r="F54" s="2"/>
    </row>
    <row r="55" spans="1:10" s="1" customFormat="1">
      <c r="A55" s="2"/>
      <c r="B55" s="2"/>
      <c r="C55" s="2"/>
    </row>
    <row r="56" spans="1:10" s="1" customFormat="1" ht="14.25" thickBot="1">
      <c r="A56" s="2"/>
      <c r="B56" s="2"/>
      <c r="C56" s="2"/>
      <c r="D56" s="2"/>
      <c r="E56" s="2"/>
    </row>
    <row r="57" spans="1:10" s="1" customFormat="1" ht="20.25" customHeight="1">
      <c r="A57" s="238"/>
      <c r="B57" s="238"/>
      <c r="C57" s="369" t="s">
        <v>131</v>
      </c>
      <c r="D57" s="243" t="s">
        <v>6014</v>
      </c>
      <c r="E57" s="244"/>
      <c r="F57" s="244"/>
      <c r="G57" s="244"/>
      <c r="H57" s="245"/>
    </row>
    <row r="58" spans="1:10" s="1" customFormat="1" ht="20.25" customHeight="1" thickBot="1">
      <c r="A58" s="238"/>
      <c r="B58" s="238"/>
      <c r="C58" s="370"/>
      <c r="D58" s="246" t="s">
        <v>133</v>
      </c>
      <c r="E58" s="247"/>
      <c r="F58" s="247"/>
      <c r="G58" s="247"/>
      <c r="H58" s="248"/>
    </row>
    <row r="59" spans="1:10" s="1" customFormat="1" ht="16.5" customHeight="1" thickBot="1">
      <c r="A59" s="2"/>
      <c r="B59" s="2"/>
      <c r="C59" s="2"/>
      <c r="D59" s="2"/>
      <c r="E59" s="2"/>
    </row>
    <row r="60" spans="1:10" s="1" customFormat="1">
      <c r="A60" s="2"/>
      <c r="B60" s="388" t="s">
        <v>3290</v>
      </c>
      <c r="C60" s="389"/>
      <c r="D60" s="389"/>
      <c r="E60" s="389"/>
      <c r="F60" s="389"/>
      <c r="G60" s="389"/>
      <c r="H60" s="389"/>
      <c r="I60" s="390"/>
      <c r="J60" s="2"/>
    </row>
    <row r="61" spans="1:10" s="1" customFormat="1">
      <c r="A61" s="2"/>
      <c r="B61" s="385" t="s">
        <v>3309</v>
      </c>
      <c r="C61" s="386"/>
      <c r="D61" s="253" t="s">
        <v>3310</v>
      </c>
      <c r="E61" s="379" t="s">
        <v>3315</v>
      </c>
      <c r="F61" s="380"/>
      <c r="G61" s="380"/>
      <c r="H61" s="380"/>
      <c r="I61" s="381"/>
    </row>
    <row r="62" spans="1:10" s="1" customFormat="1" ht="45" customHeight="1">
      <c r="A62" s="2"/>
      <c r="B62" s="240" t="s">
        <v>3297</v>
      </c>
      <c r="C62" s="235" t="str">
        <f>IF(AND('様式Ⅲ－1(男子)'!T6&lt;&gt;"",),0,'様式Ⅲ－1(男子)'!R6)</f>
        <v/>
      </c>
      <c r="D62" s="254" t="s">
        <v>3311</v>
      </c>
      <c r="E62" s="371" t="str">
        <f>IF(C62="","",D62&amp;")"&amp;D6)</f>
        <v/>
      </c>
      <c r="F62" s="372"/>
      <c r="G62" s="372"/>
      <c r="H62" s="372"/>
      <c r="I62" s="373"/>
      <c r="J62" s="2"/>
    </row>
    <row r="63" spans="1:10" s="1" customFormat="1" ht="45" hidden="1" customHeight="1" thickBot="1">
      <c r="A63" s="2"/>
      <c r="B63" s="241" t="s">
        <v>3298</v>
      </c>
      <c r="C63" s="242" t="str">
        <f>IF('様式Ⅲ－1(男子)'!T6&lt;&gt;"",10000,"")</f>
        <v/>
      </c>
      <c r="D63" s="258" t="s">
        <v>3313</v>
      </c>
      <c r="E63" s="374" t="str">
        <f>IF(C63="","",D63&amp;")"&amp;D6)</f>
        <v/>
      </c>
      <c r="F63" s="375"/>
      <c r="G63" s="375"/>
      <c r="H63" s="375"/>
      <c r="I63" s="376"/>
      <c r="J63" s="2"/>
    </row>
    <row r="64" spans="1:10" s="1" customFormat="1" ht="13.7" customHeight="1">
      <c r="A64" s="2"/>
      <c r="B64" s="377" t="s">
        <v>3296</v>
      </c>
      <c r="C64" s="378"/>
      <c r="D64" s="259" t="s">
        <v>3310</v>
      </c>
      <c r="E64" s="382" t="s">
        <v>3315</v>
      </c>
      <c r="F64" s="383"/>
      <c r="G64" s="383"/>
      <c r="H64" s="383"/>
      <c r="I64" s="384"/>
      <c r="J64" s="2"/>
    </row>
    <row r="65" spans="1:10" s="1" customFormat="1" ht="45" customHeight="1">
      <c r="A65" s="2"/>
      <c r="B65" s="256" t="s">
        <v>3297</v>
      </c>
      <c r="C65" s="251" t="str">
        <f>IF(AND('様式Ⅲ－1(女子)'!T6&lt;&gt;"",),0,'様式Ⅲ－1(女子)'!S6)</f>
        <v/>
      </c>
      <c r="D65" s="255" t="s">
        <v>3312</v>
      </c>
      <c r="E65" s="371" t="str">
        <f>IF(C65="","",D65&amp;")"&amp;D6)</f>
        <v/>
      </c>
      <c r="F65" s="372"/>
      <c r="G65" s="372"/>
      <c r="H65" s="372"/>
      <c r="I65" s="373"/>
      <c r="J65" s="2"/>
    </row>
    <row r="66" spans="1:10" s="1" customFormat="1" ht="45" hidden="1" customHeight="1" thickBot="1">
      <c r="B66" s="257" t="s">
        <v>3298</v>
      </c>
      <c r="C66" s="252" t="str">
        <f>IF('様式Ⅲ－1(女子)'!T6&lt;&gt;"",10000,"")</f>
        <v/>
      </c>
      <c r="D66" s="258" t="s">
        <v>3314</v>
      </c>
      <c r="E66" s="374" t="str">
        <f>IF(C66="","",D66&amp;")"&amp;D6)</f>
        <v/>
      </c>
      <c r="F66" s="375"/>
      <c r="G66" s="375"/>
      <c r="H66" s="375"/>
      <c r="I66" s="376"/>
    </row>
    <row r="67" spans="1:10" s="1" customFormat="1"/>
    <row r="68" spans="1:10" s="1" customFormat="1"/>
    <row r="69" spans="1:10" s="1" customFormat="1"/>
    <row r="70" spans="1:10" s="1" customFormat="1"/>
    <row r="71" spans="1:10" s="1" customFormat="1"/>
    <row r="72" spans="1:10" s="1" customFormat="1"/>
    <row r="73" spans="1:10" s="1" customFormat="1"/>
    <row r="74" spans="1:10" s="1" customFormat="1"/>
    <row r="75" spans="1:10" s="1" customFormat="1"/>
    <row r="76" spans="1:10" s="1" customFormat="1"/>
    <row r="77" spans="1:10" s="1" customFormat="1"/>
    <row r="78" spans="1:10" s="1" customFormat="1"/>
    <row r="79" spans="1:10" s="1" customFormat="1"/>
    <row r="80" spans="1:10" s="1" customFormat="1"/>
    <row r="81" s="1" customFormat="1"/>
    <row r="82" s="1" customFormat="1"/>
    <row r="83" s="1" customFormat="1"/>
    <row r="84" s="1" customFormat="1"/>
    <row r="85" s="1" customFormat="1"/>
    <row r="86" s="1" customFormat="1"/>
    <row r="87" s="1" customFormat="1"/>
    <row r="88" s="1" customFormat="1"/>
    <row r="89" s="1" customFormat="1"/>
  </sheetData>
  <sheetProtection algorithmName="SHA-512" hashValue="qwF/an2Op9LY5T0cMXZBfevqg54y5ExyyHVEtuUqP6D1KwvWd1OYObWF1l2F/2Zj7Wzhj6WYYl/e+svJ533JHQ==" saltValue="98RytCTxZSBJlhopyy1vmw==" spinCount="100000" sheet="1" objects="1" scenarios="1"/>
  <mergeCells count="59">
    <mergeCell ref="D45:F45"/>
    <mergeCell ref="D46:F46"/>
    <mergeCell ref="C57:C58"/>
    <mergeCell ref="E65:I65"/>
    <mergeCell ref="E66:I66"/>
    <mergeCell ref="B64:C64"/>
    <mergeCell ref="E61:I61"/>
    <mergeCell ref="E64:I64"/>
    <mergeCell ref="E62:I62"/>
    <mergeCell ref="E63:I63"/>
    <mergeCell ref="B61:C61"/>
    <mergeCell ref="D47:F47"/>
    <mergeCell ref="B60:I60"/>
    <mergeCell ref="B16:C17"/>
    <mergeCell ref="B15:C15"/>
    <mergeCell ref="B18:C18"/>
    <mergeCell ref="B19:C20"/>
    <mergeCell ref="D16:I17"/>
    <mergeCell ref="D15:I15"/>
    <mergeCell ref="D18:I18"/>
    <mergeCell ref="D19:I20"/>
    <mergeCell ref="D44:F44"/>
    <mergeCell ref="D23:I23"/>
    <mergeCell ref="D24:I25"/>
    <mergeCell ref="B42:C42"/>
    <mergeCell ref="B43:C43"/>
    <mergeCell ref="B44:C44"/>
    <mergeCell ref="D35:E35"/>
    <mergeCell ref="D36:I36"/>
    <mergeCell ref="H41:I41"/>
    <mergeCell ref="B30:C33"/>
    <mergeCell ref="D30:I33"/>
    <mergeCell ref="D43:F43"/>
    <mergeCell ref="B12:C12"/>
    <mergeCell ref="D12:I12"/>
    <mergeCell ref="A1:J4"/>
    <mergeCell ref="B10:C10"/>
    <mergeCell ref="D10:I10"/>
    <mergeCell ref="B11:C11"/>
    <mergeCell ref="D11:I11"/>
    <mergeCell ref="B8:C9"/>
    <mergeCell ref="B6:C7"/>
    <mergeCell ref="D8:I9"/>
    <mergeCell ref="D6:I7"/>
    <mergeCell ref="B21:C21"/>
    <mergeCell ref="D21:I21"/>
    <mergeCell ref="B38:I38"/>
    <mergeCell ref="F39:H39"/>
    <mergeCell ref="D39:E39"/>
    <mergeCell ref="B26:C26"/>
    <mergeCell ref="B27:C27"/>
    <mergeCell ref="D26:I26"/>
    <mergeCell ref="D27:I27"/>
    <mergeCell ref="B28:C28"/>
    <mergeCell ref="D28:I28"/>
    <mergeCell ref="B29:C29"/>
    <mergeCell ref="B23:C23"/>
    <mergeCell ref="B24:C25"/>
    <mergeCell ref="D29:I29"/>
  </mergeCells>
  <phoneticPr fontId="1"/>
  <conditionalFormatting sqref="D29">
    <cfRule type="expression" dxfId="18" priority="13">
      <formula>$D$29&lt;&gt;""</formula>
    </cfRule>
  </conditionalFormatting>
  <conditionalFormatting sqref="D30">
    <cfRule type="expression" dxfId="17" priority="14">
      <formula>$D$30&lt;&gt;""</formula>
    </cfRule>
  </conditionalFormatting>
  <conditionalFormatting sqref="D35:E35">
    <cfRule type="expression" dxfId="16" priority="1">
      <formula>$D$35&lt;&gt;""</formula>
    </cfRule>
  </conditionalFormatting>
  <conditionalFormatting sqref="D8:I9">
    <cfRule type="expression" dxfId="15" priority="12">
      <formula>$D$8&lt;&gt;""</formula>
    </cfRule>
  </conditionalFormatting>
  <conditionalFormatting sqref="D16:I17">
    <cfRule type="expression" dxfId="14" priority="11">
      <formula>$D$16&lt;&gt;""</formula>
    </cfRule>
  </conditionalFormatting>
  <conditionalFormatting sqref="D19:I20">
    <cfRule type="expression" dxfId="13" priority="10">
      <formula>$D$19&lt;&gt;""</formula>
    </cfRule>
  </conditionalFormatting>
  <conditionalFormatting sqref="D21:I21">
    <cfRule type="expression" dxfId="12" priority="6">
      <formula>$D$21&lt;&gt;""</formula>
    </cfRule>
  </conditionalFormatting>
  <conditionalFormatting sqref="D24:I25">
    <cfRule type="expression" dxfId="11" priority="9">
      <formula>$D$24&lt;&gt;""</formula>
    </cfRule>
  </conditionalFormatting>
  <conditionalFormatting sqref="D26:I26">
    <cfRule type="expression" dxfId="10" priority="8">
      <formula>$D$26&lt;&gt;""</formula>
    </cfRule>
  </conditionalFormatting>
  <conditionalFormatting sqref="D27:I27">
    <cfRule type="expression" dxfId="9" priority="7">
      <formula>$D$27&lt;&gt;""</formula>
    </cfRule>
  </conditionalFormatting>
  <conditionalFormatting sqref="D28:I28">
    <cfRule type="expression" dxfId="8" priority="5">
      <formula>$D$28&lt;&gt;""</formula>
    </cfRule>
  </conditionalFormatting>
  <dataValidations count="3">
    <dataValidation imeMode="halfKatakana" allowBlank="1" showInputMessage="1" showErrorMessage="1" sqref="D18 D15 D23" xr:uid="{00000000-0002-0000-0000-000000000000}"/>
    <dataValidation imeMode="halfAlpha" allowBlank="1" showInputMessage="1" showErrorMessage="1" sqref="D26:I27 D21:I21" xr:uid="{00000000-0002-0000-0000-000001000000}"/>
    <dataValidation type="list" allowBlank="1" showInputMessage="1" showErrorMessage="1" sqref="D35:E35" xr:uid="{00000000-0002-0000-0000-000002000000}">
      <formula1>"必要,不必要"</formula1>
    </dataValidation>
  </dataValidations>
  <hyperlinks>
    <hyperlink ref="H43" r:id="rId1" xr:uid="{00000000-0004-0000-0000-000000000000}"/>
  </hyperlinks>
  <pageMargins left="0.7" right="0.7" top="0.75" bottom="0.75" header="0.3" footer="0.3"/>
  <pageSetup paperSize="9" scale="70" fitToHeight="0" orientation="portrait" horizontalDpi="4294967293" verticalDpi="120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'加盟校情報&amp;大会設定'!$A$2:$A$53</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9"/>
  </sheetPr>
  <dimension ref="A1:N401"/>
  <sheetViews>
    <sheetView topLeftCell="A27" zoomScaleNormal="100" workbookViewId="0">
      <selection activeCell="B36" sqref="B36:H53"/>
    </sheetView>
  </sheetViews>
  <sheetFormatPr defaultColWidth="8.875" defaultRowHeight="13.5"/>
  <cols>
    <col min="2" max="2" width="14.125" bestFit="1" customWidth="1"/>
    <col min="3" max="3" width="18.875" bestFit="1" customWidth="1"/>
    <col min="4" max="4" width="10.125" bestFit="1" customWidth="1"/>
    <col min="5" max="5" width="11.875" customWidth="1"/>
    <col min="6" max="6" width="13.625" customWidth="1"/>
    <col min="7" max="7" width="16.375" customWidth="1"/>
    <col min="13" max="14" width="9" hidden="1" customWidth="1"/>
  </cols>
  <sheetData>
    <row r="1" spans="1:14" s="1" customFormat="1">
      <c r="A1" s="701" t="str">
        <f>CONCATENATE('加盟校情報&amp;大会設定'!G5,'加盟校情報&amp;大会設定'!H5,'加盟校情報&amp;大会設定'!I5,'加盟校情報&amp;大会設定'!J5)&amp;"  様式Ⅲ(明細書)"</f>
        <v>第85回東海学生駅伝 兼 第17回東海学生女子駅伝  様式Ⅲ(明細書)</v>
      </c>
      <c r="B1" s="701"/>
      <c r="C1" s="701"/>
      <c r="D1" s="701"/>
      <c r="E1" s="701"/>
      <c r="F1" s="701"/>
      <c r="G1" s="701"/>
      <c r="H1" s="701"/>
      <c r="I1" s="701"/>
    </row>
    <row r="2" spans="1:14" s="1" customFormat="1">
      <c r="A2" s="701"/>
      <c r="B2" s="701"/>
      <c r="C2" s="701"/>
      <c r="D2" s="701"/>
      <c r="E2" s="701"/>
      <c r="F2" s="701"/>
      <c r="G2" s="701"/>
      <c r="H2" s="701"/>
      <c r="I2" s="701"/>
    </row>
    <row r="3" spans="1:14" s="1" customFormat="1">
      <c r="A3" s="701"/>
      <c r="B3" s="701"/>
      <c r="C3" s="701"/>
      <c r="D3" s="701"/>
      <c r="E3" s="701"/>
      <c r="F3" s="701"/>
      <c r="G3" s="701"/>
      <c r="H3" s="701"/>
      <c r="I3" s="701"/>
      <c r="M3" s="1">
        <v>1</v>
      </c>
      <c r="N3" s="1">
        <v>5000</v>
      </c>
    </row>
    <row r="4" spans="1:14" s="1" customFormat="1" ht="18.75">
      <c r="A4" s="3"/>
      <c r="B4" s="3"/>
      <c r="C4" s="3"/>
      <c r="D4" s="3"/>
      <c r="E4" s="3"/>
      <c r="F4" s="3"/>
      <c r="G4" s="3"/>
      <c r="H4" s="3"/>
      <c r="I4" s="3"/>
      <c r="M4" s="1">
        <v>2</v>
      </c>
      <c r="N4" s="1">
        <v>5000</v>
      </c>
    </row>
    <row r="5" spans="1:14" s="1" customFormat="1" ht="18.75">
      <c r="A5" s="3"/>
      <c r="B5" s="60" t="s">
        <v>1</v>
      </c>
      <c r="C5" s="702" t="str">
        <f>IF(基本情報登録!D8&gt;0,基本情報登録!D8,"")</f>
        <v/>
      </c>
      <c r="D5" s="702"/>
      <c r="E5" s="702"/>
      <c r="F5" s="702"/>
      <c r="G5" s="702"/>
      <c r="H5" s="3"/>
      <c r="I5" s="3"/>
      <c r="M5" s="1">
        <v>3</v>
      </c>
      <c r="N5" s="1">
        <v>5000</v>
      </c>
    </row>
    <row r="6" spans="1:14" s="1" customFormat="1" ht="18.75">
      <c r="A6" s="3"/>
      <c r="B6" s="60"/>
      <c r="C6" s="3"/>
      <c r="D6" s="3"/>
      <c r="E6" s="3"/>
      <c r="F6" s="3"/>
      <c r="G6" s="3"/>
      <c r="H6" s="3"/>
      <c r="I6" s="3"/>
      <c r="M6" s="1">
        <v>4</v>
      </c>
      <c r="N6" s="1">
        <v>5000</v>
      </c>
    </row>
    <row r="7" spans="1:14" s="1" customFormat="1" ht="18.75">
      <c r="A7" s="3"/>
      <c r="B7" s="60" t="s">
        <v>120</v>
      </c>
      <c r="C7" s="702" t="str">
        <f>IF(基本情報登録!D24&gt;0,基本情報登録!D24,"")</f>
        <v/>
      </c>
      <c r="D7" s="702"/>
      <c r="E7" s="702"/>
      <c r="F7" s="702"/>
      <c r="G7" s="702"/>
      <c r="H7" s="3"/>
      <c r="I7" s="3"/>
      <c r="M7" s="1">
        <v>5</v>
      </c>
      <c r="N7" s="1">
        <v>5000</v>
      </c>
    </row>
    <row r="8" spans="1:14" s="1" customFormat="1" ht="18.75">
      <c r="A8" s="3"/>
      <c r="B8" s="60"/>
      <c r="C8" s="3"/>
      <c r="D8" s="3"/>
      <c r="E8" s="3"/>
      <c r="F8" s="3"/>
      <c r="G8" s="3"/>
      <c r="H8" s="3"/>
      <c r="I8" s="3"/>
      <c r="M8" s="1">
        <v>6</v>
      </c>
      <c r="N8" s="1">
        <v>10000</v>
      </c>
    </row>
    <row r="9" spans="1:14" s="1" customFormat="1" ht="18.75">
      <c r="A9" s="3"/>
      <c r="B9" s="60" t="s">
        <v>11</v>
      </c>
      <c r="C9" s="702" t="str">
        <f>IF(基本情報登録!D26&gt;0,基本情報登録!D26,"")</f>
        <v/>
      </c>
      <c r="D9" s="702"/>
      <c r="E9" s="702"/>
      <c r="F9" s="702"/>
      <c r="G9" s="702"/>
      <c r="H9" s="3"/>
      <c r="I9" s="3"/>
      <c r="M9" s="1">
        <v>7</v>
      </c>
      <c r="N9" s="1">
        <v>10000</v>
      </c>
    </row>
    <row r="10" spans="1:14" s="1" customFormat="1" ht="18.75">
      <c r="A10" s="3"/>
      <c r="B10" s="60"/>
      <c r="C10" s="3"/>
      <c r="D10" s="3"/>
      <c r="E10" s="3"/>
      <c r="F10" s="3"/>
      <c r="G10" s="3"/>
      <c r="H10" s="3"/>
      <c r="I10" s="3"/>
      <c r="M10" s="1">
        <v>8</v>
      </c>
      <c r="N10" s="1">
        <v>10000</v>
      </c>
    </row>
    <row r="11" spans="1:14" s="1" customFormat="1" ht="18.75">
      <c r="A11" s="3"/>
      <c r="B11" s="60" t="s">
        <v>12</v>
      </c>
      <c r="C11" s="702" t="str">
        <f>IF(基本情報登録!D27&gt;0,基本情報登録!D27,"")</f>
        <v/>
      </c>
      <c r="D11" s="702"/>
      <c r="E11" s="702"/>
      <c r="F11" s="702"/>
      <c r="G11" s="702"/>
      <c r="H11" s="3"/>
      <c r="I11" s="3"/>
      <c r="M11" s="1">
        <v>9</v>
      </c>
      <c r="N11" s="1">
        <v>10000</v>
      </c>
    </row>
    <row r="12" spans="1:14" s="1" customFormat="1" ht="18.75">
      <c r="A12" s="3"/>
      <c r="B12" s="3"/>
      <c r="C12" s="3"/>
      <c r="D12" s="3"/>
      <c r="E12" s="3"/>
      <c r="F12" s="3"/>
      <c r="G12" s="3"/>
      <c r="H12" s="3"/>
      <c r="I12" s="3"/>
      <c r="M12" s="1">
        <v>10</v>
      </c>
      <c r="N12" s="1">
        <v>10000</v>
      </c>
    </row>
    <row r="13" spans="1:14" s="1" customFormat="1" ht="18.75">
      <c r="A13" s="3"/>
      <c r="B13" s="3"/>
      <c r="C13" s="665" t="s">
        <v>121</v>
      </c>
      <c r="D13" s="665"/>
      <c r="E13" s="665"/>
      <c r="F13" s="665"/>
      <c r="G13" s="665"/>
      <c r="H13" s="3"/>
      <c r="I13" s="3"/>
      <c r="M13" s="1">
        <v>11</v>
      </c>
      <c r="N13" s="1">
        <v>10000</v>
      </c>
    </row>
    <row r="14" spans="1:14" s="1" customFormat="1" ht="19.5" thickBot="1">
      <c r="A14" s="3"/>
      <c r="B14" s="60"/>
      <c r="C14" s="700"/>
      <c r="D14" s="700"/>
      <c r="E14" s="700"/>
      <c r="F14" s="700"/>
      <c r="G14" s="700"/>
      <c r="H14" s="3"/>
      <c r="I14" s="3"/>
      <c r="M14" s="1">
        <v>12</v>
      </c>
      <c r="N14" s="1">
        <v>10000</v>
      </c>
    </row>
    <row r="15" spans="1:14" s="1" customFormat="1" ht="19.5" thickBot="1">
      <c r="A15" s="3"/>
      <c r="B15" s="3"/>
      <c r="C15" s="676" t="s">
        <v>122</v>
      </c>
      <c r="D15" s="677"/>
      <c r="E15" s="677"/>
      <c r="F15" s="677"/>
      <c r="G15" s="678"/>
      <c r="H15" s="3"/>
      <c r="I15" s="3"/>
      <c r="M15" s="1">
        <v>13</v>
      </c>
      <c r="N15" s="1">
        <v>10000</v>
      </c>
    </row>
    <row r="16" spans="1:14" s="1" customFormat="1" ht="18.75">
      <c r="A16" s="3"/>
      <c r="B16" s="3"/>
      <c r="C16" s="135" t="s">
        <v>123</v>
      </c>
      <c r="D16" s="43">
        <v>1500</v>
      </c>
      <c r="E16" s="137" t="s">
        <v>124</v>
      </c>
      <c r="F16" s="44" t="e">
        <f>'様式Ⅲ－1(男子)'!#REF!</f>
        <v>#REF!</v>
      </c>
      <c r="G16" s="45" t="e">
        <f>D16*F16</f>
        <v>#REF!</v>
      </c>
      <c r="H16" s="3"/>
      <c r="I16" s="3"/>
      <c r="M16" s="1">
        <v>14</v>
      </c>
      <c r="N16" s="1">
        <v>10000</v>
      </c>
    </row>
    <row r="17" spans="1:14" s="1" customFormat="1" ht="19.5" thickBot="1">
      <c r="A17" s="3"/>
      <c r="B17" s="3"/>
      <c r="C17" s="46" t="s">
        <v>125</v>
      </c>
      <c r="D17" s="47">
        <v>2000</v>
      </c>
      <c r="E17" s="48" t="s">
        <v>124</v>
      </c>
      <c r="F17" s="49" t="e">
        <f>#REF!+#REF!</f>
        <v>#REF!</v>
      </c>
      <c r="G17" s="50" t="e">
        <f>D17*F17</f>
        <v>#REF!</v>
      </c>
      <c r="H17" s="3"/>
      <c r="I17" s="3"/>
      <c r="M17" s="1">
        <v>15</v>
      </c>
      <c r="N17" s="1">
        <v>10000</v>
      </c>
    </row>
    <row r="18" spans="1:14" s="1" customFormat="1" ht="20.25" thickTop="1" thickBot="1">
      <c r="A18" s="3"/>
      <c r="B18" s="3"/>
      <c r="C18" s="51"/>
      <c r="D18" s="52"/>
      <c r="E18" s="136"/>
      <c r="F18" s="136" t="s">
        <v>126</v>
      </c>
      <c r="G18" s="53" t="e">
        <f>SUM(G16:G17)</f>
        <v>#REF!</v>
      </c>
      <c r="H18" s="3"/>
      <c r="I18" s="3"/>
      <c r="M18" s="1">
        <v>16</v>
      </c>
      <c r="N18" s="1">
        <v>15000</v>
      </c>
    </row>
    <row r="19" spans="1:14" s="1" customFormat="1" ht="19.5" thickBot="1">
      <c r="A19" s="3"/>
      <c r="B19" s="3"/>
      <c r="C19" s="3"/>
      <c r="D19" s="3"/>
      <c r="E19" s="60"/>
      <c r="F19" s="3"/>
      <c r="G19" s="54"/>
      <c r="H19" s="3"/>
      <c r="I19" s="3"/>
      <c r="M19" s="1">
        <v>17</v>
      </c>
      <c r="N19" s="1">
        <v>15000</v>
      </c>
    </row>
    <row r="20" spans="1:14" s="1" customFormat="1" ht="19.5" thickBot="1">
      <c r="A20" s="3"/>
      <c r="B20" s="3"/>
      <c r="C20" s="679" t="s">
        <v>127</v>
      </c>
      <c r="D20" s="680"/>
      <c r="E20" s="680"/>
      <c r="F20" s="680"/>
      <c r="G20" s="681"/>
      <c r="H20" s="3"/>
      <c r="I20" s="3"/>
      <c r="M20" s="1">
        <v>18</v>
      </c>
      <c r="N20" s="1">
        <v>15000</v>
      </c>
    </row>
    <row r="21" spans="1:14" s="1" customFormat="1" ht="18.75">
      <c r="A21" s="3"/>
      <c r="B21" s="3"/>
      <c r="C21" s="134" t="s">
        <v>123</v>
      </c>
      <c r="D21" s="55">
        <v>1500</v>
      </c>
      <c r="E21" s="56" t="s">
        <v>124</v>
      </c>
      <c r="F21" s="57">
        <f>'様式Ⅲ－1(女子)'!T7</f>
        <v>0</v>
      </c>
      <c r="G21" s="58">
        <f>D21*F21</f>
        <v>0</v>
      </c>
      <c r="H21" s="3"/>
      <c r="I21" s="3"/>
      <c r="M21" s="1">
        <v>19</v>
      </c>
      <c r="N21" s="1">
        <v>15000</v>
      </c>
    </row>
    <row r="22" spans="1:14" s="1" customFormat="1" ht="19.5" thickBot="1">
      <c r="A22" s="3"/>
      <c r="B22" s="3"/>
      <c r="C22" s="46" t="s">
        <v>125</v>
      </c>
      <c r="D22" s="47">
        <v>2000</v>
      </c>
      <c r="E22" s="48" t="s">
        <v>124</v>
      </c>
      <c r="F22" s="49" t="e">
        <f>#REF!+#REF!</f>
        <v>#REF!</v>
      </c>
      <c r="G22" s="50" t="e">
        <f>D22*F22</f>
        <v>#REF!</v>
      </c>
      <c r="H22" s="3"/>
      <c r="I22" s="3"/>
      <c r="M22" s="1">
        <v>20</v>
      </c>
      <c r="N22" s="1">
        <v>15000</v>
      </c>
    </row>
    <row r="23" spans="1:14" s="1" customFormat="1" ht="20.25" thickTop="1" thickBot="1">
      <c r="A23" s="3"/>
      <c r="B23" s="3"/>
      <c r="C23" s="51"/>
      <c r="D23" s="52"/>
      <c r="E23" s="52"/>
      <c r="F23" s="136" t="s">
        <v>126</v>
      </c>
      <c r="G23" s="53" t="e">
        <f>SUM(G21:G22)</f>
        <v>#REF!</v>
      </c>
      <c r="H23" s="3"/>
      <c r="I23" s="3"/>
      <c r="M23" s="1">
        <v>21</v>
      </c>
      <c r="N23" s="1">
        <v>15000</v>
      </c>
    </row>
    <row r="24" spans="1:14" s="1" customFormat="1" ht="19.5" thickBot="1">
      <c r="A24" s="3"/>
      <c r="B24" s="3"/>
      <c r="C24" s="3"/>
      <c r="D24" s="3"/>
      <c r="E24" s="3"/>
      <c r="F24" s="60"/>
      <c r="G24" s="54"/>
      <c r="H24" s="3"/>
      <c r="I24" s="3"/>
      <c r="M24" s="1">
        <v>22</v>
      </c>
      <c r="N24" s="1">
        <v>15000</v>
      </c>
    </row>
    <row r="25" spans="1:14" s="1" customFormat="1" ht="19.5" thickBot="1">
      <c r="A25" s="3"/>
      <c r="B25" s="3"/>
      <c r="C25" s="693" t="s">
        <v>128</v>
      </c>
      <c r="D25" s="694"/>
      <c r="E25" s="694"/>
      <c r="F25" s="694"/>
      <c r="G25" s="695"/>
      <c r="H25" s="3"/>
      <c r="I25" s="3"/>
      <c r="M25" s="1">
        <v>23</v>
      </c>
      <c r="N25" s="1">
        <v>15000</v>
      </c>
    </row>
    <row r="26" spans="1:14" s="1" customFormat="1" ht="19.5" thickBot="1">
      <c r="A26" s="3"/>
      <c r="B26" s="3"/>
      <c r="C26" s="682" t="s">
        <v>129</v>
      </c>
      <c r="D26" s="696"/>
      <c r="E26" s="61">
        <f>'様式Ⅲ－1(男子)'!W17+'様式Ⅲ－1(女子)'!X17</f>
        <v>18</v>
      </c>
      <c r="F26" s="697">
        <f>IF(E26&gt;0,VLOOKUP(E26,M3:N401,2,0),"")</f>
        <v>15000</v>
      </c>
      <c r="G26" s="698"/>
      <c r="H26" s="3"/>
      <c r="I26" s="3"/>
      <c r="M26" s="1">
        <v>24</v>
      </c>
      <c r="N26" s="1">
        <v>15000</v>
      </c>
    </row>
    <row r="27" spans="1:14" s="1" customFormat="1" ht="19.5" thickBot="1">
      <c r="A27" s="3"/>
      <c r="B27" s="3"/>
      <c r="C27" s="3"/>
      <c r="D27" s="3"/>
      <c r="E27" s="3"/>
      <c r="F27" s="3"/>
      <c r="G27" s="3"/>
      <c r="H27" s="3"/>
      <c r="I27" s="3"/>
      <c r="M27" s="1">
        <v>25</v>
      </c>
      <c r="N27" s="1">
        <v>15000</v>
      </c>
    </row>
    <row r="28" spans="1:14" s="1" customFormat="1" ht="19.5" thickBot="1">
      <c r="A28" s="3"/>
      <c r="B28" s="3"/>
      <c r="C28" s="682" t="s">
        <v>130</v>
      </c>
      <c r="D28" s="683"/>
      <c r="E28" s="684" t="e">
        <f>SUM(G18,G23,F26,)</f>
        <v>#REF!</v>
      </c>
      <c r="F28" s="685"/>
      <c r="G28" s="686"/>
      <c r="H28" s="3"/>
      <c r="I28" s="3"/>
      <c r="M28" s="1">
        <v>26</v>
      </c>
      <c r="N28" s="1">
        <v>15000</v>
      </c>
    </row>
    <row r="29" spans="1:14" s="1" customFormat="1" ht="19.5" thickBot="1">
      <c r="A29" s="3"/>
      <c r="B29" s="3"/>
      <c r="C29" s="60"/>
      <c r="D29" s="60"/>
      <c r="E29" s="54"/>
      <c r="F29" s="60"/>
      <c r="G29" s="60"/>
      <c r="H29" s="3"/>
      <c r="I29" s="3"/>
      <c r="M29" s="1">
        <v>27</v>
      </c>
      <c r="N29" s="1">
        <v>15000</v>
      </c>
    </row>
    <row r="30" spans="1:14" s="1" customFormat="1" ht="18.75">
      <c r="A30" s="3"/>
      <c r="B30" s="3"/>
      <c r="C30" s="687" t="s">
        <v>131</v>
      </c>
      <c r="D30" s="689" t="s">
        <v>132</v>
      </c>
      <c r="E30" s="689"/>
      <c r="F30" s="689"/>
      <c r="G30" s="690"/>
      <c r="H30" s="3"/>
      <c r="I30" s="3"/>
      <c r="M30" s="1">
        <v>28</v>
      </c>
      <c r="N30" s="1">
        <v>15000</v>
      </c>
    </row>
    <row r="31" spans="1:14" s="1" customFormat="1" ht="19.5" thickBot="1">
      <c r="A31" s="3"/>
      <c r="B31" s="3"/>
      <c r="C31" s="688"/>
      <c r="D31" s="691" t="s">
        <v>133</v>
      </c>
      <c r="E31" s="691"/>
      <c r="F31" s="691"/>
      <c r="G31" s="692"/>
      <c r="H31" s="3"/>
      <c r="I31" s="3"/>
      <c r="M31" s="1">
        <v>29</v>
      </c>
      <c r="N31" s="1">
        <v>15000</v>
      </c>
    </row>
    <row r="32" spans="1:14" s="1" customFormat="1" ht="19.5" thickBot="1">
      <c r="A32" s="3"/>
      <c r="B32" s="3"/>
      <c r="C32" s="3"/>
      <c r="D32" s="59"/>
      <c r="E32" s="59"/>
      <c r="F32" s="59"/>
      <c r="G32" s="59"/>
      <c r="H32" s="3"/>
      <c r="I32" s="3"/>
      <c r="M32" s="1">
        <v>31</v>
      </c>
      <c r="N32" s="1">
        <v>25000</v>
      </c>
    </row>
    <row r="33" spans="1:14" s="1" customFormat="1" ht="19.5" thickBot="1">
      <c r="A33" s="3"/>
      <c r="B33" s="3"/>
      <c r="C33" s="665" t="s">
        <v>134</v>
      </c>
      <c r="D33" s="665"/>
      <c r="E33" s="666" t="s">
        <v>135</v>
      </c>
      <c r="F33" s="667"/>
      <c r="G33" s="3"/>
      <c r="H33" s="3"/>
      <c r="I33" s="3"/>
      <c r="M33" s="1">
        <v>32</v>
      </c>
      <c r="N33" s="1">
        <v>25000</v>
      </c>
    </row>
    <row r="34" spans="1:14" s="1" customFormat="1" ht="19.5" thickBot="1">
      <c r="A34" s="3"/>
      <c r="B34" s="3"/>
      <c r="C34" s="665" t="s">
        <v>136</v>
      </c>
      <c r="D34" s="665"/>
      <c r="E34" s="699"/>
      <c r="F34" s="699"/>
      <c r="G34" s="699"/>
      <c r="H34" s="699"/>
      <c r="I34" s="699"/>
      <c r="M34" s="1">
        <v>33</v>
      </c>
      <c r="N34" s="1">
        <v>25000</v>
      </c>
    </row>
    <row r="35" spans="1:14" s="1" customFormat="1" ht="19.5" thickBot="1">
      <c r="A35" s="3"/>
      <c r="B35" s="3"/>
      <c r="C35" s="3"/>
      <c r="D35" s="3"/>
      <c r="E35" s="699"/>
      <c r="F35" s="699"/>
      <c r="G35" s="699"/>
      <c r="H35" s="699"/>
      <c r="I35" s="699"/>
      <c r="M35" s="1">
        <v>34</v>
      </c>
      <c r="N35" s="1">
        <v>25000</v>
      </c>
    </row>
    <row r="36" spans="1:14" s="1" customFormat="1" ht="18.75">
      <c r="A36" s="3"/>
      <c r="B36" s="668" t="s">
        <v>137</v>
      </c>
      <c r="C36" s="669"/>
      <c r="D36" s="669"/>
      <c r="E36" s="670"/>
      <c r="F36" s="670"/>
      <c r="G36" s="670"/>
      <c r="H36" s="671"/>
      <c r="I36" s="3"/>
      <c r="M36" s="1">
        <v>35</v>
      </c>
      <c r="N36" s="1">
        <v>25000</v>
      </c>
    </row>
    <row r="37" spans="1:14" s="1" customFormat="1" ht="18.75">
      <c r="A37" s="3"/>
      <c r="B37" s="672"/>
      <c r="C37" s="670"/>
      <c r="D37" s="670"/>
      <c r="E37" s="670"/>
      <c r="F37" s="670"/>
      <c r="G37" s="670"/>
      <c r="H37" s="671"/>
      <c r="I37" s="3"/>
      <c r="M37" s="1">
        <v>36</v>
      </c>
      <c r="N37" s="1">
        <v>25000</v>
      </c>
    </row>
    <row r="38" spans="1:14" s="1" customFormat="1" ht="18.75">
      <c r="A38" s="3"/>
      <c r="B38" s="672"/>
      <c r="C38" s="670"/>
      <c r="D38" s="670"/>
      <c r="E38" s="670"/>
      <c r="F38" s="670"/>
      <c r="G38" s="670"/>
      <c r="H38" s="671"/>
      <c r="I38" s="3"/>
      <c r="M38" s="1">
        <v>37</v>
      </c>
      <c r="N38" s="1">
        <v>25000</v>
      </c>
    </row>
    <row r="39" spans="1:14" s="1" customFormat="1" ht="18.75">
      <c r="A39" s="3"/>
      <c r="B39" s="672"/>
      <c r="C39" s="670"/>
      <c r="D39" s="670"/>
      <c r="E39" s="670"/>
      <c r="F39" s="670"/>
      <c r="G39" s="670"/>
      <c r="H39" s="671"/>
      <c r="I39" s="3"/>
      <c r="M39" s="1">
        <v>38</v>
      </c>
      <c r="N39" s="1">
        <v>25000</v>
      </c>
    </row>
    <row r="40" spans="1:14" s="1" customFormat="1" ht="18.75">
      <c r="A40" s="3"/>
      <c r="B40" s="672"/>
      <c r="C40" s="670"/>
      <c r="D40" s="670"/>
      <c r="E40" s="670"/>
      <c r="F40" s="670"/>
      <c r="G40" s="670"/>
      <c r="H40" s="671"/>
      <c r="I40" s="3"/>
      <c r="M40" s="1">
        <v>39</v>
      </c>
      <c r="N40" s="1">
        <v>25000</v>
      </c>
    </row>
    <row r="41" spans="1:14" s="1" customFormat="1" ht="18.75">
      <c r="A41" s="3"/>
      <c r="B41" s="672"/>
      <c r="C41" s="670"/>
      <c r="D41" s="670"/>
      <c r="E41" s="670"/>
      <c r="F41" s="670"/>
      <c r="G41" s="670"/>
      <c r="H41" s="671"/>
      <c r="I41" s="3"/>
      <c r="M41" s="1">
        <v>40</v>
      </c>
      <c r="N41" s="1">
        <v>25000</v>
      </c>
    </row>
    <row r="42" spans="1:14" s="1" customFormat="1" ht="18.75">
      <c r="A42" s="3"/>
      <c r="B42" s="672"/>
      <c r="C42" s="670"/>
      <c r="D42" s="670"/>
      <c r="E42" s="670"/>
      <c r="F42" s="670"/>
      <c r="G42" s="670"/>
      <c r="H42" s="671"/>
      <c r="I42" s="3"/>
      <c r="M42" s="1">
        <v>41</v>
      </c>
      <c r="N42" s="1">
        <v>25000</v>
      </c>
    </row>
    <row r="43" spans="1:14" s="1" customFormat="1" ht="18.75">
      <c r="A43" s="3"/>
      <c r="B43" s="672"/>
      <c r="C43" s="670"/>
      <c r="D43" s="670"/>
      <c r="E43" s="670"/>
      <c r="F43" s="670"/>
      <c r="G43" s="670"/>
      <c r="H43" s="671"/>
      <c r="I43" s="3"/>
      <c r="M43" s="1">
        <v>42</v>
      </c>
      <c r="N43" s="1">
        <v>25000</v>
      </c>
    </row>
    <row r="44" spans="1:14" s="1" customFormat="1" ht="18.75">
      <c r="A44" s="3"/>
      <c r="B44" s="672"/>
      <c r="C44" s="670"/>
      <c r="D44" s="670"/>
      <c r="E44" s="670"/>
      <c r="F44" s="670"/>
      <c r="G44" s="670"/>
      <c r="H44" s="671"/>
      <c r="I44" s="3"/>
      <c r="M44" s="1">
        <v>43</v>
      </c>
      <c r="N44" s="1">
        <v>25000</v>
      </c>
    </row>
    <row r="45" spans="1:14" s="1" customFormat="1" ht="18.75">
      <c r="A45" s="3"/>
      <c r="B45" s="672"/>
      <c r="C45" s="670"/>
      <c r="D45" s="670"/>
      <c r="E45" s="670"/>
      <c r="F45" s="670"/>
      <c r="G45" s="670"/>
      <c r="H45" s="671"/>
      <c r="I45" s="3"/>
      <c r="M45" s="1">
        <v>44</v>
      </c>
      <c r="N45" s="1">
        <v>25000</v>
      </c>
    </row>
    <row r="46" spans="1:14" s="1" customFormat="1" ht="18.75">
      <c r="A46" s="3"/>
      <c r="B46" s="672"/>
      <c r="C46" s="670"/>
      <c r="D46" s="670"/>
      <c r="E46" s="670"/>
      <c r="F46" s="670"/>
      <c r="G46" s="670"/>
      <c r="H46" s="671"/>
      <c r="I46" s="3"/>
      <c r="M46" s="1">
        <v>45</v>
      </c>
      <c r="N46" s="1">
        <v>25000</v>
      </c>
    </row>
    <row r="47" spans="1:14" s="1" customFormat="1" ht="18.75">
      <c r="A47" s="3"/>
      <c r="B47" s="672"/>
      <c r="C47" s="670"/>
      <c r="D47" s="670"/>
      <c r="E47" s="670"/>
      <c r="F47" s="670"/>
      <c r="G47" s="670"/>
      <c r="H47" s="671"/>
      <c r="I47" s="3"/>
      <c r="M47" s="1">
        <v>46</v>
      </c>
      <c r="N47" s="1">
        <v>25000</v>
      </c>
    </row>
    <row r="48" spans="1:14" s="1" customFormat="1" ht="18.75">
      <c r="A48" s="3"/>
      <c r="B48" s="672"/>
      <c r="C48" s="670"/>
      <c r="D48" s="670"/>
      <c r="E48" s="670"/>
      <c r="F48" s="670"/>
      <c r="G48" s="670"/>
      <c r="H48" s="671"/>
      <c r="I48" s="3"/>
      <c r="M48" s="1">
        <v>47</v>
      </c>
      <c r="N48" s="1">
        <v>25000</v>
      </c>
    </row>
    <row r="49" spans="1:14" s="1" customFormat="1" ht="18.75">
      <c r="A49" s="3"/>
      <c r="B49" s="672"/>
      <c r="C49" s="670"/>
      <c r="D49" s="670"/>
      <c r="E49" s="670"/>
      <c r="F49" s="670"/>
      <c r="G49" s="670"/>
      <c r="H49" s="671"/>
      <c r="I49" s="3"/>
      <c r="M49" s="1">
        <v>48</v>
      </c>
      <c r="N49" s="1">
        <v>25000</v>
      </c>
    </row>
    <row r="50" spans="1:14" s="1" customFormat="1" ht="18.75">
      <c r="A50" s="3"/>
      <c r="B50" s="672"/>
      <c r="C50" s="670"/>
      <c r="D50" s="670"/>
      <c r="E50" s="670"/>
      <c r="F50" s="670"/>
      <c r="G50" s="670"/>
      <c r="H50" s="671"/>
      <c r="I50" s="3"/>
      <c r="M50" s="1">
        <v>49</v>
      </c>
      <c r="N50" s="1">
        <v>25000</v>
      </c>
    </row>
    <row r="51" spans="1:14" s="1" customFormat="1" ht="18.75">
      <c r="A51" s="3"/>
      <c r="B51" s="672"/>
      <c r="C51" s="670"/>
      <c r="D51" s="670"/>
      <c r="E51" s="670"/>
      <c r="F51" s="670"/>
      <c r="G51" s="670"/>
      <c r="H51" s="671"/>
      <c r="I51" s="3"/>
      <c r="M51" s="1">
        <v>50</v>
      </c>
      <c r="N51" s="1">
        <v>25000</v>
      </c>
    </row>
    <row r="52" spans="1:14" s="1" customFormat="1" ht="18.75">
      <c r="A52" s="3"/>
      <c r="B52" s="672"/>
      <c r="C52" s="670"/>
      <c r="D52" s="670"/>
      <c r="E52" s="670"/>
      <c r="F52" s="670"/>
      <c r="G52" s="670"/>
      <c r="H52" s="671"/>
      <c r="I52" s="3"/>
      <c r="M52" s="1">
        <v>51</v>
      </c>
      <c r="N52" s="1">
        <v>40000</v>
      </c>
    </row>
    <row r="53" spans="1:14" s="1" customFormat="1" ht="19.5" thickBot="1">
      <c r="A53" s="3"/>
      <c r="B53" s="673"/>
      <c r="C53" s="674"/>
      <c r="D53" s="674"/>
      <c r="E53" s="674"/>
      <c r="F53" s="674"/>
      <c r="G53" s="674"/>
      <c r="H53" s="675"/>
      <c r="I53" s="3"/>
      <c r="M53" s="1">
        <v>52</v>
      </c>
      <c r="N53" s="1">
        <v>40000</v>
      </c>
    </row>
    <row r="54" spans="1:14" s="1" customFormat="1" ht="18.75">
      <c r="A54" s="3"/>
      <c r="B54" s="3"/>
      <c r="C54" s="3"/>
      <c r="D54" s="3"/>
      <c r="E54" s="3"/>
      <c r="F54" s="3"/>
      <c r="G54" s="3"/>
      <c r="H54" s="3"/>
      <c r="I54" s="3"/>
      <c r="M54" s="1">
        <v>53</v>
      </c>
      <c r="N54" s="1">
        <v>40000</v>
      </c>
    </row>
    <row r="55" spans="1:14" s="1" customFormat="1">
      <c r="M55" s="1">
        <v>54</v>
      </c>
      <c r="N55" s="1">
        <v>40000</v>
      </c>
    </row>
    <row r="56" spans="1:14" s="1" customFormat="1">
      <c r="M56" s="1">
        <v>55</v>
      </c>
      <c r="N56" s="1">
        <v>40000</v>
      </c>
    </row>
    <row r="57" spans="1:14" s="1" customFormat="1">
      <c r="M57" s="1">
        <v>56</v>
      </c>
      <c r="N57" s="1">
        <v>40000</v>
      </c>
    </row>
    <row r="58" spans="1:14" s="1" customFormat="1">
      <c r="M58" s="1">
        <v>57</v>
      </c>
      <c r="N58" s="1">
        <v>40000</v>
      </c>
    </row>
    <row r="59" spans="1:14" s="1" customFormat="1">
      <c r="M59" s="1">
        <v>58</v>
      </c>
      <c r="N59" s="1">
        <v>40000</v>
      </c>
    </row>
    <row r="60" spans="1:14" s="1" customFormat="1">
      <c r="M60" s="1">
        <v>59</v>
      </c>
      <c r="N60" s="1">
        <v>40000</v>
      </c>
    </row>
    <row r="61" spans="1:14" s="1" customFormat="1">
      <c r="M61" s="1">
        <v>60</v>
      </c>
      <c r="N61" s="1">
        <v>40000</v>
      </c>
    </row>
    <row r="62" spans="1:14" s="1" customFormat="1">
      <c r="M62" s="1">
        <v>61</v>
      </c>
      <c r="N62" s="1">
        <v>40000</v>
      </c>
    </row>
    <row r="63" spans="1:14" s="1" customFormat="1">
      <c r="M63" s="1">
        <v>62</v>
      </c>
      <c r="N63" s="1">
        <v>40000</v>
      </c>
    </row>
    <row r="64" spans="1:14" s="1" customFormat="1">
      <c r="M64" s="1">
        <v>63</v>
      </c>
      <c r="N64" s="1">
        <v>40000</v>
      </c>
    </row>
    <row r="65" spans="13:14" s="1" customFormat="1">
      <c r="M65" s="1">
        <v>64</v>
      </c>
      <c r="N65" s="1">
        <v>40000</v>
      </c>
    </row>
    <row r="66" spans="13:14" s="1" customFormat="1">
      <c r="M66" s="1">
        <v>65</v>
      </c>
      <c r="N66" s="1">
        <v>40000</v>
      </c>
    </row>
    <row r="67" spans="13:14" s="1" customFormat="1">
      <c r="M67" s="1">
        <v>66</v>
      </c>
      <c r="N67" s="1">
        <v>40000</v>
      </c>
    </row>
    <row r="68" spans="13:14" s="1" customFormat="1">
      <c r="M68" s="1">
        <v>67</v>
      </c>
      <c r="N68" s="1">
        <v>40000</v>
      </c>
    </row>
    <row r="69" spans="13:14" s="1" customFormat="1">
      <c r="M69" s="1">
        <v>68</v>
      </c>
      <c r="N69" s="1">
        <v>40000</v>
      </c>
    </row>
    <row r="70" spans="13:14" s="1" customFormat="1">
      <c r="M70" s="1">
        <v>69</v>
      </c>
      <c r="N70" s="1">
        <v>40000</v>
      </c>
    </row>
    <row r="71" spans="13:14" s="1" customFormat="1">
      <c r="M71" s="1">
        <v>70</v>
      </c>
      <c r="N71" s="1">
        <v>40000</v>
      </c>
    </row>
    <row r="72" spans="13:14" s="1" customFormat="1">
      <c r="M72" s="1">
        <v>71</v>
      </c>
      <c r="N72" s="1">
        <v>40000</v>
      </c>
    </row>
    <row r="73" spans="13:14" s="1" customFormat="1">
      <c r="M73" s="1">
        <v>72</v>
      </c>
      <c r="N73" s="1">
        <v>40000</v>
      </c>
    </row>
    <row r="74" spans="13:14" s="1" customFormat="1">
      <c r="M74" s="1">
        <v>73</v>
      </c>
      <c r="N74" s="1">
        <v>40000</v>
      </c>
    </row>
    <row r="75" spans="13:14" s="1" customFormat="1">
      <c r="M75" s="1">
        <v>74</v>
      </c>
      <c r="N75" s="1">
        <v>40000</v>
      </c>
    </row>
    <row r="76" spans="13:14" s="1" customFormat="1">
      <c r="M76" s="1">
        <v>75</v>
      </c>
      <c r="N76" s="1">
        <v>40000</v>
      </c>
    </row>
    <row r="77" spans="13:14" s="1" customFormat="1">
      <c r="M77" s="1">
        <v>76</v>
      </c>
      <c r="N77" s="1">
        <v>40000</v>
      </c>
    </row>
    <row r="78" spans="13:14" s="1" customFormat="1">
      <c r="M78" s="1">
        <v>77</v>
      </c>
      <c r="N78" s="1">
        <v>40000</v>
      </c>
    </row>
    <row r="79" spans="13:14" s="1" customFormat="1">
      <c r="M79" s="1">
        <v>78</v>
      </c>
      <c r="N79" s="1">
        <v>40000</v>
      </c>
    </row>
    <row r="80" spans="13:14" s="1" customFormat="1">
      <c r="M80" s="1">
        <v>79</v>
      </c>
      <c r="N80" s="1">
        <v>40000</v>
      </c>
    </row>
    <row r="81" spans="13:14" s="1" customFormat="1">
      <c r="M81" s="1">
        <v>80</v>
      </c>
      <c r="N81" s="1">
        <v>40000</v>
      </c>
    </row>
    <row r="82" spans="13:14" s="1" customFormat="1">
      <c r="M82" s="1">
        <v>81</v>
      </c>
      <c r="N82" s="1">
        <v>40000</v>
      </c>
    </row>
    <row r="83" spans="13:14" s="1" customFormat="1">
      <c r="M83" s="1">
        <v>82</v>
      </c>
      <c r="N83" s="1">
        <v>40000</v>
      </c>
    </row>
    <row r="84" spans="13:14" s="1" customFormat="1">
      <c r="M84" s="1">
        <v>83</v>
      </c>
      <c r="N84" s="1">
        <v>40000</v>
      </c>
    </row>
    <row r="85" spans="13:14" s="1" customFormat="1">
      <c r="M85" s="1">
        <v>84</v>
      </c>
      <c r="N85" s="1">
        <v>40000</v>
      </c>
    </row>
    <row r="86" spans="13:14" s="1" customFormat="1">
      <c r="M86" s="1">
        <v>85</v>
      </c>
      <c r="N86" s="1">
        <v>40000</v>
      </c>
    </row>
    <row r="87" spans="13:14" s="1" customFormat="1">
      <c r="M87" s="1">
        <v>86</v>
      </c>
      <c r="N87" s="1">
        <v>40000</v>
      </c>
    </row>
    <row r="88" spans="13:14" s="1" customFormat="1">
      <c r="M88" s="1">
        <v>87</v>
      </c>
      <c r="N88" s="1">
        <v>40000</v>
      </c>
    </row>
    <row r="89" spans="13:14" s="1" customFormat="1">
      <c r="M89" s="1">
        <v>88</v>
      </c>
      <c r="N89" s="1">
        <v>40000</v>
      </c>
    </row>
    <row r="90" spans="13:14" s="1" customFormat="1">
      <c r="M90" s="1">
        <v>89</v>
      </c>
      <c r="N90" s="1">
        <v>40000</v>
      </c>
    </row>
    <row r="91" spans="13:14" s="1" customFormat="1">
      <c r="M91" s="1">
        <v>90</v>
      </c>
      <c r="N91" s="1">
        <v>40000</v>
      </c>
    </row>
    <row r="92" spans="13:14" s="1" customFormat="1">
      <c r="M92" s="1">
        <v>91</v>
      </c>
      <c r="N92" s="1">
        <v>40000</v>
      </c>
    </row>
    <row r="93" spans="13:14" s="1" customFormat="1">
      <c r="M93" s="1">
        <v>92</v>
      </c>
      <c r="N93" s="1">
        <v>40000</v>
      </c>
    </row>
    <row r="94" spans="13:14" s="1" customFormat="1">
      <c r="M94" s="1">
        <v>93</v>
      </c>
      <c r="N94" s="1">
        <v>40000</v>
      </c>
    </row>
    <row r="95" spans="13:14" s="1" customFormat="1">
      <c r="M95" s="1">
        <v>94</v>
      </c>
      <c r="N95" s="1">
        <v>40000</v>
      </c>
    </row>
    <row r="96" spans="13:14" s="1" customFormat="1">
      <c r="M96" s="1">
        <v>95</v>
      </c>
      <c r="N96" s="1">
        <v>40000</v>
      </c>
    </row>
    <row r="97" spans="13:14" s="1" customFormat="1">
      <c r="M97" s="1">
        <v>96</v>
      </c>
      <c r="N97" s="1">
        <v>40000</v>
      </c>
    </row>
    <row r="98" spans="13:14" s="1" customFormat="1">
      <c r="M98" s="1">
        <v>97</v>
      </c>
      <c r="N98" s="1">
        <v>40000</v>
      </c>
    </row>
    <row r="99" spans="13:14" s="1" customFormat="1">
      <c r="M99" s="1">
        <v>98</v>
      </c>
      <c r="N99" s="1">
        <v>40000</v>
      </c>
    </row>
    <row r="100" spans="13:14" s="1" customFormat="1">
      <c r="M100" s="1">
        <v>99</v>
      </c>
      <c r="N100" s="1">
        <v>40000</v>
      </c>
    </row>
    <row r="101" spans="13:14" s="1" customFormat="1">
      <c r="M101" s="1">
        <v>100</v>
      </c>
      <c r="N101" s="1">
        <v>40000</v>
      </c>
    </row>
    <row r="102" spans="13:14" s="1" customFormat="1">
      <c r="M102" s="1">
        <v>101</v>
      </c>
      <c r="N102" s="1">
        <v>40000</v>
      </c>
    </row>
    <row r="103" spans="13:14" s="1" customFormat="1">
      <c r="M103" s="1">
        <v>102</v>
      </c>
      <c r="N103" s="1">
        <v>40000</v>
      </c>
    </row>
    <row r="104" spans="13:14" s="1" customFormat="1">
      <c r="M104" s="1">
        <v>103</v>
      </c>
      <c r="N104" s="1">
        <v>40000</v>
      </c>
    </row>
    <row r="105" spans="13:14" s="1" customFormat="1">
      <c r="M105" s="1">
        <v>104</v>
      </c>
      <c r="N105" s="1">
        <v>40000</v>
      </c>
    </row>
    <row r="106" spans="13:14" s="1" customFormat="1">
      <c r="M106" s="1">
        <v>105</v>
      </c>
      <c r="N106" s="1">
        <v>40000</v>
      </c>
    </row>
    <row r="107" spans="13:14" s="1" customFormat="1">
      <c r="M107" s="1">
        <v>106</v>
      </c>
      <c r="N107" s="1">
        <v>40000</v>
      </c>
    </row>
    <row r="108" spans="13:14" s="1" customFormat="1">
      <c r="M108" s="1">
        <v>107</v>
      </c>
      <c r="N108" s="1">
        <v>40000</v>
      </c>
    </row>
    <row r="109" spans="13:14" s="1" customFormat="1">
      <c r="M109" s="1">
        <v>108</v>
      </c>
      <c r="N109" s="1">
        <v>40000</v>
      </c>
    </row>
    <row r="110" spans="13:14" s="1" customFormat="1">
      <c r="M110" s="1">
        <v>109</v>
      </c>
      <c r="N110" s="1">
        <v>40000</v>
      </c>
    </row>
    <row r="111" spans="13:14" s="1" customFormat="1">
      <c r="M111" s="1">
        <v>110</v>
      </c>
      <c r="N111" s="1">
        <v>40000</v>
      </c>
    </row>
    <row r="112" spans="13:14" s="1" customFormat="1">
      <c r="M112" s="1">
        <v>111</v>
      </c>
      <c r="N112" s="1">
        <v>40000</v>
      </c>
    </row>
    <row r="113" spans="13:14" s="1" customFormat="1">
      <c r="M113" s="1">
        <v>112</v>
      </c>
      <c r="N113" s="1">
        <v>40000</v>
      </c>
    </row>
    <row r="114" spans="13:14" s="1" customFormat="1">
      <c r="M114" s="1">
        <v>113</v>
      </c>
      <c r="N114" s="1">
        <v>40000</v>
      </c>
    </row>
    <row r="115" spans="13:14" s="1" customFormat="1">
      <c r="M115" s="1">
        <v>114</v>
      </c>
      <c r="N115" s="1">
        <v>40000</v>
      </c>
    </row>
    <row r="116" spans="13:14" s="1" customFormat="1">
      <c r="M116" s="1">
        <v>115</v>
      </c>
      <c r="N116" s="1">
        <v>40000</v>
      </c>
    </row>
    <row r="117" spans="13:14" s="1" customFormat="1">
      <c r="M117" s="1">
        <v>116</v>
      </c>
      <c r="N117" s="1">
        <v>40000</v>
      </c>
    </row>
    <row r="118" spans="13:14" s="1" customFormat="1">
      <c r="M118" s="1">
        <v>117</v>
      </c>
      <c r="N118" s="1">
        <v>40000</v>
      </c>
    </row>
    <row r="119" spans="13:14" s="1" customFormat="1">
      <c r="M119" s="1">
        <v>118</v>
      </c>
      <c r="N119" s="1">
        <v>40000</v>
      </c>
    </row>
    <row r="120" spans="13:14" s="1" customFormat="1">
      <c r="M120" s="1">
        <v>119</v>
      </c>
      <c r="N120" s="1">
        <v>40000</v>
      </c>
    </row>
    <row r="121" spans="13:14" s="1" customFormat="1">
      <c r="M121" s="1">
        <v>120</v>
      </c>
      <c r="N121" s="1">
        <v>40000</v>
      </c>
    </row>
    <row r="122" spans="13:14" s="1" customFormat="1">
      <c r="M122" s="1">
        <v>121</v>
      </c>
      <c r="N122" s="1">
        <v>40000</v>
      </c>
    </row>
    <row r="123" spans="13:14" s="1" customFormat="1">
      <c r="M123" s="1">
        <v>122</v>
      </c>
      <c r="N123" s="1">
        <v>40000</v>
      </c>
    </row>
    <row r="124" spans="13:14" s="1" customFormat="1">
      <c r="M124" s="1">
        <v>123</v>
      </c>
      <c r="N124" s="1">
        <v>40000</v>
      </c>
    </row>
    <row r="125" spans="13:14" s="1" customFormat="1">
      <c r="M125" s="1">
        <v>124</v>
      </c>
      <c r="N125" s="1">
        <v>40000</v>
      </c>
    </row>
    <row r="126" spans="13:14" s="1" customFormat="1">
      <c r="M126" s="1">
        <v>125</v>
      </c>
      <c r="N126" s="1">
        <v>40000</v>
      </c>
    </row>
    <row r="127" spans="13:14" s="1" customFormat="1">
      <c r="M127" s="1">
        <v>126</v>
      </c>
      <c r="N127" s="1">
        <v>40000</v>
      </c>
    </row>
    <row r="128" spans="13:14" s="1" customFormat="1">
      <c r="M128" s="1">
        <v>127</v>
      </c>
      <c r="N128" s="1">
        <v>40000</v>
      </c>
    </row>
    <row r="129" spans="13:14" s="1" customFormat="1">
      <c r="M129" s="1">
        <v>128</v>
      </c>
      <c r="N129" s="1">
        <v>40000</v>
      </c>
    </row>
    <row r="130" spans="13:14" s="1" customFormat="1">
      <c r="M130" s="1">
        <v>129</v>
      </c>
      <c r="N130" s="1">
        <v>40000</v>
      </c>
    </row>
    <row r="131" spans="13:14" s="1" customFormat="1">
      <c r="M131" s="1">
        <v>130</v>
      </c>
      <c r="N131" s="1">
        <v>40000</v>
      </c>
    </row>
    <row r="132" spans="13:14" s="1" customFormat="1">
      <c r="M132" s="1">
        <v>131</v>
      </c>
      <c r="N132" s="1">
        <v>40000</v>
      </c>
    </row>
    <row r="133" spans="13:14" s="1" customFormat="1">
      <c r="M133" s="1">
        <v>132</v>
      </c>
      <c r="N133" s="1">
        <v>40000</v>
      </c>
    </row>
    <row r="134" spans="13:14" s="1" customFormat="1">
      <c r="M134" s="1">
        <v>133</v>
      </c>
      <c r="N134" s="1">
        <v>40000</v>
      </c>
    </row>
    <row r="135" spans="13:14" s="1" customFormat="1">
      <c r="M135" s="1">
        <v>134</v>
      </c>
      <c r="N135" s="1">
        <v>40000</v>
      </c>
    </row>
    <row r="136" spans="13:14" s="1" customFormat="1">
      <c r="M136" s="1">
        <v>135</v>
      </c>
      <c r="N136" s="1">
        <v>40000</v>
      </c>
    </row>
    <row r="137" spans="13:14" s="1" customFormat="1">
      <c r="M137" s="1">
        <v>136</v>
      </c>
      <c r="N137" s="1">
        <v>40000</v>
      </c>
    </row>
    <row r="138" spans="13:14" s="1" customFormat="1">
      <c r="M138" s="1">
        <v>137</v>
      </c>
      <c r="N138" s="1">
        <v>40000</v>
      </c>
    </row>
    <row r="139" spans="13:14" s="1" customFormat="1">
      <c r="M139" s="1">
        <v>138</v>
      </c>
      <c r="N139" s="1">
        <v>40000</v>
      </c>
    </row>
    <row r="140" spans="13:14" s="1" customFormat="1">
      <c r="M140" s="1">
        <v>139</v>
      </c>
      <c r="N140" s="1">
        <v>40000</v>
      </c>
    </row>
    <row r="141" spans="13:14" s="1" customFormat="1">
      <c r="M141" s="1">
        <v>140</v>
      </c>
      <c r="N141" s="1">
        <v>40000</v>
      </c>
    </row>
    <row r="142" spans="13:14" s="1" customFormat="1">
      <c r="M142" s="1">
        <v>141</v>
      </c>
      <c r="N142" s="1">
        <v>40000</v>
      </c>
    </row>
    <row r="143" spans="13:14" s="1" customFormat="1">
      <c r="M143" s="1">
        <v>142</v>
      </c>
      <c r="N143" s="1">
        <v>40000</v>
      </c>
    </row>
    <row r="144" spans="13:14" s="1" customFormat="1">
      <c r="M144" s="1">
        <v>143</v>
      </c>
      <c r="N144" s="1">
        <v>40000</v>
      </c>
    </row>
    <row r="145" spans="13:14" s="1" customFormat="1">
      <c r="M145" s="1">
        <v>144</v>
      </c>
      <c r="N145" s="1">
        <v>40000</v>
      </c>
    </row>
    <row r="146" spans="13:14" s="1" customFormat="1">
      <c r="M146" s="1">
        <v>145</v>
      </c>
      <c r="N146" s="1">
        <v>40000</v>
      </c>
    </row>
    <row r="147" spans="13:14" s="1" customFormat="1">
      <c r="M147" s="1">
        <v>146</v>
      </c>
      <c r="N147" s="1">
        <v>40000</v>
      </c>
    </row>
    <row r="148" spans="13:14" s="1" customFormat="1">
      <c r="M148" s="1">
        <v>147</v>
      </c>
      <c r="N148" s="1">
        <v>40000</v>
      </c>
    </row>
    <row r="149" spans="13:14" s="1" customFormat="1">
      <c r="M149" s="1">
        <v>148</v>
      </c>
      <c r="N149" s="1">
        <v>40000</v>
      </c>
    </row>
    <row r="150" spans="13:14" s="1" customFormat="1">
      <c r="M150" s="1">
        <v>149</v>
      </c>
      <c r="N150" s="1">
        <v>40000</v>
      </c>
    </row>
    <row r="151" spans="13:14" s="1" customFormat="1">
      <c r="M151" s="1">
        <v>150</v>
      </c>
      <c r="N151" s="1">
        <v>40000</v>
      </c>
    </row>
    <row r="152" spans="13:14" s="1" customFormat="1">
      <c r="M152" s="1">
        <v>151</v>
      </c>
      <c r="N152" s="1">
        <v>40000</v>
      </c>
    </row>
    <row r="153" spans="13:14" s="1" customFormat="1">
      <c r="M153" s="1">
        <v>152</v>
      </c>
      <c r="N153" s="1">
        <v>40000</v>
      </c>
    </row>
    <row r="154" spans="13:14" s="1" customFormat="1">
      <c r="M154" s="1">
        <v>153</v>
      </c>
      <c r="N154" s="1">
        <v>40000</v>
      </c>
    </row>
    <row r="155" spans="13:14" s="1" customFormat="1">
      <c r="M155" s="1">
        <v>154</v>
      </c>
      <c r="N155" s="1">
        <v>40000</v>
      </c>
    </row>
    <row r="156" spans="13:14" s="1" customFormat="1">
      <c r="M156" s="1">
        <v>155</v>
      </c>
      <c r="N156" s="1">
        <v>40000</v>
      </c>
    </row>
    <row r="157" spans="13:14" s="1" customFormat="1">
      <c r="M157" s="1">
        <v>156</v>
      </c>
      <c r="N157" s="1">
        <v>40000</v>
      </c>
    </row>
    <row r="158" spans="13:14" s="1" customFormat="1">
      <c r="M158" s="1">
        <v>157</v>
      </c>
      <c r="N158" s="1">
        <v>40000</v>
      </c>
    </row>
    <row r="159" spans="13:14" s="1" customFormat="1">
      <c r="M159" s="1">
        <v>158</v>
      </c>
      <c r="N159" s="1">
        <v>40000</v>
      </c>
    </row>
    <row r="160" spans="13:14" s="1" customFormat="1">
      <c r="M160" s="1">
        <v>159</v>
      </c>
      <c r="N160" s="1">
        <v>40000</v>
      </c>
    </row>
    <row r="161" spans="13:14" s="1" customFormat="1">
      <c r="M161" s="1">
        <v>160</v>
      </c>
      <c r="N161" s="1">
        <v>40000</v>
      </c>
    </row>
    <row r="162" spans="13:14" s="1" customFormat="1">
      <c r="M162" s="1">
        <v>161</v>
      </c>
      <c r="N162" s="1">
        <v>40000</v>
      </c>
    </row>
    <row r="163" spans="13:14" s="1" customFormat="1">
      <c r="M163" s="1">
        <v>162</v>
      </c>
      <c r="N163" s="1">
        <v>40000</v>
      </c>
    </row>
    <row r="164" spans="13:14" s="1" customFormat="1">
      <c r="M164" s="1">
        <v>163</v>
      </c>
      <c r="N164" s="1">
        <v>40000</v>
      </c>
    </row>
    <row r="165" spans="13:14" s="1" customFormat="1">
      <c r="M165" s="1">
        <v>164</v>
      </c>
      <c r="N165" s="1">
        <v>40000</v>
      </c>
    </row>
    <row r="166" spans="13:14" s="1" customFormat="1">
      <c r="M166" s="1">
        <v>165</v>
      </c>
      <c r="N166" s="1">
        <v>40000</v>
      </c>
    </row>
    <row r="167" spans="13:14" s="1" customFormat="1">
      <c r="M167" s="1">
        <v>166</v>
      </c>
      <c r="N167" s="1">
        <v>40000</v>
      </c>
    </row>
    <row r="168" spans="13:14" s="1" customFormat="1">
      <c r="M168" s="1">
        <v>167</v>
      </c>
      <c r="N168" s="1">
        <v>40000</v>
      </c>
    </row>
    <row r="169" spans="13:14" s="1" customFormat="1">
      <c r="M169" s="1">
        <v>168</v>
      </c>
      <c r="N169" s="1">
        <v>40000</v>
      </c>
    </row>
    <row r="170" spans="13:14" s="1" customFormat="1">
      <c r="M170" s="1">
        <v>169</v>
      </c>
      <c r="N170" s="1">
        <v>40000</v>
      </c>
    </row>
    <row r="171" spans="13:14" s="1" customFormat="1">
      <c r="M171" s="1">
        <v>170</v>
      </c>
      <c r="N171" s="1">
        <v>40000</v>
      </c>
    </row>
    <row r="172" spans="13:14" s="1" customFormat="1">
      <c r="M172" s="1">
        <v>171</v>
      </c>
      <c r="N172" s="1">
        <v>40000</v>
      </c>
    </row>
    <row r="173" spans="13:14" s="1" customFormat="1">
      <c r="M173" s="1">
        <v>172</v>
      </c>
      <c r="N173" s="1">
        <v>40000</v>
      </c>
    </row>
    <row r="174" spans="13:14" s="1" customFormat="1">
      <c r="M174" s="1">
        <v>173</v>
      </c>
      <c r="N174" s="1">
        <v>40000</v>
      </c>
    </row>
    <row r="175" spans="13:14" s="1" customFormat="1">
      <c r="M175" s="1">
        <v>174</v>
      </c>
      <c r="N175" s="1">
        <v>40000</v>
      </c>
    </row>
    <row r="176" spans="13:14" s="1" customFormat="1">
      <c r="M176" s="1">
        <v>175</v>
      </c>
      <c r="N176" s="1">
        <v>40000</v>
      </c>
    </row>
    <row r="177" spans="13:14" s="1" customFormat="1">
      <c r="M177" s="1">
        <v>176</v>
      </c>
      <c r="N177" s="1">
        <v>40000</v>
      </c>
    </row>
    <row r="178" spans="13:14" s="1" customFormat="1">
      <c r="M178" s="1">
        <v>177</v>
      </c>
      <c r="N178" s="1">
        <v>40000</v>
      </c>
    </row>
    <row r="179" spans="13:14" s="1" customFormat="1">
      <c r="M179" s="1">
        <v>178</v>
      </c>
      <c r="N179" s="1">
        <v>40000</v>
      </c>
    </row>
    <row r="180" spans="13:14" s="1" customFormat="1">
      <c r="M180" s="1">
        <v>179</v>
      </c>
      <c r="N180" s="1">
        <v>40000</v>
      </c>
    </row>
    <row r="181" spans="13:14" s="1" customFormat="1">
      <c r="M181" s="1">
        <v>180</v>
      </c>
      <c r="N181" s="1">
        <v>40000</v>
      </c>
    </row>
    <row r="182" spans="13:14" s="1" customFormat="1">
      <c r="M182" s="1">
        <v>181</v>
      </c>
      <c r="N182" s="1">
        <v>40000</v>
      </c>
    </row>
    <row r="183" spans="13:14" s="1" customFormat="1">
      <c r="M183" s="1">
        <v>182</v>
      </c>
      <c r="N183" s="1">
        <v>40000</v>
      </c>
    </row>
    <row r="184" spans="13:14" s="1" customFormat="1">
      <c r="M184" s="1">
        <v>183</v>
      </c>
      <c r="N184" s="1">
        <v>40000</v>
      </c>
    </row>
    <row r="185" spans="13:14" s="1" customFormat="1">
      <c r="M185" s="1">
        <v>184</v>
      </c>
      <c r="N185" s="1">
        <v>40000</v>
      </c>
    </row>
    <row r="186" spans="13:14" s="1" customFormat="1">
      <c r="M186" s="1">
        <v>185</v>
      </c>
      <c r="N186" s="1">
        <v>40000</v>
      </c>
    </row>
    <row r="187" spans="13:14" s="1" customFormat="1">
      <c r="M187" s="1">
        <v>186</v>
      </c>
      <c r="N187" s="1">
        <v>40000</v>
      </c>
    </row>
    <row r="188" spans="13:14" s="1" customFormat="1">
      <c r="M188" s="1">
        <v>187</v>
      </c>
      <c r="N188" s="1">
        <v>40000</v>
      </c>
    </row>
    <row r="189" spans="13:14" s="1" customFormat="1">
      <c r="M189" s="1">
        <v>188</v>
      </c>
      <c r="N189" s="1">
        <v>40000</v>
      </c>
    </row>
    <row r="190" spans="13:14" s="1" customFormat="1">
      <c r="M190" s="1">
        <v>189</v>
      </c>
      <c r="N190" s="1">
        <v>40000</v>
      </c>
    </row>
    <row r="191" spans="13:14" s="1" customFormat="1">
      <c r="M191" s="1">
        <v>190</v>
      </c>
      <c r="N191" s="1">
        <v>40000</v>
      </c>
    </row>
    <row r="192" spans="13:14" s="1" customFormat="1">
      <c r="M192" s="1">
        <v>191</v>
      </c>
      <c r="N192" s="1">
        <v>40000</v>
      </c>
    </row>
    <row r="193" spans="13:14" s="1" customFormat="1">
      <c r="M193" s="1">
        <v>192</v>
      </c>
      <c r="N193" s="1">
        <v>40000</v>
      </c>
    </row>
    <row r="194" spans="13:14" s="1" customFormat="1">
      <c r="M194" s="1">
        <v>193</v>
      </c>
      <c r="N194" s="1">
        <v>40000</v>
      </c>
    </row>
    <row r="195" spans="13:14" s="1" customFormat="1">
      <c r="M195" s="1">
        <v>194</v>
      </c>
      <c r="N195" s="1">
        <v>40000</v>
      </c>
    </row>
    <row r="196" spans="13:14" s="1" customFormat="1">
      <c r="M196" s="1">
        <v>195</v>
      </c>
      <c r="N196" s="1">
        <v>40000</v>
      </c>
    </row>
    <row r="197" spans="13:14" s="1" customFormat="1">
      <c r="M197" s="1">
        <v>196</v>
      </c>
      <c r="N197" s="1">
        <v>40000</v>
      </c>
    </row>
    <row r="198" spans="13:14" s="1" customFormat="1">
      <c r="M198" s="1">
        <v>197</v>
      </c>
      <c r="N198" s="1">
        <v>40000</v>
      </c>
    </row>
    <row r="199" spans="13:14" s="1" customFormat="1">
      <c r="M199" s="1">
        <v>198</v>
      </c>
      <c r="N199" s="1">
        <v>40000</v>
      </c>
    </row>
    <row r="200" spans="13:14" s="1" customFormat="1">
      <c r="M200" s="1">
        <v>199</v>
      </c>
      <c r="N200" s="1">
        <v>40000</v>
      </c>
    </row>
    <row r="201" spans="13:14" s="1" customFormat="1">
      <c r="M201" s="1">
        <v>200</v>
      </c>
      <c r="N201" s="1">
        <v>40000</v>
      </c>
    </row>
    <row r="202" spans="13:14" s="1" customFormat="1">
      <c r="M202" s="1">
        <v>201</v>
      </c>
      <c r="N202" s="1">
        <v>40000</v>
      </c>
    </row>
    <row r="203" spans="13:14" s="1" customFormat="1">
      <c r="M203" s="1">
        <v>202</v>
      </c>
      <c r="N203" s="1">
        <v>40000</v>
      </c>
    </row>
    <row r="204" spans="13:14" s="1" customFormat="1">
      <c r="M204" s="1">
        <v>203</v>
      </c>
      <c r="N204" s="1">
        <v>40000</v>
      </c>
    </row>
    <row r="205" spans="13:14" s="1" customFormat="1">
      <c r="M205" s="1">
        <v>204</v>
      </c>
      <c r="N205" s="1">
        <v>40000</v>
      </c>
    </row>
    <row r="206" spans="13:14" s="1" customFormat="1">
      <c r="M206" s="1">
        <v>205</v>
      </c>
      <c r="N206" s="1">
        <v>40000</v>
      </c>
    </row>
    <row r="207" spans="13:14" s="1" customFormat="1">
      <c r="M207" s="1">
        <v>206</v>
      </c>
      <c r="N207" s="1">
        <v>40000</v>
      </c>
    </row>
    <row r="208" spans="13:14" s="1" customFormat="1">
      <c r="M208" s="1">
        <v>207</v>
      </c>
      <c r="N208" s="1">
        <v>40000</v>
      </c>
    </row>
    <row r="209" spans="13:14" s="1" customFormat="1">
      <c r="M209" s="1">
        <v>208</v>
      </c>
      <c r="N209" s="1">
        <v>40000</v>
      </c>
    </row>
    <row r="210" spans="13:14" s="1" customFormat="1">
      <c r="M210" s="1">
        <v>209</v>
      </c>
      <c r="N210" s="1">
        <v>40000</v>
      </c>
    </row>
    <row r="211" spans="13:14" s="1" customFormat="1">
      <c r="M211" s="1">
        <v>210</v>
      </c>
      <c r="N211" s="1">
        <v>40000</v>
      </c>
    </row>
    <row r="212" spans="13:14" s="1" customFormat="1">
      <c r="M212" s="1">
        <v>211</v>
      </c>
      <c r="N212" s="1">
        <v>40000</v>
      </c>
    </row>
    <row r="213" spans="13:14" s="1" customFormat="1">
      <c r="M213" s="1">
        <v>212</v>
      </c>
      <c r="N213" s="1">
        <v>40000</v>
      </c>
    </row>
    <row r="214" spans="13:14" s="1" customFormat="1">
      <c r="M214" s="1">
        <v>213</v>
      </c>
      <c r="N214" s="1">
        <v>40000</v>
      </c>
    </row>
    <row r="215" spans="13:14" s="1" customFormat="1">
      <c r="M215" s="1">
        <v>214</v>
      </c>
      <c r="N215" s="1">
        <v>40000</v>
      </c>
    </row>
    <row r="216" spans="13:14" s="1" customFormat="1">
      <c r="M216" s="1">
        <v>215</v>
      </c>
      <c r="N216" s="1">
        <v>40000</v>
      </c>
    </row>
    <row r="217" spans="13:14" s="1" customFormat="1">
      <c r="M217" s="1">
        <v>216</v>
      </c>
      <c r="N217" s="1">
        <v>40000</v>
      </c>
    </row>
    <row r="218" spans="13:14" s="1" customFormat="1">
      <c r="M218" s="1">
        <v>217</v>
      </c>
      <c r="N218" s="1">
        <v>40000</v>
      </c>
    </row>
    <row r="219" spans="13:14" s="1" customFormat="1">
      <c r="M219" s="1">
        <v>218</v>
      </c>
      <c r="N219" s="1">
        <v>40000</v>
      </c>
    </row>
    <row r="220" spans="13:14" s="1" customFormat="1">
      <c r="M220" s="1">
        <v>219</v>
      </c>
      <c r="N220" s="1">
        <v>40000</v>
      </c>
    </row>
    <row r="221" spans="13:14" s="1" customFormat="1">
      <c r="M221" s="1">
        <v>220</v>
      </c>
      <c r="N221" s="1">
        <v>40000</v>
      </c>
    </row>
    <row r="222" spans="13:14" s="1" customFormat="1">
      <c r="M222" s="1">
        <v>221</v>
      </c>
      <c r="N222" s="1">
        <v>40000</v>
      </c>
    </row>
    <row r="223" spans="13:14" s="1" customFormat="1">
      <c r="M223" s="1">
        <v>222</v>
      </c>
      <c r="N223" s="1">
        <v>40000</v>
      </c>
    </row>
    <row r="224" spans="13:14" s="1" customFormat="1">
      <c r="M224" s="1">
        <v>223</v>
      </c>
      <c r="N224" s="1">
        <v>40000</v>
      </c>
    </row>
    <row r="225" spans="13:14" s="1" customFormat="1">
      <c r="M225" s="1">
        <v>224</v>
      </c>
      <c r="N225" s="1">
        <v>40000</v>
      </c>
    </row>
    <row r="226" spans="13:14" s="1" customFormat="1">
      <c r="M226" s="1">
        <v>225</v>
      </c>
      <c r="N226" s="1">
        <v>40000</v>
      </c>
    </row>
    <row r="227" spans="13:14" s="1" customFormat="1">
      <c r="M227" s="1">
        <v>226</v>
      </c>
      <c r="N227" s="1">
        <v>40000</v>
      </c>
    </row>
    <row r="228" spans="13:14" s="1" customFormat="1">
      <c r="M228" s="1">
        <v>227</v>
      </c>
      <c r="N228" s="1">
        <v>40000</v>
      </c>
    </row>
    <row r="229" spans="13:14" s="1" customFormat="1">
      <c r="M229" s="1">
        <v>228</v>
      </c>
      <c r="N229" s="1">
        <v>40000</v>
      </c>
    </row>
    <row r="230" spans="13:14" s="1" customFormat="1">
      <c r="M230" s="1">
        <v>229</v>
      </c>
      <c r="N230" s="1">
        <v>40000</v>
      </c>
    </row>
    <row r="231" spans="13:14" s="1" customFormat="1">
      <c r="M231" s="1">
        <v>230</v>
      </c>
      <c r="N231" s="1">
        <v>40000</v>
      </c>
    </row>
    <row r="232" spans="13:14" s="1" customFormat="1">
      <c r="M232" s="1">
        <v>231</v>
      </c>
      <c r="N232" s="1">
        <v>40000</v>
      </c>
    </row>
    <row r="233" spans="13:14" s="1" customFormat="1">
      <c r="M233" s="1">
        <v>232</v>
      </c>
      <c r="N233" s="1">
        <v>40000</v>
      </c>
    </row>
    <row r="234" spans="13:14" s="1" customFormat="1">
      <c r="M234" s="1">
        <v>233</v>
      </c>
      <c r="N234" s="1">
        <v>40000</v>
      </c>
    </row>
    <row r="235" spans="13:14" s="1" customFormat="1">
      <c r="M235" s="1">
        <v>234</v>
      </c>
      <c r="N235" s="1">
        <v>40000</v>
      </c>
    </row>
    <row r="236" spans="13:14" s="1" customFormat="1">
      <c r="M236" s="1">
        <v>235</v>
      </c>
      <c r="N236" s="1">
        <v>40000</v>
      </c>
    </row>
    <row r="237" spans="13:14" s="1" customFormat="1">
      <c r="M237" s="1">
        <v>236</v>
      </c>
      <c r="N237" s="1">
        <v>40000</v>
      </c>
    </row>
    <row r="238" spans="13:14" s="1" customFormat="1">
      <c r="M238" s="1">
        <v>237</v>
      </c>
      <c r="N238" s="1">
        <v>40000</v>
      </c>
    </row>
    <row r="239" spans="13:14" s="1" customFormat="1">
      <c r="M239" s="1">
        <v>238</v>
      </c>
      <c r="N239" s="1">
        <v>40000</v>
      </c>
    </row>
    <row r="240" spans="13:14" s="1" customFormat="1">
      <c r="M240" s="1">
        <v>239</v>
      </c>
      <c r="N240" s="1">
        <v>40000</v>
      </c>
    </row>
    <row r="241" spans="13:14" s="1" customFormat="1">
      <c r="M241" s="1">
        <v>240</v>
      </c>
      <c r="N241" s="1">
        <v>40000</v>
      </c>
    </row>
    <row r="242" spans="13:14" s="1" customFormat="1">
      <c r="M242" s="1">
        <v>241</v>
      </c>
      <c r="N242" s="1">
        <v>40000</v>
      </c>
    </row>
    <row r="243" spans="13:14" s="1" customFormat="1">
      <c r="M243" s="1">
        <v>242</v>
      </c>
      <c r="N243" s="1">
        <v>40000</v>
      </c>
    </row>
    <row r="244" spans="13:14" s="1" customFormat="1">
      <c r="M244" s="1">
        <v>243</v>
      </c>
      <c r="N244" s="1">
        <v>40000</v>
      </c>
    </row>
    <row r="245" spans="13:14" s="1" customFormat="1">
      <c r="M245" s="1">
        <v>244</v>
      </c>
      <c r="N245" s="1">
        <v>40000</v>
      </c>
    </row>
    <row r="246" spans="13:14" s="1" customFormat="1">
      <c r="M246" s="1">
        <v>245</v>
      </c>
      <c r="N246" s="1">
        <v>40000</v>
      </c>
    </row>
    <row r="247" spans="13:14" s="1" customFormat="1">
      <c r="M247" s="1">
        <v>246</v>
      </c>
      <c r="N247" s="1">
        <v>40000</v>
      </c>
    </row>
    <row r="248" spans="13:14" s="1" customFormat="1">
      <c r="M248" s="1">
        <v>247</v>
      </c>
      <c r="N248" s="1">
        <v>40000</v>
      </c>
    </row>
    <row r="249" spans="13:14" s="1" customFormat="1">
      <c r="M249" s="1">
        <v>248</v>
      </c>
      <c r="N249" s="1">
        <v>40000</v>
      </c>
    </row>
    <row r="250" spans="13:14" s="1" customFormat="1">
      <c r="M250" s="1">
        <v>249</v>
      </c>
      <c r="N250" s="1">
        <v>40000</v>
      </c>
    </row>
    <row r="251" spans="13:14" s="1" customFormat="1">
      <c r="M251" s="1">
        <v>250</v>
      </c>
      <c r="N251" s="1">
        <v>40000</v>
      </c>
    </row>
    <row r="252" spans="13:14" s="1" customFormat="1">
      <c r="M252" s="1">
        <v>251</v>
      </c>
      <c r="N252" s="1">
        <v>40000</v>
      </c>
    </row>
    <row r="253" spans="13:14" s="1" customFormat="1">
      <c r="M253" s="1">
        <v>252</v>
      </c>
      <c r="N253" s="1">
        <v>40000</v>
      </c>
    </row>
    <row r="254" spans="13:14" s="1" customFormat="1">
      <c r="M254" s="1">
        <v>253</v>
      </c>
      <c r="N254" s="1">
        <v>40000</v>
      </c>
    </row>
    <row r="255" spans="13:14" s="1" customFormat="1">
      <c r="M255" s="1">
        <v>254</v>
      </c>
      <c r="N255" s="1">
        <v>40000</v>
      </c>
    </row>
    <row r="256" spans="13:14" s="1" customFormat="1">
      <c r="M256" s="1">
        <v>255</v>
      </c>
      <c r="N256" s="1">
        <v>40000</v>
      </c>
    </row>
    <row r="257" spans="13:14" s="1" customFormat="1">
      <c r="M257" s="1">
        <v>256</v>
      </c>
      <c r="N257" s="1">
        <v>40000</v>
      </c>
    </row>
    <row r="258" spans="13:14" s="1" customFormat="1">
      <c r="M258" s="1">
        <v>257</v>
      </c>
      <c r="N258" s="1">
        <v>40000</v>
      </c>
    </row>
    <row r="259" spans="13:14" s="1" customFormat="1">
      <c r="M259" s="1">
        <v>258</v>
      </c>
      <c r="N259" s="1">
        <v>40000</v>
      </c>
    </row>
    <row r="260" spans="13:14" s="1" customFormat="1">
      <c r="M260" s="1">
        <v>259</v>
      </c>
      <c r="N260" s="1">
        <v>40000</v>
      </c>
    </row>
    <row r="261" spans="13:14" s="1" customFormat="1">
      <c r="M261" s="1">
        <v>260</v>
      </c>
      <c r="N261" s="1">
        <v>40000</v>
      </c>
    </row>
    <row r="262" spans="13:14" s="1" customFormat="1">
      <c r="M262" s="1">
        <v>261</v>
      </c>
      <c r="N262" s="1">
        <v>40000</v>
      </c>
    </row>
    <row r="263" spans="13:14" s="1" customFormat="1">
      <c r="M263" s="1">
        <v>262</v>
      </c>
      <c r="N263" s="1">
        <v>40000</v>
      </c>
    </row>
    <row r="264" spans="13:14" s="1" customFormat="1">
      <c r="M264" s="1">
        <v>263</v>
      </c>
      <c r="N264" s="1">
        <v>40000</v>
      </c>
    </row>
    <row r="265" spans="13:14" s="1" customFormat="1">
      <c r="M265" s="1">
        <v>264</v>
      </c>
      <c r="N265" s="1">
        <v>40000</v>
      </c>
    </row>
    <row r="266" spans="13:14" s="1" customFormat="1">
      <c r="M266" s="1">
        <v>265</v>
      </c>
      <c r="N266" s="1">
        <v>40000</v>
      </c>
    </row>
    <row r="267" spans="13:14" s="1" customFormat="1">
      <c r="M267" s="1">
        <v>266</v>
      </c>
      <c r="N267" s="1">
        <v>40000</v>
      </c>
    </row>
    <row r="268" spans="13:14" s="1" customFormat="1">
      <c r="M268" s="1">
        <v>267</v>
      </c>
      <c r="N268" s="1">
        <v>40000</v>
      </c>
    </row>
    <row r="269" spans="13:14" s="1" customFormat="1">
      <c r="M269" s="1">
        <v>268</v>
      </c>
      <c r="N269" s="1">
        <v>40000</v>
      </c>
    </row>
    <row r="270" spans="13:14" s="1" customFormat="1">
      <c r="M270" s="1">
        <v>269</v>
      </c>
      <c r="N270" s="1">
        <v>40000</v>
      </c>
    </row>
    <row r="271" spans="13:14" s="1" customFormat="1">
      <c r="M271" s="1">
        <v>270</v>
      </c>
      <c r="N271" s="1">
        <v>40000</v>
      </c>
    </row>
    <row r="272" spans="13:14" s="1" customFormat="1">
      <c r="M272" s="1">
        <v>271</v>
      </c>
      <c r="N272" s="1">
        <v>40000</v>
      </c>
    </row>
    <row r="273" spans="13:14" s="1" customFormat="1">
      <c r="M273" s="1">
        <v>272</v>
      </c>
      <c r="N273" s="1">
        <v>40000</v>
      </c>
    </row>
    <row r="274" spans="13:14" s="1" customFormat="1">
      <c r="M274" s="1">
        <v>273</v>
      </c>
      <c r="N274" s="1">
        <v>40000</v>
      </c>
    </row>
    <row r="275" spans="13:14" s="1" customFormat="1">
      <c r="M275" s="1">
        <v>274</v>
      </c>
      <c r="N275" s="1">
        <v>40000</v>
      </c>
    </row>
    <row r="276" spans="13:14" s="1" customFormat="1">
      <c r="M276" s="1">
        <v>275</v>
      </c>
      <c r="N276" s="1">
        <v>40000</v>
      </c>
    </row>
    <row r="277" spans="13:14" s="1" customFormat="1">
      <c r="M277" s="1">
        <v>276</v>
      </c>
      <c r="N277" s="1">
        <v>40000</v>
      </c>
    </row>
    <row r="278" spans="13:14" s="1" customFormat="1">
      <c r="M278" s="1">
        <v>277</v>
      </c>
      <c r="N278" s="1">
        <v>40000</v>
      </c>
    </row>
    <row r="279" spans="13:14" s="1" customFormat="1">
      <c r="M279" s="1">
        <v>278</v>
      </c>
      <c r="N279" s="1">
        <v>40000</v>
      </c>
    </row>
    <row r="280" spans="13:14" s="1" customFormat="1">
      <c r="M280" s="1">
        <v>279</v>
      </c>
      <c r="N280" s="1">
        <v>40000</v>
      </c>
    </row>
    <row r="281" spans="13:14" s="1" customFormat="1">
      <c r="M281" s="1">
        <v>280</v>
      </c>
      <c r="N281" s="1">
        <v>40000</v>
      </c>
    </row>
    <row r="282" spans="13:14" s="1" customFormat="1">
      <c r="M282" s="1">
        <v>281</v>
      </c>
      <c r="N282" s="1">
        <v>40000</v>
      </c>
    </row>
    <row r="283" spans="13:14" s="1" customFormat="1">
      <c r="M283" s="1">
        <v>282</v>
      </c>
      <c r="N283" s="1">
        <v>40000</v>
      </c>
    </row>
    <row r="284" spans="13:14" s="1" customFormat="1">
      <c r="M284" s="1">
        <v>283</v>
      </c>
      <c r="N284" s="1">
        <v>40000</v>
      </c>
    </row>
    <row r="285" spans="13:14" s="1" customFormat="1">
      <c r="M285" s="1">
        <v>284</v>
      </c>
      <c r="N285" s="1">
        <v>40000</v>
      </c>
    </row>
    <row r="286" spans="13:14" s="1" customFormat="1">
      <c r="M286" s="1">
        <v>285</v>
      </c>
      <c r="N286" s="1">
        <v>40000</v>
      </c>
    </row>
    <row r="287" spans="13:14" s="1" customFormat="1">
      <c r="M287" s="1">
        <v>286</v>
      </c>
      <c r="N287" s="1">
        <v>40000</v>
      </c>
    </row>
    <row r="288" spans="13:14" s="1" customFormat="1">
      <c r="M288" s="1">
        <v>287</v>
      </c>
      <c r="N288" s="1">
        <v>40000</v>
      </c>
    </row>
    <row r="289" spans="13:14" s="1" customFormat="1">
      <c r="M289" s="1">
        <v>288</v>
      </c>
      <c r="N289" s="1">
        <v>40000</v>
      </c>
    </row>
    <row r="290" spans="13:14" s="1" customFormat="1">
      <c r="M290" s="1">
        <v>289</v>
      </c>
      <c r="N290" s="1">
        <v>40000</v>
      </c>
    </row>
    <row r="291" spans="13:14" s="1" customFormat="1">
      <c r="M291" s="1">
        <v>290</v>
      </c>
      <c r="N291" s="1">
        <v>40000</v>
      </c>
    </row>
    <row r="292" spans="13:14" s="1" customFormat="1">
      <c r="M292" s="1">
        <v>291</v>
      </c>
      <c r="N292" s="1">
        <v>40000</v>
      </c>
    </row>
    <row r="293" spans="13:14" s="1" customFormat="1">
      <c r="M293" s="1">
        <v>292</v>
      </c>
      <c r="N293" s="1">
        <v>40000</v>
      </c>
    </row>
    <row r="294" spans="13:14" s="1" customFormat="1">
      <c r="M294" s="1">
        <v>293</v>
      </c>
      <c r="N294" s="1">
        <v>40000</v>
      </c>
    </row>
    <row r="295" spans="13:14" s="1" customFormat="1">
      <c r="M295" s="1">
        <v>294</v>
      </c>
      <c r="N295" s="1">
        <v>40000</v>
      </c>
    </row>
    <row r="296" spans="13:14" s="1" customFormat="1">
      <c r="M296" s="1">
        <v>295</v>
      </c>
      <c r="N296" s="1">
        <v>40000</v>
      </c>
    </row>
    <row r="297" spans="13:14" s="1" customFormat="1">
      <c r="M297" s="1">
        <v>296</v>
      </c>
      <c r="N297" s="1">
        <v>40000</v>
      </c>
    </row>
    <row r="298" spans="13:14" s="1" customFormat="1">
      <c r="M298" s="1">
        <v>297</v>
      </c>
      <c r="N298" s="1">
        <v>40000</v>
      </c>
    </row>
    <row r="299" spans="13:14" s="1" customFormat="1">
      <c r="M299" s="1">
        <v>298</v>
      </c>
      <c r="N299" s="1">
        <v>40000</v>
      </c>
    </row>
    <row r="300" spans="13:14" s="1" customFormat="1">
      <c r="M300" s="1">
        <v>299</v>
      </c>
      <c r="N300" s="1">
        <v>40000</v>
      </c>
    </row>
    <row r="301" spans="13:14" s="1" customFormat="1">
      <c r="M301" s="1">
        <v>300</v>
      </c>
      <c r="N301" s="1">
        <v>40000</v>
      </c>
    </row>
    <row r="302" spans="13:14" s="1" customFormat="1">
      <c r="M302" s="1">
        <v>301</v>
      </c>
      <c r="N302" s="1">
        <v>40000</v>
      </c>
    </row>
    <row r="303" spans="13:14" s="1" customFormat="1">
      <c r="M303" s="1">
        <v>302</v>
      </c>
      <c r="N303" s="1">
        <v>40000</v>
      </c>
    </row>
    <row r="304" spans="13:14" s="1" customFormat="1">
      <c r="M304" s="1">
        <v>303</v>
      </c>
      <c r="N304" s="1">
        <v>40000</v>
      </c>
    </row>
    <row r="305" spans="13:14" s="1" customFormat="1">
      <c r="M305" s="1">
        <v>304</v>
      </c>
      <c r="N305" s="1">
        <v>40000</v>
      </c>
    </row>
    <row r="306" spans="13:14" s="1" customFormat="1">
      <c r="M306" s="1">
        <v>305</v>
      </c>
      <c r="N306" s="1">
        <v>40000</v>
      </c>
    </row>
    <row r="307" spans="13:14" s="1" customFormat="1">
      <c r="M307" s="1">
        <v>306</v>
      </c>
      <c r="N307" s="1">
        <v>40000</v>
      </c>
    </row>
    <row r="308" spans="13:14" s="1" customFormat="1">
      <c r="M308" s="1">
        <v>307</v>
      </c>
      <c r="N308" s="1">
        <v>40000</v>
      </c>
    </row>
    <row r="309" spans="13:14" s="1" customFormat="1">
      <c r="M309" s="1">
        <v>308</v>
      </c>
      <c r="N309" s="1">
        <v>40000</v>
      </c>
    </row>
    <row r="310" spans="13:14" s="1" customFormat="1">
      <c r="M310" s="1">
        <v>309</v>
      </c>
      <c r="N310" s="1">
        <v>40000</v>
      </c>
    </row>
    <row r="311" spans="13:14" s="1" customFormat="1">
      <c r="M311" s="1">
        <v>310</v>
      </c>
      <c r="N311" s="1">
        <v>40000</v>
      </c>
    </row>
    <row r="312" spans="13:14" s="1" customFormat="1">
      <c r="M312" s="1">
        <v>311</v>
      </c>
      <c r="N312" s="1">
        <v>40000</v>
      </c>
    </row>
    <row r="313" spans="13:14" s="1" customFormat="1">
      <c r="M313" s="1">
        <v>312</v>
      </c>
      <c r="N313" s="1">
        <v>40000</v>
      </c>
    </row>
    <row r="314" spans="13:14" s="1" customFormat="1">
      <c r="M314" s="1">
        <v>313</v>
      </c>
      <c r="N314" s="1">
        <v>40000</v>
      </c>
    </row>
    <row r="315" spans="13:14" s="1" customFormat="1">
      <c r="M315" s="1">
        <v>314</v>
      </c>
      <c r="N315" s="1">
        <v>40000</v>
      </c>
    </row>
    <row r="316" spans="13:14" s="1" customFormat="1">
      <c r="M316" s="1">
        <v>315</v>
      </c>
      <c r="N316" s="1">
        <v>40000</v>
      </c>
    </row>
    <row r="317" spans="13:14" s="1" customFormat="1">
      <c r="M317" s="1">
        <v>316</v>
      </c>
      <c r="N317" s="1">
        <v>40000</v>
      </c>
    </row>
    <row r="318" spans="13:14" s="1" customFormat="1">
      <c r="M318" s="1">
        <v>317</v>
      </c>
      <c r="N318" s="1">
        <v>40000</v>
      </c>
    </row>
    <row r="319" spans="13:14" s="1" customFormat="1">
      <c r="M319" s="1">
        <v>318</v>
      </c>
      <c r="N319" s="1">
        <v>40000</v>
      </c>
    </row>
    <row r="320" spans="13:14" s="1" customFormat="1">
      <c r="M320" s="1">
        <v>319</v>
      </c>
      <c r="N320" s="1">
        <v>40000</v>
      </c>
    </row>
    <row r="321" spans="13:14" s="1" customFormat="1">
      <c r="M321" s="1">
        <v>320</v>
      </c>
      <c r="N321" s="1">
        <v>40000</v>
      </c>
    </row>
    <row r="322" spans="13:14" s="1" customFormat="1">
      <c r="M322" s="1">
        <v>321</v>
      </c>
      <c r="N322" s="1">
        <v>40000</v>
      </c>
    </row>
    <row r="323" spans="13:14" s="1" customFormat="1">
      <c r="M323" s="1">
        <v>322</v>
      </c>
      <c r="N323" s="1">
        <v>40000</v>
      </c>
    </row>
    <row r="324" spans="13:14" s="1" customFormat="1">
      <c r="M324" s="1">
        <v>323</v>
      </c>
      <c r="N324" s="1">
        <v>40000</v>
      </c>
    </row>
    <row r="325" spans="13:14" s="1" customFormat="1">
      <c r="M325" s="1">
        <v>324</v>
      </c>
      <c r="N325" s="1">
        <v>40000</v>
      </c>
    </row>
    <row r="326" spans="13:14" s="1" customFormat="1">
      <c r="M326" s="1">
        <v>325</v>
      </c>
      <c r="N326" s="1">
        <v>40000</v>
      </c>
    </row>
    <row r="327" spans="13:14" s="1" customFormat="1">
      <c r="M327" s="1">
        <v>326</v>
      </c>
      <c r="N327" s="1">
        <v>40000</v>
      </c>
    </row>
    <row r="328" spans="13:14" s="1" customFormat="1">
      <c r="M328" s="1">
        <v>327</v>
      </c>
      <c r="N328" s="1">
        <v>40000</v>
      </c>
    </row>
    <row r="329" spans="13:14" s="1" customFormat="1">
      <c r="M329" s="1">
        <v>328</v>
      </c>
      <c r="N329" s="1">
        <v>40000</v>
      </c>
    </row>
    <row r="330" spans="13:14" s="1" customFormat="1">
      <c r="M330" s="1">
        <v>329</v>
      </c>
      <c r="N330" s="1">
        <v>40000</v>
      </c>
    </row>
    <row r="331" spans="13:14" s="1" customFormat="1">
      <c r="M331" s="1">
        <v>330</v>
      </c>
      <c r="N331" s="1">
        <v>40000</v>
      </c>
    </row>
    <row r="332" spans="13:14" s="1" customFormat="1">
      <c r="M332" s="1">
        <v>331</v>
      </c>
      <c r="N332" s="1">
        <v>40000</v>
      </c>
    </row>
    <row r="333" spans="13:14" s="1" customFormat="1">
      <c r="M333" s="1">
        <v>332</v>
      </c>
      <c r="N333" s="1">
        <v>40000</v>
      </c>
    </row>
    <row r="334" spans="13:14" s="1" customFormat="1">
      <c r="M334" s="1">
        <v>333</v>
      </c>
      <c r="N334" s="1">
        <v>40000</v>
      </c>
    </row>
    <row r="335" spans="13:14" s="1" customFormat="1">
      <c r="M335" s="1">
        <v>334</v>
      </c>
      <c r="N335" s="1">
        <v>40000</v>
      </c>
    </row>
    <row r="336" spans="13:14" s="1" customFormat="1">
      <c r="M336" s="1">
        <v>335</v>
      </c>
      <c r="N336" s="1">
        <v>40000</v>
      </c>
    </row>
    <row r="337" spans="13:14" s="1" customFormat="1">
      <c r="M337" s="1">
        <v>336</v>
      </c>
      <c r="N337" s="1">
        <v>40000</v>
      </c>
    </row>
    <row r="338" spans="13:14" s="1" customFormat="1">
      <c r="M338" s="1">
        <v>337</v>
      </c>
      <c r="N338" s="1">
        <v>40000</v>
      </c>
    </row>
    <row r="339" spans="13:14" s="1" customFormat="1">
      <c r="M339" s="1">
        <v>338</v>
      </c>
      <c r="N339" s="1">
        <v>40000</v>
      </c>
    </row>
    <row r="340" spans="13:14" s="1" customFormat="1">
      <c r="M340" s="1">
        <v>339</v>
      </c>
      <c r="N340" s="1">
        <v>40000</v>
      </c>
    </row>
    <row r="341" spans="13:14" s="1" customFormat="1">
      <c r="M341" s="1">
        <v>340</v>
      </c>
      <c r="N341" s="1">
        <v>40000</v>
      </c>
    </row>
    <row r="342" spans="13:14" s="1" customFormat="1">
      <c r="M342" s="1">
        <v>341</v>
      </c>
      <c r="N342" s="1">
        <v>40000</v>
      </c>
    </row>
    <row r="343" spans="13:14" s="1" customFormat="1">
      <c r="M343" s="1">
        <v>342</v>
      </c>
      <c r="N343" s="1">
        <v>40000</v>
      </c>
    </row>
    <row r="344" spans="13:14" s="1" customFormat="1">
      <c r="M344" s="1">
        <v>343</v>
      </c>
      <c r="N344" s="1">
        <v>40000</v>
      </c>
    </row>
    <row r="345" spans="13:14" s="1" customFormat="1">
      <c r="M345" s="1">
        <v>344</v>
      </c>
      <c r="N345" s="1">
        <v>40000</v>
      </c>
    </row>
    <row r="346" spans="13:14" s="1" customFormat="1">
      <c r="M346" s="1">
        <v>345</v>
      </c>
      <c r="N346" s="1">
        <v>40000</v>
      </c>
    </row>
    <row r="347" spans="13:14" s="1" customFormat="1">
      <c r="M347" s="1">
        <v>346</v>
      </c>
      <c r="N347" s="1">
        <v>40000</v>
      </c>
    </row>
    <row r="348" spans="13:14" s="1" customFormat="1">
      <c r="M348" s="1">
        <v>347</v>
      </c>
      <c r="N348" s="1">
        <v>40000</v>
      </c>
    </row>
    <row r="349" spans="13:14" s="1" customFormat="1">
      <c r="M349" s="1">
        <v>348</v>
      </c>
      <c r="N349" s="1">
        <v>40000</v>
      </c>
    </row>
    <row r="350" spans="13:14" s="1" customFormat="1">
      <c r="M350" s="1">
        <v>349</v>
      </c>
      <c r="N350" s="1">
        <v>40000</v>
      </c>
    </row>
    <row r="351" spans="13:14" s="1" customFormat="1">
      <c r="M351" s="1">
        <v>350</v>
      </c>
      <c r="N351" s="1">
        <v>40000</v>
      </c>
    </row>
    <row r="352" spans="13:14" s="1" customFormat="1">
      <c r="M352" s="1">
        <v>351</v>
      </c>
      <c r="N352" s="1">
        <v>40000</v>
      </c>
    </row>
    <row r="353" spans="13:14" s="1" customFormat="1">
      <c r="M353" s="1">
        <v>352</v>
      </c>
      <c r="N353" s="1">
        <v>40000</v>
      </c>
    </row>
    <row r="354" spans="13:14" s="1" customFormat="1">
      <c r="M354" s="1">
        <v>353</v>
      </c>
      <c r="N354" s="1">
        <v>40000</v>
      </c>
    </row>
    <row r="355" spans="13:14" s="1" customFormat="1">
      <c r="M355" s="1">
        <v>354</v>
      </c>
      <c r="N355" s="1">
        <v>40000</v>
      </c>
    </row>
    <row r="356" spans="13:14" s="1" customFormat="1">
      <c r="M356" s="1">
        <v>355</v>
      </c>
      <c r="N356" s="1">
        <v>40000</v>
      </c>
    </row>
    <row r="357" spans="13:14" s="1" customFormat="1">
      <c r="M357" s="1">
        <v>356</v>
      </c>
      <c r="N357" s="1">
        <v>40000</v>
      </c>
    </row>
    <row r="358" spans="13:14" s="1" customFormat="1">
      <c r="M358" s="1">
        <v>357</v>
      </c>
      <c r="N358" s="1">
        <v>40000</v>
      </c>
    </row>
    <row r="359" spans="13:14" s="1" customFormat="1">
      <c r="M359" s="1">
        <v>358</v>
      </c>
      <c r="N359" s="1">
        <v>40000</v>
      </c>
    </row>
    <row r="360" spans="13:14" s="1" customFormat="1">
      <c r="M360" s="1">
        <v>359</v>
      </c>
      <c r="N360" s="1">
        <v>40000</v>
      </c>
    </row>
    <row r="361" spans="13:14" s="1" customFormat="1">
      <c r="M361" s="1">
        <v>360</v>
      </c>
      <c r="N361" s="1">
        <v>40000</v>
      </c>
    </row>
    <row r="362" spans="13:14" s="1" customFormat="1">
      <c r="M362" s="1">
        <v>361</v>
      </c>
      <c r="N362" s="1">
        <v>40000</v>
      </c>
    </row>
    <row r="363" spans="13:14" s="1" customFormat="1">
      <c r="M363" s="1">
        <v>362</v>
      </c>
      <c r="N363" s="1">
        <v>40000</v>
      </c>
    </row>
    <row r="364" spans="13:14" s="1" customFormat="1">
      <c r="M364" s="1">
        <v>363</v>
      </c>
      <c r="N364" s="1">
        <v>40000</v>
      </c>
    </row>
    <row r="365" spans="13:14" s="1" customFormat="1">
      <c r="M365" s="1">
        <v>364</v>
      </c>
      <c r="N365" s="1">
        <v>40000</v>
      </c>
    </row>
    <row r="366" spans="13:14" s="1" customFormat="1">
      <c r="M366" s="1">
        <v>365</v>
      </c>
      <c r="N366" s="1">
        <v>40000</v>
      </c>
    </row>
    <row r="367" spans="13:14" s="1" customFormat="1">
      <c r="M367" s="1">
        <v>366</v>
      </c>
      <c r="N367" s="1">
        <v>40000</v>
      </c>
    </row>
    <row r="368" spans="13:14" s="1" customFormat="1">
      <c r="M368" s="1">
        <v>367</v>
      </c>
      <c r="N368" s="1">
        <v>40000</v>
      </c>
    </row>
    <row r="369" spans="13:14" s="1" customFormat="1">
      <c r="M369" s="1">
        <v>368</v>
      </c>
      <c r="N369" s="1">
        <v>40000</v>
      </c>
    </row>
    <row r="370" spans="13:14" s="1" customFormat="1">
      <c r="M370" s="1">
        <v>369</v>
      </c>
      <c r="N370" s="1">
        <v>40000</v>
      </c>
    </row>
    <row r="371" spans="13:14" s="1" customFormat="1">
      <c r="M371" s="1">
        <v>370</v>
      </c>
      <c r="N371" s="1">
        <v>40000</v>
      </c>
    </row>
    <row r="372" spans="13:14" s="1" customFormat="1">
      <c r="M372" s="1">
        <v>371</v>
      </c>
      <c r="N372" s="1">
        <v>40000</v>
      </c>
    </row>
    <row r="373" spans="13:14" s="1" customFormat="1">
      <c r="M373" s="1">
        <v>372</v>
      </c>
      <c r="N373" s="1">
        <v>40000</v>
      </c>
    </row>
    <row r="374" spans="13:14" s="1" customFormat="1">
      <c r="M374" s="1">
        <v>373</v>
      </c>
      <c r="N374" s="1">
        <v>40000</v>
      </c>
    </row>
    <row r="375" spans="13:14" s="1" customFormat="1">
      <c r="M375" s="1">
        <v>374</v>
      </c>
      <c r="N375" s="1">
        <v>40000</v>
      </c>
    </row>
    <row r="376" spans="13:14" s="1" customFormat="1">
      <c r="M376" s="1">
        <v>375</v>
      </c>
      <c r="N376" s="1">
        <v>40000</v>
      </c>
    </row>
    <row r="377" spans="13:14" s="1" customFormat="1">
      <c r="M377" s="1">
        <v>376</v>
      </c>
      <c r="N377" s="1">
        <v>40000</v>
      </c>
    </row>
    <row r="378" spans="13:14" s="1" customFormat="1">
      <c r="M378" s="1">
        <v>377</v>
      </c>
      <c r="N378" s="1">
        <v>40000</v>
      </c>
    </row>
    <row r="379" spans="13:14" s="1" customFormat="1">
      <c r="M379" s="1">
        <v>378</v>
      </c>
      <c r="N379" s="1">
        <v>40000</v>
      </c>
    </row>
    <row r="380" spans="13:14" s="1" customFormat="1">
      <c r="M380" s="1">
        <v>379</v>
      </c>
      <c r="N380" s="1">
        <v>40000</v>
      </c>
    </row>
    <row r="381" spans="13:14" s="1" customFormat="1">
      <c r="M381" s="1">
        <v>380</v>
      </c>
      <c r="N381" s="1">
        <v>40000</v>
      </c>
    </row>
    <row r="382" spans="13:14" s="1" customFormat="1">
      <c r="M382" s="1">
        <v>381</v>
      </c>
      <c r="N382" s="1">
        <v>40000</v>
      </c>
    </row>
    <row r="383" spans="13:14" s="1" customFormat="1">
      <c r="M383" s="1">
        <v>382</v>
      </c>
      <c r="N383" s="1">
        <v>40000</v>
      </c>
    </row>
    <row r="384" spans="13:14" s="1" customFormat="1">
      <c r="M384" s="1">
        <v>383</v>
      </c>
      <c r="N384" s="1">
        <v>40000</v>
      </c>
    </row>
    <row r="385" spans="13:14">
      <c r="M385" s="1">
        <v>384</v>
      </c>
      <c r="N385" s="1">
        <v>40000</v>
      </c>
    </row>
    <row r="386" spans="13:14">
      <c r="M386" s="1">
        <v>385</v>
      </c>
      <c r="N386" s="1">
        <v>40000</v>
      </c>
    </row>
    <row r="387" spans="13:14">
      <c r="M387" s="1">
        <v>386</v>
      </c>
      <c r="N387" s="1">
        <v>40000</v>
      </c>
    </row>
    <row r="388" spans="13:14">
      <c r="M388" s="1">
        <v>387</v>
      </c>
      <c r="N388" s="1">
        <v>40000</v>
      </c>
    </row>
    <row r="389" spans="13:14">
      <c r="M389" s="1">
        <v>388</v>
      </c>
      <c r="N389" s="1">
        <v>40000</v>
      </c>
    </row>
    <row r="390" spans="13:14">
      <c r="M390" s="1">
        <v>389</v>
      </c>
      <c r="N390" s="1">
        <v>40000</v>
      </c>
    </row>
    <row r="391" spans="13:14">
      <c r="M391" s="1">
        <v>390</v>
      </c>
      <c r="N391" s="1">
        <v>40000</v>
      </c>
    </row>
    <row r="392" spans="13:14">
      <c r="M392" s="1">
        <v>391</v>
      </c>
      <c r="N392" s="1">
        <v>40000</v>
      </c>
    </row>
    <row r="393" spans="13:14">
      <c r="M393" s="1">
        <v>392</v>
      </c>
      <c r="N393" s="1">
        <v>40000</v>
      </c>
    </row>
    <row r="394" spans="13:14">
      <c r="M394" s="1">
        <v>393</v>
      </c>
      <c r="N394" s="1">
        <v>40000</v>
      </c>
    </row>
    <row r="395" spans="13:14">
      <c r="M395" s="1">
        <v>394</v>
      </c>
      <c r="N395" s="1">
        <v>40000</v>
      </c>
    </row>
    <row r="396" spans="13:14">
      <c r="M396" s="1">
        <v>395</v>
      </c>
      <c r="N396" s="1">
        <v>40000</v>
      </c>
    </row>
    <row r="397" spans="13:14">
      <c r="M397" s="1">
        <v>396</v>
      </c>
      <c r="N397" s="1">
        <v>40000</v>
      </c>
    </row>
    <row r="398" spans="13:14">
      <c r="M398" s="1">
        <v>397</v>
      </c>
      <c r="N398" s="1">
        <v>40000</v>
      </c>
    </row>
    <row r="399" spans="13:14">
      <c r="M399" s="1">
        <v>398</v>
      </c>
      <c r="N399" s="1">
        <v>40000</v>
      </c>
    </row>
    <row r="400" spans="13:14">
      <c r="M400" s="1">
        <v>399</v>
      </c>
      <c r="N400" s="1">
        <v>40000</v>
      </c>
    </row>
    <row r="401" spans="13:14">
      <c r="M401" s="1">
        <v>400</v>
      </c>
      <c r="N401" s="1">
        <v>40000</v>
      </c>
    </row>
  </sheetData>
  <mergeCells count="22">
    <mergeCell ref="C13:G14"/>
    <mergeCell ref="A1:I3"/>
    <mergeCell ref="C5:G5"/>
    <mergeCell ref="C7:G7"/>
    <mergeCell ref="C9:G9"/>
    <mergeCell ref="C11:G11"/>
    <mergeCell ref="C33:D33"/>
    <mergeCell ref="E33:F33"/>
    <mergeCell ref="B36:H53"/>
    <mergeCell ref="C15:G15"/>
    <mergeCell ref="C20:G20"/>
    <mergeCell ref="C28:D28"/>
    <mergeCell ref="E28:G28"/>
    <mergeCell ref="C30:C31"/>
    <mergeCell ref="D30:G30"/>
    <mergeCell ref="D31:G31"/>
    <mergeCell ref="C25:G25"/>
    <mergeCell ref="C26:D26"/>
    <mergeCell ref="F26:G26"/>
    <mergeCell ref="C34:D34"/>
    <mergeCell ref="E34:I34"/>
    <mergeCell ref="E35:I35"/>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'加盟校情報&amp;大会設定'!$E$3:$E$4</xm:f>
          </x14:formula1>
          <xm:sqref>E33:F33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sheetPr>
  <dimension ref="A1:R51"/>
  <sheetViews>
    <sheetView topLeftCell="A19" zoomScaleNormal="100" workbookViewId="0">
      <selection sqref="A1:I2"/>
    </sheetView>
  </sheetViews>
  <sheetFormatPr defaultColWidth="9" defaultRowHeight="13.5"/>
  <cols>
    <col min="1" max="16384" width="9" style="77"/>
  </cols>
  <sheetData>
    <row r="1" spans="1:9">
      <c r="A1" s="703" t="s">
        <v>138</v>
      </c>
      <c r="B1" s="703"/>
      <c r="C1" s="703"/>
      <c r="D1" s="703"/>
      <c r="E1" s="703"/>
      <c r="F1" s="703"/>
      <c r="G1" s="703"/>
      <c r="H1" s="703"/>
      <c r="I1" s="703"/>
    </row>
    <row r="2" spans="1:9">
      <c r="A2" s="703"/>
      <c r="B2" s="703"/>
      <c r="C2" s="703"/>
      <c r="D2" s="703"/>
      <c r="E2" s="703"/>
      <c r="F2" s="703"/>
      <c r="G2" s="703"/>
      <c r="H2" s="703"/>
      <c r="I2" s="703"/>
    </row>
    <row r="3" spans="1:9">
      <c r="A3" s="703" t="s">
        <v>139</v>
      </c>
      <c r="B3" s="703"/>
      <c r="C3" s="703"/>
      <c r="D3" s="703"/>
      <c r="E3" s="703"/>
      <c r="F3" s="703"/>
      <c r="G3" s="703"/>
      <c r="H3" s="703"/>
      <c r="I3" s="703"/>
    </row>
    <row r="4" spans="1:9">
      <c r="A4" s="703"/>
      <c r="B4" s="703"/>
      <c r="C4" s="703"/>
      <c r="D4" s="703"/>
      <c r="E4" s="703"/>
      <c r="F4" s="703"/>
      <c r="G4" s="703"/>
      <c r="H4" s="703"/>
      <c r="I4" s="703"/>
    </row>
    <row r="6" spans="1:9">
      <c r="A6" s="704" t="s">
        <v>140</v>
      </c>
      <c r="B6" s="704"/>
      <c r="C6" s="706">
        <f>基本情報登録!D8</f>
        <v>0</v>
      </c>
      <c r="D6" s="706"/>
      <c r="E6" s="706"/>
      <c r="F6" s="706"/>
      <c r="G6" s="706"/>
      <c r="H6" s="706"/>
      <c r="I6" s="706"/>
    </row>
    <row r="7" spans="1:9">
      <c r="A7" s="705"/>
      <c r="B7" s="705"/>
      <c r="C7" s="707"/>
      <c r="D7" s="707"/>
      <c r="E7" s="707"/>
      <c r="F7" s="707"/>
      <c r="G7" s="707"/>
      <c r="H7" s="707"/>
      <c r="I7" s="707"/>
    </row>
    <row r="9" spans="1:9" ht="13.5" customHeight="1">
      <c r="A9" s="704" t="s">
        <v>141</v>
      </c>
      <c r="B9" s="704"/>
      <c r="C9" s="706">
        <f>基本情報登録!D19</f>
        <v>0</v>
      </c>
      <c r="D9" s="706"/>
      <c r="E9" s="706"/>
      <c r="F9" s="706"/>
      <c r="G9" s="706"/>
      <c r="H9" s="706"/>
      <c r="I9" s="78"/>
    </row>
    <row r="10" spans="1:9" ht="13.5" customHeight="1">
      <c r="A10" s="705"/>
      <c r="B10" s="705"/>
      <c r="C10" s="707"/>
      <c r="D10" s="707"/>
      <c r="E10" s="707"/>
      <c r="F10" s="707"/>
      <c r="G10" s="707"/>
      <c r="H10" s="707"/>
      <c r="I10" s="79" t="s">
        <v>52</v>
      </c>
    </row>
    <row r="12" spans="1:9" ht="13.5" customHeight="1">
      <c r="A12" s="704" t="s">
        <v>55</v>
      </c>
      <c r="B12" s="704"/>
      <c r="C12" s="708"/>
      <c r="D12" s="708"/>
      <c r="E12" s="708"/>
      <c r="F12" s="708"/>
      <c r="G12" s="708"/>
      <c r="H12" s="708"/>
      <c r="I12" s="78"/>
    </row>
    <row r="13" spans="1:9" ht="13.5" customHeight="1">
      <c r="A13" s="705"/>
      <c r="B13" s="705"/>
      <c r="C13" s="709"/>
      <c r="D13" s="709"/>
      <c r="E13" s="709"/>
      <c r="F13" s="709"/>
      <c r="G13" s="709"/>
      <c r="H13" s="709"/>
      <c r="I13" s="79" t="s">
        <v>52</v>
      </c>
    </row>
    <row r="15" spans="1:9">
      <c r="A15" s="704" t="s">
        <v>59</v>
      </c>
      <c r="B15" s="704"/>
      <c r="C15" s="708"/>
      <c r="D15" s="708"/>
      <c r="E15" s="708"/>
      <c r="F15" s="708"/>
      <c r="G15" s="708"/>
      <c r="H15" s="708"/>
      <c r="I15" s="708"/>
    </row>
    <row r="16" spans="1:9">
      <c r="A16" s="705"/>
      <c r="B16" s="705"/>
      <c r="C16" s="709"/>
      <c r="D16" s="709"/>
      <c r="E16" s="709"/>
      <c r="F16" s="709"/>
      <c r="G16" s="709"/>
      <c r="H16" s="709"/>
      <c r="I16" s="709"/>
    </row>
    <row r="18" spans="1:18">
      <c r="B18" s="80" t="s">
        <v>63</v>
      </c>
      <c r="C18" s="710"/>
      <c r="D18" s="711"/>
      <c r="E18" s="81"/>
      <c r="F18" s="82" t="s">
        <v>65</v>
      </c>
      <c r="G18" s="711" t="s">
        <v>142</v>
      </c>
      <c r="H18" s="711"/>
      <c r="I18" s="711"/>
    </row>
    <row r="19" spans="1:18">
      <c r="A19" s="704" t="s">
        <v>68</v>
      </c>
      <c r="B19" s="704"/>
      <c r="C19" s="712"/>
      <c r="D19" s="712"/>
      <c r="E19" s="83" t="s">
        <v>143</v>
      </c>
      <c r="F19" s="712"/>
      <c r="G19" s="712"/>
      <c r="H19" s="712"/>
      <c r="I19" s="83" t="s">
        <v>69</v>
      </c>
    </row>
    <row r="20" spans="1:18">
      <c r="A20" s="705"/>
      <c r="B20" s="705"/>
      <c r="C20" s="712"/>
      <c r="D20" s="712"/>
      <c r="E20" s="712"/>
      <c r="F20" s="712"/>
      <c r="G20" s="712"/>
      <c r="H20" s="712"/>
      <c r="I20" s="712"/>
    </row>
    <row r="23" spans="1:18">
      <c r="A23" s="713" t="s">
        <v>74</v>
      </c>
      <c r="B23" s="714" t="s">
        <v>75</v>
      </c>
      <c r="C23" s="715"/>
      <c r="D23" s="716"/>
      <c r="E23" s="720" t="s">
        <v>76</v>
      </c>
      <c r="F23" s="722"/>
      <c r="G23" s="723"/>
      <c r="H23" s="724"/>
      <c r="I23" s="727" t="s">
        <v>144</v>
      </c>
    </row>
    <row r="24" spans="1:18">
      <c r="A24" s="713"/>
      <c r="B24" s="717"/>
      <c r="C24" s="718"/>
      <c r="D24" s="719"/>
      <c r="E24" s="721"/>
      <c r="F24" s="725"/>
      <c r="G24" s="712"/>
      <c r="H24" s="726"/>
      <c r="I24" s="728"/>
      <c r="P24" s="750"/>
      <c r="Q24" s="751"/>
      <c r="R24" s="752"/>
    </row>
    <row r="25" spans="1:18" s="84" customFormat="1">
      <c r="A25" s="729"/>
      <c r="B25" s="731" t="s">
        <v>145</v>
      </c>
      <c r="C25" s="732"/>
      <c r="D25" s="733"/>
      <c r="E25" s="736" t="s">
        <v>79</v>
      </c>
      <c r="F25" s="736" t="s">
        <v>80</v>
      </c>
      <c r="G25" s="736" t="s">
        <v>81</v>
      </c>
      <c r="H25" s="753" t="s">
        <v>146</v>
      </c>
      <c r="I25" s="754"/>
    </row>
    <row r="26" spans="1:18">
      <c r="A26" s="730"/>
      <c r="B26" s="734"/>
      <c r="C26" s="640"/>
      <c r="D26" s="735"/>
      <c r="E26" s="737"/>
      <c r="F26" s="737"/>
      <c r="G26" s="737"/>
      <c r="H26" s="755"/>
      <c r="I26" s="756"/>
    </row>
    <row r="27" spans="1:18" ht="13.5" customHeight="1">
      <c r="A27" s="738">
        <v>1</v>
      </c>
      <c r="B27" s="738" t="str">
        <f>'様式Ⅲ－1(女子)'!$E19</f>
        <v/>
      </c>
      <c r="C27" s="732"/>
      <c r="D27" s="733"/>
      <c r="E27" s="739">
        <f>'様式Ⅲ－1(女子)'!$C19</f>
        <v>0</v>
      </c>
      <c r="F27" s="736" t="str">
        <f>'様式Ⅲ－1(女子)'!$F19</f>
        <v/>
      </c>
      <c r="G27" s="736" t="str">
        <f>'様式Ⅲ－1(女子)'!$F20</f>
        <v/>
      </c>
      <c r="H27" s="744"/>
      <c r="I27" s="745"/>
    </row>
    <row r="28" spans="1:18" ht="13.5" customHeight="1">
      <c r="A28" s="728"/>
      <c r="B28" s="741" t="str">
        <f>'様式Ⅲ－1(女子)'!$D19</f>
        <v/>
      </c>
      <c r="C28" s="742">
        <f>'様式Ⅲ－1(女子)'!$C20</f>
        <v>0</v>
      </c>
      <c r="D28" s="743">
        <f>'様式Ⅲ－1(女子)'!$C20</f>
        <v>0</v>
      </c>
      <c r="E28" s="740"/>
      <c r="F28" s="737"/>
      <c r="G28" s="737"/>
      <c r="H28" s="746"/>
      <c r="I28" s="747"/>
    </row>
    <row r="29" spans="1:18" ht="13.5" customHeight="1">
      <c r="A29" s="727">
        <v>2</v>
      </c>
      <c r="B29" s="738" t="str">
        <f>'様式Ⅲ－1(女子)'!$E22</f>
        <v/>
      </c>
      <c r="C29" s="732"/>
      <c r="D29" s="733"/>
      <c r="E29" s="739">
        <f>'様式Ⅲ－1(女子)'!$C22</f>
        <v>0</v>
      </c>
      <c r="F29" s="736" t="str">
        <f>'様式Ⅲ－1(女子)'!$F22</f>
        <v/>
      </c>
      <c r="G29" s="736" t="str">
        <f>'様式Ⅲ－1(女子)'!$F23</f>
        <v/>
      </c>
      <c r="H29" s="744"/>
      <c r="I29" s="745"/>
    </row>
    <row r="30" spans="1:18" ht="13.5" customHeight="1">
      <c r="A30" s="728"/>
      <c r="B30" s="741" t="str">
        <f>'様式Ⅲ－1(女子)'!$D22</f>
        <v/>
      </c>
      <c r="C30" s="742">
        <f>'様式Ⅲ－1(女子)'!$C22</f>
        <v>0</v>
      </c>
      <c r="D30" s="743">
        <f>'様式Ⅲ－1(女子)'!$C22</f>
        <v>0</v>
      </c>
      <c r="E30" s="740"/>
      <c r="F30" s="737"/>
      <c r="G30" s="737"/>
      <c r="H30" s="746"/>
      <c r="I30" s="747"/>
    </row>
    <row r="31" spans="1:18" ht="13.5" customHeight="1">
      <c r="A31" s="727">
        <v>3</v>
      </c>
      <c r="B31" s="734" t="str">
        <f>'様式Ⅲ－1(女子)'!$E25</f>
        <v/>
      </c>
      <c r="C31" s="640"/>
      <c r="D31" s="735"/>
      <c r="E31" s="739">
        <f>'様式Ⅲ－1(女子)'!$C25</f>
        <v>0</v>
      </c>
      <c r="F31" s="736" t="str">
        <f>'様式Ⅲ－1(女子)'!$F25</f>
        <v/>
      </c>
      <c r="G31" s="736" t="str">
        <f>'様式Ⅲ－1(女子)'!$F26</f>
        <v/>
      </c>
      <c r="H31" s="744"/>
      <c r="I31" s="745"/>
    </row>
    <row r="32" spans="1:18" ht="13.5" customHeight="1">
      <c r="A32" s="728"/>
      <c r="B32" s="741" t="str">
        <f>'様式Ⅲ－1(女子)'!$D25</f>
        <v/>
      </c>
      <c r="C32" s="742">
        <f>'様式Ⅲ－1(女子)'!$C24</f>
        <v>0</v>
      </c>
      <c r="D32" s="743">
        <f>'様式Ⅲ－1(女子)'!$C24</f>
        <v>0</v>
      </c>
      <c r="E32" s="740"/>
      <c r="F32" s="737"/>
      <c r="G32" s="737"/>
      <c r="H32" s="746"/>
      <c r="I32" s="747"/>
    </row>
    <row r="33" spans="1:9" ht="13.5" customHeight="1">
      <c r="A33" s="727">
        <v>4</v>
      </c>
      <c r="B33" s="738" t="str">
        <f>'様式Ⅲ－1(女子)'!$E28</f>
        <v/>
      </c>
      <c r="C33" s="732"/>
      <c r="D33" s="733"/>
      <c r="E33" s="739">
        <f>'様式Ⅲ－1(女子)'!$C28</f>
        <v>0</v>
      </c>
      <c r="F33" s="736" t="str">
        <f>'様式Ⅲ－1(女子)'!$F28</f>
        <v/>
      </c>
      <c r="G33" s="736" t="str">
        <f>'様式Ⅲ－1(女子)'!$F29</f>
        <v/>
      </c>
      <c r="H33" s="744"/>
      <c r="I33" s="745"/>
    </row>
    <row r="34" spans="1:9" ht="13.5" customHeight="1">
      <c r="A34" s="728"/>
      <c r="B34" s="741" t="str">
        <f>'様式Ⅲ－1(女子)'!$D28</f>
        <v/>
      </c>
      <c r="C34" s="742">
        <f>'様式Ⅲ－1(女子)'!$C26</f>
        <v>0</v>
      </c>
      <c r="D34" s="743">
        <f>'様式Ⅲ－1(女子)'!$C26</f>
        <v>0</v>
      </c>
      <c r="E34" s="740"/>
      <c r="F34" s="737"/>
      <c r="G34" s="737"/>
      <c r="H34" s="746"/>
      <c r="I34" s="747"/>
    </row>
    <row r="35" spans="1:9" ht="13.5" customHeight="1">
      <c r="A35" s="727">
        <v>5</v>
      </c>
      <c r="B35" s="738" t="str">
        <f>'様式Ⅲ－1(女子)'!$E31</f>
        <v/>
      </c>
      <c r="C35" s="732"/>
      <c r="D35" s="733"/>
      <c r="E35" s="739">
        <f>'様式Ⅲ－1(女子)'!$C31</f>
        <v>0</v>
      </c>
      <c r="F35" s="736" t="str">
        <f>'様式Ⅲ－1(女子)'!$F31</f>
        <v/>
      </c>
      <c r="G35" s="736" t="str">
        <f>'様式Ⅲ－1(女子)'!$F32</f>
        <v/>
      </c>
      <c r="H35" s="744"/>
      <c r="I35" s="745"/>
    </row>
    <row r="36" spans="1:9" ht="13.5" customHeight="1">
      <c r="A36" s="728"/>
      <c r="B36" s="741" t="str">
        <f>'様式Ⅲ－1(女子)'!$D31</f>
        <v/>
      </c>
      <c r="C36" s="742">
        <f>'様式Ⅲ－1(女子)'!$C28</f>
        <v>0</v>
      </c>
      <c r="D36" s="743">
        <f>'様式Ⅲ－1(女子)'!$C28</f>
        <v>0</v>
      </c>
      <c r="E36" s="740"/>
      <c r="F36" s="737"/>
      <c r="G36" s="737"/>
      <c r="H36" s="746"/>
      <c r="I36" s="747"/>
    </row>
    <row r="37" spans="1:9" ht="13.5" customHeight="1">
      <c r="A37" s="727">
        <v>6</v>
      </c>
      <c r="B37" s="738" t="str">
        <f>'様式Ⅲ－1(女子)'!$E34</f>
        <v/>
      </c>
      <c r="C37" s="732"/>
      <c r="D37" s="733"/>
      <c r="E37" s="739">
        <f>'様式Ⅲ－1(女子)'!$C34</f>
        <v>0</v>
      </c>
      <c r="F37" s="736" t="str">
        <f>'様式Ⅲ－1(女子)'!$F34</f>
        <v/>
      </c>
      <c r="G37" s="736" t="str">
        <f>'様式Ⅲ－1(女子)'!$F35</f>
        <v/>
      </c>
      <c r="H37" s="744"/>
      <c r="I37" s="745"/>
    </row>
    <row r="38" spans="1:9" ht="13.5" customHeight="1">
      <c r="A38" s="728"/>
      <c r="B38" s="741" t="str">
        <f>'様式Ⅲ－1(女子)'!$D34</f>
        <v/>
      </c>
      <c r="C38" s="742">
        <f>'様式Ⅲ－1(女子)'!$C30</f>
        <v>0</v>
      </c>
      <c r="D38" s="743">
        <f>'様式Ⅲ－1(女子)'!$C30</f>
        <v>0</v>
      </c>
      <c r="E38" s="740"/>
      <c r="F38" s="737"/>
      <c r="G38" s="737"/>
      <c r="H38" s="746"/>
      <c r="I38" s="747"/>
    </row>
    <row r="39" spans="1:9" ht="13.5" customHeight="1">
      <c r="A39" s="727">
        <v>7</v>
      </c>
      <c r="B39" s="738" t="str">
        <f>'様式Ⅲ－1(女子)'!$E37</f>
        <v/>
      </c>
      <c r="C39" s="732"/>
      <c r="D39" s="733"/>
      <c r="E39" s="739">
        <f>'様式Ⅲ－1(女子)'!$C37</f>
        <v>0</v>
      </c>
      <c r="F39" s="736" t="str">
        <f>'様式Ⅲ－1(女子)'!$F37</f>
        <v/>
      </c>
      <c r="G39" s="736" t="str">
        <f>'様式Ⅲ－1(女子)'!$F38</f>
        <v/>
      </c>
      <c r="H39" s="744"/>
      <c r="I39" s="745"/>
    </row>
    <row r="40" spans="1:9" ht="13.5" customHeight="1">
      <c r="A40" s="728"/>
      <c r="B40" s="741" t="str">
        <f>'様式Ⅲ－1(女子)'!$D37</f>
        <v/>
      </c>
      <c r="C40" s="742">
        <f>'様式Ⅲ－1(女子)'!$C32</f>
        <v>0</v>
      </c>
      <c r="D40" s="743">
        <f>'様式Ⅲ－1(女子)'!$C32</f>
        <v>0</v>
      </c>
      <c r="E40" s="740"/>
      <c r="F40" s="737"/>
      <c r="G40" s="737"/>
      <c r="H40" s="746"/>
      <c r="I40" s="747"/>
    </row>
    <row r="41" spans="1:9" ht="13.5" customHeight="1">
      <c r="A41" s="727">
        <v>8</v>
      </c>
      <c r="B41" s="738" t="str">
        <f>'様式Ⅲ－1(女子)'!$E40</f>
        <v/>
      </c>
      <c r="C41" s="732"/>
      <c r="D41" s="733"/>
      <c r="E41" s="739">
        <f>'様式Ⅲ－1(女子)'!$C40</f>
        <v>0</v>
      </c>
      <c r="F41" s="736" t="str">
        <f>'様式Ⅲ－1(女子)'!$F40</f>
        <v/>
      </c>
      <c r="G41" s="736" t="str">
        <f>'様式Ⅲ－1(女子)'!$F41</f>
        <v/>
      </c>
      <c r="H41" s="744"/>
      <c r="I41" s="745"/>
    </row>
    <row r="42" spans="1:9" ht="13.5" customHeight="1">
      <c r="A42" s="728"/>
      <c r="B42" s="741" t="str">
        <f>'様式Ⅲ－1(女子)'!$D40</f>
        <v/>
      </c>
      <c r="C42" s="742">
        <f>'様式Ⅲ－1(女子)'!$C34</f>
        <v>0</v>
      </c>
      <c r="D42" s="743">
        <f>'様式Ⅲ－1(女子)'!$C34</f>
        <v>0</v>
      </c>
      <c r="E42" s="740"/>
      <c r="F42" s="737"/>
      <c r="G42" s="737"/>
      <c r="H42" s="746"/>
      <c r="I42" s="747"/>
    </row>
    <row r="43" spans="1:9" ht="13.5" customHeight="1">
      <c r="A43" s="84"/>
      <c r="B43" s="84"/>
      <c r="C43" s="84"/>
      <c r="D43" s="84"/>
      <c r="E43" s="88"/>
      <c r="F43" s="138"/>
      <c r="G43" s="138"/>
      <c r="H43" s="89"/>
      <c r="I43" s="89"/>
    </row>
    <row r="44" spans="1:9" ht="13.5" customHeight="1">
      <c r="A44" s="85" t="s">
        <v>106</v>
      </c>
      <c r="B44" s="748" t="s">
        <v>107</v>
      </c>
      <c r="C44" s="748"/>
      <c r="D44" s="748"/>
      <c r="E44" s="86"/>
      <c r="F44" s="86"/>
      <c r="G44" s="86"/>
      <c r="H44" s="86"/>
      <c r="I44" s="86"/>
    </row>
    <row r="45" spans="1:9" ht="13.5" customHeight="1">
      <c r="A45" s="87"/>
      <c r="B45" s="748"/>
      <c r="C45" s="748"/>
      <c r="D45" s="748"/>
      <c r="E45" s="748"/>
      <c r="F45" s="748"/>
      <c r="G45" s="748"/>
      <c r="H45" s="748"/>
      <c r="I45" s="748"/>
    </row>
    <row r="46" spans="1:9" ht="13.5" customHeight="1">
      <c r="G46" s="749" t="s">
        <v>111</v>
      </c>
      <c r="H46" s="749"/>
      <c r="I46" s="749"/>
    </row>
    <row r="47" spans="1:9" ht="13.5" customHeight="1">
      <c r="G47" s="749"/>
      <c r="H47" s="749"/>
      <c r="I47" s="749"/>
    </row>
    <row r="48" spans="1:9" ht="13.5" customHeight="1"/>
    <row r="49" ht="13.5" customHeight="1"/>
    <row r="50" ht="13.5" customHeight="1"/>
    <row r="51" ht="13.5" customHeight="1"/>
  </sheetData>
  <mergeCells count="87">
    <mergeCell ref="B44:D44"/>
    <mergeCell ref="B45:I45"/>
    <mergeCell ref="G46:I47"/>
    <mergeCell ref="B32:D32"/>
    <mergeCell ref="P24:R24"/>
    <mergeCell ref="H41:I42"/>
    <mergeCell ref="H39:I40"/>
    <mergeCell ref="H37:I38"/>
    <mergeCell ref="H35:I36"/>
    <mergeCell ref="H33:I34"/>
    <mergeCell ref="H29:I30"/>
    <mergeCell ref="H27:I28"/>
    <mergeCell ref="H25:I26"/>
    <mergeCell ref="A41:A42"/>
    <mergeCell ref="B41:D41"/>
    <mergeCell ref="E41:E42"/>
    <mergeCell ref="F41:F42"/>
    <mergeCell ref="G41:G42"/>
    <mergeCell ref="B42:D42"/>
    <mergeCell ref="A39:A40"/>
    <mergeCell ref="B39:D39"/>
    <mergeCell ref="E39:E40"/>
    <mergeCell ref="F39:F40"/>
    <mergeCell ref="G39:G40"/>
    <mergeCell ref="B40:D40"/>
    <mergeCell ref="A37:A38"/>
    <mergeCell ref="B37:D37"/>
    <mergeCell ref="E37:E38"/>
    <mergeCell ref="F37:F38"/>
    <mergeCell ref="G37:G38"/>
    <mergeCell ref="B38:D38"/>
    <mergeCell ref="A35:A36"/>
    <mergeCell ref="B35:D35"/>
    <mergeCell ref="E35:E36"/>
    <mergeCell ref="F35:F36"/>
    <mergeCell ref="G35:G36"/>
    <mergeCell ref="B36:D36"/>
    <mergeCell ref="A33:A34"/>
    <mergeCell ref="B33:D33"/>
    <mergeCell ref="E33:E34"/>
    <mergeCell ref="F33:F34"/>
    <mergeCell ref="G33:G34"/>
    <mergeCell ref="B34:D34"/>
    <mergeCell ref="A31:A32"/>
    <mergeCell ref="E31:E32"/>
    <mergeCell ref="F31:F32"/>
    <mergeCell ref="G31:G32"/>
    <mergeCell ref="H31:I32"/>
    <mergeCell ref="B31:D31"/>
    <mergeCell ref="A29:A30"/>
    <mergeCell ref="B29:D29"/>
    <mergeCell ref="E29:E30"/>
    <mergeCell ref="F29:F30"/>
    <mergeCell ref="G29:G30"/>
    <mergeCell ref="B30:D30"/>
    <mergeCell ref="A27:A28"/>
    <mergeCell ref="B27:D27"/>
    <mergeCell ref="E27:E28"/>
    <mergeCell ref="F27:F28"/>
    <mergeCell ref="G27:G28"/>
    <mergeCell ref="B28:D28"/>
    <mergeCell ref="A25:A26"/>
    <mergeCell ref="B25:D26"/>
    <mergeCell ref="E25:E26"/>
    <mergeCell ref="F25:F26"/>
    <mergeCell ref="G25:G26"/>
    <mergeCell ref="A19:B20"/>
    <mergeCell ref="C19:D19"/>
    <mergeCell ref="F19:H19"/>
    <mergeCell ref="C20:I20"/>
    <mergeCell ref="A23:A24"/>
    <mergeCell ref="B23:D24"/>
    <mergeCell ref="E23:E24"/>
    <mergeCell ref="F23:H24"/>
    <mergeCell ref="I23:I24"/>
    <mergeCell ref="A12:B13"/>
    <mergeCell ref="C12:H13"/>
    <mergeCell ref="A15:B16"/>
    <mergeCell ref="C15:I16"/>
    <mergeCell ref="C18:D18"/>
    <mergeCell ref="G18:I18"/>
    <mergeCell ref="A1:I2"/>
    <mergeCell ref="A3:I4"/>
    <mergeCell ref="A6:B7"/>
    <mergeCell ref="C6:I7"/>
    <mergeCell ref="A9:B10"/>
    <mergeCell ref="C9:H10"/>
  </mergeCells>
  <phoneticPr fontId="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FF0066"/>
  </sheetPr>
  <dimension ref="A1:Q57"/>
  <sheetViews>
    <sheetView topLeftCell="B1" zoomScale="80" zoomScaleNormal="80" zoomScaleSheetLayoutView="80" workbookViewId="0">
      <selection activeCell="C2" sqref="C2:K3"/>
    </sheetView>
  </sheetViews>
  <sheetFormatPr defaultColWidth="9" defaultRowHeight="13.5"/>
  <cols>
    <col min="1" max="1" width="5" style="15" hidden="1" customWidth="1"/>
    <col min="2" max="2" width="5" style="15" customWidth="1"/>
    <col min="3" max="5" width="9" style="15"/>
    <col min="6" max="6" width="24.125" style="15" customWidth="1"/>
    <col min="7" max="7" width="10" style="15" customWidth="1"/>
    <col min="8" max="8" width="9" style="15"/>
    <col min="9" max="9" width="9.875" style="15" customWidth="1"/>
    <col min="10" max="11" width="9" style="15"/>
    <col min="12" max="15" width="9.125" style="15" hidden="1" customWidth="1"/>
    <col min="16" max="17" width="9" style="15" hidden="1" customWidth="1"/>
    <col min="18" max="16384" width="9" style="15"/>
  </cols>
  <sheetData>
    <row r="1" spans="3:17">
      <c r="K1" s="94" t="s">
        <v>115</v>
      </c>
    </row>
    <row r="2" spans="3:17" ht="13.5" customHeight="1">
      <c r="C2" s="628" t="s">
        <v>3756</v>
      </c>
      <c r="D2" s="628"/>
      <c r="E2" s="628"/>
      <c r="F2" s="628"/>
      <c r="G2" s="628"/>
      <c r="H2" s="628"/>
      <c r="I2" s="628"/>
      <c r="J2" s="628"/>
      <c r="K2" s="628"/>
      <c r="L2" s="95"/>
      <c r="M2" s="95"/>
      <c r="N2" s="95"/>
      <c r="O2" s="95"/>
      <c r="P2" s="95"/>
    </row>
    <row r="3" spans="3:17">
      <c r="C3" s="628"/>
      <c r="D3" s="628"/>
      <c r="E3" s="628"/>
      <c r="F3" s="628"/>
      <c r="G3" s="628"/>
      <c r="H3" s="628"/>
      <c r="I3" s="628"/>
      <c r="J3" s="628"/>
      <c r="K3" s="628"/>
      <c r="L3" s="95"/>
      <c r="M3" s="95"/>
      <c r="N3" s="95"/>
      <c r="O3" s="95"/>
      <c r="P3" s="95"/>
    </row>
    <row r="4" spans="3:17" ht="13.5" customHeight="1">
      <c r="C4" s="629" t="s">
        <v>46</v>
      </c>
      <c r="D4" s="629"/>
      <c r="E4" s="629"/>
      <c r="F4" s="629"/>
      <c r="G4" s="629"/>
      <c r="H4" s="629"/>
      <c r="I4" s="629"/>
      <c r="J4" s="629"/>
      <c r="K4" s="629"/>
    </row>
    <row r="5" spans="3:17" ht="13.5" customHeight="1">
      <c r="C5" s="629"/>
      <c r="D5" s="629"/>
      <c r="E5" s="629"/>
      <c r="F5" s="629"/>
      <c r="G5" s="629"/>
      <c r="H5" s="629"/>
      <c r="I5" s="629"/>
      <c r="J5" s="629"/>
      <c r="K5" s="629"/>
    </row>
    <row r="6" spans="3:17">
      <c r="C6" s="96"/>
      <c r="D6" s="96"/>
      <c r="E6" s="96"/>
      <c r="F6" s="96"/>
      <c r="G6" s="96"/>
      <c r="H6" s="96"/>
      <c r="I6" s="96"/>
      <c r="J6" s="96"/>
    </row>
    <row r="7" spans="3:17" ht="15" customHeight="1">
      <c r="C7" s="633" t="s">
        <v>47</v>
      </c>
      <c r="D7" s="589"/>
      <c r="E7" s="630" t="str">
        <f>IF('様式Ⅲ－1(女子)'!T6&lt;&gt;"",基本情報登録!D8,"")</f>
        <v/>
      </c>
      <c r="F7" s="630"/>
      <c r="G7" s="630"/>
      <c r="H7" s="630"/>
      <c r="I7" s="630"/>
      <c r="J7" s="630"/>
      <c r="K7" s="630"/>
    </row>
    <row r="8" spans="3:17" ht="16.5" customHeight="1">
      <c r="C8" s="590"/>
      <c r="D8" s="590"/>
      <c r="E8" s="631"/>
      <c r="F8" s="631"/>
      <c r="G8" s="631"/>
      <c r="H8" s="631"/>
      <c r="I8" s="631"/>
      <c r="J8" s="631"/>
      <c r="K8" s="631"/>
      <c r="N8" s="15">
        <f>基本情報登録!D8</f>
        <v>0</v>
      </c>
      <c r="P8" s="15">
        <v>47</v>
      </c>
      <c r="Q8" t="s">
        <v>48</v>
      </c>
    </row>
    <row r="9" spans="3:17" ht="12" customHeight="1">
      <c r="C9" s="97"/>
      <c r="D9" s="97"/>
      <c r="P9" s="15">
        <v>46</v>
      </c>
      <c r="Q9" t="s">
        <v>49</v>
      </c>
    </row>
    <row r="10" spans="3:17" ht="15.75" customHeight="1">
      <c r="C10" s="589" t="s">
        <v>50</v>
      </c>
      <c r="D10" s="589"/>
      <c r="E10" s="621" t="str">
        <f>IF('様式Ⅲ－1(女子)'!T6&lt;&gt;"",基本情報登録!D19,"")</f>
        <v/>
      </c>
      <c r="F10" s="621"/>
      <c r="G10" s="621"/>
      <c r="H10" s="621"/>
      <c r="I10" s="621"/>
      <c r="J10" s="621"/>
      <c r="K10" s="621"/>
      <c r="P10" s="15">
        <v>45</v>
      </c>
      <c r="Q10" t="s">
        <v>51</v>
      </c>
    </row>
    <row r="11" spans="3:17" ht="15" customHeight="1">
      <c r="C11" s="590"/>
      <c r="D11" s="590"/>
      <c r="E11" s="622"/>
      <c r="F11" s="622"/>
      <c r="G11" s="622"/>
      <c r="H11" s="622"/>
      <c r="I11" s="622"/>
      <c r="J11" s="622"/>
      <c r="K11" s="622"/>
      <c r="P11" s="15">
        <v>44</v>
      </c>
      <c r="Q11" t="s">
        <v>53</v>
      </c>
    </row>
    <row r="12" spans="3:17" ht="11.25" customHeight="1">
      <c r="C12" s="97"/>
      <c r="D12" s="97"/>
      <c r="E12" s="107"/>
      <c r="F12" s="107"/>
      <c r="G12" s="107"/>
      <c r="H12" s="107"/>
      <c r="I12" s="107"/>
      <c r="J12" s="107"/>
      <c r="K12" s="107"/>
      <c r="P12" s="15">
        <v>43</v>
      </c>
      <c r="Q12" t="s">
        <v>54</v>
      </c>
    </row>
    <row r="13" spans="3:17" ht="12" customHeight="1">
      <c r="C13" s="589" t="s">
        <v>55</v>
      </c>
      <c r="D13" s="589"/>
      <c r="E13" s="758"/>
      <c r="F13" s="758"/>
      <c r="G13" s="758"/>
      <c r="H13" s="758"/>
      <c r="I13" s="758"/>
      <c r="J13" s="758"/>
      <c r="K13" s="758"/>
      <c r="P13" s="15">
        <v>42</v>
      </c>
      <c r="Q13" t="s">
        <v>56</v>
      </c>
    </row>
    <row r="14" spans="3:17" ht="14.25" customHeight="1">
      <c r="C14" s="590"/>
      <c r="D14" s="590"/>
      <c r="E14" s="759"/>
      <c r="F14" s="759"/>
      <c r="G14" s="759"/>
      <c r="H14" s="759"/>
      <c r="I14" s="759"/>
      <c r="J14" s="759"/>
      <c r="K14" s="759"/>
      <c r="P14" s="15">
        <v>41</v>
      </c>
      <c r="Q14" t="s">
        <v>57</v>
      </c>
    </row>
    <row r="15" spans="3:17" ht="14.25">
      <c r="C15" s="97"/>
      <c r="D15" s="97"/>
      <c r="E15" s="107"/>
      <c r="F15" s="107"/>
      <c r="G15" s="107"/>
      <c r="H15" s="107"/>
      <c r="I15" s="107"/>
      <c r="J15" s="107"/>
      <c r="K15" s="107"/>
      <c r="P15" s="15">
        <v>40</v>
      </c>
      <c r="Q15" t="s">
        <v>58</v>
      </c>
    </row>
    <row r="16" spans="3:17" ht="12.75" customHeight="1">
      <c r="C16" s="589" t="s">
        <v>59</v>
      </c>
      <c r="D16" s="589"/>
      <c r="E16" s="625" t="str">
        <f>IF('様式Ⅲ－1(女子)'!T6&lt;&gt;"",基本情報登録!D24,"")</f>
        <v/>
      </c>
      <c r="F16" s="625"/>
      <c r="G16" s="625"/>
      <c r="H16" s="625"/>
      <c r="I16" s="625"/>
      <c r="J16" s="625"/>
      <c r="K16" s="625"/>
      <c r="P16" s="15">
        <v>39</v>
      </c>
      <c r="Q16" t="s">
        <v>60</v>
      </c>
    </row>
    <row r="17" spans="3:17" ht="15.75" customHeight="1">
      <c r="C17" s="590"/>
      <c r="D17" s="590"/>
      <c r="E17" s="626"/>
      <c r="F17" s="626"/>
      <c r="G17" s="626"/>
      <c r="H17" s="626"/>
      <c r="I17" s="626"/>
      <c r="J17" s="626"/>
      <c r="K17" s="626"/>
      <c r="P17" s="15">
        <v>38</v>
      </c>
      <c r="Q17" t="s">
        <v>61</v>
      </c>
    </row>
    <row r="18" spans="3:17">
      <c r="E18" s="107"/>
      <c r="F18" s="107"/>
      <c r="G18" s="107"/>
      <c r="H18" s="107"/>
      <c r="I18" s="107"/>
      <c r="J18" s="107"/>
      <c r="K18" s="107"/>
      <c r="P18" s="15">
        <v>37</v>
      </c>
      <c r="Q18" t="s">
        <v>62</v>
      </c>
    </row>
    <row r="19" spans="3:17" ht="15" hidden="1" customHeight="1">
      <c r="D19" s="98" t="s">
        <v>63</v>
      </c>
      <c r="E19" s="142"/>
      <c r="F19" s="143" t="s">
        <v>64</v>
      </c>
      <c r="G19" s="142"/>
      <c r="H19" s="144" t="s">
        <v>65</v>
      </c>
      <c r="I19" s="757" t="s">
        <v>147</v>
      </c>
      <c r="J19" s="757"/>
      <c r="K19" s="757"/>
      <c r="P19" s="15">
        <v>36</v>
      </c>
      <c r="Q19" t="s">
        <v>67</v>
      </c>
    </row>
    <row r="20" spans="3:17" ht="23.25" hidden="1" customHeight="1">
      <c r="C20" s="589" t="s">
        <v>68</v>
      </c>
      <c r="D20" s="589"/>
      <c r="E20" s="606"/>
      <c r="F20" s="606"/>
      <c r="G20" s="606"/>
      <c r="H20" s="606"/>
      <c r="I20" s="606"/>
      <c r="J20" s="606"/>
      <c r="K20" s="114" t="s">
        <v>69</v>
      </c>
      <c r="P20" s="15">
        <v>35</v>
      </c>
      <c r="Q20" t="s">
        <v>70</v>
      </c>
    </row>
    <row r="21" spans="3:17" ht="24" hidden="1" customHeight="1">
      <c r="C21" s="590"/>
      <c r="D21" s="590"/>
      <c r="E21" s="764"/>
      <c r="F21" s="764"/>
      <c r="G21" s="764"/>
      <c r="H21" s="764"/>
      <c r="I21" s="764"/>
      <c r="J21" s="764"/>
      <c r="K21" s="764"/>
      <c r="P21" s="15">
        <v>34</v>
      </c>
      <c r="Q21" t="s">
        <v>71</v>
      </c>
    </row>
    <row r="22" spans="3:17" ht="12" customHeight="1">
      <c r="P22" s="15">
        <v>33</v>
      </c>
      <c r="Q22" t="s">
        <v>72</v>
      </c>
    </row>
    <row r="23" spans="3:17">
      <c r="P23" s="15">
        <v>32</v>
      </c>
      <c r="Q23" t="s">
        <v>73</v>
      </c>
    </row>
    <row r="24" spans="3:17">
      <c r="C24" s="765" t="s">
        <v>74</v>
      </c>
      <c r="D24" s="592" t="s">
        <v>75</v>
      </c>
      <c r="E24" s="593"/>
      <c r="F24" s="594"/>
      <c r="G24" s="598" t="s">
        <v>76</v>
      </c>
      <c r="H24" s="600" t="str">
        <f>IF(S6&lt;&gt;"",VLOOKUP(N8,'加盟校情報&amp;大会設定'!A3:D50,4,0),"")</f>
        <v/>
      </c>
      <c r="I24" s="601"/>
      <c r="J24" s="601"/>
      <c r="K24" s="602"/>
      <c r="P24" s="15">
        <v>31</v>
      </c>
      <c r="Q24" t="s">
        <v>77</v>
      </c>
    </row>
    <row r="25" spans="3:17" ht="18.75" customHeight="1">
      <c r="C25" s="765"/>
      <c r="D25" s="595"/>
      <c r="E25" s="596"/>
      <c r="F25" s="597"/>
      <c r="G25" s="599"/>
      <c r="H25" s="603"/>
      <c r="I25" s="604"/>
      <c r="J25" s="604"/>
      <c r="K25" s="605"/>
      <c r="P25" s="15">
        <v>30</v>
      </c>
      <c r="Q25" t="s">
        <v>78</v>
      </c>
    </row>
    <row r="26" spans="3:17">
      <c r="C26" s="609"/>
      <c r="D26" s="611" t="s">
        <v>3285</v>
      </c>
      <c r="E26" s="580"/>
      <c r="F26" s="581"/>
      <c r="G26" s="585" t="s">
        <v>79</v>
      </c>
      <c r="H26" s="585" t="s">
        <v>80</v>
      </c>
      <c r="I26" s="585" t="s">
        <v>81</v>
      </c>
      <c r="J26" s="760" t="s">
        <v>2847</v>
      </c>
      <c r="K26" s="761"/>
      <c r="P26" s="15">
        <v>29</v>
      </c>
      <c r="Q26" t="s">
        <v>83</v>
      </c>
    </row>
    <row r="27" spans="3:17">
      <c r="C27" s="610"/>
      <c r="D27" s="582"/>
      <c r="E27" s="583"/>
      <c r="F27" s="584"/>
      <c r="G27" s="586"/>
      <c r="H27" s="586"/>
      <c r="I27" s="586"/>
      <c r="J27" s="762"/>
      <c r="K27" s="763"/>
      <c r="P27" s="15">
        <v>28</v>
      </c>
      <c r="Q27" t="s">
        <v>84</v>
      </c>
    </row>
    <row r="28" spans="3:17" ht="18" customHeight="1">
      <c r="C28" s="585">
        <v>1</v>
      </c>
      <c r="D28" s="579" t="str">
        <f>IF('様式Ⅲ－1(女子)'!T6&lt;&gt;"",'様式Ⅲ－1(女子)'!E19,"")</f>
        <v/>
      </c>
      <c r="E28" s="580"/>
      <c r="F28" s="581"/>
      <c r="G28" s="587" t="str">
        <f>IF('様式Ⅲ－1(女子)'!T6&lt;&gt;"",'様式Ⅲ－1(女子)'!C19,"")</f>
        <v/>
      </c>
      <c r="H28" s="585" t="str">
        <f>IF('様式Ⅲ－1(女子)'!T6&lt;&gt;"",'様式Ⅲ－1(女子)'!F19,"")</f>
        <v/>
      </c>
      <c r="I28" s="585" t="str">
        <f>IF('様式Ⅲ－1(女子)'!T6&lt;&gt;"",'様式Ⅲ－1(女子)'!F20,"")</f>
        <v/>
      </c>
      <c r="J28" s="575" t="str">
        <f>IF('様式Ⅲ－1(女子)'!T6&lt;&gt;"",'様式Ⅲ－1(女子)'!Q19,"")</f>
        <v/>
      </c>
      <c r="K28" s="576"/>
      <c r="P28" s="15">
        <v>27</v>
      </c>
      <c r="Q28" t="s">
        <v>85</v>
      </c>
    </row>
    <row r="29" spans="3:17" ht="18" customHeight="1">
      <c r="C29" s="586"/>
      <c r="D29" s="582" t="str">
        <f>IF('様式Ⅲ－1(女子)'!T6&lt;&gt;"",'様式Ⅲ－1(女子)'!D19,"")</f>
        <v/>
      </c>
      <c r="E29" s="583"/>
      <c r="F29" s="584"/>
      <c r="G29" s="588"/>
      <c r="H29" s="586"/>
      <c r="I29" s="586"/>
      <c r="J29" s="577"/>
      <c r="K29" s="578"/>
      <c r="P29" s="15">
        <v>26</v>
      </c>
      <c r="Q29" t="s">
        <v>86</v>
      </c>
    </row>
    <row r="30" spans="3:17" ht="18" customHeight="1">
      <c r="C30" s="585">
        <v>2</v>
      </c>
      <c r="D30" s="579" t="str">
        <f>IF('様式Ⅲ－1(女子)'!T6&lt;&gt;"",'様式Ⅲ－1(女子)'!E22,"")</f>
        <v/>
      </c>
      <c r="E30" s="580"/>
      <c r="F30" s="581"/>
      <c r="G30" s="587" t="str">
        <f>IF('様式Ⅲ－1(女子)'!T6&lt;&gt;"",'様式Ⅲ－1(女子)'!C22,"")</f>
        <v/>
      </c>
      <c r="H30" s="585" t="str">
        <f>IF('様式Ⅲ－1(女子)'!T6&lt;&gt;"",'様式Ⅲ－1(女子)'!F22,"")</f>
        <v/>
      </c>
      <c r="I30" s="585" t="str">
        <f>IF('様式Ⅲ－1(女子)'!T6&lt;&gt;"",'様式Ⅲ－1(女子)'!F23,"")</f>
        <v/>
      </c>
      <c r="J30" s="575" t="str">
        <f>IF('様式Ⅲ－1(女子)'!T6&lt;&gt;"",'様式Ⅲ－1(女子)'!Q22,"")</f>
        <v/>
      </c>
      <c r="K30" s="576"/>
      <c r="P30" s="15">
        <v>25</v>
      </c>
      <c r="Q30" t="s">
        <v>87</v>
      </c>
    </row>
    <row r="31" spans="3:17" ht="18" customHeight="1">
      <c r="C31" s="586"/>
      <c r="D31" s="582" t="str">
        <f>IF('様式Ⅲ－1(女子)'!T6&lt;&gt;"",'様式Ⅲ－1(女子)'!D22,"")</f>
        <v/>
      </c>
      <c r="E31" s="583"/>
      <c r="F31" s="584"/>
      <c r="G31" s="588"/>
      <c r="H31" s="586"/>
      <c r="I31" s="586"/>
      <c r="J31" s="577"/>
      <c r="K31" s="578"/>
      <c r="P31" s="15">
        <v>24</v>
      </c>
      <c r="Q31" t="s">
        <v>88</v>
      </c>
    </row>
    <row r="32" spans="3:17" ht="18" customHeight="1">
      <c r="C32" s="585">
        <v>3</v>
      </c>
      <c r="D32" s="579" t="str">
        <f>IF('様式Ⅲ－1(女子)'!T6&lt;&gt;"",'様式Ⅲ－1(女子)'!E25,"")</f>
        <v/>
      </c>
      <c r="E32" s="580"/>
      <c r="F32" s="581"/>
      <c r="G32" s="587" t="str">
        <f>IF('様式Ⅲ－1(女子)'!T6&lt;&gt;"",'様式Ⅲ－1(女子)'!C25,"")</f>
        <v/>
      </c>
      <c r="H32" s="585" t="str">
        <f>IF('様式Ⅲ－1(女子)'!T6&lt;&gt;"",'様式Ⅲ－1(女子)'!F25,"")</f>
        <v/>
      </c>
      <c r="I32" s="585" t="str">
        <f>IF('様式Ⅲ－1(女子)'!T6&lt;&gt;"",'様式Ⅲ－1(女子)'!F26,"")</f>
        <v/>
      </c>
      <c r="J32" s="575" t="str">
        <f>IF('様式Ⅲ－1(女子)'!T6&lt;&gt;"",'様式Ⅲ－1(女子)'!Q25,"")</f>
        <v/>
      </c>
      <c r="K32" s="576"/>
      <c r="P32" s="15">
        <v>23</v>
      </c>
      <c r="Q32" t="s">
        <v>89</v>
      </c>
    </row>
    <row r="33" spans="3:17" ht="18" customHeight="1">
      <c r="C33" s="586"/>
      <c r="D33" s="582" t="str">
        <f>IF('様式Ⅲ－1(女子)'!T6&lt;&gt;"",'様式Ⅲ－1(女子)'!D25,"")</f>
        <v/>
      </c>
      <c r="E33" s="583"/>
      <c r="F33" s="584"/>
      <c r="G33" s="588"/>
      <c r="H33" s="586"/>
      <c r="I33" s="586"/>
      <c r="J33" s="577"/>
      <c r="K33" s="578"/>
      <c r="P33" s="15">
        <v>22</v>
      </c>
      <c r="Q33" t="s">
        <v>90</v>
      </c>
    </row>
    <row r="34" spans="3:17" ht="18" customHeight="1">
      <c r="C34" s="585">
        <v>4</v>
      </c>
      <c r="D34" s="579" t="str">
        <f>IF('様式Ⅲ－1(女子)'!T6&lt;&gt;"",'様式Ⅲ－1(女子)'!E28,"")</f>
        <v/>
      </c>
      <c r="E34" s="580"/>
      <c r="F34" s="581"/>
      <c r="G34" s="587" t="str">
        <f>IF('様式Ⅲ－1(女子)'!T6&lt;&gt;"",'様式Ⅲ－1(女子)'!C28,"")</f>
        <v/>
      </c>
      <c r="H34" s="585" t="str">
        <f>IF('様式Ⅲ－1(女子)'!T6&lt;&gt;"",'様式Ⅲ－1(女子)'!F28,"")</f>
        <v/>
      </c>
      <c r="I34" s="585" t="str">
        <f>IF('様式Ⅲ－1(女子)'!T6&lt;&gt;"",'様式Ⅲ－1(女子)'!F29,"")</f>
        <v/>
      </c>
      <c r="J34" s="575" t="str">
        <f>IF('様式Ⅲ－1(女子)'!T6&lt;&gt;"",'様式Ⅲ－1(女子)'!Q28,"")</f>
        <v/>
      </c>
      <c r="K34" s="576"/>
      <c r="P34" s="15">
        <v>21</v>
      </c>
      <c r="Q34" t="s">
        <v>91</v>
      </c>
    </row>
    <row r="35" spans="3:17" ht="18" customHeight="1">
      <c r="C35" s="586"/>
      <c r="D35" s="582" t="str">
        <f>IF('様式Ⅲ－1(女子)'!T6&lt;&gt;"",'様式Ⅲ－1(女子)'!D28,"")</f>
        <v/>
      </c>
      <c r="E35" s="583"/>
      <c r="F35" s="584"/>
      <c r="G35" s="588"/>
      <c r="H35" s="586"/>
      <c r="I35" s="586"/>
      <c r="J35" s="577"/>
      <c r="K35" s="578"/>
      <c r="P35" s="15">
        <v>20</v>
      </c>
      <c r="Q35" t="s">
        <v>92</v>
      </c>
    </row>
    <row r="36" spans="3:17" ht="18" customHeight="1">
      <c r="C36" s="585">
        <v>5</v>
      </c>
      <c r="D36" s="579" t="str">
        <f>IF('様式Ⅲ－1(女子)'!T6&lt;&gt;"",'様式Ⅲ－1(女子)'!E31,"")</f>
        <v/>
      </c>
      <c r="E36" s="580"/>
      <c r="F36" s="581"/>
      <c r="G36" s="587" t="str">
        <f>IF('様式Ⅲ－1(女子)'!T6&lt;&gt;"",'様式Ⅲ－1(女子)'!C31,"")</f>
        <v/>
      </c>
      <c r="H36" s="585" t="str">
        <f>IF('様式Ⅲ－1(女子)'!T6&lt;&gt;"",'様式Ⅲ－1(女子)'!F31,"")</f>
        <v/>
      </c>
      <c r="I36" s="585" t="str">
        <f>IF('様式Ⅲ－1(女子)'!T6&lt;&gt;"",'様式Ⅲ－1(女子)'!F32,"")</f>
        <v/>
      </c>
      <c r="J36" s="575" t="str">
        <f>IF('様式Ⅲ－1(女子)'!T6&lt;&gt;"",'様式Ⅲ－1(女子)'!Q31,"")</f>
        <v/>
      </c>
      <c r="K36" s="576"/>
      <c r="P36" s="15">
        <v>19</v>
      </c>
      <c r="Q36" t="s">
        <v>93</v>
      </c>
    </row>
    <row r="37" spans="3:17" ht="18" customHeight="1">
      <c r="C37" s="586"/>
      <c r="D37" s="582" t="str">
        <f>IF('様式Ⅲ－1(女子)'!T6&lt;&gt;"",'様式Ⅲ－1(女子)'!D31,"")</f>
        <v/>
      </c>
      <c r="E37" s="583"/>
      <c r="F37" s="584"/>
      <c r="G37" s="588"/>
      <c r="H37" s="586"/>
      <c r="I37" s="586"/>
      <c r="J37" s="577"/>
      <c r="K37" s="578"/>
      <c r="P37" s="15">
        <v>18</v>
      </c>
      <c r="Q37" t="s">
        <v>94</v>
      </c>
    </row>
    <row r="38" spans="3:17" ht="18" customHeight="1">
      <c r="C38" s="585">
        <v>6</v>
      </c>
      <c r="D38" s="579" t="str">
        <f>IF('様式Ⅲ－1(女子)'!T6&lt;&gt;"",'様式Ⅲ－1(女子)'!E34,"")</f>
        <v/>
      </c>
      <c r="E38" s="580"/>
      <c r="F38" s="581"/>
      <c r="G38" s="587" t="str">
        <f>IF('様式Ⅲ－1(女子)'!T6&lt;&gt;"",'様式Ⅲ－1(女子)'!C34,"")</f>
        <v/>
      </c>
      <c r="H38" s="585" t="str">
        <f>IF('様式Ⅲ－1(女子)'!T6&lt;&gt;"",'様式Ⅲ－1(女子)'!F34,"")</f>
        <v/>
      </c>
      <c r="I38" s="585" t="str">
        <f>IF('様式Ⅲ－1(女子)'!T6&lt;&gt;"",'様式Ⅲ－1(女子)'!F35,"")</f>
        <v/>
      </c>
      <c r="J38" s="575" t="str">
        <f>IF('様式Ⅲ－1(女子)'!T6&lt;&gt;"",'様式Ⅲ－1(女子)'!Q34,"")</f>
        <v/>
      </c>
      <c r="K38" s="576"/>
      <c r="P38" s="15">
        <v>17</v>
      </c>
      <c r="Q38" t="s">
        <v>95</v>
      </c>
    </row>
    <row r="39" spans="3:17" ht="18" customHeight="1">
      <c r="C39" s="586"/>
      <c r="D39" s="582" t="str">
        <f>IF('様式Ⅲ－1(女子)'!T6&lt;&gt;"",'様式Ⅲ－1(女子)'!D34,"")</f>
        <v/>
      </c>
      <c r="E39" s="583"/>
      <c r="F39" s="584"/>
      <c r="G39" s="588"/>
      <c r="H39" s="586"/>
      <c r="I39" s="586"/>
      <c r="J39" s="577"/>
      <c r="K39" s="578"/>
      <c r="P39" s="15">
        <v>16</v>
      </c>
      <c r="Q39" t="s">
        <v>96</v>
      </c>
    </row>
    <row r="40" spans="3:17" ht="18" customHeight="1">
      <c r="C40" s="585">
        <v>7</v>
      </c>
      <c r="D40" s="579" t="str">
        <f>IF('様式Ⅲ－1(女子)'!T6&lt;&gt;"",'様式Ⅲ－1(女子)'!E37,"")</f>
        <v/>
      </c>
      <c r="E40" s="580"/>
      <c r="F40" s="581"/>
      <c r="G40" s="587" t="str">
        <f>IF('様式Ⅲ－1(女子)'!T6&lt;&gt;"",'様式Ⅲ－1(女子)'!C37,"")</f>
        <v/>
      </c>
      <c r="H40" s="585" t="str">
        <f>IF('様式Ⅲ－1(女子)'!T6&lt;&gt;"",'様式Ⅲ－1(女子)'!F37,"")</f>
        <v/>
      </c>
      <c r="I40" s="585" t="str">
        <f>IF('様式Ⅲ－1(女子)'!T6&lt;&gt;"",'様式Ⅲ－1(女子)'!F38,"")</f>
        <v/>
      </c>
      <c r="J40" s="575" t="str">
        <f>IF('様式Ⅲ－1(女子)'!T6&lt;&gt;"",'様式Ⅲ－1(女子)'!Q37,"")</f>
        <v/>
      </c>
      <c r="K40" s="576"/>
      <c r="P40" s="15">
        <v>15</v>
      </c>
      <c r="Q40" t="s">
        <v>97</v>
      </c>
    </row>
    <row r="41" spans="3:17" ht="18" customHeight="1">
      <c r="C41" s="586"/>
      <c r="D41" s="582" t="str">
        <f>IF('様式Ⅲ－1(女子)'!T6&lt;&gt;"",'様式Ⅲ－1(女子)'!D37,"")</f>
        <v/>
      </c>
      <c r="E41" s="583"/>
      <c r="F41" s="584"/>
      <c r="G41" s="588"/>
      <c r="H41" s="586"/>
      <c r="I41" s="586"/>
      <c r="J41" s="577"/>
      <c r="K41" s="578"/>
      <c r="P41" s="15">
        <v>14</v>
      </c>
      <c r="Q41" t="s">
        <v>98</v>
      </c>
    </row>
    <row r="42" spans="3:17" ht="18" customHeight="1">
      <c r="C42" s="585">
        <v>8</v>
      </c>
      <c r="D42" s="579" t="str">
        <f>IF('様式Ⅲ－1(女子)'!T6&lt;&gt;"",'様式Ⅲ－1(女子)'!E40,"")</f>
        <v/>
      </c>
      <c r="E42" s="580"/>
      <c r="F42" s="581"/>
      <c r="G42" s="587" t="str">
        <f>IF('様式Ⅲ－1(女子)'!T6&lt;&gt;"",'様式Ⅲ－1(女子)'!C40,"")</f>
        <v/>
      </c>
      <c r="H42" s="585" t="str">
        <f>IF('様式Ⅲ－1(女子)'!T6&lt;&gt;"",'様式Ⅲ－1(女子)'!F40,"")</f>
        <v/>
      </c>
      <c r="I42" s="585" t="str">
        <f>IF('様式Ⅲ－1(女子)'!T6&lt;&gt;"",'様式Ⅲ－1(女子)'!F41,"")</f>
        <v/>
      </c>
      <c r="J42" s="575" t="str">
        <f>IF('様式Ⅲ－1(女子)'!T6&lt;&gt;"",'様式Ⅲ－1(女子)'!Q40,"")</f>
        <v/>
      </c>
      <c r="K42" s="576"/>
      <c r="P42" s="15">
        <v>13</v>
      </c>
      <c r="Q42" t="s">
        <v>99</v>
      </c>
    </row>
    <row r="43" spans="3:17" ht="18" customHeight="1">
      <c r="C43" s="586"/>
      <c r="D43" s="582" t="str">
        <f>IF('様式Ⅲ－1(女子)'!T6&lt;&gt;"",'様式Ⅲ－1(女子)'!D40,"")</f>
        <v/>
      </c>
      <c r="E43" s="583"/>
      <c r="F43" s="584"/>
      <c r="G43" s="588"/>
      <c r="H43" s="586"/>
      <c r="I43" s="586"/>
      <c r="J43" s="577"/>
      <c r="K43" s="578"/>
      <c r="P43" s="15">
        <v>12</v>
      </c>
      <c r="Q43" t="s">
        <v>100</v>
      </c>
    </row>
    <row r="44" spans="3:17" ht="18.75" customHeight="1">
      <c r="G44" s="111"/>
      <c r="J44" s="112"/>
      <c r="K44" s="112"/>
      <c r="P44" s="15">
        <v>7</v>
      </c>
      <c r="Q44" t="s">
        <v>105</v>
      </c>
    </row>
    <row r="45" spans="3:17" ht="18.75" customHeight="1">
      <c r="C45" s="100" t="s">
        <v>106</v>
      </c>
      <c r="D45" s="632" t="s">
        <v>107</v>
      </c>
      <c r="E45" s="632"/>
      <c r="F45" s="632"/>
      <c r="G45" s="111"/>
      <c r="J45" s="112"/>
      <c r="K45" s="112"/>
      <c r="P45" s="15">
        <v>6</v>
      </c>
      <c r="Q45" t="s">
        <v>108</v>
      </c>
    </row>
    <row r="46" spans="3:17" ht="18.75" customHeight="1">
      <c r="C46" s="100" t="s">
        <v>106</v>
      </c>
      <c r="D46" s="104" t="s">
        <v>6013</v>
      </c>
      <c r="G46" s="111"/>
      <c r="P46" s="15">
        <v>5</v>
      </c>
      <c r="Q46" t="s">
        <v>109</v>
      </c>
    </row>
    <row r="47" spans="3:17" ht="18.75" customHeight="1">
      <c r="C47" s="100" t="s">
        <v>106</v>
      </c>
      <c r="D47" s="139" t="s">
        <v>6019</v>
      </c>
      <c r="G47" s="111"/>
      <c r="P47" s="15">
        <v>4</v>
      </c>
      <c r="Q47" t="s">
        <v>110</v>
      </c>
    </row>
    <row r="48" spans="3:17">
      <c r="J48" s="99"/>
      <c r="P48" s="15">
        <v>3</v>
      </c>
      <c r="Q48" t="s">
        <v>112</v>
      </c>
    </row>
    <row r="49" spans="3:17" ht="15">
      <c r="J49" s="103"/>
      <c r="K49" s="103" t="s">
        <v>111</v>
      </c>
      <c r="P49" s="15">
        <v>2</v>
      </c>
      <c r="Q49" t="s">
        <v>113</v>
      </c>
    </row>
    <row r="50" spans="3:17" ht="15">
      <c r="J50" s="103"/>
      <c r="K50" s="103"/>
      <c r="P50" s="15">
        <v>1</v>
      </c>
      <c r="Q50" t="s">
        <v>114</v>
      </c>
    </row>
    <row r="51" spans="3:17" ht="15">
      <c r="E51" s="139"/>
      <c r="F51" s="139"/>
      <c r="I51" s="103"/>
      <c r="J51" s="103"/>
    </row>
    <row r="52" spans="3:17" ht="15">
      <c r="C52" s="100"/>
      <c r="D52" s="139"/>
      <c r="E52" s="139"/>
      <c r="F52" s="139"/>
      <c r="I52" s="103"/>
      <c r="J52" s="103"/>
      <c r="K52" s="103"/>
    </row>
    <row r="53" spans="3:17" ht="15">
      <c r="C53" s="100"/>
      <c r="D53" s="139"/>
      <c r="E53" s="139"/>
      <c r="F53" s="139"/>
      <c r="I53" s="103"/>
      <c r="J53" s="103"/>
      <c r="K53" s="103"/>
    </row>
    <row r="54" spans="3:17" ht="12.75" customHeight="1">
      <c r="I54" s="103"/>
      <c r="J54" s="103"/>
      <c r="K54" s="103"/>
    </row>
    <row r="55" spans="3:17" ht="12.75" customHeight="1"/>
    <row r="56" spans="3:17" ht="12.75" customHeight="1"/>
    <row r="57" spans="3:17" ht="12.75" customHeight="1"/>
  </sheetData>
  <sheetProtection algorithmName="SHA-512" hashValue="7B3raZbvAF7VAm7mB56X1hi48tASBApoGwrWrmZxC+iinUDychD5r6AQd4t9lf2PAcKSxZdQ4Ig7jRbE/i4UCw==" saltValue="j6fuapGedgU/YW0nU162Ug==" spinCount="100000" sheet="1" objects="1" scenarios="1"/>
  <mergeCells count="82">
    <mergeCell ref="D45:F45"/>
    <mergeCell ref="G20:J20"/>
    <mergeCell ref="C40:C41"/>
    <mergeCell ref="D40:F40"/>
    <mergeCell ref="G40:G41"/>
    <mergeCell ref="H40:H41"/>
    <mergeCell ref="I40:I41"/>
    <mergeCell ref="J40:K41"/>
    <mergeCell ref="D41:F41"/>
    <mergeCell ref="J38:K39"/>
    <mergeCell ref="D39:F39"/>
    <mergeCell ref="C36:C37"/>
    <mergeCell ref="D36:F36"/>
    <mergeCell ref="G36:G37"/>
    <mergeCell ref="H36:H37"/>
    <mergeCell ref="I36:I37"/>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6:K37"/>
    <mergeCell ref="D37:F37"/>
    <mergeCell ref="C38:C39"/>
    <mergeCell ref="D38:F38"/>
    <mergeCell ref="G38:G39"/>
    <mergeCell ref="H38:H39"/>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26:K27"/>
    <mergeCell ref="C20:D21"/>
    <mergeCell ref="E20:F20"/>
    <mergeCell ref="E21:K21"/>
    <mergeCell ref="C24:C25"/>
    <mergeCell ref="D24:F25"/>
    <mergeCell ref="G24:G25"/>
    <mergeCell ref="H24:K25"/>
    <mergeCell ref="C26:C27"/>
    <mergeCell ref="D26:F27"/>
    <mergeCell ref="G26:G27"/>
    <mergeCell ref="H26:H27"/>
    <mergeCell ref="I26:I27"/>
    <mergeCell ref="C2:K3"/>
    <mergeCell ref="C4:K5"/>
    <mergeCell ref="C7:D8"/>
    <mergeCell ref="E7:K8"/>
    <mergeCell ref="C10:D11"/>
    <mergeCell ref="E10:K11"/>
    <mergeCell ref="C13:D14"/>
    <mergeCell ref="C16:D17"/>
    <mergeCell ref="I19:K19"/>
    <mergeCell ref="E13:K14"/>
    <mergeCell ref="E16:K17"/>
    <mergeCell ref="C42:C43"/>
    <mergeCell ref="D42:F42"/>
    <mergeCell ref="D43:F43"/>
    <mergeCell ref="J42:K43"/>
    <mergeCell ref="G42:G43"/>
    <mergeCell ref="H42:H43"/>
    <mergeCell ref="I42:I43"/>
  </mergeCells>
  <phoneticPr fontId="1"/>
  <dataValidations count="1">
    <dataValidation type="list" allowBlank="1" showInputMessage="1" showErrorMessage="1" sqref="E20:F20" xr:uid="{00000000-0002-0000-0C00-000000000000}">
      <formula1>$Q$8:$Q$50</formula1>
    </dataValidation>
  </dataValidations>
  <pageMargins left="0.7" right="0.7" top="0.75" bottom="0.75" header="0.3" footer="0.3"/>
  <pageSetup paperSize="9" scale="99" orientation="portrait" horizontalDpi="4294967292" r:id="rId1"/>
  <rowBreaks count="1" manualBreakCount="1">
    <brk id="57" max="10"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F0066"/>
  </sheetPr>
  <dimension ref="A1:Q50"/>
  <sheetViews>
    <sheetView topLeftCell="B1" zoomScale="80" zoomScaleNormal="80" workbookViewId="0">
      <selection activeCell="C2" sqref="C2:K3"/>
    </sheetView>
  </sheetViews>
  <sheetFormatPr defaultColWidth="9" defaultRowHeight="13.5"/>
  <cols>
    <col min="1" max="1" width="5" style="15" hidden="1" customWidth="1"/>
    <col min="2" max="2" width="5" style="15" customWidth="1"/>
    <col min="3" max="6" width="9" style="15"/>
    <col min="7" max="7" width="10" style="15" customWidth="1"/>
    <col min="8" max="11" width="9" style="15"/>
    <col min="12" max="12" width="9.125" style="15" customWidth="1"/>
    <col min="13" max="15" width="9.125" style="15" hidden="1" customWidth="1"/>
    <col min="16" max="17" width="9" style="15" hidden="1" customWidth="1"/>
    <col min="18" max="16384" width="9" style="15"/>
  </cols>
  <sheetData>
    <row r="1" spans="3:17">
      <c r="K1" s="94" t="s">
        <v>115</v>
      </c>
    </row>
    <row r="2" spans="3:17" ht="13.5" customHeight="1">
      <c r="C2" s="628" t="s">
        <v>3756</v>
      </c>
      <c r="D2" s="628"/>
      <c r="E2" s="628"/>
      <c r="F2" s="628"/>
      <c r="G2" s="628"/>
      <c r="H2" s="628"/>
      <c r="I2" s="628"/>
      <c r="J2" s="628"/>
      <c r="K2" s="628"/>
      <c r="L2" s="95"/>
      <c r="M2" s="95"/>
      <c r="N2" s="95"/>
      <c r="O2" s="95"/>
      <c r="P2" s="95"/>
    </row>
    <row r="3" spans="3:17">
      <c r="C3" s="628"/>
      <c r="D3" s="628"/>
      <c r="E3" s="628"/>
      <c r="F3" s="628"/>
      <c r="G3" s="628"/>
      <c r="H3" s="628"/>
      <c r="I3" s="628"/>
      <c r="J3" s="628"/>
      <c r="K3" s="628"/>
      <c r="L3" s="95"/>
      <c r="M3" s="95"/>
      <c r="N3" s="95"/>
      <c r="O3" s="95"/>
      <c r="P3" s="95"/>
    </row>
    <row r="4" spans="3:17" ht="13.5" customHeight="1">
      <c r="C4" s="629" t="s">
        <v>46</v>
      </c>
      <c r="D4" s="629"/>
      <c r="E4" s="629"/>
      <c r="F4" s="629"/>
      <c r="G4" s="629"/>
      <c r="H4" s="629"/>
      <c r="I4" s="629"/>
      <c r="J4" s="629"/>
      <c r="K4" s="629"/>
    </row>
    <row r="5" spans="3:17" ht="13.5" customHeight="1">
      <c r="C5" s="629"/>
      <c r="D5" s="629"/>
      <c r="E5" s="629"/>
      <c r="F5" s="629"/>
      <c r="G5" s="629"/>
      <c r="H5" s="629"/>
      <c r="I5" s="629"/>
      <c r="J5" s="629"/>
      <c r="K5" s="629"/>
    </row>
    <row r="6" spans="3:17">
      <c r="C6" s="96"/>
      <c r="D6" s="96"/>
      <c r="E6" s="96"/>
      <c r="F6" s="96"/>
      <c r="G6" s="96"/>
      <c r="H6" s="96"/>
      <c r="I6" s="96"/>
      <c r="J6" s="96"/>
    </row>
    <row r="7" spans="3:17" ht="15" customHeight="1">
      <c r="C7" s="633" t="s">
        <v>47</v>
      </c>
      <c r="D7" s="589"/>
      <c r="E7" s="630" t="str">
        <f>基本情報登録!D8&amp;"B"</f>
        <v>B</v>
      </c>
      <c r="F7" s="630"/>
      <c r="G7" s="630"/>
      <c r="H7" s="630"/>
      <c r="I7" s="630"/>
      <c r="J7" s="630"/>
      <c r="K7" s="630"/>
    </row>
    <row r="8" spans="3:17" ht="16.5" customHeight="1">
      <c r="C8" s="590"/>
      <c r="D8" s="590"/>
      <c r="E8" s="631"/>
      <c r="F8" s="631"/>
      <c r="G8" s="631"/>
      <c r="H8" s="631"/>
      <c r="I8" s="631"/>
      <c r="J8" s="631"/>
      <c r="K8" s="631"/>
      <c r="N8" s="15">
        <f>基本情報登録!D8</f>
        <v>0</v>
      </c>
      <c r="P8" s="15">
        <v>47</v>
      </c>
      <c r="Q8" t="s">
        <v>48</v>
      </c>
    </row>
    <row r="9" spans="3:17" ht="12" customHeight="1">
      <c r="C9" s="97"/>
      <c r="D9" s="97"/>
      <c r="P9" s="15">
        <v>46</v>
      </c>
      <c r="Q9" t="s">
        <v>49</v>
      </c>
    </row>
    <row r="10" spans="3:17" ht="15.75" customHeight="1">
      <c r="C10" s="589" t="s">
        <v>50</v>
      </c>
      <c r="D10" s="589"/>
      <c r="E10" s="621">
        <f>基本情報登録!D19</f>
        <v>0</v>
      </c>
      <c r="F10" s="766"/>
      <c r="G10" s="766"/>
      <c r="H10" s="766"/>
      <c r="I10" s="766"/>
      <c r="J10" s="766"/>
      <c r="K10" s="113"/>
      <c r="P10" s="15">
        <v>45</v>
      </c>
      <c r="Q10" t="s">
        <v>51</v>
      </c>
    </row>
    <row r="11" spans="3:17" ht="15" customHeight="1">
      <c r="C11" s="590"/>
      <c r="D11" s="590"/>
      <c r="E11" s="767"/>
      <c r="F11" s="767"/>
      <c r="G11" s="767"/>
      <c r="H11" s="767"/>
      <c r="I11" s="767"/>
      <c r="J11" s="767"/>
      <c r="K11" s="141"/>
      <c r="P11" s="15">
        <v>44</v>
      </c>
      <c r="Q11" t="s">
        <v>53</v>
      </c>
    </row>
    <row r="12" spans="3:17" ht="11.25" customHeight="1">
      <c r="C12" s="97"/>
      <c r="D12" s="97"/>
      <c r="E12" s="107"/>
      <c r="F12" s="107"/>
      <c r="G12" s="107"/>
      <c r="H12" s="107"/>
      <c r="I12" s="107"/>
      <c r="J12" s="107"/>
      <c r="K12" s="107"/>
      <c r="P12" s="15">
        <v>43</v>
      </c>
      <c r="Q12" t="s">
        <v>54</v>
      </c>
    </row>
    <row r="13" spans="3:17" ht="12" customHeight="1">
      <c r="C13" s="589" t="s">
        <v>55</v>
      </c>
      <c r="D13" s="589"/>
      <c r="E13" s="758"/>
      <c r="F13" s="758"/>
      <c r="G13" s="758"/>
      <c r="H13" s="758"/>
      <c r="I13" s="758"/>
      <c r="J13" s="758"/>
      <c r="K13" s="113"/>
      <c r="P13" s="15">
        <v>42</v>
      </c>
      <c r="Q13" t="s">
        <v>56</v>
      </c>
    </row>
    <row r="14" spans="3:17" ht="14.25" customHeight="1">
      <c r="C14" s="590"/>
      <c r="D14" s="590"/>
      <c r="E14" s="759"/>
      <c r="F14" s="759"/>
      <c r="G14" s="759"/>
      <c r="H14" s="759"/>
      <c r="I14" s="759"/>
      <c r="J14" s="759"/>
      <c r="K14" s="141"/>
      <c r="P14" s="15">
        <v>41</v>
      </c>
      <c r="Q14" t="s">
        <v>57</v>
      </c>
    </row>
    <row r="15" spans="3:17" ht="14.25">
      <c r="C15" s="97"/>
      <c r="D15" s="97"/>
      <c r="E15" s="107"/>
      <c r="F15" s="107"/>
      <c r="G15" s="107"/>
      <c r="H15" s="107"/>
      <c r="I15" s="107"/>
      <c r="J15" s="107"/>
      <c r="K15" s="107"/>
      <c r="P15" s="15">
        <v>40</v>
      </c>
      <c r="Q15" t="s">
        <v>58</v>
      </c>
    </row>
    <row r="16" spans="3:17" ht="12.75" customHeight="1">
      <c r="C16" s="589" t="s">
        <v>59</v>
      </c>
      <c r="D16" s="589"/>
      <c r="E16" s="625" t="str">
        <f>IF(基本情報登録!D24&gt;0,基本情報登録!D24,"")</f>
        <v/>
      </c>
      <c r="F16" s="625"/>
      <c r="G16" s="625"/>
      <c r="H16" s="625"/>
      <c r="I16" s="625"/>
      <c r="J16" s="625"/>
      <c r="K16" s="105"/>
      <c r="P16" s="15">
        <v>39</v>
      </c>
      <c r="Q16" t="s">
        <v>60</v>
      </c>
    </row>
    <row r="17" spans="3:17" ht="15.75" customHeight="1">
      <c r="C17" s="590"/>
      <c r="D17" s="590"/>
      <c r="E17" s="626"/>
      <c r="F17" s="626"/>
      <c r="G17" s="626"/>
      <c r="H17" s="626"/>
      <c r="I17" s="626"/>
      <c r="J17" s="626"/>
      <c r="K17" s="106"/>
      <c r="P17" s="15">
        <v>38</v>
      </c>
      <c r="Q17" t="s">
        <v>61</v>
      </c>
    </row>
    <row r="18" spans="3:17" ht="12" customHeight="1">
      <c r="P18" s="15">
        <v>33</v>
      </c>
      <c r="Q18" t="s">
        <v>72</v>
      </c>
    </row>
    <row r="19" spans="3:17">
      <c r="P19" s="15">
        <v>32</v>
      </c>
      <c r="Q19" t="s">
        <v>73</v>
      </c>
    </row>
    <row r="20" spans="3:17">
      <c r="C20" s="765" t="s">
        <v>74</v>
      </c>
      <c r="D20" s="592" t="s">
        <v>75</v>
      </c>
      <c r="E20" s="593"/>
      <c r="F20" s="594"/>
      <c r="G20" s="598" t="s">
        <v>76</v>
      </c>
      <c r="H20" s="600" t="str">
        <f>IF(N8&gt;0,VLOOKUP(N8,'加盟校情報&amp;大会設定'!A3:D50,4,0),"")&amp;"B"</f>
        <v>B</v>
      </c>
      <c r="I20" s="601"/>
      <c r="J20" s="601"/>
      <c r="K20" s="602"/>
      <c r="P20" s="15">
        <v>31</v>
      </c>
      <c r="Q20" t="s">
        <v>77</v>
      </c>
    </row>
    <row r="21" spans="3:17" ht="18.75" customHeight="1">
      <c r="C21" s="765"/>
      <c r="D21" s="595"/>
      <c r="E21" s="596"/>
      <c r="F21" s="597"/>
      <c r="G21" s="599"/>
      <c r="H21" s="603"/>
      <c r="I21" s="604"/>
      <c r="J21" s="604"/>
      <c r="K21" s="605"/>
      <c r="P21" s="15">
        <v>30</v>
      </c>
      <c r="Q21" t="s">
        <v>78</v>
      </c>
    </row>
    <row r="22" spans="3:17">
      <c r="C22" s="609"/>
      <c r="D22" s="611" t="s">
        <v>3285</v>
      </c>
      <c r="E22" s="580"/>
      <c r="F22" s="581"/>
      <c r="G22" s="585" t="s">
        <v>79</v>
      </c>
      <c r="H22" s="585" t="s">
        <v>80</v>
      </c>
      <c r="I22" s="585" t="s">
        <v>81</v>
      </c>
      <c r="J22" s="760" t="s">
        <v>148</v>
      </c>
      <c r="K22" s="761"/>
      <c r="P22" s="15">
        <v>29</v>
      </c>
      <c r="Q22" t="s">
        <v>83</v>
      </c>
    </row>
    <row r="23" spans="3:17">
      <c r="C23" s="610"/>
      <c r="D23" s="582"/>
      <c r="E23" s="583"/>
      <c r="F23" s="584"/>
      <c r="G23" s="586"/>
      <c r="H23" s="586"/>
      <c r="I23" s="586"/>
      <c r="J23" s="762"/>
      <c r="K23" s="763"/>
      <c r="P23" s="15">
        <v>28</v>
      </c>
      <c r="Q23" t="s">
        <v>84</v>
      </c>
    </row>
    <row r="24" spans="3:17" ht="18" customHeight="1">
      <c r="C24" s="585">
        <v>1</v>
      </c>
      <c r="D24" s="579" t="str">
        <f>IF('様式Ⅲ－1(女子)'!T6&lt;&gt;"",'様式Ⅲ－1(女子)'!E43,"")</f>
        <v/>
      </c>
      <c r="E24" s="580"/>
      <c r="F24" s="581"/>
      <c r="G24" s="587" t="str">
        <f>IF('様式Ⅲ－1(女子)'!T6&lt;&gt;"",'様式Ⅲ－1(女子)'!C43,"")</f>
        <v/>
      </c>
      <c r="H24" s="585" t="str">
        <f>IF('様式Ⅲ－1(女子)'!T6&lt;&gt;"",'様式Ⅲ－1(女子)'!F43,"")</f>
        <v/>
      </c>
      <c r="I24" s="585" t="str">
        <f>IF('様式Ⅲ－1(女子)'!T6&lt;&gt;"",'様式Ⅲ－1(女子)'!F44,"")</f>
        <v/>
      </c>
      <c r="J24" s="575" t="str">
        <f>IF('様式Ⅲ－1(女子)'!T6&lt;&gt;"",'様式Ⅲ－1(女子)'!O43,"")</f>
        <v/>
      </c>
      <c r="K24" s="576"/>
      <c r="P24" s="15">
        <v>27</v>
      </c>
      <c r="Q24" t="s">
        <v>85</v>
      </c>
    </row>
    <row r="25" spans="3:17" ht="18" customHeight="1">
      <c r="C25" s="586"/>
      <c r="D25" s="582" t="str">
        <f>IF('様式Ⅲ－1(女子)'!T6&lt;&gt;"",'様式Ⅲ－1(女子)'!D43,"")</f>
        <v/>
      </c>
      <c r="E25" s="583"/>
      <c r="F25" s="584"/>
      <c r="G25" s="588"/>
      <c r="H25" s="586"/>
      <c r="I25" s="586"/>
      <c r="J25" s="577"/>
      <c r="K25" s="578"/>
      <c r="P25" s="15">
        <v>26</v>
      </c>
      <c r="Q25" t="s">
        <v>86</v>
      </c>
    </row>
    <row r="26" spans="3:17" ht="18" customHeight="1">
      <c r="C26" s="585">
        <v>2</v>
      </c>
      <c r="D26" s="579" t="str">
        <f>IF('様式Ⅲ－1(女子)'!T6&lt;&gt;"",'様式Ⅲ－1(女子)'!E46,"")</f>
        <v/>
      </c>
      <c r="E26" s="580"/>
      <c r="F26" s="581"/>
      <c r="G26" s="587" t="str">
        <f>IF('様式Ⅲ－1(女子)'!T6&lt;&gt;"",'様式Ⅲ－1(女子)'!C46,"")</f>
        <v/>
      </c>
      <c r="H26" s="585" t="str">
        <f>IF('様式Ⅲ－1(女子)'!T6&lt;&gt;"",'様式Ⅲ－1(女子)'!F46,"")</f>
        <v/>
      </c>
      <c r="I26" s="585" t="str">
        <f>IF('様式Ⅲ－1(女子)'!T6&lt;&gt;"",'様式Ⅲ－1(女子)'!F47,"")</f>
        <v/>
      </c>
      <c r="J26" s="575" t="str">
        <f>IF('様式Ⅲ－1(女子)'!T6&lt;&gt;"",'様式Ⅲ－1(女子)'!O46,"")</f>
        <v/>
      </c>
      <c r="K26" s="576"/>
      <c r="P26" s="15">
        <v>25</v>
      </c>
      <c r="Q26" t="s">
        <v>87</v>
      </c>
    </row>
    <row r="27" spans="3:17" ht="18" customHeight="1">
      <c r="C27" s="586"/>
      <c r="D27" s="582" t="str">
        <f>IF('様式Ⅲ－1(女子)'!T6&lt;&gt;"",'様式Ⅲ－1(女子)'!D46,"")</f>
        <v/>
      </c>
      <c r="E27" s="583"/>
      <c r="F27" s="584"/>
      <c r="G27" s="588"/>
      <c r="H27" s="586"/>
      <c r="I27" s="586"/>
      <c r="J27" s="577"/>
      <c r="K27" s="578"/>
      <c r="P27" s="15">
        <v>24</v>
      </c>
      <c r="Q27" t="s">
        <v>88</v>
      </c>
    </row>
    <row r="28" spans="3:17" ht="18" customHeight="1">
      <c r="C28" s="585">
        <v>3</v>
      </c>
      <c r="D28" s="579" t="str">
        <f>IF('様式Ⅲ－1(女子)'!T6&lt;&gt;"",'様式Ⅲ－1(女子)'!E49,"")</f>
        <v/>
      </c>
      <c r="E28" s="580"/>
      <c r="F28" s="581"/>
      <c r="G28" s="587" t="str">
        <f>IF('様式Ⅲ－1(女子)'!T6&lt;&gt;"",'様式Ⅲ－1(女子)'!C49,"")</f>
        <v/>
      </c>
      <c r="H28" s="585" t="str">
        <f>IF('様式Ⅲ－1(女子)'!T6&lt;&gt;"",'様式Ⅲ－1(女子)'!F49,"")</f>
        <v/>
      </c>
      <c r="I28" s="585" t="str">
        <f>IF('様式Ⅲ－1(女子)'!T6&lt;&gt;"",'様式Ⅲ－1(女子)'!F50,"")</f>
        <v/>
      </c>
      <c r="J28" s="575" t="str">
        <f>IF('様式Ⅲ－1(女子)'!T6&lt;&gt;"",'様式Ⅲ－1(女子)'!O49,"")</f>
        <v/>
      </c>
      <c r="K28" s="576"/>
      <c r="P28" s="15">
        <v>23</v>
      </c>
      <c r="Q28" t="s">
        <v>89</v>
      </c>
    </row>
    <row r="29" spans="3:17" ht="18" customHeight="1">
      <c r="C29" s="586"/>
      <c r="D29" s="582" t="str">
        <f>IF('様式Ⅲ－1(女子)'!T6&lt;&gt;"",'様式Ⅲ－1(女子)'!D49,"")</f>
        <v/>
      </c>
      <c r="E29" s="583"/>
      <c r="F29" s="584"/>
      <c r="G29" s="588"/>
      <c r="H29" s="586"/>
      <c r="I29" s="586"/>
      <c r="J29" s="577"/>
      <c r="K29" s="578"/>
      <c r="P29" s="15">
        <v>22</v>
      </c>
      <c r="Q29" t="s">
        <v>90</v>
      </c>
    </row>
    <row r="30" spans="3:17" ht="18" customHeight="1">
      <c r="C30" s="585">
        <v>4</v>
      </c>
      <c r="D30" s="579" t="str">
        <f>IF('様式Ⅲ－1(女子)'!T6&lt;&gt;"",'様式Ⅲ－1(女子)'!E52,"")</f>
        <v/>
      </c>
      <c r="E30" s="580"/>
      <c r="F30" s="581"/>
      <c r="G30" s="587" t="str">
        <f>IF('様式Ⅲ－1(女子)'!T6&lt;&gt;"",'様式Ⅲ－1(女子)'!C52,"")</f>
        <v/>
      </c>
      <c r="H30" s="585" t="str">
        <f>IF('様式Ⅲ－1(女子)'!T6&lt;&gt;"",'様式Ⅲ－1(女子)'!F52,"")</f>
        <v/>
      </c>
      <c r="I30" s="585" t="str">
        <f>IF('様式Ⅲ－1(女子)'!T6&lt;&gt;"",'様式Ⅲ－1(女子)'!F53,"")</f>
        <v/>
      </c>
      <c r="J30" s="575" t="str">
        <f>IF('様式Ⅲ－1(女子)'!T6&lt;&gt;"",'様式Ⅲ－1(女子)'!O52,"")</f>
        <v/>
      </c>
      <c r="K30" s="576"/>
      <c r="P30" s="15">
        <v>21</v>
      </c>
      <c r="Q30" t="s">
        <v>91</v>
      </c>
    </row>
    <row r="31" spans="3:17" ht="18" customHeight="1">
      <c r="C31" s="586"/>
      <c r="D31" s="582" t="str">
        <f>IF('様式Ⅲ－1(女子)'!T6&lt;&gt;"",'様式Ⅲ－1(女子)'!D52,"")</f>
        <v/>
      </c>
      <c r="E31" s="583"/>
      <c r="F31" s="584"/>
      <c r="G31" s="588"/>
      <c r="H31" s="586"/>
      <c r="I31" s="586"/>
      <c r="J31" s="577"/>
      <c r="K31" s="578"/>
      <c r="P31" s="15">
        <v>20</v>
      </c>
      <c r="Q31" t="s">
        <v>92</v>
      </c>
    </row>
    <row r="32" spans="3:17" ht="18" customHeight="1">
      <c r="C32" s="585">
        <v>5</v>
      </c>
      <c r="D32" s="579" t="str">
        <f>IF('様式Ⅲ－1(女子)'!T6&lt;&gt;"",'様式Ⅲ－1(女子)'!E55,"")</f>
        <v/>
      </c>
      <c r="E32" s="580"/>
      <c r="F32" s="581"/>
      <c r="G32" s="587" t="str">
        <f>IF('様式Ⅲ－1(女子)'!T6&lt;&gt;"",'様式Ⅲ－1(女子)'!C55,"")</f>
        <v/>
      </c>
      <c r="H32" s="585" t="str">
        <f>IF('様式Ⅲ－1(女子)'!T6&lt;&gt;"",'様式Ⅲ－1(女子)'!F55,"")</f>
        <v/>
      </c>
      <c r="I32" s="585" t="str">
        <f>IF('様式Ⅲ－1(女子)'!T6&lt;&gt;"",'様式Ⅲ－1(女子)'!F56,"")</f>
        <v/>
      </c>
      <c r="J32" s="575" t="str">
        <f>IF('様式Ⅲ－1(女子)'!T6&lt;&gt;"",'様式Ⅲ－1(女子)'!O55,"")</f>
        <v/>
      </c>
      <c r="K32" s="576"/>
      <c r="P32" s="15">
        <v>19</v>
      </c>
      <c r="Q32" t="s">
        <v>93</v>
      </c>
    </row>
    <row r="33" spans="3:17" ht="18" customHeight="1">
      <c r="C33" s="586"/>
      <c r="D33" s="582" t="str">
        <f>IF('様式Ⅲ－1(女子)'!T6&lt;&gt;"",'様式Ⅲ－1(女子)'!D55,"")</f>
        <v/>
      </c>
      <c r="E33" s="583"/>
      <c r="F33" s="584"/>
      <c r="G33" s="588"/>
      <c r="H33" s="586"/>
      <c r="I33" s="586"/>
      <c r="J33" s="577"/>
      <c r="K33" s="578"/>
      <c r="P33" s="15">
        <v>18</v>
      </c>
      <c r="Q33" t="s">
        <v>94</v>
      </c>
    </row>
    <row r="34" spans="3:17" ht="18" customHeight="1">
      <c r="C34" s="585">
        <v>6</v>
      </c>
      <c r="D34" s="579" t="str">
        <f>IF('様式Ⅲ－1(女子)'!T6&lt;&gt;"",'様式Ⅲ－1(女子)'!E58,"")</f>
        <v/>
      </c>
      <c r="E34" s="580"/>
      <c r="F34" s="581"/>
      <c r="G34" s="587" t="str">
        <f>IF('様式Ⅲ－1(女子)'!T6&lt;&gt;"",'様式Ⅲ－1(女子)'!C58,"")</f>
        <v/>
      </c>
      <c r="H34" s="585" t="str">
        <f>IF('様式Ⅲ－1(女子)'!T6&lt;&gt;"",'様式Ⅲ－1(女子)'!F58,"")</f>
        <v/>
      </c>
      <c r="I34" s="585" t="str">
        <f>IF('様式Ⅲ－1(女子)'!T6&lt;&gt;"",'様式Ⅲ－1(女子)'!F59,"")</f>
        <v/>
      </c>
      <c r="J34" s="575" t="str">
        <f>IF('様式Ⅲ－1(女子)'!T6&lt;&gt;"",'様式Ⅲ－1(女子)'!O58,"")</f>
        <v/>
      </c>
      <c r="K34" s="576"/>
      <c r="P34" s="15">
        <v>17</v>
      </c>
      <c r="Q34" t="s">
        <v>95</v>
      </c>
    </row>
    <row r="35" spans="3:17" ht="18" customHeight="1">
      <c r="C35" s="586"/>
      <c r="D35" s="582" t="str">
        <f>IF('様式Ⅲ－1(女子)'!T6&lt;&gt;"",'様式Ⅲ－1(女子)'!D58,"")</f>
        <v/>
      </c>
      <c r="E35" s="583"/>
      <c r="F35" s="584"/>
      <c r="G35" s="588"/>
      <c r="H35" s="586"/>
      <c r="I35" s="586"/>
      <c r="J35" s="577"/>
      <c r="K35" s="578"/>
      <c r="P35" s="15">
        <v>16</v>
      </c>
      <c r="Q35" t="s">
        <v>96</v>
      </c>
    </row>
    <row r="36" spans="3:17" ht="18" customHeight="1">
      <c r="C36" s="585">
        <v>7</v>
      </c>
      <c r="D36" s="579" t="str">
        <f>IF('様式Ⅲ－1(女子)'!T6&lt;&gt;"",'様式Ⅲ－1(女子)'!E61,"")</f>
        <v/>
      </c>
      <c r="E36" s="580"/>
      <c r="F36" s="581"/>
      <c r="G36" s="587" t="str">
        <f>IF('様式Ⅲ－1(女子)'!T6&lt;&gt;"",'様式Ⅲ－1(女子)'!C61,"")</f>
        <v/>
      </c>
      <c r="H36" s="585" t="str">
        <f>IF('様式Ⅲ－1(女子)'!T6&lt;&gt;"",'様式Ⅲ－1(女子)'!F61,"")</f>
        <v/>
      </c>
      <c r="I36" s="585" t="str">
        <f>IF('様式Ⅲ－1(女子)'!T6&lt;&gt;"",'様式Ⅲ－1(女子)'!F62,"")</f>
        <v/>
      </c>
      <c r="J36" s="575" t="str">
        <f>IF('様式Ⅲ－1(女子)'!T6&lt;&gt;"",'様式Ⅲ－1(女子)'!O61,"")</f>
        <v/>
      </c>
      <c r="K36" s="576"/>
      <c r="P36" s="15">
        <v>15</v>
      </c>
      <c r="Q36" t="s">
        <v>97</v>
      </c>
    </row>
    <row r="37" spans="3:17" ht="18" customHeight="1">
      <c r="C37" s="586"/>
      <c r="D37" s="582" t="str">
        <f>IF('様式Ⅲ－1(女子)'!T6&lt;&gt;"",'様式Ⅲ－1(女子)'!D61,"")</f>
        <v/>
      </c>
      <c r="E37" s="583"/>
      <c r="F37" s="584"/>
      <c r="G37" s="588"/>
      <c r="H37" s="586"/>
      <c r="I37" s="586"/>
      <c r="J37" s="577"/>
      <c r="K37" s="578"/>
      <c r="P37" s="15">
        <v>14</v>
      </c>
      <c r="Q37" t="s">
        <v>98</v>
      </c>
    </row>
    <row r="38" spans="3:17" ht="18" customHeight="1">
      <c r="C38" s="585">
        <v>8</v>
      </c>
      <c r="D38" s="579" t="str">
        <f>IF('様式Ⅲ－1(女子)'!T6&lt;&gt;"",'様式Ⅲ－1(女子)'!E64,"")</f>
        <v/>
      </c>
      <c r="E38" s="580"/>
      <c r="F38" s="581"/>
      <c r="G38" s="587" t="str">
        <f>IF('様式Ⅲ－1(女子)'!T6&lt;&gt;"",'様式Ⅲ－1(女子)'!C64,"")</f>
        <v/>
      </c>
      <c r="H38" s="585" t="str">
        <f>IF('様式Ⅲ－1(女子)'!T6&lt;&gt;"",'様式Ⅲ－1(女子)'!F64,"")</f>
        <v/>
      </c>
      <c r="I38" s="585" t="str">
        <f>IF('様式Ⅲ－1(女子)'!T6&lt;&gt;"",'様式Ⅲ－1(女子)'!F65,"")</f>
        <v/>
      </c>
      <c r="J38" s="575" t="str">
        <f>IF('様式Ⅲ－1(女子)'!T6&lt;&gt;"",'様式Ⅲ－1(女子)'!O64,"")</f>
        <v/>
      </c>
      <c r="K38" s="576"/>
      <c r="P38" s="15">
        <v>13</v>
      </c>
      <c r="Q38" t="s">
        <v>99</v>
      </c>
    </row>
    <row r="39" spans="3:17" ht="18" customHeight="1">
      <c r="C39" s="586"/>
      <c r="D39" s="582" t="str">
        <f>IF('様式Ⅲ－1(女子)'!T6&lt;&gt;"",'様式Ⅲ－1(女子)'!D64,"")</f>
        <v/>
      </c>
      <c r="E39" s="583"/>
      <c r="F39" s="584"/>
      <c r="G39" s="588"/>
      <c r="H39" s="586"/>
      <c r="I39" s="586"/>
      <c r="J39" s="577"/>
      <c r="K39" s="578"/>
      <c r="P39" s="15">
        <v>12</v>
      </c>
      <c r="Q39" t="s">
        <v>100</v>
      </c>
    </row>
    <row r="40" spans="3:17">
      <c r="G40" s="111"/>
      <c r="J40" s="112"/>
      <c r="K40" s="112"/>
      <c r="P40" s="15">
        <v>7</v>
      </c>
      <c r="Q40" t="s">
        <v>105</v>
      </c>
    </row>
    <row r="41" spans="3:17">
      <c r="C41" s="100" t="s">
        <v>106</v>
      </c>
      <c r="D41" s="632" t="s">
        <v>107</v>
      </c>
      <c r="E41" s="632"/>
      <c r="F41" s="632"/>
      <c r="G41" s="111"/>
      <c r="J41" s="112"/>
      <c r="K41" s="112"/>
      <c r="P41" s="15">
        <v>6</v>
      </c>
      <c r="Q41" t="s">
        <v>108</v>
      </c>
    </row>
    <row r="42" spans="3:17">
      <c r="C42" s="100" t="s">
        <v>106</v>
      </c>
      <c r="D42" s="104" t="s">
        <v>3283</v>
      </c>
      <c r="G42" s="111"/>
      <c r="P42" s="15">
        <v>5</v>
      </c>
      <c r="Q42" t="s">
        <v>109</v>
      </c>
    </row>
    <row r="43" spans="3:17">
      <c r="C43" s="100" t="s">
        <v>106</v>
      </c>
      <c r="D43" s="139" t="s">
        <v>6020</v>
      </c>
      <c r="G43" s="111"/>
      <c r="P43" s="15">
        <v>4</v>
      </c>
      <c r="Q43" t="s">
        <v>110</v>
      </c>
    </row>
    <row r="44" spans="3:17">
      <c r="J44" s="99"/>
      <c r="P44" s="15">
        <v>3</v>
      </c>
      <c r="Q44" t="s">
        <v>112</v>
      </c>
    </row>
    <row r="45" spans="3:17" ht="15">
      <c r="J45" s="103"/>
      <c r="K45" s="103" t="s">
        <v>111</v>
      </c>
      <c r="P45" s="15">
        <v>2</v>
      </c>
      <c r="Q45" t="s">
        <v>113</v>
      </c>
    </row>
    <row r="46" spans="3:17" ht="12.75" customHeight="1">
      <c r="J46" s="103"/>
      <c r="K46" s="103"/>
      <c r="P46" s="15">
        <v>1</v>
      </c>
      <c r="Q46" t="s">
        <v>114</v>
      </c>
    </row>
    <row r="47" spans="3:17" ht="12.75" customHeight="1">
      <c r="E47" s="139"/>
      <c r="F47" s="139"/>
      <c r="I47" s="103"/>
      <c r="J47" s="103"/>
    </row>
    <row r="48" spans="3:17" ht="12.75" customHeight="1">
      <c r="C48" s="100"/>
      <c r="D48" s="139"/>
      <c r="E48" s="139"/>
      <c r="F48" s="139"/>
      <c r="I48" s="103"/>
      <c r="J48" s="103"/>
      <c r="K48" s="103"/>
    </row>
    <row r="49" spans="3:11" ht="12.75" customHeight="1">
      <c r="C49" s="100"/>
      <c r="D49" s="139"/>
      <c r="E49" s="139"/>
      <c r="F49" s="139"/>
      <c r="I49" s="103"/>
      <c r="J49" s="103"/>
      <c r="K49" s="103"/>
    </row>
    <row r="50" spans="3:11" ht="15">
      <c r="I50" s="103"/>
      <c r="J50" s="103"/>
      <c r="K50" s="103"/>
    </row>
  </sheetData>
  <sheetProtection algorithmName="SHA-512" hashValue="8VzVqu/YCcdm/+/AVuH2mHp9/ZrUNRiulFPlcWpp5cveypS8/bE8p0dyWGo+vq9zoFFdUYvm2pVk1PB3tHrOqQ==" saltValue="EZRwEzV76ArKIL4SuNYXVw==" spinCount="100000" sheet="1" objects="1" scenarios="1"/>
  <mergeCells count="77">
    <mergeCell ref="C22:C23"/>
    <mergeCell ref="D22:F23"/>
    <mergeCell ref="C13:D14"/>
    <mergeCell ref="E13:J14"/>
    <mergeCell ref="C16:D17"/>
    <mergeCell ref="E16:J17"/>
    <mergeCell ref="C20:C21"/>
    <mergeCell ref="D20:F21"/>
    <mergeCell ref="G20:G21"/>
    <mergeCell ref="H20:K21"/>
    <mergeCell ref="G22:G23"/>
    <mergeCell ref="H22:H23"/>
    <mergeCell ref="I22:I23"/>
    <mergeCell ref="J22:K23"/>
    <mergeCell ref="C2:K3"/>
    <mergeCell ref="C4:K5"/>
    <mergeCell ref="C7:D8"/>
    <mergeCell ref="E7:K8"/>
    <mergeCell ref="C10:D11"/>
    <mergeCell ref="E10:J11"/>
    <mergeCell ref="J26:K27"/>
    <mergeCell ref="I24:I25"/>
    <mergeCell ref="J24:K25"/>
    <mergeCell ref="I26:I27"/>
    <mergeCell ref="D27:F27"/>
    <mergeCell ref="C24:C25"/>
    <mergeCell ref="D24:F24"/>
    <mergeCell ref="G24:G25"/>
    <mergeCell ref="H24:H25"/>
    <mergeCell ref="D25:F25"/>
    <mergeCell ref="C26:C27"/>
    <mergeCell ref="D26:F26"/>
    <mergeCell ref="G26:G27"/>
    <mergeCell ref="H26:H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I38:I39"/>
    <mergeCell ref="J38:K39"/>
    <mergeCell ref="D39:F39"/>
    <mergeCell ref="C36:C37"/>
    <mergeCell ref="D36:F36"/>
    <mergeCell ref="G36:G37"/>
    <mergeCell ref="H36:H37"/>
    <mergeCell ref="I36:I37"/>
    <mergeCell ref="J36:K37"/>
    <mergeCell ref="D37:F37"/>
    <mergeCell ref="D41:F41"/>
    <mergeCell ref="C38:C39"/>
    <mergeCell ref="D38:F38"/>
    <mergeCell ref="G38:G39"/>
    <mergeCell ref="H38:H39"/>
  </mergeCells>
  <phoneticPr fontId="1"/>
  <pageMargins left="0.7" right="0.7" top="0.75" bottom="0.75" header="0.3" footer="0.3"/>
  <pageSetup paperSize="9" scale="99" orientation="portrait" horizontalDpi="4294967292" r:id="rId1"/>
  <rowBreaks count="1" manualBreakCount="1">
    <brk id="49"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FF0066"/>
  </sheetPr>
  <dimension ref="A1:Q50"/>
  <sheetViews>
    <sheetView topLeftCell="B1" zoomScale="80" zoomScaleNormal="80" workbookViewId="0">
      <selection activeCell="C2" sqref="C2:K3"/>
    </sheetView>
  </sheetViews>
  <sheetFormatPr defaultColWidth="9" defaultRowHeight="13.5"/>
  <cols>
    <col min="1" max="1" width="5" style="15" hidden="1" customWidth="1"/>
    <col min="2" max="2" width="5" style="15" customWidth="1"/>
    <col min="3" max="6" width="9" style="15"/>
    <col min="7" max="7" width="10" style="15" customWidth="1"/>
    <col min="8" max="11" width="9" style="15"/>
    <col min="12" max="12" width="9.125" style="15" customWidth="1"/>
    <col min="13" max="15" width="9.125" style="15" hidden="1" customWidth="1"/>
    <col min="16" max="17" width="9" style="15" hidden="1" customWidth="1"/>
    <col min="18" max="16384" width="9" style="15"/>
  </cols>
  <sheetData>
    <row r="1" spans="3:17">
      <c r="K1" s="94" t="s">
        <v>115</v>
      </c>
    </row>
    <row r="2" spans="3:17" ht="13.5" customHeight="1">
      <c r="C2" s="628" t="s">
        <v>6070</v>
      </c>
      <c r="D2" s="628"/>
      <c r="E2" s="628"/>
      <c r="F2" s="628"/>
      <c r="G2" s="628"/>
      <c r="H2" s="628"/>
      <c r="I2" s="628"/>
      <c r="J2" s="628"/>
      <c r="K2" s="628"/>
      <c r="L2" s="95"/>
      <c r="M2" s="95"/>
      <c r="N2" s="95"/>
      <c r="O2" s="95"/>
      <c r="P2" s="95"/>
    </row>
    <row r="3" spans="3:17">
      <c r="C3" s="628"/>
      <c r="D3" s="628"/>
      <c r="E3" s="628"/>
      <c r="F3" s="628"/>
      <c r="G3" s="628"/>
      <c r="H3" s="628"/>
      <c r="I3" s="628"/>
      <c r="J3" s="628"/>
      <c r="K3" s="628"/>
      <c r="L3" s="95"/>
      <c r="M3" s="95"/>
      <c r="N3" s="95"/>
      <c r="O3" s="95"/>
      <c r="P3" s="95"/>
    </row>
    <row r="4" spans="3:17" ht="13.5" customHeight="1">
      <c r="C4" s="629" t="s">
        <v>46</v>
      </c>
      <c r="D4" s="629"/>
      <c r="E4" s="629"/>
      <c r="F4" s="629"/>
      <c r="G4" s="629"/>
      <c r="H4" s="629"/>
      <c r="I4" s="629"/>
      <c r="J4" s="629"/>
      <c r="K4" s="629"/>
    </row>
    <row r="5" spans="3:17" ht="13.5" customHeight="1">
      <c r="C5" s="629"/>
      <c r="D5" s="629"/>
      <c r="E5" s="629"/>
      <c r="F5" s="629"/>
      <c r="G5" s="629"/>
      <c r="H5" s="629"/>
      <c r="I5" s="629"/>
      <c r="J5" s="629"/>
      <c r="K5" s="629"/>
    </row>
    <row r="6" spans="3:17">
      <c r="C6" s="96"/>
      <c r="D6" s="96"/>
      <c r="E6" s="96"/>
      <c r="F6" s="96"/>
      <c r="G6" s="96"/>
      <c r="H6" s="96"/>
      <c r="I6" s="96"/>
      <c r="J6" s="96"/>
    </row>
    <row r="7" spans="3:17" ht="15" customHeight="1">
      <c r="C7" s="633" t="s">
        <v>47</v>
      </c>
      <c r="D7" s="589"/>
      <c r="E7" s="630" t="str">
        <f>基本情報登録!D8&amp;"C"</f>
        <v>C</v>
      </c>
      <c r="F7" s="630"/>
      <c r="G7" s="630"/>
      <c r="H7" s="630"/>
      <c r="I7" s="630"/>
      <c r="J7" s="630"/>
      <c r="K7" s="630"/>
    </row>
    <row r="8" spans="3:17" ht="16.5" customHeight="1">
      <c r="C8" s="590"/>
      <c r="D8" s="590"/>
      <c r="E8" s="631"/>
      <c r="F8" s="631"/>
      <c r="G8" s="631"/>
      <c r="H8" s="631"/>
      <c r="I8" s="631"/>
      <c r="J8" s="631"/>
      <c r="K8" s="631"/>
      <c r="N8" s="15">
        <f>基本情報登録!D8</f>
        <v>0</v>
      </c>
      <c r="P8" s="15">
        <v>47</v>
      </c>
      <c r="Q8" t="s">
        <v>48</v>
      </c>
    </row>
    <row r="9" spans="3:17" ht="12" customHeight="1">
      <c r="C9" s="97"/>
      <c r="D9" s="97"/>
      <c r="P9" s="15">
        <v>46</v>
      </c>
      <c r="Q9" t="s">
        <v>49</v>
      </c>
    </row>
    <row r="10" spans="3:17" ht="15.75" customHeight="1">
      <c r="C10" s="589" t="s">
        <v>50</v>
      </c>
      <c r="D10" s="589"/>
      <c r="E10" s="621">
        <f>基本情報登録!D19</f>
        <v>0</v>
      </c>
      <c r="F10" s="766"/>
      <c r="G10" s="766"/>
      <c r="H10" s="766"/>
      <c r="I10" s="766"/>
      <c r="J10" s="766"/>
      <c r="K10" s="113"/>
      <c r="P10" s="15">
        <v>45</v>
      </c>
      <c r="Q10" t="s">
        <v>51</v>
      </c>
    </row>
    <row r="11" spans="3:17" ht="15" customHeight="1">
      <c r="C11" s="590"/>
      <c r="D11" s="590"/>
      <c r="E11" s="767"/>
      <c r="F11" s="767"/>
      <c r="G11" s="767"/>
      <c r="H11" s="767"/>
      <c r="I11" s="767"/>
      <c r="J11" s="767"/>
      <c r="K11" s="141"/>
      <c r="P11" s="15">
        <v>44</v>
      </c>
      <c r="Q11" t="s">
        <v>53</v>
      </c>
    </row>
    <row r="12" spans="3:17" ht="11.25" customHeight="1">
      <c r="C12" s="97"/>
      <c r="D12" s="97"/>
      <c r="E12" s="107"/>
      <c r="F12" s="107"/>
      <c r="G12" s="107"/>
      <c r="H12" s="107"/>
      <c r="I12" s="107"/>
      <c r="J12" s="107"/>
      <c r="K12" s="107"/>
      <c r="P12" s="15">
        <v>43</v>
      </c>
      <c r="Q12" t="s">
        <v>54</v>
      </c>
    </row>
    <row r="13" spans="3:17" ht="12" customHeight="1">
      <c r="C13" s="589" t="s">
        <v>55</v>
      </c>
      <c r="D13" s="589"/>
      <c r="E13" s="758"/>
      <c r="F13" s="758"/>
      <c r="G13" s="758"/>
      <c r="H13" s="758"/>
      <c r="I13" s="758"/>
      <c r="J13" s="758"/>
      <c r="K13" s="113"/>
      <c r="P13" s="15">
        <v>42</v>
      </c>
      <c r="Q13" t="s">
        <v>56</v>
      </c>
    </row>
    <row r="14" spans="3:17" ht="14.25" customHeight="1">
      <c r="C14" s="590"/>
      <c r="D14" s="590"/>
      <c r="E14" s="759"/>
      <c r="F14" s="759"/>
      <c r="G14" s="759"/>
      <c r="H14" s="759"/>
      <c r="I14" s="759"/>
      <c r="J14" s="759"/>
      <c r="K14" s="141"/>
      <c r="P14" s="15">
        <v>41</v>
      </c>
      <c r="Q14" t="s">
        <v>57</v>
      </c>
    </row>
    <row r="15" spans="3:17" ht="14.25">
      <c r="C15" s="97"/>
      <c r="D15" s="97"/>
      <c r="E15" s="107"/>
      <c r="F15" s="107"/>
      <c r="G15" s="107"/>
      <c r="H15" s="107"/>
      <c r="I15" s="107"/>
      <c r="J15" s="107"/>
      <c r="K15" s="107"/>
      <c r="P15" s="15">
        <v>40</v>
      </c>
      <c r="Q15" t="s">
        <v>58</v>
      </c>
    </row>
    <row r="16" spans="3:17" ht="12.75" customHeight="1">
      <c r="C16" s="589" t="s">
        <v>59</v>
      </c>
      <c r="D16" s="589"/>
      <c r="E16" s="625" t="str">
        <f>IF(基本情報登録!D24&gt;0,基本情報登録!D24,"")</f>
        <v/>
      </c>
      <c r="F16" s="625"/>
      <c r="G16" s="625"/>
      <c r="H16" s="625"/>
      <c r="I16" s="625"/>
      <c r="J16" s="625"/>
      <c r="K16" s="105"/>
      <c r="P16" s="15">
        <v>39</v>
      </c>
      <c r="Q16" t="s">
        <v>60</v>
      </c>
    </row>
    <row r="17" spans="3:17" ht="15.75" customHeight="1">
      <c r="C17" s="590"/>
      <c r="D17" s="590"/>
      <c r="E17" s="626"/>
      <c r="F17" s="626"/>
      <c r="G17" s="626"/>
      <c r="H17" s="626"/>
      <c r="I17" s="626"/>
      <c r="J17" s="626"/>
      <c r="K17" s="106"/>
      <c r="P17" s="15">
        <v>38</v>
      </c>
      <c r="Q17" t="s">
        <v>61</v>
      </c>
    </row>
    <row r="18" spans="3:17" ht="12" customHeight="1">
      <c r="P18" s="15">
        <v>33</v>
      </c>
      <c r="Q18" t="s">
        <v>72</v>
      </c>
    </row>
    <row r="19" spans="3:17">
      <c r="P19" s="15">
        <v>32</v>
      </c>
      <c r="Q19" t="s">
        <v>73</v>
      </c>
    </row>
    <row r="20" spans="3:17">
      <c r="C20" s="765" t="s">
        <v>74</v>
      </c>
      <c r="D20" s="592" t="s">
        <v>75</v>
      </c>
      <c r="E20" s="593"/>
      <c r="F20" s="594"/>
      <c r="G20" s="598" t="s">
        <v>76</v>
      </c>
      <c r="H20" s="600" t="str">
        <f>IF(N8&gt;0,VLOOKUP(N8,'加盟校情報&amp;大会設定'!A3:D50,4,0),"")&amp;"C"</f>
        <v>C</v>
      </c>
      <c r="I20" s="601"/>
      <c r="J20" s="601"/>
      <c r="K20" s="602"/>
      <c r="P20" s="15">
        <v>31</v>
      </c>
      <c r="Q20" t="s">
        <v>77</v>
      </c>
    </row>
    <row r="21" spans="3:17" ht="18.75" customHeight="1">
      <c r="C21" s="765"/>
      <c r="D21" s="595"/>
      <c r="E21" s="596"/>
      <c r="F21" s="597"/>
      <c r="G21" s="599"/>
      <c r="H21" s="603"/>
      <c r="I21" s="604"/>
      <c r="J21" s="604"/>
      <c r="K21" s="605"/>
      <c r="P21" s="15">
        <v>30</v>
      </c>
      <c r="Q21" t="s">
        <v>78</v>
      </c>
    </row>
    <row r="22" spans="3:17">
      <c r="C22" s="609"/>
      <c r="D22" s="611" t="s">
        <v>3285</v>
      </c>
      <c r="E22" s="580"/>
      <c r="F22" s="581"/>
      <c r="G22" s="585" t="s">
        <v>79</v>
      </c>
      <c r="H22" s="585" t="s">
        <v>80</v>
      </c>
      <c r="I22" s="585" t="s">
        <v>81</v>
      </c>
      <c r="J22" s="760" t="s">
        <v>148</v>
      </c>
      <c r="K22" s="761"/>
      <c r="P22" s="15">
        <v>29</v>
      </c>
      <c r="Q22" t="s">
        <v>83</v>
      </c>
    </row>
    <row r="23" spans="3:17">
      <c r="C23" s="610"/>
      <c r="D23" s="582"/>
      <c r="E23" s="583"/>
      <c r="F23" s="584"/>
      <c r="G23" s="586"/>
      <c r="H23" s="586"/>
      <c r="I23" s="586"/>
      <c r="J23" s="762"/>
      <c r="K23" s="763"/>
      <c r="P23" s="15">
        <v>28</v>
      </c>
      <c r="Q23" t="s">
        <v>84</v>
      </c>
    </row>
    <row r="24" spans="3:17" ht="18" customHeight="1">
      <c r="C24" s="585">
        <v>1</v>
      </c>
      <c r="D24" s="579" t="str">
        <f>IF('様式Ⅲ－1(女子)'!T6&lt;&gt;"",'様式Ⅲ－1(女子)'!E67,"")</f>
        <v/>
      </c>
      <c r="E24" s="580"/>
      <c r="F24" s="581"/>
      <c r="G24" s="587" t="str">
        <f>IF('様式Ⅲ－1(女子)'!T6&lt;&gt;"",'様式Ⅲ－1(女子)'!C67,"")</f>
        <v/>
      </c>
      <c r="H24" s="585" t="str">
        <f>IF('様式Ⅲ－1(女子)'!T6&lt;&gt;"",'様式Ⅲ－1(女子)'!F67,"")</f>
        <v/>
      </c>
      <c r="I24" s="585" t="str">
        <f>IF('様式Ⅲ－1(女子)'!T6&lt;&gt;"",'様式Ⅲ－1(女子)'!F68,"")</f>
        <v/>
      </c>
      <c r="J24" s="575" t="str">
        <f>IF('様式Ⅲ－1(女子)'!T6&lt;&gt;"",'様式Ⅲ－1(女子)'!O67,"")</f>
        <v/>
      </c>
      <c r="K24" s="576"/>
      <c r="P24" s="15">
        <v>27</v>
      </c>
      <c r="Q24" t="s">
        <v>85</v>
      </c>
    </row>
    <row r="25" spans="3:17" ht="18" customHeight="1">
      <c r="C25" s="586"/>
      <c r="D25" s="582" t="str">
        <f>IF('様式Ⅲ－1(女子)'!T6&lt;&gt;"",'様式Ⅲ－1(女子)'!D67,"")</f>
        <v/>
      </c>
      <c r="E25" s="583"/>
      <c r="F25" s="584"/>
      <c r="G25" s="588"/>
      <c r="H25" s="586"/>
      <c r="I25" s="586"/>
      <c r="J25" s="577"/>
      <c r="K25" s="578"/>
      <c r="P25" s="15">
        <v>26</v>
      </c>
      <c r="Q25" t="s">
        <v>86</v>
      </c>
    </row>
    <row r="26" spans="3:17" ht="18" customHeight="1">
      <c r="C26" s="585">
        <v>2</v>
      </c>
      <c r="D26" s="579" t="str">
        <f>IF('様式Ⅲ－1(女子)'!T6&lt;&gt;"",'様式Ⅲ－1(女子)'!E70,"")</f>
        <v/>
      </c>
      <c r="E26" s="580"/>
      <c r="F26" s="581"/>
      <c r="G26" s="587" t="str">
        <f>IF('様式Ⅲ－1(女子)'!T6&lt;&gt;"",'様式Ⅲ－1(女子)'!C70,"")</f>
        <v/>
      </c>
      <c r="H26" s="585" t="str">
        <f>IF('様式Ⅲ－1(女子)'!T6&lt;&gt;"",'様式Ⅲ－1(女子)'!F70,"")</f>
        <v/>
      </c>
      <c r="I26" s="585" t="str">
        <f>IF('様式Ⅲ－1(女子)'!T6&lt;&gt;"",'様式Ⅲ－1(女子)'!F71,"")</f>
        <v/>
      </c>
      <c r="J26" s="575" t="str">
        <f>IF('様式Ⅲ－1(女子)'!T6&lt;&gt;"",'様式Ⅲ－1(女子)'!O70,"")</f>
        <v/>
      </c>
      <c r="K26" s="576"/>
      <c r="P26" s="15">
        <v>25</v>
      </c>
      <c r="Q26" t="s">
        <v>87</v>
      </c>
    </row>
    <row r="27" spans="3:17" ht="18" customHeight="1">
      <c r="C27" s="586"/>
      <c r="D27" s="582" t="str">
        <f>IF('様式Ⅲ－1(女子)'!T6&lt;&gt;"",'様式Ⅲ－1(女子)'!D70,"")</f>
        <v/>
      </c>
      <c r="E27" s="583"/>
      <c r="F27" s="584"/>
      <c r="G27" s="588"/>
      <c r="H27" s="586"/>
      <c r="I27" s="586"/>
      <c r="J27" s="577"/>
      <c r="K27" s="578"/>
      <c r="P27" s="15">
        <v>24</v>
      </c>
      <c r="Q27" t="s">
        <v>88</v>
      </c>
    </row>
    <row r="28" spans="3:17" ht="18" customHeight="1">
      <c r="C28" s="585">
        <v>3</v>
      </c>
      <c r="D28" s="579" t="str">
        <f>IF('様式Ⅲ－1(女子)'!T6&lt;&gt;"",'様式Ⅲ－1(女子)'!E73,"")</f>
        <v/>
      </c>
      <c r="E28" s="580"/>
      <c r="F28" s="581"/>
      <c r="G28" s="587" t="str">
        <f>IF('様式Ⅲ－1(女子)'!T6&lt;&gt;"",'様式Ⅲ－1(女子)'!C73,"")</f>
        <v/>
      </c>
      <c r="H28" s="585" t="str">
        <f>IF('様式Ⅲ－1(女子)'!T6&lt;&gt;"",'様式Ⅲ－1(女子)'!F73,"")</f>
        <v/>
      </c>
      <c r="I28" s="585" t="str">
        <f>IF('様式Ⅲ－1(女子)'!T6&lt;&gt;"",'様式Ⅲ－1(女子)'!F74,"")</f>
        <v/>
      </c>
      <c r="J28" s="575" t="str">
        <f>IF('様式Ⅲ－1(女子)'!T6&lt;&gt;"",'様式Ⅲ－1(女子)'!O73,"")</f>
        <v/>
      </c>
      <c r="K28" s="576"/>
      <c r="P28" s="15">
        <v>23</v>
      </c>
      <c r="Q28" t="s">
        <v>89</v>
      </c>
    </row>
    <row r="29" spans="3:17" ht="18" customHeight="1">
      <c r="C29" s="586"/>
      <c r="D29" s="582" t="str">
        <f>IF('様式Ⅲ－1(女子)'!T6&lt;&gt;"",'様式Ⅲ－1(女子)'!D73,"")</f>
        <v/>
      </c>
      <c r="E29" s="583"/>
      <c r="F29" s="584"/>
      <c r="G29" s="588"/>
      <c r="H29" s="586"/>
      <c r="I29" s="586"/>
      <c r="J29" s="577"/>
      <c r="K29" s="578"/>
      <c r="P29" s="15">
        <v>22</v>
      </c>
      <c r="Q29" t="s">
        <v>90</v>
      </c>
    </row>
    <row r="30" spans="3:17" ht="18" customHeight="1">
      <c r="C30" s="585">
        <v>4</v>
      </c>
      <c r="D30" s="579" t="str">
        <f>IF('様式Ⅲ－1(女子)'!T6&lt;&gt;"",'様式Ⅲ－1(女子)'!E76,"")</f>
        <v/>
      </c>
      <c r="E30" s="580"/>
      <c r="F30" s="581"/>
      <c r="G30" s="587" t="str">
        <f>IF('様式Ⅲ－1(女子)'!T6&lt;&gt;"",'様式Ⅲ－1(女子)'!C76,"")</f>
        <v/>
      </c>
      <c r="H30" s="585" t="str">
        <f>IF('様式Ⅲ－1(女子)'!T6&lt;&gt;"",'様式Ⅲ－1(女子)'!F76,"")</f>
        <v/>
      </c>
      <c r="I30" s="585" t="str">
        <f>IF('様式Ⅲ－1(女子)'!T6&lt;&gt;"",'様式Ⅲ－1(女子)'!F77,"")</f>
        <v/>
      </c>
      <c r="J30" s="575" t="str">
        <f>IF('様式Ⅲ－1(女子)'!T6&lt;&gt;"",'様式Ⅲ－1(女子)'!O76,"")</f>
        <v/>
      </c>
      <c r="K30" s="576"/>
      <c r="P30" s="15">
        <v>21</v>
      </c>
      <c r="Q30" t="s">
        <v>91</v>
      </c>
    </row>
    <row r="31" spans="3:17" ht="18" customHeight="1">
      <c r="C31" s="586"/>
      <c r="D31" s="582" t="str">
        <f>IF('様式Ⅲ－1(女子)'!T6&lt;&gt;"",'様式Ⅲ－1(女子)'!D76,"")</f>
        <v/>
      </c>
      <c r="E31" s="583"/>
      <c r="F31" s="584"/>
      <c r="G31" s="588"/>
      <c r="H31" s="586"/>
      <c r="I31" s="586"/>
      <c r="J31" s="577"/>
      <c r="K31" s="578"/>
      <c r="P31" s="15">
        <v>20</v>
      </c>
      <c r="Q31" t="s">
        <v>92</v>
      </c>
    </row>
    <row r="32" spans="3:17" ht="18" customHeight="1">
      <c r="C32" s="585">
        <v>5</v>
      </c>
      <c r="D32" s="579" t="str">
        <f>IF('様式Ⅲ－1(女子)'!T6&lt;&gt;"",'様式Ⅲ－1(女子)'!E79,"")</f>
        <v/>
      </c>
      <c r="E32" s="580"/>
      <c r="F32" s="581"/>
      <c r="G32" s="587" t="str">
        <f>IF('様式Ⅲ－1(女子)'!T6&lt;&gt;"",'様式Ⅲ－1(女子)'!C79,"")</f>
        <v/>
      </c>
      <c r="H32" s="585" t="str">
        <f>IF('様式Ⅲ－1(女子)'!T6&lt;&gt;"",'様式Ⅲ－1(女子)'!F79,"")</f>
        <v/>
      </c>
      <c r="I32" s="585" t="str">
        <f>IF('様式Ⅲ－1(女子)'!T6&lt;&gt;"",'様式Ⅲ－1(女子)'!F80,"")</f>
        <v/>
      </c>
      <c r="J32" s="575" t="str">
        <f>IF('様式Ⅲ－1(女子)'!T6&lt;&gt;"",'様式Ⅲ－1(女子)'!O79,"")</f>
        <v/>
      </c>
      <c r="K32" s="576"/>
      <c r="P32" s="15">
        <v>19</v>
      </c>
      <c r="Q32" t="s">
        <v>93</v>
      </c>
    </row>
    <row r="33" spans="3:17" ht="18" customHeight="1">
      <c r="C33" s="586"/>
      <c r="D33" s="582" t="str">
        <f>IF('様式Ⅲ－1(女子)'!T6&lt;&gt;"",'様式Ⅲ－1(女子)'!D79,"")</f>
        <v/>
      </c>
      <c r="E33" s="583"/>
      <c r="F33" s="584"/>
      <c r="G33" s="588"/>
      <c r="H33" s="586"/>
      <c r="I33" s="586"/>
      <c r="J33" s="577"/>
      <c r="K33" s="578"/>
      <c r="P33" s="15">
        <v>18</v>
      </c>
      <c r="Q33" t="s">
        <v>94</v>
      </c>
    </row>
    <row r="34" spans="3:17" ht="18" customHeight="1">
      <c r="C34" s="585">
        <v>6</v>
      </c>
      <c r="D34" s="579" t="str">
        <f>IF('様式Ⅲ－1(女子)'!T6&lt;&gt;"",'様式Ⅲ－1(女子)'!E82,"")</f>
        <v/>
      </c>
      <c r="E34" s="580"/>
      <c r="F34" s="581"/>
      <c r="G34" s="587" t="str">
        <f>IF('様式Ⅲ－1(女子)'!T6&lt;&gt;"",'様式Ⅲ－1(女子)'!C82,"")</f>
        <v/>
      </c>
      <c r="H34" s="585" t="str">
        <f>IF('様式Ⅲ－1(女子)'!T6&lt;&gt;"",'様式Ⅲ－1(女子)'!F82,"")</f>
        <v/>
      </c>
      <c r="I34" s="585" t="str">
        <f>IF('様式Ⅲ－1(女子)'!T6&lt;&gt;"",'様式Ⅲ－1(女子)'!F83,"")</f>
        <v/>
      </c>
      <c r="J34" s="575" t="str">
        <f>IF('様式Ⅲ－1(女子)'!T6&lt;&gt;"",'様式Ⅲ－1(女子)'!O82,"")</f>
        <v/>
      </c>
      <c r="K34" s="576"/>
      <c r="P34" s="15">
        <v>17</v>
      </c>
      <c r="Q34" t="s">
        <v>95</v>
      </c>
    </row>
    <row r="35" spans="3:17" ht="18" customHeight="1">
      <c r="C35" s="586"/>
      <c r="D35" s="582" t="str">
        <f>IF('様式Ⅲ－1(女子)'!T6&lt;&gt;"",'様式Ⅲ－1(女子)'!D82,"")</f>
        <v/>
      </c>
      <c r="E35" s="583"/>
      <c r="F35" s="584"/>
      <c r="G35" s="588"/>
      <c r="H35" s="586"/>
      <c r="I35" s="586"/>
      <c r="J35" s="577"/>
      <c r="K35" s="578"/>
      <c r="P35" s="15">
        <v>16</v>
      </c>
      <c r="Q35" t="s">
        <v>96</v>
      </c>
    </row>
    <row r="36" spans="3:17" ht="18" customHeight="1">
      <c r="C36" s="585">
        <v>7</v>
      </c>
      <c r="D36" s="579" t="str">
        <f>IF('様式Ⅲ－1(女子)'!T6&lt;&gt;"",'様式Ⅲ－1(女子)'!E85,"")</f>
        <v/>
      </c>
      <c r="E36" s="580"/>
      <c r="F36" s="581"/>
      <c r="G36" s="587" t="str">
        <f>IF('様式Ⅲ－1(女子)'!T6&lt;&gt;"",'様式Ⅲ－1(女子)'!C85,"")</f>
        <v/>
      </c>
      <c r="H36" s="585" t="str">
        <f>IF('様式Ⅲ－1(女子)'!T6&lt;&gt;"",'様式Ⅲ－1(女子)'!F85,"")</f>
        <v/>
      </c>
      <c r="I36" s="585" t="str">
        <f>IF('様式Ⅲ－1(女子)'!T6&lt;&gt;"",'様式Ⅲ－1(女子)'!F86,"")</f>
        <v/>
      </c>
      <c r="J36" s="575" t="str">
        <f>IF('様式Ⅲ－1(女子)'!T6&lt;&gt;"",'様式Ⅲ－1(女子)'!O85,"")</f>
        <v/>
      </c>
      <c r="K36" s="576"/>
      <c r="P36" s="15">
        <v>15</v>
      </c>
      <c r="Q36" t="s">
        <v>97</v>
      </c>
    </row>
    <row r="37" spans="3:17" ht="18" customHeight="1">
      <c r="C37" s="586"/>
      <c r="D37" s="582" t="str">
        <f>IF('様式Ⅲ－1(女子)'!T6&lt;&gt;"",'様式Ⅲ－1(女子)'!D85,"")</f>
        <v/>
      </c>
      <c r="E37" s="583"/>
      <c r="F37" s="584"/>
      <c r="G37" s="588"/>
      <c r="H37" s="586"/>
      <c r="I37" s="586"/>
      <c r="J37" s="577"/>
      <c r="K37" s="578"/>
      <c r="P37" s="15">
        <v>14</v>
      </c>
      <c r="Q37" t="s">
        <v>98</v>
      </c>
    </row>
    <row r="38" spans="3:17" ht="18" customHeight="1">
      <c r="C38" s="585">
        <v>8</v>
      </c>
      <c r="D38" s="579" t="str">
        <f>IF('様式Ⅲ－1(女子)'!T6&lt;&gt;"",'様式Ⅲ－1(女子)'!E88,"")</f>
        <v/>
      </c>
      <c r="E38" s="580"/>
      <c r="F38" s="581"/>
      <c r="G38" s="587" t="str">
        <f>IF('様式Ⅲ－1(女子)'!T6&lt;&gt;"",'様式Ⅲ－1(女子)'!C88,"")</f>
        <v/>
      </c>
      <c r="H38" s="585" t="str">
        <f>IF('様式Ⅲ－1(女子)'!T6&lt;&gt;"",'様式Ⅲ－1(女子)'!F88,"")</f>
        <v/>
      </c>
      <c r="I38" s="585" t="str">
        <f>IF('様式Ⅲ－1(女子)'!T6&lt;&gt;"",'様式Ⅲ－1(女子)'!F89,"")</f>
        <v/>
      </c>
      <c r="J38" s="575" t="str">
        <f>IF('様式Ⅲ－1(女子)'!T6&lt;&gt;"",'様式Ⅲ－1(女子)'!O88,"")</f>
        <v/>
      </c>
      <c r="K38" s="576"/>
      <c r="P38" s="15">
        <v>13</v>
      </c>
      <c r="Q38" t="s">
        <v>99</v>
      </c>
    </row>
    <row r="39" spans="3:17" ht="18" customHeight="1">
      <c r="C39" s="586"/>
      <c r="D39" s="582" t="str">
        <f>IF('様式Ⅲ－1(女子)'!T6&lt;&gt;"",'様式Ⅲ－1(女子)'!D88,"")</f>
        <v/>
      </c>
      <c r="E39" s="583"/>
      <c r="F39" s="584"/>
      <c r="G39" s="588"/>
      <c r="H39" s="586"/>
      <c r="I39" s="586"/>
      <c r="J39" s="577"/>
      <c r="K39" s="578"/>
      <c r="P39" s="15">
        <v>12</v>
      </c>
      <c r="Q39" t="s">
        <v>100</v>
      </c>
    </row>
    <row r="40" spans="3:17">
      <c r="G40" s="111"/>
      <c r="J40" s="112"/>
      <c r="K40" s="112"/>
      <c r="P40" s="15">
        <v>7</v>
      </c>
      <c r="Q40" t="s">
        <v>105</v>
      </c>
    </row>
    <row r="41" spans="3:17">
      <c r="C41" s="100" t="s">
        <v>106</v>
      </c>
      <c r="D41" s="632" t="s">
        <v>107</v>
      </c>
      <c r="E41" s="632"/>
      <c r="F41" s="632"/>
      <c r="G41" s="111"/>
      <c r="J41" s="112"/>
      <c r="K41" s="112"/>
      <c r="P41" s="15">
        <v>6</v>
      </c>
      <c r="Q41" t="s">
        <v>108</v>
      </c>
    </row>
    <row r="42" spans="3:17">
      <c r="C42" s="100" t="s">
        <v>106</v>
      </c>
      <c r="D42" s="104" t="s">
        <v>3283</v>
      </c>
      <c r="G42" s="111"/>
      <c r="P42" s="15">
        <v>5</v>
      </c>
      <c r="Q42" t="s">
        <v>109</v>
      </c>
    </row>
    <row r="43" spans="3:17">
      <c r="C43" s="100" t="s">
        <v>106</v>
      </c>
      <c r="D43" s="139" t="s">
        <v>6020</v>
      </c>
      <c r="G43" s="111"/>
      <c r="P43" s="15">
        <v>4</v>
      </c>
      <c r="Q43" t="s">
        <v>110</v>
      </c>
    </row>
    <row r="44" spans="3:17">
      <c r="J44" s="99"/>
      <c r="P44" s="15">
        <v>3</v>
      </c>
      <c r="Q44" t="s">
        <v>112</v>
      </c>
    </row>
    <row r="45" spans="3:17" ht="15">
      <c r="J45" s="103"/>
      <c r="K45" s="103" t="s">
        <v>111</v>
      </c>
      <c r="P45" s="15">
        <v>2</v>
      </c>
      <c r="Q45" t="s">
        <v>113</v>
      </c>
    </row>
    <row r="46" spans="3:17" ht="12.75" customHeight="1">
      <c r="J46" s="103"/>
      <c r="K46" s="103"/>
      <c r="P46" s="15">
        <v>1</v>
      </c>
      <c r="Q46" t="s">
        <v>114</v>
      </c>
    </row>
    <row r="47" spans="3:17" ht="12.75" customHeight="1">
      <c r="E47" s="139"/>
      <c r="F47" s="139"/>
      <c r="I47" s="103"/>
      <c r="J47" s="103"/>
    </row>
    <row r="48" spans="3:17" ht="12.75" customHeight="1">
      <c r="C48" s="100"/>
      <c r="D48" s="139"/>
      <c r="E48" s="139"/>
      <c r="F48" s="139"/>
      <c r="I48" s="103"/>
      <c r="J48" s="103"/>
      <c r="K48" s="103"/>
    </row>
    <row r="49" spans="3:11" ht="12.75" customHeight="1">
      <c r="C49" s="100"/>
      <c r="D49" s="139"/>
      <c r="E49" s="139"/>
      <c r="F49" s="139"/>
      <c r="I49" s="103"/>
      <c r="J49" s="103"/>
      <c r="K49" s="103"/>
    </row>
    <row r="50" spans="3:11" ht="15">
      <c r="I50" s="103"/>
      <c r="J50" s="103"/>
      <c r="K50" s="103"/>
    </row>
  </sheetData>
  <sheetProtection algorithmName="SHA-512" hashValue="bk2kTzDzuWKxe9HbP5e2VtEaDgRKjdIqtO4CXqLWwi/l/G2484q/jJrfi5VmbERaK9Ug4trUWwmB8ULG2pYfzA==" saltValue="hLFE8IxoZdLcpedTDyMYcg==" spinCount="100000" sheet="1" objects="1" scenarios="1"/>
  <mergeCells count="77">
    <mergeCell ref="C22:C23"/>
    <mergeCell ref="D22:F23"/>
    <mergeCell ref="C13:D14"/>
    <mergeCell ref="E13:J14"/>
    <mergeCell ref="C16:D17"/>
    <mergeCell ref="E16:J17"/>
    <mergeCell ref="C20:C21"/>
    <mergeCell ref="D20:F21"/>
    <mergeCell ref="G20:G21"/>
    <mergeCell ref="H20:K21"/>
    <mergeCell ref="G22:G23"/>
    <mergeCell ref="H22:H23"/>
    <mergeCell ref="I22:I23"/>
    <mergeCell ref="J22:K23"/>
    <mergeCell ref="C2:K3"/>
    <mergeCell ref="C4:K5"/>
    <mergeCell ref="C7:D8"/>
    <mergeCell ref="E7:K8"/>
    <mergeCell ref="C10:D11"/>
    <mergeCell ref="E10:J11"/>
    <mergeCell ref="J26:K27"/>
    <mergeCell ref="I24:I25"/>
    <mergeCell ref="J24:K25"/>
    <mergeCell ref="I26:I27"/>
    <mergeCell ref="D27:F27"/>
    <mergeCell ref="C24:C25"/>
    <mergeCell ref="D24:F24"/>
    <mergeCell ref="G24:G25"/>
    <mergeCell ref="H24:H25"/>
    <mergeCell ref="D25:F25"/>
    <mergeCell ref="C26:C27"/>
    <mergeCell ref="D26:F26"/>
    <mergeCell ref="G26:G27"/>
    <mergeCell ref="H26:H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I38:I39"/>
    <mergeCell ref="J38:K39"/>
    <mergeCell ref="D39:F39"/>
    <mergeCell ref="C36:C37"/>
    <mergeCell ref="D36:F36"/>
    <mergeCell ref="G36:G37"/>
    <mergeCell ref="H36:H37"/>
    <mergeCell ref="I36:I37"/>
    <mergeCell ref="J36:K37"/>
    <mergeCell ref="D37:F37"/>
    <mergeCell ref="D41:F41"/>
    <mergeCell ref="C38:C39"/>
    <mergeCell ref="D38:F38"/>
    <mergeCell ref="G38:G39"/>
    <mergeCell ref="H38:H39"/>
  </mergeCells>
  <phoneticPr fontId="1"/>
  <pageMargins left="0.7" right="0.7" top="0.75" bottom="0.75" header="0.3" footer="0.3"/>
  <pageSetup paperSize="9" scale="99" orientation="portrait" horizontalDpi="4294967292" r:id="rId1"/>
  <rowBreaks count="1" manualBreakCount="1">
    <brk id="4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Q153"/>
  <sheetViews>
    <sheetView zoomScale="75" zoomScaleNormal="75" workbookViewId="0">
      <selection activeCell="J32" sqref="J32"/>
    </sheetView>
  </sheetViews>
  <sheetFormatPr defaultColWidth="8.875" defaultRowHeight="13.5"/>
  <cols>
    <col min="1" max="1" width="27.125" style="15" bestFit="1" customWidth="1"/>
    <col min="2" max="2" width="35" style="15" bestFit="1" customWidth="1"/>
    <col min="3" max="3" width="11.625" style="15" bestFit="1" customWidth="1"/>
    <col min="4" max="4" width="13.875" style="15" bestFit="1" customWidth="1"/>
    <col min="5" max="6" width="9" style="15"/>
    <col min="7" max="7" width="21.375" style="15" bestFit="1" customWidth="1"/>
    <col min="8" max="8" width="6.125" style="15" bestFit="1" customWidth="1"/>
    <col min="9" max="9" width="6.5" style="15" bestFit="1" customWidth="1"/>
    <col min="10" max="10" width="36.125" style="15" bestFit="1" customWidth="1"/>
    <col min="11" max="17" width="9" style="15"/>
  </cols>
  <sheetData>
    <row r="1" spans="1:17">
      <c r="A1" s="15" t="s">
        <v>1</v>
      </c>
      <c r="B1" s="15" t="s">
        <v>163</v>
      </c>
      <c r="C1" s="15" t="s">
        <v>2</v>
      </c>
      <c r="D1" s="15" t="s">
        <v>3</v>
      </c>
    </row>
    <row r="2" spans="1:17" ht="14.25" thickBot="1"/>
    <row r="3" spans="1:17">
      <c r="A3" t="s">
        <v>164</v>
      </c>
      <c r="B3" t="s">
        <v>2482</v>
      </c>
      <c r="C3" s="15">
        <v>490001</v>
      </c>
      <c r="D3" t="s">
        <v>165</v>
      </c>
      <c r="E3" s="15" t="s">
        <v>135</v>
      </c>
      <c r="G3" s="768" t="s">
        <v>166</v>
      </c>
      <c r="H3" s="769"/>
      <c r="I3" s="769"/>
      <c r="J3" s="770"/>
    </row>
    <row r="4" spans="1:17" ht="14.25" thickBot="1">
      <c r="A4" t="s">
        <v>167</v>
      </c>
      <c r="B4" t="s">
        <v>2476</v>
      </c>
      <c r="C4" s="15">
        <v>490002</v>
      </c>
      <c r="D4" t="s">
        <v>168</v>
      </c>
      <c r="E4" s="15" t="s">
        <v>3282</v>
      </c>
      <c r="G4" s="20" t="s">
        <v>169</v>
      </c>
      <c r="H4" s="21" t="s">
        <v>170</v>
      </c>
      <c r="I4" s="21" t="s">
        <v>171</v>
      </c>
      <c r="J4" s="22" t="s">
        <v>172</v>
      </c>
      <c r="N4" s="15" t="s">
        <v>173</v>
      </c>
      <c r="O4" s="15" t="s">
        <v>174</v>
      </c>
      <c r="P4" s="15" t="s">
        <v>175</v>
      </c>
      <c r="Q4" s="15" t="s">
        <v>176</v>
      </c>
    </row>
    <row r="5" spans="1:17" ht="15" thickTop="1" thickBot="1">
      <c r="A5" t="s">
        <v>177</v>
      </c>
      <c r="B5" t="s">
        <v>2477</v>
      </c>
      <c r="C5" s="15">
        <v>490003</v>
      </c>
      <c r="D5" t="s">
        <v>178</v>
      </c>
      <c r="G5" s="23"/>
      <c r="H5" s="24" t="s">
        <v>174</v>
      </c>
      <c r="I5" s="24" t="s">
        <v>334</v>
      </c>
      <c r="J5" s="25" t="s">
        <v>3769</v>
      </c>
      <c r="N5" s="15" t="s">
        <v>180</v>
      </c>
      <c r="O5" s="15">
        <v>2015</v>
      </c>
      <c r="P5" s="15" t="s">
        <v>181</v>
      </c>
      <c r="Q5" s="15" t="s">
        <v>182</v>
      </c>
    </row>
    <row r="6" spans="1:17">
      <c r="A6" t="s">
        <v>183</v>
      </c>
      <c r="B6" t="s">
        <v>2478</v>
      </c>
      <c r="C6" s="15">
        <v>490004</v>
      </c>
      <c r="D6" t="s">
        <v>184</v>
      </c>
      <c r="N6" s="15" t="s">
        <v>185</v>
      </c>
      <c r="O6" s="15">
        <v>2016</v>
      </c>
      <c r="P6" s="15" t="s">
        <v>186</v>
      </c>
      <c r="Q6" s="15" t="s">
        <v>187</v>
      </c>
    </row>
    <row r="7" spans="1:17">
      <c r="A7" t="s">
        <v>188</v>
      </c>
      <c r="B7" t="s">
        <v>2479</v>
      </c>
      <c r="C7" s="15">
        <v>490005</v>
      </c>
      <c r="D7" t="s">
        <v>189</v>
      </c>
      <c r="O7" s="15">
        <v>2017</v>
      </c>
      <c r="P7" s="15" t="s">
        <v>190</v>
      </c>
      <c r="Q7" s="15" t="s">
        <v>191</v>
      </c>
    </row>
    <row r="8" spans="1:17">
      <c r="A8" t="s">
        <v>192</v>
      </c>
      <c r="B8" t="s">
        <v>2480</v>
      </c>
      <c r="C8" s="15">
        <v>490006</v>
      </c>
      <c r="D8" t="s">
        <v>193</v>
      </c>
      <c r="O8" s="15">
        <v>2018</v>
      </c>
      <c r="P8" s="15" t="s">
        <v>194</v>
      </c>
      <c r="Q8" s="15" t="s">
        <v>195</v>
      </c>
    </row>
    <row r="9" spans="1:17">
      <c r="A9" t="s">
        <v>196</v>
      </c>
      <c r="B9" t="s">
        <v>2481</v>
      </c>
      <c r="C9" s="15">
        <v>490007</v>
      </c>
      <c r="D9" t="s">
        <v>197</v>
      </c>
      <c r="O9" s="15">
        <v>2019</v>
      </c>
      <c r="P9" s="15" t="s">
        <v>198</v>
      </c>
      <c r="Q9" s="15" t="s">
        <v>199</v>
      </c>
    </row>
    <row r="10" spans="1:17">
      <c r="A10" t="s">
        <v>200</v>
      </c>
      <c r="B10" t="s">
        <v>2483</v>
      </c>
      <c r="C10" s="15">
        <v>490008</v>
      </c>
      <c r="D10" t="s">
        <v>201</v>
      </c>
      <c r="O10" s="15">
        <v>2020</v>
      </c>
      <c r="P10" s="15" t="s">
        <v>202</v>
      </c>
      <c r="Q10" s="15" t="s">
        <v>203</v>
      </c>
    </row>
    <row r="11" spans="1:17">
      <c r="A11" t="s">
        <v>206</v>
      </c>
      <c r="B11" t="s">
        <v>2486</v>
      </c>
      <c r="C11" s="15">
        <v>490009</v>
      </c>
      <c r="D11" t="s">
        <v>207</v>
      </c>
      <c r="O11" s="15">
        <v>2021</v>
      </c>
      <c r="P11" s="15" t="s">
        <v>204</v>
      </c>
      <c r="Q11" s="15" t="s">
        <v>205</v>
      </c>
    </row>
    <row r="12" spans="1:17">
      <c r="A12" t="s">
        <v>2557</v>
      </c>
      <c r="B12" t="s">
        <v>2593</v>
      </c>
      <c r="C12" s="15">
        <v>490010</v>
      </c>
      <c r="D12" t="s">
        <v>2594</v>
      </c>
      <c r="O12" s="15">
        <v>2022</v>
      </c>
      <c r="P12" s="15" t="s">
        <v>208</v>
      </c>
      <c r="Q12" s="15" t="s">
        <v>209</v>
      </c>
    </row>
    <row r="13" spans="1:17">
      <c r="A13" t="s">
        <v>2595</v>
      </c>
      <c r="B13" t="s">
        <v>2484</v>
      </c>
      <c r="C13" s="15">
        <v>490011</v>
      </c>
      <c r="D13" t="s">
        <v>2596</v>
      </c>
      <c r="O13" s="15">
        <v>2023</v>
      </c>
      <c r="P13" s="15" t="s">
        <v>211</v>
      </c>
      <c r="Q13" s="15" t="s">
        <v>212</v>
      </c>
    </row>
    <row r="14" spans="1:17">
      <c r="A14" t="s">
        <v>215</v>
      </c>
      <c r="B14" t="s">
        <v>2485</v>
      </c>
      <c r="C14" s="15">
        <v>490012</v>
      </c>
      <c r="D14" t="s">
        <v>2515</v>
      </c>
      <c r="O14" s="15">
        <v>2024</v>
      </c>
      <c r="P14" s="15" t="s">
        <v>213</v>
      </c>
      <c r="Q14" s="15" t="s">
        <v>214</v>
      </c>
    </row>
    <row r="15" spans="1:17">
      <c r="A15" t="s">
        <v>218</v>
      </c>
      <c r="B15" t="s">
        <v>2487</v>
      </c>
      <c r="C15" s="15">
        <v>490013</v>
      </c>
      <c r="D15" t="s">
        <v>219</v>
      </c>
      <c r="O15" s="15">
        <v>2025</v>
      </c>
      <c r="P15" s="15" t="s">
        <v>216</v>
      </c>
      <c r="Q15" s="15" t="s">
        <v>217</v>
      </c>
    </row>
    <row r="16" spans="1:17">
      <c r="A16" t="s">
        <v>221</v>
      </c>
      <c r="B16" t="s">
        <v>2488</v>
      </c>
      <c r="C16" s="15">
        <v>490014</v>
      </c>
      <c r="D16" t="s">
        <v>2597</v>
      </c>
      <c r="O16" s="15">
        <v>2026</v>
      </c>
      <c r="P16" s="15" t="s">
        <v>220</v>
      </c>
      <c r="Q16" s="15" t="s">
        <v>2579</v>
      </c>
    </row>
    <row r="17" spans="1:17">
      <c r="A17" t="s">
        <v>223</v>
      </c>
      <c r="B17" t="s">
        <v>2489</v>
      </c>
      <c r="C17" s="15">
        <v>490015</v>
      </c>
      <c r="D17" t="s">
        <v>2598</v>
      </c>
      <c r="O17" s="15">
        <v>2027</v>
      </c>
      <c r="P17" s="15" t="s">
        <v>222</v>
      </c>
      <c r="Q17" s="15" t="s">
        <v>2640</v>
      </c>
    </row>
    <row r="18" spans="1:17">
      <c r="A18" t="s">
        <v>225</v>
      </c>
      <c r="B18" t="s">
        <v>2599</v>
      </c>
      <c r="C18" s="15">
        <v>490016</v>
      </c>
      <c r="D18" t="s">
        <v>226</v>
      </c>
      <c r="O18" s="15">
        <v>2028</v>
      </c>
      <c r="P18" s="15" t="s">
        <v>224</v>
      </c>
      <c r="Q18" s="15" t="s">
        <v>2890</v>
      </c>
    </row>
    <row r="19" spans="1:17">
      <c r="A19" t="s">
        <v>228</v>
      </c>
      <c r="B19" t="s">
        <v>2490</v>
      </c>
      <c r="C19" s="15">
        <v>490017</v>
      </c>
      <c r="D19" t="s">
        <v>229</v>
      </c>
      <c r="O19" s="15">
        <v>2029</v>
      </c>
      <c r="P19" s="15" t="s">
        <v>227</v>
      </c>
      <c r="Q19" s="15" t="s">
        <v>3281</v>
      </c>
    </row>
    <row r="20" spans="1:17">
      <c r="A20" t="s">
        <v>231</v>
      </c>
      <c r="B20" t="s">
        <v>3279</v>
      </c>
      <c r="C20" s="15">
        <v>490018</v>
      </c>
      <c r="D20" t="s">
        <v>232</v>
      </c>
      <c r="O20" s="15">
        <v>2030</v>
      </c>
      <c r="P20" s="15" t="s">
        <v>230</v>
      </c>
      <c r="Q20" s="15" t="s">
        <v>3769</v>
      </c>
    </row>
    <row r="21" spans="1:17">
      <c r="A21" t="s">
        <v>234</v>
      </c>
      <c r="B21" t="s">
        <v>2491</v>
      </c>
      <c r="C21" s="15">
        <v>490019</v>
      </c>
      <c r="D21" t="s">
        <v>235</v>
      </c>
      <c r="O21" s="15">
        <v>2031</v>
      </c>
      <c r="P21" s="15" t="s">
        <v>233</v>
      </c>
      <c r="Q21" s="15" t="s">
        <v>3770</v>
      </c>
    </row>
    <row r="22" spans="1:17">
      <c r="A22" t="s">
        <v>237</v>
      </c>
      <c r="B22" t="s">
        <v>2492</v>
      </c>
      <c r="C22" s="15">
        <v>490020</v>
      </c>
      <c r="D22" t="s">
        <v>238</v>
      </c>
      <c r="O22" s="15">
        <v>2032</v>
      </c>
      <c r="P22" s="15" t="s">
        <v>236</v>
      </c>
    </row>
    <row r="23" spans="1:17">
      <c r="A23" t="s">
        <v>240</v>
      </c>
      <c r="B23" t="s">
        <v>2493</v>
      </c>
      <c r="C23" s="15">
        <v>490021</v>
      </c>
      <c r="D23" t="s">
        <v>241</v>
      </c>
      <c r="O23" s="15">
        <v>2033</v>
      </c>
      <c r="P23" s="15" t="s">
        <v>239</v>
      </c>
    </row>
    <row r="24" spans="1:17">
      <c r="A24" s="15" t="s">
        <v>2630</v>
      </c>
      <c r="B24" s="19" t="s">
        <v>2631</v>
      </c>
      <c r="C24" s="15">
        <v>490022</v>
      </c>
      <c r="D24" s="15" t="s">
        <v>2632</v>
      </c>
      <c r="O24" s="15">
        <v>2034</v>
      </c>
      <c r="P24" s="15" t="s">
        <v>242</v>
      </c>
    </row>
    <row r="25" spans="1:17">
      <c r="A25" t="s">
        <v>243</v>
      </c>
      <c r="B25" t="s">
        <v>2494</v>
      </c>
      <c r="C25" s="15">
        <v>490023</v>
      </c>
      <c r="D25" t="s">
        <v>2600</v>
      </c>
      <c r="O25" s="15">
        <v>2035</v>
      </c>
      <c r="P25" s="15" t="s">
        <v>244</v>
      </c>
    </row>
    <row r="26" spans="1:17">
      <c r="A26" t="s">
        <v>245</v>
      </c>
      <c r="B26" t="s">
        <v>2495</v>
      </c>
      <c r="C26" s="15">
        <v>490024</v>
      </c>
      <c r="D26" t="s">
        <v>246</v>
      </c>
      <c r="O26" s="15">
        <v>2036</v>
      </c>
      <c r="P26" s="15" t="s">
        <v>247</v>
      </c>
    </row>
    <row r="27" spans="1:17">
      <c r="A27" t="s">
        <v>248</v>
      </c>
      <c r="B27" t="s">
        <v>2497</v>
      </c>
      <c r="C27" s="15">
        <v>490025</v>
      </c>
      <c r="D27" t="s">
        <v>249</v>
      </c>
      <c r="O27" s="15">
        <v>2037</v>
      </c>
      <c r="P27" s="15" t="s">
        <v>250</v>
      </c>
    </row>
    <row r="28" spans="1:17">
      <c r="A28" t="s">
        <v>251</v>
      </c>
      <c r="B28" t="s">
        <v>2496</v>
      </c>
      <c r="C28" s="15">
        <v>490026</v>
      </c>
      <c r="D28" t="s">
        <v>252</v>
      </c>
      <c r="O28" s="15">
        <v>2038</v>
      </c>
      <c r="P28" s="15" t="s">
        <v>253</v>
      </c>
    </row>
    <row r="29" spans="1:17">
      <c r="A29" t="s">
        <v>254</v>
      </c>
      <c r="B29" t="s">
        <v>2499</v>
      </c>
      <c r="C29" s="15">
        <v>490027</v>
      </c>
      <c r="D29" t="s">
        <v>255</v>
      </c>
      <c r="O29" s="15">
        <v>2039</v>
      </c>
      <c r="P29" s="15" t="s">
        <v>256</v>
      </c>
    </row>
    <row r="30" spans="1:17">
      <c r="A30" t="s">
        <v>257</v>
      </c>
      <c r="B30" t="s">
        <v>2498</v>
      </c>
      <c r="C30" s="15">
        <v>490028</v>
      </c>
      <c r="D30" t="s">
        <v>258</v>
      </c>
      <c r="O30" s="15">
        <v>2040</v>
      </c>
      <c r="P30" s="15" t="s">
        <v>259</v>
      </c>
    </row>
    <row r="31" spans="1:17">
      <c r="A31" t="s">
        <v>260</v>
      </c>
      <c r="B31" t="s">
        <v>2500</v>
      </c>
      <c r="C31" s="15">
        <v>490029</v>
      </c>
      <c r="D31" t="s">
        <v>261</v>
      </c>
      <c r="O31" s="15">
        <v>2041</v>
      </c>
      <c r="P31" s="15" t="s">
        <v>262</v>
      </c>
    </row>
    <row r="32" spans="1:17">
      <c r="A32" t="s">
        <v>3278</v>
      </c>
      <c r="B32" t="s">
        <v>3280</v>
      </c>
      <c r="C32" s="15">
        <v>490030</v>
      </c>
      <c r="D32" t="s">
        <v>2601</v>
      </c>
      <c r="O32" s="15">
        <v>2042</v>
      </c>
      <c r="P32" s="15" t="s">
        <v>263</v>
      </c>
    </row>
    <row r="33" spans="1:16">
      <c r="A33" t="s">
        <v>264</v>
      </c>
      <c r="B33" t="s">
        <v>2501</v>
      </c>
      <c r="C33" s="15">
        <v>490031</v>
      </c>
      <c r="D33" t="s">
        <v>265</v>
      </c>
      <c r="O33" s="15">
        <v>2043</v>
      </c>
      <c r="P33" s="15" t="s">
        <v>266</v>
      </c>
    </row>
    <row r="34" spans="1:16">
      <c r="A34" t="s">
        <v>2516</v>
      </c>
      <c r="B34" t="s">
        <v>2502</v>
      </c>
      <c r="C34" s="15">
        <v>490032</v>
      </c>
      <c r="D34" t="s">
        <v>2602</v>
      </c>
      <c r="O34" s="15">
        <v>2044</v>
      </c>
      <c r="P34" s="15" t="s">
        <v>268</v>
      </c>
    </row>
    <row r="35" spans="1:16">
      <c r="A35" t="s">
        <v>267</v>
      </c>
      <c r="B35" t="s">
        <v>2503</v>
      </c>
      <c r="C35" s="15">
        <v>490033</v>
      </c>
      <c r="D35" t="s">
        <v>2603</v>
      </c>
      <c r="O35" s="15">
        <v>2045</v>
      </c>
      <c r="P35" s="15" t="s">
        <v>269</v>
      </c>
    </row>
    <row r="36" spans="1:16">
      <c r="A36" t="s">
        <v>2604</v>
      </c>
      <c r="B36" t="s">
        <v>2504</v>
      </c>
      <c r="C36" s="15">
        <v>490034</v>
      </c>
      <c r="D36" t="s">
        <v>2605</v>
      </c>
      <c r="O36" s="15">
        <v>2046</v>
      </c>
      <c r="P36" s="15" t="s">
        <v>270</v>
      </c>
    </row>
    <row r="37" spans="1:16">
      <c r="A37" t="s">
        <v>271</v>
      </c>
      <c r="B37" t="s">
        <v>2508</v>
      </c>
      <c r="C37" s="15">
        <v>490035</v>
      </c>
      <c r="D37" t="s">
        <v>2606</v>
      </c>
      <c r="O37" s="15">
        <v>2047</v>
      </c>
      <c r="P37" s="15" t="s">
        <v>272</v>
      </c>
    </row>
    <row r="38" spans="1:16">
      <c r="A38" t="s">
        <v>2607</v>
      </c>
      <c r="B38" t="s">
        <v>2505</v>
      </c>
      <c r="C38" s="15">
        <v>490036</v>
      </c>
      <c r="D38" t="s">
        <v>2608</v>
      </c>
      <c r="O38" s="15">
        <v>2048</v>
      </c>
      <c r="P38" s="15" t="s">
        <v>273</v>
      </c>
    </row>
    <row r="39" spans="1:16">
      <c r="A39" t="s">
        <v>2609</v>
      </c>
      <c r="B39" t="s">
        <v>2506</v>
      </c>
      <c r="C39" s="15">
        <v>490037</v>
      </c>
      <c r="D39" t="s">
        <v>2610</v>
      </c>
      <c r="O39" s="15">
        <v>2049</v>
      </c>
      <c r="P39" s="15" t="s">
        <v>275</v>
      </c>
    </row>
    <row r="40" spans="1:16">
      <c r="A40" t="s">
        <v>2611</v>
      </c>
      <c r="B40" t="s">
        <v>2612</v>
      </c>
      <c r="C40" s="15">
        <v>490038</v>
      </c>
      <c r="D40" t="s">
        <v>2613</v>
      </c>
      <c r="O40" s="15">
        <v>2050</v>
      </c>
      <c r="P40" s="15" t="s">
        <v>276</v>
      </c>
    </row>
    <row r="41" spans="1:16">
      <c r="A41" t="s">
        <v>2475</v>
      </c>
      <c r="B41" t="s">
        <v>2614</v>
      </c>
      <c r="C41" s="15">
        <v>490039</v>
      </c>
      <c r="D41" t="s">
        <v>2615</v>
      </c>
      <c r="P41" s="15" t="s">
        <v>278</v>
      </c>
    </row>
    <row r="42" spans="1:16">
      <c r="A42" t="s">
        <v>2616</v>
      </c>
      <c r="B42" t="s">
        <v>2507</v>
      </c>
      <c r="C42" s="15">
        <v>490040</v>
      </c>
      <c r="D42" t="s">
        <v>2617</v>
      </c>
      <c r="P42" s="15" t="s">
        <v>279</v>
      </c>
    </row>
    <row r="43" spans="1:16">
      <c r="A43" t="s">
        <v>2618</v>
      </c>
      <c r="B43" t="s">
        <v>2509</v>
      </c>
      <c r="C43" s="15">
        <v>490041</v>
      </c>
      <c r="D43" t="s">
        <v>283</v>
      </c>
      <c r="P43" s="15" t="s">
        <v>281</v>
      </c>
    </row>
    <row r="44" spans="1:16">
      <c r="A44" t="s">
        <v>2619</v>
      </c>
      <c r="B44" t="s">
        <v>2510</v>
      </c>
      <c r="C44" s="15">
        <v>490042</v>
      </c>
      <c r="D44" t="s">
        <v>2620</v>
      </c>
      <c r="P44" s="15" t="s">
        <v>284</v>
      </c>
    </row>
    <row r="45" spans="1:16">
      <c r="A45" t="s">
        <v>2621</v>
      </c>
      <c r="B45" t="s">
        <v>2511</v>
      </c>
      <c r="C45" s="15">
        <v>490043</v>
      </c>
      <c r="D45" t="s">
        <v>2622</v>
      </c>
      <c r="P45" s="15" t="s">
        <v>286</v>
      </c>
    </row>
    <row r="46" spans="1:16">
      <c r="A46" t="s">
        <v>2623</v>
      </c>
      <c r="B46" t="s">
        <v>2512</v>
      </c>
      <c r="C46" s="15">
        <v>490044</v>
      </c>
      <c r="D46" t="s">
        <v>289</v>
      </c>
      <c r="P46" s="15" t="s">
        <v>287</v>
      </c>
    </row>
    <row r="47" spans="1:16">
      <c r="A47" t="s">
        <v>2624</v>
      </c>
      <c r="B47" t="s">
        <v>2625</v>
      </c>
      <c r="C47" s="15">
        <v>490045</v>
      </c>
      <c r="D47" t="s">
        <v>2626</v>
      </c>
      <c r="P47" s="15" t="s">
        <v>290</v>
      </c>
    </row>
    <row r="48" spans="1:16">
      <c r="A48" t="s">
        <v>292</v>
      </c>
      <c r="B48" t="s">
        <v>2513</v>
      </c>
      <c r="C48" s="15">
        <v>490046</v>
      </c>
      <c r="D48" t="s">
        <v>293</v>
      </c>
      <c r="P48" s="15" t="s">
        <v>291</v>
      </c>
    </row>
    <row r="49" spans="1:16">
      <c r="A49" s="15" t="s">
        <v>2635</v>
      </c>
      <c r="B49" s="19" t="s">
        <v>2633</v>
      </c>
      <c r="C49" s="15">
        <v>490047</v>
      </c>
      <c r="D49" s="19" t="s">
        <v>2634</v>
      </c>
      <c r="P49" s="15" t="s">
        <v>294</v>
      </c>
    </row>
    <row r="50" spans="1:16">
      <c r="A50" s="15" t="s">
        <v>2627</v>
      </c>
      <c r="B50" s="19" t="s">
        <v>2514</v>
      </c>
      <c r="C50" s="15">
        <v>490048</v>
      </c>
      <c r="D50" s="15" t="s">
        <v>2628</v>
      </c>
      <c r="P50" s="15" t="s">
        <v>297</v>
      </c>
    </row>
    <row r="51" spans="1:16">
      <c r="A51" s="15" t="s">
        <v>295</v>
      </c>
      <c r="B51" s="19" t="s">
        <v>2629</v>
      </c>
      <c r="C51" s="15">
        <v>490049</v>
      </c>
      <c r="D51" s="15" t="s">
        <v>296</v>
      </c>
      <c r="P51" s="15" t="s">
        <v>298</v>
      </c>
    </row>
    <row r="52" spans="1:16">
      <c r="A52" s="15" t="s">
        <v>2641</v>
      </c>
      <c r="B52" s="15" t="s">
        <v>2642</v>
      </c>
      <c r="C52" s="15">
        <v>490050</v>
      </c>
      <c r="D52" s="15" t="s">
        <v>2643</v>
      </c>
      <c r="P52" s="15" t="s">
        <v>299</v>
      </c>
    </row>
    <row r="53" spans="1:16">
      <c r="A53" s="15" t="s">
        <v>6008</v>
      </c>
      <c r="B53" s="19" t="s">
        <v>6009</v>
      </c>
      <c r="C53" s="15">
        <v>500051</v>
      </c>
      <c r="D53" s="15" t="s">
        <v>6010</v>
      </c>
      <c r="P53" s="15" t="s">
        <v>300</v>
      </c>
    </row>
    <row r="54" spans="1:16">
      <c r="B54" s="19"/>
      <c r="P54" s="15" t="s">
        <v>301</v>
      </c>
    </row>
    <row r="55" spans="1:16">
      <c r="B55" s="19"/>
      <c r="P55" s="15" t="s">
        <v>302</v>
      </c>
    </row>
    <row r="56" spans="1:16">
      <c r="B56" s="19"/>
      <c r="P56" s="15" t="s">
        <v>303</v>
      </c>
    </row>
    <row r="57" spans="1:16">
      <c r="B57" s="19"/>
      <c r="P57" s="15" t="s">
        <v>304</v>
      </c>
    </row>
    <row r="58" spans="1:16">
      <c r="B58" s="19"/>
      <c r="P58" s="15" t="s">
        <v>305</v>
      </c>
    </row>
    <row r="59" spans="1:16">
      <c r="B59" s="19"/>
      <c r="P59" s="15" t="s">
        <v>306</v>
      </c>
    </row>
    <row r="60" spans="1:16">
      <c r="A60" s="19"/>
      <c r="B60" s="19"/>
      <c r="C60" s="19"/>
      <c r="D60" s="19"/>
      <c r="P60" s="15" t="s">
        <v>307</v>
      </c>
    </row>
    <row r="61" spans="1:16">
      <c r="A61" s="19"/>
      <c r="B61" s="19"/>
      <c r="C61" s="19"/>
      <c r="D61" s="19"/>
      <c r="P61" s="15" t="s">
        <v>308</v>
      </c>
    </row>
    <row r="62" spans="1:16">
      <c r="A62" s="19"/>
      <c r="B62" s="19"/>
      <c r="C62" s="19"/>
      <c r="D62" s="19"/>
      <c r="P62" s="15" t="s">
        <v>309</v>
      </c>
    </row>
    <row r="63" spans="1:16">
      <c r="A63" s="19"/>
      <c r="B63" s="19"/>
      <c r="C63" s="19"/>
      <c r="D63" s="19"/>
      <c r="P63" s="15" t="s">
        <v>310</v>
      </c>
    </row>
    <row r="64" spans="1:16">
      <c r="A64" s="19"/>
      <c r="B64" s="19"/>
      <c r="C64" s="19"/>
      <c r="D64" s="19"/>
      <c r="P64" s="15" t="s">
        <v>311</v>
      </c>
    </row>
    <row r="65" spans="1:16">
      <c r="A65" s="19"/>
      <c r="B65" s="19"/>
      <c r="C65" s="19"/>
      <c r="D65" s="19"/>
      <c r="P65" s="15" t="s">
        <v>312</v>
      </c>
    </row>
    <row r="66" spans="1:16">
      <c r="A66" s="19"/>
      <c r="B66" s="19"/>
      <c r="C66" s="19"/>
      <c r="D66" s="19"/>
      <c r="P66" s="15" t="s">
        <v>313</v>
      </c>
    </row>
    <row r="67" spans="1:16">
      <c r="A67" s="19"/>
      <c r="B67" s="19"/>
      <c r="C67" s="19"/>
      <c r="D67" s="19"/>
      <c r="P67" s="15" t="s">
        <v>314</v>
      </c>
    </row>
    <row r="68" spans="1:16">
      <c r="A68" s="19"/>
      <c r="B68" s="19"/>
      <c r="C68" s="19"/>
      <c r="D68" s="19"/>
      <c r="P68" s="15" t="s">
        <v>315</v>
      </c>
    </row>
    <row r="69" spans="1:16">
      <c r="A69" s="19"/>
      <c r="B69" s="19"/>
      <c r="C69" s="19"/>
      <c r="D69" s="19"/>
      <c r="P69" s="15" t="s">
        <v>316</v>
      </c>
    </row>
    <row r="70" spans="1:16">
      <c r="A70" s="19"/>
      <c r="B70" s="19"/>
      <c r="C70" s="19"/>
      <c r="D70" s="19"/>
      <c r="P70" s="15" t="s">
        <v>317</v>
      </c>
    </row>
    <row r="71" spans="1:16">
      <c r="A71" s="19"/>
      <c r="B71" s="19"/>
      <c r="C71" s="19"/>
      <c r="D71" s="19"/>
      <c r="P71" s="15" t="s">
        <v>318</v>
      </c>
    </row>
    <row r="72" spans="1:16">
      <c r="A72" s="19"/>
      <c r="B72" s="19"/>
      <c r="C72" s="19"/>
      <c r="D72" s="19"/>
      <c r="P72" s="15" t="s">
        <v>319</v>
      </c>
    </row>
    <row r="73" spans="1:16">
      <c r="A73" s="19"/>
      <c r="B73" s="19"/>
      <c r="C73" s="19"/>
      <c r="D73" s="19"/>
      <c r="P73" s="15" t="s">
        <v>320</v>
      </c>
    </row>
    <row r="74" spans="1:16">
      <c r="A74" s="19"/>
      <c r="B74" s="19"/>
      <c r="C74" s="19"/>
      <c r="D74" s="19"/>
      <c r="P74" s="15" t="s">
        <v>321</v>
      </c>
    </row>
    <row r="75" spans="1:16">
      <c r="A75" s="19"/>
      <c r="B75" s="19"/>
      <c r="C75" s="19"/>
      <c r="D75" s="19"/>
      <c r="P75" s="15" t="s">
        <v>322</v>
      </c>
    </row>
    <row r="76" spans="1:16">
      <c r="A76" s="19"/>
      <c r="B76" s="19"/>
      <c r="C76" s="19"/>
      <c r="D76" s="19"/>
      <c r="P76" s="15" t="s">
        <v>323</v>
      </c>
    </row>
    <row r="77" spans="1:16">
      <c r="A77" s="19"/>
      <c r="B77" s="19"/>
      <c r="C77" s="19"/>
      <c r="D77" s="19"/>
      <c r="P77" s="15" t="s">
        <v>324</v>
      </c>
    </row>
    <row r="78" spans="1:16">
      <c r="A78" s="19"/>
      <c r="B78" s="19"/>
      <c r="C78" s="19"/>
      <c r="D78" s="19"/>
      <c r="P78" s="15" t="s">
        <v>325</v>
      </c>
    </row>
    <row r="79" spans="1:16">
      <c r="A79" s="19"/>
      <c r="B79" s="19"/>
      <c r="C79" s="19"/>
      <c r="D79" s="19"/>
      <c r="P79" s="15" t="s">
        <v>326</v>
      </c>
    </row>
    <row r="80" spans="1:16">
      <c r="A80" s="19"/>
      <c r="B80" s="19"/>
      <c r="C80" s="19"/>
      <c r="D80" s="19"/>
      <c r="P80" s="15" t="s">
        <v>327</v>
      </c>
    </row>
    <row r="81" spans="1:16">
      <c r="A81" s="19"/>
      <c r="B81" s="19"/>
      <c r="C81" s="19"/>
      <c r="D81" s="19"/>
      <c r="P81" s="15" t="s">
        <v>328</v>
      </c>
    </row>
    <row r="82" spans="1:16">
      <c r="A82" s="19"/>
      <c r="B82" s="19"/>
      <c r="C82" s="19"/>
      <c r="D82" s="19"/>
      <c r="P82" s="15" t="s">
        <v>179</v>
      </c>
    </row>
    <row r="83" spans="1:16">
      <c r="A83" s="19"/>
      <c r="B83" s="19"/>
      <c r="C83" s="19"/>
      <c r="D83" s="19"/>
      <c r="P83" s="15" t="s">
        <v>329</v>
      </c>
    </row>
    <row r="84" spans="1:16">
      <c r="A84" s="19"/>
      <c r="B84" s="19"/>
      <c r="C84" s="19"/>
      <c r="D84" s="19"/>
      <c r="P84" s="15" t="s">
        <v>330</v>
      </c>
    </row>
    <row r="85" spans="1:16">
      <c r="A85" s="19"/>
      <c r="B85" s="19"/>
      <c r="C85" s="19"/>
      <c r="D85" s="19"/>
      <c r="P85" s="15" t="s">
        <v>331</v>
      </c>
    </row>
    <row r="86" spans="1:16">
      <c r="A86" s="19"/>
      <c r="B86" s="19"/>
      <c r="C86" s="19"/>
      <c r="D86" s="19"/>
      <c r="P86" s="15" t="s">
        <v>332</v>
      </c>
    </row>
    <row r="87" spans="1:16">
      <c r="A87" s="19"/>
      <c r="B87" s="19"/>
      <c r="C87" s="19"/>
      <c r="D87" s="19"/>
      <c r="P87" s="15" t="s">
        <v>333</v>
      </c>
    </row>
    <row r="88" spans="1:16">
      <c r="A88" s="19"/>
      <c r="B88" s="19"/>
      <c r="C88" s="19"/>
      <c r="D88" s="19"/>
      <c r="P88" s="15" t="s">
        <v>334</v>
      </c>
    </row>
    <row r="89" spans="1:16">
      <c r="A89" s="19"/>
      <c r="B89" s="19"/>
      <c r="C89" s="19"/>
      <c r="D89" s="19"/>
      <c r="P89" s="15" t="s">
        <v>335</v>
      </c>
    </row>
    <row r="90" spans="1:16">
      <c r="A90" s="19"/>
      <c r="B90" s="19"/>
      <c r="C90" s="19"/>
      <c r="D90" s="19"/>
      <c r="P90" s="15" t="s">
        <v>336</v>
      </c>
    </row>
    <row r="91" spans="1:16">
      <c r="A91" s="19"/>
      <c r="B91" s="19"/>
      <c r="C91" s="19"/>
      <c r="D91" s="19"/>
      <c r="P91" s="15" t="s">
        <v>337</v>
      </c>
    </row>
    <row r="92" spans="1:16">
      <c r="A92" s="19"/>
      <c r="B92" s="19"/>
      <c r="C92" s="19"/>
      <c r="D92" s="19"/>
      <c r="P92" s="15" t="s">
        <v>338</v>
      </c>
    </row>
    <row r="93" spans="1:16">
      <c r="A93" s="19"/>
      <c r="B93" s="19"/>
      <c r="C93" s="19"/>
      <c r="D93" s="19"/>
      <c r="P93" s="15" t="s">
        <v>339</v>
      </c>
    </row>
    <row r="94" spans="1:16">
      <c r="A94" s="19"/>
      <c r="B94" s="19"/>
      <c r="C94" s="19"/>
      <c r="D94" s="19"/>
      <c r="P94" s="15" t="s">
        <v>340</v>
      </c>
    </row>
    <row r="95" spans="1:16">
      <c r="P95" s="15" t="s">
        <v>341</v>
      </c>
    </row>
    <row r="96" spans="1:16">
      <c r="P96" s="15" t="s">
        <v>342</v>
      </c>
    </row>
    <row r="97" spans="16:16">
      <c r="P97" s="15" t="s">
        <v>343</v>
      </c>
    </row>
    <row r="98" spans="16:16">
      <c r="P98" s="15" t="s">
        <v>344</v>
      </c>
    </row>
    <row r="99" spans="16:16">
      <c r="P99" s="15" t="s">
        <v>345</v>
      </c>
    </row>
    <row r="100" spans="16:16">
      <c r="P100" s="15" t="s">
        <v>346</v>
      </c>
    </row>
    <row r="101" spans="16:16">
      <c r="P101" s="15" t="s">
        <v>347</v>
      </c>
    </row>
    <row r="102" spans="16:16">
      <c r="P102" s="15" t="s">
        <v>348</v>
      </c>
    </row>
    <row r="103" spans="16:16">
      <c r="P103" s="15" t="s">
        <v>349</v>
      </c>
    </row>
    <row r="104" spans="16:16">
      <c r="P104" s="15" t="s">
        <v>350</v>
      </c>
    </row>
    <row r="105" spans="16:16">
      <c r="P105" s="15" t="s">
        <v>351</v>
      </c>
    </row>
    <row r="106" spans="16:16">
      <c r="P106" s="15" t="s">
        <v>352</v>
      </c>
    </row>
    <row r="107" spans="16:16">
      <c r="P107" s="15" t="s">
        <v>353</v>
      </c>
    </row>
    <row r="108" spans="16:16">
      <c r="P108" s="15" t="s">
        <v>354</v>
      </c>
    </row>
    <row r="109" spans="16:16">
      <c r="P109" s="15" t="s">
        <v>355</v>
      </c>
    </row>
    <row r="110" spans="16:16">
      <c r="P110" s="15" t="s">
        <v>356</v>
      </c>
    </row>
    <row r="111" spans="16:16">
      <c r="P111" s="15" t="s">
        <v>357</v>
      </c>
    </row>
    <row r="112" spans="16:16">
      <c r="P112" s="15" t="s">
        <v>358</v>
      </c>
    </row>
    <row r="113" spans="16:16">
      <c r="P113" s="15" t="s">
        <v>359</v>
      </c>
    </row>
    <row r="114" spans="16:16">
      <c r="P114" s="15" t="s">
        <v>360</v>
      </c>
    </row>
    <row r="115" spans="16:16">
      <c r="P115" s="15" t="s">
        <v>361</v>
      </c>
    </row>
    <row r="116" spans="16:16">
      <c r="P116" s="15" t="s">
        <v>362</v>
      </c>
    </row>
    <row r="117" spans="16:16">
      <c r="P117" s="15" t="s">
        <v>363</v>
      </c>
    </row>
    <row r="118" spans="16:16">
      <c r="P118" s="15" t="s">
        <v>364</v>
      </c>
    </row>
    <row r="119" spans="16:16">
      <c r="P119" s="15" t="s">
        <v>365</v>
      </c>
    </row>
    <row r="120" spans="16:16">
      <c r="P120" s="15" t="s">
        <v>366</v>
      </c>
    </row>
    <row r="121" spans="16:16">
      <c r="P121" s="15" t="s">
        <v>367</v>
      </c>
    </row>
    <row r="122" spans="16:16">
      <c r="P122" s="15" t="s">
        <v>368</v>
      </c>
    </row>
    <row r="123" spans="16:16">
      <c r="P123" s="15" t="s">
        <v>369</v>
      </c>
    </row>
    <row r="124" spans="16:16">
      <c r="P124" s="15" t="s">
        <v>370</v>
      </c>
    </row>
    <row r="125" spans="16:16">
      <c r="P125" s="15" t="s">
        <v>371</v>
      </c>
    </row>
    <row r="126" spans="16:16">
      <c r="P126" s="15" t="s">
        <v>372</v>
      </c>
    </row>
    <row r="127" spans="16:16">
      <c r="P127" s="15" t="s">
        <v>373</v>
      </c>
    </row>
    <row r="128" spans="16:16">
      <c r="P128" s="15" t="s">
        <v>374</v>
      </c>
    </row>
    <row r="129" spans="16:16">
      <c r="P129" s="15" t="s">
        <v>375</v>
      </c>
    </row>
    <row r="130" spans="16:16">
      <c r="P130" s="15" t="s">
        <v>376</v>
      </c>
    </row>
    <row r="131" spans="16:16">
      <c r="P131" s="15" t="s">
        <v>377</v>
      </c>
    </row>
    <row r="132" spans="16:16">
      <c r="P132" s="15" t="s">
        <v>378</v>
      </c>
    </row>
    <row r="133" spans="16:16">
      <c r="P133" s="15" t="s">
        <v>379</v>
      </c>
    </row>
    <row r="134" spans="16:16">
      <c r="P134" s="15" t="s">
        <v>380</v>
      </c>
    </row>
    <row r="135" spans="16:16">
      <c r="P135" s="15" t="s">
        <v>381</v>
      </c>
    </row>
    <row r="136" spans="16:16">
      <c r="P136" s="15" t="s">
        <v>382</v>
      </c>
    </row>
    <row r="137" spans="16:16">
      <c r="P137" s="15" t="s">
        <v>383</v>
      </c>
    </row>
    <row r="138" spans="16:16">
      <c r="P138" s="15" t="s">
        <v>384</v>
      </c>
    </row>
    <row r="139" spans="16:16">
      <c r="P139" s="15" t="s">
        <v>385</v>
      </c>
    </row>
    <row r="140" spans="16:16">
      <c r="P140" s="15" t="s">
        <v>386</v>
      </c>
    </row>
    <row r="141" spans="16:16">
      <c r="P141" s="15" t="s">
        <v>387</v>
      </c>
    </row>
    <row r="142" spans="16:16">
      <c r="P142" s="15" t="s">
        <v>388</v>
      </c>
    </row>
    <row r="143" spans="16:16">
      <c r="P143" s="15" t="s">
        <v>389</v>
      </c>
    </row>
    <row r="144" spans="16:16">
      <c r="P144" s="15" t="s">
        <v>390</v>
      </c>
    </row>
    <row r="145" spans="16:16">
      <c r="P145" s="15" t="s">
        <v>391</v>
      </c>
    </row>
    <row r="146" spans="16:16">
      <c r="P146" s="15" t="s">
        <v>392</v>
      </c>
    </row>
    <row r="147" spans="16:16">
      <c r="P147" s="15" t="s">
        <v>393</v>
      </c>
    </row>
    <row r="148" spans="16:16">
      <c r="P148" s="15" t="s">
        <v>394</v>
      </c>
    </row>
    <row r="149" spans="16:16">
      <c r="P149" s="15" t="s">
        <v>395</v>
      </c>
    </row>
    <row r="150" spans="16:16">
      <c r="P150" s="15" t="s">
        <v>396</v>
      </c>
    </row>
    <row r="151" spans="16:16">
      <c r="P151" s="15" t="s">
        <v>397</v>
      </c>
    </row>
    <row r="152" spans="16:16">
      <c r="P152" s="15" t="s">
        <v>398</v>
      </c>
    </row>
    <row r="153" spans="16:16">
      <c r="P153" s="15" t="s">
        <v>399</v>
      </c>
    </row>
  </sheetData>
  <mergeCells count="1">
    <mergeCell ref="G3:J3"/>
  </mergeCells>
  <phoneticPr fontId="1"/>
  <dataValidations count="4">
    <dataValidation type="list" allowBlank="1" showInputMessage="1" showErrorMessage="1" sqref="I5" xr:uid="{00000000-0002-0000-1200-000000000000}">
      <formula1>$P$3:$P$153</formula1>
    </dataValidation>
    <dataValidation type="list" allowBlank="1" showInputMessage="1" showErrorMessage="1" sqref="G5" xr:uid="{00000000-0002-0000-1200-000001000000}">
      <formula1>$N$3:$N$6</formula1>
    </dataValidation>
    <dataValidation type="list" allowBlank="1" showInputMessage="1" showErrorMessage="1" sqref="H5" xr:uid="{00000000-0002-0000-1200-000002000000}">
      <formula1>$O$3:$O$40</formula1>
    </dataValidation>
    <dataValidation type="list" allowBlank="1" showInputMessage="1" showErrorMessage="1" sqref="J5" xr:uid="{00000000-0002-0000-1200-000003000000}">
      <formula1>$Q$3:$Q$21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CCCC"/>
  </sheetPr>
  <dimension ref="B1:I39"/>
  <sheetViews>
    <sheetView zoomScale="80" zoomScaleNormal="80" zoomScaleSheetLayoutView="115" workbookViewId="0">
      <selection activeCell="D17" sqref="D17"/>
    </sheetView>
  </sheetViews>
  <sheetFormatPr defaultColWidth="8.875" defaultRowHeight="13.5"/>
  <cols>
    <col min="1" max="1" width="9" style="77"/>
    <col min="2" max="2" width="11" style="119" bestFit="1" customWidth="1"/>
    <col min="3" max="3" width="22.875" style="77" customWidth="1"/>
    <col min="4" max="4" width="23" style="77" customWidth="1"/>
    <col min="5" max="5" width="10.125" style="77" customWidth="1"/>
    <col min="6" max="6" width="40.5" style="77" customWidth="1"/>
    <col min="7" max="7" width="12.625" style="77" hidden="1" customWidth="1"/>
    <col min="8" max="8" width="9" style="77"/>
    <col min="9" max="9" width="12.625" style="77" bestFit="1" customWidth="1"/>
    <col min="10" max="257" width="9" style="77"/>
    <col min="258" max="258" width="11" style="77" bestFit="1" customWidth="1"/>
    <col min="259" max="259" width="22.875" style="77" customWidth="1"/>
    <col min="260" max="260" width="16.375" style="77" bestFit="1" customWidth="1"/>
    <col min="261" max="261" width="10.125" style="77" customWidth="1"/>
    <col min="262" max="262" width="19.875" style="77" customWidth="1"/>
    <col min="263" max="513" width="9" style="77"/>
    <col min="514" max="514" width="11" style="77" bestFit="1" customWidth="1"/>
    <col min="515" max="515" width="22.875" style="77" customWidth="1"/>
    <col min="516" max="516" width="16.375" style="77" bestFit="1" customWidth="1"/>
    <col min="517" max="517" width="10.125" style="77" customWidth="1"/>
    <col min="518" max="518" width="19.875" style="77" customWidth="1"/>
    <col min="519" max="769" width="9" style="77"/>
    <col min="770" max="770" width="11" style="77" bestFit="1" customWidth="1"/>
    <col min="771" max="771" width="22.875" style="77" customWidth="1"/>
    <col min="772" max="772" width="16.375" style="77" bestFit="1" customWidth="1"/>
    <col min="773" max="773" width="10.125" style="77" customWidth="1"/>
    <col min="774" max="774" width="19.875" style="77" customWidth="1"/>
    <col min="775" max="1025" width="9" style="77"/>
    <col min="1026" max="1026" width="11" style="77" bestFit="1" customWidth="1"/>
    <col min="1027" max="1027" width="22.875" style="77" customWidth="1"/>
    <col min="1028" max="1028" width="16.375" style="77" bestFit="1" customWidth="1"/>
    <col min="1029" max="1029" width="10.125" style="77" customWidth="1"/>
    <col min="1030" max="1030" width="19.875" style="77" customWidth="1"/>
    <col min="1031" max="1281" width="9" style="77"/>
    <col min="1282" max="1282" width="11" style="77" bestFit="1" customWidth="1"/>
    <col min="1283" max="1283" width="22.875" style="77" customWidth="1"/>
    <col min="1284" max="1284" width="16.375" style="77" bestFit="1" customWidth="1"/>
    <col min="1285" max="1285" width="10.125" style="77" customWidth="1"/>
    <col min="1286" max="1286" width="19.875" style="77" customWidth="1"/>
    <col min="1287" max="1537" width="9" style="77"/>
    <col min="1538" max="1538" width="11" style="77" bestFit="1" customWidth="1"/>
    <col min="1539" max="1539" width="22.875" style="77" customWidth="1"/>
    <col min="1540" max="1540" width="16.375" style="77" bestFit="1" customWidth="1"/>
    <col min="1541" max="1541" width="10.125" style="77" customWidth="1"/>
    <col min="1542" max="1542" width="19.875" style="77" customWidth="1"/>
    <col min="1543" max="1793" width="9" style="77"/>
    <col min="1794" max="1794" width="11" style="77" bestFit="1" customWidth="1"/>
    <col min="1795" max="1795" width="22.875" style="77" customWidth="1"/>
    <col min="1796" max="1796" width="16.375" style="77" bestFit="1" customWidth="1"/>
    <col min="1797" max="1797" width="10.125" style="77" customWidth="1"/>
    <col min="1798" max="1798" width="19.875" style="77" customWidth="1"/>
    <col min="1799" max="2049" width="9" style="77"/>
    <col min="2050" max="2050" width="11" style="77" bestFit="1" customWidth="1"/>
    <col min="2051" max="2051" width="22.875" style="77" customWidth="1"/>
    <col min="2052" max="2052" width="16.375" style="77" bestFit="1" customWidth="1"/>
    <col min="2053" max="2053" width="10.125" style="77" customWidth="1"/>
    <col min="2054" max="2054" width="19.875" style="77" customWidth="1"/>
    <col min="2055" max="2305" width="9" style="77"/>
    <col min="2306" max="2306" width="11" style="77" bestFit="1" customWidth="1"/>
    <col min="2307" max="2307" width="22.875" style="77" customWidth="1"/>
    <col min="2308" max="2308" width="16.375" style="77" bestFit="1" customWidth="1"/>
    <col min="2309" max="2309" width="10.125" style="77" customWidth="1"/>
    <col min="2310" max="2310" width="19.875" style="77" customWidth="1"/>
    <col min="2311" max="2561" width="9" style="77"/>
    <col min="2562" max="2562" width="11" style="77" bestFit="1" customWidth="1"/>
    <col min="2563" max="2563" width="22.875" style="77" customWidth="1"/>
    <col min="2564" max="2564" width="16.375" style="77" bestFit="1" customWidth="1"/>
    <col min="2565" max="2565" width="10.125" style="77" customWidth="1"/>
    <col min="2566" max="2566" width="19.875" style="77" customWidth="1"/>
    <col min="2567" max="2817" width="9" style="77"/>
    <col min="2818" max="2818" width="11" style="77" bestFit="1" customWidth="1"/>
    <col min="2819" max="2819" width="22.875" style="77" customWidth="1"/>
    <col min="2820" max="2820" width="16.375" style="77" bestFit="1" customWidth="1"/>
    <col min="2821" max="2821" width="10.125" style="77" customWidth="1"/>
    <col min="2822" max="2822" width="19.875" style="77" customWidth="1"/>
    <col min="2823" max="3073" width="9" style="77"/>
    <col min="3074" max="3074" width="11" style="77" bestFit="1" customWidth="1"/>
    <col min="3075" max="3075" width="22.875" style="77" customWidth="1"/>
    <col min="3076" max="3076" width="16.375" style="77" bestFit="1" customWidth="1"/>
    <col min="3077" max="3077" width="10.125" style="77" customWidth="1"/>
    <col min="3078" max="3078" width="19.875" style="77" customWidth="1"/>
    <col min="3079" max="3329" width="9" style="77"/>
    <col min="3330" max="3330" width="11" style="77" bestFit="1" customWidth="1"/>
    <col min="3331" max="3331" width="22.875" style="77" customWidth="1"/>
    <col min="3332" max="3332" width="16.375" style="77" bestFit="1" customWidth="1"/>
    <col min="3333" max="3333" width="10.125" style="77" customWidth="1"/>
    <col min="3334" max="3334" width="19.875" style="77" customWidth="1"/>
    <col min="3335" max="3585" width="9" style="77"/>
    <col min="3586" max="3586" width="11" style="77" bestFit="1" customWidth="1"/>
    <col min="3587" max="3587" width="22.875" style="77" customWidth="1"/>
    <col min="3588" max="3588" width="16.375" style="77" bestFit="1" customWidth="1"/>
    <col min="3589" max="3589" width="10.125" style="77" customWidth="1"/>
    <col min="3590" max="3590" width="19.875" style="77" customWidth="1"/>
    <col min="3591" max="3841" width="9" style="77"/>
    <col min="3842" max="3842" width="11" style="77" bestFit="1" customWidth="1"/>
    <col min="3843" max="3843" width="22.875" style="77" customWidth="1"/>
    <col min="3844" max="3844" width="16.375" style="77" bestFit="1" customWidth="1"/>
    <col min="3845" max="3845" width="10.125" style="77" customWidth="1"/>
    <col min="3846" max="3846" width="19.875" style="77" customWidth="1"/>
    <col min="3847" max="4097" width="9" style="77"/>
    <col min="4098" max="4098" width="11" style="77" bestFit="1" customWidth="1"/>
    <col min="4099" max="4099" width="22.875" style="77" customWidth="1"/>
    <col min="4100" max="4100" width="16.375" style="77" bestFit="1" customWidth="1"/>
    <col min="4101" max="4101" width="10.125" style="77" customWidth="1"/>
    <col min="4102" max="4102" width="19.875" style="77" customWidth="1"/>
    <col min="4103" max="4353" width="9" style="77"/>
    <col min="4354" max="4354" width="11" style="77" bestFit="1" customWidth="1"/>
    <col min="4355" max="4355" width="22.875" style="77" customWidth="1"/>
    <col min="4356" max="4356" width="16.375" style="77" bestFit="1" customWidth="1"/>
    <col min="4357" max="4357" width="10.125" style="77" customWidth="1"/>
    <col min="4358" max="4358" width="19.875" style="77" customWidth="1"/>
    <col min="4359" max="4609" width="9" style="77"/>
    <col min="4610" max="4610" width="11" style="77" bestFit="1" customWidth="1"/>
    <col min="4611" max="4611" width="22.875" style="77" customWidth="1"/>
    <col min="4612" max="4612" width="16.375" style="77" bestFit="1" customWidth="1"/>
    <col min="4613" max="4613" width="10.125" style="77" customWidth="1"/>
    <col min="4614" max="4614" width="19.875" style="77" customWidth="1"/>
    <col min="4615" max="4865" width="9" style="77"/>
    <col min="4866" max="4866" width="11" style="77" bestFit="1" customWidth="1"/>
    <col min="4867" max="4867" width="22.875" style="77" customWidth="1"/>
    <col min="4868" max="4868" width="16.375" style="77" bestFit="1" customWidth="1"/>
    <col min="4869" max="4869" width="10.125" style="77" customWidth="1"/>
    <col min="4870" max="4870" width="19.875" style="77" customWidth="1"/>
    <col min="4871" max="5121" width="9" style="77"/>
    <col min="5122" max="5122" width="11" style="77" bestFit="1" customWidth="1"/>
    <col min="5123" max="5123" width="22.875" style="77" customWidth="1"/>
    <col min="5124" max="5124" width="16.375" style="77" bestFit="1" customWidth="1"/>
    <col min="5125" max="5125" width="10.125" style="77" customWidth="1"/>
    <col min="5126" max="5126" width="19.875" style="77" customWidth="1"/>
    <col min="5127" max="5377" width="9" style="77"/>
    <col min="5378" max="5378" width="11" style="77" bestFit="1" customWidth="1"/>
    <col min="5379" max="5379" width="22.875" style="77" customWidth="1"/>
    <col min="5380" max="5380" width="16.375" style="77" bestFit="1" customWidth="1"/>
    <col min="5381" max="5381" width="10.125" style="77" customWidth="1"/>
    <col min="5382" max="5382" width="19.875" style="77" customWidth="1"/>
    <col min="5383" max="5633" width="9" style="77"/>
    <col min="5634" max="5634" width="11" style="77" bestFit="1" customWidth="1"/>
    <col min="5635" max="5635" width="22.875" style="77" customWidth="1"/>
    <col min="5636" max="5636" width="16.375" style="77" bestFit="1" customWidth="1"/>
    <col min="5637" max="5637" width="10.125" style="77" customWidth="1"/>
    <col min="5638" max="5638" width="19.875" style="77" customWidth="1"/>
    <col min="5639" max="5889" width="9" style="77"/>
    <col min="5890" max="5890" width="11" style="77" bestFit="1" customWidth="1"/>
    <col min="5891" max="5891" width="22.875" style="77" customWidth="1"/>
    <col min="5892" max="5892" width="16.375" style="77" bestFit="1" customWidth="1"/>
    <col min="5893" max="5893" width="10.125" style="77" customWidth="1"/>
    <col min="5894" max="5894" width="19.875" style="77" customWidth="1"/>
    <col min="5895" max="6145" width="9" style="77"/>
    <col min="6146" max="6146" width="11" style="77" bestFit="1" customWidth="1"/>
    <col min="6147" max="6147" width="22.875" style="77" customWidth="1"/>
    <col min="6148" max="6148" width="16.375" style="77" bestFit="1" customWidth="1"/>
    <col min="6149" max="6149" width="10.125" style="77" customWidth="1"/>
    <col min="6150" max="6150" width="19.875" style="77" customWidth="1"/>
    <col min="6151" max="6401" width="9" style="77"/>
    <col min="6402" max="6402" width="11" style="77" bestFit="1" customWidth="1"/>
    <col min="6403" max="6403" width="22.875" style="77" customWidth="1"/>
    <col min="6404" max="6404" width="16.375" style="77" bestFit="1" customWidth="1"/>
    <col min="6405" max="6405" width="10.125" style="77" customWidth="1"/>
    <col min="6406" max="6406" width="19.875" style="77" customWidth="1"/>
    <col min="6407" max="6657" width="9" style="77"/>
    <col min="6658" max="6658" width="11" style="77" bestFit="1" customWidth="1"/>
    <col min="6659" max="6659" width="22.875" style="77" customWidth="1"/>
    <col min="6660" max="6660" width="16.375" style="77" bestFit="1" customWidth="1"/>
    <col min="6661" max="6661" width="10.125" style="77" customWidth="1"/>
    <col min="6662" max="6662" width="19.875" style="77" customWidth="1"/>
    <col min="6663" max="6913" width="9" style="77"/>
    <col min="6914" max="6914" width="11" style="77" bestFit="1" customWidth="1"/>
    <col min="6915" max="6915" width="22.875" style="77" customWidth="1"/>
    <col min="6916" max="6916" width="16.375" style="77" bestFit="1" customWidth="1"/>
    <col min="6917" max="6917" width="10.125" style="77" customWidth="1"/>
    <col min="6918" max="6918" width="19.875" style="77" customWidth="1"/>
    <col min="6919" max="7169" width="9" style="77"/>
    <col min="7170" max="7170" width="11" style="77" bestFit="1" customWidth="1"/>
    <col min="7171" max="7171" width="22.875" style="77" customWidth="1"/>
    <col min="7172" max="7172" width="16.375" style="77" bestFit="1" customWidth="1"/>
    <col min="7173" max="7173" width="10.125" style="77" customWidth="1"/>
    <col min="7174" max="7174" width="19.875" style="77" customWidth="1"/>
    <col min="7175" max="7425" width="9" style="77"/>
    <col min="7426" max="7426" width="11" style="77" bestFit="1" customWidth="1"/>
    <col min="7427" max="7427" width="22.875" style="77" customWidth="1"/>
    <col min="7428" max="7428" width="16.375" style="77" bestFit="1" customWidth="1"/>
    <col min="7429" max="7429" width="10.125" style="77" customWidth="1"/>
    <col min="7430" max="7430" width="19.875" style="77" customWidth="1"/>
    <col min="7431" max="7681" width="9" style="77"/>
    <col min="7682" max="7682" width="11" style="77" bestFit="1" customWidth="1"/>
    <col min="7683" max="7683" width="22.875" style="77" customWidth="1"/>
    <col min="7684" max="7684" width="16.375" style="77" bestFit="1" customWidth="1"/>
    <col min="7685" max="7685" width="10.125" style="77" customWidth="1"/>
    <col min="7686" max="7686" width="19.875" style="77" customWidth="1"/>
    <col min="7687" max="7937" width="9" style="77"/>
    <col min="7938" max="7938" width="11" style="77" bestFit="1" customWidth="1"/>
    <col min="7939" max="7939" width="22.875" style="77" customWidth="1"/>
    <col min="7940" max="7940" width="16.375" style="77" bestFit="1" customWidth="1"/>
    <col min="7941" max="7941" width="10.125" style="77" customWidth="1"/>
    <col min="7942" max="7942" width="19.875" style="77" customWidth="1"/>
    <col min="7943" max="8193" width="9" style="77"/>
    <col min="8194" max="8194" width="11" style="77" bestFit="1" customWidth="1"/>
    <col min="8195" max="8195" width="22.875" style="77" customWidth="1"/>
    <col min="8196" max="8196" width="16.375" style="77" bestFit="1" customWidth="1"/>
    <col min="8197" max="8197" width="10.125" style="77" customWidth="1"/>
    <col min="8198" max="8198" width="19.875" style="77" customWidth="1"/>
    <col min="8199" max="8449" width="9" style="77"/>
    <col min="8450" max="8450" width="11" style="77" bestFit="1" customWidth="1"/>
    <col min="8451" max="8451" width="22.875" style="77" customWidth="1"/>
    <col min="8452" max="8452" width="16.375" style="77" bestFit="1" customWidth="1"/>
    <col min="8453" max="8453" width="10.125" style="77" customWidth="1"/>
    <col min="8454" max="8454" width="19.875" style="77" customWidth="1"/>
    <col min="8455" max="8705" width="9" style="77"/>
    <col min="8706" max="8706" width="11" style="77" bestFit="1" customWidth="1"/>
    <col min="8707" max="8707" width="22.875" style="77" customWidth="1"/>
    <col min="8708" max="8708" width="16.375" style="77" bestFit="1" customWidth="1"/>
    <col min="8709" max="8709" width="10.125" style="77" customWidth="1"/>
    <col min="8710" max="8710" width="19.875" style="77" customWidth="1"/>
    <col min="8711" max="8961" width="9" style="77"/>
    <col min="8962" max="8962" width="11" style="77" bestFit="1" customWidth="1"/>
    <col min="8963" max="8963" width="22.875" style="77" customWidth="1"/>
    <col min="8964" max="8964" width="16.375" style="77" bestFit="1" customWidth="1"/>
    <col min="8965" max="8965" width="10.125" style="77" customWidth="1"/>
    <col min="8966" max="8966" width="19.875" style="77" customWidth="1"/>
    <col min="8967" max="9217" width="9" style="77"/>
    <col min="9218" max="9218" width="11" style="77" bestFit="1" customWidth="1"/>
    <col min="9219" max="9219" width="22.875" style="77" customWidth="1"/>
    <col min="9220" max="9220" width="16.375" style="77" bestFit="1" customWidth="1"/>
    <col min="9221" max="9221" width="10.125" style="77" customWidth="1"/>
    <col min="9222" max="9222" width="19.875" style="77" customWidth="1"/>
    <col min="9223" max="9473" width="9" style="77"/>
    <col min="9474" max="9474" width="11" style="77" bestFit="1" customWidth="1"/>
    <col min="9475" max="9475" width="22.875" style="77" customWidth="1"/>
    <col min="9476" max="9476" width="16.375" style="77" bestFit="1" customWidth="1"/>
    <col min="9477" max="9477" width="10.125" style="77" customWidth="1"/>
    <col min="9478" max="9478" width="19.875" style="77" customWidth="1"/>
    <col min="9479" max="9729" width="9" style="77"/>
    <col min="9730" max="9730" width="11" style="77" bestFit="1" customWidth="1"/>
    <col min="9731" max="9731" width="22.875" style="77" customWidth="1"/>
    <col min="9732" max="9732" width="16.375" style="77" bestFit="1" customWidth="1"/>
    <col min="9733" max="9733" width="10.125" style="77" customWidth="1"/>
    <col min="9734" max="9734" width="19.875" style="77" customWidth="1"/>
    <col min="9735" max="9985" width="9" style="77"/>
    <col min="9986" max="9986" width="11" style="77" bestFit="1" customWidth="1"/>
    <col min="9987" max="9987" width="22.875" style="77" customWidth="1"/>
    <col min="9988" max="9988" width="16.375" style="77" bestFit="1" customWidth="1"/>
    <col min="9989" max="9989" width="10.125" style="77" customWidth="1"/>
    <col min="9990" max="9990" width="19.875" style="77" customWidth="1"/>
    <col min="9991" max="10241" width="9" style="77"/>
    <col min="10242" max="10242" width="11" style="77" bestFit="1" customWidth="1"/>
    <col min="10243" max="10243" width="22.875" style="77" customWidth="1"/>
    <col min="10244" max="10244" width="16.375" style="77" bestFit="1" customWidth="1"/>
    <col min="10245" max="10245" width="10.125" style="77" customWidth="1"/>
    <col min="10246" max="10246" width="19.875" style="77" customWidth="1"/>
    <col min="10247" max="10497" width="9" style="77"/>
    <col min="10498" max="10498" width="11" style="77" bestFit="1" customWidth="1"/>
    <col min="10499" max="10499" width="22.875" style="77" customWidth="1"/>
    <col min="10500" max="10500" width="16.375" style="77" bestFit="1" customWidth="1"/>
    <col min="10501" max="10501" width="10.125" style="77" customWidth="1"/>
    <col min="10502" max="10502" width="19.875" style="77" customWidth="1"/>
    <col min="10503" max="10753" width="9" style="77"/>
    <col min="10754" max="10754" width="11" style="77" bestFit="1" customWidth="1"/>
    <col min="10755" max="10755" width="22.875" style="77" customWidth="1"/>
    <col min="10756" max="10756" width="16.375" style="77" bestFit="1" customWidth="1"/>
    <col min="10757" max="10757" width="10.125" style="77" customWidth="1"/>
    <col min="10758" max="10758" width="19.875" style="77" customWidth="1"/>
    <col min="10759" max="11009" width="9" style="77"/>
    <col min="11010" max="11010" width="11" style="77" bestFit="1" customWidth="1"/>
    <col min="11011" max="11011" width="22.875" style="77" customWidth="1"/>
    <col min="11012" max="11012" width="16.375" style="77" bestFit="1" customWidth="1"/>
    <col min="11013" max="11013" width="10.125" style="77" customWidth="1"/>
    <col min="11014" max="11014" width="19.875" style="77" customWidth="1"/>
    <col min="11015" max="11265" width="9" style="77"/>
    <col min="11266" max="11266" width="11" style="77" bestFit="1" customWidth="1"/>
    <col min="11267" max="11267" width="22.875" style="77" customWidth="1"/>
    <col min="11268" max="11268" width="16.375" style="77" bestFit="1" customWidth="1"/>
    <col min="11269" max="11269" width="10.125" style="77" customWidth="1"/>
    <col min="11270" max="11270" width="19.875" style="77" customWidth="1"/>
    <col min="11271" max="11521" width="9" style="77"/>
    <col min="11522" max="11522" width="11" style="77" bestFit="1" customWidth="1"/>
    <col min="11523" max="11523" width="22.875" style="77" customWidth="1"/>
    <col min="11524" max="11524" width="16.375" style="77" bestFit="1" customWidth="1"/>
    <col min="11525" max="11525" width="10.125" style="77" customWidth="1"/>
    <col min="11526" max="11526" width="19.875" style="77" customWidth="1"/>
    <col min="11527" max="11777" width="9" style="77"/>
    <col min="11778" max="11778" width="11" style="77" bestFit="1" customWidth="1"/>
    <col min="11779" max="11779" width="22.875" style="77" customWidth="1"/>
    <col min="11780" max="11780" width="16.375" style="77" bestFit="1" customWidth="1"/>
    <col min="11781" max="11781" width="10.125" style="77" customWidth="1"/>
    <col min="11782" max="11782" width="19.875" style="77" customWidth="1"/>
    <col min="11783" max="12033" width="9" style="77"/>
    <col min="12034" max="12034" width="11" style="77" bestFit="1" customWidth="1"/>
    <col min="12035" max="12035" width="22.875" style="77" customWidth="1"/>
    <col min="12036" max="12036" width="16.375" style="77" bestFit="1" customWidth="1"/>
    <col min="12037" max="12037" width="10.125" style="77" customWidth="1"/>
    <col min="12038" max="12038" width="19.875" style="77" customWidth="1"/>
    <col min="12039" max="12289" width="9" style="77"/>
    <col min="12290" max="12290" width="11" style="77" bestFit="1" customWidth="1"/>
    <col min="12291" max="12291" width="22.875" style="77" customWidth="1"/>
    <col min="12292" max="12292" width="16.375" style="77" bestFit="1" customWidth="1"/>
    <col min="12293" max="12293" width="10.125" style="77" customWidth="1"/>
    <col min="12294" max="12294" width="19.875" style="77" customWidth="1"/>
    <col min="12295" max="12545" width="9" style="77"/>
    <col min="12546" max="12546" width="11" style="77" bestFit="1" customWidth="1"/>
    <col min="12547" max="12547" width="22.875" style="77" customWidth="1"/>
    <col min="12548" max="12548" width="16.375" style="77" bestFit="1" customWidth="1"/>
    <col min="12549" max="12549" width="10.125" style="77" customWidth="1"/>
    <col min="12550" max="12550" width="19.875" style="77" customWidth="1"/>
    <col min="12551" max="12801" width="9" style="77"/>
    <col min="12802" max="12802" width="11" style="77" bestFit="1" customWidth="1"/>
    <col min="12803" max="12803" width="22.875" style="77" customWidth="1"/>
    <col min="12804" max="12804" width="16.375" style="77" bestFit="1" customWidth="1"/>
    <col min="12805" max="12805" width="10.125" style="77" customWidth="1"/>
    <col min="12806" max="12806" width="19.875" style="77" customWidth="1"/>
    <col min="12807" max="13057" width="9" style="77"/>
    <col min="13058" max="13058" width="11" style="77" bestFit="1" customWidth="1"/>
    <col min="13059" max="13059" width="22.875" style="77" customWidth="1"/>
    <col min="13060" max="13060" width="16.375" style="77" bestFit="1" customWidth="1"/>
    <col min="13061" max="13061" width="10.125" style="77" customWidth="1"/>
    <col min="13062" max="13062" width="19.875" style="77" customWidth="1"/>
    <col min="13063" max="13313" width="9" style="77"/>
    <col min="13314" max="13314" width="11" style="77" bestFit="1" customWidth="1"/>
    <col min="13315" max="13315" width="22.875" style="77" customWidth="1"/>
    <col min="13316" max="13316" width="16.375" style="77" bestFit="1" customWidth="1"/>
    <col min="13317" max="13317" width="10.125" style="77" customWidth="1"/>
    <col min="13318" max="13318" width="19.875" style="77" customWidth="1"/>
    <col min="13319" max="13569" width="9" style="77"/>
    <col min="13570" max="13570" width="11" style="77" bestFit="1" customWidth="1"/>
    <col min="13571" max="13571" width="22.875" style="77" customWidth="1"/>
    <col min="13572" max="13572" width="16.375" style="77" bestFit="1" customWidth="1"/>
    <col min="13573" max="13573" width="10.125" style="77" customWidth="1"/>
    <col min="13574" max="13574" width="19.875" style="77" customWidth="1"/>
    <col min="13575" max="13825" width="9" style="77"/>
    <col min="13826" max="13826" width="11" style="77" bestFit="1" customWidth="1"/>
    <col min="13827" max="13827" width="22.875" style="77" customWidth="1"/>
    <col min="13828" max="13828" width="16.375" style="77" bestFit="1" customWidth="1"/>
    <col min="13829" max="13829" width="10.125" style="77" customWidth="1"/>
    <col min="13830" max="13830" width="19.875" style="77" customWidth="1"/>
    <col min="13831" max="14081" width="9" style="77"/>
    <col min="14082" max="14082" width="11" style="77" bestFit="1" customWidth="1"/>
    <col min="14083" max="14083" width="22.875" style="77" customWidth="1"/>
    <col min="14084" max="14084" width="16.375" style="77" bestFit="1" customWidth="1"/>
    <col min="14085" max="14085" width="10.125" style="77" customWidth="1"/>
    <col min="14086" max="14086" width="19.875" style="77" customWidth="1"/>
    <col min="14087" max="14337" width="9" style="77"/>
    <col min="14338" max="14338" width="11" style="77" bestFit="1" customWidth="1"/>
    <col min="14339" max="14339" width="22.875" style="77" customWidth="1"/>
    <col min="14340" max="14340" width="16.375" style="77" bestFit="1" customWidth="1"/>
    <col min="14341" max="14341" width="10.125" style="77" customWidth="1"/>
    <col min="14342" max="14342" width="19.875" style="77" customWidth="1"/>
    <col min="14343" max="14593" width="9" style="77"/>
    <col min="14594" max="14594" width="11" style="77" bestFit="1" customWidth="1"/>
    <col min="14595" max="14595" width="22.875" style="77" customWidth="1"/>
    <col min="14596" max="14596" width="16.375" style="77" bestFit="1" customWidth="1"/>
    <col min="14597" max="14597" width="10.125" style="77" customWidth="1"/>
    <col min="14598" max="14598" width="19.875" style="77" customWidth="1"/>
    <col min="14599" max="14849" width="9" style="77"/>
    <col min="14850" max="14850" width="11" style="77" bestFit="1" customWidth="1"/>
    <col min="14851" max="14851" width="22.875" style="77" customWidth="1"/>
    <col min="14852" max="14852" width="16.375" style="77" bestFit="1" customWidth="1"/>
    <col min="14853" max="14853" width="10.125" style="77" customWidth="1"/>
    <col min="14854" max="14854" width="19.875" style="77" customWidth="1"/>
    <col min="14855" max="15105" width="9" style="77"/>
    <col min="15106" max="15106" width="11" style="77" bestFit="1" customWidth="1"/>
    <col min="15107" max="15107" width="22.875" style="77" customWidth="1"/>
    <col min="15108" max="15108" width="16.375" style="77" bestFit="1" customWidth="1"/>
    <col min="15109" max="15109" width="10.125" style="77" customWidth="1"/>
    <col min="15110" max="15110" width="19.875" style="77" customWidth="1"/>
    <col min="15111" max="15361" width="9" style="77"/>
    <col min="15362" max="15362" width="11" style="77" bestFit="1" customWidth="1"/>
    <col min="15363" max="15363" width="22.875" style="77" customWidth="1"/>
    <col min="15364" max="15364" width="16.375" style="77" bestFit="1" customWidth="1"/>
    <col min="15365" max="15365" width="10.125" style="77" customWidth="1"/>
    <col min="15366" max="15366" width="19.875" style="77" customWidth="1"/>
    <col min="15367" max="15617" width="9" style="77"/>
    <col min="15618" max="15618" width="11" style="77" bestFit="1" customWidth="1"/>
    <col min="15619" max="15619" width="22.875" style="77" customWidth="1"/>
    <col min="15620" max="15620" width="16.375" style="77" bestFit="1" customWidth="1"/>
    <col min="15621" max="15621" width="10.125" style="77" customWidth="1"/>
    <col min="15622" max="15622" width="19.875" style="77" customWidth="1"/>
    <col min="15623" max="15873" width="9" style="77"/>
    <col min="15874" max="15874" width="11" style="77" bestFit="1" customWidth="1"/>
    <col min="15875" max="15875" width="22.875" style="77" customWidth="1"/>
    <col min="15876" max="15876" width="16.375" style="77" bestFit="1" customWidth="1"/>
    <col min="15877" max="15877" width="10.125" style="77" customWidth="1"/>
    <col min="15878" max="15878" width="19.875" style="77" customWidth="1"/>
    <col min="15879" max="16129" width="9" style="77"/>
    <col min="16130" max="16130" width="11" style="77" bestFit="1" customWidth="1"/>
    <col min="16131" max="16131" width="22.875" style="77" customWidth="1"/>
    <col min="16132" max="16132" width="16.375" style="77" bestFit="1" customWidth="1"/>
    <col min="16133" max="16133" width="10.125" style="77" customWidth="1"/>
    <col min="16134" max="16134" width="19.875" style="77" customWidth="1"/>
    <col min="16135" max="16384" width="9" style="77"/>
  </cols>
  <sheetData>
    <row r="1" spans="2:9" ht="45" customHeight="1" thickBot="1"/>
    <row r="2" spans="2:9" ht="45" customHeight="1" thickBot="1">
      <c r="B2" s="658" t="s">
        <v>3765</v>
      </c>
      <c r="C2" s="659"/>
      <c r="D2" s="659"/>
      <c r="E2" s="659"/>
      <c r="F2" s="660"/>
    </row>
    <row r="3" spans="2:9" ht="26.25" customHeight="1">
      <c r="B3" s="120" t="s">
        <v>79</v>
      </c>
      <c r="C3" s="125" t="e">
        <f>IF('様式Ⅲ－1(女子)'!#REF!&lt;&gt;"","5－"&amp;'様式Ⅲ－1(女子)'!C19,"")</f>
        <v>#REF!</v>
      </c>
      <c r="D3" s="121" t="s">
        <v>3286</v>
      </c>
      <c r="E3" s="661" t="e">
        <f>IF('様式Ⅲ－1(女子)'!#REF!&lt;&gt;"",'様式Ⅲ－1(女子)'!D19&amp;"("&amp;'様式Ⅲ－1(女子)'!E19&amp;")","")</f>
        <v>#REF!</v>
      </c>
      <c r="F3" s="662"/>
    </row>
    <row r="4" spans="2:9" ht="26.25" customHeight="1">
      <c r="B4" s="122" t="s">
        <v>80</v>
      </c>
      <c r="C4" s="124" t="e">
        <f>IF('様式Ⅲ－1(女子)'!#REF!&lt;&gt;"",'様式Ⅲ－1(女子)'!F19,"")</f>
        <v>#REF!</v>
      </c>
      <c r="D4" s="123" t="s">
        <v>116</v>
      </c>
      <c r="E4" s="663" t="e">
        <f>IF('様式Ⅲ－1(女子)'!#REF!&lt;&gt;"",'様式Ⅲ－1(女子)'!F20,"")</f>
        <v>#REF!</v>
      </c>
      <c r="F4" s="664"/>
    </row>
    <row r="5" spans="2:9" ht="26.25" customHeight="1">
      <c r="B5" s="641" t="s">
        <v>117</v>
      </c>
      <c r="C5" s="642"/>
      <c r="D5" s="250"/>
      <c r="E5" s="126" t="s">
        <v>118</v>
      </c>
      <c r="F5" s="127" t="e">
        <f>IF('様式Ⅲ－1(女子)'!#REF!&lt;&gt;"",基本情報登録!D8,"")</f>
        <v>#REF!</v>
      </c>
    </row>
    <row r="6" spans="2:9" ht="26.25" customHeight="1">
      <c r="B6" s="641" t="s">
        <v>119</v>
      </c>
      <c r="C6" s="642"/>
      <c r="D6" s="643"/>
      <c r="E6" s="643"/>
      <c r="F6" s="644"/>
    </row>
    <row r="7" spans="2:9" ht="26.25" customHeight="1">
      <c r="B7" s="645" t="s">
        <v>2881</v>
      </c>
      <c r="C7" s="159" t="s">
        <v>2639</v>
      </c>
      <c r="D7" s="171" t="s">
        <v>2638</v>
      </c>
      <c r="E7" s="653" t="e">
        <f>IF(AND(G7&lt;=150000,G7&gt;=1),G7,"")</f>
        <v>#REF!</v>
      </c>
      <c r="F7" s="654"/>
      <c r="G7" s="77" t="e">
        <f>IF('様式Ⅲ－1(女子)'!#REF!&lt;&gt;"",'様式Ⅲ－1(女子)'!O19,"")</f>
        <v>#REF!</v>
      </c>
      <c r="I7" s="205"/>
    </row>
    <row r="8" spans="2:9" ht="26.25" customHeight="1" thickBot="1">
      <c r="B8" s="646"/>
      <c r="C8" s="160" t="s">
        <v>2473</v>
      </c>
      <c r="D8" s="170" t="s">
        <v>2638</v>
      </c>
      <c r="E8" s="655" t="e">
        <f>IF(G7&gt;150000,G7,"")</f>
        <v>#REF!</v>
      </c>
      <c r="F8" s="656"/>
    </row>
    <row r="9" spans="2:9" ht="13.5" customHeight="1">
      <c r="C9" s="640" t="s">
        <v>3764</v>
      </c>
      <c r="D9" s="640"/>
      <c r="E9" s="640"/>
      <c r="F9" s="640"/>
    </row>
    <row r="10" spans="2:9" ht="13.5" customHeight="1">
      <c r="C10" s="84"/>
      <c r="D10" s="84"/>
      <c r="E10" s="84"/>
      <c r="F10" s="84"/>
    </row>
    <row r="11" spans="2:9" ht="39" customHeight="1" thickBot="1">
      <c r="B11" s="657" t="s">
        <v>2636</v>
      </c>
      <c r="C11" s="657"/>
      <c r="D11" s="657"/>
      <c r="E11" s="657"/>
      <c r="F11" s="657"/>
    </row>
    <row r="12" spans="2:9" ht="45" customHeight="1" thickBot="1">
      <c r="B12" s="658" t="s">
        <v>3766</v>
      </c>
      <c r="C12" s="659"/>
      <c r="D12" s="659"/>
      <c r="E12" s="659"/>
      <c r="F12" s="660"/>
    </row>
    <row r="13" spans="2:9" ht="26.25" customHeight="1">
      <c r="B13" s="120" t="s">
        <v>79</v>
      </c>
      <c r="C13" s="125" t="e">
        <f>IF('様式Ⅲ－1(女子)'!#REF!&lt;&gt;"","5－"&amp;'様式Ⅲ－1(女子)'!C22,"")</f>
        <v>#REF!</v>
      </c>
      <c r="D13" s="121" t="s">
        <v>3286</v>
      </c>
      <c r="E13" s="661" t="e">
        <f>IF('様式Ⅲ－1(女子)'!#REF!&lt;&gt;"",'様式Ⅲ－1(女子)'!D22&amp;"("&amp;'様式Ⅲ－1(女子)'!E22&amp;")","")</f>
        <v>#REF!</v>
      </c>
      <c r="F13" s="662"/>
    </row>
    <row r="14" spans="2:9" ht="26.25" customHeight="1">
      <c r="B14" s="122" t="s">
        <v>80</v>
      </c>
      <c r="C14" s="124" t="e">
        <f>IF('様式Ⅲ－1(女子)'!#REF!&lt;&gt;"",'様式Ⅲ－1(女子)'!F22,"")</f>
        <v>#REF!</v>
      </c>
      <c r="D14" s="123" t="s">
        <v>116</v>
      </c>
      <c r="E14" s="663" t="e">
        <f>IF('様式Ⅲ－1(女子)'!#REF!&lt;&gt;"",'様式Ⅲ－1(女子)'!F23,"")</f>
        <v>#REF!</v>
      </c>
      <c r="F14" s="664"/>
    </row>
    <row r="15" spans="2:9" ht="26.25" customHeight="1">
      <c r="B15" s="641" t="s">
        <v>117</v>
      </c>
      <c r="C15" s="642"/>
      <c r="D15" s="249"/>
      <c r="E15" s="126" t="s">
        <v>118</v>
      </c>
      <c r="F15" s="129" t="e">
        <f>IF('様式Ⅲ－1(女子)'!#REF!&lt;&gt;"",基本情報登録!D8,"")</f>
        <v>#REF!</v>
      </c>
    </row>
    <row r="16" spans="2:9" ht="26.25" customHeight="1">
      <c r="B16" s="641" t="s">
        <v>119</v>
      </c>
      <c r="C16" s="642"/>
      <c r="D16" s="771"/>
      <c r="E16" s="643"/>
      <c r="F16" s="644"/>
    </row>
    <row r="17" spans="2:7" ht="26.25" customHeight="1">
      <c r="B17" s="645" t="s">
        <v>2881</v>
      </c>
      <c r="C17" s="159" t="s">
        <v>2639</v>
      </c>
      <c r="D17" s="171" t="s">
        <v>2638</v>
      </c>
      <c r="E17" s="653" t="e">
        <f>IF(AND(G17&lt;=150000,G17&gt;=1),G17,"")</f>
        <v>#REF!</v>
      </c>
      <c r="F17" s="654"/>
      <c r="G17" s="77" t="e">
        <f>IF('様式Ⅲ－1(女子)'!#REF!&lt;&gt;"",'様式Ⅲ－1(女子)'!O22,"")</f>
        <v>#REF!</v>
      </c>
    </row>
    <row r="18" spans="2:7" ht="26.25" customHeight="1" thickBot="1">
      <c r="B18" s="646"/>
      <c r="C18" s="160" t="s">
        <v>2473</v>
      </c>
      <c r="D18" s="170" t="s">
        <v>2638</v>
      </c>
      <c r="E18" s="655" t="e">
        <f>IF(G17&gt;150000,G17,"")</f>
        <v>#REF!</v>
      </c>
      <c r="F18" s="656"/>
    </row>
    <row r="19" spans="2:7">
      <c r="C19" s="640" t="s">
        <v>3764</v>
      </c>
      <c r="D19" s="640"/>
      <c r="E19" s="640"/>
      <c r="F19" s="640"/>
    </row>
    <row r="21" spans="2:7" ht="39" customHeight="1" thickBot="1">
      <c r="B21" s="657" t="s">
        <v>2636</v>
      </c>
      <c r="C21" s="657"/>
      <c r="D21" s="657"/>
      <c r="E21" s="657"/>
      <c r="F21" s="657"/>
    </row>
    <row r="22" spans="2:7" ht="45" customHeight="1" thickBot="1">
      <c r="B22" s="658" t="s">
        <v>3767</v>
      </c>
      <c r="C22" s="659"/>
      <c r="D22" s="659"/>
      <c r="E22" s="659"/>
      <c r="F22" s="660"/>
    </row>
    <row r="23" spans="2:7" ht="26.25" customHeight="1">
      <c r="B23" s="120" t="s">
        <v>79</v>
      </c>
      <c r="C23" s="125" t="e">
        <f>IF('様式Ⅲ－1(女子)'!#REF!&lt;&gt;"","5－"&amp;'様式Ⅲ－1(女子)'!C25,"")</f>
        <v>#REF!</v>
      </c>
      <c r="D23" s="121" t="s">
        <v>3286</v>
      </c>
      <c r="E23" s="661" t="e">
        <f>IF('様式Ⅲ－1(女子)'!#REF!&lt;&gt;"",'様式Ⅲ－1(女子)'!D25&amp;"("&amp;'様式Ⅲ－1(女子)'!E25&amp;")","")</f>
        <v>#REF!</v>
      </c>
      <c r="F23" s="662"/>
    </row>
    <row r="24" spans="2:7" ht="26.25" customHeight="1">
      <c r="B24" s="122" t="s">
        <v>80</v>
      </c>
      <c r="C24" s="124" t="e">
        <f>IF('様式Ⅲ－1(女子)'!#REF!&lt;&gt;"",'様式Ⅲ－1(女子)'!F25,"")</f>
        <v>#REF!</v>
      </c>
      <c r="D24" s="123" t="s">
        <v>116</v>
      </c>
      <c r="E24" s="663" t="e">
        <f>IF('様式Ⅲ－1(女子)'!#REF!&lt;&gt;"",'様式Ⅲ－1(女子)'!F26,"")</f>
        <v>#REF!</v>
      </c>
      <c r="F24" s="664"/>
    </row>
    <row r="25" spans="2:7" ht="26.25" customHeight="1">
      <c r="B25" s="641" t="s">
        <v>117</v>
      </c>
      <c r="C25" s="642"/>
      <c r="D25" s="249"/>
      <c r="E25" s="126" t="s">
        <v>118</v>
      </c>
      <c r="F25" s="129" t="e">
        <f>IF('様式Ⅲ－1(女子)'!#REF!&lt;&gt;"",基本情報登録!D8,"")</f>
        <v>#REF!</v>
      </c>
    </row>
    <row r="26" spans="2:7" ht="26.25" customHeight="1">
      <c r="B26" s="641" t="s">
        <v>119</v>
      </c>
      <c r="C26" s="642"/>
      <c r="D26" s="771"/>
      <c r="E26" s="643"/>
      <c r="F26" s="644"/>
    </row>
    <row r="27" spans="2:7" ht="26.25" customHeight="1">
      <c r="B27" s="645" t="s">
        <v>2881</v>
      </c>
      <c r="C27" s="159" t="s">
        <v>2639</v>
      </c>
      <c r="D27" s="171" t="s">
        <v>2638</v>
      </c>
      <c r="E27" s="653" t="e">
        <f>IF(AND(G27&lt;=150000,G27&gt;=1),G27,"")</f>
        <v>#REF!</v>
      </c>
      <c r="F27" s="654"/>
      <c r="G27" s="77" t="e">
        <f>IF('様式Ⅲ－1(女子)'!#REF!&lt;&gt;"",'様式Ⅲ－1(女子)'!O25,"")</f>
        <v>#REF!</v>
      </c>
    </row>
    <row r="28" spans="2:7" ht="26.25" customHeight="1" thickBot="1">
      <c r="B28" s="646"/>
      <c r="C28" s="160" t="s">
        <v>2473</v>
      </c>
      <c r="D28" s="170" t="s">
        <v>2638</v>
      </c>
      <c r="E28" s="655" t="e">
        <f>IF(G27&gt;150000,G27,"")</f>
        <v>#REF!</v>
      </c>
      <c r="F28" s="656"/>
    </row>
    <row r="29" spans="2:7">
      <c r="C29" s="640" t="s">
        <v>3764</v>
      </c>
      <c r="D29" s="640"/>
      <c r="E29" s="640"/>
      <c r="F29" s="640"/>
    </row>
    <row r="31" spans="2:7" ht="39" customHeight="1" thickBot="1">
      <c r="B31" s="657" t="s">
        <v>2636</v>
      </c>
      <c r="C31" s="657"/>
      <c r="D31" s="657"/>
      <c r="E31" s="657"/>
      <c r="F31" s="657"/>
    </row>
    <row r="32" spans="2:7" ht="45" customHeight="1" thickBot="1">
      <c r="B32" s="658" t="s">
        <v>3768</v>
      </c>
      <c r="C32" s="659"/>
      <c r="D32" s="659"/>
      <c r="E32" s="659"/>
      <c r="F32" s="660"/>
    </row>
    <row r="33" spans="2:7" ht="26.25" customHeight="1">
      <c r="B33" s="120" t="s">
        <v>79</v>
      </c>
      <c r="C33" s="125" t="e">
        <f>IF('様式Ⅲ－1(女子)'!#REF!&lt;&gt;"","5－"&amp;'様式Ⅲ－1(女子)'!C28,"")</f>
        <v>#REF!</v>
      </c>
      <c r="D33" s="121" t="s">
        <v>3286</v>
      </c>
      <c r="E33" s="661" t="e">
        <f>IF('様式Ⅲ－1(女子)'!#REF!&lt;&gt;"",'様式Ⅲ－1(女子)'!D28&amp;"("&amp;'様式Ⅲ－1(女子)'!E28&amp;")","")</f>
        <v>#REF!</v>
      </c>
      <c r="F33" s="662"/>
    </row>
    <row r="34" spans="2:7" ht="26.25" customHeight="1">
      <c r="B34" s="122" t="s">
        <v>80</v>
      </c>
      <c r="C34" s="124" t="e">
        <f>IF('様式Ⅲ－1(女子)'!#REF!&lt;&gt;"",'様式Ⅲ－1(女子)'!F28,"")</f>
        <v>#REF!</v>
      </c>
      <c r="D34" s="123" t="s">
        <v>116</v>
      </c>
      <c r="E34" s="663" t="e">
        <f>IF('様式Ⅲ－1(女子)'!#REF!&lt;&gt;"",'様式Ⅲ－1(女子)'!F29,"")</f>
        <v>#REF!</v>
      </c>
      <c r="F34" s="664"/>
    </row>
    <row r="35" spans="2:7" ht="26.25" customHeight="1">
      <c r="B35" s="641" t="s">
        <v>117</v>
      </c>
      <c r="C35" s="642"/>
      <c r="D35" s="249"/>
      <c r="E35" s="126" t="s">
        <v>118</v>
      </c>
      <c r="F35" s="129" t="e">
        <f>IF('様式Ⅲ－1(女子)'!#REF!&lt;&gt;"",基本情報登録!D8,"")</f>
        <v>#REF!</v>
      </c>
    </row>
    <row r="36" spans="2:7" ht="26.25" customHeight="1">
      <c r="B36" s="641" t="s">
        <v>119</v>
      </c>
      <c r="C36" s="642"/>
      <c r="D36" s="771"/>
      <c r="E36" s="643"/>
      <c r="F36" s="644"/>
    </row>
    <row r="37" spans="2:7" ht="26.25" customHeight="1">
      <c r="B37" s="645" t="s">
        <v>2881</v>
      </c>
      <c r="C37" s="159" t="s">
        <v>2639</v>
      </c>
      <c r="D37" s="171" t="s">
        <v>2638</v>
      </c>
      <c r="E37" s="653" t="e">
        <f>IF(AND(G37&lt;=150000,G37&gt;=1),G37,"")</f>
        <v>#REF!</v>
      </c>
      <c r="F37" s="654"/>
      <c r="G37" s="77" t="e">
        <f>IF('様式Ⅲ－1(女子)'!#REF!&lt;&gt;"",'様式Ⅲ－1(女子)'!O28,"")</f>
        <v>#REF!</v>
      </c>
    </row>
    <row r="38" spans="2:7" ht="26.25" customHeight="1" thickBot="1">
      <c r="B38" s="646"/>
      <c r="C38" s="160" t="s">
        <v>2473</v>
      </c>
      <c r="D38" s="170" t="s">
        <v>2638</v>
      </c>
      <c r="E38" s="655" t="e">
        <f>IF(G37&gt;150000,G37,"")</f>
        <v>#REF!</v>
      </c>
      <c r="F38" s="656"/>
    </row>
    <row r="39" spans="2:7">
      <c r="C39" s="640" t="s">
        <v>3764</v>
      </c>
      <c r="D39" s="640"/>
      <c r="E39" s="640"/>
      <c r="F39" s="640"/>
    </row>
  </sheetData>
  <mergeCells count="43">
    <mergeCell ref="C39:F39"/>
    <mergeCell ref="B35:C35"/>
    <mergeCell ref="B36:C36"/>
    <mergeCell ref="D36:F36"/>
    <mergeCell ref="B37:B38"/>
    <mergeCell ref="E37:F37"/>
    <mergeCell ref="E38:F38"/>
    <mergeCell ref="C29:F29"/>
    <mergeCell ref="B31:F31"/>
    <mergeCell ref="B32:F32"/>
    <mergeCell ref="E33:F33"/>
    <mergeCell ref="E34:F34"/>
    <mergeCell ref="B26:C26"/>
    <mergeCell ref="D26:F26"/>
    <mergeCell ref="B27:B28"/>
    <mergeCell ref="E27:F27"/>
    <mergeCell ref="E28:F28"/>
    <mergeCell ref="B21:F21"/>
    <mergeCell ref="B22:F22"/>
    <mergeCell ref="E23:F23"/>
    <mergeCell ref="E24:F24"/>
    <mergeCell ref="B25:C25"/>
    <mergeCell ref="B2:F2"/>
    <mergeCell ref="E3:F3"/>
    <mergeCell ref="E4:F4"/>
    <mergeCell ref="B5:C5"/>
    <mergeCell ref="B6:C6"/>
    <mergeCell ref="D6:F6"/>
    <mergeCell ref="B15:C15"/>
    <mergeCell ref="B7:B8"/>
    <mergeCell ref="E7:F7"/>
    <mergeCell ref="E8:F8"/>
    <mergeCell ref="C9:F9"/>
    <mergeCell ref="B11:F11"/>
    <mergeCell ref="B12:F12"/>
    <mergeCell ref="E13:F13"/>
    <mergeCell ref="E14:F14"/>
    <mergeCell ref="E18:F18"/>
    <mergeCell ref="C19:F19"/>
    <mergeCell ref="B16:C16"/>
    <mergeCell ref="D16:F16"/>
    <mergeCell ref="B17:B18"/>
    <mergeCell ref="E17:F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S157"/>
  <sheetViews>
    <sheetView zoomScale="93" zoomScaleNormal="93" workbookViewId="0">
      <selection activeCell="C3" sqref="C3"/>
    </sheetView>
  </sheetViews>
  <sheetFormatPr defaultColWidth="8.875" defaultRowHeight="13.5"/>
  <cols>
    <col min="1" max="1" width="7.375" style="1" bestFit="1" customWidth="1"/>
    <col min="2" max="2" width="10.5" style="15" bestFit="1" customWidth="1"/>
    <col min="3" max="3" width="16.125" style="15" bestFit="1" customWidth="1"/>
    <col min="4" max="4" width="10.5" style="15" bestFit="1" customWidth="1"/>
    <col min="5" max="5" width="3.5" style="15" bestFit="1" customWidth="1"/>
    <col min="6" max="6" width="13.875" style="15" bestFit="1" customWidth="1"/>
    <col min="7" max="7" width="7.5" style="15" bestFit="1" customWidth="1"/>
    <col min="8" max="9" width="5.5" style="15" bestFit="1" customWidth="1"/>
    <col min="10" max="10" width="9" style="15"/>
    <col min="11" max="11" width="15" style="15" bestFit="1" customWidth="1"/>
    <col min="12" max="12" width="9" style="15"/>
    <col min="13" max="13" width="15" style="15" bestFit="1" customWidth="1"/>
    <col min="14" max="14" width="9" style="15"/>
    <col min="15" max="15" width="15" style="15" bestFit="1" customWidth="1"/>
  </cols>
  <sheetData>
    <row r="1" spans="1:15">
      <c r="A1" s="1" t="s">
        <v>149</v>
      </c>
      <c r="B1" s="33" t="s">
        <v>150</v>
      </c>
      <c r="C1" s="33" t="s">
        <v>151</v>
      </c>
      <c r="D1" s="33" t="s">
        <v>152</v>
      </c>
      <c r="E1" s="33" t="s">
        <v>153</v>
      </c>
      <c r="F1" s="33" t="s">
        <v>154</v>
      </c>
      <c r="G1" s="33" t="s">
        <v>155</v>
      </c>
      <c r="H1" s="33" t="s">
        <v>4</v>
      </c>
      <c r="I1" s="33" t="s">
        <v>156</v>
      </c>
      <c r="J1" s="33" t="s">
        <v>157</v>
      </c>
      <c r="K1" s="33" t="s">
        <v>158</v>
      </c>
      <c r="L1" s="33" t="s">
        <v>159</v>
      </c>
      <c r="M1" s="33" t="s">
        <v>160</v>
      </c>
      <c r="N1" s="33" t="s">
        <v>161</v>
      </c>
      <c r="O1" s="33"/>
    </row>
    <row r="2" spans="1:15">
      <c r="A2" s="1">
        <v>1</v>
      </c>
      <c r="B2" s="15" t="str">
        <f>'様式Ⅲ－1(男子)'!H19</f>
        <v/>
      </c>
      <c r="C2" s="15" t="str">
        <f>CONCATENATE('様式Ⅲ－1(男子)'!D19," (",'様式Ⅲ－1(男子)'!F19,")")</f>
        <v xml:space="preserve"> ()</v>
      </c>
      <c r="D2" s="15" t="str">
        <f>'様式Ⅲ－1(男子)'!E19</f>
        <v/>
      </c>
      <c r="E2" s="15">
        <v>1</v>
      </c>
      <c r="F2" s="15">
        <f>基本情報登録!$D$8</f>
        <v>0</v>
      </c>
      <c r="G2" s="15" t="str">
        <f>基本情報登録!$D$10</f>
        <v/>
      </c>
      <c r="H2" s="15" t="e">
        <f>'様式Ⅲ－1(男子)'!G19</f>
        <v>#N/A</v>
      </c>
      <c r="I2" s="15">
        <f>'様式Ⅲ－1(男子)'!C19</f>
        <v>0</v>
      </c>
      <c r="J2" s="15">
        <f>'様式Ⅲ－1(男子)'!L19</f>
        <v>0</v>
      </c>
      <c r="K2" s="15" t="str">
        <f>'様式Ⅲ－1(男子)'!O19</f>
        <v/>
      </c>
      <c r="L2" s="15">
        <f>'様式Ⅲ－1(男子)'!L20</f>
        <v>0</v>
      </c>
      <c r="M2" s="15" t="str">
        <f>'様式Ⅲ－1(男子)'!O20</f>
        <v/>
      </c>
      <c r="N2" s="15">
        <f>'様式Ⅲ－1(男子)'!L21</f>
        <v>0</v>
      </c>
      <c r="O2" s="15" t="str">
        <f>'様式Ⅲ－1(男子)'!O21</f>
        <v/>
      </c>
    </row>
    <row r="3" spans="1:15">
      <c r="A3" s="1">
        <v>2</v>
      </c>
      <c r="B3" s="15" t="str">
        <f>'様式Ⅲ－1(男子)'!H22</f>
        <v/>
      </c>
      <c r="C3" s="15" t="str">
        <f>CONCATENATE('様式Ⅲ－1(男子)'!D22," (",'様式Ⅲ－1(男子)'!F22,")")</f>
        <v xml:space="preserve"> ()</v>
      </c>
      <c r="D3" s="15" t="str">
        <f>'様式Ⅲ－1(男子)'!E22</f>
        <v/>
      </c>
      <c r="E3" s="15">
        <v>1</v>
      </c>
      <c r="F3" s="15">
        <f>基本情報登録!$D$8</f>
        <v>0</v>
      </c>
      <c r="G3" s="15" t="str">
        <f>基本情報登録!$D$10</f>
        <v/>
      </c>
      <c r="H3" s="15" t="e">
        <f>'様式Ⅲ－1(男子)'!G22</f>
        <v>#N/A</v>
      </c>
      <c r="I3" s="15">
        <f>'様式Ⅲ－1(男子)'!C22</f>
        <v>0</v>
      </c>
      <c r="J3" s="15">
        <f>'様式Ⅲ－1(男子)'!L22</f>
        <v>0</v>
      </c>
      <c r="K3" s="15" t="str">
        <f>'様式Ⅲ－1(男子)'!O22</f>
        <v/>
      </c>
      <c r="L3" s="15">
        <f>'様式Ⅲ－1(男子)'!L23</f>
        <v>0</v>
      </c>
      <c r="M3" s="15" t="str">
        <f>'様式Ⅲ－1(男子)'!O23</f>
        <v/>
      </c>
      <c r="N3" s="15">
        <f>'様式Ⅲ－1(男子)'!L24</f>
        <v>0</v>
      </c>
      <c r="O3" s="15" t="str">
        <f>'様式Ⅲ－1(男子)'!O24</f>
        <v/>
      </c>
    </row>
    <row r="4" spans="1:15">
      <c r="A4" s="1">
        <v>3</v>
      </c>
      <c r="B4" s="15" t="str">
        <f>'様式Ⅲ－1(男子)'!H25</f>
        <v/>
      </c>
      <c r="C4" s="15" t="str">
        <f>CONCATENATE('様式Ⅲ－1(男子)'!D25," (",'様式Ⅲ－1(男子)'!F25,")")</f>
        <v xml:space="preserve"> ()</v>
      </c>
      <c r="D4" s="15" t="str">
        <f>'様式Ⅲ－1(男子)'!E25</f>
        <v/>
      </c>
      <c r="E4" s="15">
        <v>1</v>
      </c>
      <c r="F4" s="15">
        <f>基本情報登録!$D$8</f>
        <v>0</v>
      </c>
      <c r="G4" s="15" t="str">
        <f>基本情報登録!$D$10</f>
        <v/>
      </c>
      <c r="H4" s="15" t="e">
        <f>'様式Ⅲ－1(男子)'!G25</f>
        <v>#N/A</v>
      </c>
      <c r="I4" s="15">
        <f>'様式Ⅲ－1(男子)'!C25</f>
        <v>0</v>
      </c>
      <c r="J4" s="15">
        <f>'様式Ⅲ－1(男子)'!L25</f>
        <v>0</v>
      </c>
      <c r="K4" s="15" t="str">
        <f>'様式Ⅲ－1(男子)'!O25</f>
        <v/>
      </c>
      <c r="L4" s="15">
        <f>'様式Ⅲ－1(男子)'!L26</f>
        <v>0</v>
      </c>
      <c r="M4" s="15" t="str">
        <f>'様式Ⅲ－1(男子)'!O26</f>
        <v/>
      </c>
      <c r="N4" s="15">
        <f>'様式Ⅲ－1(男子)'!L27</f>
        <v>0</v>
      </c>
      <c r="O4" s="15" t="str">
        <f>'様式Ⅲ－1(男子)'!O27</f>
        <v/>
      </c>
    </row>
    <row r="5" spans="1:15">
      <c r="A5" s="1">
        <v>4</v>
      </c>
      <c r="B5" s="15" t="str">
        <f>'様式Ⅲ－1(男子)'!H28</f>
        <v/>
      </c>
      <c r="C5" s="15" t="str">
        <f>CONCATENATE('様式Ⅲ－1(男子)'!D28," (",'様式Ⅲ－1(男子)'!F28,")")</f>
        <v xml:space="preserve"> ()</v>
      </c>
      <c r="D5" s="15" t="str">
        <f>'様式Ⅲ－1(男子)'!E28</f>
        <v/>
      </c>
      <c r="E5" s="15">
        <v>1</v>
      </c>
      <c r="F5" s="15">
        <f>基本情報登録!$D$8</f>
        <v>0</v>
      </c>
      <c r="G5" s="15" t="str">
        <f>基本情報登録!$D$10</f>
        <v/>
      </c>
      <c r="H5" s="15" t="e">
        <f>'様式Ⅲ－1(男子)'!G28</f>
        <v>#N/A</v>
      </c>
      <c r="I5" s="15">
        <f>'様式Ⅲ－1(男子)'!C28</f>
        <v>0</v>
      </c>
      <c r="J5" s="15">
        <f>'様式Ⅲ－1(男子)'!L28</f>
        <v>0</v>
      </c>
      <c r="K5" s="15" t="str">
        <f>'様式Ⅲ－1(男子)'!O28</f>
        <v/>
      </c>
      <c r="L5" s="15">
        <f>'様式Ⅲ－1(男子)'!L29</f>
        <v>0</v>
      </c>
      <c r="M5" s="15" t="str">
        <f>'様式Ⅲ－1(男子)'!O29</f>
        <v/>
      </c>
      <c r="N5" s="15">
        <f>'様式Ⅲ－1(男子)'!L30</f>
        <v>0</v>
      </c>
      <c r="O5" s="15" t="str">
        <f>'様式Ⅲ－1(男子)'!O30</f>
        <v/>
      </c>
    </row>
    <row r="6" spans="1:15">
      <c r="A6" s="1">
        <v>5</v>
      </c>
      <c r="B6" s="15" t="str">
        <f>'様式Ⅲ－1(男子)'!H31</f>
        <v/>
      </c>
      <c r="C6" s="15" t="str">
        <f>CONCATENATE('様式Ⅲ－1(男子)'!D31," (",'様式Ⅲ－1(男子)'!F31,")")</f>
        <v xml:space="preserve"> ()</v>
      </c>
      <c r="D6" s="15" t="str">
        <f>'様式Ⅲ－1(男子)'!E31</f>
        <v/>
      </c>
      <c r="E6" s="15">
        <v>1</v>
      </c>
      <c r="F6" s="15">
        <f>基本情報登録!$D$8</f>
        <v>0</v>
      </c>
      <c r="G6" s="15" t="str">
        <f>基本情報登録!$D$10</f>
        <v/>
      </c>
      <c r="H6" s="15" t="e">
        <f>'様式Ⅲ－1(男子)'!G31</f>
        <v>#N/A</v>
      </c>
      <c r="I6" s="15">
        <f>'様式Ⅲ－1(男子)'!C31</f>
        <v>0</v>
      </c>
      <c r="J6" s="15">
        <f>'様式Ⅲ－1(男子)'!L31</f>
        <v>0</v>
      </c>
      <c r="K6" s="15" t="str">
        <f>'様式Ⅲ－1(男子)'!O31</f>
        <v/>
      </c>
      <c r="L6" s="15">
        <f>'様式Ⅲ－1(男子)'!L32</f>
        <v>0</v>
      </c>
      <c r="M6" s="15" t="str">
        <f>'様式Ⅲ－1(男子)'!O32</f>
        <v/>
      </c>
      <c r="N6" s="15">
        <f>'様式Ⅲ－1(男子)'!L33</f>
        <v>0</v>
      </c>
      <c r="O6" s="15" t="str">
        <f>'様式Ⅲ－1(男子)'!O33</f>
        <v/>
      </c>
    </row>
    <row r="7" spans="1:15">
      <c r="A7" s="1">
        <v>6</v>
      </c>
      <c r="B7" s="15" t="str">
        <f>'様式Ⅲ－1(男子)'!H34</f>
        <v/>
      </c>
      <c r="C7" s="15" t="str">
        <f>CONCATENATE('様式Ⅲ－1(男子)'!D34," (",'様式Ⅲ－1(男子)'!F34,")")</f>
        <v xml:space="preserve"> ()</v>
      </c>
      <c r="D7" s="15" t="str">
        <f>'様式Ⅲ－1(男子)'!E34</f>
        <v/>
      </c>
      <c r="E7" s="15">
        <v>1</v>
      </c>
      <c r="F7" s="15">
        <f>基本情報登録!$D$8</f>
        <v>0</v>
      </c>
      <c r="G7" s="15" t="str">
        <f>基本情報登録!$D$10</f>
        <v/>
      </c>
      <c r="H7" s="15" t="e">
        <f>'様式Ⅲ－1(男子)'!G34</f>
        <v>#N/A</v>
      </c>
      <c r="I7" s="15">
        <f>'様式Ⅲ－1(男子)'!C34</f>
        <v>0</v>
      </c>
      <c r="J7" s="15">
        <f>'様式Ⅲ－1(男子)'!L34</f>
        <v>0</v>
      </c>
      <c r="K7" s="15" t="str">
        <f>'様式Ⅲ－1(男子)'!O34</f>
        <v/>
      </c>
      <c r="L7" s="15">
        <f>'様式Ⅲ－1(男子)'!L35</f>
        <v>0</v>
      </c>
      <c r="M7" s="15" t="str">
        <f>'様式Ⅲ－1(男子)'!O35</f>
        <v/>
      </c>
      <c r="N7" s="15">
        <f>'様式Ⅲ－1(男子)'!L36</f>
        <v>0</v>
      </c>
      <c r="O7" s="15" t="str">
        <f>'様式Ⅲ－1(男子)'!O36</f>
        <v/>
      </c>
    </row>
    <row r="8" spans="1:15">
      <c r="A8" s="1">
        <v>7</v>
      </c>
      <c r="B8" s="15" t="str">
        <f>'様式Ⅲ－1(男子)'!H37</f>
        <v/>
      </c>
      <c r="C8" s="15" t="str">
        <f>CONCATENATE('様式Ⅲ－1(男子)'!D37," (",'様式Ⅲ－1(男子)'!F37,")")</f>
        <v xml:space="preserve"> ()</v>
      </c>
      <c r="D8" s="15" t="str">
        <f>'様式Ⅲ－1(男子)'!E37</f>
        <v/>
      </c>
      <c r="E8" s="15">
        <v>1</v>
      </c>
      <c r="F8" s="15">
        <f>基本情報登録!$D$8</f>
        <v>0</v>
      </c>
      <c r="G8" s="15" t="str">
        <f>基本情報登録!$D$10</f>
        <v/>
      </c>
      <c r="H8" s="15" t="e">
        <f>'様式Ⅲ－1(男子)'!G37</f>
        <v>#N/A</v>
      </c>
      <c r="I8" s="15">
        <f>'様式Ⅲ－1(男子)'!C37</f>
        <v>0</v>
      </c>
      <c r="J8" s="15">
        <f>'様式Ⅲ－1(男子)'!L37</f>
        <v>0</v>
      </c>
      <c r="K8" s="15" t="str">
        <f>'様式Ⅲ－1(男子)'!O37</f>
        <v/>
      </c>
      <c r="L8" s="15">
        <f>'様式Ⅲ－1(男子)'!L38</f>
        <v>0</v>
      </c>
      <c r="M8" s="15" t="str">
        <f>'様式Ⅲ－1(男子)'!O38</f>
        <v/>
      </c>
      <c r="N8" s="15">
        <f>'様式Ⅲ－1(男子)'!L39</f>
        <v>0</v>
      </c>
      <c r="O8" s="15" t="str">
        <f>'様式Ⅲ－1(男子)'!O39</f>
        <v/>
      </c>
    </row>
    <row r="9" spans="1:15">
      <c r="A9" s="1">
        <v>8</v>
      </c>
      <c r="B9" s="15" t="str">
        <f>'様式Ⅲ－1(男子)'!H40</f>
        <v/>
      </c>
      <c r="C9" s="15" t="str">
        <f>CONCATENATE('様式Ⅲ－1(男子)'!D40," (",'様式Ⅲ－1(男子)'!F40,")")</f>
        <v xml:space="preserve"> ()</v>
      </c>
      <c r="D9" s="15" t="str">
        <f>'様式Ⅲ－1(男子)'!E40</f>
        <v/>
      </c>
      <c r="E9" s="15">
        <v>1</v>
      </c>
      <c r="F9" s="15">
        <f>基本情報登録!$D$8</f>
        <v>0</v>
      </c>
      <c r="G9" s="15" t="str">
        <f>基本情報登録!$D$10</f>
        <v/>
      </c>
      <c r="H9" s="15" t="e">
        <f>'様式Ⅲ－1(男子)'!G40</f>
        <v>#N/A</v>
      </c>
      <c r="I9" s="15">
        <f>'様式Ⅲ－1(男子)'!C40</f>
        <v>0</v>
      </c>
      <c r="J9" s="15">
        <f>'様式Ⅲ－1(男子)'!L40</f>
        <v>0</v>
      </c>
      <c r="K9" s="15" t="str">
        <f>'様式Ⅲ－1(男子)'!O40</f>
        <v/>
      </c>
      <c r="L9" s="15">
        <f>'様式Ⅲ－1(男子)'!L41</f>
        <v>0</v>
      </c>
      <c r="M9" s="15" t="str">
        <f>'様式Ⅲ－1(男子)'!O41</f>
        <v/>
      </c>
      <c r="N9" s="15">
        <f>'様式Ⅲ－1(男子)'!L42</f>
        <v>0</v>
      </c>
      <c r="O9" s="15" t="str">
        <f>'様式Ⅲ－1(男子)'!O42</f>
        <v/>
      </c>
    </row>
    <row r="10" spans="1:15">
      <c r="A10" s="1">
        <v>9</v>
      </c>
      <c r="B10" s="15" t="str">
        <f>'様式Ⅲ－1(男子)'!H43</f>
        <v/>
      </c>
      <c r="C10" s="15" t="str">
        <f>CONCATENATE('様式Ⅲ－1(男子)'!D43," (",'様式Ⅲ－1(男子)'!F43,")")</f>
        <v xml:space="preserve"> ()</v>
      </c>
      <c r="D10" s="15" t="str">
        <f>'様式Ⅲ－1(男子)'!E43</f>
        <v/>
      </c>
      <c r="E10" s="15">
        <v>1</v>
      </c>
      <c r="F10" s="15">
        <f>基本情報登録!$D$8</f>
        <v>0</v>
      </c>
      <c r="G10" s="15" t="str">
        <f>基本情報登録!$D$10</f>
        <v/>
      </c>
      <c r="H10" s="15" t="e">
        <f>'様式Ⅲ－1(男子)'!G43</f>
        <v>#N/A</v>
      </c>
      <c r="I10" s="15">
        <f>'様式Ⅲ－1(男子)'!C43</f>
        <v>0</v>
      </c>
      <c r="J10" s="15">
        <f>'様式Ⅲ－1(男子)'!L43</f>
        <v>0</v>
      </c>
      <c r="K10" s="15" t="str">
        <f>'様式Ⅲ－1(男子)'!O43</f>
        <v/>
      </c>
      <c r="L10" s="15">
        <f>'様式Ⅲ－1(男子)'!L44</f>
        <v>0</v>
      </c>
      <c r="M10" s="15" t="str">
        <f>'様式Ⅲ－1(男子)'!O44</f>
        <v/>
      </c>
      <c r="N10" s="15">
        <f>'様式Ⅲ－1(男子)'!L45</f>
        <v>0</v>
      </c>
      <c r="O10" s="15" t="str">
        <f>'様式Ⅲ－1(男子)'!O45</f>
        <v/>
      </c>
    </row>
    <row r="11" spans="1:15">
      <c r="A11" s="1">
        <v>10</v>
      </c>
      <c r="B11" s="15" t="str">
        <f>'様式Ⅲ－1(男子)'!H46</f>
        <v/>
      </c>
      <c r="C11" s="15" t="str">
        <f>CONCATENATE('様式Ⅲ－1(男子)'!D46," (",'様式Ⅲ－1(男子)'!F46,")")</f>
        <v xml:space="preserve"> ()</v>
      </c>
      <c r="D11" s="15" t="str">
        <f>'様式Ⅲ－1(男子)'!E46</f>
        <v/>
      </c>
      <c r="E11" s="15">
        <v>1</v>
      </c>
      <c r="F11" s="15">
        <f>基本情報登録!$D$8</f>
        <v>0</v>
      </c>
      <c r="G11" s="15" t="str">
        <f>基本情報登録!$D$10</f>
        <v/>
      </c>
      <c r="H11" s="15" t="e">
        <f>'様式Ⅲ－1(男子)'!G46</f>
        <v>#N/A</v>
      </c>
      <c r="I11" s="15">
        <f>'様式Ⅲ－1(男子)'!C46</f>
        <v>0</v>
      </c>
      <c r="J11" s="15">
        <f>'様式Ⅲ－1(男子)'!L46</f>
        <v>0</v>
      </c>
      <c r="K11" s="15" t="str">
        <f>'様式Ⅲ－1(男子)'!O46</f>
        <v/>
      </c>
      <c r="L11" s="15">
        <f>'様式Ⅲ－1(男子)'!L47</f>
        <v>0</v>
      </c>
      <c r="M11" s="15" t="str">
        <f>'様式Ⅲ－1(男子)'!O47</f>
        <v/>
      </c>
      <c r="N11" s="15">
        <f>'様式Ⅲ－1(男子)'!L48</f>
        <v>0</v>
      </c>
      <c r="O11" s="15" t="str">
        <f>'様式Ⅲ－1(男子)'!O48</f>
        <v/>
      </c>
    </row>
    <row r="12" spans="1:15">
      <c r="A12" s="1">
        <v>11</v>
      </c>
      <c r="B12" s="15" t="e">
        <f>'様式Ⅲ－1(男子)'!#REF!</f>
        <v>#REF!</v>
      </c>
      <c r="C12" s="15" t="e">
        <f>CONCATENATE('様式Ⅲ－1(男子)'!#REF!," (",'様式Ⅲ－1(男子)'!#REF!,")")</f>
        <v>#REF!</v>
      </c>
      <c r="D12" s="15" t="e">
        <f>'様式Ⅲ－1(男子)'!#REF!</f>
        <v>#REF!</v>
      </c>
      <c r="E12" s="15">
        <v>1</v>
      </c>
      <c r="F12" s="15">
        <f>基本情報登録!$D$8</f>
        <v>0</v>
      </c>
      <c r="G12" s="15" t="str">
        <f>基本情報登録!$D$10</f>
        <v/>
      </c>
      <c r="H12" s="15" t="e">
        <f>'様式Ⅲ－1(男子)'!#REF!</f>
        <v>#REF!</v>
      </c>
      <c r="I12" s="15" t="e">
        <f>'様式Ⅲ－1(男子)'!#REF!</f>
        <v>#REF!</v>
      </c>
      <c r="J12" s="15" t="e">
        <f>'様式Ⅲ－1(男子)'!#REF!</f>
        <v>#REF!</v>
      </c>
      <c r="K12" s="15" t="e">
        <f>'様式Ⅲ－1(男子)'!#REF!</f>
        <v>#REF!</v>
      </c>
      <c r="L12" s="15" t="e">
        <f>'様式Ⅲ－1(男子)'!#REF!</f>
        <v>#REF!</v>
      </c>
      <c r="M12" s="15" t="e">
        <f>'様式Ⅲ－1(男子)'!#REF!</f>
        <v>#REF!</v>
      </c>
      <c r="N12" s="15" t="e">
        <f>'様式Ⅲ－1(男子)'!#REF!</f>
        <v>#REF!</v>
      </c>
      <c r="O12" s="15" t="e">
        <f>'様式Ⅲ－1(男子)'!#REF!</f>
        <v>#REF!</v>
      </c>
    </row>
    <row r="13" spans="1:15">
      <c r="A13" s="1">
        <v>12</v>
      </c>
      <c r="B13" s="15" t="e">
        <f>'様式Ⅲ－1(男子)'!#REF!</f>
        <v>#REF!</v>
      </c>
      <c r="C13" s="15" t="e">
        <f>CONCATENATE('様式Ⅲ－1(男子)'!#REF!," (",'様式Ⅲ－1(男子)'!#REF!,")")</f>
        <v>#REF!</v>
      </c>
      <c r="D13" s="15" t="e">
        <f>'様式Ⅲ－1(男子)'!#REF!</f>
        <v>#REF!</v>
      </c>
      <c r="E13" s="15">
        <v>1</v>
      </c>
      <c r="F13" s="15">
        <f>基本情報登録!$D$8</f>
        <v>0</v>
      </c>
      <c r="G13" s="15" t="str">
        <f>基本情報登録!$D$10</f>
        <v/>
      </c>
      <c r="H13" s="15" t="e">
        <f>'様式Ⅲ－1(男子)'!#REF!</f>
        <v>#REF!</v>
      </c>
      <c r="I13" s="15" t="e">
        <f>'様式Ⅲ－1(男子)'!#REF!</f>
        <v>#REF!</v>
      </c>
      <c r="J13" s="15" t="e">
        <f>'様式Ⅲ－1(男子)'!#REF!</f>
        <v>#REF!</v>
      </c>
      <c r="K13" s="15" t="e">
        <f>'様式Ⅲ－1(男子)'!#REF!</f>
        <v>#REF!</v>
      </c>
      <c r="L13" s="15" t="e">
        <f>'様式Ⅲ－1(男子)'!#REF!</f>
        <v>#REF!</v>
      </c>
      <c r="M13" s="15" t="e">
        <f>'様式Ⅲ－1(男子)'!#REF!</f>
        <v>#REF!</v>
      </c>
      <c r="N13" s="15" t="e">
        <f>'様式Ⅲ－1(男子)'!#REF!</f>
        <v>#REF!</v>
      </c>
      <c r="O13" s="15" t="e">
        <f>'様式Ⅲ－1(男子)'!#REF!</f>
        <v>#REF!</v>
      </c>
    </row>
    <row r="14" spans="1:15">
      <c r="A14" s="1">
        <v>13</v>
      </c>
      <c r="B14" s="15" t="e">
        <f>'様式Ⅲ－1(男子)'!#REF!</f>
        <v>#REF!</v>
      </c>
      <c r="C14" s="15" t="e">
        <f>CONCATENATE('様式Ⅲ－1(男子)'!#REF!," (",'様式Ⅲ－1(男子)'!#REF!,")")</f>
        <v>#REF!</v>
      </c>
      <c r="D14" s="15" t="e">
        <f>'様式Ⅲ－1(男子)'!#REF!</f>
        <v>#REF!</v>
      </c>
      <c r="E14" s="15">
        <v>1</v>
      </c>
      <c r="F14" s="15">
        <f>基本情報登録!$D$8</f>
        <v>0</v>
      </c>
      <c r="G14" s="15" t="str">
        <f>基本情報登録!$D$10</f>
        <v/>
      </c>
      <c r="H14" s="15" t="e">
        <f>'様式Ⅲ－1(男子)'!#REF!</f>
        <v>#REF!</v>
      </c>
      <c r="I14" s="15" t="e">
        <f>'様式Ⅲ－1(男子)'!#REF!</f>
        <v>#REF!</v>
      </c>
      <c r="J14" s="15" t="e">
        <f>'様式Ⅲ－1(男子)'!#REF!</f>
        <v>#REF!</v>
      </c>
      <c r="K14" s="15" t="e">
        <f>'様式Ⅲ－1(男子)'!#REF!</f>
        <v>#REF!</v>
      </c>
      <c r="L14" s="15" t="e">
        <f>'様式Ⅲ－1(男子)'!#REF!</f>
        <v>#REF!</v>
      </c>
      <c r="M14" s="15" t="e">
        <f>'様式Ⅲ－1(男子)'!#REF!</f>
        <v>#REF!</v>
      </c>
      <c r="N14" s="15" t="e">
        <f>'様式Ⅲ－1(男子)'!#REF!</f>
        <v>#REF!</v>
      </c>
      <c r="O14" s="15" t="e">
        <f>'様式Ⅲ－1(男子)'!#REF!</f>
        <v>#REF!</v>
      </c>
    </row>
    <row r="15" spans="1:15">
      <c r="A15" s="1">
        <v>14</v>
      </c>
      <c r="B15" s="15" t="e">
        <f>'様式Ⅲ－1(男子)'!#REF!</f>
        <v>#REF!</v>
      </c>
      <c r="C15" s="15" t="e">
        <f>CONCATENATE('様式Ⅲ－1(男子)'!#REF!," (",'様式Ⅲ－1(男子)'!#REF!,")")</f>
        <v>#REF!</v>
      </c>
      <c r="D15" s="15" t="e">
        <f>'様式Ⅲ－1(男子)'!#REF!</f>
        <v>#REF!</v>
      </c>
      <c r="E15" s="15">
        <v>1</v>
      </c>
      <c r="F15" s="15">
        <f>基本情報登録!$D$8</f>
        <v>0</v>
      </c>
      <c r="G15" s="15" t="str">
        <f>基本情報登録!$D$10</f>
        <v/>
      </c>
      <c r="H15" s="15" t="e">
        <f>'様式Ⅲ－1(男子)'!#REF!</f>
        <v>#REF!</v>
      </c>
      <c r="I15" s="15" t="e">
        <f>'様式Ⅲ－1(男子)'!#REF!</f>
        <v>#REF!</v>
      </c>
      <c r="J15" s="15" t="e">
        <f>'様式Ⅲ－1(男子)'!#REF!</f>
        <v>#REF!</v>
      </c>
      <c r="K15" s="15" t="e">
        <f>'様式Ⅲ－1(男子)'!#REF!</f>
        <v>#REF!</v>
      </c>
      <c r="L15" s="15" t="e">
        <f>'様式Ⅲ－1(男子)'!#REF!</f>
        <v>#REF!</v>
      </c>
      <c r="M15" s="15" t="e">
        <f>'様式Ⅲ－1(男子)'!#REF!</f>
        <v>#REF!</v>
      </c>
      <c r="N15" s="15" t="e">
        <f>'様式Ⅲ－1(男子)'!#REF!</f>
        <v>#REF!</v>
      </c>
      <c r="O15" s="15" t="e">
        <f>'様式Ⅲ－1(男子)'!#REF!</f>
        <v>#REF!</v>
      </c>
    </row>
    <row r="16" spans="1:15">
      <c r="A16" s="1">
        <v>15</v>
      </c>
      <c r="B16" s="15" t="str">
        <f>'様式Ⅲ－1(男子)'!H49</f>
        <v/>
      </c>
      <c r="C16" s="15" t="str">
        <f>CONCATENATE('様式Ⅲ－1(男子)'!D49," (",'様式Ⅲ－1(男子)'!F49,")")</f>
        <v xml:space="preserve"> ()</v>
      </c>
      <c r="D16" s="15" t="str">
        <f>'様式Ⅲ－1(男子)'!E49</f>
        <v/>
      </c>
      <c r="E16" s="15">
        <v>1</v>
      </c>
      <c r="F16" s="15">
        <f>基本情報登録!$D$8</f>
        <v>0</v>
      </c>
      <c r="G16" s="15" t="str">
        <f>基本情報登録!$D$10</f>
        <v/>
      </c>
      <c r="H16" s="15" t="e">
        <f>'様式Ⅲ－1(男子)'!G49</f>
        <v>#N/A</v>
      </c>
      <c r="I16" s="15">
        <f>'様式Ⅲ－1(男子)'!C49</f>
        <v>0</v>
      </c>
      <c r="J16" s="15">
        <f>'様式Ⅲ－1(男子)'!L49</f>
        <v>0</v>
      </c>
      <c r="K16" s="15" t="str">
        <f>'様式Ⅲ－1(男子)'!O49</f>
        <v/>
      </c>
      <c r="L16" s="15">
        <f>'様式Ⅲ－1(男子)'!L50</f>
        <v>0</v>
      </c>
      <c r="M16" s="15" t="str">
        <f>'様式Ⅲ－1(男子)'!O50</f>
        <v/>
      </c>
      <c r="N16" s="15">
        <f>'様式Ⅲ－1(男子)'!L51</f>
        <v>0</v>
      </c>
      <c r="O16" s="15" t="str">
        <f>'様式Ⅲ－1(男子)'!O51</f>
        <v/>
      </c>
    </row>
    <row r="17" spans="1:15">
      <c r="A17" s="1">
        <v>16</v>
      </c>
      <c r="B17" s="15" t="str">
        <f>'様式Ⅲ－1(男子)'!H52</f>
        <v/>
      </c>
      <c r="C17" s="15" t="str">
        <f>CONCATENATE('様式Ⅲ－1(男子)'!D52," (",'様式Ⅲ－1(男子)'!F52,")")</f>
        <v xml:space="preserve"> ()</v>
      </c>
      <c r="D17" s="15" t="str">
        <f>'様式Ⅲ－1(男子)'!E52</f>
        <v/>
      </c>
      <c r="E17" s="15">
        <v>1</v>
      </c>
      <c r="F17" s="15">
        <f>基本情報登録!$D$8</f>
        <v>0</v>
      </c>
      <c r="G17" s="15" t="str">
        <f>基本情報登録!$D$10</f>
        <v/>
      </c>
      <c r="H17" s="15" t="e">
        <f>'様式Ⅲ－1(男子)'!G52</f>
        <v>#N/A</v>
      </c>
      <c r="I17" s="15">
        <f>'様式Ⅲ－1(男子)'!C52</f>
        <v>0</v>
      </c>
      <c r="J17" s="15">
        <f>'様式Ⅲ－1(男子)'!L52</f>
        <v>0</v>
      </c>
      <c r="K17" s="15" t="str">
        <f>'様式Ⅲ－1(男子)'!O52</f>
        <v/>
      </c>
      <c r="L17" s="15">
        <f>'様式Ⅲ－1(男子)'!L53</f>
        <v>0</v>
      </c>
      <c r="M17" s="15" t="str">
        <f>'様式Ⅲ－1(男子)'!O53</f>
        <v/>
      </c>
      <c r="N17" s="15">
        <f>'様式Ⅲ－1(男子)'!L54</f>
        <v>0</v>
      </c>
      <c r="O17" s="15" t="str">
        <f>'様式Ⅲ－1(男子)'!O54</f>
        <v/>
      </c>
    </row>
    <row r="18" spans="1:15">
      <c r="A18" s="1">
        <v>17</v>
      </c>
      <c r="B18" s="15" t="str">
        <f>'様式Ⅲ－1(男子)'!H55</f>
        <v/>
      </c>
      <c r="C18" s="15" t="str">
        <f>CONCATENATE('様式Ⅲ－1(男子)'!D55," (",'様式Ⅲ－1(男子)'!F55,")")</f>
        <v xml:space="preserve"> ()</v>
      </c>
      <c r="D18" s="15" t="str">
        <f>'様式Ⅲ－1(男子)'!E55</f>
        <v/>
      </c>
      <c r="E18" s="15">
        <v>1</v>
      </c>
      <c r="F18" s="15">
        <f>基本情報登録!$D$8</f>
        <v>0</v>
      </c>
      <c r="G18" s="15" t="str">
        <f>基本情報登録!$D$10</f>
        <v/>
      </c>
      <c r="H18" s="15" t="e">
        <f>'様式Ⅲ－1(男子)'!G55</f>
        <v>#N/A</v>
      </c>
      <c r="I18" s="15">
        <f>'様式Ⅲ－1(男子)'!C55</f>
        <v>0</v>
      </c>
      <c r="J18" s="15">
        <f>'様式Ⅲ－1(男子)'!L55</f>
        <v>0</v>
      </c>
      <c r="K18" s="15" t="str">
        <f>'様式Ⅲ－1(男子)'!O55</f>
        <v/>
      </c>
      <c r="L18" s="15">
        <f>'様式Ⅲ－1(男子)'!L56</f>
        <v>0</v>
      </c>
      <c r="M18" s="15" t="str">
        <f>'様式Ⅲ－1(男子)'!O56</f>
        <v/>
      </c>
      <c r="N18" s="15">
        <f>'様式Ⅲ－1(男子)'!L57</f>
        <v>0</v>
      </c>
      <c r="O18" s="15" t="str">
        <f>'様式Ⅲ－1(男子)'!O57</f>
        <v/>
      </c>
    </row>
    <row r="19" spans="1:15">
      <c r="A19" s="1">
        <v>18</v>
      </c>
      <c r="B19" s="15" t="str">
        <f>'様式Ⅲ－1(男子)'!H58</f>
        <v/>
      </c>
      <c r="C19" s="15" t="str">
        <f>CONCATENATE('様式Ⅲ－1(男子)'!D58," (",'様式Ⅲ－1(男子)'!F58,")")</f>
        <v xml:space="preserve"> ()</v>
      </c>
      <c r="D19" s="15" t="str">
        <f>'様式Ⅲ－1(男子)'!E58</f>
        <v/>
      </c>
      <c r="E19" s="15">
        <v>1</v>
      </c>
      <c r="F19" s="15">
        <f>基本情報登録!$D$8</f>
        <v>0</v>
      </c>
      <c r="G19" s="15" t="str">
        <f>基本情報登録!$D$10</f>
        <v/>
      </c>
      <c r="H19" s="15" t="e">
        <f>'様式Ⅲ－1(男子)'!G58</f>
        <v>#N/A</v>
      </c>
      <c r="I19" s="15">
        <f>'様式Ⅲ－1(男子)'!C58</f>
        <v>0</v>
      </c>
      <c r="J19" s="15">
        <f>'様式Ⅲ－1(男子)'!L58</f>
        <v>0</v>
      </c>
      <c r="K19" s="15" t="str">
        <f>'様式Ⅲ－1(男子)'!O58</f>
        <v/>
      </c>
      <c r="L19" s="15">
        <f>'様式Ⅲ－1(男子)'!L59</f>
        <v>0</v>
      </c>
      <c r="M19" s="15" t="str">
        <f>'様式Ⅲ－1(男子)'!O59</f>
        <v/>
      </c>
      <c r="N19" s="15">
        <f>'様式Ⅲ－1(男子)'!L60</f>
        <v>0</v>
      </c>
      <c r="O19" s="15" t="str">
        <f>'様式Ⅲ－1(男子)'!O60</f>
        <v/>
      </c>
    </row>
    <row r="20" spans="1:15">
      <c r="A20" s="1">
        <v>19</v>
      </c>
      <c r="B20" s="15" t="str">
        <f>'様式Ⅲ－1(男子)'!H61</f>
        <v/>
      </c>
      <c r="C20" s="15" t="str">
        <f>CONCATENATE('様式Ⅲ－1(男子)'!D61," (",'様式Ⅲ－1(男子)'!F61,")")</f>
        <v xml:space="preserve"> ()</v>
      </c>
      <c r="D20" s="15" t="str">
        <f>'様式Ⅲ－1(男子)'!E61</f>
        <v/>
      </c>
      <c r="E20" s="15">
        <v>1</v>
      </c>
      <c r="F20" s="15">
        <f>基本情報登録!$D$8</f>
        <v>0</v>
      </c>
      <c r="G20" s="15" t="str">
        <f>基本情報登録!$D$10</f>
        <v/>
      </c>
      <c r="H20" s="15" t="e">
        <f>'様式Ⅲ－1(男子)'!G61</f>
        <v>#N/A</v>
      </c>
      <c r="I20" s="15">
        <f>'様式Ⅲ－1(男子)'!C61</f>
        <v>0</v>
      </c>
      <c r="J20" s="15">
        <f>'様式Ⅲ－1(男子)'!L61</f>
        <v>0</v>
      </c>
      <c r="K20" s="15" t="str">
        <f>'様式Ⅲ－1(男子)'!O61</f>
        <v/>
      </c>
      <c r="L20" s="15">
        <f>'様式Ⅲ－1(男子)'!L62</f>
        <v>0</v>
      </c>
      <c r="M20" s="15" t="str">
        <f>'様式Ⅲ－1(男子)'!O62</f>
        <v/>
      </c>
      <c r="N20" s="15">
        <f>'様式Ⅲ－1(男子)'!L63</f>
        <v>0</v>
      </c>
      <c r="O20" s="15" t="str">
        <f>'様式Ⅲ－1(男子)'!O63</f>
        <v/>
      </c>
    </row>
    <row r="21" spans="1:15">
      <c r="A21" s="1">
        <v>20</v>
      </c>
      <c r="B21" s="15" t="str">
        <f>'様式Ⅲ－1(男子)'!H64</f>
        <v/>
      </c>
      <c r="C21" s="15" t="str">
        <f>CONCATENATE('様式Ⅲ－1(男子)'!D64," (",'様式Ⅲ－1(男子)'!F64,")")</f>
        <v xml:space="preserve"> ()</v>
      </c>
      <c r="D21" s="15" t="str">
        <f>'様式Ⅲ－1(男子)'!E64</f>
        <v/>
      </c>
      <c r="E21" s="15">
        <v>1</v>
      </c>
      <c r="F21" s="15">
        <f>基本情報登録!$D$8</f>
        <v>0</v>
      </c>
      <c r="G21" s="15" t="str">
        <f>基本情報登録!$D$10</f>
        <v/>
      </c>
      <c r="H21" s="15" t="e">
        <f>'様式Ⅲ－1(男子)'!G64</f>
        <v>#N/A</v>
      </c>
      <c r="I21" s="15">
        <f>'様式Ⅲ－1(男子)'!C64</f>
        <v>0</v>
      </c>
      <c r="J21" s="15">
        <f>'様式Ⅲ－1(男子)'!L64</f>
        <v>0</v>
      </c>
      <c r="K21" s="15" t="str">
        <f>'様式Ⅲ－1(男子)'!O64</f>
        <v/>
      </c>
      <c r="L21" s="15">
        <f>'様式Ⅲ－1(男子)'!L65</f>
        <v>0</v>
      </c>
      <c r="M21" s="15" t="str">
        <f>'様式Ⅲ－1(男子)'!O65</f>
        <v/>
      </c>
      <c r="N21" s="15">
        <f>'様式Ⅲ－1(男子)'!L66</f>
        <v>0</v>
      </c>
      <c r="O21" s="15" t="str">
        <f>'様式Ⅲ－1(男子)'!O66</f>
        <v/>
      </c>
    </row>
    <row r="22" spans="1:15">
      <c r="A22" s="1">
        <v>21</v>
      </c>
      <c r="B22" s="15" t="str">
        <f>'様式Ⅲ－1(男子)'!H67</f>
        <v/>
      </c>
      <c r="C22" s="15" t="str">
        <f>CONCATENATE('様式Ⅲ－1(男子)'!D67," (",'様式Ⅲ－1(男子)'!F67,")")</f>
        <v xml:space="preserve"> ()</v>
      </c>
      <c r="D22" s="15" t="str">
        <f>'様式Ⅲ－1(男子)'!E67</f>
        <v/>
      </c>
      <c r="E22" s="15">
        <v>1</v>
      </c>
      <c r="F22" s="15">
        <f>基本情報登録!$D$8</f>
        <v>0</v>
      </c>
      <c r="G22" s="15" t="str">
        <f>基本情報登録!$D$10</f>
        <v/>
      </c>
      <c r="H22" s="15" t="e">
        <f>'様式Ⅲ－1(男子)'!G67</f>
        <v>#N/A</v>
      </c>
      <c r="I22" s="15">
        <f>'様式Ⅲ－1(男子)'!C67</f>
        <v>0</v>
      </c>
      <c r="J22" s="15">
        <f>'様式Ⅲ－1(男子)'!L67</f>
        <v>0</v>
      </c>
      <c r="K22" s="15" t="str">
        <f>'様式Ⅲ－1(男子)'!O67</f>
        <v/>
      </c>
      <c r="L22" s="15">
        <f>'様式Ⅲ－1(男子)'!L68</f>
        <v>0</v>
      </c>
      <c r="M22" s="15" t="str">
        <f>'様式Ⅲ－1(男子)'!O68</f>
        <v/>
      </c>
      <c r="N22" s="15">
        <f>'様式Ⅲ－1(男子)'!L69</f>
        <v>0</v>
      </c>
      <c r="O22" s="15" t="str">
        <f>'様式Ⅲ－1(男子)'!O69</f>
        <v/>
      </c>
    </row>
    <row r="23" spans="1:15">
      <c r="A23" s="1">
        <v>22</v>
      </c>
      <c r="B23" s="15" t="str">
        <f>'様式Ⅲ－1(男子)'!H70</f>
        <v/>
      </c>
      <c r="C23" s="15" t="str">
        <f>CONCATENATE('様式Ⅲ－1(男子)'!D70," (",'様式Ⅲ－1(男子)'!F70,")")</f>
        <v xml:space="preserve"> ()</v>
      </c>
      <c r="D23" s="15" t="str">
        <f>'様式Ⅲ－1(男子)'!E70</f>
        <v/>
      </c>
      <c r="E23" s="15">
        <v>1</v>
      </c>
      <c r="F23" s="15">
        <f>基本情報登録!$D$8</f>
        <v>0</v>
      </c>
      <c r="G23" s="15" t="str">
        <f>基本情報登録!$D$10</f>
        <v/>
      </c>
      <c r="H23" s="15" t="e">
        <f>'様式Ⅲ－1(男子)'!G70</f>
        <v>#N/A</v>
      </c>
      <c r="I23" s="15">
        <f>'様式Ⅲ－1(男子)'!C70</f>
        <v>0</v>
      </c>
      <c r="J23" s="15">
        <f>'様式Ⅲ－1(男子)'!L70</f>
        <v>0</v>
      </c>
      <c r="K23" s="15" t="str">
        <f>'様式Ⅲ－1(男子)'!O70</f>
        <v/>
      </c>
      <c r="L23" s="15">
        <f>'様式Ⅲ－1(男子)'!L71</f>
        <v>0</v>
      </c>
      <c r="M23" s="15" t="str">
        <f>'様式Ⅲ－1(男子)'!O71</f>
        <v/>
      </c>
      <c r="N23" s="15">
        <f>'様式Ⅲ－1(男子)'!L72</f>
        <v>0</v>
      </c>
      <c r="O23" s="15" t="str">
        <f>'様式Ⅲ－1(男子)'!O72</f>
        <v/>
      </c>
    </row>
    <row r="24" spans="1:15">
      <c r="A24" s="1">
        <v>23</v>
      </c>
      <c r="B24" s="15" t="str">
        <f>'様式Ⅲ－1(男子)'!H73</f>
        <v/>
      </c>
      <c r="C24" s="15" t="str">
        <f>CONCATENATE('様式Ⅲ－1(男子)'!D73," (",'様式Ⅲ－1(男子)'!F73,")")</f>
        <v xml:space="preserve"> ()</v>
      </c>
      <c r="D24" s="15" t="str">
        <f>'様式Ⅲ－1(男子)'!E73</f>
        <v/>
      </c>
      <c r="E24" s="15">
        <v>1</v>
      </c>
      <c r="F24" s="15">
        <f>基本情報登録!$D$8</f>
        <v>0</v>
      </c>
      <c r="G24" s="15" t="str">
        <f>基本情報登録!$D$10</f>
        <v/>
      </c>
      <c r="H24" s="15" t="e">
        <f>'様式Ⅲ－1(男子)'!G73</f>
        <v>#N/A</v>
      </c>
      <c r="I24" s="15">
        <f>'様式Ⅲ－1(男子)'!C73</f>
        <v>0</v>
      </c>
      <c r="J24" s="15">
        <f>'様式Ⅲ－1(男子)'!L73</f>
        <v>0</v>
      </c>
      <c r="K24" s="15" t="str">
        <f>'様式Ⅲ－1(男子)'!O73</f>
        <v/>
      </c>
      <c r="L24" s="15">
        <f>'様式Ⅲ－1(男子)'!L74</f>
        <v>0</v>
      </c>
      <c r="M24" s="15" t="str">
        <f>'様式Ⅲ－1(男子)'!O74</f>
        <v/>
      </c>
      <c r="N24" s="15">
        <f>'様式Ⅲ－1(男子)'!L75</f>
        <v>0</v>
      </c>
      <c r="O24" s="15" t="str">
        <f>'様式Ⅲ－1(男子)'!O75</f>
        <v/>
      </c>
    </row>
    <row r="25" spans="1:15">
      <c r="A25" s="1">
        <v>24</v>
      </c>
      <c r="B25" s="15" t="str">
        <f>'様式Ⅲ－1(男子)'!H76</f>
        <v/>
      </c>
      <c r="C25" s="15" t="str">
        <f>CONCATENATE('様式Ⅲ－1(男子)'!D76," (",'様式Ⅲ－1(男子)'!F76,")")</f>
        <v xml:space="preserve"> ()</v>
      </c>
      <c r="D25" s="15" t="str">
        <f>'様式Ⅲ－1(男子)'!E76</f>
        <v/>
      </c>
      <c r="E25" s="15">
        <v>1</v>
      </c>
      <c r="F25" s="15">
        <f>基本情報登録!$D$8</f>
        <v>0</v>
      </c>
      <c r="G25" s="15" t="str">
        <f>基本情報登録!$D$10</f>
        <v/>
      </c>
      <c r="H25" s="15" t="e">
        <f>'様式Ⅲ－1(男子)'!G76</f>
        <v>#N/A</v>
      </c>
      <c r="I25" s="15">
        <f>'様式Ⅲ－1(男子)'!C76</f>
        <v>0</v>
      </c>
      <c r="J25" s="15">
        <f>'様式Ⅲ－1(男子)'!L76</f>
        <v>0</v>
      </c>
      <c r="K25" s="15" t="str">
        <f>'様式Ⅲ－1(男子)'!O76</f>
        <v/>
      </c>
      <c r="L25" s="15">
        <f>'様式Ⅲ－1(男子)'!L77</f>
        <v>0</v>
      </c>
      <c r="M25" s="15" t="str">
        <f>'様式Ⅲ－1(男子)'!O77</f>
        <v/>
      </c>
      <c r="N25" s="15">
        <f>'様式Ⅲ－1(男子)'!L78</f>
        <v>0</v>
      </c>
      <c r="O25" s="15" t="str">
        <f>'様式Ⅲ－1(男子)'!O78</f>
        <v/>
      </c>
    </row>
    <row r="26" spans="1:15">
      <c r="A26" s="1">
        <v>25</v>
      </c>
      <c r="B26" s="15" t="e">
        <f>'様式Ⅲ－1(男子)'!#REF!</f>
        <v>#REF!</v>
      </c>
      <c r="C26" s="15" t="e">
        <f>CONCATENATE('様式Ⅲ－1(男子)'!#REF!," (",'様式Ⅲ－1(男子)'!#REF!,")")</f>
        <v>#REF!</v>
      </c>
      <c r="D26" s="15" t="e">
        <f>'様式Ⅲ－1(男子)'!#REF!</f>
        <v>#REF!</v>
      </c>
      <c r="E26" s="15">
        <v>1</v>
      </c>
      <c r="F26" s="15">
        <f>基本情報登録!$D$8</f>
        <v>0</v>
      </c>
      <c r="G26" s="15" t="str">
        <f>基本情報登録!$D$10</f>
        <v/>
      </c>
      <c r="H26" s="15" t="e">
        <f>'様式Ⅲ－1(男子)'!#REF!</f>
        <v>#REF!</v>
      </c>
      <c r="I26" s="15" t="e">
        <f>'様式Ⅲ－1(男子)'!#REF!</f>
        <v>#REF!</v>
      </c>
      <c r="J26" s="15" t="e">
        <f>'様式Ⅲ－1(男子)'!#REF!</f>
        <v>#REF!</v>
      </c>
      <c r="K26" s="15" t="e">
        <f>'様式Ⅲ－1(男子)'!#REF!</f>
        <v>#REF!</v>
      </c>
      <c r="L26" s="15" t="e">
        <f>'様式Ⅲ－1(男子)'!#REF!</f>
        <v>#REF!</v>
      </c>
      <c r="M26" s="15" t="e">
        <f>'様式Ⅲ－1(男子)'!#REF!</f>
        <v>#REF!</v>
      </c>
      <c r="N26" s="15" t="e">
        <f>'様式Ⅲ－1(男子)'!#REF!</f>
        <v>#REF!</v>
      </c>
      <c r="O26" s="15" t="e">
        <f>'様式Ⅲ－1(男子)'!#REF!</f>
        <v>#REF!</v>
      </c>
    </row>
    <row r="27" spans="1:15">
      <c r="A27" s="1">
        <v>26</v>
      </c>
      <c r="B27" s="15" t="e">
        <f>'様式Ⅲ－1(男子)'!#REF!</f>
        <v>#REF!</v>
      </c>
      <c r="C27" s="15" t="e">
        <f>CONCATENATE('様式Ⅲ－1(男子)'!#REF!," (",'様式Ⅲ－1(男子)'!#REF!,")")</f>
        <v>#REF!</v>
      </c>
      <c r="D27" s="15" t="e">
        <f>'様式Ⅲ－1(男子)'!#REF!</f>
        <v>#REF!</v>
      </c>
      <c r="E27" s="15">
        <v>1</v>
      </c>
      <c r="F27" s="15">
        <f>基本情報登録!$D$8</f>
        <v>0</v>
      </c>
      <c r="G27" s="15" t="str">
        <f>基本情報登録!$D$10</f>
        <v/>
      </c>
      <c r="H27" s="15" t="e">
        <f>'様式Ⅲ－1(男子)'!#REF!</f>
        <v>#REF!</v>
      </c>
      <c r="I27" s="15" t="e">
        <f>'様式Ⅲ－1(男子)'!#REF!</f>
        <v>#REF!</v>
      </c>
      <c r="J27" s="15" t="e">
        <f>'様式Ⅲ－1(男子)'!#REF!</f>
        <v>#REF!</v>
      </c>
      <c r="K27" s="15" t="e">
        <f>'様式Ⅲ－1(男子)'!#REF!</f>
        <v>#REF!</v>
      </c>
      <c r="L27" s="15" t="e">
        <f>'様式Ⅲ－1(男子)'!#REF!</f>
        <v>#REF!</v>
      </c>
      <c r="M27" s="15" t="e">
        <f>'様式Ⅲ－1(男子)'!#REF!</f>
        <v>#REF!</v>
      </c>
      <c r="N27" s="15" t="e">
        <f>'様式Ⅲ－1(男子)'!#REF!</f>
        <v>#REF!</v>
      </c>
      <c r="O27" s="15" t="e">
        <f>'様式Ⅲ－1(男子)'!#REF!</f>
        <v>#REF!</v>
      </c>
    </row>
    <row r="28" spans="1:15">
      <c r="A28" s="1">
        <v>27</v>
      </c>
      <c r="B28" s="15" t="e">
        <f>'様式Ⅲ－1(男子)'!#REF!</f>
        <v>#REF!</v>
      </c>
      <c r="C28" s="15" t="e">
        <f>CONCATENATE('様式Ⅲ－1(男子)'!#REF!," (",'様式Ⅲ－1(男子)'!#REF!,")")</f>
        <v>#REF!</v>
      </c>
      <c r="D28" s="15" t="e">
        <f>'様式Ⅲ－1(男子)'!#REF!</f>
        <v>#REF!</v>
      </c>
      <c r="E28" s="15">
        <v>1</v>
      </c>
      <c r="F28" s="15">
        <f>基本情報登録!$D$8</f>
        <v>0</v>
      </c>
      <c r="G28" s="15" t="str">
        <f>基本情報登録!$D$10</f>
        <v/>
      </c>
      <c r="H28" s="15" t="e">
        <f>'様式Ⅲ－1(男子)'!#REF!</f>
        <v>#REF!</v>
      </c>
      <c r="I28" s="15" t="e">
        <f>'様式Ⅲ－1(男子)'!#REF!</f>
        <v>#REF!</v>
      </c>
      <c r="J28" s="15" t="e">
        <f>'様式Ⅲ－1(男子)'!#REF!</f>
        <v>#REF!</v>
      </c>
      <c r="K28" s="15" t="e">
        <f>'様式Ⅲ－1(男子)'!#REF!</f>
        <v>#REF!</v>
      </c>
      <c r="L28" s="15" t="e">
        <f>'様式Ⅲ－1(男子)'!#REF!</f>
        <v>#REF!</v>
      </c>
      <c r="M28" s="15" t="e">
        <f>'様式Ⅲ－1(男子)'!#REF!</f>
        <v>#REF!</v>
      </c>
      <c r="N28" s="15" t="e">
        <f>'様式Ⅲ－1(男子)'!#REF!</f>
        <v>#REF!</v>
      </c>
      <c r="O28" s="15" t="e">
        <f>'様式Ⅲ－1(男子)'!#REF!</f>
        <v>#REF!</v>
      </c>
    </row>
    <row r="29" spans="1:15">
      <c r="A29" s="1">
        <v>28</v>
      </c>
      <c r="B29" s="15" t="e">
        <f>'様式Ⅲ－1(男子)'!#REF!</f>
        <v>#REF!</v>
      </c>
      <c r="C29" s="15" t="e">
        <f>CONCATENATE('様式Ⅲ－1(男子)'!#REF!," (",'様式Ⅲ－1(男子)'!#REF!,")")</f>
        <v>#REF!</v>
      </c>
      <c r="D29" s="15" t="e">
        <f>'様式Ⅲ－1(男子)'!#REF!</f>
        <v>#REF!</v>
      </c>
      <c r="E29" s="15">
        <v>1</v>
      </c>
      <c r="F29" s="15">
        <f>基本情報登録!$D$8</f>
        <v>0</v>
      </c>
      <c r="G29" s="15" t="str">
        <f>基本情報登録!$D$10</f>
        <v/>
      </c>
      <c r="H29" s="15" t="e">
        <f>'様式Ⅲ－1(男子)'!#REF!</f>
        <v>#REF!</v>
      </c>
      <c r="I29" s="15" t="e">
        <f>'様式Ⅲ－1(男子)'!#REF!</f>
        <v>#REF!</v>
      </c>
      <c r="J29" s="15" t="e">
        <f>'様式Ⅲ－1(男子)'!#REF!</f>
        <v>#REF!</v>
      </c>
      <c r="K29" s="15" t="e">
        <f>'様式Ⅲ－1(男子)'!#REF!</f>
        <v>#REF!</v>
      </c>
      <c r="L29" s="15" t="e">
        <f>'様式Ⅲ－1(男子)'!#REF!</f>
        <v>#REF!</v>
      </c>
      <c r="M29" s="15" t="e">
        <f>'様式Ⅲ－1(男子)'!#REF!</f>
        <v>#REF!</v>
      </c>
      <c r="N29" s="15" t="e">
        <f>'様式Ⅲ－1(男子)'!#REF!</f>
        <v>#REF!</v>
      </c>
      <c r="O29" s="15" t="e">
        <f>'様式Ⅲ－1(男子)'!#REF!</f>
        <v>#REF!</v>
      </c>
    </row>
    <row r="30" spans="1:15">
      <c r="A30" s="1">
        <v>29</v>
      </c>
      <c r="B30" s="15" t="str">
        <f>'様式Ⅲ－1(男子)'!H79</f>
        <v/>
      </c>
      <c r="C30" s="15" t="str">
        <f>CONCATENATE('様式Ⅲ－1(男子)'!D79," (",'様式Ⅲ－1(男子)'!F79,")")</f>
        <v xml:space="preserve"> ()</v>
      </c>
      <c r="D30" s="15" t="str">
        <f>'様式Ⅲ－1(男子)'!E79</f>
        <v/>
      </c>
      <c r="E30" s="15">
        <v>1</v>
      </c>
      <c r="F30" s="15">
        <f>基本情報登録!$D$8</f>
        <v>0</v>
      </c>
      <c r="G30" s="15" t="str">
        <f>基本情報登録!$D$10</f>
        <v/>
      </c>
      <c r="H30" s="15" t="e">
        <f>'様式Ⅲ－1(男子)'!G79</f>
        <v>#N/A</v>
      </c>
      <c r="I30" s="15">
        <f>'様式Ⅲ－1(男子)'!C79</f>
        <v>0</v>
      </c>
      <c r="J30" s="15">
        <f>'様式Ⅲ－1(男子)'!L79</f>
        <v>0</v>
      </c>
      <c r="K30" s="15" t="str">
        <f>'様式Ⅲ－1(男子)'!O79</f>
        <v/>
      </c>
      <c r="L30" s="15">
        <f>'様式Ⅲ－1(男子)'!L80</f>
        <v>0</v>
      </c>
      <c r="M30" s="15" t="str">
        <f>'様式Ⅲ－1(男子)'!O80</f>
        <v/>
      </c>
      <c r="N30" s="15">
        <f>'様式Ⅲ－1(男子)'!L81</f>
        <v>0</v>
      </c>
      <c r="O30" s="15" t="str">
        <f>'様式Ⅲ－1(男子)'!O81</f>
        <v/>
      </c>
    </row>
    <row r="31" spans="1:15">
      <c r="A31" s="1">
        <v>30</v>
      </c>
      <c r="B31" s="15" t="str">
        <f>'様式Ⅲ－1(男子)'!H82</f>
        <v/>
      </c>
      <c r="C31" s="15" t="str">
        <f>CONCATENATE('様式Ⅲ－1(男子)'!D82," (",'様式Ⅲ－1(男子)'!F82,")")</f>
        <v xml:space="preserve"> ()</v>
      </c>
      <c r="D31" s="15" t="str">
        <f>'様式Ⅲ－1(男子)'!E82</f>
        <v/>
      </c>
      <c r="E31" s="15">
        <v>1</v>
      </c>
      <c r="F31" s="15">
        <f>基本情報登録!$D$8</f>
        <v>0</v>
      </c>
      <c r="G31" s="15" t="str">
        <f>基本情報登録!$D$10</f>
        <v/>
      </c>
      <c r="H31" s="15" t="e">
        <f>'様式Ⅲ－1(男子)'!G82</f>
        <v>#N/A</v>
      </c>
      <c r="I31" s="15">
        <f>'様式Ⅲ－1(男子)'!C82</f>
        <v>0</v>
      </c>
      <c r="J31" s="15">
        <f>'様式Ⅲ－1(男子)'!L82</f>
        <v>0</v>
      </c>
      <c r="K31" s="15" t="str">
        <f>'様式Ⅲ－1(男子)'!O82</f>
        <v/>
      </c>
      <c r="L31" s="15">
        <f>'様式Ⅲ－1(男子)'!L83</f>
        <v>0</v>
      </c>
      <c r="M31" s="15" t="str">
        <f>'様式Ⅲ－1(男子)'!O83</f>
        <v/>
      </c>
      <c r="N31" s="15">
        <f>'様式Ⅲ－1(男子)'!L84</f>
        <v>0</v>
      </c>
      <c r="O31" s="15" t="str">
        <f>'様式Ⅲ－1(男子)'!O84</f>
        <v/>
      </c>
    </row>
    <row r="32" spans="1:15">
      <c r="A32" s="1">
        <v>31</v>
      </c>
      <c r="B32" s="15" t="str">
        <f>'様式Ⅲ－1(男子)'!H85</f>
        <v/>
      </c>
      <c r="C32" s="15" t="str">
        <f>CONCATENATE('様式Ⅲ－1(男子)'!D85," (",'様式Ⅲ－1(男子)'!F85,")")</f>
        <v xml:space="preserve"> ()</v>
      </c>
      <c r="D32" s="15" t="str">
        <f>'様式Ⅲ－1(男子)'!E85</f>
        <v/>
      </c>
      <c r="E32" s="15">
        <v>1</v>
      </c>
      <c r="F32" s="15">
        <f>基本情報登録!$D$8</f>
        <v>0</v>
      </c>
      <c r="G32" s="15" t="str">
        <f>基本情報登録!$D$10</f>
        <v/>
      </c>
      <c r="H32" s="15" t="e">
        <f>'様式Ⅲ－1(男子)'!G85</f>
        <v>#N/A</v>
      </c>
      <c r="I32" s="15">
        <f>'様式Ⅲ－1(男子)'!C85</f>
        <v>0</v>
      </c>
      <c r="J32" s="15">
        <f>'様式Ⅲ－1(男子)'!L85</f>
        <v>0</v>
      </c>
      <c r="K32" s="15" t="str">
        <f>'様式Ⅲ－1(男子)'!O85</f>
        <v/>
      </c>
      <c r="L32" s="15">
        <f>'様式Ⅲ－1(男子)'!L86</f>
        <v>0</v>
      </c>
      <c r="M32" s="15" t="str">
        <f>'様式Ⅲ－1(男子)'!O86</f>
        <v/>
      </c>
      <c r="N32" s="15">
        <f>'様式Ⅲ－1(男子)'!L87</f>
        <v>0</v>
      </c>
      <c r="O32" s="15" t="str">
        <f>'様式Ⅲ－1(男子)'!O87</f>
        <v/>
      </c>
    </row>
    <row r="33" spans="1:19">
      <c r="A33" s="1">
        <v>32</v>
      </c>
      <c r="B33" s="15" t="str">
        <f>'様式Ⅲ－1(男子)'!H88</f>
        <v/>
      </c>
      <c r="C33" s="15" t="str">
        <f>CONCATENATE('様式Ⅲ－1(男子)'!D88," (",'様式Ⅲ－1(男子)'!F88,")")</f>
        <v xml:space="preserve"> ()</v>
      </c>
      <c r="D33" s="15" t="str">
        <f>'様式Ⅲ－1(男子)'!E88</f>
        <v/>
      </c>
      <c r="E33" s="15">
        <v>1</v>
      </c>
      <c r="F33" s="15">
        <f>基本情報登録!$D$8</f>
        <v>0</v>
      </c>
      <c r="G33" s="15" t="str">
        <f>基本情報登録!$D$10</f>
        <v/>
      </c>
      <c r="H33" s="15" t="e">
        <f>'様式Ⅲ－1(男子)'!G88</f>
        <v>#N/A</v>
      </c>
      <c r="I33" s="15">
        <f>'様式Ⅲ－1(男子)'!C88</f>
        <v>0</v>
      </c>
      <c r="J33" s="15">
        <f>'様式Ⅲ－1(男子)'!L88</f>
        <v>0</v>
      </c>
      <c r="K33" s="15" t="str">
        <f>'様式Ⅲ－1(男子)'!O88</f>
        <v/>
      </c>
      <c r="L33" s="15">
        <f>'様式Ⅲ－1(男子)'!L89</f>
        <v>0</v>
      </c>
      <c r="M33" s="15" t="str">
        <f>'様式Ⅲ－1(男子)'!O89</f>
        <v/>
      </c>
      <c r="N33" s="15">
        <f>'様式Ⅲ－1(男子)'!L90</f>
        <v>0</v>
      </c>
      <c r="O33" s="15" t="str">
        <f>'様式Ⅲ－1(男子)'!O90</f>
        <v/>
      </c>
    </row>
    <row r="34" spans="1:19">
      <c r="A34" s="1">
        <v>33</v>
      </c>
      <c r="B34" s="15" t="str">
        <f>'様式Ⅲ－1(男子)'!H91</f>
        <v/>
      </c>
      <c r="C34" s="15" t="str">
        <f>CONCATENATE('様式Ⅲ－1(男子)'!D91," (",'様式Ⅲ－1(男子)'!F91,")")</f>
        <v xml:space="preserve"> ()</v>
      </c>
      <c r="D34" s="15" t="str">
        <f>'様式Ⅲ－1(男子)'!E91</f>
        <v/>
      </c>
      <c r="E34" s="15">
        <v>1</v>
      </c>
      <c r="F34" s="15">
        <f>基本情報登録!$D$8</f>
        <v>0</v>
      </c>
      <c r="G34" s="15" t="str">
        <f>基本情報登録!$D$10</f>
        <v/>
      </c>
      <c r="H34" s="15" t="e">
        <f>'様式Ⅲ－1(男子)'!G91</f>
        <v>#N/A</v>
      </c>
      <c r="I34" s="15">
        <f>'様式Ⅲ－1(男子)'!C91</f>
        <v>0</v>
      </c>
      <c r="J34" s="15">
        <f>'様式Ⅲ－1(男子)'!L91</f>
        <v>0</v>
      </c>
      <c r="K34" s="15" t="str">
        <f>'様式Ⅲ－1(男子)'!O91</f>
        <v/>
      </c>
      <c r="L34" s="15">
        <f>'様式Ⅲ－1(男子)'!L92</f>
        <v>0</v>
      </c>
      <c r="M34" s="15" t="str">
        <f>'様式Ⅲ－1(男子)'!O92</f>
        <v/>
      </c>
      <c r="N34" s="15">
        <f>'様式Ⅲ－1(男子)'!L93</f>
        <v>0</v>
      </c>
      <c r="O34" s="15" t="str">
        <f>'様式Ⅲ－1(男子)'!O93</f>
        <v/>
      </c>
    </row>
    <row r="35" spans="1:19">
      <c r="A35" s="1">
        <v>34</v>
      </c>
      <c r="B35" s="15" t="str">
        <f>'様式Ⅲ－1(男子)'!H94</f>
        <v/>
      </c>
      <c r="C35" s="15" t="str">
        <f>CONCATENATE('様式Ⅲ－1(男子)'!D94," (",'様式Ⅲ－1(男子)'!F94,")")</f>
        <v xml:space="preserve"> ()</v>
      </c>
      <c r="D35" s="15" t="str">
        <f>'様式Ⅲ－1(男子)'!E94</f>
        <v/>
      </c>
      <c r="E35" s="15">
        <v>1</v>
      </c>
      <c r="F35" s="15">
        <f>基本情報登録!$D$8</f>
        <v>0</v>
      </c>
      <c r="G35" s="15" t="str">
        <f>基本情報登録!$D$10</f>
        <v/>
      </c>
      <c r="H35" s="15" t="e">
        <f>'様式Ⅲ－1(男子)'!G94</f>
        <v>#N/A</v>
      </c>
      <c r="I35" s="15">
        <f>'様式Ⅲ－1(男子)'!C94</f>
        <v>0</v>
      </c>
      <c r="J35" s="15">
        <f>'様式Ⅲ－1(男子)'!L94</f>
        <v>0</v>
      </c>
      <c r="K35" s="15" t="str">
        <f>'様式Ⅲ－1(男子)'!O94</f>
        <v/>
      </c>
      <c r="L35" s="15">
        <f>'様式Ⅲ－1(男子)'!L95</f>
        <v>0</v>
      </c>
      <c r="M35" s="15" t="str">
        <f>'様式Ⅲ－1(男子)'!O95</f>
        <v/>
      </c>
      <c r="N35" s="15">
        <f>'様式Ⅲ－1(男子)'!L96</f>
        <v>0</v>
      </c>
      <c r="O35" s="15" t="str">
        <f>'様式Ⅲ－1(男子)'!O96</f>
        <v/>
      </c>
    </row>
    <row r="36" spans="1:19">
      <c r="A36" s="1">
        <v>35</v>
      </c>
      <c r="B36" s="15" t="str">
        <f>'様式Ⅲ－1(男子)'!H97</f>
        <v/>
      </c>
      <c r="C36" s="15" t="str">
        <f>CONCATENATE('様式Ⅲ－1(男子)'!D97," (",'様式Ⅲ－1(男子)'!F97,")")</f>
        <v xml:space="preserve"> ()</v>
      </c>
      <c r="D36" s="15" t="str">
        <f>'様式Ⅲ－1(男子)'!E97</f>
        <v/>
      </c>
      <c r="E36" s="15">
        <v>1</v>
      </c>
      <c r="F36" s="15">
        <f>基本情報登録!$D$8</f>
        <v>0</v>
      </c>
      <c r="G36" s="15" t="str">
        <f>基本情報登録!$D$10</f>
        <v/>
      </c>
      <c r="H36" s="15" t="e">
        <f>'様式Ⅲ－1(男子)'!G97</f>
        <v>#N/A</v>
      </c>
      <c r="I36" s="15">
        <f>'様式Ⅲ－1(男子)'!C97</f>
        <v>0</v>
      </c>
      <c r="J36" s="15">
        <f>'様式Ⅲ－1(男子)'!L97</f>
        <v>0</v>
      </c>
      <c r="K36" s="15" t="str">
        <f>'様式Ⅲ－1(男子)'!O97</f>
        <v/>
      </c>
      <c r="L36" s="15">
        <f>'様式Ⅲ－1(男子)'!L98</f>
        <v>0</v>
      </c>
      <c r="M36" s="15" t="str">
        <f>'様式Ⅲ－1(男子)'!O98</f>
        <v/>
      </c>
      <c r="N36" s="15">
        <f>'様式Ⅲ－1(男子)'!L99</f>
        <v>0</v>
      </c>
      <c r="O36" s="15" t="str">
        <f>'様式Ⅲ－1(男子)'!O99</f>
        <v/>
      </c>
    </row>
    <row r="37" spans="1:19">
      <c r="A37" s="1">
        <v>36</v>
      </c>
      <c r="B37" s="15" t="str">
        <f>'様式Ⅲ－1(男子)'!H100</f>
        <v/>
      </c>
      <c r="C37" s="15" t="str">
        <f>CONCATENATE('様式Ⅲ－1(男子)'!D100," (",'様式Ⅲ－1(男子)'!F100,")")</f>
        <v xml:space="preserve"> ()</v>
      </c>
      <c r="D37" s="15" t="str">
        <f>'様式Ⅲ－1(男子)'!E100</f>
        <v/>
      </c>
      <c r="E37" s="15">
        <v>1</v>
      </c>
      <c r="F37" s="15">
        <f>基本情報登録!$D$8</f>
        <v>0</v>
      </c>
      <c r="G37" s="15" t="str">
        <f>基本情報登録!$D$10</f>
        <v/>
      </c>
      <c r="H37" s="15" t="e">
        <f>'様式Ⅲ－1(男子)'!G100</f>
        <v>#N/A</v>
      </c>
      <c r="I37" s="15">
        <f>'様式Ⅲ－1(男子)'!C100</f>
        <v>0</v>
      </c>
      <c r="J37" s="15">
        <f>'様式Ⅲ－1(男子)'!L100</f>
        <v>0</v>
      </c>
      <c r="K37" s="15" t="str">
        <f>'様式Ⅲ－1(男子)'!O100</f>
        <v/>
      </c>
      <c r="L37" s="15">
        <f>'様式Ⅲ－1(男子)'!L101</f>
        <v>0</v>
      </c>
      <c r="M37" s="15" t="str">
        <f>'様式Ⅲ－1(男子)'!O101</f>
        <v/>
      </c>
      <c r="N37" s="15">
        <f>'様式Ⅲ－1(男子)'!L102</f>
        <v>0</v>
      </c>
      <c r="O37" s="15" t="str">
        <f>'様式Ⅲ－1(男子)'!O102</f>
        <v/>
      </c>
    </row>
    <row r="38" spans="1:19">
      <c r="A38" s="1">
        <v>37</v>
      </c>
      <c r="B38" s="15" t="str">
        <f>'様式Ⅲ－1(男子)'!H103</f>
        <v/>
      </c>
      <c r="C38" s="15" t="str">
        <f>CONCATENATE('様式Ⅲ－1(男子)'!D103," (",'様式Ⅲ－1(男子)'!F103,")")</f>
        <v xml:space="preserve"> ()</v>
      </c>
      <c r="D38" s="15" t="str">
        <f>'様式Ⅲ－1(男子)'!E103</f>
        <v/>
      </c>
      <c r="E38" s="15">
        <v>1</v>
      </c>
      <c r="F38" s="15">
        <f>基本情報登録!$D$8</f>
        <v>0</v>
      </c>
      <c r="G38" s="15" t="str">
        <f>基本情報登録!$D$10</f>
        <v/>
      </c>
      <c r="H38" s="15" t="e">
        <f>'様式Ⅲ－1(男子)'!G103</f>
        <v>#N/A</v>
      </c>
      <c r="I38" s="15">
        <f>'様式Ⅲ－1(男子)'!C103</f>
        <v>0</v>
      </c>
      <c r="J38" s="15">
        <f>'様式Ⅲ－1(男子)'!L103</f>
        <v>0</v>
      </c>
      <c r="K38" s="15" t="str">
        <f>'様式Ⅲ－1(男子)'!O103</f>
        <v/>
      </c>
      <c r="L38" s="15">
        <f>'様式Ⅲ－1(男子)'!L104</f>
        <v>0</v>
      </c>
      <c r="M38" s="15" t="str">
        <f>'様式Ⅲ－1(男子)'!O104</f>
        <v/>
      </c>
      <c r="N38" s="15">
        <f>'様式Ⅲ－1(男子)'!L105</f>
        <v>0</v>
      </c>
      <c r="O38" s="15" t="str">
        <f>'様式Ⅲ－1(男子)'!O105</f>
        <v/>
      </c>
    </row>
    <row r="39" spans="1:19" ht="12.75" customHeight="1">
      <c r="A39" s="1">
        <v>38</v>
      </c>
      <c r="B39" s="15" t="str">
        <f>'様式Ⅲ－1(男子)'!H106</f>
        <v/>
      </c>
      <c r="C39" s="15" t="str">
        <f>CONCATENATE('様式Ⅲ－1(男子)'!D106," (",'様式Ⅲ－1(男子)'!F106,")")</f>
        <v xml:space="preserve"> ()</v>
      </c>
      <c r="D39" s="15" t="str">
        <f>'様式Ⅲ－1(男子)'!E106</f>
        <v/>
      </c>
      <c r="E39" s="15">
        <v>1</v>
      </c>
      <c r="F39" s="15">
        <f>基本情報登録!$D$8</f>
        <v>0</v>
      </c>
      <c r="G39" s="15" t="str">
        <f>基本情報登録!$D$10</f>
        <v/>
      </c>
      <c r="H39" s="15" t="e">
        <f>'様式Ⅲ－1(男子)'!G106</f>
        <v>#N/A</v>
      </c>
      <c r="I39" s="15">
        <f>'様式Ⅲ－1(男子)'!C106</f>
        <v>0</v>
      </c>
      <c r="J39" s="15">
        <f>'様式Ⅲ－1(男子)'!L106</f>
        <v>0</v>
      </c>
      <c r="K39" s="15" t="str">
        <f>'様式Ⅲ－1(男子)'!O106</f>
        <v/>
      </c>
      <c r="L39" s="15">
        <f>'様式Ⅲ－1(男子)'!L107</f>
        <v>0</v>
      </c>
      <c r="M39" s="15" t="str">
        <f>'様式Ⅲ－1(男子)'!O107</f>
        <v/>
      </c>
      <c r="N39" s="15">
        <f>'様式Ⅲ－1(男子)'!L108</f>
        <v>0</v>
      </c>
      <c r="O39" s="15" t="str">
        <f>'様式Ⅲ－1(男子)'!O108</f>
        <v/>
      </c>
    </row>
    <row r="40" spans="1:19">
      <c r="A40" s="1">
        <v>39</v>
      </c>
      <c r="B40" s="15" t="e">
        <f>'様式Ⅲ－1(男子)'!#REF!</f>
        <v>#REF!</v>
      </c>
      <c r="C40" s="15" t="e">
        <f>CONCATENATE('様式Ⅲ－1(男子)'!#REF!," (",'様式Ⅲ－1(男子)'!#REF!,")")</f>
        <v>#REF!</v>
      </c>
      <c r="D40" s="15" t="e">
        <f>'様式Ⅲ－1(男子)'!#REF!</f>
        <v>#REF!</v>
      </c>
      <c r="E40" s="15">
        <v>1</v>
      </c>
      <c r="F40" s="15">
        <f>基本情報登録!$D$8</f>
        <v>0</v>
      </c>
      <c r="G40" s="15" t="str">
        <f>基本情報登録!$D$10</f>
        <v/>
      </c>
      <c r="H40" s="15" t="e">
        <f>'様式Ⅲ－1(男子)'!#REF!</f>
        <v>#REF!</v>
      </c>
      <c r="I40" s="15" t="e">
        <f>'様式Ⅲ－1(男子)'!#REF!</f>
        <v>#REF!</v>
      </c>
      <c r="J40" s="15" t="e">
        <f>'様式Ⅲ－1(男子)'!#REF!</f>
        <v>#REF!</v>
      </c>
      <c r="K40" s="15" t="e">
        <f>'様式Ⅲ－1(男子)'!#REF!</f>
        <v>#REF!</v>
      </c>
      <c r="L40" s="15" t="e">
        <f>'様式Ⅲ－1(男子)'!#REF!</f>
        <v>#REF!</v>
      </c>
      <c r="M40" s="15" t="e">
        <f>'様式Ⅲ－1(男子)'!#REF!</f>
        <v>#REF!</v>
      </c>
      <c r="N40" s="15" t="e">
        <f>'様式Ⅲ－1(男子)'!#REF!</f>
        <v>#REF!</v>
      </c>
      <c r="O40" s="15" t="e">
        <f>'様式Ⅲ－1(男子)'!#REF!</f>
        <v>#REF!</v>
      </c>
    </row>
    <row r="41" spans="1:19">
      <c r="A41" s="1">
        <v>40</v>
      </c>
      <c r="B41" s="15" t="e">
        <f>'様式Ⅲ－1(男子)'!#REF!</f>
        <v>#REF!</v>
      </c>
      <c r="C41" s="15" t="e">
        <f>CONCATENATE('様式Ⅲ－1(男子)'!#REF!," (",'様式Ⅲ－1(男子)'!#REF!,")")</f>
        <v>#REF!</v>
      </c>
      <c r="D41" s="15" t="e">
        <f>'様式Ⅲ－1(男子)'!#REF!</f>
        <v>#REF!</v>
      </c>
      <c r="E41" s="15">
        <v>1</v>
      </c>
      <c r="F41" s="15">
        <f>基本情報登録!$D$8</f>
        <v>0</v>
      </c>
      <c r="G41" s="15" t="str">
        <f>基本情報登録!$D$10</f>
        <v/>
      </c>
      <c r="H41" s="15" t="e">
        <f>'様式Ⅲ－1(男子)'!#REF!</f>
        <v>#REF!</v>
      </c>
      <c r="I41" s="15" t="e">
        <f>'様式Ⅲ－1(男子)'!#REF!</f>
        <v>#REF!</v>
      </c>
      <c r="J41" s="15" t="e">
        <f>'様式Ⅲ－1(男子)'!#REF!</f>
        <v>#REF!</v>
      </c>
      <c r="K41" s="15" t="e">
        <f>'様式Ⅲ－1(男子)'!#REF!</f>
        <v>#REF!</v>
      </c>
      <c r="L41" s="15" t="e">
        <f>'様式Ⅲ－1(男子)'!#REF!</f>
        <v>#REF!</v>
      </c>
      <c r="M41" s="15" t="e">
        <f>'様式Ⅲ－1(男子)'!#REF!</f>
        <v>#REF!</v>
      </c>
      <c r="N41" s="15" t="e">
        <f>'様式Ⅲ－1(男子)'!#REF!</f>
        <v>#REF!</v>
      </c>
      <c r="O41" s="15" t="e">
        <f>'様式Ⅲ－1(男子)'!#REF!</f>
        <v>#REF!</v>
      </c>
    </row>
    <row r="42" spans="1:19">
      <c r="A42" s="1">
        <v>41</v>
      </c>
      <c r="B42" s="15" t="e">
        <f>'様式Ⅲ－1(男子)'!#REF!</f>
        <v>#REF!</v>
      </c>
      <c r="C42" s="15" t="e">
        <f>CONCATENATE('様式Ⅲ－1(男子)'!#REF!," (",'様式Ⅲ－1(男子)'!#REF!,")")</f>
        <v>#REF!</v>
      </c>
      <c r="D42" s="15" t="e">
        <f>'様式Ⅲ－1(男子)'!#REF!</f>
        <v>#REF!</v>
      </c>
      <c r="E42" s="15">
        <v>1</v>
      </c>
      <c r="F42" s="15">
        <f>基本情報登録!$D$8</f>
        <v>0</v>
      </c>
      <c r="G42" s="15" t="str">
        <f>基本情報登録!$D$10</f>
        <v/>
      </c>
      <c r="H42" s="15" t="e">
        <f>'様式Ⅲ－1(男子)'!#REF!</f>
        <v>#REF!</v>
      </c>
      <c r="I42" s="15" t="e">
        <f>'様式Ⅲ－1(男子)'!#REF!</f>
        <v>#REF!</v>
      </c>
      <c r="J42" s="15" t="e">
        <f>'様式Ⅲ－1(男子)'!#REF!</f>
        <v>#REF!</v>
      </c>
      <c r="K42" s="15" t="e">
        <f>'様式Ⅲ－1(男子)'!#REF!</f>
        <v>#REF!</v>
      </c>
      <c r="L42" s="15" t="e">
        <f>'様式Ⅲ－1(男子)'!#REF!</f>
        <v>#REF!</v>
      </c>
      <c r="M42" s="15" t="e">
        <f>'様式Ⅲ－1(男子)'!#REF!</f>
        <v>#REF!</v>
      </c>
      <c r="N42" s="15" t="e">
        <f>'様式Ⅲ－1(男子)'!#REF!</f>
        <v>#REF!</v>
      </c>
      <c r="O42" s="15" t="e">
        <f>'様式Ⅲ－1(男子)'!#REF!</f>
        <v>#REF!</v>
      </c>
    </row>
    <row r="43" spans="1:19">
      <c r="A43" s="1">
        <v>42</v>
      </c>
      <c r="B43" s="15" t="e">
        <f>'様式Ⅲ－1(男子)'!#REF!</f>
        <v>#REF!</v>
      </c>
      <c r="C43" s="15" t="e">
        <f>CONCATENATE('様式Ⅲ－1(男子)'!#REF!," (",'様式Ⅲ－1(男子)'!#REF!,")")</f>
        <v>#REF!</v>
      </c>
      <c r="D43" s="15" t="e">
        <f>'様式Ⅲ－1(男子)'!#REF!</f>
        <v>#REF!</v>
      </c>
      <c r="E43" s="15">
        <v>1</v>
      </c>
      <c r="F43" s="15">
        <f>基本情報登録!$D$8</f>
        <v>0</v>
      </c>
      <c r="G43" s="15" t="str">
        <f>基本情報登録!$D$10</f>
        <v/>
      </c>
      <c r="H43" s="15" t="e">
        <f>'様式Ⅲ－1(男子)'!#REF!</f>
        <v>#REF!</v>
      </c>
      <c r="I43" s="15" t="e">
        <f>'様式Ⅲ－1(男子)'!#REF!</f>
        <v>#REF!</v>
      </c>
      <c r="J43" s="15" t="e">
        <f>'様式Ⅲ－1(男子)'!#REF!</f>
        <v>#REF!</v>
      </c>
      <c r="K43" s="15" t="e">
        <f>'様式Ⅲ－1(男子)'!#REF!</f>
        <v>#REF!</v>
      </c>
      <c r="L43" s="15" t="e">
        <f>'様式Ⅲ－1(男子)'!#REF!</f>
        <v>#REF!</v>
      </c>
      <c r="M43" s="15" t="e">
        <f>'様式Ⅲ－1(男子)'!#REF!</f>
        <v>#REF!</v>
      </c>
      <c r="N43" s="15" t="e">
        <f>'様式Ⅲ－1(男子)'!#REF!</f>
        <v>#REF!</v>
      </c>
      <c r="O43" s="15" t="e">
        <f>'様式Ⅲ－1(男子)'!#REF!</f>
        <v>#REF!</v>
      </c>
    </row>
    <row r="44" spans="1:19">
      <c r="A44" s="1">
        <v>43</v>
      </c>
      <c r="B44" s="15" t="str">
        <f>'様式Ⅲ－1(男子)'!H109</f>
        <v/>
      </c>
      <c r="C44" s="15" t="str">
        <f>CONCATENATE('様式Ⅲ－1(男子)'!D109," (",'様式Ⅲ－1(男子)'!F109,")")</f>
        <v xml:space="preserve"> ()</v>
      </c>
      <c r="D44" s="15" t="str">
        <f>'様式Ⅲ－1(男子)'!E109</f>
        <v/>
      </c>
      <c r="E44" s="15">
        <v>1</v>
      </c>
      <c r="F44" s="15">
        <f>基本情報登録!$D$8</f>
        <v>0</v>
      </c>
      <c r="G44" s="15" t="str">
        <f>基本情報登録!$D$10</f>
        <v/>
      </c>
      <c r="H44" s="15" t="e">
        <f>'様式Ⅲ－1(男子)'!G109</f>
        <v>#N/A</v>
      </c>
      <c r="I44" s="15">
        <f>'様式Ⅲ－1(男子)'!C109</f>
        <v>0</v>
      </c>
      <c r="J44" s="15">
        <f>'様式Ⅲ－1(男子)'!L109</f>
        <v>0</v>
      </c>
      <c r="K44" s="15" t="str">
        <f>'様式Ⅲ－1(男子)'!O109</f>
        <v/>
      </c>
      <c r="L44" s="15">
        <f>'様式Ⅲ－1(男子)'!L110</f>
        <v>0</v>
      </c>
      <c r="M44" s="15" t="str">
        <f>'様式Ⅲ－1(男子)'!O110</f>
        <v/>
      </c>
      <c r="N44" s="15">
        <f>'様式Ⅲ－1(男子)'!L111</f>
        <v>0</v>
      </c>
      <c r="O44" s="15" t="str">
        <f>'様式Ⅲ－1(男子)'!O111</f>
        <v/>
      </c>
    </row>
    <row r="45" spans="1:19">
      <c r="A45" s="1">
        <v>44</v>
      </c>
      <c r="B45" s="15" t="str">
        <f>'様式Ⅲ－1(男子)'!H112</f>
        <v/>
      </c>
      <c r="C45" s="15" t="str">
        <f>CONCATENATE('様式Ⅲ－1(男子)'!D112," (",'様式Ⅲ－1(男子)'!F112,")")</f>
        <v xml:space="preserve"> ()</v>
      </c>
      <c r="D45" s="15" t="str">
        <f>'様式Ⅲ－1(男子)'!E112</f>
        <v/>
      </c>
      <c r="E45" s="15">
        <v>1</v>
      </c>
      <c r="F45" s="15">
        <f>基本情報登録!$D$8</f>
        <v>0</v>
      </c>
      <c r="G45" s="15" t="str">
        <f>基本情報登録!$D$10</f>
        <v/>
      </c>
      <c r="H45" s="15" t="e">
        <f>'様式Ⅲ－1(男子)'!G112</f>
        <v>#N/A</v>
      </c>
      <c r="I45" s="15">
        <f>'様式Ⅲ－1(男子)'!C112</f>
        <v>0</v>
      </c>
      <c r="J45" s="15">
        <f>'様式Ⅲ－1(男子)'!L112</f>
        <v>0</v>
      </c>
      <c r="K45" s="15" t="str">
        <f>'様式Ⅲ－1(男子)'!O112</f>
        <v/>
      </c>
      <c r="L45" s="15">
        <f>'様式Ⅲ－1(男子)'!L113</f>
        <v>0</v>
      </c>
      <c r="M45" s="15" t="str">
        <f>'様式Ⅲ－1(男子)'!O113</f>
        <v/>
      </c>
      <c r="N45" s="15">
        <f>'様式Ⅲ－1(男子)'!L114</f>
        <v>0</v>
      </c>
      <c r="O45" s="15" t="str">
        <f>'様式Ⅲ－1(男子)'!O114</f>
        <v/>
      </c>
    </row>
    <row r="46" spans="1:19">
      <c r="A46" s="1">
        <v>45</v>
      </c>
      <c r="B46" s="15" t="str">
        <f>'様式Ⅲ－1(男子)'!H115</f>
        <v/>
      </c>
      <c r="C46" s="15" t="str">
        <f>CONCATENATE('様式Ⅲ－1(男子)'!D115," (",'様式Ⅲ－1(男子)'!F115,")")</f>
        <v xml:space="preserve"> ()</v>
      </c>
      <c r="D46" s="15" t="str">
        <f>'様式Ⅲ－1(男子)'!E115</f>
        <v/>
      </c>
      <c r="E46" s="15">
        <v>1</v>
      </c>
      <c r="F46" s="15">
        <f>基本情報登録!$D$8</f>
        <v>0</v>
      </c>
      <c r="G46" s="15" t="str">
        <f>基本情報登録!$D$10</f>
        <v/>
      </c>
      <c r="H46" s="15" t="e">
        <f>'様式Ⅲ－1(男子)'!G115</f>
        <v>#N/A</v>
      </c>
      <c r="I46" s="15">
        <f>'様式Ⅲ－1(男子)'!C115</f>
        <v>0</v>
      </c>
      <c r="J46" s="15">
        <f>'様式Ⅲ－1(男子)'!L115</f>
        <v>0</v>
      </c>
      <c r="K46" s="15" t="str">
        <f>'様式Ⅲ－1(男子)'!O115</f>
        <v/>
      </c>
      <c r="L46" s="15">
        <f>'様式Ⅲ－1(男子)'!L116</f>
        <v>0</v>
      </c>
      <c r="M46" s="15" t="str">
        <f>'様式Ⅲ－1(男子)'!O116</f>
        <v/>
      </c>
      <c r="N46" s="15">
        <f>'様式Ⅲ－1(男子)'!L117</f>
        <v>0</v>
      </c>
      <c r="O46" s="15" t="str">
        <f>'様式Ⅲ－1(男子)'!O117</f>
        <v/>
      </c>
    </row>
    <row r="47" spans="1:19">
      <c r="A47" s="1">
        <v>46</v>
      </c>
      <c r="B47" s="15" t="str">
        <f>'様式Ⅲ－1(男子)'!H118</f>
        <v/>
      </c>
      <c r="C47" s="15" t="str">
        <f>CONCATENATE('様式Ⅲ－1(男子)'!D118," (",'様式Ⅲ－1(男子)'!F118,")")</f>
        <v xml:space="preserve"> ()</v>
      </c>
      <c r="D47" s="15" t="str">
        <f>'様式Ⅲ－1(男子)'!E118</f>
        <v/>
      </c>
      <c r="E47" s="15">
        <v>1</v>
      </c>
      <c r="F47" s="15">
        <f>基本情報登録!$D$8</f>
        <v>0</v>
      </c>
      <c r="G47" s="15" t="str">
        <f>基本情報登録!$D$10</f>
        <v/>
      </c>
      <c r="H47" s="15" t="e">
        <f>'様式Ⅲ－1(男子)'!G118</f>
        <v>#N/A</v>
      </c>
      <c r="I47" s="15">
        <f>'様式Ⅲ－1(男子)'!C118</f>
        <v>0</v>
      </c>
      <c r="J47" s="15">
        <f>'様式Ⅲ－1(男子)'!L118</f>
        <v>0</v>
      </c>
      <c r="K47" s="15" t="str">
        <f>'様式Ⅲ－1(男子)'!O118</f>
        <v/>
      </c>
      <c r="L47" s="15">
        <f>'様式Ⅲ－1(男子)'!L119</f>
        <v>0</v>
      </c>
      <c r="M47" s="15" t="str">
        <f>'様式Ⅲ－1(男子)'!O119</f>
        <v/>
      </c>
      <c r="N47" s="15">
        <f>'様式Ⅲ－1(男子)'!L120</f>
        <v>0</v>
      </c>
      <c r="O47" s="15" t="str">
        <f>'様式Ⅲ－1(男子)'!O120</f>
        <v/>
      </c>
    </row>
    <row r="48" spans="1:19">
      <c r="A48" s="1">
        <v>47</v>
      </c>
      <c r="B48" s="15" t="str">
        <f>'様式Ⅲ－1(男子)'!H121</f>
        <v/>
      </c>
      <c r="C48" s="15" t="str">
        <f>CONCATENATE('様式Ⅲ－1(男子)'!D121," (",'様式Ⅲ－1(男子)'!F121,")")</f>
        <v xml:space="preserve"> ()</v>
      </c>
      <c r="D48" s="15" t="str">
        <f>'様式Ⅲ－1(男子)'!E121</f>
        <v/>
      </c>
      <c r="E48" s="15">
        <v>1</v>
      </c>
      <c r="F48" s="15">
        <f>基本情報登録!$D$8</f>
        <v>0</v>
      </c>
      <c r="G48" s="15" t="str">
        <f>基本情報登録!$D$10</f>
        <v/>
      </c>
      <c r="H48" s="15" t="e">
        <f>'様式Ⅲ－1(男子)'!G121</f>
        <v>#N/A</v>
      </c>
      <c r="I48" s="15">
        <f>'様式Ⅲ－1(男子)'!C121</f>
        <v>0</v>
      </c>
      <c r="J48" s="15">
        <f>'様式Ⅲ－1(男子)'!L121</f>
        <v>0</v>
      </c>
      <c r="K48" s="15" t="str">
        <f>'様式Ⅲ－1(男子)'!O121</f>
        <v/>
      </c>
      <c r="L48" s="15">
        <f>'様式Ⅲ－1(男子)'!L122</f>
        <v>0</v>
      </c>
      <c r="M48" s="15" t="str">
        <f>'様式Ⅲ－1(男子)'!O122</f>
        <v/>
      </c>
      <c r="N48" s="15">
        <f>'様式Ⅲ－1(男子)'!L123</f>
        <v>0</v>
      </c>
      <c r="O48" s="15" t="str">
        <f>'様式Ⅲ－1(男子)'!O123</f>
        <v/>
      </c>
      <c r="S48" s="15"/>
    </row>
    <row r="49" spans="1:19">
      <c r="A49" s="1">
        <v>48</v>
      </c>
      <c r="B49" s="15" t="str">
        <f>'様式Ⅲ－1(男子)'!H124</f>
        <v/>
      </c>
      <c r="C49" s="15" t="str">
        <f>CONCATENATE('様式Ⅲ－1(男子)'!D124," (",'様式Ⅲ－1(男子)'!F124,")")</f>
        <v xml:space="preserve"> ()</v>
      </c>
      <c r="D49" s="15" t="str">
        <f>'様式Ⅲ－1(男子)'!E124</f>
        <v/>
      </c>
      <c r="E49" s="15">
        <v>1</v>
      </c>
      <c r="F49" s="15">
        <f>基本情報登録!$D$8</f>
        <v>0</v>
      </c>
      <c r="G49" s="15" t="str">
        <f>基本情報登録!$D$10</f>
        <v/>
      </c>
      <c r="H49" s="15" t="e">
        <f>'様式Ⅲ－1(男子)'!G124</f>
        <v>#N/A</v>
      </c>
      <c r="I49" s="15">
        <f>'様式Ⅲ－1(男子)'!C124</f>
        <v>0</v>
      </c>
      <c r="J49" s="15">
        <f>'様式Ⅲ－1(男子)'!L124</f>
        <v>0</v>
      </c>
      <c r="K49" s="15" t="str">
        <f>'様式Ⅲ－1(男子)'!O124</f>
        <v/>
      </c>
      <c r="L49" s="15">
        <f>'様式Ⅲ－1(男子)'!L125</f>
        <v>0</v>
      </c>
      <c r="M49" s="15" t="str">
        <f>'様式Ⅲ－1(男子)'!O125</f>
        <v/>
      </c>
      <c r="N49" s="15">
        <f>'様式Ⅲ－1(男子)'!L126</f>
        <v>0</v>
      </c>
      <c r="O49" s="15" t="str">
        <f>'様式Ⅲ－1(男子)'!O126</f>
        <v/>
      </c>
      <c r="S49" s="15"/>
    </row>
    <row r="50" spans="1:19">
      <c r="A50" s="1">
        <v>49</v>
      </c>
      <c r="B50" s="15" t="str">
        <f>'様式Ⅲ－1(男子)'!H127</f>
        <v/>
      </c>
      <c r="C50" s="15" t="str">
        <f>CONCATENATE('様式Ⅲ－1(男子)'!D127," (",'様式Ⅲ－1(男子)'!F127,")")</f>
        <v xml:space="preserve"> ()</v>
      </c>
      <c r="D50" s="15" t="str">
        <f>'様式Ⅲ－1(男子)'!E127</f>
        <v/>
      </c>
      <c r="E50" s="15">
        <v>1</v>
      </c>
      <c r="F50" s="15">
        <f>基本情報登録!$D$8</f>
        <v>0</v>
      </c>
      <c r="G50" s="15" t="str">
        <f>基本情報登録!$D$10</f>
        <v/>
      </c>
      <c r="H50" s="15" t="e">
        <f>'様式Ⅲ－1(男子)'!G127</f>
        <v>#N/A</v>
      </c>
      <c r="I50" s="15">
        <f>'様式Ⅲ－1(男子)'!C127</f>
        <v>0</v>
      </c>
      <c r="J50" s="15">
        <f>'様式Ⅲ－1(男子)'!L127</f>
        <v>0</v>
      </c>
      <c r="K50" s="15" t="str">
        <f>'様式Ⅲ－1(男子)'!O127</f>
        <v/>
      </c>
      <c r="L50" s="15">
        <f>'様式Ⅲ－1(男子)'!L128</f>
        <v>0</v>
      </c>
      <c r="M50" s="15" t="str">
        <f>'様式Ⅲ－1(男子)'!O128</f>
        <v/>
      </c>
      <c r="N50" s="15">
        <f>'様式Ⅲ－1(男子)'!L129</f>
        <v>0</v>
      </c>
      <c r="O50" s="15" t="str">
        <f>'様式Ⅲ－1(男子)'!O129</f>
        <v/>
      </c>
      <c r="S50" s="15"/>
    </row>
    <row r="51" spans="1:19">
      <c r="A51" s="1">
        <v>50</v>
      </c>
      <c r="B51" s="15" t="str">
        <f>'様式Ⅲ－1(男子)'!H130</f>
        <v/>
      </c>
      <c r="C51" s="15" t="str">
        <f>CONCATENATE('様式Ⅲ－1(男子)'!D130," (",'様式Ⅲ－1(男子)'!F130,")")</f>
        <v xml:space="preserve"> ()</v>
      </c>
      <c r="D51" s="15" t="str">
        <f>'様式Ⅲ－1(男子)'!E130</f>
        <v/>
      </c>
      <c r="E51" s="15">
        <v>1</v>
      </c>
      <c r="F51" s="15">
        <f>基本情報登録!$D$8</f>
        <v>0</v>
      </c>
      <c r="G51" s="15" t="str">
        <f>基本情報登録!$D$10</f>
        <v/>
      </c>
      <c r="H51" s="15" t="e">
        <f>'様式Ⅲ－1(男子)'!G130</f>
        <v>#N/A</v>
      </c>
      <c r="I51" s="15">
        <f>'様式Ⅲ－1(男子)'!C130</f>
        <v>0</v>
      </c>
      <c r="J51" s="15">
        <f>'様式Ⅲ－1(男子)'!L130</f>
        <v>0</v>
      </c>
      <c r="K51" s="15" t="str">
        <f>'様式Ⅲ－1(男子)'!O130</f>
        <v/>
      </c>
      <c r="L51" s="15">
        <f>'様式Ⅲ－1(男子)'!L131</f>
        <v>0</v>
      </c>
      <c r="M51" s="15" t="str">
        <f>'様式Ⅲ－1(男子)'!O131</f>
        <v/>
      </c>
      <c r="N51" s="15">
        <f>'様式Ⅲ－1(男子)'!L132</f>
        <v>0</v>
      </c>
      <c r="O51" s="15" t="str">
        <f>'様式Ⅲ－1(男子)'!O132</f>
        <v/>
      </c>
      <c r="S51" s="15"/>
    </row>
    <row r="52" spans="1:19">
      <c r="A52" s="1">
        <v>51</v>
      </c>
      <c r="B52" s="15" t="str">
        <f>'様式Ⅲ－1(男子)'!H133</f>
        <v/>
      </c>
      <c r="C52" s="15" t="str">
        <f>CONCATENATE('様式Ⅲ－1(男子)'!D133," (",'様式Ⅲ－1(男子)'!F133,")")</f>
        <v xml:space="preserve"> ()</v>
      </c>
      <c r="D52" s="15" t="str">
        <f>'様式Ⅲ－1(男子)'!E133</f>
        <v/>
      </c>
      <c r="E52" s="15">
        <v>1</v>
      </c>
      <c r="F52" s="15">
        <f>基本情報登録!$D$8</f>
        <v>0</v>
      </c>
      <c r="G52" s="15" t="str">
        <f>基本情報登録!$D$10</f>
        <v/>
      </c>
      <c r="H52" s="15" t="e">
        <f>'様式Ⅲ－1(男子)'!G133</f>
        <v>#N/A</v>
      </c>
      <c r="I52" s="15">
        <f>'様式Ⅲ－1(男子)'!C133</f>
        <v>0</v>
      </c>
      <c r="J52" s="15">
        <f>'様式Ⅲ－1(男子)'!L133</f>
        <v>0</v>
      </c>
      <c r="K52" s="15" t="str">
        <f>'様式Ⅲ－1(男子)'!O133</f>
        <v/>
      </c>
      <c r="L52" s="15">
        <f>'様式Ⅲ－1(男子)'!L134</f>
        <v>0</v>
      </c>
      <c r="M52" s="15" t="str">
        <f>'様式Ⅲ－1(男子)'!O134</f>
        <v/>
      </c>
      <c r="N52" s="15">
        <f>'様式Ⅲ－1(男子)'!L135</f>
        <v>0</v>
      </c>
      <c r="O52" s="15" t="str">
        <f>'様式Ⅲ－1(男子)'!O135</f>
        <v/>
      </c>
    </row>
    <row r="53" spans="1:19">
      <c r="A53" s="1">
        <v>52</v>
      </c>
      <c r="B53" s="15" t="str">
        <f>'様式Ⅲ－1(男子)'!H136</f>
        <v/>
      </c>
      <c r="C53" s="15" t="str">
        <f>CONCATENATE('様式Ⅲ－1(男子)'!D136," (",'様式Ⅲ－1(男子)'!F136,")")</f>
        <v xml:space="preserve"> ()</v>
      </c>
      <c r="D53" s="15" t="str">
        <f>'様式Ⅲ－1(男子)'!E136</f>
        <v/>
      </c>
      <c r="E53" s="15">
        <v>1</v>
      </c>
      <c r="F53" s="15">
        <f>基本情報登録!$D$8</f>
        <v>0</v>
      </c>
      <c r="G53" s="15" t="str">
        <f>基本情報登録!$D$10</f>
        <v/>
      </c>
      <c r="H53" s="15" t="e">
        <f>'様式Ⅲ－1(男子)'!G136</f>
        <v>#N/A</v>
      </c>
      <c r="I53" s="15">
        <f>'様式Ⅲ－1(男子)'!C136</f>
        <v>0</v>
      </c>
      <c r="J53" s="15">
        <f>'様式Ⅲ－1(男子)'!L136</f>
        <v>0</v>
      </c>
      <c r="K53" s="15" t="str">
        <f>'様式Ⅲ－1(男子)'!O136</f>
        <v/>
      </c>
      <c r="L53" s="15">
        <f>'様式Ⅲ－1(男子)'!L137</f>
        <v>0</v>
      </c>
      <c r="M53" s="15" t="str">
        <f>'様式Ⅲ－1(男子)'!O137</f>
        <v/>
      </c>
      <c r="N53" s="15">
        <f>'様式Ⅲ－1(男子)'!L138</f>
        <v>0</v>
      </c>
      <c r="O53" s="15" t="str">
        <f>'様式Ⅲ－1(男子)'!O138</f>
        <v/>
      </c>
    </row>
    <row r="54" spans="1:19">
      <c r="A54" s="1">
        <v>53</v>
      </c>
      <c r="B54" s="15" t="str">
        <f>'様式Ⅲ－1(男子)'!H139</f>
        <v/>
      </c>
      <c r="C54" s="15" t="str">
        <f>CONCATENATE('様式Ⅲ－1(男子)'!D139," (",'様式Ⅲ－1(男子)'!F139,")")</f>
        <v xml:space="preserve"> ()</v>
      </c>
      <c r="D54" s="15" t="str">
        <f>'様式Ⅲ－1(男子)'!E139</f>
        <v/>
      </c>
      <c r="E54" s="15">
        <v>1</v>
      </c>
      <c r="F54" s="15">
        <f>基本情報登録!$D$8</f>
        <v>0</v>
      </c>
      <c r="G54" s="15" t="str">
        <f>基本情報登録!$D$10</f>
        <v/>
      </c>
      <c r="H54" s="15" t="e">
        <f>'様式Ⅲ－1(男子)'!G139</f>
        <v>#N/A</v>
      </c>
      <c r="I54" s="15">
        <f>'様式Ⅲ－1(男子)'!C139</f>
        <v>0</v>
      </c>
      <c r="J54" s="15">
        <f>'様式Ⅲ－1(男子)'!L139</f>
        <v>0</v>
      </c>
      <c r="K54" s="15" t="str">
        <f>'様式Ⅲ－1(男子)'!O139</f>
        <v/>
      </c>
      <c r="L54" s="15">
        <f>'様式Ⅲ－1(男子)'!L140</f>
        <v>0</v>
      </c>
      <c r="M54" s="15" t="str">
        <f>'様式Ⅲ－1(男子)'!O140</f>
        <v/>
      </c>
      <c r="N54" s="15">
        <f>'様式Ⅲ－1(男子)'!L141</f>
        <v>0</v>
      </c>
      <c r="O54" s="15" t="str">
        <f>'様式Ⅲ－1(男子)'!O141</f>
        <v/>
      </c>
      <c r="S54" s="15"/>
    </row>
    <row r="55" spans="1:19">
      <c r="A55" s="1">
        <v>54</v>
      </c>
      <c r="B55" s="15" t="str">
        <f>'様式Ⅲ－1(男子)'!H142</f>
        <v/>
      </c>
      <c r="C55" s="15" t="str">
        <f>CONCATENATE('様式Ⅲ－1(男子)'!D142," (",'様式Ⅲ－1(男子)'!F142,")")</f>
        <v xml:space="preserve"> ()</v>
      </c>
      <c r="D55" s="15" t="str">
        <f>'様式Ⅲ－1(男子)'!E142</f>
        <v/>
      </c>
      <c r="E55" s="15">
        <v>1</v>
      </c>
      <c r="F55" s="15">
        <f>基本情報登録!$D$8</f>
        <v>0</v>
      </c>
      <c r="G55" s="15" t="str">
        <f>基本情報登録!$D$10</f>
        <v/>
      </c>
      <c r="H55" s="15" t="e">
        <f>'様式Ⅲ－1(男子)'!G142</f>
        <v>#N/A</v>
      </c>
      <c r="I55" s="15">
        <f>'様式Ⅲ－1(男子)'!C142</f>
        <v>0</v>
      </c>
      <c r="J55" s="15">
        <f>'様式Ⅲ－1(男子)'!L142</f>
        <v>0</v>
      </c>
      <c r="K55" s="15" t="str">
        <f>'様式Ⅲ－1(男子)'!O142</f>
        <v/>
      </c>
      <c r="L55" s="15">
        <f>'様式Ⅲ－1(男子)'!L143</f>
        <v>0</v>
      </c>
      <c r="M55" s="15" t="str">
        <f>'様式Ⅲ－1(男子)'!O143</f>
        <v/>
      </c>
      <c r="N55" s="15">
        <f>'様式Ⅲ－1(男子)'!L144</f>
        <v>0</v>
      </c>
      <c r="O55" s="15" t="str">
        <f>'様式Ⅲ－1(男子)'!O144</f>
        <v/>
      </c>
    </row>
    <row r="56" spans="1:19">
      <c r="A56" s="1">
        <v>55</v>
      </c>
      <c r="B56" s="15" t="str">
        <f>'様式Ⅲ－1(男子)'!H145</f>
        <v/>
      </c>
      <c r="C56" s="15" t="str">
        <f>CONCATENATE('様式Ⅲ－1(男子)'!D145," (",'様式Ⅲ－1(男子)'!F145,")")</f>
        <v xml:space="preserve"> ()</v>
      </c>
      <c r="D56" s="15" t="str">
        <f>'様式Ⅲ－1(男子)'!E145</f>
        <v/>
      </c>
      <c r="E56" s="15">
        <v>1</v>
      </c>
      <c r="F56" s="15">
        <f>基本情報登録!$D$8</f>
        <v>0</v>
      </c>
      <c r="G56" s="15" t="str">
        <f>基本情報登録!$D$10</f>
        <v/>
      </c>
      <c r="H56" s="15" t="e">
        <f>'様式Ⅲ－1(男子)'!G145</f>
        <v>#N/A</v>
      </c>
      <c r="I56" s="15">
        <f>'様式Ⅲ－1(男子)'!C145</f>
        <v>0</v>
      </c>
      <c r="J56" s="15">
        <f>'様式Ⅲ－1(男子)'!L145</f>
        <v>0</v>
      </c>
      <c r="K56" s="15" t="str">
        <f>'様式Ⅲ－1(男子)'!O145</f>
        <v/>
      </c>
      <c r="L56" s="15">
        <f>'様式Ⅲ－1(男子)'!L146</f>
        <v>0</v>
      </c>
      <c r="M56" s="15" t="str">
        <f>'様式Ⅲ－1(男子)'!O146</f>
        <v/>
      </c>
      <c r="N56" s="15">
        <f>'様式Ⅲ－1(男子)'!L147</f>
        <v>0</v>
      </c>
      <c r="O56" s="15" t="str">
        <f>'様式Ⅲ－1(男子)'!O147</f>
        <v/>
      </c>
    </row>
    <row r="57" spans="1:19">
      <c r="A57" s="1">
        <v>56</v>
      </c>
      <c r="B57" s="15" t="str">
        <f>'様式Ⅲ－1(男子)'!H148</f>
        <v/>
      </c>
      <c r="C57" s="15" t="str">
        <f>CONCATENATE('様式Ⅲ－1(男子)'!D148," (",'様式Ⅲ－1(男子)'!F148,")")</f>
        <v xml:space="preserve"> ()</v>
      </c>
      <c r="D57" s="15" t="str">
        <f>'様式Ⅲ－1(男子)'!E148</f>
        <v/>
      </c>
      <c r="E57" s="15">
        <v>1</v>
      </c>
      <c r="F57" s="15">
        <f>基本情報登録!$D$8</f>
        <v>0</v>
      </c>
      <c r="G57" s="15" t="str">
        <f>基本情報登録!$D$10</f>
        <v/>
      </c>
      <c r="H57" s="15" t="e">
        <f>'様式Ⅲ－1(男子)'!G148</f>
        <v>#N/A</v>
      </c>
      <c r="I57" s="15">
        <f>'様式Ⅲ－1(男子)'!C148</f>
        <v>0</v>
      </c>
      <c r="J57" s="15">
        <f>'様式Ⅲ－1(男子)'!L148</f>
        <v>0</v>
      </c>
      <c r="K57" s="15" t="str">
        <f>'様式Ⅲ－1(男子)'!O148</f>
        <v/>
      </c>
      <c r="L57" s="15">
        <f>'様式Ⅲ－1(男子)'!L149</f>
        <v>0</v>
      </c>
      <c r="M57" s="15" t="str">
        <f>'様式Ⅲ－1(男子)'!O149</f>
        <v/>
      </c>
      <c r="N57" s="15">
        <f>'様式Ⅲ－1(男子)'!L150</f>
        <v>0</v>
      </c>
      <c r="O57" s="15" t="str">
        <f>'様式Ⅲ－1(男子)'!O150</f>
        <v/>
      </c>
      <c r="S57" s="15"/>
    </row>
    <row r="58" spans="1:19">
      <c r="A58" s="1">
        <v>57</v>
      </c>
      <c r="B58" s="15" t="str">
        <f>'様式Ⅲ－1(男子)'!H151</f>
        <v/>
      </c>
      <c r="C58" s="15" t="str">
        <f>CONCATENATE('様式Ⅲ－1(男子)'!D151," (",'様式Ⅲ－1(男子)'!F151,")")</f>
        <v xml:space="preserve"> ()</v>
      </c>
      <c r="D58" s="15" t="str">
        <f>'様式Ⅲ－1(男子)'!E151</f>
        <v/>
      </c>
      <c r="E58" s="15">
        <v>1</v>
      </c>
      <c r="F58" s="15">
        <f>基本情報登録!$D$8</f>
        <v>0</v>
      </c>
      <c r="G58" s="15" t="str">
        <f>基本情報登録!$D$10</f>
        <v/>
      </c>
      <c r="H58" s="15" t="e">
        <f>'様式Ⅲ－1(男子)'!G151</f>
        <v>#N/A</v>
      </c>
      <c r="I58" s="15">
        <f>'様式Ⅲ－1(男子)'!C151</f>
        <v>0</v>
      </c>
      <c r="J58" s="15">
        <f>'様式Ⅲ－1(男子)'!L151</f>
        <v>0</v>
      </c>
      <c r="K58" s="15" t="str">
        <f>'様式Ⅲ－1(男子)'!O151</f>
        <v/>
      </c>
      <c r="L58" s="15">
        <f>'様式Ⅲ－1(男子)'!L152</f>
        <v>0</v>
      </c>
      <c r="M58" s="15" t="str">
        <f>'様式Ⅲ－1(男子)'!O152</f>
        <v/>
      </c>
      <c r="N58" s="15">
        <f>'様式Ⅲ－1(男子)'!L153</f>
        <v>0</v>
      </c>
      <c r="O58" s="15" t="str">
        <f>'様式Ⅲ－1(男子)'!O153</f>
        <v/>
      </c>
    </row>
    <row r="59" spans="1:19">
      <c r="A59" s="1">
        <v>58</v>
      </c>
      <c r="B59" s="15" t="str">
        <f>'様式Ⅲ－1(男子)'!H154</f>
        <v/>
      </c>
      <c r="C59" s="15" t="str">
        <f>CONCATENATE('様式Ⅲ－1(男子)'!D154," (",'様式Ⅲ－1(男子)'!F154,")")</f>
        <v xml:space="preserve"> ()</v>
      </c>
      <c r="D59" s="15" t="str">
        <f>'様式Ⅲ－1(男子)'!E154</f>
        <v/>
      </c>
      <c r="E59" s="15">
        <v>1</v>
      </c>
      <c r="F59" s="15">
        <f>基本情報登録!$D$8</f>
        <v>0</v>
      </c>
      <c r="G59" s="15" t="str">
        <f>基本情報登録!$D$10</f>
        <v/>
      </c>
      <c r="H59" s="15" t="e">
        <f>'様式Ⅲ－1(男子)'!G154</f>
        <v>#N/A</v>
      </c>
      <c r="I59" s="15">
        <f>'様式Ⅲ－1(男子)'!C154</f>
        <v>0</v>
      </c>
      <c r="J59" s="15">
        <f>'様式Ⅲ－1(男子)'!L154</f>
        <v>0</v>
      </c>
      <c r="K59" s="15" t="str">
        <f>'様式Ⅲ－1(男子)'!O154</f>
        <v/>
      </c>
      <c r="L59" s="15">
        <f>'様式Ⅲ－1(男子)'!L155</f>
        <v>0</v>
      </c>
      <c r="M59" s="15" t="str">
        <f>'様式Ⅲ－1(男子)'!O155</f>
        <v/>
      </c>
      <c r="N59" s="15">
        <f>'様式Ⅲ－1(男子)'!L156</f>
        <v>0</v>
      </c>
      <c r="O59" s="15" t="str">
        <f>'様式Ⅲ－1(男子)'!O156</f>
        <v/>
      </c>
    </row>
    <row r="60" spans="1:19">
      <c r="A60" s="1">
        <v>59</v>
      </c>
      <c r="B60" s="15" t="str">
        <f>'様式Ⅲ－1(男子)'!H157</f>
        <v/>
      </c>
      <c r="C60" s="15" t="str">
        <f>CONCATENATE('様式Ⅲ－1(男子)'!D157," (",'様式Ⅲ－1(男子)'!F157,")")</f>
        <v xml:space="preserve"> ()</v>
      </c>
      <c r="D60" s="15" t="str">
        <f>'様式Ⅲ－1(男子)'!E157</f>
        <v/>
      </c>
      <c r="E60" s="15">
        <v>1</v>
      </c>
      <c r="F60" s="15">
        <f>基本情報登録!$D$8</f>
        <v>0</v>
      </c>
      <c r="G60" s="15" t="str">
        <f>基本情報登録!$D$10</f>
        <v/>
      </c>
      <c r="H60" s="15" t="e">
        <f>'様式Ⅲ－1(男子)'!G157</f>
        <v>#N/A</v>
      </c>
      <c r="I60" s="15">
        <f>'様式Ⅲ－1(男子)'!C157</f>
        <v>0</v>
      </c>
      <c r="J60" s="15">
        <f>'様式Ⅲ－1(男子)'!L157</f>
        <v>0</v>
      </c>
      <c r="K60" s="15" t="str">
        <f>'様式Ⅲ－1(男子)'!O157</f>
        <v/>
      </c>
      <c r="L60" s="15">
        <f>'様式Ⅲ－1(男子)'!L158</f>
        <v>0</v>
      </c>
      <c r="M60" s="15" t="str">
        <f>'様式Ⅲ－1(男子)'!O158</f>
        <v/>
      </c>
      <c r="N60" s="15">
        <f>'様式Ⅲ－1(男子)'!L159</f>
        <v>0</v>
      </c>
      <c r="O60" s="15" t="str">
        <f>'様式Ⅲ－1(男子)'!O159</f>
        <v/>
      </c>
      <c r="S60" s="15"/>
    </row>
    <row r="61" spans="1:19">
      <c r="A61" s="1">
        <v>60</v>
      </c>
      <c r="B61" s="15" t="str">
        <f>'様式Ⅲ－1(男子)'!H160</f>
        <v/>
      </c>
      <c r="C61" s="15" t="str">
        <f>CONCATENATE('様式Ⅲ－1(男子)'!D160," (",'様式Ⅲ－1(男子)'!F160,")")</f>
        <v xml:space="preserve"> ()</v>
      </c>
      <c r="D61" s="15" t="str">
        <f>'様式Ⅲ－1(男子)'!E160</f>
        <v/>
      </c>
      <c r="E61" s="15">
        <v>1</v>
      </c>
      <c r="F61" s="15">
        <f>基本情報登録!$D$8</f>
        <v>0</v>
      </c>
      <c r="G61" s="15" t="str">
        <f>基本情報登録!$D$10</f>
        <v/>
      </c>
      <c r="H61" s="15" t="e">
        <f>'様式Ⅲ－1(男子)'!G160</f>
        <v>#N/A</v>
      </c>
      <c r="I61" s="15">
        <f>'様式Ⅲ－1(男子)'!C160</f>
        <v>0</v>
      </c>
      <c r="J61" s="15">
        <f>'様式Ⅲ－1(男子)'!L160</f>
        <v>0</v>
      </c>
      <c r="K61" s="15" t="str">
        <f>'様式Ⅲ－1(男子)'!O160</f>
        <v/>
      </c>
      <c r="L61" s="15">
        <f>'様式Ⅲ－1(男子)'!L161</f>
        <v>0</v>
      </c>
      <c r="M61" s="15" t="str">
        <f>'様式Ⅲ－1(男子)'!O161</f>
        <v/>
      </c>
      <c r="N61" s="15">
        <f>'様式Ⅲ－1(男子)'!L162</f>
        <v>0</v>
      </c>
      <c r="O61" s="15" t="str">
        <f>'様式Ⅲ－1(男子)'!O162</f>
        <v/>
      </c>
    </row>
    <row r="62" spans="1:19">
      <c r="A62" s="1">
        <v>61</v>
      </c>
      <c r="B62" s="15" t="str">
        <f>'様式Ⅲ－1(男子)'!H163</f>
        <v/>
      </c>
      <c r="C62" s="15" t="str">
        <f>CONCATENATE('様式Ⅲ－1(男子)'!D163," (",'様式Ⅲ－1(男子)'!F163,")")</f>
        <v xml:space="preserve"> ()</v>
      </c>
      <c r="D62" s="15" t="str">
        <f>'様式Ⅲ－1(男子)'!E163</f>
        <v/>
      </c>
      <c r="E62" s="15">
        <v>1</v>
      </c>
      <c r="F62" s="15">
        <f>基本情報登録!$D$8</f>
        <v>0</v>
      </c>
      <c r="G62" s="15" t="str">
        <f>基本情報登録!$D$10</f>
        <v/>
      </c>
      <c r="H62" s="15" t="e">
        <f>'様式Ⅲ－1(男子)'!G163</f>
        <v>#N/A</v>
      </c>
      <c r="I62" s="15">
        <f>'様式Ⅲ－1(男子)'!C163</f>
        <v>0</v>
      </c>
      <c r="J62" s="15">
        <f>'様式Ⅲ－1(男子)'!L163</f>
        <v>0</v>
      </c>
      <c r="K62" s="15" t="str">
        <f>'様式Ⅲ－1(男子)'!O163</f>
        <v/>
      </c>
      <c r="L62" s="15">
        <f>'様式Ⅲ－1(男子)'!L164</f>
        <v>0</v>
      </c>
      <c r="M62" s="15" t="str">
        <f>'様式Ⅲ－1(男子)'!O164</f>
        <v/>
      </c>
      <c r="N62" s="15">
        <f>'様式Ⅲ－1(男子)'!L165</f>
        <v>0</v>
      </c>
      <c r="O62" s="15" t="str">
        <f>'様式Ⅲ－1(男子)'!O165</f>
        <v/>
      </c>
    </row>
    <row r="63" spans="1:19">
      <c r="A63" s="1">
        <v>62</v>
      </c>
      <c r="B63" s="15" t="str">
        <f>'様式Ⅲ－1(男子)'!H166</f>
        <v/>
      </c>
      <c r="C63" s="15" t="str">
        <f>CONCATENATE('様式Ⅲ－1(男子)'!D166," (",'様式Ⅲ－1(男子)'!F166,")")</f>
        <v xml:space="preserve"> ()</v>
      </c>
      <c r="D63" s="15" t="str">
        <f>'様式Ⅲ－1(男子)'!E166</f>
        <v/>
      </c>
      <c r="E63" s="15">
        <v>1</v>
      </c>
      <c r="F63" s="15">
        <f>基本情報登録!$D$8</f>
        <v>0</v>
      </c>
      <c r="G63" s="15" t="str">
        <f>基本情報登録!$D$10</f>
        <v/>
      </c>
      <c r="H63" s="15" t="e">
        <f>'様式Ⅲ－1(男子)'!G166</f>
        <v>#N/A</v>
      </c>
      <c r="I63" s="15">
        <f>'様式Ⅲ－1(男子)'!C166</f>
        <v>0</v>
      </c>
      <c r="J63" s="15">
        <f>'様式Ⅲ－1(男子)'!L166</f>
        <v>0</v>
      </c>
      <c r="K63" s="15" t="str">
        <f>'様式Ⅲ－1(男子)'!O166</f>
        <v/>
      </c>
      <c r="L63" s="15">
        <f>'様式Ⅲ－1(男子)'!L167</f>
        <v>0</v>
      </c>
      <c r="M63" s="15" t="str">
        <f>'様式Ⅲ－1(男子)'!O167</f>
        <v/>
      </c>
      <c r="N63" s="15">
        <f>'様式Ⅲ－1(男子)'!L168</f>
        <v>0</v>
      </c>
      <c r="O63" s="15" t="str">
        <f>'様式Ⅲ－1(男子)'!O168</f>
        <v/>
      </c>
      <c r="S63" s="15"/>
    </row>
    <row r="64" spans="1:19">
      <c r="A64" s="1">
        <v>63</v>
      </c>
      <c r="B64" s="15" t="str">
        <f>'様式Ⅲ－1(男子)'!H169</f>
        <v/>
      </c>
      <c r="C64" s="15" t="str">
        <f>CONCATENATE('様式Ⅲ－1(男子)'!D169," (",'様式Ⅲ－1(男子)'!F169,")")</f>
        <v xml:space="preserve"> ()</v>
      </c>
      <c r="D64" s="15" t="str">
        <f>'様式Ⅲ－1(男子)'!E169</f>
        <v/>
      </c>
      <c r="E64" s="15">
        <v>1</v>
      </c>
      <c r="F64" s="15">
        <f>基本情報登録!$D$8</f>
        <v>0</v>
      </c>
      <c r="G64" s="15" t="str">
        <f>基本情報登録!$D$10</f>
        <v/>
      </c>
      <c r="H64" s="15" t="e">
        <f>'様式Ⅲ－1(男子)'!G169</f>
        <v>#N/A</v>
      </c>
      <c r="I64" s="15">
        <f>'様式Ⅲ－1(男子)'!C169</f>
        <v>0</v>
      </c>
      <c r="J64" s="15">
        <f>'様式Ⅲ－1(男子)'!L169</f>
        <v>0</v>
      </c>
      <c r="K64" s="15" t="str">
        <f>'様式Ⅲ－1(男子)'!O169</f>
        <v/>
      </c>
      <c r="L64" s="15">
        <f>'様式Ⅲ－1(男子)'!L170</f>
        <v>0</v>
      </c>
      <c r="M64" s="15" t="str">
        <f>'様式Ⅲ－1(男子)'!O170</f>
        <v/>
      </c>
      <c r="N64" s="15">
        <f>'様式Ⅲ－1(男子)'!L171</f>
        <v>0</v>
      </c>
      <c r="O64" s="15" t="str">
        <f>'様式Ⅲ－1(男子)'!O171</f>
        <v/>
      </c>
    </row>
    <row r="65" spans="1:19">
      <c r="A65" s="1">
        <v>64</v>
      </c>
      <c r="B65" s="15" t="str">
        <f>'様式Ⅲ－1(男子)'!H172</f>
        <v/>
      </c>
      <c r="C65" s="15" t="str">
        <f>CONCATENATE('様式Ⅲ－1(男子)'!D172," (",'様式Ⅲ－1(男子)'!F172,")")</f>
        <v xml:space="preserve"> ()</v>
      </c>
      <c r="D65" s="15" t="str">
        <f>'様式Ⅲ－1(男子)'!E172</f>
        <v/>
      </c>
      <c r="E65" s="15">
        <v>1</v>
      </c>
      <c r="F65" s="15">
        <f>基本情報登録!$D$8</f>
        <v>0</v>
      </c>
      <c r="G65" s="15" t="str">
        <f>基本情報登録!$D$10</f>
        <v/>
      </c>
      <c r="H65" s="15" t="e">
        <f>'様式Ⅲ－1(男子)'!G172</f>
        <v>#N/A</v>
      </c>
      <c r="I65" s="15">
        <f>'様式Ⅲ－1(男子)'!C172</f>
        <v>0</v>
      </c>
      <c r="J65" s="15">
        <f>'様式Ⅲ－1(男子)'!L172</f>
        <v>0</v>
      </c>
      <c r="K65" s="15" t="str">
        <f>'様式Ⅲ－1(男子)'!O172</f>
        <v/>
      </c>
      <c r="L65" s="15">
        <f>'様式Ⅲ－1(男子)'!L173</f>
        <v>0</v>
      </c>
      <c r="M65" s="15" t="str">
        <f>'様式Ⅲ－1(男子)'!O173</f>
        <v/>
      </c>
      <c r="N65" s="15">
        <f>'様式Ⅲ－1(男子)'!L174</f>
        <v>0</v>
      </c>
      <c r="O65" s="15" t="str">
        <f>'様式Ⅲ－1(男子)'!O174</f>
        <v/>
      </c>
    </row>
    <row r="66" spans="1:19">
      <c r="A66" s="1">
        <v>65</v>
      </c>
      <c r="B66" s="15" t="str">
        <f>'様式Ⅲ－1(男子)'!H175</f>
        <v/>
      </c>
      <c r="C66" s="15" t="str">
        <f>CONCATENATE('様式Ⅲ－1(男子)'!D175," (",'様式Ⅲ－1(男子)'!F175,")")</f>
        <v xml:space="preserve"> ()</v>
      </c>
      <c r="D66" s="15" t="str">
        <f>'様式Ⅲ－1(男子)'!E175</f>
        <v/>
      </c>
      <c r="E66" s="15">
        <v>1</v>
      </c>
      <c r="F66" s="15">
        <f>基本情報登録!$D$8</f>
        <v>0</v>
      </c>
      <c r="G66" s="15" t="str">
        <f>基本情報登録!$D$10</f>
        <v/>
      </c>
      <c r="H66" s="15" t="e">
        <f>'様式Ⅲ－1(男子)'!G175</f>
        <v>#N/A</v>
      </c>
      <c r="I66" s="15">
        <f>'様式Ⅲ－1(男子)'!C175</f>
        <v>0</v>
      </c>
      <c r="J66" s="15">
        <f>'様式Ⅲ－1(男子)'!L175</f>
        <v>0</v>
      </c>
      <c r="K66" s="15" t="str">
        <f>'様式Ⅲ－1(男子)'!O175</f>
        <v/>
      </c>
      <c r="L66" s="15">
        <f>'様式Ⅲ－1(男子)'!L176</f>
        <v>0</v>
      </c>
      <c r="M66" s="15" t="str">
        <f>'様式Ⅲ－1(男子)'!O176</f>
        <v/>
      </c>
      <c r="N66" s="15">
        <f>'様式Ⅲ－1(男子)'!L177</f>
        <v>0</v>
      </c>
      <c r="O66" s="15" t="str">
        <f>'様式Ⅲ－1(男子)'!O177</f>
        <v/>
      </c>
      <c r="S66" s="15"/>
    </row>
    <row r="67" spans="1:19">
      <c r="A67" s="1">
        <v>66</v>
      </c>
      <c r="B67" s="15" t="str">
        <f>'様式Ⅲ－1(男子)'!H178</f>
        <v/>
      </c>
      <c r="C67" s="15" t="str">
        <f>CONCATENATE('様式Ⅲ－1(男子)'!D178," (",'様式Ⅲ－1(男子)'!F178,")")</f>
        <v xml:space="preserve"> ()</v>
      </c>
      <c r="D67" s="15" t="str">
        <f>'様式Ⅲ－1(男子)'!E178</f>
        <v/>
      </c>
      <c r="E67" s="15">
        <v>1</v>
      </c>
      <c r="F67" s="15">
        <f>基本情報登録!$D$8</f>
        <v>0</v>
      </c>
      <c r="G67" s="15" t="str">
        <f>基本情報登録!$D$10</f>
        <v/>
      </c>
      <c r="H67" s="15" t="e">
        <f>'様式Ⅲ－1(男子)'!G178</f>
        <v>#N/A</v>
      </c>
      <c r="I67" s="15">
        <f>'様式Ⅲ－1(男子)'!C178</f>
        <v>0</v>
      </c>
      <c r="J67" s="15">
        <f>'様式Ⅲ－1(男子)'!L178</f>
        <v>0</v>
      </c>
      <c r="K67" s="15" t="str">
        <f>'様式Ⅲ－1(男子)'!O178</f>
        <v/>
      </c>
      <c r="L67" s="15">
        <f>'様式Ⅲ－1(男子)'!L179</f>
        <v>0</v>
      </c>
      <c r="M67" s="15" t="str">
        <f>'様式Ⅲ－1(男子)'!O179</f>
        <v/>
      </c>
      <c r="N67" s="15">
        <f>'様式Ⅲ－1(男子)'!L180</f>
        <v>0</v>
      </c>
      <c r="O67" s="15" t="str">
        <f>'様式Ⅲ－1(男子)'!O180</f>
        <v/>
      </c>
    </row>
    <row r="68" spans="1:19">
      <c r="A68" s="1">
        <v>67</v>
      </c>
      <c r="B68" s="15" t="str">
        <f>'様式Ⅲ－1(男子)'!H181</f>
        <v/>
      </c>
      <c r="C68" s="15" t="str">
        <f>CONCATENATE('様式Ⅲ－1(男子)'!D181," (",'様式Ⅲ－1(男子)'!F181,")")</f>
        <v xml:space="preserve"> ()</v>
      </c>
      <c r="D68" s="15" t="str">
        <f>'様式Ⅲ－1(男子)'!E181</f>
        <v/>
      </c>
      <c r="E68" s="15">
        <v>1</v>
      </c>
      <c r="F68" s="15">
        <f>基本情報登録!$D$8</f>
        <v>0</v>
      </c>
      <c r="G68" s="15" t="str">
        <f>基本情報登録!$D$10</f>
        <v/>
      </c>
      <c r="H68" s="15" t="e">
        <f>'様式Ⅲ－1(男子)'!G181</f>
        <v>#N/A</v>
      </c>
      <c r="I68" s="15">
        <f>'様式Ⅲ－1(男子)'!C181</f>
        <v>0</v>
      </c>
      <c r="J68" s="15">
        <f>'様式Ⅲ－1(男子)'!L181</f>
        <v>0</v>
      </c>
      <c r="K68" s="15" t="str">
        <f>'様式Ⅲ－1(男子)'!O181</f>
        <v/>
      </c>
      <c r="L68" s="15">
        <f>'様式Ⅲ－1(男子)'!L182</f>
        <v>0</v>
      </c>
      <c r="M68" s="15" t="str">
        <f>'様式Ⅲ－1(男子)'!O182</f>
        <v/>
      </c>
      <c r="N68" s="15">
        <f>'様式Ⅲ－1(男子)'!L183</f>
        <v>0</v>
      </c>
      <c r="O68" s="15" t="str">
        <f>'様式Ⅲ－1(男子)'!O183</f>
        <v/>
      </c>
    </row>
    <row r="69" spans="1:19">
      <c r="A69" s="1">
        <v>68</v>
      </c>
      <c r="B69" s="15" t="str">
        <f>'様式Ⅲ－1(男子)'!H184</f>
        <v/>
      </c>
      <c r="C69" s="15" t="str">
        <f>CONCATENATE('様式Ⅲ－1(男子)'!D184," (",'様式Ⅲ－1(男子)'!F184,")")</f>
        <v xml:space="preserve"> ()</v>
      </c>
      <c r="D69" s="15" t="str">
        <f>'様式Ⅲ－1(男子)'!E184</f>
        <v/>
      </c>
      <c r="E69" s="15">
        <v>1</v>
      </c>
      <c r="F69" s="15">
        <f>基本情報登録!$D$8</f>
        <v>0</v>
      </c>
      <c r="G69" s="15" t="str">
        <f>基本情報登録!$D$10</f>
        <v/>
      </c>
      <c r="H69" s="15" t="e">
        <f>'様式Ⅲ－1(男子)'!G184</f>
        <v>#N/A</v>
      </c>
      <c r="I69" s="15">
        <f>'様式Ⅲ－1(男子)'!C184</f>
        <v>0</v>
      </c>
      <c r="J69" s="15">
        <f>'様式Ⅲ－1(男子)'!L184</f>
        <v>0</v>
      </c>
      <c r="K69" s="15" t="str">
        <f>'様式Ⅲ－1(男子)'!O184</f>
        <v/>
      </c>
      <c r="L69" s="15">
        <f>'様式Ⅲ－1(男子)'!L185</f>
        <v>0</v>
      </c>
      <c r="M69" s="15" t="str">
        <f>'様式Ⅲ－1(男子)'!O185</f>
        <v/>
      </c>
      <c r="N69" s="15">
        <f>'様式Ⅲ－1(男子)'!L186</f>
        <v>0</v>
      </c>
      <c r="O69" s="15" t="str">
        <f>'様式Ⅲ－1(男子)'!O186</f>
        <v/>
      </c>
      <c r="S69" s="15"/>
    </row>
    <row r="70" spans="1:19">
      <c r="A70" s="1">
        <v>69</v>
      </c>
      <c r="B70" s="15" t="str">
        <f>'様式Ⅲ－1(男子)'!H187</f>
        <v/>
      </c>
      <c r="C70" s="15" t="str">
        <f>CONCATENATE('様式Ⅲ－1(男子)'!D187," (",'様式Ⅲ－1(男子)'!F187,")")</f>
        <v xml:space="preserve"> ()</v>
      </c>
      <c r="D70" s="15" t="str">
        <f>'様式Ⅲ－1(男子)'!E187</f>
        <v/>
      </c>
      <c r="E70" s="15">
        <v>1</v>
      </c>
      <c r="F70" s="15">
        <f>基本情報登録!$D$8</f>
        <v>0</v>
      </c>
      <c r="G70" s="15" t="str">
        <f>基本情報登録!$D$10</f>
        <v/>
      </c>
      <c r="H70" s="15" t="e">
        <f>'様式Ⅲ－1(男子)'!G187</f>
        <v>#N/A</v>
      </c>
      <c r="I70" s="15">
        <f>'様式Ⅲ－1(男子)'!C187</f>
        <v>0</v>
      </c>
      <c r="J70" s="15">
        <f>'様式Ⅲ－1(男子)'!L187</f>
        <v>0</v>
      </c>
      <c r="K70" s="15" t="str">
        <f>'様式Ⅲ－1(男子)'!O187</f>
        <v/>
      </c>
      <c r="L70" s="15">
        <f>'様式Ⅲ－1(男子)'!L188</f>
        <v>0</v>
      </c>
      <c r="M70" s="15" t="str">
        <f>'様式Ⅲ－1(男子)'!O188</f>
        <v/>
      </c>
      <c r="N70" s="15">
        <f>'様式Ⅲ－1(男子)'!L189</f>
        <v>0</v>
      </c>
      <c r="O70" s="15" t="str">
        <f>'様式Ⅲ－1(男子)'!O189</f>
        <v/>
      </c>
    </row>
    <row r="71" spans="1:19">
      <c r="A71" s="1">
        <v>70</v>
      </c>
      <c r="B71" s="15" t="str">
        <f>'様式Ⅲ－1(男子)'!H190</f>
        <v/>
      </c>
      <c r="C71" s="15" t="str">
        <f>CONCATENATE('様式Ⅲ－1(男子)'!D190," (",'様式Ⅲ－1(男子)'!F190,")")</f>
        <v xml:space="preserve"> ()</v>
      </c>
      <c r="D71" s="15" t="str">
        <f>'様式Ⅲ－1(男子)'!E190</f>
        <v/>
      </c>
      <c r="E71" s="15">
        <v>1</v>
      </c>
      <c r="F71" s="15">
        <f>基本情報登録!$D$8</f>
        <v>0</v>
      </c>
      <c r="G71" s="15" t="str">
        <f>基本情報登録!$D$10</f>
        <v/>
      </c>
      <c r="H71" s="15" t="e">
        <f>'様式Ⅲ－1(男子)'!G190</f>
        <v>#N/A</v>
      </c>
      <c r="I71" s="15">
        <f>'様式Ⅲ－1(男子)'!C190</f>
        <v>0</v>
      </c>
      <c r="J71" s="15">
        <f>'様式Ⅲ－1(男子)'!L190</f>
        <v>0</v>
      </c>
      <c r="K71" s="15" t="str">
        <f>'様式Ⅲ－1(男子)'!O190</f>
        <v/>
      </c>
      <c r="L71" s="15">
        <f>'様式Ⅲ－1(男子)'!L191</f>
        <v>0</v>
      </c>
      <c r="M71" s="15" t="str">
        <f>'様式Ⅲ－1(男子)'!O191</f>
        <v/>
      </c>
      <c r="N71" s="15">
        <f>'様式Ⅲ－1(男子)'!L192</f>
        <v>0</v>
      </c>
      <c r="O71" s="15" t="str">
        <f>'様式Ⅲ－1(男子)'!O192</f>
        <v/>
      </c>
    </row>
    <row r="72" spans="1:19">
      <c r="A72" s="1">
        <v>71</v>
      </c>
      <c r="B72" s="15" t="str">
        <f>'様式Ⅲ－1(男子)'!H193</f>
        <v/>
      </c>
      <c r="C72" s="15" t="str">
        <f>CONCATENATE('様式Ⅲ－1(男子)'!D193," (",'様式Ⅲ－1(男子)'!F193,")")</f>
        <v xml:space="preserve"> ()</v>
      </c>
      <c r="D72" s="15" t="str">
        <f>'様式Ⅲ－1(男子)'!E193</f>
        <v/>
      </c>
      <c r="E72" s="15">
        <v>1</v>
      </c>
      <c r="F72" s="15">
        <f>基本情報登録!$D$8</f>
        <v>0</v>
      </c>
      <c r="G72" s="15" t="str">
        <f>基本情報登録!$D$10</f>
        <v/>
      </c>
      <c r="H72" s="15" t="e">
        <f>'様式Ⅲ－1(男子)'!G193</f>
        <v>#N/A</v>
      </c>
      <c r="I72" s="15">
        <f>'様式Ⅲ－1(男子)'!C193</f>
        <v>0</v>
      </c>
      <c r="J72" s="15">
        <f>'様式Ⅲ－1(男子)'!L193</f>
        <v>0</v>
      </c>
      <c r="K72" s="15" t="str">
        <f>'様式Ⅲ－1(男子)'!O193</f>
        <v/>
      </c>
      <c r="L72" s="15">
        <f>'様式Ⅲ－1(男子)'!L194</f>
        <v>0</v>
      </c>
      <c r="M72" s="15" t="str">
        <f>'様式Ⅲ－1(男子)'!O194</f>
        <v/>
      </c>
      <c r="N72" s="15">
        <f>'様式Ⅲ－1(男子)'!L195</f>
        <v>0</v>
      </c>
      <c r="O72" s="15" t="str">
        <f>'様式Ⅲ－1(男子)'!O195</f>
        <v/>
      </c>
    </row>
    <row r="73" spans="1:19">
      <c r="A73" s="1">
        <v>72</v>
      </c>
      <c r="B73" s="15" t="str">
        <f>'様式Ⅲ－1(男子)'!H196</f>
        <v/>
      </c>
      <c r="C73" s="15" t="str">
        <f>CONCATENATE('様式Ⅲ－1(男子)'!D196," (",'様式Ⅲ－1(男子)'!F196,")")</f>
        <v xml:space="preserve"> ()</v>
      </c>
      <c r="D73" s="15" t="str">
        <f>'様式Ⅲ－1(男子)'!E196</f>
        <v/>
      </c>
      <c r="E73" s="15">
        <v>1</v>
      </c>
      <c r="F73" s="15">
        <f>基本情報登録!$D$8</f>
        <v>0</v>
      </c>
      <c r="G73" s="15" t="str">
        <f>基本情報登録!$D$10</f>
        <v/>
      </c>
      <c r="H73" s="15" t="e">
        <f>'様式Ⅲ－1(男子)'!G196</f>
        <v>#N/A</v>
      </c>
      <c r="I73" s="15">
        <f>'様式Ⅲ－1(男子)'!C196</f>
        <v>0</v>
      </c>
      <c r="J73" s="15">
        <f>'様式Ⅲ－1(男子)'!L196</f>
        <v>0</v>
      </c>
      <c r="K73" s="15" t="str">
        <f>'様式Ⅲ－1(男子)'!O196</f>
        <v/>
      </c>
      <c r="L73" s="15">
        <f>'様式Ⅲ－1(男子)'!L197</f>
        <v>0</v>
      </c>
      <c r="M73" s="15" t="str">
        <f>'様式Ⅲ－1(男子)'!O197</f>
        <v/>
      </c>
      <c r="N73" s="15">
        <f>'様式Ⅲ－1(男子)'!L198</f>
        <v>0</v>
      </c>
      <c r="O73" s="15" t="str">
        <f>'様式Ⅲ－1(男子)'!O198</f>
        <v/>
      </c>
    </row>
    <row r="74" spans="1:19">
      <c r="A74" s="1">
        <v>73</v>
      </c>
      <c r="B74" s="15" t="str">
        <f>'様式Ⅲ－1(男子)'!H199</f>
        <v/>
      </c>
      <c r="C74" s="15" t="str">
        <f>CONCATENATE('様式Ⅲ－1(男子)'!D199," (",'様式Ⅲ－1(男子)'!F199,")")</f>
        <v xml:space="preserve"> ()</v>
      </c>
      <c r="D74" s="15" t="str">
        <f>'様式Ⅲ－1(男子)'!E199</f>
        <v/>
      </c>
      <c r="E74" s="15">
        <v>1</v>
      </c>
      <c r="F74" s="15">
        <f>基本情報登録!$D$8</f>
        <v>0</v>
      </c>
      <c r="G74" s="15" t="str">
        <f>基本情報登録!$D$10</f>
        <v/>
      </c>
      <c r="H74" s="15" t="e">
        <f>'様式Ⅲ－1(男子)'!G199</f>
        <v>#N/A</v>
      </c>
      <c r="I74" s="15">
        <f>'様式Ⅲ－1(男子)'!C199</f>
        <v>0</v>
      </c>
      <c r="J74" s="15">
        <f>'様式Ⅲ－1(男子)'!L199</f>
        <v>0</v>
      </c>
      <c r="K74" s="15" t="str">
        <f>'様式Ⅲ－1(男子)'!O199</f>
        <v/>
      </c>
      <c r="L74" s="15">
        <f>'様式Ⅲ－1(男子)'!L200</f>
        <v>0</v>
      </c>
      <c r="M74" s="15" t="str">
        <f>'様式Ⅲ－1(男子)'!O200</f>
        <v/>
      </c>
      <c r="N74" s="15">
        <f>'様式Ⅲ－1(男子)'!L201</f>
        <v>0</v>
      </c>
      <c r="O74" s="15" t="str">
        <f>'様式Ⅲ－1(男子)'!O201</f>
        <v/>
      </c>
    </row>
    <row r="75" spans="1:19">
      <c r="A75" s="1">
        <v>74</v>
      </c>
      <c r="B75" s="15" t="str">
        <f>'様式Ⅲ－1(男子)'!H202</f>
        <v/>
      </c>
      <c r="C75" s="15" t="str">
        <f>CONCATENATE('様式Ⅲ－1(男子)'!D202," (",'様式Ⅲ－1(男子)'!F202,")")</f>
        <v xml:space="preserve"> ()</v>
      </c>
      <c r="D75" s="15" t="str">
        <f>'様式Ⅲ－1(男子)'!E202</f>
        <v/>
      </c>
      <c r="E75" s="15">
        <v>1</v>
      </c>
      <c r="F75" s="15">
        <f>基本情報登録!$D$8</f>
        <v>0</v>
      </c>
      <c r="G75" s="15" t="str">
        <f>基本情報登録!$D$10</f>
        <v/>
      </c>
      <c r="H75" s="15" t="e">
        <f>'様式Ⅲ－1(男子)'!G202</f>
        <v>#N/A</v>
      </c>
      <c r="I75" s="15">
        <f>'様式Ⅲ－1(男子)'!C202</f>
        <v>0</v>
      </c>
      <c r="J75" s="15">
        <f>'様式Ⅲ－1(男子)'!L202</f>
        <v>0</v>
      </c>
      <c r="K75" s="15" t="str">
        <f>'様式Ⅲ－1(男子)'!O202</f>
        <v/>
      </c>
      <c r="L75" s="15">
        <f>'様式Ⅲ－1(男子)'!L203</f>
        <v>0</v>
      </c>
      <c r="M75" s="15" t="str">
        <f>'様式Ⅲ－1(男子)'!O203</f>
        <v/>
      </c>
      <c r="N75" s="15">
        <f>'様式Ⅲ－1(男子)'!L204</f>
        <v>0</v>
      </c>
      <c r="O75" s="15" t="str">
        <f>'様式Ⅲ－1(男子)'!O204</f>
        <v/>
      </c>
    </row>
    <row r="76" spans="1:19">
      <c r="A76" s="1">
        <v>75</v>
      </c>
      <c r="B76" s="15" t="str">
        <f>'様式Ⅲ－1(男子)'!H205</f>
        <v/>
      </c>
      <c r="C76" s="15" t="str">
        <f>CONCATENATE('様式Ⅲ－1(男子)'!D205," (",'様式Ⅲ－1(男子)'!F205,")")</f>
        <v xml:space="preserve"> ()</v>
      </c>
      <c r="D76" s="15" t="str">
        <f>'様式Ⅲ－1(男子)'!E205</f>
        <v/>
      </c>
      <c r="E76" s="15">
        <v>1</v>
      </c>
      <c r="F76" s="15">
        <f>基本情報登録!$D$8</f>
        <v>0</v>
      </c>
      <c r="G76" s="15" t="str">
        <f>基本情報登録!$D$10</f>
        <v/>
      </c>
      <c r="H76" s="15" t="e">
        <f>'様式Ⅲ－1(男子)'!G205</f>
        <v>#N/A</v>
      </c>
      <c r="I76" s="15">
        <f>'様式Ⅲ－1(男子)'!C205</f>
        <v>0</v>
      </c>
      <c r="J76" s="15">
        <f>'様式Ⅲ－1(男子)'!L205</f>
        <v>0</v>
      </c>
      <c r="K76" s="15" t="str">
        <f>'様式Ⅲ－1(男子)'!O205</f>
        <v/>
      </c>
      <c r="L76" s="15">
        <f>'様式Ⅲ－1(男子)'!L206</f>
        <v>0</v>
      </c>
      <c r="M76" s="15" t="str">
        <f>'様式Ⅲ－1(男子)'!O206</f>
        <v/>
      </c>
      <c r="N76" s="15">
        <f>'様式Ⅲ－1(男子)'!L207</f>
        <v>0</v>
      </c>
      <c r="O76" s="15" t="str">
        <f>'様式Ⅲ－1(男子)'!O207</f>
        <v/>
      </c>
    </row>
    <row r="77" spans="1:19">
      <c r="A77" s="1">
        <v>76</v>
      </c>
      <c r="B77" s="15" t="str">
        <f>'様式Ⅲ－1(男子)'!H208</f>
        <v/>
      </c>
      <c r="C77" s="15" t="str">
        <f>CONCATENATE('様式Ⅲ－1(男子)'!D208," (",'様式Ⅲ－1(男子)'!F208,")")</f>
        <v xml:space="preserve"> ()</v>
      </c>
      <c r="D77" s="15" t="str">
        <f>'様式Ⅲ－1(男子)'!E208</f>
        <v/>
      </c>
      <c r="E77" s="15">
        <v>1</v>
      </c>
      <c r="F77" s="15">
        <f>基本情報登録!$D$8</f>
        <v>0</v>
      </c>
      <c r="G77" s="15" t="str">
        <f>基本情報登録!$D$10</f>
        <v/>
      </c>
      <c r="H77" s="15" t="e">
        <f>'様式Ⅲ－1(男子)'!G208</f>
        <v>#N/A</v>
      </c>
      <c r="I77" s="15">
        <f>'様式Ⅲ－1(男子)'!C208</f>
        <v>0</v>
      </c>
      <c r="J77" s="15">
        <f>'様式Ⅲ－1(男子)'!L208</f>
        <v>0</v>
      </c>
      <c r="K77" s="15" t="str">
        <f>'様式Ⅲ－1(男子)'!O208</f>
        <v/>
      </c>
      <c r="L77" s="15">
        <f>'様式Ⅲ－1(男子)'!L209</f>
        <v>0</v>
      </c>
      <c r="M77" s="15" t="str">
        <f>'様式Ⅲ－1(男子)'!O209</f>
        <v/>
      </c>
      <c r="N77" s="15">
        <f>'様式Ⅲ－1(男子)'!L210</f>
        <v>0</v>
      </c>
      <c r="O77" s="15" t="str">
        <f>'様式Ⅲ－1(男子)'!O210</f>
        <v/>
      </c>
    </row>
    <row r="78" spans="1:19">
      <c r="A78" s="1">
        <v>77</v>
      </c>
      <c r="B78" s="15" t="str">
        <f>'様式Ⅲ－1(男子)'!H211</f>
        <v/>
      </c>
      <c r="C78" s="15" t="str">
        <f>CONCATENATE('様式Ⅲ－1(男子)'!D211," (",'様式Ⅲ－1(男子)'!F211,")")</f>
        <v xml:space="preserve"> ()</v>
      </c>
      <c r="D78" s="15" t="str">
        <f>'様式Ⅲ－1(男子)'!E211</f>
        <v/>
      </c>
      <c r="E78" s="15">
        <v>1</v>
      </c>
      <c r="F78" s="15">
        <f>基本情報登録!$D$8</f>
        <v>0</v>
      </c>
      <c r="G78" s="15" t="str">
        <f>基本情報登録!$D$10</f>
        <v/>
      </c>
      <c r="H78" s="15" t="e">
        <f>'様式Ⅲ－1(男子)'!G211</f>
        <v>#N/A</v>
      </c>
      <c r="I78" s="15">
        <f>'様式Ⅲ－1(男子)'!C211</f>
        <v>0</v>
      </c>
      <c r="J78" s="15">
        <f>'様式Ⅲ－1(男子)'!L211</f>
        <v>0</v>
      </c>
      <c r="K78" s="15" t="str">
        <f>'様式Ⅲ－1(男子)'!O211</f>
        <v/>
      </c>
      <c r="L78" s="15">
        <f>'様式Ⅲ－1(男子)'!L212</f>
        <v>0</v>
      </c>
      <c r="M78" s="15" t="str">
        <f>'様式Ⅲ－1(男子)'!O212</f>
        <v/>
      </c>
      <c r="N78" s="15">
        <f>'様式Ⅲ－1(男子)'!L213</f>
        <v>0</v>
      </c>
      <c r="O78" s="15" t="str">
        <f>'様式Ⅲ－1(男子)'!O213</f>
        <v/>
      </c>
    </row>
    <row r="79" spans="1:19">
      <c r="A79" s="1">
        <v>78</v>
      </c>
      <c r="B79" s="15" t="str">
        <f>'様式Ⅲ－1(男子)'!H214</f>
        <v/>
      </c>
      <c r="C79" s="15" t="str">
        <f>CONCATENATE('様式Ⅲ－1(男子)'!D214," (",'様式Ⅲ－1(男子)'!F214,")")</f>
        <v xml:space="preserve"> ()</v>
      </c>
      <c r="D79" s="15" t="str">
        <f>'様式Ⅲ－1(男子)'!E214</f>
        <v/>
      </c>
      <c r="E79" s="15">
        <v>1</v>
      </c>
      <c r="F79" s="15">
        <f>基本情報登録!$D$8</f>
        <v>0</v>
      </c>
      <c r="G79" s="15" t="str">
        <f>基本情報登録!$D$10</f>
        <v/>
      </c>
      <c r="H79" s="15" t="e">
        <f>'様式Ⅲ－1(男子)'!G214</f>
        <v>#N/A</v>
      </c>
      <c r="I79" s="15">
        <f>'様式Ⅲ－1(男子)'!C214</f>
        <v>0</v>
      </c>
      <c r="J79" s="15">
        <f>'様式Ⅲ－1(男子)'!L214</f>
        <v>0</v>
      </c>
      <c r="K79" s="15" t="str">
        <f>'様式Ⅲ－1(男子)'!O214</f>
        <v/>
      </c>
      <c r="L79" s="15">
        <f>'様式Ⅲ－1(男子)'!L215</f>
        <v>0</v>
      </c>
      <c r="M79" s="15" t="str">
        <f>'様式Ⅲ－1(男子)'!O215</f>
        <v/>
      </c>
      <c r="N79" s="15">
        <f>'様式Ⅲ－1(男子)'!L216</f>
        <v>0</v>
      </c>
      <c r="O79" s="15" t="str">
        <f>'様式Ⅲ－1(男子)'!O216</f>
        <v/>
      </c>
    </row>
    <row r="80" spans="1:19">
      <c r="A80" s="1">
        <v>79</v>
      </c>
      <c r="B80" s="15" t="str">
        <f>'様式Ⅲ－1(男子)'!H217</f>
        <v/>
      </c>
      <c r="C80" s="15" t="str">
        <f>CONCATENATE('様式Ⅲ－1(男子)'!D217," (",'様式Ⅲ－1(男子)'!F217,")")</f>
        <v xml:space="preserve"> ()</v>
      </c>
      <c r="D80" s="15" t="str">
        <f>'様式Ⅲ－1(男子)'!E217</f>
        <v/>
      </c>
      <c r="E80" s="15">
        <v>1</v>
      </c>
      <c r="F80" s="15">
        <f>基本情報登録!$D$8</f>
        <v>0</v>
      </c>
      <c r="G80" s="15" t="str">
        <f>基本情報登録!$D$10</f>
        <v/>
      </c>
      <c r="H80" s="15" t="e">
        <f>'様式Ⅲ－1(男子)'!G217</f>
        <v>#N/A</v>
      </c>
      <c r="I80" s="15">
        <f>'様式Ⅲ－1(男子)'!C217</f>
        <v>0</v>
      </c>
      <c r="J80" s="15">
        <f>'様式Ⅲ－1(男子)'!L217</f>
        <v>0</v>
      </c>
      <c r="K80" s="15" t="str">
        <f>'様式Ⅲ－1(男子)'!O217</f>
        <v/>
      </c>
      <c r="L80" s="15">
        <f>'様式Ⅲ－1(男子)'!L218</f>
        <v>0</v>
      </c>
      <c r="M80" s="15" t="str">
        <f>'様式Ⅲ－1(男子)'!O218</f>
        <v/>
      </c>
      <c r="N80" s="15">
        <f>'様式Ⅲ－1(男子)'!L219</f>
        <v>0</v>
      </c>
      <c r="O80" s="15" t="str">
        <f>'様式Ⅲ－1(男子)'!O219</f>
        <v/>
      </c>
    </row>
    <row r="81" spans="1:15">
      <c r="A81" s="1">
        <v>80</v>
      </c>
      <c r="B81" s="15" t="str">
        <f>'様式Ⅲ－1(男子)'!H220</f>
        <v/>
      </c>
      <c r="C81" s="15" t="str">
        <f>CONCATENATE('様式Ⅲ－1(男子)'!D220," (",'様式Ⅲ－1(男子)'!F220,")")</f>
        <v xml:space="preserve"> ()</v>
      </c>
      <c r="D81" s="15" t="str">
        <f>'様式Ⅲ－1(男子)'!E220</f>
        <v/>
      </c>
      <c r="E81" s="15">
        <v>1</v>
      </c>
      <c r="F81" s="15">
        <f>基本情報登録!$D$8</f>
        <v>0</v>
      </c>
      <c r="G81" s="15" t="str">
        <f>基本情報登録!$D$10</f>
        <v/>
      </c>
      <c r="H81" s="15" t="e">
        <f>'様式Ⅲ－1(男子)'!G220</f>
        <v>#N/A</v>
      </c>
      <c r="I81" s="15">
        <f>'様式Ⅲ－1(男子)'!C220</f>
        <v>0</v>
      </c>
      <c r="J81" s="15">
        <f>'様式Ⅲ－1(男子)'!L220</f>
        <v>0</v>
      </c>
      <c r="K81" s="15" t="str">
        <f>'様式Ⅲ－1(男子)'!O220</f>
        <v/>
      </c>
      <c r="L81" s="15">
        <f>'様式Ⅲ－1(男子)'!L221</f>
        <v>0</v>
      </c>
      <c r="M81" s="15" t="str">
        <f>'様式Ⅲ－1(男子)'!O221</f>
        <v/>
      </c>
      <c r="N81" s="15">
        <f>'様式Ⅲ－1(男子)'!L222</f>
        <v>0</v>
      </c>
      <c r="O81" s="15" t="str">
        <f>'様式Ⅲ－1(男子)'!O222</f>
        <v/>
      </c>
    </row>
    <row r="82" spans="1:15">
      <c r="A82" s="1">
        <v>81</v>
      </c>
      <c r="B82" s="15" t="str">
        <f>'様式Ⅲ－1(男子)'!H223</f>
        <v/>
      </c>
      <c r="C82" s="15" t="str">
        <f>CONCATENATE('様式Ⅲ－1(男子)'!D223," (",'様式Ⅲ－1(男子)'!F223,")")</f>
        <v xml:space="preserve"> ()</v>
      </c>
      <c r="D82" s="15" t="str">
        <f>'様式Ⅲ－1(男子)'!E223</f>
        <v/>
      </c>
      <c r="E82" s="15">
        <v>1</v>
      </c>
      <c r="F82" s="15">
        <f>基本情報登録!$D$8</f>
        <v>0</v>
      </c>
      <c r="G82" s="15" t="str">
        <f>基本情報登録!$D$10</f>
        <v/>
      </c>
      <c r="H82" s="15" t="e">
        <f>'様式Ⅲ－1(男子)'!G223</f>
        <v>#N/A</v>
      </c>
      <c r="I82" s="15">
        <f>'様式Ⅲ－1(男子)'!C223</f>
        <v>0</v>
      </c>
      <c r="J82" s="15">
        <f>'様式Ⅲ－1(男子)'!L223</f>
        <v>0</v>
      </c>
      <c r="K82" s="15" t="str">
        <f>'様式Ⅲ－1(男子)'!O223</f>
        <v/>
      </c>
      <c r="L82" s="15">
        <f>'様式Ⅲ－1(男子)'!L224</f>
        <v>0</v>
      </c>
      <c r="M82" s="15" t="str">
        <f>'様式Ⅲ－1(男子)'!O224</f>
        <v/>
      </c>
      <c r="N82" s="15">
        <f>'様式Ⅲ－1(男子)'!L225</f>
        <v>0</v>
      </c>
      <c r="O82" s="15" t="str">
        <f>'様式Ⅲ－1(男子)'!O225</f>
        <v/>
      </c>
    </row>
    <row r="83" spans="1:15">
      <c r="A83" s="1">
        <v>82</v>
      </c>
      <c r="B83" s="15" t="str">
        <f>'様式Ⅲ－1(男子)'!H226</f>
        <v/>
      </c>
      <c r="C83" s="15" t="str">
        <f>CONCATENATE('様式Ⅲ－1(男子)'!D226," (",'様式Ⅲ－1(男子)'!F226,")")</f>
        <v xml:space="preserve"> ()</v>
      </c>
      <c r="D83" s="15" t="str">
        <f>'様式Ⅲ－1(男子)'!E226</f>
        <v/>
      </c>
      <c r="E83" s="15">
        <v>1</v>
      </c>
      <c r="F83" s="15">
        <f>基本情報登録!$D$8</f>
        <v>0</v>
      </c>
      <c r="G83" s="15" t="str">
        <f>基本情報登録!$D$10</f>
        <v/>
      </c>
      <c r="H83" s="15" t="e">
        <f>'様式Ⅲ－1(男子)'!G226</f>
        <v>#N/A</v>
      </c>
      <c r="I83" s="15">
        <f>'様式Ⅲ－1(男子)'!C226</f>
        <v>0</v>
      </c>
      <c r="J83" s="15">
        <f>'様式Ⅲ－1(男子)'!L226</f>
        <v>0</v>
      </c>
      <c r="K83" s="15" t="str">
        <f>'様式Ⅲ－1(男子)'!O226</f>
        <v/>
      </c>
      <c r="L83" s="15">
        <f>'様式Ⅲ－1(男子)'!L227</f>
        <v>0</v>
      </c>
      <c r="M83" s="15" t="str">
        <f>'様式Ⅲ－1(男子)'!O227</f>
        <v/>
      </c>
      <c r="N83" s="15">
        <f>'様式Ⅲ－1(男子)'!L228</f>
        <v>0</v>
      </c>
      <c r="O83" s="15" t="str">
        <f>'様式Ⅲ－1(男子)'!O228</f>
        <v/>
      </c>
    </row>
    <row r="84" spans="1:15">
      <c r="A84" s="1">
        <v>83</v>
      </c>
      <c r="B84" s="15" t="str">
        <f>'様式Ⅲ－1(男子)'!H229</f>
        <v/>
      </c>
      <c r="C84" s="15" t="str">
        <f>CONCATENATE('様式Ⅲ－1(男子)'!D229," (",'様式Ⅲ－1(男子)'!F229,")")</f>
        <v xml:space="preserve"> ()</v>
      </c>
      <c r="D84" s="15" t="str">
        <f>'様式Ⅲ－1(男子)'!E229</f>
        <v/>
      </c>
      <c r="E84" s="15">
        <v>1</v>
      </c>
      <c r="F84" s="15">
        <f>基本情報登録!$D$8</f>
        <v>0</v>
      </c>
      <c r="G84" s="15" t="str">
        <f>基本情報登録!$D$10</f>
        <v/>
      </c>
      <c r="H84" s="15" t="e">
        <f>'様式Ⅲ－1(男子)'!G229</f>
        <v>#N/A</v>
      </c>
      <c r="I84" s="15">
        <f>'様式Ⅲ－1(男子)'!C229</f>
        <v>0</v>
      </c>
      <c r="J84" s="15">
        <f>'様式Ⅲ－1(男子)'!L229</f>
        <v>0</v>
      </c>
      <c r="K84" s="15" t="str">
        <f>'様式Ⅲ－1(男子)'!O229</f>
        <v/>
      </c>
      <c r="L84" s="15">
        <f>'様式Ⅲ－1(男子)'!L230</f>
        <v>0</v>
      </c>
      <c r="M84" s="15" t="str">
        <f>'様式Ⅲ－1(男子)'!O230</f>
        <v/>
      </c>
      <c r="N84" s="15">
        <f>'様式Ⅲ－1(男子)'!L231</f>
        <v>0</v>
      </c>
      <c r="O84" s="15" t="str">
        <f>'様式Ⅲ－1(男子)'!O231</f>
        <v/>
      </c>
    </row>
    <row r="85" spans="1:15">
      <c r="A85" s="1">
        <v>84</v>
      </c>
      <c r="B85" s="15" t="str">
        <f>'様式Ⅲ－1(男子)'!H232</f>
        <v/>
      </c>
      <c r="C85" s="15" t="str">
        <f>CONCATENATE('様式Ⅲ－1(男子)'!D232," (",'様式Ⅲ－1(男子)'!F232,")")</f>
        <v xml:space="preserve"> ()</v>
      </c>
      <c r="D85" s="15" t="str">
        <f>'様式Ⅲ－1(男子)'!E232</f>
        <v/>
      </c>
      <c r="E85" s="15">
        <v>1</v>
      </c>
      <c r="F85" s="15">
        <f>基本情報登録!$D$8</f>
        <v>0</v>
      </c>
      <c r="G85" s="15" t="str">
        <f>基本情報登録!$D$10</f>
        <v/>
      </c>
      <c r="H85" s="15" t="e">
        <f>'様式Ⅲ－1(男子)'!G232</f>
        <v>#N/A</v>
      </c>
      <c r="I85" s="15">
        <f>'様式Ⅲ－1(男子)'!C232</f>
        <v>0</v>
      </c>
      <c r="J85" s="15">
        <f>'様式Ⅲ－1(男子)'!L232</f>
        <v>0</v>
      </c>
      <c r="K85" s="15" t="str">
        <f>'様式Ⅲ－1(男子)'!O232</f>
        <v/>
      </c>
      <c r="L85" s="15">
        <f>'様式Ⅲ－1(男子)'!L233</f>
        <v>0</v>
      </c>
      <c r="M85" s="15" t="str">
        <f>'様式Ⅲ－1(男子)'!O233</f>
        <v/>
      </c>
      <c r="N85" s="15">
        <f>'様式Ⅲ－1(男子)'!L234</f>
        <v>0</v>
      </c>
      <c r="O85" s="15" t="str">
        <f>'様式Ⅲ－1(男子)'!O234</f>
        <v/>
      </c>
    </row>
    <row r="86" spans="1:15">
      <c r="A86" s="1">
        <v>85</v>
      </c>
      <c r="B86" s="15" t="str">
        <f>'様式Ⅲ－1(男子)'!H235</f>
        <v/>
      </c>
      <c r="C86" s="15" t="str">
        <f>CONCATENATE('様式Ⅲ－1(男子)'!D235," (",'様式Ⅲ－1(男子)'!F235,")")</f>
        <v xml:space="preserve"> ()</v>
      </c>
      <c r="D86" s="15" t="str">
        <f>'様式Ⅲ－1(男子)'!E235</f>
        <v/>
      </c>
      <c r="E86" s="15">
        <v>1</v>
      </c>
      <c r="F86" s="15">
        <f>基本情報登録!$D$8</f>
        <v>0</v>
      </c>
      <c r="G86" s="15" t="str">
        <f>基本情報登録!$D$10</f>
        <v/>
      </c>
      <c r="H86" s="15" t="e">
        <f>'様式Ⅲ－1(男子)'!G235</f>
        <v>#N/A</v>
      </c>
      <c r="I86" s="15">
        <f>'様式Ⅲ－1(男子)'!C235</f>
        <v>0</v>
      </c>
      <c r="J86" s="15">
        <f>'様式Ⅲ－1(男子)'!L235</f>
        <v>0</v>
      </c>
      <c r="K86" s="15" t="str">
        <f>'様式Ⅲ－1(男子)'!O235</f>
        <v/>
      </c>
      <c r="L86" s="15">
        <f>'様式Ⅲ－1(男子)'!L236</f>
        <v>0</v>
      </c>
      <c r="M86" s="15" t="str">
        <f>'様式Ⅲ－1(男子)'!O236</f>
        <v/>
      </c>
      <c r="N86" s="15">
        <f>'様式Ⅲ－1(男子)'!L237</f>
        <v>0</v>
      </c>
      <c r="O86" s="15" t="str">
        <f>'様式Ⅲ－1(男子)'!O237</f>
        <v/>
      </c>
    </row>
    <row r="87" spans="1:15">
      <c r="A87" s="1">
        <v>86</v>
      </c>
      <c r="B87" s="15" t="str">
        <f>'様式Ⅲ－1(男子)'!H238</f>
        <v/>
      </c>
      <c r="C87" s="15" t="str">
        <f>CONCATENATE('様式Ⅲ－1(男子)'!D238," (",'様式Ⅲ－1(男子)'!F238,")")</f>
        <v xml:space="preserve"> ()</v>
      </c>
      <c r="D87" s="15" t="str">
        <f>'様式Ⅲ－1(男子)'!E238</f>
        <v/>
      </c>
      <c r="E87" s="15">
        <v>1</v>
      </c>
      <c r="F87" s="15">
        <f>基本情報登録!$D$8</f>
        <v>0</v>
      </c>
      <c r="G87" s="15" t="str">
        <f>基本情報登録!$D$10</f>
        <v/>
      </c>
      <c r="H87" s="15" t="e">
        <f>'様式Ⅲ－1(男子)'!G238</f>
        <v>#N/A</v>
      </c>
      <c r="I87" s="15">
        <f>'様式Ⅲ－1(男子)'!C238</f>
        <v>0</v>
      </c>
      <c r="J87" s="15">
        <f>'様式Ⅲ－1(男子)'!L238</f>
        <v>0</v>
      </c>
      <c r="K87" s="15" t="str">
        <f>'様式Ⅲ－1(男子)'!O238</f>
        <v/>
      </c>
      <c r="L87" s="15">
        <f>'様式Ⅲ－1(男子)'!L239</f>
        <v>0</v>
      </c>
      <c r="M87" s="15" t="str">
        <f>'様式Ⅲ－1(男子)'!O239</f>
        <v/>
      </c>
      <c r="N87" s="15">
        <f>'様式Ⅲ－1(男子)'!L240</f>
        <v>0</v>
      </c>
      <c r="O87" s="15" t="str">
        <f>'様式Ⅲ－1(男子)'!O240</f>
        <v/>
      </c>
    </row>
    <row r="88" spans="1:15">
      <c r="A88" s="1">
        <v>87</v>
      </c>
      <c r="B88" s="15" t="str">
        <f>'様式Ⅲ－1(男子)'!H241</f>
        <v/>
      </c>
      <c r="C88" s="15" t="str">
        <f>CONCATENATE('様式Ⅲ－1(男子)'!D241," (",'様式Ⅲ－1(男子)'!F241,")")</f>
        <v xml:space="preserve"> ()</v>
      </c>
      <c r="D88" s="15" t="str">
        <f>'様式Ⅲ－1(男子)'!E241</f>
        <v/>
      </c>
      <c r="E88" s="15">
        <v>1</v>
      </c>
      <c r="F88" s="15">
        <f>基本情報登録!$D$8</f>
        <v>0</v>
      </c>
      <c r="G88" s="15" t="str">
        <f>基本情報登録!$D$10</f>
        <v/>
      </c>
      <c r="H88" s="15" t="e">
        <f>'様式Ⅲ－1(男子)'!G241</f>
        <v>#N/A</v>
      </c>
      <c r="I88" s="15">
        <f>'様式Ⅲ－1(男子)'!C241</f>
        <v>0</v>
      </c>
      <c r="J88" s="15">
        <f>'様式Ⅲ－1(男子)'!L241</f>
        <v>0</v>
      </c>
      <c r="K88" s="15" t="str">
        <f>'様式Ⅲ－1(男子)'!O241</f>
        <v/>
      </c>
      <c r="L88" s="15">
        <f>'様式Ⅲ－1(男子)'!L242</f>
        <v>0</v>
      </c>
      <c r="M88" s="15" t="str">
        <f>'様式Ⅲ－1(男子)'!O242</f>
        <v/>
      </c>
      <c r="N88" s="15">
        <f>'様式Ⅲ－1(男子)'!L243</f>
        <v>0</v>
      </c>
      <c r="O88" s="15" t="str">
        <f>'様式Ⅲ－1(男子)'!O243</f>
        <v/>
      </c>
    </row>
    <row r="89" spans="1:15">
      <c r="A89" s="1">
        <v>88</v>
      </c>
      <c r="B89" s="15" t="str">
        <f>'様式Ⅲ－1(男子)'!H244</f>
        <v/>
      </c>
      <c r="C89" s="15" t="str">
        <f>CONCATENATE('様式Ⅲ－1(男子)'!D244," (",'様式Ⅲ－1(男子)'!F244,")")</f>
        <v xml:space="preserve"> ()</v>
      </c>
      <c r="D89" s="15" t="str">
        <f>'様式Ⅲ－1(男子)'!E244</f>
        <v/>
      </c>
      <c r="E89" s="15">
        <v>1</v>
      </c>
      <c r="F89" s="15">
        <f>基本情報登録!$D$8</f>
        <v>0</v>
      </c>
      <c r="G89" s="15" t="str">
        <f>基本情報登録!$D$10</f>
        <v/>
      </c>
      <c r="H89" s="15" t="e">
        <f>'様式Ⅲ－1(男子)'!G244</f>
        <v>#N/A</v>
      </c>
      <c r="I89" s="15">
        <f>'様式Ⅲ－1(男子)'!C244</f>
        <v>0</v>
      </c>
      <c r="J89" s="15">
        <f>'様式Ⅲ－1(男子)'!L244</f>
        <v>0</v>
      </c>
      <c r="K89" s="15" t="str">
        <f>'様式Ⅲ－1(男子)'!O244</f>
        <v/>
      </c>
      <c r="L89" s="15">
        <f>'様式Ⅲ－1(男子)'!L245</f>
        <v>0</v>
      </c>
      <c r="M89" s="15" t="str">
        <f>'様式Ⅲ－1(男子)'!O245</f>
        <v/>
      </c>
      <c r="N89" s="15">
        <f>'様式Ⅲ－1(男子)'!L246</f>
        <v>0</v>
      </c>
      <c r="O89" s="15" t="str">
        <f>'様式Ⅲ－1(男子)'!O246</f>
        <v/>
      </c>
    </row>
    <row r="90" spans="1:15">
      <c r="A90" s="1">
        <v>89</v>
      </c>
      <c r="B90" s="15" t="str">
        <f>'様式Ⅲ－1(男子)'!H247</f>
        <v/>
      </c>
      <c r="C90" s="15" t="str">
        <f>CONCATENATE('様式Ⅲ－1(男子)'!D247," (",'様式Ⅲ－1(男子)'!F247,")")</f>
        <v xml:space="preserve"> ()</v>
      </c>
      <c r="D90" s="15" t="str">
        <f>'様式Ⅲ－1(男子)'!E247</f>
        <v/>
      </c>
      <c r="E90" s="15">
        <v>1</v>
      </c>
      <c r="F90" s="15">
        <f>基本情報登録!$D$8</f>
        <v>0</v>
      </c>
      <c r="G90" s="15" t="str">
        <f>基本情報登録!$D$10</f>
        <v/>
      </c>
      <c r="H90" s="15" t="e">
        <f>'様式Ⅲ－1(男子)'!G247</f>
        <v>#N/A</v>
      </c>
      <c r="I90" s="15">
        <f>'様式Ⅲ－1(男子)'!C247</f>
        <v>0</v>
      </c>
      <c r="J90" s="15">
        <f>'様式Ⅲ－1(男子)'!L247</f>
        <v>0</v>
      </c>
      <c r="K90" s="15" t="str">
        <f>'様式Ⅲ－1(男子)'!O247</f>
        <v/>
      </c>
      <c r="L90" s="15">
        <f>'様式Ⅲ－1(男子)'!L248</f>
        <v>0</v>
      </c>
      <c r="M90" s="15" t="str">
        <f>'様式Ⅲ－1(男子)'!O248</f>
        <v/>
      </c>
      <c r="N90" s="15">
        <f>'様式Ⅲ－1(男子)'!L249</f>
        <v>0</v>
      </c>
      <c r="O90" s="15" t="str">
        <f>'様式Ⅲ－1(男子)'!O249</f>
        <v/>
      </c>
    </row>
    <row r="91" spans="1:15">
      <c r="A91" s="1">
        <v>90</v>
      </c>
      <c r="B91" s="15" t="str">
        <f>'様式Ⅲ－1(男子)'!H250</f>
        <v/>
      </c>
      <c r="C91" s="15" t="str">
        <f>CONCATENATE('様式Ⅲ－1(男子)'!D250," (",'様式Ⅲ－1(男子)'!F250,")")</f>
        <v xml:space="preserve"> ()</v>
      </c>
      <c r="D91" s="15" t="str">
        <f>'様式Ⅲ－1(男子)'!E250</f>
        <v/>
      </c>
      <c r="E91" s="15">
        <v>1</v>
      </c>
      <c r="F91" s="15">
        <f>基本情報登録!$D$8</f>
        <v>0</v>
      </c>
      <c r="G91" s="15" t="str">
        <f>基本情報登録!$D$10</f>
        <v/>
      </c>
      <c r="H91" s="15" t="e">
        <f>'様式Ⅲ－1(男子)'!G250</f>
        <v>#N/A</v>
      </c>
      <c r="I91" s="15">
        <f>'様式Ⅲ－1(男子)'!C250</f>
        <v>0</v>
      </c>
      <c r="J91" s="15">
        <f>'様式Ⅲ－1(男子)'!L250</f>
        <v>0</v>
      </c>
      <c r="K91" s="15" t="str">
        <f>'様式Ⅲ－1(男子)'!O250</f>
        <v/>
      </c>
      <c r="L91" s="15">
        <f>'様式Ⅲ－1(男子)'!L251</f>
        <v>0</v>
      </c>
      <c r="M91" s="15" t="str">
        <f>'様式Ⅲ－1(男子)'!O251</f>
        <v/>
      </c>
      <c r="N91" s="15">
        <f>'様式Ⅲ－1(男子)'!L252</f>
        <v>0</v>
      </c>
      <c r="O91" s="15" t="str">
        <f>'様式Ⅲ－1(男子)'!O252</f>
        <v/>
      </c>
    </row>
    <row r="92" spans="1:15">
      <c r="A92" s="1">
        <v>91</v>
      </c>
      <c r="B92" s="15" t="str">
        <f>'様式Ⅲ－1(男子)'!H253</f>
        <v/>
      </c>
      <c r="C92" s="15" t="str">
        <f>CONCATENATE('様式Ⅲ－1(男子)'!D253," (",'様式Ⅲ－1(男子)'!F253,")")</f>
        <v xml:space="preserve"> ()</v>
      </c>
      <c r="D92" s="15" t="str">
        <f>'様式Ⅲ－1(男子)'!E253</f>
        <v/>
      </c>
      <c r="E92" s="15">
        <v>1</v>
      </c>
      <c r="F92" s="15">
        <f>基本情報登録!$D$8</f>
        <v>0</v>
      </c>
      <c r="G92" s="15" t="str">
        <f>基本情報登録!$D$10</f>
        <v/>
      </c>
      <c r="H92" s="15" t="e">
        <f>'様式Ⅲ－1(男子)'!G253</f>
        <v>#N/A</v>
      </c>
      <c r="I92" s="15">
        <f>'様式Ⅲ－1(男子)'!C253</f>
        <v>0</v>
      </c>
      <c r="J92" s="15">
        <f>'様式Ⅲ－1(男子)'!L253</f>
        <v>0</v>
      </c>
      <c r="K92" s="15" t="str">
        <f>'様式Ⅲ－1(男子)'!O253</f>
        <v/>
      </c>
      <c r="L92" s="15">
        <f>'様式Ⅲ－1(男子)'!L254</f>
        <v>0</v>
      </c>
      <c r="M92" s="15" t="str">
        <f>'様式Ⅲ－1(男子)'!O254</f>
        <v/>
      </c>
      <c r="N92" s="15">
        <f>'様式Ⅲ－1(男子)'!L255</f>
        <v>0</v>
      </c>
      <c r="O92" s="15" t="str">
        <f>'様式Ⅲ－1(男子)'!O255</f>
        <v/>
      </c>
    </row>
    <row r="93" spans="1:15">
      <c r="A93" s="1">
        <v>92</v>
      </c>
      <c r="B93" s="15" t="str">
        <f>'様式Ⅲ－1(男子)'!H256</f>
        <v/>
      </c>
      <c r="C93" s="15" t="str">
        <f>CONCATENATE('様式Ⅲ－1(男子)'!D256," (",'様式Ⅲ－1(男子)'!F256,")")</f>
        <v xml:space="preserve"> ()</v>
      </c>
      <c r="D93" s="15" t="str">
        <f>'様式Ⅲ－1(男子)'!E256</f>
        <v/>
      </c>
      <c r="E93" s="15">
        <v>1</v>
      </c>
      <c r="F93" s="15">
        <f>基本情報登録!$D$8</f>
        <v>0</v>
      </c>
      <c r="G93" s="15" t="str">
        <f>基本情報登録!$D$10</f>
        <v/>
      </c>
      <c r="H93" s="15" t="e">
        <f>'様式Ⅲ－1(男子)'!G256</f>
        <v>#N/A</v>
      </c>
      <c r="I93" s="15">
        <f>'様式Ⅲ－1(男子)'!C256</f>
        <v>0</v>
      </c>
      <c r="J93" s="15">
        <f>'様式Ⅲ－1(男子)'!L256</f>
        <v>0</v>
      </c>
      <c r="K93" s="15" t="str">
        <f>'様式Ⅲ－1(男子)'!O256</f>
        <v/>
      </c>
      <c r="L93" s="15">
        <f>'様式Ⅲ－1(男子)'!L257</f>
        <v>0</v>
      </c>
      <c r="M93" s="15" t="str">
        <f>'様式Ⅲ－1(男子)'!O257</f>
        <v/>
      </c>
      <c r="N93" s="15">
        <f>'様式Ⅲ－1(男子)'!L258</f>
        <v>0</v>
      </c>
      <c r="O93" s="15" t="str">
        <f>'様式Ⅲ－1(男子)'!O258</f>
        <v/>
      </c>
    </row>
    <row r="94" spans="1:15">
      <c r="A94" s="1">
        <v>93</v>
      </c>
      <c r="B94" s="15" t="str">
        <f>'様式Ⅲ－1(男子)'!H259</f>
        <v/>
      </c>
      <c r="C94" s="15" t="str">
        <f>CONCATENATE('様式Ⅲ－1(男子)'!D259," (",'様式Ⅲ－1(男子)'!F259,")")</f>
        <v xml:space="preserve"> ()</v>
      </c>
      <c r="D94" s="15" t="str">
        <f>'様式Ⅲ－1(男子)'!E259</f>
        <v/>
      </c>
      <c r="E94" s="15">
        <v>1</v>
      </c>
      <c r="F94" s="15">
        <f>基本情報登録!$D$8</f>
        <v>0</v>
      </c>
      <c r="G94" s="15" t="str">
        <f>基本情報登録!$D$10</f>
        <v/>
      </c>
      <c r="H94" s="15" t="e">
        <f>'様式Ⅲ－1(男子)'!G259</f>
        <v>#N/A</v>
      </c>
      <c r="I94" s="15">
        <f>'様式Ⅲ－1(男子)'!C259</f>
        <v>0</v>
      </c>
      <c r="J94" s="15">
        <f>'様式Ⅲ－1(男子)'!L259</f>
        <v>0</v>
      </c>
      <c r="K94" s="15" t="str">
        <f>'様式Ⅲ－1(男子)'!O259</f>
        <v/>
      </c>
      <c r="L94" s="15">
        <f>'様式Ⅲ－1(男子)'!L260</f>
        <v>0</v>
      </c>
      <c r="M94" s="15" t="str">
        <f>'様式Ⅲ－1(男子)'!O260</f>
        <v/>
      </c>
      <c r="N94" s="15">
        <f>'様式Ⅲ－1(男子)'!L261</f>
        <v>0</v>
      </c>
      <c r="O94" s="15" t="str">
        <f>'様式Ⅲ－1(男子)'!O261</f>
        <v/>
      </c>
    </row>
    <row r="95" spans="1:15">
      <c r="A95" s="1">
        <v>94</v>
      </c>
      <c r="B95" s="15" t="str">
        <f>'様式Ⅲ－1(男子)'!H262</f>
        <v/>
      </c>
      <c r="C95" s="15" t="str">
        <f>CONCATENATE('様式Ⅲ－1(男子)'!D262," (",'様式Ⅲ－1(男子)'!F262,")")</f>
        <v xml:space="preserve"> ()</v>
      </c>
      <c r="D95" s="15" t="str">
        <f>'様式Ⅲ－1(男子)'!E262</f>
        <v/>
      </c>
      <c r="E95" s="15">
        <v>1</v>
      </c>
      <c r="F95" s="15">
        <f>基本情報登録!$D$8</f>
        <v>0</v>
      </c>
      <c r="G95" s="15" t="str">
        <f>基本情報登録!$D$10</f>
        <v/>
      </c>
      <c r="H95" s="15" t="e">
        <f>'様式Ⅲ－1(男子)'!G262</f>
        <v>#N/A</v>
      </c>
      <c r="I95" s="15">
        <f>'様式Ⅲ－1(男子)'!C262</f>
        <v>0</v>
      </c>
      <c r="J95" s="15">
        <f>'様式Ⅲ－1(男子)'!L262</f>
        <v>0</v>
      </c>
      <c r="K95" s="15" t="str">
        <f>'様式Ⅲ－1(男子)'!O262</f>
        <v/>
      </c>
      <c r="L95" s="15">
        <f>'様式Ⅲ－1(男子)'!L263</f>
        <v>0</v>
      </c>
      <c r="M95" s="15" t="str">
        <f>'様式Ⅲ－1(男子)'!O263</f>
        <v/>
      </c>
      <c r="N95" s="15">
        <f>'様式Ⅲ－1(男子)'!L264</f>
        <v>0</v>
      </c>
      <c r="O95" s="15" t="str">
        <f>'様式Ⅲ－1(男子)'!O264</f>
        <v/>
      </c>
    </row>
    <row r="96" spans="1:15">
      <c r="A96" s="1">
        <v>95</v>
      </c>
      <c r="B96" s="15" t="str">
        <f>'様式Ⅲ－1(男子)'!H265</f>
        <v/>
      </c>
      <c r="C96" s="15" t="str">
        <f>CONCATENATE('様式Ⅲ－1(男子)'!D265," (",'様式Ⅲ－1(男子)'!F265,")")</f>
        <v xml:space="preserve"> ()</v>
      </c>
      <c r="D96" s="15" t="str">
        <f>'様式Ⅲ－1(男子)'!E265</f>
        <v/>
      </c>
      <c r="E96" s="15">
        <v>1</v>
      </c>
      <c r="F96" s="15">
        <f>基本情報登録!$D$8</f>
        <v>0</v>
      </c>
      <c r="G96" s="15" t="str">
        <f>基本情報登録!$D$10</f>
        <v/>
      </c>
      <c r="H96" s="15" t="e">
        <f>'様式Ⅲ－1(男子)'!G265</f>
        <v>#N/A</v>
      </c>
      <c r="I96" s="15">
        <f>'様式Ⅲ－1(男子)'!C265</f>
        <v>0</v>
      </c>
      <c r="J96" s="15">
        <f>'様式Ⅲ－1(男子)'!L265</f>
        <v>0</v>
      </c>
      <c r="K96" s="15" t="str">
        <f>'様式Ⅲ－1(男子)'!O265</f>
        <v/>
      </c>
      <c r="L96" s="15">
        <f>'様式Ⅲ－1(男子)'!L266</f>
        <v>0</v>
      </c>
      <c r="M96" s="15" t="str">
        <f>'様式Ⅲ－1(男子)'!O266</f>
        <v/>
      </c>
      <c r="N96" s="15">
        <f>'様式Ⅲ－1(男子)'!L267</f>
        <v>0</v>
      </c>
      <c r="O96" s="15" t="str">
        <f>'様式Ⅲ－1(男子)'!O267</f>
        <v/>
      </c>
    </row>
    <row r="97" spans="1:15">
      <c r="A97" s="1">
        <v>96</v>
      </c>
      <c r="B97" s="15" t="str">
        <f>'様式Ⅲ－1(男子)'!H268</f>
        <v/>
      </c>
      <c r="C97" s="15" t="str">
        <f>CONCATENATE('様式Ⅲ－1(男子)'!D268," (",'様式Ⅲ－1(男子)'!F268,")")</f>
        <v xml:space="preserve"> ()</v>
      </c>
      <c r="D97" s="15" t="str">
        <f>'様式Ⅲ－1(男子)'!E268</f>
        <v/>
      </c>
      <c r="E97" s="15">
        <v>1</v>
      </c>
      <c r="F97" s="15">
        <f>基本情報登録!$D$8</f>
        <v>0</v>
      </c>
      <c r="G97" s="15" t="str">
        <f>基本情報登録!$D$10</f>
        <v/>
      </c>
      <c r="H97" s="15" t="e">
        <f>'様式Ⅲ－1(男子)'!G268</f>
        <v>#N/A</v>
      </c>
      <c r="I97" s="15">
        <f>'様式Ⅲ－1(男子)'!C268</f>
        <v>0</v>
      </c>
      <c r="J97" s="15">
        <f>'様式Ⅲ－1(男子)'!L268</f>
        <v>0</v>
      </c>
      <c r="K97" s="15" t="str">
        <f>'様式Ⅲ－1(男子)'!O268</f>
        <v/>
      </c>
      <c r="L97" s="15">
        <f>'様式Ⅲ－1(男子)'!L269</f>
        <v>0</v>
      </c>
      <c r="M97" s="15" t="str">
        <f>'様式Ⅲ－1(男子)'!O269</f>
        <v/>
      </c>
      <c r="N97" s="15">
        <f>'様式Ⅲ－1(男子)'!L270</f>
        <v>0</v>
      </c>
      <c r="O97" s="15" t="str">
        <f>'様式Ⅲ－1(男子)'!O270</f>
        <v/>
      </c>
    </row>
    <row r="98" spans="1:15">
      <c r="A98" s="1">
        <v>97</v>
      </c>
      <c r="B98" s="15" t="str">
        <f>'様式Ⅲ－1(男子)'!H271</f>
        <v/>
      </c>
      <c r="C98" s="15" t="str">
        <f>CONCATENATE('様式Ⅲ－1(男子)'!D271," (",'様式Ⅲ－1(男子)'!F271,")")</f>
        <v xml:space="preserve"> ()</v>
      </c>
      <c r="D98" s="15" t="str">
        <f>'様式Ⅲ－1(男子)'!E271</f>
        <v/>
      </c>
      <c r="E98" s="15">
        <v>1</v>
      </c>
      <c r="F98" s="15">
        <f>基本情報登録!$D$8</f>
        <v>0</v>
      </c>
      <c r="G98" s="15" t="str">
        <f>基本情報登録!$D$10</f>
        <v/>
      </c>
      <c r="H98" s="15" t="e">
        <f>'様式Ⅲ－1(男子)'!G271</f>
        <v>#N/A</v>
      </c>
      <c r="I98" s="15">
        <f>'様式Ⅲ－1(男子)'!C271</f>
        <v>0</v>
      </c>
      <c r="J98" s="15">
        <f>'様式Ⅲ－1(男子)'!L271</f>
        <v>0</v>
      </c>
      <c r="K98" s="15" t="str">
        <f>'様式Ⅲ－1(男子)'!O271</f>
        <v/>
      </c>
      <c r="L98" s="15">
        <f>'様式Ⅲ－1(男子)'!L272</f>
        <v>0</v>
      </c>
      <c r="M98" s="15" t="str">
        <f>'様式Ⅲ－1(男子)'!O272</f>
        <v/>
      </c>
      <c r="N98" s="15">
        <f>'様式Ⅲ－1(男子)'!L273</f>
        <v>0</v>
      </c>
      <c r="O98" s="15" t="str">
        <f>'様式Ⅲ－1(男子)'!O273</f>
        <v/>
      </c>
    </row>
    <row r="99" spans="1:15">
      <c r="A99" s="1">
        <v>98</v>
      </c>
      <c r="B99" s="15" t="str">
        <f>'様式Ⅲ－1(男子)'!H274</f>
        <v/>
      </c>
      <c r="C99" s="15" t="str">
        <f>CONCATENATE('様式Ⅲ－1(男子)'!D274," (",'様式Ⅲ－1(男子)'!F274,")")</f>
        <v xml:space="preserve"> ()</v>
      </c>
      <c r="D99" s="15" t="str">
        <f>'様式Ⅲ－1(男子)'!E274</f>
        <v/>
      </c>
      <c r="E99" s="15">
        <v>1</v>
      </c>
      <c r="F99" s="15">
        <f>基本情報登録!$D$8</f>
        <v>0</v>
      </c>
      <c r="G99" s="15" t="str">
        <f>基本情報登録!$D$10</f>
        <v/>
      </c>
      <c r="H99" s="15" t="e">
        <f>'様式Ⅲ－1(男子)'!G274</f>
        <v>#N/A</v>
      </c>
      <c r="I99" s="15">
        <f>'様式Ⅲ－1(男子)'!C274</f>
        <v>0</v>
      </c>
      <c r="J99" s="15">
        <f>'様式Ⅲ－1(男子)'!L274</f>
        <v>0</v>
      </c>
      <c r="K99" s="15" t="str">
        <f>'様式Ⅲ－1(男子)'!O274</f>
        <v/>
      </c>
      <c r="L99" s="15">
        <f>'様式Ⅲ－1(男子)'!L275</f>
        <v>0</v>
      </c>
      <c r="M99" s="15" t="str">
        <f>'様式Ⅲ－1(男子)'!O275</f>
        <v/>
      </c>
      <c r="N99" s="15">
        <f>'様式Ⅲ－1(男子)'!L276</f>
        <v>0</v>
      </c>
      <c r="O99" s="15" t="str">
        <f>'様式Ⅲ－1(男子)'!O276</f>
        <v/>
      </c>
    </row>
    <row r="100" spans="1:15">
      <c r="A100" s="1">
        <v>99</v>
      </c>
      <c r="B100" s="15" t="str">
        <f>'様式Ⅲ－1(男子)'!H277</f>
        <v/>
      </c>
      <c r="C100" s="15" t="str">
        <f>CONCATENATE('様式Ⅲ－1(男子)'!D277," (",'様式Ⅲ－1(男子)'!F277,")")</f>
        <v xml:space="preserve"> ()</v>
      </c>
      <c r="D100" s="15" t="str">
        <f>'様式Ⅲ－1(男子)'!E277</f>
        <v/>
      </c>
      <c r="E100" s="15">
        <v>1</v>
      </c>
      <c r="F100" s="15">
        <f>基本情報登録!$D$8</f>
        <v>0</v>
      </c>
      <c r="G100" s="15" t="str">
        <f>基本情報登録!$D$10</f>
        <v/>
      </c>
      <c r="H100" s="15" t="e">
        <f>'様式Ⅲ－1(男子)'!G277</f>
        <v>#N/A</v>
      </c>
      <c r="I100" s="15">
        <f>'様式Ⅲ－1(男子)'!C277</f>
        <v>0</v>
      </c>
      <c r="J100" s="15">
        <f>'様式Ⅲ－1(男子)'!L277</f>
        <v>0</v>
      </c>
      <c r="K100" s="15" t="str">
        <f>'様式Ⅲ－1(男子)'!O277</f>
        <v/>
      </c>
      <c r="L100" s="15">
        <f>'様式Ⅲ－1(男子)'!L278</f>
        <v>0</v>
      </c>
      <c r="M100" s="15" t="str">
        <f>'様式Ⅲ－1(男子)'!O278</f>
        <v/>
      </c>
      <c r="N100" s="15">
        <f>'様式Ⅲ－1(男子)'!L279</f>
        <v>0</v>
      </c>
      <c r="O100" s="15" t="str">
        <f>'様式Ⅲ－1(男子)'!O279</f>
        <v/>
      </c>
    </row>
    <row r="101" spans="1:15">
      <c r="A101" s="1">
        <v>100</v>
      </c>
      <c r="B101" s="15" t="str">
        <f>'様式Ⅲ－1(男子)'!H280</f>
        <v/>
      </c>
      <c r="C101" s="15" t="str">
        <f>CONCATENATE('様式Ⅲ－1(男子)'!D280," (",'様式Ⅲ－1(男子)'!F280,")")</f>
        <v xml:space="preserve"> ()</v>
      </c>
      <c r="D101" s="15" t="str">
        <f>'様式Ⅲ－1(男子)'!E280</f>
        <v/>
      </c>
      <c r="E101" s="15">
        <v>1</v>
      </c>
      <c r="F101" s="15">
        <f>基本情報登録!$D$8</f>
        <v>0</v>
      </c>
      <c r="G101" s="15" t="str">
        <f>基本情報登録!$D$10</f>
        <v/>
      </c>
      <c r="H101" s="15" t="e">
        <f>'様式Ⅲ－1(男子)'!G280</f>
        <v>#N/A</v>
      </c>
      <c r="I101" s="15">
        <f>'様式Ⅲ－1(男子)'!C280</f>
        <v>0</v>
      </c>
      <c r="J101" s="15">
        <f>'様式Ⅲ－1(男子)'!L280</f>
        <v>0</v>
      </c>
      <c r="K101" s="15" t="str">
        <f>'様式Ⅲ－1(男子)'!O280</f>
        <v/>
      </c>
      <c r="L101" s="15">
        <f>'様式Ⅲ－1(男子)'!L281</f>
        <v>0</v>
      </c>
      <c r="M101" s="15" t="str">
        <f>'様式Ⅲ－1(男子)'!O281</f>
        <v/>
      </c>
      <c r="N101" s="15">
        <f>'様式Ⅲ－1(男子)'!L282</f>
        <v>0</v>
      </c>
      <c r="O101" s="15" t="str">
        <f>'様式Ⅲ－1(男子)'!O282</f>
        <v/>
      </c>
    </row>
    <row r="102" spans="1:15">
      <c r="A102" s="1">
        <v>101</v>
      </c>
      <c r="B102" s="15" t="str">
        <f>'様式Ⅲ－1(男子)'!H283</f>
        <v/>
      </c>
      <c r="C102" s="15" t="str">
        <f>CONCATENATE('様式Ⅲ－1(男子)'!D283," (",'様式Ⅲ－1(男子)'!F283,")")</f>
        <v xml:space="preserve"> ()</v>
      </c>
      <c r="D102" s="15" t="str">
        <f>'様式Ⅲ－1(男子)'!E283</f>
        <v/>
      </c>
      <c r="E102" s="15">
        <v>1</v>
      </c>
      <c r="F102" s="15">
        <f>基本情報登録!$D$8</f>
        <v>0</v>
      </c>
      <c r="G102" s="15" t="str">
        <f>基本情報登録!$D$10</f>
        <v/>
      </c>
      <c r="H102" s="15" t="e">
        <f>'様式Ⅲ－1(男子)'!G283</f>
        <v>#N/A</v>
      </c>
      <c r="I102" s="15">
        <f>'様式Ⅲ－1(男子)'!C283</f>
        <v>0</v>
      </c>
      <c r="J102" s="15">
        <f>'様式Ⅲ－1(男子)'!L283</f>
        <v>0</v>
      </c>
      <c r="K102" s="15" t="str">
        <f>'様式Ⅲ－1(男子)'!O283</f>
        <v/>
      </c>
      <c r="L102" s="15">
        <f>'様式Ⅲ－1(男子)'!L284</f>
        <v>0</v>
      </c>
      <c r="M102" s="15" t="str">
        <f>'様式Ⅲ－1(男子)'!O284</f>
        <v/>
      </c>
      <c r="N102" s="15">
        <f>'様式Ⅲ－1(男子)'!L285</f>
        <v>0</v>
      </c>
      <c r="O102" s="15" t="str">
        <f>'様式Ⅲ－1(男子)'!O285</f>
        <v/>
      </c>
    </row>
    <row r="103" spans="1:15">
      <c r="A103" s="1">
        <v>102</v>
      </c>
      <c r="B103" s="15" t="str">
        <f>'様式Ⅲ－1(男子)'!H286</f>
        <v/>
      </c>
      <c r="C103" s="15" t="str">
        <f>CONCATENATE('様式Ⅲ－1(男子)'!D286," (",'様式Ⅲ－1(男子)'!F286,")")</f>
        <v xml:space="preserve"> ()</v>
      </c>
      <c r="D103" s="15" t="str">
        <f>'様式Ⅲ－1(男子)'!E286</f>
        <v/>
      </c>
      <c r="E103" s="15">
        <v>1</v>
      </c>
      <c r="F103" s="15">
        <f>基本情報登録!$D$8</f>
        <v>0</v>
      </c>
      <c r="G103" s="15" t="str">
        <f>基本情報登録!$D$10</f>
        <v/>
      </c>
      <c r="H103" s="15" t="e">
        <f>'様式Ⅲ－1(男子)'!G286</f>
        <v>#N/A</v>
      </c>
      <c r="I103" s="15">
        <f>'様式Ⅲ－1(男子)'!C286</f>
        <v>0</v>
      </c>
      <c r="J103" s="15">
        <f>'様式Ⅲ－1(男子)'!L286</f>
        <v>0</v>
      </c>
      <c r="K103" s="15" t="str">
        <f>'様式Ⅲ－1(男子)'!O286</f>
        <v/>
      </c>
      <c r="L103" s="15">
        <f>'様式Ⅲ－1(男子)'!L287</f>
        <v>0</v>
      </c>
      <c r="M103" s="15" t="str">
        <f>'様式Ⅲ－1(男子)'!O287</f>
        <v/>
      </c>
      <c r="N103" s="15">
        <f>'様式Ⅲ－1(男子)'!L288</f>
        <v>0</v>
      </c>
      <c r="O103" s="15" t="str">
        <f>'様式Ⅲ－1(男子)'!O288</f>
        <v/>
      </c>
    </row>
    <row r="104" spans="1:15">
      <c r="A104" s="1">
        <v>103</v>
      </c>
      <c r="B104" s="15" t="str">
        <f>'様式Ⅲ－1(男子)'!H289</f>
        <v/>
      </c>
      <c r="C104" s="15" t="str">
        <f>CONCATENATE('様式Ⅲ－1(男子)'!D289," (",'様式Ⅲ－1(男子)'!F289,")")</f>
        <v xml:space="preserve"> ()</v>
      </c>
      <c r="D104" s="15" t="str">
        <f>'様式Ⅲ－1(男子)'!E289</f>
        <v/>
      </c>
      <c r="E104" s="15">
        <v>1</v>
      </c>
      <c r="F104" s="15">
        <f>基本情報登録!$D$8</f>
        <v>0</v>
      </c>
      <c r="G104" s="15" t="str">
        <f>基本情報登録!$D$10</f>
        <v/>
      </c>
      <c r="H104" s="15" t="e">
        <f>'様式Ⅲ－1(男子)'!G289</f>
        <v>#N/A</v>
      </c>
      <c r="I104" s="15">
        <f>'様式Ⅲ－1(男子)'!C289</f>
        <v>0</v>
      </c>
      <c r="J104" s="15">
        <f>'様式Ⅲ－1(男子)'!L289</f>
        <v>0</v>
      </c>
      <c r="K104" s="15" t="str">
        <f>'様式Ⅲ－1(男子)'!O289</f>
        <v/>
      </c>
      <c r="L104" s="15">
        <f>'様式Ⅲ－1(男子)'!L290</f>
        <v>0</v>
      </c>
      <c r="M104" s="15" t="str">
        <f>'様式Ⅲ－1(男子)'!O290</f>
        <v/>
      </c>
      <c r="N104" s="15">
        <f>'様式Ⅲ－1(男子)'!L291</f>
        <v>0</v>
      </c>
      <c r="O104" s="15" t="str">
        <f>'様式Ⅲ－1(男子)'!O291</f>
        <v/>
      </c>
    </row>
    <row r="105" spans="1:15">
      <c r="A105" s="1">
        <v>104</v>
      </c>
      <c r="B105" s="15" t="str">
        <f>'様式Ⅲ－1(男子)'!H292</f>
        <v/>
      </c>
      <c r="C105" s="15" t="str">
        <f>CONCATENATE('様式Ⅲ－1(男子)'!D292," (",'様式Ⅲ－1(男子)'!F292,")")</f>
        <v xml:space="preserve"> ()</v>
      </c>
      <c r="D105" s="15" t="str">
        <f>'様式Ⅲ－1(男子)'!E292</f>
        <v/>
      </c>
      <c r="E105" s="15">
        <v>1</v>
      </c>
      <c r="F105" s="15">
        <f>基本情報登録!$D$8</f>
        <v>0</v>
      </c>
      <c r="G105" s="15" t="str">
        <f>基本情報登録!$D$10</f>
        <v/>
      </c>
      <c r="H105" s="15" t="e">
        <f>'様式Ⅲ－1(男子)'!G292</f>
        <v>#N/A</v>
      </c>
      <c r="I105" s="15">
        <f>'様式Ⅲ－1(男子)'!C292</f>
        <v>0</v>
      </c>
      <c r="J105" s="15">
        <f>'様式Ⅲ－1(男子)'!L292</f>
        <v>0</v>
      </c>
      <c r="K105" s="15" t="str">
        <f>'様式Ⅲ－1(男子)'!O292</f>
        <v/>
      </c>
      <c r="L105" s="15">
        <f>'様式Ⅲ－1(男子)'!L293</f>
        <v>0</v>
      </c>
      <c r="M105" s="15" t="str">
        <f>'様式Ⅲ－1(男子)'!O293</f>
        <v/>
      </c>
      <c r="N105" s="15">
        <f>'様式Ⅲ－1(男子)'!L294</f>
        <v>0</v>
      </c>
      <c r="O105" s="15" t="str">
        <f>'様式Ⅲ－1(男子)'!O294</f>
        <v/>
      </c>
    </row>
    <row r="106" spans="1:15">
      <c r="A106" s="1">
        <v>105</v>
      </c>
      <c r="B106" s="15" t="str">
        <f>'様式Ⅲ－1(男子)'!H295</f>
        <v/>
      </c>
      <c r="C106" s="15" t="str">
        <f>CONCATENATE('様式Ⅲ－1(男子)'!D295," (",'様式Ⅲ－1(男子)'!F295,")")</f>
        <v xml:space="preserve"> ()</v>
      </c>
      <c r="D106" s="15" t="str">
        <f>'様式Ⅲ－1(男子)'!E295</f>
        <v/>
      </c>
      <c r="E106" s="15">
        <v>1</v>
      </c>
      <c r="F106" s="15">
        <f>基本情報登録!$D$8</f>
        <v>0</v>
      </c>
      <c r="G106" s="15" t="str">
        <f>基本情報登録!$D$10</f>
        <v/>
      </c>
      <c r="H106" s="15" t="e">
        <f>'様式Ⅲ－1(男子)'!G295</f>
        <v>#N/A</v>
      </c>
      <c r="I106" s="15">
        <f>'様式Ⅲ－1(男子)'!C295</f>
        <v>0</v>
      </c>
      <c r="J106" s="15">
        <f>'様式Ⅲ－1(男子)'!L295</f>
        <v>0</v>
      </c>
      <c r="K106" s="15" t="str">
        <f>'様式Ⅲ－1(男子)'!O295</f>
        <v/>
      </c>
      <c r="L106" s="15">
        <f>'様式Ⅲ－1(男子)'!L296</f>
        <v>0</v>
      </c>
      <c r="M106" s="15" t="str">
        <f>'様式Ⅲ－1(男子)'!O296</f>
        <v/>
      </c>
      <c r="N106" s="15">
        <f>'様式Ⅲ－1(男子)'!L297</f>
        <v>0</v>
      </c>
      <c r="O106" s="15" t="str">
        <f>'様式Ⅲ－1(男子)'!O297</f>
        <v/>
      </c>
    </row>
    <row r="107" spans="1:15">
      <c r="A107" s="1">
        <v>106</v>
      </c>
      <c r="B107" s="15" t="str">
        <f>'様式Ⅲ－1(男子)'!H298</f>
        <v/>
      </c>
      <c r="C107" s="15" t="str">
        <f>CONCATENATE('様式Ⅲ－1(男子)'!D298," (",'様式Ⅲ－1(男子)'!F298,")")</f>
        <v xml:space="preserve"> ()</v>
      </c>
      <c r="D107" s="15" t="str">
        <f>'様式Ⅲ－1(男子)'!E298</f>
        <v/>
      </c>
      <c r="E107" s="15">
        <v>1</v>
      </c>
      <c r="F107" s="15">
        <f>基本情報登録!$D$8</f>
        <v>0</v>
      </c>
      <c r="G107" s="15" t="str">
        <f>基本情報登録!$D$10</f>
        <v/>
      </c>
      <c r="H107" s="15" t="e">
        <f>'様式Ⅲ－1(男子)'!G298</f>
        <v>#N/A</v>
      </c>
      <c r="I107" s="15">
        <f>'様式Ⅲ－1(男子)'!C298</f>
        <v>0</v>
      </c>
      <c r="J107" s="15">
        <f>'様式Ⅲ－1(男子)'!L298</f>
        <v>0</v>
      </c>
      <c r="K107" s="15" t="str">
        <f>'様式Ⅲ－1(男子)'!O298</f>
        <v/>
      </c>
      <c r="L107" s="15">
        <f>'様式Ⅲ－1(男子)'!L299</f>
        <v>0</v>
      </c>
      <c r="M107" s="15" t="str">
        <f>'様式Ⅲ－1(男子)'!O299</f>
        <v/>
      </c>
      <c r="N107" s="15">
        <f>'様式Ⅲ－1(男子)'!L300</f>
        <v>0</v>
      </c>
      <c r="O107" s="15" t="str">
        <f>'様式Ⅲ－1(男子)'!O300</f>
        <v/>
      </c>
    </row>
    <row r="108" spans="1:15">
      <c r="A108" s="1">
        <v>107</v>
      </c>
      <c r="B108" s="15" t="str">
        <f>'様式Ⅲ－1(男子)'!H301</f>
        <v/>
      </c>
      <c r="C108" s="15" t="str">
        <f>CONCATENATE('様式Ⅲ－1(男子)'!D301," (",'様式Ⅲ－1(男子)'!F301,")")</f>
        <v xml:space="preserve"> ()</v>
      </c>
      <c r="D108" s="15" t="str">
        <f>'様式Ⅲ－1(男子)'!E301</f>
        <v/>
      </c>
      <c r="E108" s="15">
        <v>1</v>
      </c>
      <c r="F108" s="15">
        <f>基本情報登録!$D$8</f>
        <v>0</v>
      </c>
      <c r="G108" s="15" t="str">
        <f>基本情報登録!$D$10</f>
        <v/>
      </c>
      <c r="H108" s="15" t="e">
        <f>'様式Ⅲ－1(男子)'!G301</f>
        <v>#N/A</v>
      </c>
      <c r="I108" s="15">
        <f>'様式Ⅲ－1(男子)'!C301</f>
        <v>0</v>
      </c>
      <c r="J108" s="15">
        <f>'様式Ⅲ－1(男子)'!L301</f>
        <v>0</v>
      </c>
      <c r="K108" s="15" t="str">
        <f>'様式Ⅲ－1(男子)'!O301</f>
        <v/>
      </c>
      <c r="L108" s="15">
        <f>'様式Ⅲ－1(男子)'!L302</f>
        <v>0</v>
      </c>
      <c r="M108" s="15" t="str">
        <f>'様式Ⅲ－1(男子)'!O302</f>
        <v/>
      </c>
      <c r="N108" s="15">
        <f>'様式Ⅲ－1(男子)'!L303</f>
        <v>0</v>
      </c>
      <c r="O108" s="15" t="str">
        <f>'様式Ⅲ－1(男子)'!O303</f>
        <v/>
      </c>
    </row>
    <row r="109" spans="1:15">
      <c r="A109" s="1">
        <v>108</v>
      </c>
      <c r="B109" s="15" t="str">
        <f>'様式Ⅲ－1(男子)'!H304</f>
        <v/>
      </c>
      <c r="C109" s="15" t="str">
        <f>CONCATENATE('様式Ⅲ－1(男子)'!D304," (",'様式Ⅲ－1(男子)'!F304,")")</f>
        <v xml:space="preserve"> ()</v>
      </c>
      <c r="D109" s="15" t="str">
        <f>'様式Ⅲ－1(男子)'!E304</f>
        <v/>
      </c>
      <c r="E109" s="15">
        <v>1</v>
      </c>
      <c r="F109" s="15">
        <f>基本情報登録!$D$8</f>
        <v>0</v>
      </c>
      <c r="G109" s="15" t="str">
        <f>基本情報登録!$D$10</f>
        <v/>
      </c>
      <c r="H109" s="15" t="e">
        <f>'様式Ⅲ－1(男子)'!G304</f>
        <v>#N/A</v>
      </c>
      <c r="I109" s="15">
        <f>'様式Ⅲ－1(男子)'!C304</f>
        <v>0</v>
      </c>
      <c r="J109" s="15">
        <f>'様式Ⅲ－1(男子)'!L304</f>
        <v>0</v>
      </c>
      <c r="K109" s="15" t="str">
        <f>'様式Ⅲ－1(男子)'!O304</f>
        <v/>
      </c>
      <c r="L109" s="15">
        <f>'様式Ⅲ－1(男子)'!L305</f>
        <v>0</v>
      </c>
      <c r="M109" s="15" t="str">
        <f>'様式Ⅲ－1(男子)'!O305</f>
        <v/>
      </c>
      <c r="N109" s="15">
        <f>'様式Ⅲ－1(男子)'!L306</f>
        <v>0</v>
      </c>
      <c r="O109" s="15" t="str">
        <f>'様式Ⅲ－1(男子)'!O306</f>
        <v/>
      </c>
    </row>
    <row r="110" spans="1:15">
      <c r="A110" s="1">
        <v>109</v>
      </c>
      <c r="B110" s="15" t="str">
        <f>'様式Ⅲ－1(男子)'!H307</f>
        <v/>
      </c>
      <c r="C110" s="15" t="str">
        <f>CONCATENATE('様式Ⅲ－1(男子)'!D307," (",'様式Ⅲ－1(男子)'!F307,")")</f>
        <v xml:space="preserve"> ()</v>
      </c>
      <c r="D110" s="15" t="str">
        <f>'様式Ⅲ－1(男子)'!E307</f>
        <v/>
      </c>
      <c r="E110" s="15">
        <v>1</v>
      </c>
      <c r="F110" s="15">
        <f>基本情報登録!$D$8</f>
        <v>0</v>
      </c>
      <c r="G110" s="15" t="str">
        <f>基本情報登録!$D$10</f>
        <v/>
      </c>
      <c r="H110" s="15" t="e">
        <f>'様式Ⅲ－1(男子)'!G307</f>
        <v>#N/A</v>
      </c>
      <c r="I110" s="15">
        <f>'様式Ⅲ－1(男子)'!C307</f>
        <v>0</v>
      </c>
      <c r="J110" s="15">
        <f>'様式Ⅲ－1(男子)'!L307</f>
        <v>0</v>
      </c>
      <c r="K110" s="15" t="str">
        <f>'様式Ⅲ－1(男子)'!O307</f>
        <v/>
      </c>
      <c r="L110" s="15">
        <f>'様式Ⅲ－1(男子)'!L308</f>
        <v>0</v>
      </c>
      <c r="M110" s="15" t="str">
        <f>'様式Ⅲ－1(男子)'!O308</f>
        <v/>
      </c>
      <c r="N110" s="15">
        <f>'様式Ⅲ－1(男子)'!L309</f>
        <v>0</v>
      </c>
      <c r="O110" s="15" t="str">
        <f>'様式Ⅲ－1(男子)'!O309</f>
        <v/>
      </c>
    </row>
    <row r="111" spans="1:15">
      <c r="A111" s="1">
        <v>110</v>
      </c>
      <c r="B111" s="15" t="str">
        <f>'様式Ⅲ－1(男子)'!H310</f>
        <v/>
      </c>
      <c r="C111" s="15" t="str">
        <f>CONCATENATE('様式Ⅲ－1(男子)'!D310," (",'様式Ⅲ－1(男子)'!F310,")")</f>
        <v xml:space="preserve"> ()</v>
      </c>
      <c r="D111" s="15" t="str">
        <f>'様式Ⅲ－1(男子)'!E310</f>
        <v/>
      </c>
      <c r="E111" s="15">
        <v>1</v>
      </c>
      <c r="F111" s="15">
        <f>基本情報登録!$D$8</f>
        <v>0</v>
      </c>
      <c r="G111" s="15" t="str">
        <f>基本情報登録!$D$10</f>
        <v/>
      </c>
      <c r="H111" s="15" t="e">
        <f>'様式Ⅲ－1(男子)'!G310</f>
        <v>#N/A</v>
      </c>
      <c r="I111" s="15">
        <f>'様式Ⅲ－1(男子)'!C310</f>
        <v>0</v>
      </c>
      <c r="J111" s="15">
        <f>'様式Ⅲ－1(男子)'!L310</f>
        <v>0</v>
      </c>
      <c r="K111" s="15" t="str">
        <f>'様式Ⅲ－1(男子)'!O310</f>
        <v/>
      </c>
      <c r="L111" s="15">
        <f>'様式Ⅲ－1(男子)'!L311</f>
        <v>0</v>
      </c>
      <c r="M111" s="15" t="str">
        <f>'様式Ⅲ－1(男子)'!O311</f>
        <v/>
      </c>
      <c r="N111" s="15">
        <f>'様式Ⅲ－1(男子)'!L312</f>
        <v>0</v>
      </c>
      <c r="O111" s="15" t="str">
        <f>'様式Ⅲ－1(男子)'!O312</f>
        <v/>
      </c>
    </row>
    <row r="112" spans="1:15">
      <c r="A112" s="1">
        <v>111</v>
      </c>
      <c r="B112" s="15" t="str">
        <f>'様式Ⅲ－1(男子)'!H313</f>
        <v/>
      </c>
      <c r="C112" s="15" t="str">
        <f>CONCATENATE('様式Ⅲ－1(男子)'!D313," (",'様式Ⅲ－1(男子)'!F313,")")</f>
        <v xml:space="preserve"> ()</v>
      </c>
      <c r="D112" s="15" t="str">
        <f>'様式Ⅲ－1(男子)'!E313</f>
        <v/>
      </c>
      <c r="E112" s="15">
        <v>1</v>
      </c>
      <c r="F112" s="15">
        <f>基本情報登録!$D$8</f>
        <v>0</v>
      </c>
      <c r="G112" s="15" t="str">
        <f>基本情報登録!$D$10</f>
        <v/>
      </c>
      <c r="H112" s="15" t="e">
        <f>'様式Ⅲ－1(男子)'!G313</f>
        <v>#N/A</v>
      </c>
      <c r="I112" s="15">
        <f>'様式Ⅲ－1(男子)'!C313</f>
        <v>0</v>
      </c>
      <c r="J112" s="15">
        <f>'様式Ⅲ－1(男子)'!L313</f>
        <v>0</v>
      </c>
      <c r="K112" s="15" t="str">
        <f>'様式Ⅲ－1(男子)'!O313</f>
        <v/>
      </c>
      <c r="L112" s="15">
        <f>'様式Ⅲ－1(男子)'!L314</f>
        <v>0</v>
      </c>
      <c r="M112" s="15" t="str">
        <f>'様式Ⅲ－1(男子)'!O314</f>
        <v/>
      </c>
      <c r="N112" s="15">
        <f>'様式Ⅲ－1(男子)'!L315</f>
        <v>0</v>
      </c>
      <c r="O112" s="15" t="str">
        <f>'様式Ⅲ－1(男子)'!O315</f>
        <v/>
      </c>
    </row>
    <row r="113" spans="1:15">
      <c r="A113" s="1">
        <v>112</v>
      </c>
      <c r="B113" s="15" t="str">
        <f>'様式Ⅲ－1(男子)'!H316</f>
        <v/>
      </c>
      <c r="C113" s="15" t="str">
        <f>CONCATENATE('様式Ⅲ－1(男子)'!D316," (",'様式Ⅲ－1(男子)'!F316,")")</f>
        <v xml:space="preserve"> ()</v>
      </c>
      <c r="D113" s="15" t="str">
        <f>'様式Ⅲ－1(男子)'!E316</f>
        <v/>
      </c>
      <c r="E113" s="15">
        <v>1</v>
      </c>
      <c r="F113" s="15">
        <f>基本情報登録!$D$8</f>
        <v>0</v>
      </c>
      <c r="G113" s="15" t="str">
        <f>基本情報登録!$D$10</f>
        <v/>
      </c>
      <c r="H113" s="15" t="e">
        <f>'様式Ⅲ－1(男子)'!G316</f>
        <v>#N/A</v>
      </c>
      <c r="I113" s="15">
        <f>'様式Ⅲ－1(男子)'!C316</f>
        <v>0</v>
      </c>
      <c r="J113" s="15">
        <f>'様式Ⅲ－1(男子)'!L316</f>
        <v>0</v>
      </c>
      <c r="K113" s="15" t="str">
        <f>'様式Ⅲ－1(男子)'!O316</f>
        <v/>
      </c>
      <c r="L113" s="15">
        <f>'様式Ⅲ－1(男子)'!L317</f>
        <v>0</v>
      </c>
      <c r="M113" s="15" t="str">
        <f>'様式Ⅲ－1(男子)'!O317</f>
        <v/>
      </c>
      <c r="N113" s="15">
        <f>'様式Ⅲ－1(男子)'!L318</f>
        <v>0</v>
      </c>
      <c r="O113" s="15" t="str">
        <f>'様式Ⅲ－1(男子)'!O318</f>
        <v/>
      </c>
    </row>
    <row r="114" spans="1:15">
      <c r="A114" s="1">
        <v>113</v>
      </c>
      <c r="B114" s="15" t="str">
        <f>'様式Ⅲ－1(男子)'!H319</f>
        <v/>
      </c>
      <c r="C114" s="15" t="str">
        <f>CONCATENATE('様式Ⅲ－1(男子)'!D319," (",'様式Ⅲ－1(男子)'!F319,")")</f>
        <v xml:space="preserve"> ()</v>
      </c>
      <c r="D114" s="15" t="str">
        <f>'様式Ⅲ－1(男子)'!E319</f>
        <v/>
      </c>
      <c r="E114" s="15">
        <v>1</v>
      </c>
      <c r="F114" s="15">
        <f>基本情報登録!$D$8</f>
        <v>0</v>
      </c>
      <c r="G114" s="15" t="str">
        <f>基本情報登録!$D$10</f>
        <v/>
      </c>
      <c r="H114" s="15" t="e">
        <f>'様式Ⅲ－1(男子)'!G319</f>
        <v>#N/A</v>
      </c>
      <c r="I114" s="15">
        <f>'様式Ⅲ－1(男子)'!C319</f>
        <v>0</v>
      </c>
      <c r="J114" s="15">
        <f>'様式Ⅲ－1(男子)'!L319</f>
        <v>0</v>
      </c>
      <c r="K114" s="15" t="str">
        <f>'様式Ⅲ－1(男子)'!O319</f>
        <v/>
      </c>
      <c r="L114" s="15">
        <f>'様式Ⅲ－1(男子)'!L320</f>
        <v>0</v>
      </c>
      <c r="M114" s="15" t="str">
        <f>'様式Ⅲ－1(男子)'!O320</f>
        <v/>
      </c>
      <c r="N114" s="15">
        <f>'様式Ⅲ－1(男子)'!L321</f>
        <v>0</v>
      </c>
      <c r="O114" s="15" t="str">
        <f>'様式Ⅲ－1(男子)'!O321</f>
        <v/>
      </c>
    </row>
    <row r="115" spans="1:15">
      <c r="A115" s="1">
        <v>114</v>
      </c>
      <c r="B115" s="15" t="str">
        <f>'様式Ⅲ－1(男子)'!H322</f>
        <v/>
      </c>
      <c r="C115" s="15" t="str">
        <f>CONCATENATE('様式Ⅲ－1(男子)'!D322," (",'様式Ⅲ－1(男子)'!F322,")")</f>
        <v xml:space="preserve"> ()</v>
      </c>
      <c r="D115" s="15" t="str">
        <f>'様式Ⅲ－1(男子)'!E322</f>
        <v/>
      </c>
      <c r="E115" s="15">
        <v>1</v>
      </c>
      <c r="F115" s="15">
        <f>基本情報登録!$D$8</f>
        <v>0</v>
      </c>
      <c r="G115" s="15" t="str">
        <f>基本情報登録!$D$10</f>
        <v/>
      </c>
      <c r="H115" s="15" t="e">
        <f>'様式Ⅲ－1(男子)'!G322</f>
        <v>#N/A</v>
      </c>
      <c r="I115" s="15">
        <f>'様式Ⅲ－1(男子)'!C322</f>
        <v>0</v>
      </c>
      <c r="J115" s="15">
        <f>'様式Ⅲ－1(男子)'!L322</f>
        <v>0</v>
      </c>
      <c r="K115" s="15" t="str">
        <f>'様式Ⅲ－1(男子)'!O322</f>
        <v/>
      </c>
      <c r="L115" s="15">
        <f>'様式Ⅲ－1(男子)'!L323</f>
        <v>0</v>
      </c>
      <c r="M115" s="15" t="str">
        <f>'様式Ⅲ－1(男子)'!O323</f>
        <v/>
      </c>
      <c r="N115" s="15">
        <f>'様式Ⅲ－1(男子)'!L324</f>
        <v>0</v>
      </c>
      <c r="O115" s="15" t="str">
        <f>'様式Ⅲ－1(男子)'!O324</f>
        <v/>
      </c>
    </row>
    <row r="116" spans="1:15">
      <c r="A116" s="1">
        <v>115</v>
      </c>
      <c r="B116" s="15" t="str">
        <f>'様式Ⅲ－1(男子)'!H325</f>
        <v/>
      </c>
      <c r="C116" s="15" t="str">
        <f>CONCATENATE('様式Ⅲ－1(男子)'!D325," (",'様式Ⅲ－1(男子)'!F325,")")</f>
        <v xml:space="preserve"> ()</v>
      </c>
      <c r="D116" s="15" t="str">
        <f>'様式Ⅲ－1(男子)'!E325</f>
        <v/>
      </c>
      <c r="E116" s="15">
        <v>1</v>
      </c>
      <c r="F116" s="15">
        <f>基本情報登録!$D$8</f>
        <v>0</v>
      </c>
      <c r="G116" s="15" t="str">
        <f>基本情報登録!$D$10</f>
        <v/>
      </c>
      <c r="H116" s="15" t="e">
        <f>'様式Ⅲ－1(男子)'!G325</f>
        <v>#N/A</v>
      </c>
      <c r="I116" s="15">
        <f>'様式Ⅲ－1(男子)'!C325</f>
        <v>0</v>
      </c>
      <c r="J116" s="15">
        <f>'様式Ⅲ－1(男子)'!L325</f>
        <v>0</v>
      </c>
      <c r="K116" s="15" t="str">
        <f>'様式Ⅲ－1(男子)'!O325</f>
        <v/>
      </c>
      <c r="L116" s="15">
        <f>'様式Ⅲ－1(男子)'!L326</f>
        <v>0</v>
      </c>
      <c r="M116" s="15" t="str">
        <f>'様式Ⅲ－1(男子)'!O326</f>
        <v/>
      </c>
      <c r="N116" s="15">
        <f>'様式Ⅲ－1(男子)'!L327</f>
        <v>0</v>
      </c>
      <c r="O116" s="15" t="str">
        <f>'様式Ⅲ－1(男子)'!O327</f>
        <v/>
      </c>
    </row>
    <row r="117" spans="1:15">
      <c r="A117" s="1">
        <v>116</v>
      </c>
      <c r="B117" s="15" t="str">
        <f>'様式Ⅲ－1(男子)'!H328</f>
        <v/>
      </c>
      <c r="C117" s="15" t="str">
        <f>CONCATENATE('様式Ⅲ－1(男子)'!D328," (",'様式Ⅲ－1(男子)'!F328,")")</f>
        <v xml:space="preserve"> ()</v>
      </c>
      <c r="D117" s="15" t="str">
        <f>'様式Ⅲ－1(男子)'!E328</f>
        <v/>
      </c>
      <c r="E117" s="15">
        <v>1</v>
      </c>
      <c r="F117" s="15">
        <f>基本情報登録!$D$8</f>
        <v>0</v>
      </c>
      <c r="G117" s="15" t="str">
        <f>基本情報登録!$D$10</f>
        <v/>
      </c>
      <c r="H117" s="15" t="e">
        <f>'様式Ⅲ－1(男子)'!G328</f>
        <v>#N/A</v>
      </c>
      <c r="I117" s="15">
        <f>'様式Ⅲ－1(男子)'!C328</f>
        <v>0</v>
      </c>
      <c r="J117" s="15">
        <f>'様式Ⅲ－1(男子)'!L328</f>
        <v>0</v>
      </c>
      <c r="K117" s="15" t="str">
        <f>'様式Ⅲ－1(男子)'!O328</f>
        <v/>
      </c>
      <c r="L117" s="15">
        <f>'様式Ⅲ－1(男子)'!L329</f>
        <v>0</v>
      </c>
      <c r="M117" s="15" t="str">
        <f>'様式Ⅲ－1(男子)'!O329</f>
        <v/>
      </c>
      <c r="N117" s="15">
        <f>'様式Ⅲ－1(男子)'!L330</f>
        <v>0</v>
      </c>
      <c r="O117" s="15" t="str">
        <f>'様式Ⅲ－1(男子)'!O330</f>
        <v/>
      </c>
    </row>
    <row r="118" spans="1:15">
      <c r="A118" s="1">
        <v>117</v>
      </c>
      <c r="B118" s="15" t="str">
        <f>'様式Ⅲ－1(男子)'!H331</f>
        <v/>
      </c>
      <c r="C118" s="15" t="str">
        <f>CONCATENATE('様式Ⅲ－1(男子)'!D331," (",'様式Ⅲ－1(男子)'!F331,")")</f>
        <v xml:space="preserve"> ()</v>
      </c>
      <c r="D118" s="15" t="str">
        <f>'様式Ⅲ－1(男子)'!E331</f>
        <v/>
      </c>
      <c r="E118" s="15">
        <v>1</v>
      </c>
      <c r="F118" s="15">
        <f>基本情報登録!$D$8</f>
        <v>0</v>
      </c>
      <c r="G118" s="15" t="str">
        <f>基本情報登録!$D$10</f>
        <v/>
      </c>
      <c r="H118" s="15" t="e">
        <f>'様式Ⅲ－1(男子)'!G331</f>
        <v>#N/A</v>
      </c>
      <c r="I118" s="15">
        <f>'様式Ⅲ－1(男子)'!C331</f>
        <v>0</v>
      </c>
      <c r="J118" s="15">
        <f>'様式Ⅲ－1(男子)'!L331</f>
        <v>0</v>
      </c>
      <c r="K118" s="15" t="str">
        <f>'様式Ⅲ－1(男子)'!O331</f>
        <v/>
      </c>
      <c r="L118" s="15">
        <f>'様式Ⅲ－1(男子)'!L332</f>
        <v>0</v>
      </c>
      <c r="M118" s="15" t="str">
        <f>'様式Ⅲ－1(男子)'!O332</f>
        <v/>
      </c>
      <c r="N118" s="15">
        <f>'様式Ⅲ－1(男子)'!L333</f>
        <v>0</v>
      </c>
      <c r="O118" s="15" t="str">
        <f>'様式Ⅲ－1(男子)'!O333</f>
        <v/>
      </c>
    </row>
    <row r="119" spans="1:15">
      <c r="A119" s="1">
        <v>118</v>
      </c>
      <c r="B119" s="15" t="str">
        <f>'様式Ⅲ－1(男子)'!H334</f>
        <v/>
      </c>
      <c r="C119" s="15" t="str">
        <f>CONCATENATE('様式Ⅲ－1(男子)'!D334," (",'様式Ⅲ－1(男子)'!F334,")")</f>
        <v xml:space="preserve"> ()</v>
      </c>
      <c r="D119" s="15" t="str">
        <f>'様式Ⅲ－1(男子)'!E334</f>
        <v/>
      </c>
      <c r="E119" s="15">
        <v>1</v>
      </c>
      <c r="F119" s="15">
        <f>基本情報登録!$D$8</f>
        <v>0</v>
      </c>
      <c r="G119" s="15" t="str">
        <f>基本情報登録!$D$10</f>
        <v/>
      </c>
      <c r="H119" s="15" t="e">
        <f>'様式Ⅲ－1(男子)'!G334</f>
        <v>#N/A</v>
      </c>
      <c r="I119" s="15">
        <f>'様式Ⅲ－1(男子)'!C334</f>
        <v>0</v>
      </c>
      <c r="J119" s="15">
        <f>'様式Ⅲ－1(男子)'!L334</f>
        <v>0</v>
      </c>
      <c r="K119" s="15" t="str">
        <f>'様式Ⅲ－1(男子)'!O334</f>
        <v/>
      </c>
      <c r="L119" s="15">
        <f>'様式Ⅲ－1(男子)'!L335</f>
        <v>0</v>
      </c>
      <c r="M119" s="15" t="str">
        <f>'様式Ⅲ－1(男子)'!O335</f>
        <v/>
      </c>
      <c r="N119" s="15">
        <f>'様式Ⅲ－1(男子)'!L336</f>
        <v>0</v>
      </c>
      <c r="O119" s="15" t="str">
        <f>'様式Ⅲ－1(男子)'!O336</f>
        <v/>
      </c>
    </row>
    <row r="120" spans="1:15">
      <c r="A120" s="1">
        <v>119</v>
      </c>
      <c r="B120" s="15" t="str">
        <f>'様式Ⅲ－1(男子)'!H337</f>
        <v/>
      </c>
      <c r="C120" s="15" t="str">
        <f>CONCATENATE('様式Ⅲ－1(男子)'!D337," (",'様式Ⅲ－1(男子)'!F337,")")</f>
        <v xml:space="preserve"> ()</v>
      </c>
      <c r="D120" s="15" t="str">
        <f>'様式Ⅲ－1(男子)'!E337</f>
        <v/>
      </c>
      <c r="E120" s="15">
        <v>1</v>
      </c>
      <c r="F120" s="15">
        <f>基本情報登録!$D$8</f>
        <v>0</v>
      </c>
      <c r="G120" s="15" t="str">
        <f>基本情報登録!$D$10</f>
        <v/>
      </c>
      <c r="H120" s="15" t="e">
        <f>'様式Ⅲ－1(男子)'!G337</f>
        <v>#N/A</v>
      </c>
      <c r="I120" s="15">
        <f>'様式Ⅲ－1(男子)'!C337</f>
        <v>0</v>
      </c>
      <c r="J120" s="15">
        <f>'様式Ⅲ－1(男子)'!L337</f>
        <v>0</v>
      </c>
      <c r="K120" s="15" t="str">
        <f>'様式Ⅲ－1(男子)'!O337</f>
        <v/>
      </c>
      <c r="L120" s="15">
        <f>'様式Ⅲ－1(男子)'!L338</f>
        <v>0</v>
      </c>
      <c r="M120" s="15" t="str">
        <f>'様式Ⅲ－1(男子)'!O338</f>
        <v/>
      </c>
      <c r="N120" s="15">
        <f>'様式Ⅲ－1(男子)'!L339</f>
        <v>0</v>
      </c>
      <c r="O120" s="15" t="str">
        <f>'様式Ⅲ－1(男子)'!O339</f>
        <v/>
      </c>
    </row>
    <row r="121" spans="1:15">
      <c r="A121" s="1">
        <v>120</v>
      </c>
      <c r="B121" s="15" t="str">
        <f>'様式Ⅲ－1(男子)'!H340</f>
        <v/>
      </c>
      <c r="C121" s="15" t="str">
        <f>CONCATENATE('様式Ⅲ－1(男子)'!D340," (",'様式Ⅲ－1(男子)'!F340,")")</f>
        <v xml:space="preserve"> ()</v>
      </c>
      <c r="D121" s="15" t="str">
        <f>'様式Ⅲ－1(男子)'!E340</f>
        <v/>
      </c>
      <c r="E121" s="15">
        <v>1</v>
      </c>
      <c r="F121" s="15">
        <f>基本情報登録!$D$8</f>
        <v>0</v>
      </c>
      <c r="G121" s="15" t="str">
        <f>基本情報登録!$D$10</f>
        <v/>
      </c>
      <c r="H121" s="15" t="e">
        <f>'様式Ⅲ－1(男子)'!G340</f>
        <v>#N/A</v>
      </c>
      <c r="I121" s="15">
        <f>'様式Ⅲ－1(男子)'!C340</f>
        <v>0</v>
      </c>
      <c r="J121" s="15">
        <f>'様式Ⅲ－1(男子)'!L340</f>
        <v>0</v>
      </c>
      <c r="K121" s="15" t="str">
        <f>'様式Ⅲ－1(男子)'!O340</f>
        <v/>
      </c>
      <c r="L121" s="15">
        <f>'様式Ⅲ－1(男子)'!L341</f>
        <v>0</v>
      </c>
      <c r="M121" s="15" t="str">
        <f>'様式Ⅲ－1(男子)'!O341</f>
        <v/>
      </c>
      <c r="N121" s="15">
        <f>'様式Ⅲ－1(男子)'!L342</f>
        <v>0</v>
      </c>
      <c r="O121" s="15" t="str">
        <f>'様式Ⅲ－1(男子)'!O342</f>
        <v/>
      </c>
    </row>
    <row r="122" spans="1:15">
      <c r="A122" s="1">
        <v>121</v>
      </c>
      <c r="B122" s="15" t="str">
        <f>'様式Ⅲ－1(男子)'!H343</f>
        <v/>
      </c>
      <c r="C122" s="15" t="str">
        <f>CONCATENATE('様式Ⅲ－1(男子)'!D343," (",'様式Ⅲ－1(男子)'!F343,")")</f>
        <v xml:space="preserve"> ()</v>
      </c>
      <c r="D122" s="15" t="str">
        <f>'様式Ⅲ－1(男子)'!E343</f>
        <v/>
      </c>
      <c r="E122" s="15">
        <v>1</v>
      </c>
      <c r="F122" s="15">
        <f>基本情報登録!$D$8</f>
        <v>0</v>
      </c>
      <c r="G122" s="15" t="str">
        <f>基本情報登録!$D$10</f>
        <v/>
      </c>
      <c r="H122" s="15" t="e">
        <f>'様式Ⅲ－1(男子)'!G343</f>
        <v>#N/A</v>
      </c>
      <c r="I122" s="15">
        <f>'様式Ⅲ－1(男子)'!C343</f>
        <v>0</v>
      </c>
      <c r="J122" s="15">
        <f>'様式Ⅲ－1(男子)'!L343</f>
        <v>0</v>
      </c>
      <c r="K122" s="15" t="str">
        <f>'様式Ⅲ－1(男子)'!O343</f>
        <v/>
      </c>
      <c r="L122" s="15">
        <f>'様式Ⅲ－1(男子)'!L344</f>
        <v>0</v>
      </c>
      <c r="M122" s="15" t="str">
        <f>'様式Ⅲ－1(男子)'!O344</f>
        <v/>
      </c>
      <c r="N122" s="15">
        <f>'様式Ⅲ－1(男子)'!L345</f>
        <v>0</v>
      </c>
      <c r="O122" s="15" t="str">
        <f>'様式Ⅲ－1(男子)'!O345</f>
        <v/>
      </c>
    </row>
    <row r="123" spans="1:15">
      <c r="A123" s="1">
        <v>122</v>
      </c>
      <c r="B123" s="15" t="str">
        <f>'様式Ⅲ－1(男子)'!H346</f>
        <v/>
      </c>
      <c r="C123" s="15" t="str">
        <f>CONCATENATE('様式Ⅲ－1(男子)'!D346," (",'様式Ⅲ－1(男子)'!F346,")")</f>
        <v xml:space="preserve"> ()</v>
      </c>
      <c r="D123" s="15" t="str">
        <f>'様式Ⅲ－1(男子)'!E346</f>
        <v/>
      </c>
      <c r="E123" s="15">
        <v>1</v>
      </c>
      <c r="F123" s="15">
        <f>基本情報登録!$D$8</f>
        <v>0</v>
      </c>
      <c r="G123" s="15" t="str">
        <f>基本情報登録!$D$10</f>
        <v/>
      </c>
      <c r="H123" s="15" t="e">
        <f>'様式Ⅲ－1(男子)'!G346</f>
        <v>#N/A</v>
      </c>
      <c r="I123" s="15">
        <f>'様式Ⅲ－1(男子)'!C346</f>
        <v>0</v>
      </c>
      <c r="J123" s="15">
        <f>'様式Ⅲ－1(男子)'!L346</f>
        <v>0</v>
      </c>
      <c r="K123" s="15" t="str">
        <f>'様式Ⅲ－1(男子)'!O346</f>
        <v/>
      </c>
      <c r="L123" s="15">
        <f>'様式Ⅲ－1(男子)'!L347</f>
        <v>0</v>
      </c>
      <c r="M123" s="15" t="str">
        <f>'様式Ⅲ－1(男子)'!O347</f>
        <v/>
      </c>
      <c r="N123" s="15">
        <f>'様式Ⅲ－1(男子)'!L348</f>
        <v>0</v>
      </c>
      <c r="O123" s="15" t="str">
        <f>'様式Ⅲ－1(男子)'!O348</f>
        <v/>
      </c>
    </row>
    <row r="124" spans="1:15">
      <c r="A124" s="1">
        <v>123</v>
      </c>
      <c r="B124" s="15" t="str">
        <f>'様式Ⅲ－1(男子)'!H349</f>
        <v/>
      </c>
      <c r="C124" s="15" t="str">
        <f>CONCATENATE('様式Ⅲ－1(男子)'!D349," (",'様式Ⅲ－1(男子)'!F349,")")</f>
        <v xml:space="preserve"> ()</v>
      </c>
      <c r="D124" s="15" t="str">
        <f>'様式Ⅲ－1(男子)'!E349</f>
        <v/>
      </c>
      <c r="E124" s="15">
        <v>1</v>
      </c>
      <c r="F124" s="15">
        <f>基本情報登録!$D$8</f>
        <v>0</v>
      </c>
      <c r="G124" s="15" t="str">
        <f>基本情報登録!$D$10</f>
        <v/>
      </c>
      <c r="H124" s="15" t="e">
        <f>'様式Ⅲ－1(男子)'!G349</f>
        <v>#N/A</v>
      </c>
      <c r="I124" s="15">
        <f>'様式Ⅲ－1(男子)'!C349</f>
        <v>0</v>
      </c>
      <c r="J124" s="15">
        <f>'様式Ⅲ－1(男子)'!L349</f>
        <v>0</v>
      </c>
      <c r="K124" s="15" t="str">
        <f>'様式Ⅲ－1(男子)'!O349</f>
        <v/>
      </c>
      <c r="L124" s="15">
        <f>'様式Ⅲ－1(男子)'!L350</f>
        <v>0</v>
      </c>
      <c r="M124" s="15" t="str">
        <f>'様式Ⅲ－1(男子)'!O350</f>
        <v/>
      </c>
      <c r="N124" s="15">
        <f>'様式Ⅲ－1(男子)'!L351</f>
        <v>0</v>
      </c>
      <c r="O124" s="15" t="str">
        <f>'様式Ⅲ－1(男子)'!O351</f>
        <v/>
      </c>
    </row>
    <row r="125" spans="1:15">
      <c r="A125" s="1">
        <v>124</v>
      </c>
      <c r="B125" s="15" t="str">
        <f>'様式Ⅲ－1(男子)'!H352</f>
        <v/>
      </c>
      <c r="C125" s="15" t="str">
        <f>CONCATENATE('様式Ⅲ－1(男子)'!D352," (",'様式Ⅲ－1(男子)'!F352,")")</f>
        <v xml:space="preserve"> ()</v>
      </c>
      <c r="D125" s="15" t="str">
        <f>'様式Ⅲ－1(男子)'!E352</f>
        <v/>
      </c>
      <c r="E125" s="15">
        <v>1</v>
      </c>
      <c r="F125" s="15">
        <f>基本情報登録!$D$8</f>
        <v>0</v>
      </c>
      <c r="G125" s="15" t="str">
        <f>基本情報登録!$D$10</f>
        <v/>
      </c>
      <c r="H125" s="15" t="e">
        <f>'様式Ⅲ－1(男子)'!G352</f>
        <v>#N/A</v>
      </c>
      <c r="I125" s="15">
        <f>'様式Ⅲ－1(男子)'!C352</f>
        <v>0</v>
      </c>
      <c r="J125" s="15">
        <f>'様式Ⅲ－1(男子)'!L352</f>
        <v>0</v>
      </c>
      <c r="K125" s="15" t="str">
        <f>'様式Ⅲ－1(男子)'!O352</f>
        <v/>
      </c>
      <c r="L125" s="15">
        <f>'様式Ⅲ－1(男子)'!L353</f>
        <v>0</v>
      </c>
      <c r="M125" s="15" t="str">
        <f>'様式Ⅲ－1(男子)'!O353</f>
        <v/>
      </c>
      <c r="N125" s="15">
        <f>'様式Ⅲ－1(男子)'!L354</f>
        <v>0</v>
      </c>
      <c r="O125" s="15" t="str">
        <f>'様式Ⅲ－1(男子)'!O354</f>
        <v/>
      </c>
    </row>
    <row r="126" spans="1:15">
      <c r="A126" s="1">
        <v>125</v>
      </c>
      <c r="B126" s="15" t="str">
        <f>'様式Ⅲ－1(男子)'!H355</f>
        <v/>
      </c>
      <c r="C126" s="15" t="str">
        <f>CONCATENATE('様式Ⅲ－1(男子)'!D355," (",'様式Ⅲ－1(男子)'!F355,")")</f>
        <v xml:space="preserve"> ()</v>
      </c>
      <c r="D126" s="15" t="str">
        <f>'様式Ⅲ－1(男子)'!E355</f>
        <v/>
      </c>
      <c r="E126" s="15">
        <v>1</v>
      </c>
      <c r="F126" s="15">
        <f>基本情報登録!$D$8</f>
        <v>0</v>
      </c>
      <c r="G126" s="15" t="str">
        <f>基本情報登録!$D$10</f>
        <v/>
      </c>
      <c r="H126" s="15" t="e">
        <f>'様式Ⅲ－1(男子)'!G355</f>
        <v>#N/A</v>
      </c>
      <c r="I126" s="15">
        <f>'様式Ⅲ－1(男子)'!C355</f>
        <v>0</v>
      </c>
      <c r="J126" s="15">
        <f>'様式Ⅲ－1(男子)'!L355</f>
        <v>0</v>
      </c>
      <c r="K126" s="15" t="str">
        <f>'様式Ⅲ－1(男子)'!O355</f>
        <v/>
      </c>
      <c r="L126" s="15">
        <f>'様式Ⅲ－1(男子)'!L356</f>
        <v>0</v>
      </c>
      <c r="M126" s="15" t="str">
        <f>'様式Ⅲ－1(男子)'!O356</f>
        <v/>
      </c>
      <c r="N126" s="15">
        <f>'様式Ⅲ－1(男子)'!L357</f>
        <v>0</v>
      </c>
      <c r="O126" s="15" t="str">
        <f>'様式Ⅲ－1(男子)'!O357</f>
        <v/>
      </c>
    </row>
    <row r="127" spans="1:15">
      <c r="A127" s="1">
        <v>126</v>
      </c>
      <c r="B127" s="15" t="str">
        <f>'様式Ⅲ－1(男子)'!H358</f>
        <v/>
      </c>
      <c r="C127" s="15" t="str">
        <f>CONCATENATE('様式Ⅲ－1(男子)'!D358," (",'様式Ⅲ－1(男子)'!F358,")")</f>
        <v xml:space="preserve"> ()</v>
      </c>
      <c r="D127" s="15" t="str">
        <f>'様式Ⅲ－1(男子)'!E358</f>
        <v/>
      </c>
      <c r="E127" s="15">
        <v>1</v>
      </c>
      <c r="F127" s="15">
        <f>基本情報登録!$D$8</f>
        <v>0</v>
      </c>
      <c r="G127" s="15" t="str">
        <f>基本情報登録!$D$10</f>
        <v/>
      </c>
      <c r="H127" s="15" t="e">
        <f>'様式Ⅲ－1(男子)'!G358</f>
        <v>#N/A</v>
      </c>
      <c r="I127" s="15">
        <f>'様式Ⅲ－1(男子)'!C358</f>
        <v>0</v>
      </c>
      <c r="J127" s="15">
        <f>'様式Ⅲ－1(男子)'!L358</f>
        <v>0</v>
      </c>
      <c r="K127" s="15" t="str">
        <f>'様式Ⅲ－1(男子)'!O358</f>
        <v/>
      </c>
      <c r="L127" s="15">
        <f>'様式Ⅲ－1(男子)'!L359</f>
        <v>0</v>
      </c>
      <c r="M127" s="15" t="str">
        <f>'様式Ⅲ－1(男子)'!O359</f>
        <v/>
      </c>
      <c r="N127" s="15">
        <f>'様式Ⅲ－1(男子)'!L360</f>
        <v>0</v>
      </c>
      <c r="O127" s="15" t="str">
        <f>'様式Ⅲ－1(男子)'!O360</f>
        <v/>
      </c>
    </row>
    <row r="128" spans="1:15">
      <c r="A128" s="1">
        <v>127</v>
      </c>
      <c r="B128" s="15" t="str">
        <f>'様式Ⅲ－1(男子)'!H361</f>
        <v/>
      </c>
      <c r="C128" s="15" t="str">
        <f>CONCATENATE('様式Ⅲ－1(男子)'!D361," (",'様式Ⅲ－1(男子)'!F361,")")</f>
        <v xml:space="preserve"> ()</v>
      </c>
      <c r="D128" s="15" t="str">
        <f>'様式Ⅲ－1(男子)'!E361</f>
        <v/>
      </c>
      <c r="E128" s="15">
        <v>1</v>
      </c>
      <c r="F128" s="15">
        <f>基本情報登録!$D$8</f>
        <v>0</v>
      </c>
      <c r="G128" s="15" t="str">
        <f>基本情報登録!$D$10</f>
        <v/>
      </c>
      <c r="H128" s="15" t="e">
        <f>'様式Ⅲ－1(男子)'!G361</f>
        <v>#N/A</v>
      </c>
      <c r="I128" s="15">
        <f>'様式Ⅲ－1(男子)'!C361</f>
        <v>0</v>
      </c>
      <c r="J128" s="15">
        <f>'様式Ⅲ－1(男子)'!L361</f>
        <v>0</v>
      </c>
      <c r="K128" s="15" t="str">
        <f>'様式Ⅲ－1(男子)'!O361</f>
        <v/>
      </c>
      <c r="L128" s="15">
        <f>'様式Ⅲ－1(男子)'!L362</f>
        <v>0</v>
      </c>
      <c r="M128" s="15" t="str">
        <f>'様式Ⅲ－1(男子)'!O362</f>
        <v/>
      </c>
      <c r="N128" s="15">
        <f>'様式Ⅲ－1(男子)'!L363</f>
        <v>0</v>
      </c>
      <c r="O128" s="15" t="str">
        <f>'様式Ⅲ－1(男子)'!O363</f>
        <v/>
      </c>
    </row>
    <row r="129" spans="1:15">
      <c r="A129" s="1">
        <v>128</v>
      </c>
      <c r="B129" s="15" t="str">
        <f>'様式Ⅲ－1(男子)'!H364</f>
        <v/>
      </c>
      <c r="C129" s="15" t="str">
        <f>CONCATENATE('様式Ⅲ－1(男子)'!D364," (",'様式Ⅲ－1(男子)'!F364,")")</f>
        <v xml:space="preserve"> ()</v>
      </c>
      <c r="D129" s="15" t="str">
        <f>'様式Ⅲ－1(男子)'!E364</f>
        <v/>
      </c>
      <c r="E129" s="15">
        <v>1</v>
      </c>
      <c r="F129" s="15">
        <f>基本情報登録!$D$8</f>
        <v>0</v>
      </c>
      <c r="G129" s="15" t="str">
        <f>基本情報登録!$D$10</f>
        <v/>
      </c>
      <c r="H129" s="15" t="e">
        <f>'様式Ⅲ－1(男子)'!G364</f>
        <v>#N/A</v>
      </c>
      <c r="I129" s="15">
        <f>'様式Ⅲ－1(男子)'!C364</f>
        <v>0</v>
      </c>
      <c r="J129" s="15">
        <f>'様式Ⅲ－1(男子)'!L364</f>
        <v>0</v>
      </c>
      <c r="K129" s="15" t="str">
        <f>'様式Ⅲ－1(男子)'!O364</f>
        <v/>
      </c>
      <c r="L129" s="15">
        <f>'様式Ⅲ－1(男子)'!L365</f>
        <v>0</v>
      </c>
      <c r="M129" s="15" t="str">
        <f>'様式Ⅲ－1(男子)'!O365</f>
        <v/>
      </c>
      <c r="N129" s="15">
        <f>'様式Ⅲ－1(男子)'!L366</f>
        <v>0</v>
      </c>
      <c r="O129" s="15" t="str">
        <f>'様式Ⅲ－1(男子)'!O366</f>
        <v/>
      </c>
    </row>
    <row r="130" spans="1:15">
      <c r="A130" s="1">
        <v>129</v>
      </c>
      <c r="B130" s="15" t="str">
        <f>'様式Ⅲ－1(男子)'!H367</f>
        <v/>
      </c>
      <c r="C130" s="15" t="str">
        <f>CONCATENATE('様式Ⅲ－1(男子)'!D367," (",'様式Ⅲ－1(男子)'!F367,")")</f>
        <v xml:space="preserve"> ()</v>
      </c>
      <c r="D130" s="15" t="str">
        <f>'様式Ⅲ－1(男子)'!E367</f>
        <v/>
      </c>
      <c r="E130" s="15">
        <v>1</v>
      </c>
      <c r="F130" s="15">
        <f>基本情報登録!$D$8</f>
        <v>0</v>
      </c>
      <c r="G130" s="15" t="str">
        <f>基本情報登録!$D$10</f>
        <v/>
      </c>
      <c r="H130" s="15" t="e">
        <f>'様式Ⅲ－1(男子)'!G367</f>
        <v>#N/A</v>
      </c>
      <c r="I130" s="15">
        <f>'様式Ⅲ－1(男子)'!C367</f>
        <v>0</v>
      </c>
      <c r="J130" s="15">
        <f>'様式Ⅲ－1(男子)'!L367</f>
        <v>0</v>
      </c>
      <c r="K130" s="15" t="str">
        <f>'様式Ⅲ－1(男子)'!O367</f>
        <v/>
      </c>
      <c r="L130" s="15">
        <f>'様式Ⅲ－1(男子)'!L368</f>
        <v>0</v>
      </c>
      <c r="M130" s="15" t="str">
        <f>'様式Ⅲ－1(男子)'!O368</f>
        <v/>
      </c>
      <c r="N130" s="15">
        <f>'様式Ⅲ－1(男子)'!L369</f>
        <v>0</v>
      </c>
      <c r="O130" s="15" t="str">
        <f>'様式Ⅲ－1(男子)'!O369</f>
        <v/>
      </c>
    </row>
    <row r="131" spans="1:15">
      <c r="A131" s="1">
        <v>130</v>
      </c>
      <c r="B131" s="15" t="str">
        <f>'様式Ⅲ－1(男子)'!H370</f>
        <v/>
      </c>
      <c r="C131" s="15" t="str">
        <f>CONCATENATE('様式Ⅲ－1(男子)'!D370," (",'様式Ⅲ－1(男子)'!F370,")")</f>
        <v xml:space="preserve"> ()</v>
      </c>
      <c r="D131" s="15" t="str">
        <f>'様式Ⅲ－1(男子)'!E370</f>
        <v/>
      </c>
      <c r="E131" s="15">
        <v>1</v>
      </c>
      <c r="F131" s="15">
        <f>基本情報登録!$D$8</f>
        <v>0</v>
      </c>
      <c r="G131" s="15" t="str">
        <f>基本情報登録!$D$10</f>
        <v/>
      </c>
      <c r="H131" s="15" t="e">
        <f>'様式Ⅲ－1(男子)'!G370</f>
        <v>#N/A</v>
      </c>
      <c r="I131" s="15">
        <f>'様式Ⅲ－1(男子)'!C370</f>
        <v>0</v>
      </c>
      <c r="J131" s="15">
        <f>'様式Ⅲ－1(男子)'!L370</f>
        <v>0</v>
      </c>
      <c r="K131" s="15" t="str">
        <f>'様式Ⅲ－1(男子)'!O370</f>
        <v/>
      </c>
      <c r="L131" s="15">
        <f>'様式Ⅲ－1(男子)'!L371</f>
        <v>0</v>
      </c>
      <c r="M131" s="15" t="str">
        <f>'様式Ⅲ－1(男子)'!O371</f>
        <v/>
      </c>
      <c r="N131" s="15">
        <f>'様式Ⅲ－1(男子)'!L372</f>
        <v>0</v>
      </c>
      <c r="O131" s="15" t="str">
        <f>'様式Ⅲ－1(男子)'!O372</f>
        <v/>
      </c>
    </row>
    <row r="132" spans="1:15">
      <c r="A132" s="1">
        <v>131</v>
      </c>
      <c r="B132" s="15" t="str">
        <f>'様式Ⅲ－1(男子)'!H373</f>
        <v/>
      </c>
      <c r="C132" s="15" t="str">
        <f>CONCATENATE('様式Ⅲ－1(男子)'!D373," (",'様式Ⅲ－1(男子)'!F373,")")</f>
        <v xml:space="preserve"> ()</v>
      </c>
      <c r="D132" s="15" t="str">
        <f>'様式Ⅲ－1(男子)'!E373</f>
        <v/>
      </c>
      <c r="E132" s="15">
        <v>1</v>
      </c>
      <c r="F132" s="15">
        <f>基本情報登録!$D$8</f>
        <v>0</v>
      </c>
      <c r="G132" s="15" t="str">
        <f>基本情報登録!$D$10</f>
        <v/>
      </c>
      <c r="H132" s="15" t="e">
        <f>'様式Ⅲ－1(男子)'!G373</f>
        <v>#N/A</v>
      </c>
      <c r="I132" s="15">
        <f>'様式Ⅲ－1(男子)'!C373</f>
        <v>0</v>
      </c>
      <c r="J132" s="15">
        <f>'様式Ⅲ－1(男子)'!L373</f>
        <v>0</v>
      </c>
      <c r="K132" s="15" t="str">
        <f>'様式Ⅲ－1(男子)'!O373</f>
        <v/>
      </c>
      <c r="L132" s="15">
        <f>'様式Ⅲ－1(男子)'!L374</f>
        <v>0</v>
      </c>
      <c r="M132" s="15" t="str">
        <f>'様式Ⅲ－1(男子)'!O374</f>
        <v/>
      </c>
      <c r="N132" s="15">
        <f>'様式Ⅲ－1(男子)'!L375</f>
        <v>0</v>
      </c>
      <c r="O132" s="15" t="str">
        <f>'様式Ⅲ－1(男子)'!O375</f>
        <v/>
      </c>
    </row>
    <row r="133" spans="1:15">
      <c r="A133" s="1">
        <v>132</v>
      </c>
      <c r="B133" s="15" t="str">
        <f>'様式Ⅲ－1(男子)'!H376</f>
        <v/>
      </c>
      <c r="C133" s="15" t="str">
        <f>CONCATENATE('様式Ⅲ－1(男子)'!D376," (",'様式Ⅲ－1(男子)'!F376,")")</f>
        <v xml:space="preserve"> ()</v>
      </c>
      <c r="D133" s="15" t="str">
        <f>'様式Ⅲ－1(男子)'!E376</f>
        <v/>
      </c>
      <c r="E133" s="15">
        <v>1</v>
      </c>
      <c r="F133" s="15">
        <f>基本情報登録!$D$8</f>
        <v>0</v>
      </c>
      <c r="G133" s="15" t="str">
        <f>基本情報登録!$D$10</f>
        <v/>
      </c>
      <c r="H133" s="15" t="e">
        <f>'様式Ⅲ－1(男子)'!G376</f>
        <v>#N/A</v>
      </c>
      <c r="I133" s="15">
        <f>'様式Ⅲ－1(男子)'!C376</f>
        <v>0</v>
      </c>
      <c r="J133" s="15">
        <f>'様式Ⅲ－1(男子)'!L376</f>
        <v>0</v>
      </c>
      <c r="K133" s="15" t="str">
        <f>'様式Ⅲ－1(男子)'!O376</f>
        <v/>
      </c>
      <c r="L133" s="15">
        <f>'様式Ⅲ－1(男子)'!L377</f>
        <v>0</v>
      </c>
      <c r="M133" s="15" t="str">
        <f>'様式Ⅲ－1(男子)'!O377</f>
        <v/>
      </c>
      <c r="N133" s="15">
        <f>'様式Ⅲ－1(男子)'!L378</f>
        <v>0</v>
      </c>
      <c r="O133" s="15" t="str">
        <f>'様式Ⅲ－1(男子)'!O378</f>
        <v/>
      </c>
    </row>
    <row r="134" spans="1:15">
      <c r="A134" s="1">
        <v>133</v>
      </c>
      <c r="B134" s="15" t="str">
        <f>'様式Ⅲ－1(男子)'!H379</f>
        <v/>
      </c>
      <c r="C134" s="15" t="str">
        <f>CONCATENATE('様式Ⅲ－1(男子)'!D379," (",'様式Ⅲ－1(男子)'!F379,")")</f>
        <v xml:space="preserve"> ()</v>
      </c>
      <c r="D134" s="15" t="str">
        <f>'様式Ⅲ－1(男子)'!E379</f>
        <v/>
      </c>
      <c r="E134" s="15">
        <v>1</v>
      </c>
      <c r="F134" s="15">
        <f>基本情報登録!$D$8</f>
        <v>0</v>
      </c>
      <c r="G134" s="15" t="str">
        <f>基本情報登録!$D$10</f>
        <v/>
      </c>
      <c r="H134" s="15" t="e">
        <f>'様式Ⅲ－1(男子)'!G379</f>
        <v>#N/A</v>
      </c>
      <c r="I134" s="15">
        <f>'様式Ⅲ－1(男子)'!C379</f>
        <v>0</v>
      </c>
      <c r="J134" s="15">
        <f>'様式Ⅲ－1(男子)'!L379</f>
        <v>0</v>
      </c>
      <c r="K134" s="15" t="str">
        <f>'様式Ⅲ－1(男子)'!O379</f>
        <v/>
      </c>
      <c r="L134" s="15">
        <f>'様式Ⅲ－1(男子)'!L380</f>
        <v>0</v>
      </c>
      <c r="M134" s="15" t="str">
        <f>'様式Ⅲ－1(男子)'!O380</f>
        <v/>
      </c>
      <c r="N134" s="15">
        <f>'様式Ⅲ－1(男子)'!L381</f>
        <v>0</v>
      </c>
      <c r="O134" s="15" t="str">
        <f>'様式Ⅲ－1(男子)'!O381</f>
        <v/>
      </c>
    </row>
    <row r="135" spans="1:15">
      <c r="A135" s="1">
        <v>134</v>
      </c>
      <c r="B135" s="15" t="str">
        <f>'様式Ⅲ－1(男子)'!H382</f>
        <v/>
      </c>
      <c r="C135" s="15" t="str">
        <f>CONCATENATE('様式Ⅲ－1(男子)'!D382," (",'様式Ⅲ－1(男子)'!F382,")")</f>
        <v xml:space="preserve"> ()</v>
      </c>
      <c r="D135" s="15" t="str">
        <f>'様式Ⅲ－1(男子)'!E382</f>
        <v/>
      </c>
      <c r="E135" s="15">
        <v>1</v>
      </c>
      <c r="F135" s="15">
        <f>基本情報登録!$D$8</f>
        <v>0</v>
      </c>
      <c r="G135" s="15" t="str">
        <f>基本情報登録!$D$10</f>
        <v/>
      </c>
      <c r="H135" s="15" t="e">
        <f>'様式Ⅲ－1(男子)'!G382</f>
        <v>#N/A</v>
      </c>
      <c r="I135" s="15">
        <f>'様式Ⅲ－1(男子)'!C382</f>
        <v>0</v>
      </c>
      <c r="J135" s="15">
        <f>'様式Ⅲ－1(男子)'!L382</f>
        <v>0</v>
      </c>
      <c r="K135" s="15" t="str">
        <f>'様式Ⅲ－1(男子)'!O382</f>
        <v/>
      </c>
      <c r="L135" s="15">
        <f>'様式Ⅲ－1(男子)'!L383</f>
        <v>0</v>
      </c>
      <c r="M135" s="15" t="str">
        <f>'様式Ⅲ－1(男子)'!O383</f>
        <v/>
      </c>
      <c r="N135" s="15">
        <f>'様式Ⅲ－1(男子)'!L384</f>
        <v>0</v>
      </c>
      <c r="O135" s="15" t="str">
        <f>'様式Ⅲ－1(男子)'!O384</f>
        <v/>
      </c>
    </row>
    <row r="136" spans="1:15">
      <c r="A136" s="1">
        <v>135</v>
      </c>
      <c r="B136" s="15" t="str">
        <f>'様式Ⅲ－1(男子)'!H385</f>
        <v/>
      </c>
      <c r="C136" s="15" t="str">
        <f>CONCATENATE('様式Ⅲ－1(男子)'!D385," (",'様式Ⅲ－1(男子)'!F385,")")</f>
        <v xml:space="preserve"> ()</v>
      </c>
      <c r="D136" s="15" t="str">
        <f>'様式Ⅲ－1(男子)'!E385</f>
        <v/>
      </c>
      <c r="E136" s="15">
        <v>1</v>
      </c>
      <c r="F136" s="15">
        <f>基本情報登録!$D$8</f>
        <v>0</v>
      </c>
      <c r="G136" s="15" t="str">
        <f>基本情報登録!$D$10</f>
        <v/>
      </c>
      <c r="H136" s="15" t="e">
        <f>'様式Ⅲ－1(男子)'!G385</f>
        <v>#N/A</v>
      </c>
      <c r="I136" s="15">
        <f>'様式Ⅲ－1(男子)'!C385</f>
        <v>0</v>
      </c>
      <c r="J136" s="15">
        <f>'様式Ⅲ－1(男子)'!L385</f>
        <v>0</v>
      </c>
      <c r="K136" s="15" t="str">
        <f>'様式Ⅲ－1(男子)'!O385</f>
        <v/>
      </c>
      <c r="L136" s="15">
        <f>'様式Ⅲ－1(男子)'!L386</f>
        <v>0</v>
      </c>
      <c r="M136" s="15" t="str">
        <f>'様式Ⅲ－1(男子)'!O386</f>
        <v/>
      </c>
      <c r="N136" s="15">
        <f>'様式Ⅲ－1(男子)'!L387</f>
        <v>0</v>
      </c>
      <c r="O136" s="15" t="str">
        <f>'様式Ⅲ－1(男子)'!O387</f>
        <v/>
      </c>
    </row>
    <row r="137" spans="1:15">
      <c r="A137" s="1">
        <v>136</v>
      </c>
      <c r="B137" s="15" t="str">
        <f>'様式Ⅲ－1(男子)'!H388</f>
        <v/>
      </c>
      <c r="C137" s="15" t="str">
        <f>CONCATENATE('様式Ⅲ－1(男子)'!D388," (",'様式Ⅲ－1(男子)'!F388,")")</f>
        <v xml:space="preserve"> ()</v>
      </c>
      <c r="D137" s="15" t="str">
        <f>'様式Ⅲ－1(男子)'!E388</f>
        <v/>
      </c>
      <c r="E137" s="15">
        <v>1</v>
      </c>
      <c r="F137" s="15">
        <f>基本情報登録!$D$8</f>
        <v>0</v>
      </c>
      <c r="G137" s="15" t="str">
        <f>基本情報登録!$D$10</f>
        <v/>
      </c>
      <c r="H137" s="15" t="e">
        <f>'様式Ⅲ－1(男子)'!G388</f>
        <v>#N/A</v>
      </c>
      <c r="I137" s="15">
        <f>'様式Ⅲ－1(男子)'!C388</f>
        <v>0</v>
      </c>
      <c r="J137" s="15">
        <f>'様式Ⅲ－1(男子)'!L388</f>
        <v>0</v>
      </c>
      <c r="K137" s="15" t="str">
        <f>'様式Ⅲ－1(男子)'!O388</f>
        <v/>
      </c>
      <c r="L137" s="15">
        <f>'様式Ⅲ－1(男子)'!L389</f>
        <v>0</v>
      </c>
      <c r="M137" s="15" t="str">
        <f>'様式Ⅲ－1(男子)'!O389</f>
        <v/>
      </c>
      <c r="N137" s="15">
        <f>'様式Ⅲ－1(男子)'!L390</f>
        <v>0</v>
      </c>
      <c r="O137" s="15" t="str">
        <f>'様式Ⅲ－1(男子)'!O390</f>
        <v/>
      </c>
    </row>
    <row r="138" spans="1:15">
      <c r="A138" s="1">
        <v>137</v>
      </c>
      <c r="B138" s="15" t="str">
        <f>'様式Ⅲ－1(男子)'!H391</f>
        <v/>
      </c>
      <c r="C138" s="15" t="str">
        <f>CONCATENATE('様式Ⅲ－1(男子)'!D391," (",'様式Ⅲ－1(男子)'!F391,")")</f>
        <v xml:space="preserve"> ()</v>
      </c>
      <c r="D138" s="15" t="str">
        <f>'様式Ⅲ－1(男子)'!E391</f>
        <v/>
      </c>
      <c r="E138" s="15">
        <v>1</v>
      </c>
      <c r="F138" s="15">
        <f>基本情報登録!$D$8</f>
        <v>0</v>
      </c>
      <c r="G138" s="15" t="str">
        <f>基本情報登録!$D$10</f>
        <v/>
      </c>
      <c r="H138" s="15" t="e">
        <f>'様式Ⅲ－1(男子)'!G391</f>
        <v>#N/A</v>
      </c>
      <c r="I138" s="15">
        <f>'様式Ⅲ－1(男子)'!C391</f>
        <v>0</v>
      </c>
      <c r="J138" s="15">
        <f>'様式Ⅲ－1(男子)'!L391</f>
        <v>0</v>
      </c>
      <c r="K138" s="15" t="str">
        <f>'様式Ⅲ－1(男子)'!O391</f>
        <v/>
      </c>
      <c r="L138" s="15">
        <f>'様式Ⅲ－1(男子)'!L392</f>
        <v>0</v>
      </c>
      <c r="M138" s="15" t="str">
        <f>'様式Ⅲ－1(男子)'!O392</f>
        <v/>
      </c>
      <c r="N138" s="15">
        <f>'様式Ⅲ－1(男子)'!L393</f>
        <v>0</v>
      </c>
      <c r="O138" s="15" t="str">
        <f>'様式Ⅲ－1(男子)'!O393</f>
        <v/>
      </c>
    </row>
    <row r="139" spans="1:15">
      <c r="A139" s="1">
        <v>138</v>
      </c>
      <c r="B139" s="15" t="str">
        <f>'様式Ⅲ－1(男子)'!H394</f>
        <v/>
      </c>
      <c r="C139" s="15" t="str">
        <f>CONCATENATE('様式Ⅲ－1(男子)'!D394," (",'様式Ⅲ－1(男子)'!F394,")")</f>
        <v xml:space="preserve"> ()</v>
      </c>
      <c r="D139" s="15" t="str">
        <f>'様式Ⅲ－1(男子)'!E394</f>
        <v/>
      </c>
      <c r="E139" s="15">
        <v>1</v>
      </c>
      <c r="F139" s="15">
        <f>基本情報登録!$D$8</f>
        <v>0</v>
      </c>
      <c r="G139" s="15" t="str">
        <f>基本情報登録!$D$10</f>
        <v/>
      </c>
      <c r="H139" s="15" t="e">
        <f>'様式Ⅲ－1(男子)'!G394</f>
        <v>#N/A</v>
      </c>
      <c r="I139" s="15">
        <f>'様式Ⅲ－1(男子)'!C394</f>
        <v>0</v>
      </c>
      <c r="J139" s="15">
        <f>'様式Ⅲ－1(男子)'!L394</f>
        <v>0</v>
      </c>
      <c r="K139" s="15" t="str">
        <f>'様式Ⅲ－1(男子)'!O394</f>
        <v/>
      </c>
      <c r="L139" s="15">
        <f>'様式Ⅲ－1(男子)'!L395</f>
        <v>0</v>
      </c>
      <c r="M139" s="15" t="str">
        <f>'様式Ⅲ－1(男子)'!O395</f>
        <v/>
      </c>
      <c r="N139" s="15">
        <f>'様式Ⅲ－1(男子)'!L396</f>
        <v>0</v>
      </c>
      <c r="O139" s="15" t="str">
        <f>'様式Ⅲ－1(男子)'!O396</f>
        <v/>
      </c>
    </row>
    <row r="140" spans="1:15">
      <c r="A140" s="1">
        <v>139</v>
      </c>
      <c r="B140" s="15" t="str">
        <f>'様式Ⅲ－1(男子)'!H397</f>
        <v/>
      </c>
      <c r="C140" s="15" t="str">
        <f>CONCATENATE('様式Ⅲ－1(男子)'!D397," (",'様式Ⅲ－1(男子)'!F397,")")</f>
        <v xml:space="preserve"> ()</v>
      </c>
      <c r="D140" s="15" t="str">
        <f>'様式Ⅲ－1(男子)'!E397</f>
        <v/>
      </c>
      <c r="E140" s="15">
        <v>1</v>
      </c>
      <c r="F140" s="15">
        <f>基本情報登録!$D$8</f>
        <v>0</v>
      </c>
      <c r="G140" s="15" t="str">
        <f>基本情報登録!$D$10</f>
        <v/>
      </c>
      <c r="H140" s="15" t="e">
        <f>'様式Ⅲ－1(男子)'!G397</f>
        <v>#N/A</v>
      </c>
      <c r="I140" s="15">
        <f>'様式Ⅲ－1(男子)'!C397</f>
        <v>0</v>
      </c>
      <c r="J140" s="15">
        <f>'様式Ⅲ－1(男子)'!L397</f>
        <v>0</v>
      </c>
      <c r="K140" s="15" t="str">
        <f>'様式Ⅲ－1(男子)'!O397</f>
        <v/>
      </c>
      <c r="L140" s="15">
        <f>'様式Ⅲ－1(男子)'!L398</f>
        <v>0</v>
      </c>
      <c r="M140" s="15" t="str">
        <f>'様式Ⅲ－1(男子)'!O398</f>
        <v/>
      </c>
      <c r="N140" s="15">
        <f>'様式Ⅲ－1(男子)'!L399</f>
        <v>0</v>
      </c>
      <c r="O140" s="15" t="str">
        <f>'様式Ⅲ－1(男子)'!O399</f>
        <v/>
      </c>
    </row>
    <row r="141" spans="1:15">
      <c r="A141" s="1">
        <v>140</v>
      </c>
      <c r="B141" s="15" t="str">
        <f>'様式Ⅲ－1(男子)'!H400</f>
        <v/>
      </c>
      <c r="C141" s="15" t="str">
        <f>CONCATENATE('様式Ⅲ－1(男子)'!D400," (",'様式Ⅲ－1(男子)'!F400,")")</f>
        <v xml:space="preserve"> ()</v>
      </c>
      <c r="D141" s="15" t="str">
        <f>'様式Ⅲ－1(男子)'!E400</f>
        <v/>
      </c>
      <c r="E141" s="15">
        <v>1</v>
      </c>
      <c r="F141" s="15">
        <f>基本情報登録!$D$8</f>
        <v>0</v>
      </c>
      <c r="G141" s="15" t="str">
        <f>基本情報登録!$D$10</f>
        <v/>
      </c>
      <c r="H141" s="15" t="e">
        <f>'様式Ⅲ－1(男子)'!G400</f>
        <v>#N/A</v>
      </c>
      <c r="I141" s="15">
        <f>'様式Ⅲ－1(男子)'!C400</f>
        <v>0</v>
      </c>
      <c r="J141" s="15">
        <f>'様式Ⅲ－1(男子)'!L400</f>
        <v>0</v>
      </c>
      <c r="K141" s="15" t="str">
        <f>'様式Ⅲ－1(男子)'!O400</f>
        <v/>
      </c>
      <c r="L141" s="15">
        <f>'様式Ⅲ－1(男子)'!L401</f>
        <v>0</v>
      </c>
      <c r="M141" s="15" t="str">
        <f>'様式Ⅲ－1(男子)'!O401</f>
        <v/>
      </c>
      <c r="N141" s="15">
        <f>'様式Ⅲ－1(男子)'!L402</f>
        <v>0</v>
      </c>
      <c r="O141" s="15" t="str">
        <f>'様式Ⅲ－1(男子)'!O402</f>
        <v/>
      </c>
    </row>
    <row r="142" spans="1:15">
      <c r="A142" s="1">
        <v>141</v>
      </c>
      <c r="B142" s="15" t="str">
        <f>'様式Ⅲ－1(男子)'!H403</f>
        <v/>
      </c>
      <c r="C142" s="15" t="str">
        <f>CONCATENATE('様式Ⅲ－1(男子)'!D403," (",'様式Ⅲ－1(男子)'!F403,")")</f>
        <v xml:space="preserve"> ()</v>
      </c>
      <c r="D142" s="15" t="str">
        <f>'様式Ⅲ－1(男子)'!E403</f>
        <v/>
      </c>
      <c r="E142" s="15">
        <v>1</v>
      </c>
      <c r="F142" s="15">
        <f>基本情報登録!$D$8</f>
        <v>0</v>
      </c>
      <c r="G142" s="15" t="str">
        <f>基本情報登録!$D$10</f>
        <v/>
      </c>
      <c r="H142" s="15" t="e">
        <f>'様式Ⅲ－1(男子)'!G403</f>
        <v>#N/A</v>
      </c>
      <c r="I142" s="15">
        <f>'様式Ⅲ－1(男子)'!C403</f>
        <v>0</v>
      </c>
      <c r="J142" s="15">
        <f>'様式Ⅲ－1(男子)'!L403</f>
        <v>0</v>
      </c>
      <c r="K142" s="15" t="str">
        <f>'様式Ⅲ－1(男子)'!O403</f>
        <v/>
      </c>
      <c r="L142" s="15">
        <f>'様式Ⅲ－1(男子)'!L404</f>
        <v>0</v>
      </c>
      <c r="M142" s="15" t="str">
        <f>'様式Ⅲ－1(男子)'!O404</f>
        <v/>
      </c>
      <c r="N142" s="15">
        <f>'様式Ⅲ－1(男子)'!L405</f>
        <v>0</v>
      </c>
      <c r="O142" s="15" t="str">
        <f>'様式Ⅲ－1(男子)'!O405</f>
        <v/>
      </c>
    </row>
    <row r="143" spans="1:15">
      <c r="A143" s="1">
        <v>142</v>
      </c>
      <c r="B143" s="15" t="str">
        <f>'様式Ⅲ－1(男子)'!H406</f>
        <v/>
      </c>
      <c r="C143" s="15" t="str">
        <f>CONCATENATE('様式Ⅲ－1(男子)'!D406," (",'様式Ⅲ－1(男子)'!F406,")")</f>
        <v xml:space="preserve"> ()</v>
      </c>
      <c r="D143" s="15" t="str">
        <f>'様式Ⅲ－1(男子)'!E406</f>
        <v/>
      </c>
      <c r="E143" s="15">
        <v>1</v>
      </c>
      <c r="F143" s="15">
        <f>基本情報登録!$D$8</f>
        <v>0</v>
      </c>
      <c r="G143" s="15" t="str">
        <f>基本情報登録!$D$10</f>
        <v/>
      </c>
      <c r="H143" s="15" t="e">
        <f>'様式Ⅲ－1(男子)'!G406</f>
        <v>#N/A</v>
      </c>
      <c r="I143" s="15">
        <f>'様式Ⅲ－1(男子)'!C406</f>
        <v>0</v>
      </c>
      <c r="J143" s="15">
        <f>'様式Ⅲ－1(男子)'!L406</f>
        <v>0</v>
      </c>
      <c r="K143" s="15" t="str">
        <f>'様式Ⅲ－1(男子)'!O406</f>
        <v/>
      </c>
      <c r="L143" s="15">
        <f>'様式Ⅲ－1(男子)'!L407</f>
        <v>0</v>
      </c>
      <c r="M143" s="15" t="str">
        <f>'様式Ⅲ－1(男子)'!O407</f>
        <v/>
      </c>
      <c r="N143" s="15">
        <f>'様式Ⅲ－1(男子)'!L408</f>
        <v>0</v>
      </c>
      <c r="O143" s="15" t="str">
        <f>'様式Ⅲ－1(男子)'!O408</f>
        <v/>
      </c>
    </row>
    <row r="144" spans="1:15">
      <c r="A144" s="1">
        <v>143</v>
      </c>
      <c r="B144" s="15" t="str">
        <f>'様式Ⅲ－1(男子)'!H409</f>
        <v/>
      </c>
      <c r="C144" s="15" t="str">
        <f>CONCATENATE('様式Ⅲ－1(男子)'!D409," (",'様式Ⅲ－1(男子)'!F409,")")</f>
        <v xml:space="preserve"> ()</v>
      </c>
      <c r="D144" s="15" t="str">
        <f>'様式Ⅲ－1(男子)'!E409</f>
        <v/>
      </c>
      <c r="E144" s="15">
        <v>1</v>
      </c>
      <c r="F144" s="15">
        <f>基本情報登録!$D$8</f>
        <v>0</v>
      </c>
      <c r="G144" s="15" t="str">
        <f>基本情報登録!$D$10</f>
        <v/>
      </c>
      <c r="H144" s="15" t="e">
        <f>'様式Ⅲ－1(男子)'!G409</f>
        <v>#N/A</v>
      </c>
      <c r="I144" s="15">
        <f>'様式Ⅲ－1(男子)'!C409</f>
        <v>0</v>
      </c>
      <c r="J144" s="15">
        <f>'様式Ⅲ－1(男子)'!L409</f>
        <v>0</v>
      </c>
      <c r="K144" s="15" t="str">
        <f>'様式Ⅲ－1(男子)'!O409</f>
        <v/>
      </c>
      <c r="L144" s="15">
        <f>'様式Ⅲ－1(男子)'!L410</f>
        <v>0</v>
      </c>
      <c r="M144" s="15" t="str">
        <f>'様式Ⅲ－1(男子)'!O410</f>
        <v/>
      </c>
      <c r="N144" s="15">
        <f>'様式Ⅲ－1(男子)'!L411</f>
        <v>0</v>
      </c>
      <c r="O144" s="15" t="str">
        <f>'様式Ⅲ－1(男子)'!O411</f>
        <v/>
      </c>
    </row>
    <row r="145" spans="1:15">
      <c r="A145" s="1">
        <v>144</v>
      </c>
      <c r="B145" s="15" t="str">
        <f>'様式Ⅲ－1(男子)'!H412</f>
        <v/>
      </c>
      <c r="C145" s="15" t="str">
        <f>CONCATENATE('様式Ⅲ－1(男子)'!D412," (",'様式Ⅲ－1(男子)'!F412,")")</f>
        <v xml:space="preserve"> ()</v>
      </c>
      <c r="D145" s="15" t="str">
        <f>'様式Ⅲ－1(男子)'!E412</f>
        <v/>
      </c>
      <c r="E145" s="15">
        <v>1</v>
      </c>
      <c r="F145" s="15">
        <f>基本情報登録!$D$8</f>
        <v>0</v>
      </c>
      <c r="G145" s="15" t="str">
        <f>基本情報登録!$D$10</f>
        <v/>
      </c>
      <c r="H145" s="15" t="e">
        <f>'様式Ⅲ－1(男子)'!G412</f>
        <v>#N/A</v>
      </c>
      <c r="I145" s="15">
        <f>'様式Ⅲ－1(男子)'!C412</f>
        <v>0</v>
      </c>
      <c r="J145" s="15">
        <f>'様式Ⅲ－1(男子)'!L412</f>
        <v>0</v>
      </c>
      <c r="K145" s="15" t="str">
        <f>'様式Ⅲ－1(男子)'!O412</f>
        <v/>
      </c>
      <c r="L145" s="15">
        <f>'様式Ⅲ－1(男子)'!L413</f>
        <v>0</v>
      </c>
      <c r="M145" s="15" t="str">
        <f>'様式Ⅲ－1(男子)'!O413</f>
        <v/>
      </c>
      <c r="N145" s="15">
        <f>'様式Ⅲ－1(男子)'!L414</f>
        <v>0</v>
      </c>
      <c r="O145" s="15" t="str">
        <f>'様式Ⅲ－1(男子)'!O414</f>
        <v/>
      </c>
    </row>
    <row r="146" spans="1:15">
      <c r="A146" s="1">
        <v>145</v>
      </c>
      <c r="B146" s="15" t="str">
        <f>'様式Ⅲ－1(男子)'!H415</f>
        <v/>
      </c>
      <c r="C146" s="15" t="str">
        <f>CONCATENATE('様式Ⅲ－1(男子)'!D415," (",'様式Ⅲ－1(男子)'!F415,")")</f>
        <v xml:space="preserve"> ()</v>
      </c>
      <c r="D146" s="15" t="str">
        <f>'様式Ⅲ－1(男子)'!E415</f>
        <v/>
      </c>
      <c r="E146" s="15">
        <v>1</v>
      </c>
      <c r="F146" s="15">
        <f>基本情報登録!$D$8</f>
        <v>0</v>
      </c>
      <c r="G146" s="15" t="str">
        <f>基本情報登録!$D$10</f>
        <v/>
      </c>
      <c r="H146" s="15" t="e">
        <f>'様式Ⅲ－1(男子)'!G415</f>
        <v>#N/A</v>
      </c>
      <c r="I146" s="15">
        <f>'様式Ⅲ－1(男子)'!C415</f>
        <v>0</v>
      </c>
      <c r="J146" s="15">
        <f>'様式Ⅲ－1(男子)'!L415</f>
        <v>0</v>
      </c>
      <c r="K146" s="15" t="str">
        <f>'様式Ⅲ－1(男子)'!O415</f>
        <v/>
      </c>
      <c r="L146" s="15">
        <f>'様式Ⅲ－1(男子)'!L416</f>
        <v>0</v>
      </c>
      <c r="M146" s="15" t="str">
        <f>'様式Ⅲ－1(男子)'!O416</f>
        <v/>
      </c>
      <c r="N146" s="15">
        <f>'様式Ⅲ－1(男子)'!L417</f>
        <v>0</v>
      </c>
      <c r="O146" s="15" t="str">
        <f>'様式Ⅲ－1(男子)'!O417</f>
        <v/>
      </c>
    </row>
    <row r="147" spans="1:15">
      <c r="A147" s="1">
        <v>146</v>
      </c>
      <c r="B147" s="15" t="str">
        <f>'様式Ⅲ－1(男子)'!H418</f>
        <v/>
      </c>
      <c r="C147" s="15" t="str">
        <f>CONCATENATE('様式Ⅲ－1(男子)'!D418," (",'様式Ⅲ－1(男子)'!F418,")")</f>
        <v xml:space="preserve"> ()</v>
      </c>
      <c r="D147" s="15" t="str">
        <f>'様式Ⅲ－1(男子)'!E418</f>
        <v/>
      </c>
      <c r="E147" s="15">
        <v>1</v>
      </c>
      <c r="F147" s="15">
        <f>基本情報登録!$D$8</f>
        <v>0</v>
      </c>
      <c r="G147" s="15" t="str">
        <f>基本情報登録!$D$10</f>
        <v/>
      </c>
      <c r="H147" s="15" t="e">
        <f>'様式Ⅲ－1(男子)'!G418</f>
        <v>#N/A</v>
      </c>
      <c r="I147" s="15">
        <f>'様式Ⅲ－1(男子)'!C418</f>
        <v>0</v>
      </c>
      <c r="J147" s="15">
        <f>'様式Ⅲ－1(男子)'!L418</f>
        <v>0</v>
      </c>
      <c r="K147" s="15" t="str">
        <f>'様式Ⅲ－1(男子)'!O418</f>
        <v/>
      </c>
      <c r="L147" s="15">
        <f>'様式Ⅲ－1(男子)'!L419</f>
        <v>0</v>
      </c>
      <c r="M147" s="15" t="str">
        <f>'様式Ⅲ－1(男子)'!O419</f>
        <v/>
      </c>
      <c r="N147" s="15">
        <f>'様式Ⅲ－1(男子)'!L420</f>
        <v>0</v>
      </c>
      <c r="O147" s="15" t="str">
        <f>'様式Ⅲ－1(男子)'!O420</f>
        <v/>
      </c>
    </row>
    <row r="148" spans="1:15">
      <c r="A148" s="1">
        <v>147</v>
      </c>
      <c r="B148" s="15" t="str">
        <f>'様式Ⅲ－1(男子)'!H421</f>
        <v/>
      </c>
      <c r="C148" s="15" t="str">
        <f>CONCATENATE('様式Ⅲ－1(男子)'!D421," (",'様式Ⅲ－1(男子)'!F421,")")</f>
        <v xml:space="preserve"> ()</v>
      </c>
      <c r="D148" s="15" t="str">
        <f>'様式Ⅲ－1(男子)'!E421</f>
        <v/>
      </c>
      <c r="E148" s="15">
        <v>1</v>
      </c>
      <c r="F148" s="15">
        <f>基本情報登録!$D$8</f>
        <v>0</v>
      </c>
      <c r="G148" s="15" t="str">
        <f>基本情報登録!$D$10</f>
        <v/>
      </c>
      <c r="H148" s="15" t="e">
        <f>'様式Ⅲ－1(男子)'!G421</f>
        <v>#N/A</v>
      </c>
      <c r="I148" s="15">
        <f>'様式Ⅲ－1(男子)'!C421</f>
        <v>0</v>
      </c>
      <c r="J148" s="15">
        <f>'様式Ⅲ－1(男子)'!L421</f>
        <v>0</v>
      </c>
      <c r="K148" s="15" t="str">
        <f>'様式Ⅲ－1(男子)'!O421</f>
        <v/>
      </c>
      <c r="L148" s="15">
        <f>'様式Ⅲ－1(男子)'!L422</f>
        <v>0</v>
      </c>
      <c r="M148" s="15" t="str">
        <f>'様式Ⅲ－1(男子)'!O422</f>
        <v/>
      </c>
      <c r="N148" s="15">
        <f>'様式Ⅲ－1(男子)'!L423</f>
        <v>0</v>
      </c>
      <c r="O148" s="15" t="str">
        <f>'様式Ⅲ－1(男子)'!O423</f>
        <v/>
      </c>
    </row>
    <row r="149" spans="1:15">
      <c r="A149" s="1">
        <v>148</v>
      </c>
      <c r="B149" s="15" t="str">
        <f>'様式Ⅲ－1(男子)'!H424</f>
        <v/>
      </c>
      <c r="C149" s="15" t="str">
        <f>CONCATENATE('様式Ⅲ－1(男子)'!D424," (",'様式Ⅲ－1(男子)'!F424,")")</f>
        <v xml:space="preserve"> ()</v>
      </c>
      <c r="D149" s="15" t="str">
        <f>'様式Ⅲ－1(男子)'!E424</f>
        <v/>
      </c>
      <c r="E149" s="15">
        <v>1</v>
      </c>
      <c r="F149" s="15">
        <f>基本情報登録!$D$8</f>
        <v>0</v>
      </c>
      <c r="G149" s="15" t="str">
        <f>基本情報登録!$D$10</f>
        <v/>
      </c>
      <c r="H149" s="15" t="e">
        <f>'様式Ⅲ－1(男子)'!G424</f>
        <v>#N/A</v>
      </c>
      <c r="I149" s="15">
        <f>'様式Ⅲ－1(男子)'!C424</f>
        <v>0</v>
      </c>
      <c r="J149" s="15">
        <f>'様式Ⅲ－1(男子)'!L424</f>
        <v>0</v>
      </c>
      <c r="K149" s="15" t="str">
        <f>'様式Ⅲ－1(男子)'!O424</f>
        <v/>
      </c>
      <c r="L149" s="15">
        <f>'様式Ⅲ－1(男子)'!L425</f>
        <v>0</v>
      </c>
      <c r="M149" s="15" t="str">
        <f>'様式Ⅲ－1(男子)'!O425</f>
        <v/>
      </c>
      <c r="N149" s="15">
        <f>'様式Ⅲ－1(男子)'!L426</f>
        <v>0</v>
      </c>
      <c r="O149" s="15" t="str">
        <f>'様式Ⅲ－1(男子)'!O426</f>
        <v/>
      </c>
    </row>
    <row r="150" spans="1:15">
      <c r="A150" s="1">
        <v>149</v>
      </c>
      <c r="B150" s="15" t="str">
        <f>'様式Ⅲ－1(男子)'!H427</f>
        <v/>
      </c>
      <c r="C150" s="15" t="str">
        <f>CONCATENATE('様式Ⅲ－1(男子)'!D427," (",'様式Ⅲ－1(男子)'!F427,")")</f>
        <v xml:space="preserve"> ()</v>
      </c>
      <c r="D150" s="15" t="str">
        <f>'様式Ⅲ－1(男子)'!E427</f>
        <v/>
      </c>
      <c r="E150" s="15">
        <v>1</v>
      </c>
      <c r="F150" s="15">
        <f>基本情報登録!$D$8</f>
        <v>0</v>
      </c>
      <c r="G150" s="15" t="str">
        <f>基本情報登録!$D$10</f>
        <v/>
      </c>
      <c r="H150" s="15" t="e">
        <f>'様式Ⅲ－1(男子)'!G427</f>
        <v>#N/A</v>
      </c>
      <c r="I150" s="15">
        <f>'様式Ⅲ－1(男子)'!C427</f>
        <v>0</v>
      </c>
      <c r="J150" s="15">
        <f>'様式Ⅲ－1(男子)'!L427</f>
        <v>0</v>
      </c>
      <c r="K150" s="15" t="str">
        <f>'様式Ⅲ－1(男子)'!O427</f>
        <v/>
      </c>
      <c r="L150" s="15">
        <f>'様式Ⅲ－1(男子)'!L428</f>
        <v>0</v>
      </c>
      <c r="M150" s="15" t="str">
        <f>'様式Ⅲ－1(男子)'!O428</f>
        <v/>
      </c>
      <c r="N150" s="15">
        <f>'様式Ⅲ－1(男子)'!L429</f>
        <v>0</v>
      </c>
      <c r="O150" s="15" t="str">
        <f>'様式Ⅲ－1(男子)'!O429</f>
        <v/>
      </c>
    </row>
    <row r="151" spans="1:15">
      <c r="A151" s="1">
        <v>150</v>
      </c>
      <c r="B151" s="15" t="str">
        <f>'様式Ⅲ－1(男子)'!H430</f>
        <v/>
      </c>
      <c r="C151" s="15" t="str">
        <f>CONCATENATE('様式Ⅲ－1(男子)'!D430," (",'様式Ⅲ－1(男子)'!F430,")")</f>
        <v xml:space="preserve"> ()</v>
      </c>
      <c r="D151" s="15" t="str">
        <f>'様式Ⅲ－1(男子)'!E430</f>
        <v/>
      </c>
      <c r="E151" s="15">
        <v>1</v>
      </c>
      <c r="F151" s="15">
        <f>基本情報登録!$D$8</f>
        <v>0</v>
      </c>
      <c r="G151" s="15" t="str">
        <f>基本情報登録!$D$10</f>
        <v/>
      </c>
      <c r="H151" s="15" t="e">
        <f>'様式Ⅲ－1(男子)'!G430</f>
        <v>#N/A</v>
      </c>
      <c r="I151" s="15">
        <f>'様式Ⅲ－1(男子)'!C430</f>
        <v>0</v>
      </c>
      <c r="J151" s="15">
        <f>'様式Ⅲ－1(男子)'!L430</f>
        <v>0</v>
      </c>
      <c r="K151" s="15" t="str">
        <f>'様式Ⅲ－1(男子)'!O430</f>
        <v/>
      </c>
      <c r="L151" s="15">
        <f>'様式Ⅲ－1(男子)'!L431</f>
        <v>0</v>
      </c>
      <c r="M151" s="15" t="str">
        <f>'様式Ⅲ－1(男子)'!O431</f>
        <v/>
      </c>
      <c r="N151" s="15">
        <f>'様式Ⅲ－1(男子)'!L432</f>
        <v>0</v>
      </c>
      <c r="O151" s="15" t="str">
        <f>'様式Ⅲ－1(男子)'!O432</f>
        <v/>
      </c>
    </row>
    <row r="157" spans="1:15">
      <c r="N157" s="15">
        <f>'様式Ⅲ－1(男子)'!L434</f>
        <v>0</v>
      </c>
    </row>
  </sheetData>
  <phoneticPr fontId="1"/>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S157"/>
  <sheetViews>
    <sheetView zoomScale="93" zoomScaleNormal="93" workbookViewId="0">
      <selection activeCell="C3" sqref="C3"/>
    </sheetView>
  </sheetViews>
  <sheetFormatPr defaultColWidth="8.875" defaultRowHeight="13.5"/>
  <cols>
    <col min="1" max="1" width="7.375" style="1" bestFit="1" customWidth="1"/>
    <col min="2" max="2" width="10.5" style="15" bestFit="1" customWidth="1"/>
    <col min="3" max="3" width="16.125" style="15" bestFit="1" customWidth="1"/>
    <col min="4" max="4" width="10.5" style="15" bestFit="1" customWidth="1"/>
    <col min="5" max="5" width="3.5" style="15" bestFit="1" customWidth="1"/>
    <col min="6" max="6" width="13.875" style="15" bestFit="1" customWidth="1"/>
    <col min="7" max="7" width="7.5" style="15" bestFit="1" customWidth="1"/>
    <col min="8" max="9" width="5.5" style="15" bestFit="1" customWidth="1"/>
    <col min="10" max="10" width="9" style="15"/>
    <col min="11" max="11" width="15" style="15" bestFit="1" customWidth="1"/>
    <col min="12" max="12" width="9" style="15"/>
    <col min="13" max="13" width="15" style="15" bestFit="1" customWidth="1"/>
    <col min="14" max="14" width="9" style="15"/>
    <col min="15" max="15" width="15" style="15" bestFit="1" customWidth="1"/>
  </cols>
  <sheetData>
    <row r="1" spans="1:15">
      <c r="A1" s="1" t="s">
        <v>149</v>
      </c>
      <c r="B1" s="76" t="s">
        <v>150</v>
      </c>
      <c r="C1" s="76" t="s">
        <v>151</v>
      </c>
      <c r="D1" s="76" t="s">
        <v>152</v>
      </c>
      <c r="E1" s="76" t="s">
        <v>153</v>
      </c>
      <c r="F1" s="76" t="s">
        <v>154</v>
      </c>
      <c r="G1" s="76" t="s">
        <v>155</v>
      </c>
      <c r="H1" s="76" t="s">
        <v>4</v>
      </c>
      <c r="I1" s="76" t="s">
        <v>156</v>
      </c>
      <c r="J1" s="76" t="s">
        <v>157</v>
      </c>
      <c r="K1" s="76" t="s">
        <v>158</v>
      </c>
      <c r="L1" s="76" t="s">
        <v>159</v>
      </c>
      <c r="M1" s="76" t="s">
        <v>160</v>
      </c>
      <c r="N1" s="76" t="s">
        <v>161</v>
      </c>
      <c r="O1" s="76" t="s">
        <v>162</v>
      </c>
    </row>
    <row r="2" spans="1:15">
      <c r="A2" s="1">
        <v>1</v>
      </c>
      <c r="B2" s="15" t="str">
        <f>'様式Ⅲ－1(女子)'!H19</f>
        <v/>
      </c>
      <c r="C2" s="15" t="str">
        <f>CONCATENATE('様式Ⅲ－1(女子)'!D19," (",'様式Ⅲ－1(女子)'!F19,")")</f>
        <v xml:space="preserve"> ()</v>
      </c>
      <c r="D2" s="15" t="str">
        <f>'様式Ⅲ－1(女子)'!E19</f>
        <v/>
      </c>
      <c r="E2" s="15">
        <v>2</v>
      </c>
      <c r="F2" s="15">
        <f>基本情報登録!$D$8</f>
        <v>0</v>
      </c>
      <c r="G2" s="15" t="str">
        <f>基本情報登録!$D$10</f>
        <v/>
      </c>
      <c r="H2" s="15" t="e">
        <f>'様式Ⅲ－1(女子)'!G19</f>
        <v>#N/A</v>
      </c>
      <c r="I2" s="15">
        <f>'様式Ⅲ－1(女子)'!C19</f>
        <v>0</v>
      </c>
      <c r="J2" s="15">
        <f>'様式Ⅲ－1(女子)'!L19</f>
        <v>0</v>
      </c>
      <c r="K2" s="15" t="str">
        <f>'様式Ⅲ－1(女子)'!P19</f>
        <v/>
      </c>
      <c r="L2" s="15">
        <f>'様式Ⅲ－1(女子)'!L20</f>
        <v>0</v>
      </c>
      <c r="M2" s="15" t="str">
        <f>'様式Ⅲ－1(女子)'!P20</f>
        <v/>
      </c>
      <c r="N2" s="15">
        <f>'様式Ⅲ－1(女子)'!L21</f>
        <v>0</v>
      </c>
      <c r="O2" s="15" t="str">
        <f>'様式Ⅲ－1(女子)'!P21</f>
        <v/>
      </c>
    </row>
    <row r="3" spans="1:15">
      <c r="A3" s="1">
        <v>2</v>
      </c>
      <c r="B3" s="15" t="str">
        <f>'様式Ⅲ－1(女子)'!H22</f>
        <v/>
      </c>
      <c r="C3" s="15" t="str">
        <f>CONCATENATE('様式Ⅲ－1(女子)'!D22," (",'様式Ⅲ－1(女子)'!F22,")")</f>
        <v xml:space="preserve"> ()</v>
      </c>
      <c r="D3" s="15" t="str">
        <f>'様式Ⅲ－1(女子)'!E22</f>
        <v/>
      </c>
      <c r="E3" s="15">
        <v>2</v>
      </c>
      <c r="F3" s="15">
        <f>基本情報登録!$D$8</f>
        <v>0</v>
      </c>
      <c r="G3" s="15" t="str">
        <f>基本情報登録!$D$10</f>
        <v/>
      </c>
      <c r="H3" s="15" t="e">
        <f>'様式Ⅲ－1(女子)'!G22</f>
        <v>#N/A</v>
      </c>
      <c r="I3" s="15">
        <f>'様式Ⅲ－1(女子)'!C22</f>
        <v>0</v>
      </c>
      <c r="J3" s="15">
        <f>'様式Ⅲ－1(女子)'!L22</f>
        <v>0</v>
      </c>
      <c r="K3" s="15" t="str">
        <f>'様式Ⅲ－1(女子)'!P22</f>
        <v/>
      </c>
      <c r="L3" s="15">
        <f>'様式Ⅲ－1(女子)'!L23</f>
        <v>0</v>
      </c>
      <c r="M3" s="15" t="str">
        <f>'様式Ⅲ－1(女子)'!P23</f>
        <v/>
      </c>
      <c r="N3" s="15">
        <f>'様式Ⅲ－1(女子)'!L24</f>
        <v>0</v>
      </c>
      <c r="O3" s="15" t="str">
        <f>'様式Ⅲ－1(女子)'!P24</f>
        <v/>
      </c>
    </row>
    <row r="4" spans="1:15">
      <c r="A4" s="1">
        <v>3</v>
      </c>
      <c r="B4" s="15" t="str">
        <f>'様式Ⅲ－1(女子)'!H25</f>
        <v/>
      </c>
      <c r="C4" s="15" t="str">
        <f>CONCATENATE('様式Ⅲ－1(女子)'!D25," (",'様式Ⅲ－1(女子)'!F25,")")</f>
        <v xml:space="preserve"> ()</v>
      </c>
      <c r="D4" s="15" t="str">
        <f>'様式Ⅲ－1(女子)'!E25</f>
        <v/>
      </c>
      <c r="E4" s="15">
        <v>2</v>
      </c>
      <c r="F4" s="15">
        <f>基本情報登録!$D$8</f>
        <v>0</v>
      </c>
      <c r="G4" s="15" t="str">
        <f>基本情報登録!$D$10</f>
        <v/>
      </c>
      <c r="H4" s="15" t="e">
        <f>'様式Ⅲ－1(女子)'!G25</f>
        <v>#N/A</v>
      </c>
      <c r="I4" s="15">
        <f>'様式Ⅲ－1(女子)'!C25</f>
        <v>0</v>
      </c>
      <c r="J4" s="15">
        <f>'様式Ⅲ－1(女子)'!L25</f>
        <v>0</v>
      </c>
      <c r="K4" s="15" t="str">
        <f>'様式Ⅲ－1(女子)'!P25</f>
        <v/>
      </c>
      <c r="L4" s="15">
        <f>'様式Ⅲ－1(女子)'!L26</f>
        <v>0</v>
      </c>
      <c r="M4" s="15" t="str">
        <f>'様式Ⅲ－1(女子)'!P26</f>
        <v/>
      </c>
      <c r="N4" s="15">
        <f>'様式Ⅲ－1(女子)'!L27</f>
        <v>0</v>
      </c>
      <c r="O4" s="15" t="str">
        <f>'様式Ⅲ－1(女子)'!P27</f>
        <v/>
      </c>
    </row>
    <row r="5" spans="1:15">
      <c r="A5" s="1">
        <v>4</v>
      </c>
      <c r="B5" s="15" t="str">
        <f>'様式Ⅲ－1(女子)'!H28</f>
        <v/>
      </c>
      <c r="C5" s="15" t="str">
        <f>CONCATENATE('様式Ⅲ－1(女子)'!D28," (",'様式Ⅲ－1(女子)'!F28,")")</f>
        <v xml:space="preserve"> ()</v>
      </c>
      <c r="D5" s="15" t="str">
        <f>'様式Ⅲ－1(女子)'!E28</f>
        <v/>
      </c>
      <c r="E5" s="15">
        <v>2</v>
      </c>
      <c r="F5" s="15">
        <f>基本情報登録!$D$8</f>
        <v>0</v>
      </c>
      <c r="G5" s="15" t="str">
        <f>基本情報登録!$D$10</f>
        <v/>
      </c>
      <c r="H5" s="15" t="e">
        <f>'様式Ⅲ－1(女子)'!G28</f>
        <v>#N/A</v>
      </c>
      <c r="I5" s="15">
        <f>'様式Ⅲ－1(女子)'!C28</f>
        <v>0</v>
      </c>
      <c r="J5" s="15">
        <f>'様式Ⅲ－1(女子)'!L28</f>
        <v>0</v>
      </c>
      <c r="K5" s="15" t="str">
        <f>'様式Ⅲ－1(女子)'!P28</f>
        <v/>
      </c>
      <c r="L5" s="15">
        <f>'様式Ⅲ－1(女子)'!L29</f>
        <v>0</v>
      </c>
      <c r="M5" s="15" t="str">
        <f>'様式Ⅲ－1(女子)'!P29</f>
        <v/>
      </c>
      <c r="N5" s="15">
        <f>'様式Ⅲ－1(女子)'!L30</f>
        <v>0</v>
      </c>
      <c r="O5" s="15" t="str">
        <f>'様式Ⅲ－1(女子)'!P30</f>
        <v/>
      </c>
    </row>
    <row r="6" spans="1:15">
      <c r="A6" s="1">
        <v>5</v>
      </c>
      <c r="B6" s="15" t="str">
        <f>'様式Ⅲ－1(女子)'!H31</f>
        <v/>
      </c>
      <c r="C6" s="15" t="str">
        <f>CONCATENATE('様式Ⅲ－1(女子)'!D31," (",'様式Ⅲ－1(女子)'!F31,")")</f>
        <v xml:space="preserve"> ()</v>
      </c>
      <c r="D6" s="15" t="str">
        <f>'様式Ⅲ－1(女子)'!E31</f>
        <v/>
      </c>
      <c r="E6" s="15">
        <v>2</v>
      </c>
      <c r="F6" s="15">
        <f>基本情報登録!$D$8</f>
        <v>0</v>
      </c>
      <c r="G6" s="15" t="str">
        <f>基本情報登録!$D$10</f>
        <v/>
      </c>
      <c r="H6" s="15" t="e">
        <f>'様式Ⅲ－1(女子)'!G31</f>
        <v>#N/A</v>
      </c>
      <c r="I6" s="15">
        <f>'様式Ⅲ－1(女子)'!C31</f>
        <v>0</v>
      </c>
      <c r="J6" s="15">
        <f>'様式Ⅲ－1(女子)'!L31</f>
        <v>0</v>
      </c>
      <c r="K6" s="15" t="str">
        <f>'様式Ⅲ－1(女子)'!P31</f>
        <v/>
      </c>
      <c r="L6" s="15">
        <f>'様式Ⅲ－1(女子)'!L32</f>
        <v>0</v>
      </c>
      <c r="M6" s="15" t="str">
        <f>'様式Ⅲ－1(女子)'!P32</f>
        <v/>
      </c>
      <c r="N6" s="15">
        <f>'様式Ⅲ－1(女子)'!L33</f>
        <v>0</v>
      </c>
      <c r="O6" s="15" t="str">
        <f>'様式Ⅲ－1(女子)'!P33</f>
        <v/>
      </c>
    </row>
    <row r="7" spans="1:15">
      <c r="A7" s="1">
        <v>6</v>
      </c>
      <c r="B7" s="15" t="str">
        <f>'様式Ⅲ－1(女子)'!H34</f>
        <v/>
      </c>
      <c r="C7" s="15" t="str">
        <f>CONCATENATE('様式Ⅲ－1(女子)'!D34," (",'様式Ⅲ－1(女子)'!F34,")")</f>
        <v xml:space="preserve"> ()</v>
      </c>
      <c r="D7" s="15" t="str">
        <f>'様式Ⅲ－1(女子)'!E34</f>
        <v/>
      </c>
      <c r="E7" s="15">
        <v>2</v>
      </c>
      <c r="F7" s="15">
        <f>基本情報登録!$D$8</f>
        <v>0</v>
      </c>
      <c r="G7" s="15" t="str">
        <f>基本情報登録!$D$10</f>
        <v/>
      </c>
      <c r="H7" s="15" t="e">
        <f>'様式Ⅲ－1(女子)'!G34</f>
        <v>#N/A</v>
      </c>
      <c r="I7" s="15">
        <f>'様式Ⅲ－1(女子)'!C34</f>
        <v>0</v>
      </c>
      <c r="J7" s="15">
        <f>'様式Ⅲ－1(女子)'!L34</f>
        <v>0</v>
      </c>
      <c r="K7" s="15" t="str">
        <f>'様式Ⅲ－1(女子)'!P34</f>
        <v/>
      </c>
      <c r="L7" s="15">
        <f>'様式Ⅲ－1(女子)'!L35</f>
        <v>0</v>
      </c>
      <c r="M7" s="15" t="str">
        <f>'様式Ⅲ－1(女子)'!P35</f>
        <v/>
      </c>
      <c r="N7" s="15">
        <f>'様式Ⅲ－1(女子)'!L36</f>
        <v>0</v>
      </c>
      <c r="O7" s="15" t="str">
        <f>'様式Ⅲ－1(女子)'!P36</f>
        <v/>
      </c>
    </row>
    <row r="8" spans="1:15">
      <c r="A8" s="1">
        <v>7</v>
      </c>
      <c r="B8" s="15" t="str">
        <f>'様式Ⅲ－1(女子)'!H37</f>
        <v/>
      </c>
      <c r="C8" s="15" t="str">
        <f>CONCATENATE('様式Ⅲ－1(女子)'!D37," (",'様式Ⅲ－1(女子)'!F37,")")</f>
        <v xml:space="preserve"> ()</v>
      </c>
      <c r="D8" s="15" t="str">
        <f>'様式Ⅲ－1(女子)'!E37</f>
        <v/>
      </c>
      <c r="E8" s="15">
        <v>2</v>
      </c>
      <c r="F8" s="15">
        <f>基本情報登録!$D$8</f>
        <v>0</v>
      </c>
      <c r="G8" s="15" t="str">
        <f>基本情報登録!$D$10</f>
        <v/>
      </c>
      <c r="H8" s="15" t="e">
        <f>'様式Ⅲ－1(女子)'!G37</f>
        <v>#N/A</v>
      </c>
      <c r="I8" s="15">
        <f>'様式Ⅲ－1(女子)'!C37</f>
        <v>0</v>
      </c>
      <c r="J8" s="15">
        <f>'様式Ⅲ－1(女子)'!L37</f>
        <v>0</v>
      </c>
      <c r="K8" s="15" t="str">
        <f>'様式Ⅲ－1(女子)'!P37</f>
        <v/>
      </c>
      <c r="L8" s="15">
        <f>'様式Ⅲ－1(女子)'!L38</f>
        <v>0</v>
      </c>
      <c r="M8" s="15" t="str">
        <f>'様式Ⅲ－1(女子)'!P38</f>
        <v/>
      </c>
      <c r="N8" s="15">
        <f>'様式Ⅲ－1(女子)'!L39</f>
        <v>0</v>
      </c>
      <c r="O8" s="15" t="str">
        <f>'様式Ⅲ－1(女子)'!P39</f>
        <v/>
      </c>
    </row>
    <row r="9" spans="1:15">
      <c r="A9" s="1">
        <v>8</v>
      </c>
      <c r="B9" s="15" t="str">
        <f>'様式Ⅲ－1(女子)'!H40</f>
        <v/>
      </c>
      <c r="C9" s="15" t="str">
        <f>CONCATENATE('様式Ⅲ－1(女子)'!D40," (",'様式Ⅲ－1(女子)'!F40,")")</f>
        <v xml:space="preserve"> ()</v>
      </c>
      <c r="D9" s="15" t="str">
        <f>'様式Ⅲ－1(女子)'!E40</f>
        <v/>
      </c>
      <c r="E9" s="15">
        <v>2</v>
      </c>
      <c r="F9" s="15">
        <f>基本情報登録!$D$8</f>
        <v>0</v>
      </c>
      <c r="G9" s="15" t="str">
        <f>基本情報登録!$D$10</f>
        <v/>
      </c>
      <c r="H9" s="15" t="e">
        <f>'様式Ⅲ－1(女子)'!G40</f>
        <v>#N/A</v>
      </c>
      <c r="I9" s="15">
        <f>'様式Ⅲ－1(女子)'!C40</f>
        <v>0</v>
      </c>
      <c r="J9" s="15">
        <f>'様式Ⅲ－1(女子)'!L40</f>
        <v>0</v>
      </c>
      <c r="K9" s="15" t="str">
        <f>'様式Ⅲ－1(女子)'!P40</f>
        <v/>
      </c>
      <c r="L9" s="15">
        <f>'様式Ⅲ－1(女子)'!L41</f>
        <v>0</v>
      </c>
      <c r="M9" s="15" t="str">
        <f>'様式Ⅲ－1(女子)'!P41</f>
        <v/>
      </c>
      <c r="N9" s="15">
        <f>'様式Ⅲ－1(女子)'!L42</f>
        <v>0</v>
      </c>
      <c r="O9" s="15" t="str">
        <f>'様式Ⅲ－1(女子)'!P42</f>
        <v/>
      </c>
    </row>
    <row r="10" spans="1:15">
      <c r="A10" s="1">
        <v>9</v>
      </c>
      <c r="B10" s="15" t="e">
        <f>'様式Ⅲ－1(女子)'!#REF!</f>
        <v>#REF!</v>
      </c>
      <c r="C10" s="15" t="e">
        <f>CONCATENATE('様式Ⅲ－1(女子)'!#REF!," (",'様式Ⅲ－1(女子)'!#REF!,")")</f>
        <v>#REF!</v>
      </c>
      <c r="D10" s="15" t="e">
        <f>'様式Ⅲ－1(女子)'!#REF!</f>
        <v>#REF!</v>
      </c>
      <c r="E10" s="15">
        <v>2</v>
      </c>
      <c r="F10" s="15">
        <f>基本情報登録!$D$8</f>
        <v>0</v>
      </c>
      <c r="G10" s="15" t="str">
        <f>基本情報登録!$D$10</f>
        <v/>
      </c>
      <c r="H10" s="15" t="e">
        <f>'様式Ⅲ－1(女子)'!#REF!</f>
        <v>#REF!</v>
      </c>
      <c r="I10" s="15" t="e">
        <f>'様式Ⅲ－1(女子)'!#REF!</f>
        <v>#REF!</v>
      </c>
      <c r="J10" s="15" t="e">
        <f>'様式Ⅲ－1(女子)'!#REF!</f>
        <v>#REF!</v>
      </c>
      <c r="K10" s="15" t="e">
        <f>'様式Ⅲ－1(女子)'!#REF!</f>
        <v>#REF!</v>
      </c>
      <c r="L10" s="15" t="e">
        <f>'様式Ⅲ－1(女子)'!#REF!</f>
        <v>#REF!</v>
      </c>
      <c r="M10" s="15" t="e">
        <f>'様式Ⅲ－1(女子)'!#REF!</f>
        <v>#REF!</v>
      </c>
      <c r="N10" s="15" t="e">
        <f>'様式Ⅲ－1(女子)'!#REF!</f>
        <v>#REF!</v>
      </c>
      <c r="O10" s="15" t="e">
        <f>'様式Ⅲ－1(女子)'!#REF!</f>
        <v>#REF!</v>
      </c>
    </row>
    <row r="11" spans="1:15">
      <c r="A11" s="1">
        <v>10</v>
      </c>
      <c r="B11" s="15" t="e">
        <f>'様式Ⅲ－1(女子)'!#REF!</f>
        <v>#REF!</v>
      </c>
      <c r="C11" s="15" t="e">
        <f>CONCATENATE('様式Ⅲ－1(女子)'!#REF!," (",'様式Ⅲ－1(女子)'!#REF!,")")</f>
        <v>#REF!</v>
      </c>
      <c r="D11" s="15" t="e">
        <f>'様式Ⅲ－1(女子)'!#REF!</f>
        <v>#REF!</v>
      </c>
      <c r="E11" s="15">
        <v>2</v>
      </c>
      <c r="F11" s="15">
        <f>基本情報登録!$D$8</f>
        <v>0</v>
      </c>
      <c r="G11" s="15" t="str">
        <f>基本情報登録!$D$10</f>
        <v/>
      </c>
      <c r="H11" s="15" t="e">
        <f>'様式Ⅲ－1(女子)'!#REF!</f>
        <v>#REF!</v>
      </c>
      <c r="I11" s="15" t="e">
        <f>'様式Ⅲ－1(女子)'!#REF!</f>
        <v>#REF!</v>
      </c>
      <c r="J11" s="15" t="e">
        <f>'様式Ⅲ－1(女子)'!#REF!</f>
        <v>#REF!</v>
      </c>
      <c r="K11" s="15" t="e">
        <f>'様式Ⅲ－1(女子)'!#REF!</f>
        <v>#REF!</v>
      </c>
      <c r="L11" s="15" t="e">
        <f>'様式Ⅲ－1(女子)'!#REF!</f>
        <v>#REF!</v>
      </c>
      <c r="M11" s="15" t="e">
        <f>'様式Ⅲ－1(女子)'!#REF!</f>
        <v>#REF!</v>
      </c>
      <c r="N11" s="15" t="e">
        <f>'様式Ⅲ－1(女子)'!#REF!</f>
        <v>#REF!</v>
      </c>
      <c r="O11" s="15" t="e">
        <f>'様式Ⅲ－1(女子)'!#REF!</f>
        <v>#REF!</v>
      </c>
    </row>
    <row r="12" spans="1:15">
      <c r="A12" s="1">
        <v>11</v>
      </c>
      <c r="B12" s="15" t="str">
        <f>'様式Ⅲ－1(女子)'!H43</f>
        <v/>
      </c>
      <c r="C12" s="15" t="str">
        <f>CONCATENATE('様式Ⅲ－1(女子)'!D43," (",'様式Ⅲ－1(女子)'!F43,")")</f>
        <v xml:space="preserve"> ()</v>
      </c>
      <c r="D12" s="15" t="str">
        <f>'様式Ⅲ－1(女子)'!E43</f>
        <v/>
      </c>
      <c r="E12" s="15">
        <v>2</v>
      </c>
      <c r="F12" s="15">
        <f>基本情報登録!$D$8</f>
        <v>0</v>
      </c>
      <c r="G12" s="15" t="str">
        <f>基本情報登録!$D$10</f>
        <v/>
      </c>
      <c r="H12" s="15" t="e">
        <f>'様式Ⅲ－1(女子)'!G43</f>
        <v>#N/A</v>
      </c>
      <c r="I12" s="15">
        <f>'様式Ⅲ－1(女子)'!C43</f>
        <v>0</v>
      </c>
      <c r="J12" s="15">
        <f>'様式Ⅲ－1(女子)'!L43</f>
        <v>0</v>
      </c>
      <c r="K12" s="15" t="str">
        <f>'様式Ⅲ－1(女子)'!P43</f>
        <v/>
      </c>
      <c r="L12" s="15">
        <f>'様式Ⅲ－1(女子)'!L44</f>
        <v>0</v>
      </c>
      <c r="M12" s="15" t="str">
        <f>'様式Ⅲ－1(女子)'!P44</f>
        <v/>
      </c>
      <c r="N12" s="15">
        <f>'様式Ⅲ－1(女子)'!L45</f>
        <v>0</v>
      </c>
      <c r="O12" s="15" t="str">
        <f>'様式Ⅲ－1(女子)'!P45</f>
        <v/>
      </c>
    </row>
    <row r="13" spans="1:15">
      <c r="A13" s="1">
        <v>12</v>
      </c>
      <c r="B13" s="15" t="str">
        <f>'様式Ⅲ－1(女子)'!H46</f>
        <v/>
      </c>
      <c r="C13" s="15" t="str">
        <f>CONCATENATE('様式Ⅲ－1(女子)'!D46," (",'様式Ⅲ－1(女子)'!F46,")")</f>
        <v xml:space="preserve"> ()</v>
      </c>
      <c r="D13" s="15" t="str">
        <f>'様式Ⅲ－1(女子)'!E46</f>
        <v/>
      </c>
      <c r="E13" s="15">
        <v>2</v>
      </c>
      <c r="F13" s="15">
        <f>基本情報登録!$D$8</f>
        <v>0</v>
      </c>
      <c r="G13" s="15" t="str">
        <f>基本情報登録!$D$10</f>
        <v/>
      </c>
      <c r="H13" s="15" t="e">
        <f>'様式Ⅲ－1(女子)'!G46</f>
        <v>#N/A</v>
      </c>
      <c r="I13" s="15">
        <f>'様式Ⅲ－1(女子)'!C46</f>
        <v>0</v>
      </c>
      <c r="J13" s="15">
        <f>'様式Ⅲ－1(女子)'!L46</f>
        <v>0</v>
      </c>
      <c r="K13" s="15" t="str">
        <f>'様式Ⅲ－1(女子)'!P46</f>
        <v/>
      </c>
      <c r="L13" s="15">
        <f>'様式Ⅲ－1(女子)'!L47</f>
        <v>0</v>
      </c>
      <c r="M13" s="15" t="str">
        <f>'様式Ⅲ－1(女子)'!P47</f>
        <v/>
      </c>
      <c r="N13" s="15">
        <f>'様式Ⅲ－1(女子)'!L48</f>
        <v>0</v>
      </c>
      <c r="O13" s="15" t="str">
        <f>'様式Ⅲ－1(女子)'!P48</f>
        <v/>
      </c>
    </row>
    <row r="14" spans="1:15">
      <c r="A14" s="1">
        <v>13</v>
      </c>
      <c r="B14" s="15" t="str">
        <f>'様式Ⅲ－1(女子)'!H49</f>
        <v/>
      </c>
      <c r="C14" s="15" t="str">
        <f>CONCATENATE('様式Ⅲ－1(女子)'!D49," (",'様式Ⅲ－1(女子)'!F49,")")</f>
        <v xml:space="preserve"> ()</v>
      </c>
      <c r="D14" s="15" t="str">
        <f>'様式Ⅲ－1(女子)'!E49</f>
        <v/>
      </c>
      <c r="E14" s="15">
        <v>2</v>
      </c>
      <c r="F14" s="15">
        <f>基本情報登録!$D$8</f>
        <v>0</v>
      </c>
      <c r="G14" s="15" t="str">
        <f>基本情報登録!$D$10</f>
        <v/>
      </c>
      <c r="H14" s="15" t="e">
        <f>'様式Ⅲ－1(女子)'!G49</f>
        <v>#N/A</v>
      </c>
      <c r="I14" s="15">
        <f>'様式Ⅲ－1(女子)'!C49</f>
        <v>0</v>
      </c>
      <c r="J14" s="15">
        <f>'様式Ⅲ－1(女子)'!L49</f>
        <v>0</v>
      </c>
      <c r="K14" s="15" t="str">
        <f>'様式Ⅲ－1(女子)'!P49</f>
        <v/>
      </c>
      <c r="L14" s="15">
        <f>'様式Ⅲ－1(女子)'!L50</f>
        <v>0</v>
      </c>
      <c r="M14" s="15" t="str">
        <f>'様式Ⅲ－1(女子)'!P50</f>
        <v/>
      </c>
      <c r="N14" s="15">
        <f>'様式Ⅲ－1(女子)'!L51</f>
        <v>0</v>
      </c>
      <c r="O14" s="15" t="str">
        <f>'様式Ⅲ－1(女子)'!P51</f>
        <v/>
      </c>
    </row>
    <row r="15" spans="1:15">
      <c r="A15" s="1">
        <v>14</v>
      </c>
      <c r="B15" s="15" t="str">
        <f>'様式Ⅲ－1(女子)'!H52</f>
        <v/>
      </c>
      <c r="C15" s="15" t="str">
        <f>CONCATENATE('様式Ⅲ－1(女子)'!D52," (",'様式Ⅲ－1(女子)'!F52,")")</f>
        <v xml:space="preserve"> ()</v>
      </c>
      <c r="D15" s="15" t="str">
        <f>'様式Ⅲ－1(女子)'!E52</f>
        <v/>
      </c>
      <c r="E15" s="15">
        <v>2</v>
      </c>
      <c r="F15" s="15">
        <f>基本情報登録!$D$8</f>
        <v>0</v>
      </c>
      <c r="G15" s="15" t="str">
        <f>基本情報登録!$D$10</f>
        <v/>
      </c>
      <c r="H15" s="15" t="e">
        <f>'様式Ⅲ－1(女子)'!G52</f>
        <v>#N/A</v>
      </c>
      <c r="I15" s="15">
        <f>'様式Ⅲ－1(女子)'!C52</f>
        <v>0</v>
      </c>
      <c r="J15" s="15">
        <f>'様式Ⅲ－1(女子)'!L52</f>
        <v>0</v>
      </c>
      <c r="K15" s="15" t="str">
        <f>'様式Ⅲ－1(女子)'!P52</f>
        <v/>
      </c>
      <c r="L15" s="15">
        <f>'様式Ⅲ－1(女子)'!L53</f>
        <v>0</v>
      </c>
      <c r="M15" s="15" t="str">
        <f>'様式Ⅲ－1(女子)'!P53</f>
        <v/>
      </c>
      <c r="N15" s="15">
        <f>'様式Ⅲ－1(女子)'!L54</f>
        <v>0</v>
      </c>
      <c r="O15" s="15" t="str">
        <f>'様式Ⅲ－1(女子)'!P54</f>
        <v/>
      </c>
    </row>
    <row r="16" spans="1:15">
      <c r="A16" s="1">
        <v>15</v>
      </c>
      <c r="B16" s="15" t="str">
        <f>'様式Ⅲ－1(女子)'!H55</f>
        <v/>
      </c>
      <c r="C16" s="15" t="str">
        <f>CONCATENATE('様式Ⅲ－1(女子)'!D55," (",'様式Ⅲ－1(女子)'!F55,")")</f>
        <v xml:space="preserve"> ()</v>
      </c>
      <c r="D16" s="15" t="str">
        <f>'様式Ⅲ－1(女子)'!E55</f>
        <v/>
      </c>
      <c r="E16" s="15">
        <v>2</v>
      </c>
      <c r="F16" s="15">
        <f>基本情報登録!$D$8</f>
        <v>0</v>
      </c>
      <c r="G16" s="15" t="str">
        <f>基本情報登録!$D$10</f>
        <v/>
      </c>
      <c r="H16" s="15" t="e">
        <f>'様式Ⅲ－1(女子)'!G55</f>
        <v>#N/A</v>
      </c>
      <c r="I16" s="15">
        <f>'様式Ⅲ－1(女子)'!C55</f>
        <v>0</v>
      </c>
      <c r="J16" s="15">
        <f>'様式Ⅲ－1(女子)'!L55</f>
        <v>0</v>
      </c>
      <c r="K16" s="15" t="str">
        <f>'様式Ⅲ－1(女子)'!P55</f>
        <v/>
      </c>
      <c r="L16" s="15">
        <f>'様式Ⅲ－1(女子)'!L56</f>
        <v>0</v>
      </c>
      <c r="M16" s="15" t="str">
        <f>'様式Ⅲ－1(女子)'!P56</f>
        <v/>
      </c>
      <c r="N16" s="15">
        <f>'様式Ⅲ－1(女子)'!L57</f>
        <v>0</v>
      </c>
      <c r="O16" s="15" t="str">
        <f>'様式Ⅲ－1(女子)'!P57</f>
        <v/>
      </c>
    </row>
    <row r="17" spans="1:15">
      <c r="A17" s="1">
        <v>16</v>
      </c>
      <c r="B17" s="15" t="str">
        <f>'様式Ⅲ－1(女子)'!H58</f>
        <v/>
      </c>
      <c r="C17" s="15" t="str">
        <f>CONCATENATE('様式Ⅲ－1(女子)'!D58," (",'様式Ⅲ－1(女子)'!F58,")")</f>
        <v xml:space="preserve"> ()</v>
      </c>
      <c r="D17" s="15" t="str">
        <f>'様式Ⅲ－1(女子)'!E58</f>
        <v/>
      </c>
      <c r="E17" s="15">
        <v>2</v>
      </c>
      <c r="F17" s="15">
        <f>基本情報登録!$D$8</f>
        <v>0</v>
      </c>
      <c r="G17" s="15" t="str">
        <f>基本情報登録!$D$10</f>
        <v/>
      </c>
      <c r="H17" s="15" t="e">
        <f>'様式Ⅲ－1(女子)'!G58</f>
        <v>#N/A</v>
      </c>
      <c r="I17" s="15">
        <f>'様式Ⅲ－1(女子)'!C58</f>
        <v>0</v>
      </c>
      <c r="J17" s="15">
        <f>'様式Ⅲ－1(女子)'!L58</f>
        <v>0</v>
      </c>
      <c r="K17" s="15" t="str">
        <f>'様式Ⅲ－1(女子)'!P58</f>
        <v/>
      </c>
      <c r="L17" s="15">
        <f>'様式Ⅲ－1(女子)'!L59</f>
        <v>0</v>
      </c>
      <c r="M17" s="15" t="str">
        <f>'様式Ⅲ－1(女子)'!P59</f>
        <v/>
      </c>
      <c r="N17" s="15">
        <f>'様式Ⅲ－1(女子)'!L60</f>
        <v>0</v>
      </c>
      <c r="O17" s="15" t="str">
        <f>'様式Ⅲ－1(女子)'!P60</f>
        <v/>
      </c>
    </row>
    <row r="18" spans="1:15">
      <c r="A18" s="1">
        <v>17</v>
      </c>
      <c r="B18" s="15" t="str">
        <f>'様式Ⅲ－1(女子)'!H61</f>
        <v/>
      </c>
      <c r="C18" s="15" t="str">
        <f>CONCATENATE('様式Ⅲ－1(女子)'!D61," (",'様式Ⅲ－1(女子)'!F61,")")</f>
        <v xml:space="preserve"> ()</v>
      </c>
      <c r="D18" s="15" t="str">
        <f>'様式Ⅲ－1(女子)'!E61</f>
        <v/>
      </c>
      <c r="E18" s="15">
        <v>2</v>
      </c>
      <c r="F18" s="15">
        <f>基本情報登録!$D$8</f>
        <v>0</v>
      </c>
      <c r="G18" s="15" t="str">
        <f>基本情報登録!$D$10</f>
        <v/>
      </c>
      <c r="H18" s="15" t="e">
        <f>'様式Ⅲ－1(女子)'!G61</f>
        <v>#N/A</v>
      </c>
      <c r="I18" s="15">
        <f>'様式Ⅲ－1(女子)'!C61</f>
        <v>0</v>
      </c>
      <c r="J18" s="15">
        <f>'様式Ⅲ－1(女子)'!L61</f>
        <v>0</v>
      </c>
      <c r="K18" s="15" t="str">
        <f>'様式Ⅲ－1(女子)'!P61</f>
        <v/>
      </c>
      <c r="L18" s="15">
        <f>'様式Ⅲ－1(女子)'!L62</f>
        <v>0</v>
      </c>
      <c r="M18" s="15" t="str">
        <f>'様式Ⅲ－1(女子)'!P62</f>
        <v/>
      </c>
      <c r="N18" s="15">
        <f>'様式Ⅲ－1(女子)'!L63</f>
        <v>0</v>
      </c>
      <c r="O18" s="15" t="str">
        <f>'様式Ⅲ－1(女子)'!P63</f>
        <v/>
      </c>
    </row>
    <row r="19" spans="1:15">
      <c r="A19" s="1">
        <v>18</v>
      </c>
      <c r="B19" s="15" t="str">
        <f>'様式Ⅲ－1(女子)'!H64</f>
        <v/>
      </c>
      <c r="C19" s="15" t="str">
        <f>CONCATENATE('様式Ⅲ－1(女子)'!D64," (",'様式Ⅲ－1(女子)'!F64,")")</f>
        <v xml:space="preserve"> ()</v>
      </c>
      <c r="D19" s="15" t="str">
        <f>'様式Ⅲ－1(女子)'!E64</f>
        <v/>
      </c>
      <c r="E19" s="15">
        <v>2</v>
      </c>
      <c r="F19" s="15">
        <f>基本情報登録!$D$8</f>
        <v>0</v>
      </c>
      <c r="G19" s="15" t="str">
        <f>基本情報登録!$D$10</f>
        <v/>
      </c>
      <c r="H19" s="15" t="e">
        <f>'様式Ⅲ－1(女子)'!G64</f>
        <v>#N/A</v>
      </c>
      <c r="I19" s="15">
        <f>'様式Ⅲ－1(女子)'!C64</f>
        <v>0</v>
      </c>
      <c r="J19" s="15">
        <f>'様式Ⅲ－1(女子)'!L64</f>
        <v>0</v>
      </c>
      <c r="K19" s="15" t="str">
        <f>'様式Ⅲ－1(女子)'!P64</f>
        <v/>
      </c>
      <c r="L19" s="15">
        <f>'様式Ⅲ－1(女子)'!L65</f>
        <v>0</v>
      </c>
      <c r="M19" s="15" t="str">
        <f>'様式Ⅲ－1(女子)'!P65</f>
        <v/>
      </c>
      <c r="N19" s="15">
        <f>'様式Ⅲ－1(女子)'!L66</f>
        <v>0</v>
      </c>
      <c r="O19" s="15" t="str">
        <f>'様式Ⅲ－1(女子)'!P66</f>
        <v/>
      </c>
    </row>
    <row r="20" spans="1:15">
      <c r="A20" s="1">
        <v>19</v>
      </c>
      <c r="B20" s="15" t="e">
        <f>'様式Ⅲ－1(女子)'!#REF!</f>
        <v>#REF!</v>
      </c>
      <c r="C20" s="15" t="e">
        <f>CONCATENATE('様式Ⅲ－1(女子)'!#REF!," (",'様式Ⅲ－1(女子)'!#REF!,")")</f>
        <v>#REF!</v>
      </c>
      <c r="D20" s="15" t="e">
        <f>'様式Ⅲ－1(女子)'!#REF!</f>
        <v>#REF!</v>
      </c>
      <c r="E20" s="15">
        <v>2</v>
      </c>
      <c r="F20" s="15">
        <f>基本情報登録!$D$8</f>
        <v>0</v>
      </c>
      <c r="G20" s="15" t="str">
        <f>基本情報登録!$D$10</f>
        <v/>
      </c>
      <c r="H20" s="15" t="e">
        <f>'様式Ⅲ－1(女子)'!#REF!</f>
        <v>#REF!</v>
      </c>
      <c r="I20" s="15" t="e">
        <f>'様式Ⅲ－1(女子)'!#REF!</f>
        <v>#REF!</v>
      </c>
      <c r="J20" s="15" t="e">
        <f>'様式Ⅲ－1(女子)'!#REF!</f>
        <v>#REF!</v>
      </c>
      <c r="K20" s="15" t="e">
        <f>'様式Ⅲ－1(女子)'!#REF!</f>
        <v>#REF!</v>
      </c>
      <c r="L20" s="15" t="e">
        <f>'様式Ⅲ－1(女子)'!#REF!</f>
        <v>#REF!</v>
      </c>
      <c r="M20" s="15" t="e">
        <f>'様式Ⅲ－1(女子)'!#REF!</f>
        <v>#REF!</v>
      </c>
      <c r="N20" s="15" t="e">
        <f>'様式Ⅲ－1(女子)'!#REF!</f>
        <v>#REF!</v>
      </c>
      <c r="O20" s="15" t="e">
        <f>'様式Ⅲ－1(女子)'!#REF!</f>
        <v>#REF!</v>
      </c>
    </row>
    <row r="21" spans="1:15">
      <c r="A21" s="1">
        <v>20</v>
      </c>
      <c r="B21" s="15" t="e">
        <f>'様式Ⅲ－1(女子)'!#REF!</f>
        <v>#REF!</v>
      </c>
      <c r="C21" s="15" t="e">
        <f>CONCATENATE('様式Ⅲ－1(女子)'!#REF!," (",'様式Ⅲ－1(女子)'!#REF!,")")</f>
        <v>#REF!</v>
      </c>
      <c r="D21" s="15" t="e">
        <f>'様式Ⅲ－1(女子)'!#REF!</f>
        <v>#REF!</v>
      </c>
      <c r="E21" s="15">
        <v>2</v>
      </c>
      <c r="F21" s="15">
        <f>基本情報登録!$D$8</f>
        <v>0</v>
      </c>
      <c r="G21" s="15" t="str">
        <f>基本情報登録!$D$10</f>
        <v/>
      </c>
      <c r="H21" s="15" t="e">
        <f>'様式Ⅲ－1(女子)'!#REF!</f>
        <v>#REF!</v>
      </c>
      <c r="I21" s="15" t="e">
        <f>'様式Ⅲ－1(女子)'!#REF!</f>
        <v>#REF!</v>
      </c>
      <c r="J21" s="15" t="e">
        <f>'様式Ⅲ－1(女子)'!#REF!</f>
        <v>#REF!</v>
      </c>
      <c r="K21" s="15" t="e">
        <f>'様式Ⅲ－1(女子)'!#REF!</f>
        <v>#REF!</v>
      </c>
      <c r="L21" s="15" t="e">
        <f>'様式Ⅲ－1(女子)'!#REF!</f>
        <v>#REF!</v>
      </c>
      <c r="M21" s="15" t="e">
        <f>'様式Ⅲ－1(女子)'!#REF!</f>
        <v>#REF!</v>
      </c>
      <c r="N21" s="15" t="e">
        <f>'様式Ⅲ－1(女子)'!#REF!</f>
        <v>#REF!</v>
      </c>
      <c r="O21" s="15" t="e">
        <f>'様式Ⅲ－1(女子)'!#REF!</f>
        <v>#REF!</v>
      </c>
    </row>
    <row r="22" spans="1:15">
      <c r="A22" s="1">
        <v>21</v>
      </c>
      <c r="B22" s="15" t="str">
        <f>'様式Ⅲ－1(女子)'!H67</f>
        <v/>
      </c>
      <c r="C22" s="15" t="str">
        <f>CONCATENATE('様式Ⅲ－1(女子)'!D67," (",'様式Ⅲ－1(女子)'!F67,")")</f>
        <v xml:space="preserve"> ()</v>
      </c>
      <c r="D22" s="15" t="str">
        <f>'様式Ⅲ－1(女子)'!E67</f>
        <v/>
      </c>
      <c r="E22" s="15">
        <v>2</v>
      </c>
      <c r="F22" s="15">
        <f>基本情報登録!$D$8</f>
        <v>0</v>
      </c>
      <c r="G22" s="15" t="str">
        <f>基本情報登録!$D$10</f>
        <v/>
      </c>
      <c r="H22" s="15" t="e">
        <f>'様式Ⅲ－1(女子)'!G67</f>
        <v>#N/A</v>
      </c>
      <c r="I22" s="15">
        <f>'様式Ⅲ－1(女子)'!C67</f>
        <v>0</v>
      </c>
      <c r="J22" s="15">
        <f>'様式Ⅲ－1(女子)'!L67</f>
        <v>0</v>
      </c>
      <c r="K22" s="15" t="str">
        <f>'様式Ⅲ－1(女子)'!P67</f>
        <v/>
      </c>
      <c r="L22" s="15">
        <f>'様式Ⅲ－1(女子)'!L68</f>
        <v>0</v>
      </c>
      <c r="M22" s="15" t="str">
        <f>'様式Ⅲ－1(女子)'!P68</f>
        <v/>
      </c>
      <c r="N22" s="15">
        <f>'様式Ⅲ－1(女子)'!L69</f>
        <v>0</v>
      </c>
      <c r="O22" s="15" t="str">
        <f>'様式Ⅲ－1(女子)'!P69</f>
        <v/>
      </c>
    </row>
    <row r="23" spans="1:15">
      <c r="A23" s="1">
        <v>22</v>
      </c>
      <c r="B23" s="15" t="str">
        <f>'様式Ⅲ－1(女子)'!H70</f>
        <v/>
      </c>
      <c r="C23" s="15" t="str">
        <f>CONCATENATE('様式Ⅲ－1(女子)'!D70," (",'様式Ⅲ－1(女子)'!F70,")")</f>
        <v xml:space="preserve"> ()</v>
      </c>
      <c r="D23" s="15" t="str">
        <f>'様式Ⅲ－1(女子)'!E70</f>
        <v/>
      </c>
      <c r="E23" s="15">
        <v>2</v>
      </c>
      <c r="F23" s="15">
        <f>基本情報登録!$D$8</f>
        <v>0</v>
      </c>
      <c r="G23" s="15" t="str">
        <f>基本情報登録!$D$10</f>
        <v/>
      </c>
      <c r="H23" s="15" t="e">
        <f>'様式Ⅲ－1(女子)'!G70</f>
        <v>#N/A</v>
      </c>
      <c r="I23" s="15">
        <f>'様式Ⅲ－1(女子)'!C70</f>
        <v>0</v>
      </c>
      <c r="J23" s="15">
        <f>'様式Ⅲ－1(女子)'!L70</f>
        <v>0</v>
      </c>
      <c r="K23" s="15" t="str">
        <f>'様式Ⅲ－1(女子)'!P70</f>
        <v/>
      </c>
      <c r="L23" s="15">
        <f>'様式Ⅲ－1(女子)'!L71</f>
        <v>0</v>
      </c>
      <c r="M23" s="15" t="str">
        <f>'様式Ⅲ－1(女子)'!P71</f>
        <v/>
      </c>
      <c r="N23" s="15">
        <f>'様式Ⅲ－1(女子)'!L72</f>
        <v>0</v>
      </c>
      <c r="O23" s="15" t="str">
        <f>'様式Ⅲ－1(女子)'!P72</f>
        <v/>
      </c>
    </row>
    <row r="24" spans="1:15">
      <c r="A24" s="1">
        <v>23</v>
      </c>
      <c r="B24" s="15" t="str">
        <f>'様式Ⅲ－1(女子)'!H73</f>
        <v/>
      </c>
      <c r="C24" s="15" t="str">
        <f>CONCATENATE('様式Ⅲ－1(女子)'!D73," (",'様式Ⅲ－1(女子)'!F73,")")</f>
        <v xml:space="preserve"> ()</v>
      </c>
      <c r="D24" s="15" t="str">
        <f>'様式Ⅲ－1(女子)'!E73</f>
        <v/>
      </c>
      <c r="E24" s="15">
        <v>2</v>
      </c>
      <c r="F24" s="15">
        <f>基本情報登録!$D$8</f>
        <v>0</v>
      </c>
      <c r="G24" s="15" t="str">
        <f>基本情報登録!$D$10</f>
        <v/>
      </c>
      <c r="H24" s="15" t="e">
        <f>'様式Ⅲ－1(女子)'!G73</f>
        <v>#N/A</v>
      </c>
      <c r="I24" s="15">
        <f>'様式Ⅲ－1(女子)'!C73</f>
        <v>0</v>
      </c>
      <c r="J24" s="15">
        <f>'様式Ⅲ－1(女子)'!L73</f>
        <v>0</v>
      </c>
      <c r="K24" s="15" t="str">
        <f>'様式Ⅲ－1(女子)'!P73</f>
        <v/>
      </c>
      <c r="L24" s="15">
        <f>'様式Ⅲ－1(女子)'!L74</f>
        <v>0</v>
      </c>
      <c r="M24" s="15" t="str">
        <f>'様式Ⅲ－1(女子)'!P74</f>
        <v/>
      </c>
      <c r="N24" s="15">
        <f>'様式Ⅲ－1(女子)'!L75</f>
        <v>0</v>
      </c>
      <c r="O24" s="15" t="str">
        <f>'様式Ⅲ－1(女子)'!P75</f>
        <v/>
      </c>
    </row>
    <row r="25" spans="1:15">
      <c r="A25" s="1">
        <v>24</v>
      </c>
      <c r="B25" s="15" t="str">
        <f>'様式Ⅲ－1(女子)'!H76</f>
        <v/>
      </c>
      <c r="C25" s="15" t="str">
        <f>CONCATENATE('様式Ⅲ－1(女子)'!D76," (",'様式Ⅲ－1(女子)'!F76,")")</f>
        <v xml:space="preserve"> ()</v>
      </c>
      <c r="D25" s="15" t="str">
        <f>'様式Ⅲ－1(女子)'!E76</f>
        <v/>
      </c>
      <c r="E25" s="15">
        <v>2</v>
      </c>
      <c r="F25" s="15">
        <f>基本情報登録!$D$8</f>
        <v>0</v>
      </c>
      <c r="G25" s="15" t="str">
        <f>基本情報登録!$D$10</f>
        <v/>
      </c>
      <c r="H25" s="15" t="e">
        <f>'様式Ⅲ－1(女子)'!G76</f>
        <v>#N/A</v>
      </c>
      <c r="I25" s="15">
        <f>'様式Ⅲ－1(女子)'!C76</f>
        <v>0</v>
      </c>
      <c r="J25" s="15">
        <f>'様式Ⅲ－1(女子)'!L76</f>
        <v>0</v>
      </c>
      <c r="K25" s="15" t="str">
        <f>'様式Ⅲ－1(女子)'!P76</f>
        <v/>
      </c>
      <c r="L25" s="15">
        <f>'様式Ⅲ－1(女子)'!L77</f>
        <v>0</v>
      </c>
      <c r="M25" s="15" t="str">
        <f>'様式Ⅲ－1(女子)'!P77</f>
        <v/>
      </c>
      <c r="N25" s="15">
        <f>'様式Ⅲ－1(女子)'!L78</f>
        <v>0</v>
      </c>
      <c r="O25" s="15" t="str">
        <f>'様式Ⅲ－1(女子)'!P78</f>
        <v/>
      </c>
    </row>
    <row r="26" spans="1:15">
      <c r="A26" s="1">
        <v>25</v>
      </c>
      <c r="B26" s="15" t="str">
        <f>'様式Ⅲ－1(女子)'!H79</f>
        <v/>
      </c>
      <c r="C26" s="15" t="str">
        <f>CONCATENATE('様式Ⅲ－1(女子)'!D79," (",'様式Ⅲ－1(女子)'!F79,")")</f>
        <v xml:space="preserve"> ()</v>
      </c>
      <c r="D26" s="15" t="str">
        <f>'様式Ⅲ－1(女子)'!E79</f>
        <v/>
      </c>
      <c r="E26" s="15">
        <v>2</v>
      </c>
      <c r="F26" s="15">
        <f>基本情報登録!$D$8</f>
        <v>0</v>
      </c>
      <c r="G26" s="15" t="str">
        <f>基本情報登録!$D$10</f>
        <v/>
      </c>
      <c r="H26" s="15" t="e">
        <f>'様式Ⅲ－1(女子)'!G79</f>
        <v>#N/A</v>
      </c>
      <c r="I26" s="15">
        <f>'様式Ⅲ－1(女子)'!C79</f>
        <v>0</v>
      </c>
      <c r="J26" s="15">
        <f>'様式Ⅲ－1(女子)'!L79</f>
        <v>0</v>
      </c>
      <c r="K26" s="15" t="str">
        <f>'様式Ⅲ－1(女子)'!P79</f>
        <v/>
      </c>
      <c r="L26" s="15">
        <f>'様式Ⅲ－1(女子)'!L80</f>
        <v>0</v>
      </c>
      <c r="M26" s="15" t="str">
        <f>'様式Ⅲ－1(女子)'!P80</f>
        <v/>
      </c>
      <c r="N26" s="15">
        <f>'様式Ⅲ－1(女子)'!L81</f>
        <v>0</v>
      </c>
      <c r="O26" s="15" t="str">
        <f>'様式Ⅲ－1(女子)'!P81</f>
        <v/>
      </c>
    </row>
    <row r="27" spans="1:15">
      <c r="A27" s="1">
        <v>26</v>
      </c>
      <c r="B27" s="15" t="str">
        <f>'様式Ⅲ－1(女子)'!H82</f>
        <v/>
      </c>
      <c r="C27" s="15" t="str">
        <f>CONCATENATE('様式Ⅲ－1(女子)'!D82," (",'様式Ⅲ－1(女子)'!F82,")")</f>
        <v xml:space="preserve"> ()</v>
      </c>
      <c r="D27" s="15" t="str">
        <f>'様式Ⅲ－1(女子)'!E82</f>
        <v/>
      </c>
      <c r="E27" s="15">
        <v>2</v>
      </c>
      <c r="F27" s="15">
        <f>基本情報登録!$D$8</f>
        <v>0</v>
      </c>
      <c r="G27" s="15" t="str">
        <f>基本情報登録!$D$10</f>
        <v/>
      </c>
      <c r="H27" s="15" t="e">
        <f>'様式Ⅲ－1(女子)'!G82</f>
        <v>#N/A</v>
      </c>
      <c r="I27" s="15">
        <f>'様式Ⅲ－1(女子)'!C82</f>
        <v>0</v>
      </c>
      <c r="J27" s="15">
        <f>'様式Ⅲ－1(女子)'!L82</f>
        <v>0</v>
      </c>
      <c r="K27" s="15" t="str">
        <f>'様式Ⅲ－1(女子)'!P82</f>
        <v/>
      </c>
      <c r="L27" s="15">
        <f>'様式Ⅲ－1(女子)'!L83</f>
        <v>0</v>
      </c>
      <c r="M27" s="15" t="str">
        <f>'様式Ⅲ－1(女子)'!P83</f>
        <v/>
      </c>
      <c r="N27" s="15">
        <f>'様式Ⅲ－1(女子)'!L84</f>
        <v>0</v>
      </c>
      <c r="O27" s="15" t="str">
        <f>'様式Ⅲ－1(女子)'!P84</f>
        <v/>
      </c>
    </row>
    <row r="28" spans="1:15">
      <c r="A28" s="1">
        <v>27</v>
      </c>
      <c r="B28" s="15" t="str">
        <f>'様式Ⅲ－1(女子)'!H85</f>
        <v/>
      </c>
      <c r="C28" s="15" t="str">
        <f>CONCATENATE('様式Ⅲ－1(女子)'!D85," (",'様式Ⅲ－1(女子)'!F85,")")</f>
        <v xml:space="preserve"> ()</v>
      </c>
      <c r="D28" s="15" t="str">
        <f>'様式Ⅲ－1(女子)'!E85</f>
        <v/>
      </c>
      <c r="E28" s="15">
        <v>2</v>
      </c>
      <c r="F28" s="15">
        <f>基本情報登録!$D$8</f>
        <v>0</v>
      </c>
      <c r="G28" s="15" t="str">
        <f>基本情報登録!$D$10</f>
        <v/>
      </c>
      <c r="H28" s="15" t="e">
        <f>'様式Ⅲ－1(女子)'!G85</f>
        <v>#N/A</v>
      </c>
      <c r="I28" s="15">
        <f>'様式Ⅲ－1(女子)'!C85</f>
        <v>0</v>
      </c>
      <c r="J28" s="15">
        <f>'様式Ⅲ－1(女子)'!L85</f>
        <v>0</v>
      </c>
      <c r="K28" s="15" t="str">
        <f>'様式Ⅲ－1(女子)'!P85</f>
        <v/>
      </c>
      <c r="L28" s="15">
        <f>'様式Ⅲ－1(女子)'!L86</f>
        <v>0</v>
      </c>
      <c r="M28" s="15" t="str">
        <f>'様式Ⅲ－1(女子)'!P86</f>
        <v/>
      </c>
      <c r="N28" s="15">
        <f>'様式Ⅲ－1(女子)'!L87</f>
        <v>0</v>
      </c>
      <c r="O28" s="15" t="str">
        <f>'様式Ⅲ－1(女子)'!P87</f>
        <v/>
      </c>
    </row>
    <row r="29" spans="1:15">
      <c r="A29" s="1">
        <v>28</v>
      </c>
      <c r="B29" s="15" t="str">
        <f>'様式Ⅲ－1(女子)'!H88</f>
        <v/>
      </c>
      <c r="C29" s="15" t="str">
        <f>CONCATENATE('様式Ⅲ－1(女子)'!D88," (",'様式Ⅲ－1(女子)'!F88,")")</f>
        <v xml:space="preserve"> ()</v>
      </c>
      <c r="D29" s="15" t="str">
        <f>'様式Ⅲ－1(女子)'!E88</f>
        <v/>
      </c>
      <c r="E29" s="15">
        <v>2</v>
      </c>
      <c r="F29" s="15">
        <f>基本情報登録!$D$8</f>
        <v>0</v>
      </c>
      <c r="G29" s="15" t="str">
        <f>基本情報登録!$D$10</f>
        <v/>
      </c>
      <c r="H29" s="15" t="e">
        <f>'様式Ⅲ－1(女子)'!G88</f>
        <v>#N/A</v>
      </c>
      <c r="I29" s="15">
        <f>'様式Ⅲ－1(女子)'!C88</f>
        <v>0</v>
      </c>
      <c r="J29" s="15">
        <f>'様式Ⅲ－1(女子)'!L88</f>
        <v>0</v>
      </c>
      <c r="K29" s="15" t="str">
        <f>'様式Ⅲ－1(女子)'!P88</f>
        <v/>
      </c>
      <c r="L29" s="15">
        <f>'様式Ⅲ－1(女子)'!L89</f>
        <v>0</v>
      </c>
      <c r="M29" s="15" t="str">
        <f>'様式Ⅲ－1(女子)'!P89</f>
        <v/>
      </c>
      <c r="N29" s="15">
        <f>'様式Ⅲ－1(女子)'!L90</f>
        <v>0</v>
      </c>
      <c r="O29" s="15" t="str">
        <f>'様式Ⅲ－1(女子)'!P90</f>
        <v/>
      </c>
    </row>
    <row r="30" spans="1:15">
      <c r="A30" s="1">
        <v>29</v>
      </c>
      <c r="B30" s="15" t="e">
        <f>'様式Ⅲ－1(女子)'!#REF!</f>
        <v>#REF!</v>
      </c>
      <c r="C30" s="15" t="e">
        <f>CONCATENATE('様式Ⅲ－1(女子)'!#REF!," (",'様式Ⅲ－1(女子)'!#REF!,")")</f>
        <v>#REF!</v>
      </c>
      <c r="D30" s="15" t="e">
        <f>'様式Ⅲ－1(女子)'!#REF!</f>
        <v>#REF!</v>
      </c>
      <c r="E30" s="15">
        <v>2</v>
      </c>
      <c r="F30" s="15">
        <f>基本情報登録!$D$8</f>
        <v>0</v>
      </c>
      <c r="G30" s="15" t="str">
        <f>基本情報登録!$D$10</f>
        <v/>
      </c>
      <c r="H30" s="15" t="e">
        <f>'様式Ⅲ－1(女子)'!#REF!</f>
        <v>#REF!</v>
      </c>
      <c r="I30" s="15" t="e">
        <f>'様式Ⅲ－1(女子)'!#REF!</f>
        <v>#REF!</v>
      </c>
      <c r="J30" s="15" t="e">
        <f>'様式Ⅲ－1(女子)'!#REF!</f>
        <v>#REF!</v>
      </c>
      <c r="K30" s="15" t="e">
        <f>'様式Ⅲ－1(女子)'!#REF!</f>
        <v>#REF!</v>
      </c>
      <c r="L30" s="15" t="e">
        <f>'様式Ⅲ－1(女子)'!#REF!</f>
        <v>#REF!</v>
      </c>
      <c r="M30" s="15" t="e">
        <f>'様式Ⅲ－1(女子)'!#REF!</f>
        <v>#REF!</v>
      </c>
      <c r="N30" s="15" t="e">
        <f>'様式Ⅲ－1(女子)'!#REF!</f>
        <v>#REF!</v>
      </c>
      <c r="O30" s="15" t="e">
        <f>'様式Ⅲ－1(女子)'!#REF!</f>
        <v>#REF!</v>
      </c>
    </row>
    <row r="31" spans="1:15">
      <c r="A31" s="1">
        <v>30</v>
      </c>
      <c r="B31" s="15" t="e">
        <f>'様式Ⅲ－1(女子)'!#REF!</f>
        <v>#REF!</v>
      </c>
      <c r="C31" s="15" t="e">
        <f>CONCATENATE('様式Ⅲ－1(女子)'!#REF!," (",'様式Ⅲ－1(女子)'!#REF!,")")</f>
        <v>#REF!</v>
      </c>
      <c r="D31" s="15" t="e">
        <f>'様式Ⅲ－1(女子)'!#REF!</f>
        <v>#REF!</v>
      </c>
      <c r="E31" s="15">
        <v>2</v>
      </c>
      <c r="F31" s="15">
        <f>基本情報登録!$D$8</f>
        <v>0</v>
      </c>
      <c r="G31" s="15" t="str">
        <f>基本情報登録!$D$10</f>
        <v/>
      </c>
      <c r="H31" s="15" t="e">
        <f>'様式Ⅲ－1(女子)'!#REF!</f>
        <v>#REF!</v>
      </c>
      <c r="I31" s="15" t="e">
        <f>'様式Ⅲ－1(女子)'!#REF!</f>
        <v>#REF!</v>
      </c>
      <c r="J31" s="15" t="e">
        <f>'様式Ⅲ－1(女子)'!#REF!</f>
        <v>#REF!</v>
      </c>
      <c r="K31" s="15" t="e">
        <f>'様式Ⅲ－1(女子)'!#REF!</f>
        <v>#REF!</v>
      </c>
      <c r="L31" s="15" t="e">
        <f>'様式Ⅲ－1(女子)'!#REF!</f>
        <v>#REF!</v>
      </c>
      <c r="M31" s="15" t="e">
        <f>'様式Ⅲ－1(女子)'!#REF!</f>
        <v>#REF!</v>
      </c>
      <c r="N31" s="15" t="e">
        <f>'様式Ⅲ－1(女子)'!#REF!</f>
        <v>#REF!</v>
      </c>
      <c r="O31" s="15" t="e">
        <f>'様式Ⅲ－1(女子)'!#REF!</f>
        <v>#REF!</v>
      </c>
    </row>
    <row r="32" spans="1:15">
      <c r="A32" s="1">
        <v>31</v>
      </c>
      <c r="B32" s="15" t="str">
        <f>'様式Ⅲ－1(女子)'!H91</f>
        <v/>
      </c>
      <c r="C32" s="15" t="str">
        <f>CONCATENATE('様式Ⅲ－1(女子)'!D91," (",'様式Ⅲ－1(女子)'!F91,")")</f>
        <v xml:space="preserve"> ()</v>
      </c>
      <c r="D32" s="15" t="str">
        <f>'様式Ⅲ－1(女子)'!E91</f>
        <v/>
      </c>
      <c r="E32" s="15">
        <v>2</v>
      </c>
      <c r="F32" s="15">
        <f>基本情報登録!$D$8</f>
        <v>0</v>
      </c>
      <c r="G32" s="15" t="str">
        <f>基本情報登録!$D$10</f>
        <v/>
      </c>
      <c r="H32" s="15" t="e">
        <f>'様式Ⅲ－1(女子)'!G91</f>
        <v>#N/A</v>
      </c>
      <c r="I32" s="15">
        <f>'様式Ⅲ－1(女子)'!C91</f>
        <v>0</v>
      </c>
      <c r="J32" s="15">
        <f>'様式Ⅲ－1(女子)'!L91</f>
        <v>0</v>
      </c>
      <c r="K32" s="15" t="str">
        <f>'様式Ⅲ－1(女子)'!P91</f>
        <v/>
      </c>
      <c r="L32" s="15">
        <f>'様式Ⅲ－1(女子)'!L92</f>
        <v>0</v>
      </c>
      <c r="M32" s="15" t="str">
        <f>'様式Ⅲ－1(女子)'!P92</f>
        <v/>
      </c>
      <c r="N32" s="15">
        <f>'様式Ⅲ－1(女子)'!L93</f>
        <v>0</v>
      </c>
      <c r="O32" s="15" t="str">
        <f>'様式Ⅲ－1(女子)'!P93</f>
        <v/>
      </c>
    </row>
    <row r="33" spans="1:19">
      <c r="A33" s="1">
        <v>32</v>
      </c>
      <c r="B33" s="15" t="str">
        <f>'様式Ⅲ－1(女子)'!H94</f>
        <v/>
      </c>
      <c r="C33" s="15" t="str">
        <f>CONCATENATE('様式Ⅲ－1(女子)'!D94," (",'様式Ⅲ－1(女子)'!F94,")")</f>
        <v xml:space="preserve"> ()</v>
      </c>
      <c r="D33" s="15" t="str">
        <f>'様式Ⅲ－1(女子)'!E94</f>
        <v/>
      </c>
      <c r="E33" s="15">
        <v>2</v>
      </c>
      <c r="F33" s="15">
        <f>基本情報登録!$D$8</f>
        <v>0</v>
      </c>
      <c r="G33" s="15" t="str">
        <f>基本情報登録!$D$10</f>
        <v/>
      </c>
      <c r="H33" s="15" t="e">
        <f>'様式Ⅲ－1(女子)'!G94</f>
        <v>#N/A</v>
      </c>
      <c r="I33" s="15">
        <f>'様式Ⅲ－1(女子)'!C94</f>
        <v>0</v>
      </c>
      <c r="J33" s="15">
        <f>'様式Ⅲ－1(女子)'!L94</f>
        <v>0</v>
      </c>
      <c r="K33" s="15" t="str">
        <f>'様式Ⅲ－1(女子)'!P94</f>
        <v/>
      </c>
      <c r="L33" s="15">
        <f>'様式Ⅲ－1(女子)'!L95</f>
        <v>0</v>
      </c>
      <c r="M33" s="15" t="str">
        <f>'様式Ⅲ－1(女子)'!P95</f>
        <v/>
      </c>
      <c r="N33" s="15">
        <f>'様式Ⅲ－1(女子)'!L96</f>
        <v>0</v>
      </c>
      <c r="O33" s="15" t="str">
        <f>'様式Ⅲ－1(女子)'!P96</f>
        <v/>
      </c>
    </row>
    <row r="34" spans="1:19">
      <c r="A34" s="1">
        <v>33</v>
      </c>
      <c r="B34" s="15" t="str">
        <f>'様式Ⅲ－1(女子)'!H97</f>
        <v/>
      </c>
      <c r="C34" s="15" t="str">
        <f>CONCATENATE('様式Ⅲ－1(女子)'!D97," (",'様式Ⅲ－1(女子)'!F97,")")</f>
        <v xml:space="preserve"> ()</v>
      </c>
      <c r="D34" s="15" t="str">
        <f>'様式Ⅲ－1(女子)'!E97</f>
        <v/>
      </c>
      <c r="E34" s="15">
        <v>2</v>
      </c>
      <c r="F34" s="15">
        <f>基本情報登録!$D$8</f>
        <v>0</v>
      </c>
      <c r="G34" s="15" t="str">
        <f>基本情報登録!$D$10</f>
        <v/>
      </c>
      <c r="H34" s="15" t="e">
        <f>'様式Ⅲ－1(女子)'!G97</f>
        <v>#N/A</v>
      </c>
      <c r="I34" s="15">
        <f>'様式Ⅲ－1(女子)'!C97</f>
        <v>0</v>
      </c>
      <c r="J34" s="15">
        <f>'様式Ⅲ－1(女子)'!L97</f>
        <v>0</v>
      </c>
      <c r="K34" s="15" t="str">
        <f>'様式Ⅲ－1(女子)'!P97</f>
        <v/>
      </c>
      <c r="L34" s="15">
        <f>'様式Ⅲ－1(女子)'!L98</f>
        <v>0</v>
      </c>
      <c r="M34" s="15" t="str">
        <f>'様式Ⅲ－1(女子)'!P98</f>
        <v/>
      </c>
      <c r="N34" s="15">
        <f>'様式Ⅲ－1(女子)'!L99</f>
        <v>0</v>
      </c>
      <c r="O34" s="15" t="str">
        <f>'様式Ⅲ－1(女子)'!P99</f>
        <v/>
      </c>
    </row>
    <row r="35" spans="1:19">
      <c r="A35" s="1">
        <v>34</v>
      </c>
      <c r="B35" s="15" t="str">
        <f>'様式Ⅲ－1(女子)'!H100</f>
        <v/>
      </c>
      <c r="C35" s="15" t="str">
        <f>CONCATENATE('様式Ⅲ－1(女子)'!D100," (",'様式Ⅲ－1(女子)'!F100,")")</f>
        <v xml:space="preserve"> ()</v>
      </c>
      <c r="D35" s="15" t="str">
        <f>'様式Ⅲ－1(女子)'!E100</f>
        <v/>
      </c>
      <c r="E35" s="15">
        <v>2</v>
      </c>
      <c r="F35" s="15">
        <f>基本情報登録!$D$8</f>
        <v>0</v>
      </c>
      <c r="G35" s="15" t="str">
        <f>基本情報登録!$D$10</f>
        <v/>
      </c>
      <c r="H35" s="15" t="e">
        <f>'様式Ⅲ－1(女子)'!G100</f>
        <v>#N/A</v>
      </c>
      <c r="I35" s="15">
        <f>'様式Ⅲ－1(女子)'!C100</f>
        <v>0</v>
      </c>
      <c r="J35" s="15">
        <f>'様式Ⅲ－1(女子)'!L100</f>
        <v>0</v>
      </c>
      <c r="K35" s="15" t="str">
        <f>'様式Ⅲ－1(女子)'!P100</f>
        <v/>
      </c>
      <c r="L35" s="15">
        <f>'様式Ⅲ－1(女子)'!L101</f>
        <v>0</v>
      </c>
      <c r="M35" s="15" t="str">
        <f>'様式Ⅲ－1(女子)'!P101</f>
        <v/>
      </c>
      <c r="N35" s="15">
        <f>'様式Ⅲ－1(女子)'!L102</f>
        <v>0</v>
      </c>
      <c r="O35" s="15" t="str">
        <f>'様式Ⅲ－1(女子)'!P102</f>
        <v/>
      </c>
    </row>
    <row r="36" spans="1:19">
      <c r="A36" s="1">
        <v>35</v>
      </c>
      <c r="B36" s="15" t="str">
        <f>'様式Ⅲ－1(女子)'!H103</f>
        <v/>
      </c>
      <c r="C36" s="15" t="str">
        <f>CONCATENATE('様式Ⅲ－1(女子)'!D103," (",'様式Ⅲ－1(女子)'!F103,")")</f>
        <v xml:space="preserve"> ()</v>
      </c>
      <c r="D36" s="15" t="str">
        <f>'様式Ⅲ－1(女子)'!E103</f>
        <v/>
      </c>
      <c r="E36" s="15">
        <v>2</v>
      </c>
      <c r="F36" s="15">
        <f>基本情報登録!$D$8</f>
        <v>0</v>
      </c>
      <c r="G36" s="15" t="str">
        <f>基本情報登録!$D$10</f>
        <v/>
      </c>
      <c r="H36" s="15" t="e">
        <f>'様式Ⅲ－1(女子)'!G103</f>
        <v>#N/A</v>
      </c>
      <c r="I36" s="15">
        <f>'様式Ⅲ－1(女子)'!C103</f>
        <v>0</v>
      </c>
      <c r="J36" s="15">
        <f>'様式Ⅲ－1(女子)'!L103</f>
        <v>0</v>
      </c>
      <c r="K36" s="15" t="str">
        <f>'様式Ⅲ－1(女子)'!P103</f>
        <v/>
      </c>
      <c r="L36" s="15">
        <f>'様式Ⅲ－1(女子)'!L104</f>
        <v>0</v>
      </c>
      <c r="M36" s="15" t="str">
        <f>'様式Ⅲ－1(女子)'!P104</f>
        <v/>
      </c>
      <c r="N36" s="15">
        <f>'様式Ⅲ－1(女子)'!L105</f>
        <v>0</v>
      </c>
      <c r="O36" s="15" t="str">
        <f>'様式Ⅲ－1(女子)'!P105</f>
        <v/>
      </c>
    </row>
    <row r="37" spans="1:19">
      <c r="A37" s="1">
        <v>36</v>
      </c>
      <c r="B37" s="15" t="str">
        <f>'様式Ⅲ－1(女子)'!H106</f>
        <v/>
      </c>
      <c r="C37" s="15" t="str">
        <f>CONCATENATE('様式Ⅲ－1(女子)'!D106," (",'様式Ⅲ－1(女子)'!F106,")")</f>
        <v xml:space="preserve"> ()</v>
      </c>
      <c r="D37" s="15" t="str">
        <f>'様式Ⅲ－1(女子)'!E106</f>
        <v/>
      </c>
      <c r="E37" s="15">
        <v>2</v>
      </c>
      <c r="F37" s="15">
        <f>基本情報登録!$D$8</f>
        <v>0</v>
      </c>
      <c r="G37" s="15" t="str">
        <f>基本情報登録!$D$10</f>
        <v/>
      </c>
      <c r="H37" s="15" t="e">
        <f>'様式Ⅲ－1(女子)'!G106</f>
        <v>#N/A</v>
      </c>
      <c r="I37" s="15">
        <f>'様式Ⅲ－1(女子)'!C106</f>
        <v>0</v>
      </c>
      <c r="J37" s="15">
        <f>'様式Ⅲ－1(女子)'!L106</f>
        <v>0</v>
      </c>
      <c r="K37" s="15" t="str">
        <f>'様式Ⅲ－1(女子)'!P106</f>
        <v/>
      </c>
      <c r="L37" s="15">
        <f>'様式Ⅲ－1(女子)'!L107</f>
        <v>0</v>
      </c>
      <c r="M37" s="15" t="str">
        <f>'様式Ⅲ－1(女子)'!P107</f>
        <v/>
      </c>
      <c r="N37" s="15">
        <f>'様式Ⅲ－1(女子)'!L108</f>
        <v>0</v>
      </c>
      <c r="O37" s="15" t="str">
        <f>'様式Ⅲ－1(女子)'!P108</f>
        <v/>
      </c>
    </row>
    <row r="38" spans="1:19">
      <c r="A38" s="1">
        <v>37</v>
      </c>
      <c r="B38" s="15" t="str">
        <f>'様式Ⅲ－1(女子)'!H109</f>
        <v/>
      </c>
      <c r="C38" s="15" t="str">
        <f>CONCATENATE('様式Ⅲ－1(女子)'!D109," (",'様式Ⅲ－1(女子)'!F109,")")</f>
        <v xml:space="preserve"> ()</v>
      </c>
      <c r="D38" s="15" t="str">
        <f>'様式Ⅲ－1(女子)'!E109</f>
        <v/>
      </c>
      <c r="E38" s="15">
        <v>2</v>
      </c>
      <c r="F38" s="15">
        <f>基本情報登録!$D$8</f>
        <v>0</v>
      </c>
      <c r="G38" s="15" t="str">
        <f>基本情報登録!$D$10</f>
        <v/>
      </c>
      <c r="H38" s="15" t="e">
        <f>'様式Ⅲ－1(女子)'!G109</f>
        <v>#N/A</v>
      </c>
      <c r="I38" s="15">
        <f>'様式Ⅲ－1(女子)'!C109</f>
        <v>0</v>
      </c>
      <c r="J38" s="15">
        <f>'様式Ⅲ－1(女子)'!L109</f>
        <v>0</v>
      </c>
      <c r="K38" s="15" t="str">
        <f>'様式Ⅲ－1(女子)'!P109</f>
        <v/>
      </c>
      <c r="L38" s="15">
        <f>'様式Ⅲ－1(女子)'!L110</f>
        <v>0</v>
      </c>
      <c r="M38" s="15" t="str">
        <f>'様式Ⅲ－1(女子)'!P110</f>
        <v/>
      </c>
      <c r="N38" s="15">
        <f>'様式Ⅲ－1(女子)'!L111</f>
        <v>0</v>
      </c>
      <c r="O38" s="15" t="str">
        <f>'様式Ⅲ－1(女子)'!P111</f>
        <v/>
      </c>
    </row>
    <row r="39" spans="1:19" ht="12.75" customHeight="1">
      <c r="A39" s="1">
        <v>38</v>
      </c>
      <c r="B39" s="15" t="str">
        <f>'様式Ⅲ－1(女子)'!H112</f>
        <v/>
      </c>
      <c r="C39" s="15" t="str">
        <f>CONCATENATE('様式Ⅲ－1(女子)'!D112," (",'様式Ⅲ－1(女子)'!F112,")")</f>
        <v xml:space="preserve"> ()</v>
      </c>
      <c r="D39" s="15" t="str">
        <f>'様式Ⅲ－1(女子)'!E112</f>
        <v/>
      </c>
      <c r="E39" s="15">
        <v>2</v>
      </c>
      <c r="F39" s="15">
        <f>基本情報登録!$D$8</f>
        <v>0</v>
      </c>
      <c r="G39" s="15" t="str">
        <f>基本情報登録!$D$10</f>
        <v/>
      </c>
      <c r="H39" s="15" t="e">
        <f>'様式Ⅲ－1(女子)'!G112</f>
        <v>#N/A</v>
      </c>
      <c r="I39" s="15">
        <f>'様式Ⅲ－1(女子)'!C112</f>
        <v>0</v>
      </c>
      <c r="J39" s="15">
        <f>'様式Ⅲ－1(女子)'!L112</f>
        <v>0</v>
      </c>
      <c r="K39" s="15" t="str">
        <f>'様式Ⅲ－1(女子)'!P112</f>
        <v/>
      </c>
      <c r="L39" s="15">
        <f>'様式Ⅲ－1(女子)'!L113</f>
        <v>0</v>
      </c>
      <c r="M39" s="15" t="str">
        <f>'様式Ⅲ－1(女子)'!P113</f>
        <v/>
      </c>
      <c r="N39" s="15">
        <f>'様式Ⅲ－1(女子)'!L114</f>
        <v>0</v>
      </c>
      <c r="O39" s="15" t="str">
        <f>'様式Ⅲ－1(女子)'!P114</f>
        <v/>
      </c>
    </row>
    <row r="40" spans="1:19">
      <c r="A40" s="1">
        <v>39</v>
      </c>
      <c r="B40" s="15" t="str">
        <f>'様式Ⅲ－1(女子)'!H115</f>
        <v/>
      </c>
      <c r="C40" s="15" t="str">
        <f>CONCATENATE('様式Ⅲ－1(女子)'!D115," (",'様式Ⅲ－1(女子)'!F115,")")</f>
        <v xml:space="preserve"> ()</v>
      </c>
      <c r="D40" s="15" t="str">
        <f>'様式Ⅲ－1(女子)'!E115</f>
        <v/>
      </c>
      <c r="E40" s="15">
        <v>2</v>
      </c>
      <c r="F40" s="15">
        <f>基本情報登録!$D$8</f>
        <v>0</v>
      </c>
      <c r="G40" s="15" t="str">
        <f>基本情報登録!$D$10</f>
        <v/>
      </c>
      <c r="H40" s="15" t="e">
        <f>'様式Ⅲ－1(女子)'!G115</f>
        <v>#N/A</v>
      </c>
      <c r="I40" s="15">
        <f>'様式Ⅲ－1(女子)'!C115</f>
        <v>0</v>
      </c>
      <c r="J40" s="15">
        <f>'様式Ⅲ－1(女子)'!L115</f>
        <v>0</v>
      </c>
      <c r="K40" s="15" t="str">
        <f>'様式Ⅲ－1(女子)'!P115</f>
        <v/>
      </c>
      <c r="L40" s="15">
        <f>'様式Ⅲ－1(女子)'!L116</f>
        <v>0</v>
      </c>
      <c r="M40" s="15" t="str">
        <f>'様式Ⅲ－1(女子)'!P116</f>
        <v/>
      </c>
      <c r="N40" s="15">
        <f>'様式Ⅲ－1(女子)'!L117</f>
        <v>0</v>
      </c>
      <c r="O40" s="15" t="str">
        <f>'様式Ⅲ－1(女子)'!P117</f>
        <v/>
      </c>
    </row>
    <row r="41" spans="1:19">
      <c r="A41" s="1">
        <v>40</v>
      </c>
      <c r="B41" s="15" t="str">
        <f>'様式Ⅲ－1(女子)'!H118</f>
        <v/>
      </c>
      <c r="C41" s="15" t="str">
        <f>CONCATENATE('様式Ⅲ－1(女子)'!D118," (",'様式Ⅲ－1(女子)'!F118,")")</f>
        <v xml:space="preserve"> ()</v>
      </c>
      <c r="D41" s="15" t="str">
        <f>'様式Ⅲ－1(女子)'!E118</f>
        <v/>
      </c>
      <c r="E41" s="15">
        <v>2</v>
      </c>
      <c r="F41" s="15">
        <f>基本情報登録!$D$8</f>
        <v>0</v>
      </c>
      <c r="G41" s="15" t="str">
        <f>基本情報登録!$D$10</f>
        <v/>
      </c>
      <c r="H41" s="15" t="e">
        <f>'様式Ⅲ－1(女子)'!G118</f>
        <v>#N/A</v>
      </c>
      <c r="I41" s="15">
        <f>'様式Ⅲ－1(女子)'!C118</f>
        <v>0</v>
      </c>
      <c r="J41" s="15">
        <f>'様式Ⅲ－1(女子)'!L118</f>
        <v>0</v>
      </c>
      <c r="K41" s="15" t="str">
        <f>'様式Ⅲ－1(女子)'!P118</f>
        <v/>
      </c>
      <c r="L41" s="15">
        <f>'様式Ⅲ－1(女子)'!L119</f>
        <v>0</v>
      </c>
      <c r="M41" s="15" t="str">
        <f>'様式Ⅲ－1(女子)'!P119</f>
        <v/>
      </c>
      <c r="N41" s="15">
        <f>'様式Ⅲ－1(女子)'!L120</f>
        <v>0</v>
      </c>
      <c r="O41" s="15" t="str">
        <f>'様式Ⅲ－1(女子)'!P120</f>
        <v/>
      </c>
    </row>
    <row r="42" spans="1:19">
      <c r="A42" s="1">
        <v>41</v>
      </c>
      <c r="B42" s="15" t="str">
        <f>'様式Ⅲ－1(女子)'!H121</f>
        <v/>
      </c>
      <c r="C42" s="15" t="str">
        <f>CONCATENATE('様式Ⅲ－1(女子)'!D121," (",'様式Ⅲ－1(女子)'!F121,")")</f>
        <v xml:space="preserve"> ()</v>
      </c>
      <c r="D42" s="15" t="str">
        <f>'様式Ⅲ－1(女子)'!E121</f>
        <v/>
      </c>
      <c r="E42" s="15">
        <v>2</v>
      </c>
      <c r="F42" s="15">
        <f>基本情報登録!$D$8</f>
        <v>0</v>
      </c>
      <c r="G42" s="15" t="str">
        <f>基本情報登録!$D$10</f>
        <v/>
      </c>
      <c r="H42" s="15" t="e">
        <f>'様式Ⅲ－1(女子)'!G121</f>
        <v>#N/A</v>
      </c>
      <c r="I42" s="15">
        <f>'様式Ⅲ－1(女子)'!C121</f>
        <v>0</v>
      </c>
      <c r="J42" s="15">
        <f>'様式Ⅲ－1(女子)'!L121</f>
        <v>0</v>
      </c>
      <c r="K42" s="15" t="str">
        <f>'様式Ⅲ－1(女子)'!P121</f>
        <v/>
      </c>
      <c r="L42" s="15">
        <f>'様式Ⅲ－1(女子)'!L122</f>
        <v>0</v>
      </c>
      <c r="M42" s="15" t="str">
        <f>'様式Ⅲ－1(女子)'!P122</f>
        <v/>
      </c>
      <c r="N42" s="15">
        <f>'様式Ⅲ－1(女子)'!L123</f>
        <v>0</v>
      </c>
      <c r="O42" s="15" t="str">
        <f>'様式Ⅲ－1(女子)'!P123</f>
        <v/>
      </c>
    </row>
    <row r="43" spans="1:19">
      <c r="A43" s="1">
        <v>42</v>
      </c>
      <c r="B43" s="15" t="str">
        <f>'様式Ⅲ－1(女子)'!H124</f>
        <v/>
      </c>
      <c r="C43" s="15" t="str">
        <f>CONCATENATE('様式Ⅲ－1(女子)'!D124," (",'様式Ⅲ－1(女子)'!F124,")")</f>
        <v xml:space="preserve"> ()</v>
      </c>
      <c r="D43" s="15" t="str">
        <f>'様式Ⅲ－1(女子)'!E124</f>
        <v/>
      </c>
      <c r="E43" s="15">
        <v>2</v>
      </c>
      <c r="F43" s="15">
        <f>基本情報登録!$D$8</f>
        <v>0</v>
      </c>
      <c r="G43" s="15" t="str">
        <f>基本情報登録!$D$10</f>
        <v/>
      </c>
      <c r="H43" s="15" t="e">
        <f>'様式Ⅲ－1(女子)'!G124</f>
        <v>#N/A</v>
      </c>
      <c r="I43" s="15">
        <f>'様式Ⅲ－1(女子)'!C124</f>
        <v>0</v>
      </c>
      <c r="J43" s="15">
        <f>'様式Ⅲ－1(女子)'!L124</f>
        <v>0</v>
      </c>
      <c r="K43" s="15" t="str">
        <f>'様式Ⅲ－1(女子)'!P124</f>
        <v/>
      </c>
      <c r="L43" s="15">
        <f>'様式Ⅲ－1(女子)'!L125</f>
        <v>0</v>
      </c>
      <c r="M43" s="15" t="str">
        <f>'様式Ⅲ－1(女子)'!P125</f>
        <v/>
      </c>
      <c r="N43" s="15">
        <f>'様式Ⅲ－1(女子)'!L126</f>
        <v>0</v>
      </c>
      <c r="O43" s="15" t="str">
        <f>'様式Ⅲ－1(女子)'!P126</f>
        <v/>
      </c>
    </row>
    <row r="44" spans="1:19">
      <c r="A44" s="1">
        <v>43</v>
      </c>
      <c r="B44" s="15" t="str">
        <f>'様式Ⅲ－1(女子)'!H127</f>
        <v/>
      </c>
      <c r="C44" s="15" t="str">
        <f>CONCATENATE('様式Ⅲ－1(女子)'!D127," (",'様式Ⅲ－1(女子)'!F127,")")</f>
        <v xml:space="preserve"> ()</v>
      </c>
      <c r="D44" s="15" t="str">
        <f>'様式Ⅲ－1(女子)'!E127</f>
        <v/>
      </c>
      <c r="E44" s="15">
        <v>2</v>
      </c>
      <c r="F44" s="15">
        <f>基本情報登録!$D$8</f>
        <v>0</v>
      </c>
      <c r="G44" s="15" t="str">
        <f>基本情報登録!$D$10</f>
        <v/>
      </c>
      <c r="H44" s="15" t="e">
        <f>'様式Ⅲ－1(女子)'!G127</f>
        <v>#N/A</v>
      </c>
      <c r="I44" s="15">
        <f>'様式Ⅲ－1(女子)'!C127</f>
        <v>0</v>
      </c>
      <c r="J44" s="15">
        <f>'様式Ⅲ－1(女子)'!L127</f>
        <v>0</v>
      </c>
      <c r="K44" s="15" t="str">
        <f>'様式Ⅲ－1(女子)'!P127</f>
        <v/>
      </c>
      <c r="L44" s="15">
        <f>'様式Ⅲ－1(女子)'!L128</f>
        <v>0</v>
      </c>
      <c r="M44" s="15" t="str">
        <f>'様式Ⅲ－1(女子)'!P128</f>
        <v/>
      </c>
      <c r="N44" s="15">
        <f>'様式Ⅲ－1(女子)'!L129</f>
        <v>0</v>
      </c>
      <c r="O44" s="15" t="str">
        <f>'様式Ⅲ－1(女子)'!P129</f>
        <v/>
      </c>
    </row>
    <row r="45" spans="1:19">
      <c r="A45" s="1">
        <v>44</v>
      </c>
      <c r="B45" s="15" t="str">
        <f>'様式Ⅲ－1(女子)'!H130</f>
        <v/>
      </c>
      <c r="C45" s="15" t="str">
        <f>CONCATENATE('様式Ⅲ－1(女子)'!D130," (",'様式Ⅲ－1(女子)'!F130,")")</f>
        <v xml:space="preserve"> ()</v>
      </c>
      <c r="D45" s="15" t="str">
        <f>'様式Ⅲ－1(女子)'!E130</f>
        <v/>
      </c>
      <c r="E45" s="15">
        <v>2</v>
      </c>
      <c r="F45" s="15">
        <f>基本情報登録!$D$8</f>
        <v>0</v>
      </c>
      <c r="G45" s="15" t="str">
        <f>基本情報登録!$D$10</f>
        <v/>
      </c>
      <c r="H45" s="15" t="e">
        <f>'様式Ⅲ－1(女子)'!G130</f>
        <v>#N/A</v>
      </c>
      <c r="I45" s="15">
        <f>'様式Ⅲ－1(女子)'!C130</f>
        <v>0</v>
      </c>
      <c r="J45" s="15">
        <f>'様式Ⅲ－1(女子)'!L130</f>
        <v>0</v>
      </c>
      <c r="K45" s="15" t="str">
        <f>'様式Ⅲ－1(女子)'!P130</f>
        <v/>
      </c>
      <c r="L45" s="15">
        <f>'様式Ⅲ－1(女子)'!L131</f>
        <v>0</v>
      </c>
      <c r="M45" s="15" t="str">
        <f>'様式Ⅲ－1(女子)'!P131</f>
        <v/>
      </c>
      <c r="N45" s="15">
        <f>'様式Ⅲ－1(女子)'!L132</f>
        <v>0</v>
      </c>
      <c r="O45" s="15" t="str">
        <f>'様式Ⅲ－1(女子)'!P132</f>
        <v/>
      </c>
    </row>
    <row r="46" spans="1:19">
      <c r="A46" s="1">
        <v>45</v>
      </c>
      <c r="B46" s="15" t="str">
        <f>'様式Ⅲ－1(女子)'!H133</f>
        <v/>
      </c>
      <c r="C46" s="15" t="str">
        <f>CONCATENATE('様式Ⅲ－1(女子)'!D133," (",'様式Ⅲ－1(女子)'!F133,")")</f>
        <v xml:space="preserve"> ()</v>
      </c>
      <c r="D46" s="15" t="str">
        <f>'様式Ⅲ－1(女子)'!E133</f>
        <v/>
      </c>
      <c r="E46" s="15">
        <v>2</v>
      </c>
      <c r="F46" s="15">
        <f>基本情報登録!$D$8</f>
        <v>0</v>
      </c>
      <c r="G46" s="15" t="str">
        <f>基本情報登録!$D$10</f>
        <v/>
      </c>
      <c r="H46" s="15" t="e">
        <f>'様式Ⅲ－1(女子)'!G133</f>
        <v>#N/A</v>
      </c>
      <c r="I46" s="15">
        <f>'様式Ⅲ－1(女子)'!C133</f>
        <v>0</v>
      </c>
      <c r="J46" s="15">
        <f>'様式Ⅲ－1(女子)'!L133</f>
        <v>0</v>
      </c>
      <c r="K46" s="15" t="str">
        <f>'様式Ⅲ－1(女子)'!P133</f>
        <v/>
      </c>
      <c r="L46" s="15">
        <f>'様式Ⅲ－1(女子)'!L134</f>
        <v>0</v>
      </c>
      <c r="M46" s="15" t="str">
        <f>'様式Ⅲ－1(女子)'!P134</f>
        <v/>
      </c>
      <c r="N46" s="15">
        <f>'様式Ⅲ－1(女子)'!L135</f>
        <v>0</v>
      </c>
      <c r="O46" s="15" t="str">
        <f>'様式Ⅲ－1(女子)'!P135</f>
        <v/>
      </c>
    </row>
    <row r="47" spans="1:19">
      <c r="A47" s="1">
        <v>46</v>
      </c>
      <c r="B47" s="15" t="str">
        <f>'様式Ⅲ－1(女子)'!H136</f>
        <v/>
      </c>
      <c r="C47" s="15" t="str">
        <f>CONCATENATE('様式Ⅲ－1(女子)'!D136," (",'様式Ⅲ－1(女子)'!F136,")")</f>
        <v xml:space="preserve"> ()</v>
      </c>
      <c r="D47" s="15" t="str">
        <f>'様式Ⅲ－1(女子)'!E136</f>
        <v/>
      </c>
      <c r="E47" s="15">
        <v>2</v>
      </c>
      <c r="F47" s="15">
        <f>基本情報登録!$D$8</f>
        <v>0</v>
      </c>
      <c r="G47" s="15" t="str">
        <f>基本情報登録!$D$10</f>
        <v/>
      </c>
      <c r="H47" s="15" t="e">
        <f>'様式Ⅲ－1(女子)'!G136</f>
        <v>#N/A</v>
      </c>
      <c r="I47" s="15">
        <f>'様式Ⅲ－1(女子)'!C136</f>
        <v>0</v>
      </c>
      <c r="J47" s="15">
        <f>'様式Ⅲ－1(女子)'!L136</f>
        <v>0</v>
      </c>
      <c r="K47" s="15" t="str">
        <f>'様式Ⅲ－1(女子)'!P136</f>
        <v/>
      </c>
      <c r="L47" s="15">
        <f>'様式Ⅲ－1(女子)'!L137</f>
        <v>0</v>
      </c>
      <c r="M47" s="15" t="str">
        <f>'様式Ⅲ－1(女子)'!P137</f>
        <v/>
      </c>
      <c r="N47" s="15">
        <f>'様式Ⅲ－1(女子)'!L138</f>
        <v>0</v>
      </c>
      <c r="O47" s="15" t="str">
        <f>'様式Ⅲ－1(女子)'!P138</f>
        <v/>
      </c>
    </row>
    <row r="48" spans="1:19">
      <c r="A48" s="1">
        <v>47</v>
      </c>
      <c r="B48" s="15" t="str">
        <f>'様式Ⅲ－1(女子)'!H139</f>
        <v/>
      </c>
      <c r="C48" s="15" t="str">
        <f>CONCATENATE('様式Ⅲ－1(女子)'!D139," (",'様式Ⅲ－1(女子)'!F139,")")</f>
        <v xml:space="preserve"> ()</v>
      </c>
      <c r="D48" s="15" t="str">
        <f>'様式Ⅲ－1(女子)'!E139</f>
        <v/>
      </c>
      <c r="E48" s="15">
        <v>2</v>
      </c>
      <c r="F48" s="15">
        <f>基本情報登録!$D$8</f>
        <v>0</v>
      </c>
      <c r="G48" s="15" t="str">
        <f>基本情報登録!$D$10</f>
        <v/>
      </c>
      <c r="H48" s="15" t="e">
        <f>'様式Ⅲ－1(女子)'!G139</f>
        <v>#N/A</v>
      </c>
      <c r="I48" s="15">
        <f>'様式Ⅲ－1(女子)'!C139</f>
        <v>0</v>
      </c>
      <c r="J48" s="15">
        <f>'様式Ⅲ－1(女子)'!L139</f>
        <v>0</v>
      </c>
      <c r="K48" s="15" t="str">
        <f>'様式Ⅲ－1(女子)'!P139</f>
        <v/>
      </c>
      <c r="L48" s="15">
        <f>'様式Ⅲ－1(女子)'!L140</f>
        <v>0</v>
      </c>
      <c r="M48" s="15" t="str">
        <f>'様式Ⅲ－1(女子)'!P140</f>
        <v/>
      </c>
      <c r="N48" s="15">
        <f>'様式Ⅲ－1(女子)'!L141</f>
        <v>0</v>
      </c>
      <c r="O48" s="15" t="str">
        <f>'様式Ⅲ－1(女子)'!P141</f>
        <v/>
      </c>
      <c r="S48" s="15"/>
    </row>
    <row r="49" spans="1:19">
      <c r="A49" s="1">
        <v>48</v>
      </c>
      <c r="B49" s="15" t="str">
        <f>'様式Ⅲ－1(女子)'!H142</f>
        <v/>
      </c>
      <c r="C49" s="15" t="str">
        <f>CONCATENATE('様式Ⅲ－1(女子)'!D142," (",'様式Ⅲ－1(女子)'!F142,")")</f>
        <v xml:space="preserve"> ()</v>
      </c>
      <c r="D49" s="15" t="str">
        <f>'様式Ⅲ－1(女子)'!E142</f>
        <v/>
      </c>
      <c r="E49" s="15">
        <v>2</v>
      </c>
      <c r="F49" s="15">
        <f>基本情報登録!$D$8</f>
        <v>0</v>
      </c>
      <c r="G49" s="15" t="str">
        <f>基本情報登録!$D$10</f>
        <v/>
      </c>
      <c r="H49" s="15" t="e">
        <f>'様式Ⅲ－1(女子)'!G142</f>
        <v>#N/A</v>
      </c>
      <c r="I49" s="15">
        <f>'様式Ⅲ－1(女子)'!C142</f>
        <v>0</v>
      </c>
      <c r="J49" s="15">
        <f>'様式Ⅲ－1(女子)'!L142</f>
        <v>0</v>
      </c>
      <c r="K49" s="15" t="str">
        <f>'様式Ⅲ－1(女子)'!P142</f>
        <v/>
      </c>
      <c r="L49" s="15">
        <f>'様式Ⅲ－1(女子)'!L143</f>
        <v>0</v>
      </c>
      <c r="M49" s="15" t="str">
        <f>'様式Ⅲ－1(女子)'!P143</f>
        <v/>
      </c>
      <c r="N49" s="15">
        <f>'様式Ⅲ－1(女子)'!L144</f>
        <v>0</v>
      </c>
      <c r="O49" s="15" t="str">
        <f>'様式Ⅲ－1(女子)'!P144</f>
        <v/>
      </c>
      <c r="S49" s="15"/>
    </row>
    <row r="50" spans="1:19">
      <c r="A50" s="1">
        <v>49</v>
      </c>
      <c r="B50" s="15" t="str">
        <f>'様式Ⅲ－1(女子)'!H145</f>
        <v/>
      </c>
      <c r="C50" s="15" t="str">
        <f>CONCATENATE('様式Ⅲ－1(女子)'!D145," (",'様式Ⅲ－1(女子)'!F145,")")</f>
        <v xml:space="preserve"> ()</v>
      </c>
      <c r="D50" s="15" t="str">
        <f>'様式Ⅲ－1(女子)'!E145</f>
        <v/>
      </c>
      <c r="E50" s="15">
        <v>2</v>
      </c>
      <c r="F50" s="15">
        <f>基本情報登録!$D$8</f>
        <v>0</v>
      </c>
      <c r="G50" s="15" t="str">
        <f>基本情報登録!$D$10</f>
        <v/>
      </c>
      <c r="H50" s="15" t="e">
        <f>'様式Ⅲ－1(女子)'!G145</f>
        <v>#N/A</v>
      </c>
      <c r="I50" s="15">
        <f>'様式Ⅲ－1(女子)'!C145</f>
        <v>0</v>
      </c>
      <c r="J50" s="15">
        <f>'様式Ⅲ－1(女子)'!L145</f>
        <v>0</v>
      </c>
      <c r="K50" s="15" t="str">
        <f>'様式Ⅲ－1(女子)'!P145</f>
        <v/>
      </c>
      <c r="L50" s="15">
        <f>'様式Ⅲ－1(女子)'!L146</f>
        <v>0</v>
      </c>
      <c r="M50" s="15" t="str">
        <f>'様式Ⅲ－1(女子)'!P146</f>
        <v/>
      </c>
      <c r="N50" s="15">
        <f>'様式Ⅲ－1(女子)'!L147</f>
        <v>0</v>
      </c>
      <c r="O50" s="15" t="str">
        <f>'様式Ⅲ－1(女子)'!P147</f>
        <v/>
      </c>
      <c r="S50" s="15"/>
    </row>
    <row r="51" spans="1:19">
      <c r="A51" s="1">
        <v>50</v>
      </c>
      <c r="B51" s="15" t="str">
        <f>'様式Ⅲ－1(女子)'!H148</f>
        <v/>
      </c>
      <c r="C51" s="15" t="str">
        <f>CONCATENATE('様式Ⅲ－1(女子)'!D148," (",'様式Ⅲ－1(女子)'!F148,")")</f>
        <v xml:space="preserve"> ()</v>
      </c>
      <c r="D51" s="15" t="str">
        <f>'様式Ⅲ－1(女子)'!E148</f>
        <v/>
      </c>
      <c r="E51" s="15">
        <v>2</v>
      </c>
      <c r="F51" s="15">
        <f>基本情報登録!$D$8</f>
        <v>0</v>
      </c>
      <c r="G51" s="15" t="str">
        <f>基本情報登録!$D$10</f>
        <v/>
      </c>
      <c r="H51" s="15" t="e">
        <f>'様式Ⅲ－1(女子)'!G148</f>
        <v>#N/A</v>
      </c>
      <c r="I51" s="15">
        <f>'様式Ⅲ－1(女子)'!C148</f>
        <v>0</v>
      </c>
      <c r="J51" s="15">
        <f>'様式Ⅲ－1(女子)'!L148</f>
        <v>0</v>
      </c>
      <c r="K51" s="15" t="str">
        <f>'様式Ⅲ－1(女子)'!P148</f>
        <v/>
      </c>
      <c r="L51" s="15">
        <f>'様式Ⅲ－1(女子)'!L149</f>
        <v>0</v>
      </c>
      <c r="M51" s="15" t="str">
        <f>'様式Ⅲ－1(女子)'!P149</f>
        <v/>
      </c>
      <c r="N51" s="15">
        <f>'様式Ⅲ－1(女子)'!L150</f>
        <v>0</v>
      </c>
      <c r="O51" s="15" t="str">
        <f>'様式Ⅲ－1(女子)'!P150</f>
        <v/>
      </c>
      <c r="S51" s="15"/>
    </row>
    <row r="52" spans="1:19">
      <c r="A52" s="1">
        <v>51</v>
      </c>
      <c r="B52" s="15" t="str">
        <f>'様式Ⅲ－1(女子)'!H151</f>
        <v/>
      </c>
      <c r="C52" s="15" t="str">
        <f>CONCATENATE('様式Ⅲ－1(女子)'!D151," (",'様式Ⅲ－1(女子)'!F151,")")</f>
        <v xml:space="preserve"> ()</v>
      </c>
      <c r="D52" s="15" t="str">
        <f>'様式Ⅲ－1(女子)'!E151</f>
        <v/>
      </c>
      <c r="E52" s="15">
        <v>2</v>
      </c>
      <c r="F52" s="15">
        <f>基本情報登録!$D$8</f>
        <v>0</v>
      </c>
      <c r="G52" s="15" t="str">
        <f>基本情報登録!$D$10</f>
        <v/>
      </c>
      <c r="H52" s="15" t="e">
        <f>'様式Ⅲ－1(女子)'!G151</f>
        <v>#N/A</v>
      </c>
      <c r="I52" s="15">
        <f>'様式Ⅲ－1(女子)'!C151</f>
        <v>0</v>
      </c>
      <c r="J52" s="15">
        <f>'様式Ⅲ－1(女子)'!L151</f>
        <v>0</v>
      </c>
      <c r="K52" s="15" t="str">
        <f>'様式Ⅲ－1(女子)'!P151</f>
        <v/>
      </c>
      <c r="L52" s="15">
        <f>'様式Ⅲ－1(女子)'!L152</f>
        <v>0</v>
      </c>
      <c r="M52" s="15" t="str">
        <f>'様式Ⅲ－1(女子)'!P152</f>
        <v/>
      </c>
      <c r="N52" s="15">
        <f>'様式Ⅲ－1(女子)'!L153</f>
        <v>0</v>
      </c>
      <c r="O52" s="15" t="str">
        <f>'様式Ⅲ－1(女子)'!P153</f>
        <v/>
      </c>
    </row>
    <row r="53" spans="1:19">
      <c r="A53" s="1">
        <v>52</v>
      </c>
      <c r="B53" s="15" t="str">
        <f>'様式Ⅲ－1(女子)'!H154</f>
        <v/>
      </c>
      <c r="C53" s="15" t="str">
        <f>CONCATENATE('様式Ⅲ－1(女子)'!D154," (",'様式Ⅲ－1(女子)'!F154,")")</f>
        <v xml:space="preserve"> ()</v>
      </c>
      <c r="D53" s="15" t="str">
        <f>'様式Ⅲ－1(女子)'!E154</f>
        <v/>
      </c>
      <c r="E53" s="15">
        <v>2</v>
      </c>
      <c r="F53" s="15">
        <f>基本情報登録!$D$8</f>
        <v>0</v>
      </c>
      <c r="G53" s="15" t="str">
        <f>基本情報登録!$D$10</f>
        <v/>
      </c>
      <c r="H53" s="15" t="e">
        <f>'様式Ⅲ－1(女子)'!G154</f>
        <v>#N/A</v>
      </c>
      <c r="I53" s="15">
        <f>'様式Ⅲ－1(女子)'!C154</f>
        <v>0</v>
      </c>
      <c r="J53" s="15">
        <f>'様式Ⅲ－1(女子)'!L154</f>
        <v>0</v>
      </c>
      <c r="K53" s="15" t="str">
        <f>'様式Ⅲ－1(女子)'!P154</f>
        <v/>
      </c>
      <c r="L53" s="15">
        <f>'様式Ⅲ－1(女子)'!L155</f>
        <v>0</v>
      </c>
      <c r="M53" s="15" t="str">
        <f>'様式Ⅲ－1(女子)'!P155</f>
        <v/>
      </c>
      <c r="N53" s="15">
        <f>'様式Ⅲ－1(女子)'!L156</f>
        <v>0</v>
      </c>
      <c r="O53" s="15" t="str">
        <f>'様式Ⅲ－1(女子)'!P156</f>
        <v/>
      </c>
    </row>
    <row r="54" spans="1:19">
      <c r="A54" s="1">
        <v>53</v>
      </c>
      <c r="B54" s="15" t="str">
        <f>'様式Ⅲ－1(女子)'!H157</f>
        <v/>
      </c>
      <c r="C54" s="15" t="str">
        <f>CONCATENATE('様式Ⅲ－1(女子)'!D157," (",'様式Ⅲ－1(女子)'!F157,")")</f>
        <v xml:space="preserve"> ()</v>
      </c>
      <c r="D54" s="15" t="str">
        <f>'様式Ⅲ－1(女子)'!E157</f>
        <v/>
      </c>
      <c r="E54" s="15">
        <v>2</v>
      </c>
      <c r="F54" s="15">
        <f>基本情報登録!$D$8</f>
        <v>0</v>
      </c>
      <c r="G54" s="15" t="str">
        <f>基本情報登録!$D$10</f>
        <v/>
      </c>
      <c r="H54" s="15" t="e">
        <f>'様式Ⅲ－1(女子)'!G157</f>
        <v>#N/A</v>
      </c>
      <c r="I54" s="15">
        <f>'様式Ⅲ－1(女子)'!C157</f>
        <v>0</v>
      </c>
      <c r="J54" s="15">
        <f>'様式Ⅲ－1(女子)'!L157</f>
        <v>0</v>
      </c>
      <c r="K54" s="15" t="str">
        <f>'様式Ⅲ－1(女子)'!P157</f>
        <v/>
      </c>
      <c r="L54" s="15">
        <f>'様式Ⅲ－1(女子)'!L158</f>
        <v>0</v>
      </c>
      <c r="M54" s="15" t="str">
        <f>'様式Ⅲ－1(女子)'!P158</f>
        <v/>
      </c>
      <c r="N54" s="15">
        <f>'様式Ⅲ－1(女子)'!L159</f>
        <v>0</v>
      </c>
      <c r="O54" s="15" t="str">
        <f>'様式Ⅲ－1(女子)'!P159</f>
        <v/>
      </c>
      <c r="S54" s="15"/>
    </row>
    <row r="55" spans="1:19">
      <c r="A55" s="1">
        <v>54</v>
      </c>
      <c r="B55" s="15" t="str">
        <f>'様式Ⅲ－1(女子)'!H160</f>
        <v/>
      </c>
      <c r="C55" s="15" t="str">
        <f>CONCATENATE('様式Ⅲ－1(女子)'!D160," (",'様式Ⅲ－1(女子)'!F160,")")</f>
        <v xml:space="preserve"> ()</v>
      </c>
      <c r="D55" s="15" t="str">
        <f>'様式Ⅲ－1(女子)'!E160</f>
        <v/>
      </c>
      <c r="E55" s="15">
        <v>2</v>
      </c>
      <c r="F55" s="15">
        <f>基本情報登録!$D$8</f>
        <v>0</v>
      </c>
      <c r="G55" s="15" t="str">
        <f>基本情報登録!$D$10</f>
        <v/>
      </c>
      <c r="H55" s="15" t="e">
        <f>'様式Ⅲ－1(女子)'!G160</f>
        <v>#N/A</v>
      </c>
      <c r="I55" s="15">
        <f>'様式Ⅲ－1(女子)'!C160</f>
        <v>0</v>
      </c>
      <c r="J55" s="15">
        <f>'様式Ⅲ－1(女子)'!L160</f>
        <v>0</v>
      </c>
      <c r="K55" s="15" t="str">
        <f>'様式Ⅲ－1(女子)'!P160</f>
        <v/>
      </c>
      <c r="L55" s="15">
        <f>'様式Ⅲ－1(女子)'!L161</f>
        <v>0</v>
      </c>
      <c r="M55" s="15" t="str">
        <f>'様式Ⅲ－1(女子)'!P161</f>
        <v/>
      </c>
      <c r="N55" s="15">
        <f>'様式Ⅲ－1(女子)'!L162</f>
        <v>0</v>
      </c>
      <c r="O55" s="15" t="str">
        <f>'様式Ⅲ－1(女子)'!P162</f>
        <v/>
      </c>
    </row>
    <row r="56" spans="1:19">
      <c r="A56" s="1">
        <v>55</v>
      </c>
      <c r="B56" s="15" t="str">
        <f>'様式Ⅲ－1(女子)'!H163</f>
        <v/>
      </c>
      <c r="C56" s="15" t="str">
        <f>CONCATENATE('様式Ⅲ－1(女子)'!D163," (",'様式Ⅲ－1(女子)'!F163,")")</f>
        <v xml:space="preserve"> ()</v>
      </c>
      <c r="D56" s="15" t="str">
        <f>'様式Ⅲ－1(女子)'!E163</f>
        <v/>
      </c>
      <c r="E56" s="15">
        <v>2</v>
      </c>
      <c r="F56" s="15">
        <f>基本情報登録!$D$8</f>
        <v>0</v>
      </c>
      <c r="G56" s="15" t="str">
        <f>基本情報登録!$D$10</f>
        <v/>
      </c>
      <c r="H56" s="15" t="e">
        <f>'様式Ⅲ－1(女子)'!G163</f>
        <v>#N/A</v>
      </c>
      <c r="I56" s="15">
        <f>'様式Ⅲ－1(女子)'!C163</f>
        <v>0</v>
      </c>
      <c r="J56" s="15">
        <f>'様式Ⅲ－1(女子)'!L163</f>
        <v>0</v>
      </c>
      <c r="K56" s="15" t="str">
        <f>'様式Ⅲ－1(女子)'!P163</f>
        <v/>
      </c>
      <c r="L56" s="15">
        <f>'様式Ⅲ－1(女子)'!L164</f>
        <v>0</v>
      </c>
      <c r="M56" s="15" t="str">
        <f>'様式Ⅲ－1(女子)'!P164</f>
        <v/>
      </c>
      <c r="N56" s="15">
        <f>'様式Ⅲ－1(女子)'!L165</f>
        <v>0</v>
      </c>
      <c r="O56" s="15" t="str">
        <f>'様式Ⅲ－1(女子)'!P165</f>
        <v/>
      </c>
    </row>
    <row r="57" spans="1:19">
      <c r="A57" s="1">
        <v>56</v>
      </c>
      <c r="B57" s="15" t="str">
        <f>'様式Ⅲ－1(女子)'!H166</f>
        <v/>
      </c>
      <c r="C57" s="15" t="str">
        <f>CONCATENATE('様式Ⅲ－1(女子)'!D166," (",'様式Ⅲ－1(女子)'!F166,")")</f>
        <v xml:space="preserve"> ()</v>
      </c>
      <c r="D57" s="15" t="str">
        <f>'様式Ⅲ－1(女子)'!E166</f>
        <v/>
      </c>
      <c r="E57" s="15">
        <v>2</v>
      </c>
      <c r="F57" s="15">
        <f>基本情報登録!$D$8</f>
        <v>0</v>
      </c>
      <c r="G57" s="15" t="str">
        <f>基本情報登録!$D$10</f>
        <v/>
      </c>
      <c r="H57" s="15" t="e">
        <f>'様式Ⅲ－1(女子)'!G166</f>
        <v>#N/A</v>
      </c>
      <c r="I57" s="15">
        <f>'様式Ⅲ－1(女子)'!C166</f>
        <v>0</v>
      </c>
      <c r="J57" s="15">
        <f>'様式Ⅲ－1(女子)'!L166</f>
        <v>0</v>
      </c>
      <c r="K57" s="15" t="str">
        <f>'様式Ⅲ－1(女子)'!P166</f>
        <v/>
      </c>
      <c r="L57" s="15">
        <f>'様式Ⅲ－1(女子)'!L167</f>
        <v>0</v>
      </c>
      <c r="M57" s="15" t="str">
        <f>'様式Ⅲ－1(女子)'!P167</f>
        <v/>
      </c>
      <c r="N57" s="15">
        <f>'様式Ⅲ－1(女子)'!L168</f>
        <v>0</v>
      </c>
      <c r="O57" s="15" t="str">
        <f>'様式Ⅲ－1(女子)'!P168</f>
        <v/>
      </c>
      <c r="S57" s="15"/>
    </row>
    <row r="58" spans="1:19">
      <c r="A58" s="1">
        <v>57</v>
      </c>
      <c r="B58" s="15" t="str">
        <f>'様式Ⅲ－1(女子)'!H169</f>
        <v/>
      </c>
      <c r="C58" s="15" t="str">
        <f>CONCATENATE('様式Ⅲ－1(女子)'!D169," (",'様式Ⅲ－1(女子)'!F169,")")</f>
        <v xml:space="preserve"> ()</v>
      </c>
      <c r="D58" s="15" t="str">
        <f>'様式Ⅲ－1(女子)'!E169</f>
        <v/>
      </c>
      <c r="E58" s="15">
        <v>2</v>
      </c>
      <c r="F58" s="15">
        <f>基本情報登録!$D$8</f>
        <v>0</v>
      </c>
      <c r="G58" s="15" t="str">
        <f>基本情報登録!$D$10</f>
        <v/>
      </c>
      <c r="H58" s="15" t="e">
        <f>'様式Ⅲ－1(女子)'!G169</f>
        <v>#N/A</v>
      </c>
      <c r="I58" s="15">
        <f>'様式Ⅲ－1(女子)'!C169</f>
        <v>0</v>
      </c>
      <c r="J58" s="15">
        <f>'様式Ⅲ－1(女子)'!L169</f>
        <v>0</v>
      </c>
      <c r="K58" s="15" t="str">
        <f>'様式Ⅲ－1(女子)'!P169</f>
        <v/>
      </c>
      <c r="L58" s="15">
        <f>'様式Ⅲ－1(女子)'!L170</f>
        <v>0</v>
      </c>
      <c r="M58" s="15" t="str">
        <f>'様式Ⅲ－1(女子)'!P170</f>
        <v/>
      </c>
      <c r="N58" s="15">
        <f>'様式Ⅲ－1(女子)'!L171</f>
        <v>0</v>
      </c>
      <c r="O58" s="15" t="str">
        <f>'様式Ⅲ－1(女子)'!P171</f>
        <v/>
      </c>
    </row>
    <row r="59" spans="1:19">
      <c r="A59" s="1">
        <v>58</v>
      </c>
      <c r="B59" s="15" t="str">
        <f>'様式Ⅲ－1(女子)'!H172</f>
        <v/>
      </c>
      <c r="C59" s="15" t="str">
        <f>CONCATENATE('様式Ⅲ－1(女子)'!D172," (",'様式Ⅲ－1(女子)'!F172,")")</f>
        <v xml:space="preserve"> ()</v>
      </c>
      <c r="D59" s="15" t="str">
        <f>'様式Ⅲ－1(女子)'!E172</f>
        <v/>
      </c>
      <c r="E59" s="15">
        <v>2</v>
      </c>
      <c r="F59" s="15">
        <f>基本情報登録!$D$8</f>
        <v>0</v>
      </c>
      <c r="G59" s="15" t="str">
        <f>基本情報登録!$D$10</f>
        <v/>
      </c>
      <c r="H59" s="15" t="e">
        <f>'様式Ⅲ－1(女子)'!G172</f>
        <v>#N/A</v>
      </c>
      <c r="I59" s="15">
        <f>'様式Ⅲ－1(女子)'!C172</f>
        <v>0</v>
      </c>
      <c r="J59" s="15">
        <f>'様式Ⅲ－1(女子)'!L172</f>
        <v>0</v>
      </c>
      <c r="K59" s="15" t="str">
        <f>'様式Ⅲ－1(女子)'!P172</f>
        <v/>
      </c>
      <c r="L59" s="15">
        <f>'様式Ⅲ－1(女子)'!L173</f>
        <v>0</v>
      </c>
      <c r="M59" s="15" t="str">
        <f>'様式Ⅲ－1(女子)'!P173</f>
        <v/>
      </c>
      <c r="N59" s="15">
        <f>'様式Ⅲ－1(女子)'!L174</f>
        <v>0</v>
      </c>
      <c r="O59" s="15" t="str">
        <f>'様式Ⅲ－1(女子)'!P174</f>
        <v/>
      </c>
    </row>
    <row r="60" spans="1:19">
      <c r="A60" s="1">
        <v>59</v>
      </c>
      <c r="B60" s="15" t="str">
        <f>'様式Ⅲ－1(女子)'!H175</f>
        <v/>
      </c>
      <c r="C60" s="15" t="str">
        <f>CONCATENATE('様式Ⅲ－1(女子)'!D175," (",'様式Ⅲ－1(女子)'!F175,")")</f>
        <v xml:space="preserve"> ()</v>
      </c>
      <c r="D60" s="15" t="str">
        <f>'様式Ⅲ－1(女子)'!E175</f>
        <v/>
      </c>
      <c r="E60" s="15">
        <v>2</v>
      </c>
      <c r="F60" s="15">
        <f>基本情報登録!$D$8</f>
        <v>0</v>
      </c>
      <c r="G60" s="15" t="str">
        <f>基本情報登録!$D$10</f>
        <v/>
      </c>
      <c r="H60" s="15" t="e">
        <f>'様式Ⅲ－1(女子)'!G175</f>
        <v>#N/A</v>
      </c>
      <c r="I60" s="15">
        <f>'様式Ⅲ－1(女子)'!C175</f>
        <v>0</v>
      </c>
      <c r="J60" s="15">
        <f>'様式Ⅲ－1(女子)'!L175</f>
        <v>0</v>
      </c>
      <c r="K60" s="15" t="str">
        <f>'様式Ⅲ－1(女子)'!P175</f>
        <v/>
      </c>
      <c r="L60" s="15">
        <f>'様式Ⅲ－1(女子)'!L176</f>
        <v>0</v>
      </c>
      <c r="M60" s="15" t="str">
        <f>'様式Ⅲ－1(女子)'!P176</f>
        <v/>
      </c>
      <c r="N60" s="15">
        <f>'様式Ⅲ－1(女子)'!L177</f>
        <v>0</v>
      </c>
      <c r="O60" s="15" t="str">
        <f>'様式Ⅲ－1(女子)'!P177</f>
        <v/>
      </c>
      <c r="S60" s="15"/>
    </row>
    <row r="61" spans="1:19">
      <c r="A61" s="1">
        <v>60</v>
      </c>
      <c r="B61" s="15" t="str">
        <f>'様式Ⅲ－1(女子)'!H178</f>
        <v/>
      </c>
      <c r="C61" s="15" t="str">
        <f>CONCATENATE('様式Ⅲ－1(女子)'!D178," (",'様式Ⅲ－1(女子)'!F178,")")</f>
        <v xml:space="preserve"> ()</v>
      </c>
      <c r="D61" s="15" t="str">
        <f>'様式Ⅲ－1(女子)'!E178</f>
        <v/>
      </c>
      <c r="E61" s="15">
        <v>2</v>
      </c>
      <c r="F61" s="15">
        <f>基本情報登録!$D$8</f>
        <v>0</v>
      </c>
      <c r="G61" s="15" t="str">
        <f>基本情報登録!$D$10</f>
        <v/>
      </c>
      <c r="H61" s="15" t="e">
        <f>'様式Ⅲ－1(女子)'!G178</f>
        <v>#N/A</v>
      </c>
      <c r="I61" s="15">
        <f>'様式Ⅲ－1(女子)'!C178</f>
        <v>0</v>
      </c>
      <c r="J61" s="15">
        <f>'様式Ⅲ－1(女子)'!L178</f>
        <v>0</v>
      </c>
      <c r="K61" s="15" t="str">
        <f>'様式Ⅲ－1(女子)'!P178</f>
        <v/>
      </c>
      <c r="L61" s="15">
        <f>'様式Ⅲ－1(女子)'!L179</f>
        <v>0</v>
      </c>
      <c r="M61" s="15" t="str">
        <f>'様式Ⅲ－1(女子)'!P179</f>
        <v/>
      </c>
      <c r="N61" s="15">
        <f>'様式Ⅲ－1(女子)'!L180</f>
        <v>0</v>
      </c>
      <c r="O61" s="15" t="str">
        <f>'様式Ⅲ－1(女子)'!P180</f>
        <v/>
      </c>
    </row>
    <row r="62" spans="1:19">
      <c r="A62" s="1">
        <v>61</v>
      </c>
      <c r="B62" s="15" t="str">
        <f>'様式Ⅲ－1(女子)'!H181</f>
        <v/>
      </c>
      <c r="C62" s="15" t="str">
        <f>CONCATENATE('様式Ⅲ－1(女子)'!D181," (",'様式Ⅲ－1(女子)'!F181,")")</f>
        <v xml:space="preserve"> ()</v>
      </c>
      <c r="D62" s="15" t="str">
        <f>'様式Ⅲ－1(女子)'!E181</f>
        <v/>
      </c>
      <c r="E62" s="15">
        <v>2</v>
      </c>
      <c r="F62" s="15">
        <f>基本情報登録!$D$8</f>
        <v>0</v>
      </c>
      <c r="G62" s="15" t="str">
        <f>基本情報登録!$D$10</f>
        <v/>
      </c>
      <c r="H62" s="15" t="e">
        <f>'様式Ⅲ－1(女子)'!G181</f>
        <v>#N/A</v>
      </c>
      <c r="I62" s="15">
        <f>'様式Ⅲ－1(女子)'!C181</f>
        <v>0</v>
      </c>
      <c r="J62" s="15">
        <f>'様式Ⅲ－1(女子)'!L181</f>
        <v>0</v>
      </c>
      <c r="K62" s="15" t="str">
        <f>'様式Ⅲ－1(女子)'!P181</f>
        <v/>
      </c>
      <c r="L62" s="15">
        <f>'様式Ⅲ－1(女子)'!L182</f>
        <v>0</v>
      </c>
      <c r="M62" s="15" t="str">
        <f>'様式Ⅲ－1(女子)'!P182</f>
        <v/>
      </c>
      <c r="N62" s="15">
        <f>'様式Ⅲ－1(女子)'!L183</f>
        <v>0</v>
      </c>
      <c r="O62" s="15" t="str">
        <f>'様式Ⅲ－1(女子)'!P183</f>
        <v/>
      </c>
    </row>
    <row r="63" spans="1:19">
      <c r="A63" s="1">
        <v>62</v>
      </c>
      <c r="B63" s="15" t="str">
        <f>'様式Ⅲ－1(女子)'!H184</f>
        <v/>
      </c>
      <c r="C63" s="15" t="str">
        <f>CONCATENATE('様式Ⅲ－1(女子)'!D184," (",'様式Ⅲ－1(女子)'!F184,")")</f>
        <v xml:space="preserve"> ()</v>
      </c>
      <c r="D63" s="15" t="str">
        <f>'様式Ⅲ－1(女子)'!E184</f>
        <v/>
      </c>
      <c r="E63" s="15">
        <v>2</v>
      </c>
      <c r="F63" s="15">
        <f>基本情報登録!$D$8</f>
        <v>0</v>
      </c>
      <c r="G63" s="15" t="str">
        <f>基本情報登録!$D$10</f>
        <v/>
      </c>
      <c r="H63" s="15" t="e">
        <f>'様式Ⅲ－1(女子)'!G184</f>
        <v>#N/A</v>
      </c>
      <c r="I63" s="15">
        <f>'様式Ⅲ－1(女子)'!C184</f>
        <v>0</v>
      </c>
      <c r="J63" s="15">
        <f>'様式Ⅲ－1(女子)'!L184</f>
        <v>0</v>
      </c>
      <c r="K63" s="15" t="str">
        <f>'様式Ⅲ－1(女子)'!P184</f>
        <v/>
      </c>
      <c r="L63" s="15">
        <f>'様式Ⅲ－1(女子)'!L185</f>
        <v>0</v>
      </c>
      <c r="M63" s="15" t="str">
        <f>'様式Ⅲ－1(女子)'!P185</f>
        <v/>
      </c>
      <c r="N63" s="15">
        <f>'様式Ⅲ－1(女子)'!L186</f>
        <v>0</v>
      </c>
      <c r="O63" s="15" t="str">
        <f>'様式Ⅲ－1(女子)'!P186</f>
        <v/>
      </c>
      <c r="S63" s="15"/>
    </row>
    <row r="64" spans="1:19">
      <c r="A64" s="1">
        <v>63</v>
      </c>
      <c r="B64" s="15" t="str">
        <f>'様式Ⅲ－1(女子)'!H187</f>
        <v/>
      </c>
      <c r="C64" s="15" t="str">
        <f>CONCATENATE('様式Ⅲ－1(女子)'!D187," (",'様式Ⅲ－1(女子)'!F187,")")</f>
        <v xml:space="preserve"> ()</v>
      </c>
      <c r="D64" s="15" t="str">
        <f>'様式Ⅲ－1(女子)'!E187</f>
        <v/>
      </c>
      <c r="E64" s="15">
        <v>2</v>
      </c>
      <c r="F64" s="15">
        <f>基本情報登録!$D$8</f>
        <v>0</v>
      </c>
      <c r="G64" s="15" t="str">
        <f>基本情報登録!$D$10</f>
        <v/>
      </c>
      <c r="H64" s="15" t="e">
        <f>'様式Ⅲ－1(女子)'!G187</f>
        <v>#N/A</v>
      </c>
      <c r="I64" s="15">
        <f>'様式Ⅲ－1(女子)'!C187</f>
        <v>0</v>
      </c>
      <c r="J64" s="15">
        <f>'様式Ⅲ－1(女子)'!L187</f>
        <v>0</v>
      </c>
      <c r="K64" s="15" t="str">
        <f>'様式Ⅲ－1(女子)'!P187</f>
        <v/>
      </c>
      <c r="L64" s="15">
        <f>'様式Ⅲ－1(女子)'!L188</f>
        <v>0</v>
      </c>
      <c r="M64" s="15" t="str">
        <f>'様式Ⅲ－1(女子)'!P188</f>
        <v/>
      </c>
      <c r="N64" s="15">
        <f>'様式Ⅲ－1(女子)'!L189</f>
        <v>0</v>
      </c>
      <c r="O64" s="15" t="str">
        <f>'様式Ⅲ－1(女子)'!P189</f>
        <v/>
      </c>
    </row>
    <row r="65" spans="1:19">
      <c r="A65" s="1">
        <v>64</v>
      </c>
      <c r="B65" s="15" t="str">
        <f>'様式Ⅲ－1(女子)'!H190</f>
        <v/>
      </c>
      <c r="C65" s="15" t="str">
        <f>CONCATENATE('様式Ⅲ－1(女子)'!D190," (",'様式Ⅲ－1(女子)'!F190,")")</f>
        <v xml:space="preserve"> ()</v>
      </c>
      <c r="D65" s="15" t="str">
        <f>'様式Ⅲ－1(女子)'!E190</f>
        <v/>
      </c>
      <c r="E65" s="15">
        <v>2</v>
      </c>
      <c r="F65" s="15">
        <f>基本情報登録!$D$8</f>
        <v>0</v>
      </c>
      <c r="G65" s="15" t="str">
        <f>基本情報登録!$D$10</f>
        <v/>
      </c>
      <c r="H65" s="15" t="e">
        <f>'様式Ⅲ－1(女子)'!G190</f>
        <v>#N/A</v>
      </c>
      <c r="I65" s="15">
        <f>'様式Ⅲ－1(女子)'!C190</f>
        <v>0</v>
      </c>
      <c r="J65" s="15">
        <f>'様式Ⅲ－1(女子)'!L190</f>
        <v>0</v>
      </c>
      <c r="K65" s="15" t="str">
        <f>'様式Ⅲ－1(女子)'!P190</f>
        <v/>
      </c>
      <c r="L65" s="15">
        <f>'様式Ⅲ－1(女子)'!L191</f>
        <v>0</v>
      </c>
      <c r="M65" s="15" t="str">
        <f>'様式Ⅲ－1(女子)'!P191</f>
        <v/>
      </c>
      <c r="N65" s="15">
        <f>'様式Ⅲ－1(女子)'!L192</f>
        <v>0</v>
      </c>
      <c r="O65" s="15" t="str">
        <f>'様式Ⅲ－1(女子)'!P192</f>
        <v/>
      </c>
    </row>
    <row r="66" spans="1:19">
      <c r="A66" s="1">
        <v>65</v>
      </c>
      <c r="B66" s="15" t="str">
        <f>'様式Ⅲ－1(女子)'!H193</f>
        <v/>
      </c>
      <c r="C66" s="15" t="str">
        <f>CONCATENATE('様式Ⅲ－1(女子)'!D193," (",'様式Ⅲ－1(女子)'!F193,")")</f>
        <v xml:space="preserve"> ()</v>
      </c>
      <c r="D66" s="15" t="str">
        <f>'様式Ⅲ－1(女子)'!E193</f>
        <v/>
      </c>
      <c r="E66" s="15">
        <v>2</v>
      </c>
      <c r="F66" s="15">
        <f>基本情報登録!$D$8</f>
        <v>0</v>
      </c>
      <c r="G66" s="15" t="str">
        <f>基本情報登録!$D$10</f>
        <v/>
      </c>
      <c r="H66" s="15" t="e">
        <f>'様式Ⅲ－1(女子)'!G193</f>
        <v>#N/A</v>
      </c>
      <c r="I66" s="15">
        <f>'様式Ⅲ－1(女子)'!C193</f>
        <v>0</v>
      </c>
      <c r="J66" s="15">
        <f>'様式Ⅲ－1(女子)'!L193</f>
        <v>0</v>
      </c>
      <c r="K66" s="15" t="str">
        <f>'様式Ⅲ－1(女子)'!P193</f>
        <v/>
      </c>
      <c r="L66" s="15">
        <f>'様式Ⅲ－1(女子)'!L194</f>
        <v>0</v>
      </c>
      <c r="M66" s="15" t="str">
        <f>'様式Ⅲ－1(女子)'!P194</f>
        <v/>
      </c>
      <c r="N66" s="15">
        <f>'様式Ⅲ－1(女子)'!L195</f>
        <v>0</v>
      </c>
      <c r="O66" s="15" t="str">
        <f>'様式Ⅲ－1(女子)'!P195</f>
        <v/>
      </c>
      <c r="S66" s="15"/>
    </row>
    <row r="67" spans="1:19">
      <c r="A67" s="1">
        <v>66</v>
      </c>
      <c r="B67" s="15" t="str">
        <f>'様式Ⅲ－1(女子)'!H196</f>
        <v/>
      </c>
      <c r="C67" s="15" t="str">
        <f>CONCATENATE('様式Ⅲ－1(女子)'!D196," (",'様式Ⅲ－1(女子)'!F196,")")</f>
        <v xml:space="preserve"> ()</v>
      </c>
      <c r="D67" s="15" t="str">
        <f>'様式Ⅲ－1(女子)'!E196</f>
        <v/>
      </c>
      <c r="E67" s="15">
        <v>2</v>
      </c>
      <c r="F67" s="15">
        <f>基本情報登録!$D$8</f>
        <v>0</v>
      </c>
      <c r="G67" s="15" t="str">
        <f>基本情報登録!$D$10</f>
        <v/>
      </c>
      <c r="H67" s="15" t="e">
        <f>'様式Ⅲ－1(女子)'!G196</f>
        <v>#N/A</v>
      </c>
      <c r="I67" s="15">
        <f>'様式Ⅲ－1(女子)'!C196</f>
        <v>0</v>
      </c>
      <c r="J67" s="15">
        <f>'様式Ⅲ－1(女子)'!L196</f>
        <v>0</v>
      </c>
      <c r="K67" s="15" t="str">
        <f>'様式Ⅲ－1(女子)'!P196</f>
        <v/>
      </c>
      <c r="L67" s="15">
        <f>'様式Ⅲ－1(女子)'!L197</f>
        <v>0</v>
      </c>
      <c r="M67" s="15" t="str">
        <f>'様式Ⅲ－1(女子)'!P197</f>
        <v/>
      </c>
      <c r="N67" s="15">
        <f>'様式Ⅲ－1(女子)'!L198</f>
        <v>0</v>
      </c>
      <c r="O67" s="15" t="str">
        <f>'様式Ⅲ－1(女子)'!P198</f>
        <v/>
      </c>
    </row>
    <row r="68" spans="1:19">
      <c r="A68" s="1">
        <v>67</v>
      </c>
      <c r="B68" s="15" t="str">
        <f>'様式Ⅲ－1(女子)'!H199</f>
        <v/>
      </c>
      <c r="C68" s="15" t="str">
        <f>CONCATENATE('様式Ⅲ－1(女子)'!D199," (",'様式Ⅲ－1(女子)'!F199,")")</f>
        <v xml:space="preserve"> ()</v>
      </c>
      <c r="D68" s="15" t="str">
        <f>'様式Ⅲ－1(女子)'!E199</f>
        <v/>
      </c>
      <c r="E68" s="15">
        <v>2</v>
      </c>
      <c r="F68" s="15">
        <f>基本情報登録!$D$8</f>
        <v>0</v>
      </c>
      <c r="G68" s="15" t="str">
        <f>基本情報登録!$D$10</f>
        <v/>
      </c>
      <c r="H68" s="15" t="e">
        <f>'様式Ⅲ－1(女子)'!G199</f>
        <v>#N/A</v>
      </c>
      <c r="I68" s="15">
        <f>'様式Ⅲ－1(女子)'!C199</f>
        <v>0</v>
      </c>
      <c r="J68" s="15">
        <f>'様式Ⅲ－1(女子)'!L199</f>
        <v>0</v>
      </c>
      <c r="K68" s="15" t="str">
        <f>'様式Ⅲ－1(女子)'!P199</f>
        <v/>
      </c>
      <c r="L68" s="15">
        <f>'様式Ⅲ－1(女子)'!L200</f>
        <v>0</v>
      </c>
      <c r="M68" s="15" t="str">
        <f>'様式Ⅲ－1(女子)'!P200</f>
        <v/>
      </c>
      <c r="N68" s="15">
        <f>'様式Ⅲ－1(女子)'!L201</f>
        <v>0</v>
      </c>
      <c r="O68" s="15" t="str">
        <f>'様式Ⅲ－1(女子)'!P201</f>
        <v/>
      </c>
    </row>
    <row r="69" spans="1:19">
      <c r="A69" s="1">
        <v>68</v>
      </c>
      <c r="B69" s="15" t="str">
        <f>'様式Ⅲ－1(女子)'!H202</f>
        <v/>
      </c>
      <c r="C69" s="15" t="str">
        <f>CONCATENATE('様式Ⅲ－1(女子)'!D202," (",'様式Ⅲ－1(女子)'!F202,")")</f>
        <v xml:space="preserve"> ()</v>
      </c>
      <c r="D69" s="15" t="str">
        <f>'様式Ⅲ－1(女子)'!E202</f>
        <v/>
      </c>
      <c r="E69" s="15">
        <v>2</v>
      </c>
      <c r="F69" s="15">
        <f>基本情報登録!$D$8</f>
        <v>0</v>
      </c>
      <c r="G69" s="15" t="str">
        <f>基本情報登録!$D$10</f>
        <v/>
      </c>
      <c r="H69" s="15" t="e">
        <f>'様式Ⅲ－1(女子)'!G202</f>
        <v>#N/A</v>
      </c>
      <c r="I69" s="15">
        <f>'様式Ⅲ－1(女子)'!C202</f>
        <v>0</v>
      </c>
      <c r="J69" s="15">
        <f>'様式Ⅲ－1(女子)'!L202</f>
        <v>0</v>
      </c>
      <c r="K69" s="15" t="str">
        <f>'様式Ⅲ－1(女子)'!P202</f>
        <v/>
      </c>
      <c r="L69" s="15">
        <f>'様式Ⅲ－1(女子)'!L203</f>
        <v>0</v>
      </c>
      <c r="M69" s="15" t="str">
        <f>'様式Ⅲ－1(女子)'!P203</f>
        <v/>
      </c>
      <c r="N69" s="15">
        <f>'様式Ⅲ－1(女子)'!L204</f>
        <v>0</v>
      </c>
      <c r="O69" s="15" t="str">
        <f>'様式Ⅲ－1(女子)'!P204</f>
        <v/>
      </c>
      <c r="S69" s="15"/>
    </row>
    <row r="70" spans="1:19">
      <c r="A70" s="1">
        <v>69</v>
      </c>
      <c r="B70" s="15" t="str">
        <f>'様式Ⅲ－1(女子)'!H205</f>
        <v/>
      </c>
      <c r="C70" s="15" t="str">
        <f>CONCATENATE('様式Ⅲ－1(女子)'!D205," (",'様式Ⅲ－1(女子)'!F205,")")</f>
        <v xml:space="preserve"> ()</v>
      </c>
      <c r="D70" s="15" t="str">
        <f>'様式Ⅲ－1(女子)'!E205</f>
        <v/>
      </c>
      <c r="E70" s="15">
        <v>2</v>
      </c>
      <c r="F70" s="15">
        <f>基本情報登録!$D$8</f>
        <v>0</v>
      </c>
      <c r="G70" s="15" t="str">
        <f>基本情報登録!$D$10</f>
        <v/>
      </c>
      <c r="H70" s="15" t="e">
        <f>'様式Ⅲ－1(女子)'!G205</f>
        <v>#N/A</v>
      </c>
      <c r="I70" s="15">
        <f>'様式Ⅲ－1(女子)'!C205</f>
        <v>0</v>
      </c>
      <c r="J70" s="15">
        <f>'様式Ⅲ－1(女子)'!L205</f>
        <v>0</v>
      </c>
      <c r="K70" s="15" t="str">
        <f>'様式Ⅲ－1(女子)'!P205</f>
        <v/>
      </c>
      <c r="L70" s="15">
        <f>'様式Ⅲ－1(女子)'!L206</f>
        <v>0</v>
      </c>
      <c r="M70" s="15" t="str">
        <f>'様式Ⅲ－1(女子)'!P206</f>
        <v/>
      </c>
      <c r="N70" s="15">
        <f>'様式Ⅲ－1(女子)'!L207</f>
        <v>0</v>
      </c>
      <c r="O70" s="15" t="str">
        <f>'様式Ⅲ－1(女子)'!P207</f>
        <v/>
      </c>
    </row>
    <row r="71" spans="1:19">
      <c r="A71" s="1">
        <v>70</v>
      </c>
      <c r="B71" s="15" t="str">
        <f>'様式Ⅲ－1(女子)'!H208</f>
        <v/>
      </c>
      <c r="C71" s="15" t="str">
        <f>CONCATENATE('様式Ⅲ－1(女子)'!D208," (",'様式Ⅲ－1(女子)'!F208,")")</f>
        <v xml:space="preserve"> ()</v>
      </c>
      <c r="D71" s="15" t="str">
        <f>'様式Ⅲ－1(女子)'!E208</f>
        <v/>
      </c>
      <c r="E71" s="15">
        <v>2</v>
      </c>
      <c r="F71" s="15">
        <f>基本情報登録!$D$8</f>
        <v>0</v>
      </c>
      <c r="G71" s="15" t="str">
        <f>基本情報登録!$D$10</f>
        <v/>
      </c>
      <c r="H71" s="15" t="e">
        <f>'様式Ⅲ－1(女子)'!G208</f>
        <v>#N/A</v>
      </c>
      <c r="I71" s="15">
        <f>'様式Ⅲ－1(女子)'!C208</f>
        <v>0</v>
      </c>
      <c r="J71" s="15">
        <f>'様式Ⅲ－1(女子)'!L208</f>
        <v>0</v>
      </c>
      <c r="K71" s="15" t="str">
        <f>'様式Ⅲ－1(女子)'!P208</f>
        <v/>
      </c>
      <c r="L71" s="15">
        <f>'様式Ⅲ－1(女子)'!L209</f>
        <v>0</v>
      </c>
      <c r="M71" s="15" t="str">
        <f>'様式Ⅲ－1(女子)'!P209</f>
        <v/>
      </c>
      <c r="N71" s="15">
        <f>'様式Ⅲ－1(女子)'!L210</f>
        <v>0</v>
      </c>
      <c r="O71" s="15" t="str">
        <f>'様式Ⅲ－1(女子)'!P210</f>
        <v/>
      </c>
    </row>
    <row r="72" spans="1:19">
      <c r="A72" s="1">
        <v>71</v>
      </c>
      <c r="B72" s="15" t="str">
        <f>'様式Ⅲ－1(女子)'!H211</f>
        <v/>
      </c>
      <c r="C72" s="15" t="str">
        <f>CONCATENATE('様式Ⅲ－1(女子)'!D211," (",'様式Ⅲ－1(女子)'!F211,")")</f>
        <v xml:space="preserve"> ()</v>
      </c>
      <c r="D72" s="15" t="str">
        <f>'様式Ⅲ－1(女子)'!E211</f>
        <v/>
      </c>
      <c r="E72" s="15">
        <v>2</v>
      </c>
      <c r="F72" s="15">
        <f>基本情報登録!$D$8</f>
        <v>0</v>
      </c>
      <c r="G72" s="15" t="str">
        <f>基本情報登録!$D$10</f>
        <v/>
      </c>
      <c r="H72" s="15" t="e">
        <f>'様式Ⅲ－1(女子)'!G211</f>
        <v>#N/A</v>
      </c>
      <c r="I72" s="15">
        <f>'様式Ⅲ－1(女子)'!C211</f>
        <v>0</v>
      </c>
      <c r="J72" s="15">
        <f>'様式Ⅲ－1(女子)'!L211</f>
        <v>0</v>
      </c>
      <c r="K72" s="15" t="str">
        <f>'様式Ⅲ－1(女子)'!P211</f>
        <v/>
      </c>
      <c r="L72" s="15">
        <f>'様式Ⅲ－1(女子)'!L212</f>
        <v>0</v>
      </c>
      <c r="M72" s="15" t="str">
        <f>'様式Ⅲ－1(女子)'!P212</f>
        <v/>
      </c>
      <c r="N72" s="15">
        <f>'様式Ⅲ－1(女子)'!L213</f>
        <v>0</v>
      </c>
      <c r="O72" s="15" t="str">
        <f>'様式Ⅲ－1(女子)'!P213</f>
        <v/>
      </c>
    </row>
    <row r="73" spans="1:19">
      <c r="A73" s="1">
        <v>72</v>
      </c>
      <c r="B73" s="15" t="str">
        <f>'様式Ⅲ－1(女子)'!H214</f>
        <v/>
      </c>
      <c r="C73" s="15" t="str">
        <f>CONCATENATE('様式Ⅲ－1(女子)'!D214," (",'様式Ⅲ－1(女子)'!F214,")")</f>
        <v xml:space="preserve"> ()</v>
      </c>
      <c r="D73" s="15" t="str">
        <f>'様式Ⅲ－1(女子)'!E214</f>
        <v/>
      </c>
      <c r="E73" s="15">
        <v>2</v>
      </c>
      <c r="F73" s="15">
        <f>基本情報登録!$D$8</f>
        <v>0</v>
      </c>
      <c r="G73" s="15" t="str">
        <f>基本情報登録!$D$10</f>
        <v/>
      </c>
      <c r="H73" s="15" t="e">
        <f>'様式Ⅲ－1(女子)'!G214</f>
        <v>#N/A</v>
      </c>
      <c r="I73" s="15">
        <f>'様式Ⅲ－1(女子)'!C214</f>
        <v>0</v>
      </c>
      <c r="J73" s="15">
        <f>'様式Ⅲ－1(女子)'!L214</f>
        <v>0</v>
      </c>
      <c r="K73" s="15" t="str">
        <f>'様式Ⅲ－1(女子)'!P214</f>
        <v/>
      </c>
      <c r="L73" s="15">
        <f>'様式Ⅲ－1(女子)'!L215</f>
        <v>0</v>
      </c>
      <c r="M73" s="15" t="str">
        <f>'様式Ⅲ－1(女子)'!P215</f>
        <v/>
      </c>
      <c r="N73" s="15">
        <f>'様式Ⅲ－1(女子)'!L216</f>
        <v>0</v>
      </c>
      <c r="O73" s="15" t="str">
        <f>'様式Ⅲ－1(女子)'!P216</f>
        <v/>
      </c>
    </row>
    <row r="74" spans="1:19">
      <c r="A74" s="1">
        <v>73</v>
      </c>
      <c r="B74" s="15" t="str">
        <f>'様式Ⅲ－1(女子)'!H217</f>
        <v/>
      </c>
      <c r="C74" s="15" t="str">
        <f>CONCATENATE('様式Ⅲ－1(女子)'!D217," (",'様式Ⅲ－1(女子)'!F217,")")</f>
        <v xml:space="preserve"> ()</v>
      </c>
      <c r="D74" s="15" t="str">
        <f>'様式Ⅲ－1(女子)'!E217</f>
        <v/>
      </c>
      <c r="E74" s="15">
        <v>2</v>
      </c>
      <c r="F74" s="15">
        <f>基本情報登録!$D$8</f>
        <v>0</v>
      </c>
      <c r="G74" s="15" t="str">
        <f>基本情報登録!$D$10</f>
        <v/>
      </c>
      <c r="H74" s="15" t="e">
        <f>'様式Ⅲ－1(女子)'!G217</f>
        <v>#N/A</v>
      </c>
      <c r="I74" s="15">
        <f>'様式Ⅲ－1(女子)'!C217</f>
        <v>0</v>
      </c>
      <c r="J74" s="15">
        <f>'様式Ⅲ－1(女子)'!L217</f>
        <v>0</v>
      </c>
      <c r="K74" s="15" t="str">
        <f>'様式Ⅲ－1(女子)'!P217</f>
        <v/>
      </c>
      <c r="L74" s="15">
        <f>'様式Ⅲ－1(女子)'!L218</f>
        <v>0</v>
      </c>
      <c r="M74" s="15" t="str">
        <f>'様式Ⅲ－1(女子)'!P218</f>
        <v/>
      </c>
      <c r="N74" s="15">
        <f>'様式Ⅲ－1(女子)'!L219</f>
        <v>0</v>
      </c>
      <c r="O74" s="15" t="str">
        <f>'様式Ⅲ－1(女子)'!P219</f>
        <v/>
      </c>
    </row>
    <row r="75" spans="1:19">
      <c r="A75" s="1">
        <v>74</v>
      </c>
      <c r="B75" s="15" t="str">
        <f>'様式Ⅲ－1(女子)'!H220</f>
        <v/>
      </c>
      <c r="C75" s="15" t="str">
        <f>CONCATENATE('様式Ⅲ－1(女子)'!D220," (",'様式Ⅲ－1(女子)'!F220,")")</f>
        <v xml:space="preserve"> ()</v>
      </c>
      <c r="D75" s="15" t="str">
        <f>'様式Ⅲ－1(女子)'!E220</f>
        <v/>
      </c>
      <c r="E75" s="15">
        <v>2</v>
      </c>
      <c r="F75" s="15">
        <f>基本情報登録!$D$8</f>
        <v>0</v>
      </c>
      <c r="G75" s="15" t="str">
        <f>基本情報登録!$D$10</f>
        <v/>
      </c>
      <c r="H75" s="15" t="e">
        <f>'様式Ⅲ－1(女子)'!G220</f>
        <v>#N/A</v>
      </c>
      <c r="I75" s="15">
        <f>'様式Ⅲ－1(女子)'!C220</f>
        <v>0</v>
      </c>
      <c r="J75" s="15">
        <f>'様式Ⅲ－1(女子)'!L220</f>
        <v>0</v>
      </c>
      <c r="K75" s="15" t="str">
        <f>'様式Ⅲ－1(女子)'!P220</f>
        <v/>
      </c>
      <c r="L75" s="15">
        <f>'様式Ⅲ－1(女子)'!L221</f>
        <v>0</v>
      </c>
      <c r="M75" s="15" t="str">
        <f>'様式Ⅲ－1(女子)'!P221</f>
        <v/>
      </c>
      <c r="N75" s="15">
        <f>'様式Ⅲ－1(女子)'!L222</f>
        <v>0</v>
      </c>
      <c r="O75" s="15" t="str">
        <f>'様式Ⅲ－1(女子)'!P222</f>
        <v/>
      </c>
    </row>
    <row r="76" spans="1:19">
      <c r="A76" s="1">
        <v>75</v>
      </c>
      <c r="B76" s="15" t="str">
        <f>'様式Ⅲ－1(女子)'!H223</f>
        <v/>
      </c>
      <c r="C76" s="15" t="str">
        <f>CONCATENATE('様式Ⅲ－1(女子)'!D223," (",'様式Ⅲ－1(女子)'!F223,")")</f>
        <v xml:space="preserve"> ()</v>
      </c>
      <c r="D76" s="15" t="str">
        <f>'様式Ⅲ－1(女子)'!E223</f>
        <v/>
      </c>
      <c r="E76" s="15">
        <v>2</v>
      </c>
      <c r="F76" s="15">
        <f>基本情報登録!$D$8</f>
        <v>0</v>
      </c>
      <c r="G76" s="15" t="str">
        <f>基本情報登録!$D$10</f>
        <v/>
      </c>
      <c r="H76" s="15" t="e">
        <f>'様式Ⅲ－1(女子)'!G223</f>
        <v>#N/A</v>
      </c>
      <c r="I76" s="15">
        <f>'様式Ⅲ－1(女子)'!C223</f>
        <v>0</v>
      </c>
      <c r="J76" s="15">
        <f>'様式Ⅲ－1(女子)'!L223</f>
        <v>0</v>
      </c>
      <c r="K76" s="15" t="str">
        <f>'様式Ⅲ－1(女子)'!P223</f>
        <v/>
      </c>
      <c r="L76" s="15">
        <f>'様式Ⅲ－1(女子)'!L224</f>
        <v>0</v>
      </c>
      <c r="M76" s="15" t="str">
        <f>'様式Ⅲ－1(女子)'!P224</f>
        <v/>
      </c>
      <c r="N76" s="15">
        <f>'様式Ⅲ－1(女子)'!L225</f>
        <v>0</v>
      </c>
      <c r="O76" s="15" t="str">
        <f>'様式Ⅲ－1(女子)'!P225</f>
        <v/>
      </c>
    </row>
    <row r="77" spans="1:19">
      <c r="A77" s="1">
        <v>76</v>
      </c>
      <c r="B77" s="15" t="str">
        <f>'様式Ⅲ－1(女子)'!H226</f>
        <v/>
      </c>
      <c r="C77" s="15" t="str">
        <f>CONCATENATE('様式Ⅲ－1(女子)'!D226," (",'様式Ⅲ－1(女子)'!F226,")")</f>
        <v xml:space="preserve"> ()</v>
      </c>
      <c r="D77" s="15" t="str">
        <f>'様式Ⅲ－1(女子)'!E226</f>
        <v/>
      </c>
      <c r="E77" s="15">
        <v>2</v>
      </c>
      <c r="F77" s="15">
        <f>基本情報登録!$D$8</f>
        <v>0</v>
      </c>
      <c r="G77" s="15" t="str">
        <f>基本情報登録!$D$10</f>
        <v/>
      </c>
      <c r="H77" s="15" t="e">
        <f>'様式Ⅲ－1(女子)'!G226</f>
        <v>#N/A</v>
      </c>
      <c r="I77" s="15">
        <f>'様式Ⅲ－1(女子)'!C226</f>
        <v>0</v>
      </c>
      <c r="J77" s="15">
        <f>'様式Ⅲ－1(女子)'!L226</f>
        <v>0</v>
      </c>
      <c r="K77" s="15" t="str">
        <f>'様式Ⅲ－1(女子)'!P226</f>
        <v/>
      </c>
      <c r="L77" s="15">
        <f>'様式Ⅲ－1(女子)'!L227</f>
        <v>0</v>
      </c>
      <c r="M77" s="15" t="str">
        <f>'様式Ⅲ－1(女子)'!P227</f>
        <v/>
      </c>
      <c r="N77" s="15">
        <f>'様式Ⅲ－1(女子)'!L228</f>
        <v>0</v>
      </c>
      <c r="O77" s="15" t="str">
        <f>'様式Ⅲ－1(女子)'!P228</f>
        <v/>
      </c>
    </row>
    <row r="78" spans="1:19">
      <c r="A78" s="1">
        <v>77</v>
      </c>
      <c r="B78" s="15" t="str">
        <f>'様式Ⅲ－1(女子)'!H229</f>
        <v/>
      </c>
      <c r="C78" s="15" t="str">
        <f>CONCATENATE('様式Ⅲ－1(女子)'!D229," (",'様式Ⅲ－1(女子)'!F229,")")</f>
        <v xml:space="preserve"> ()</v>
      </c>
      <c r="D78" s="15" t="str">
        <f>'様式Ⅲ－1(女子)'!E229</f>
        <v/>
      </c>
      <c r="E78" s="15">
        <v>2</v>
      </c>
      <c r="F78" s="15">
        <f>基本情報登録!$D$8</f>
        <v>0</v>
      </c>
      <c r="G78" s="15" t="str">
        <f>基本情報登録!$D$10</f>
        <v/>
      </c>
      <c r="H78" s="15" t="e">
        <f>'様式Ⅲ－1(女子)'!G229</f>
        <v>#N/A</v>
      </c>
      <c r="I78" s="15">
        <f>'様式Ⅲ－1(女子)'!C229</f>
        <v>0</v>
      </c>
      <c r="J78" s="15">
        <f>'様式Ⅲ－1(女子)'!L229</f>
        <v>0</v>
      </c>
      <c r="K78" s="15" t="str">
        <f>'様式Ⅲ－1(女子)'!P229</f>
        <v/>
      </c>
      <c r="L78" s="15">
        <f>'様式Ⅲ－1(女子)'!L230</f>
        <v>0</v>
      </c>
      <c r="M78" s="15" t="str">
        <f>'様式Ⅲ－1(女子)'!P230</f>
        <v/>
      </c>
      <c r="N78" s="15">
        <f>'様式Ⅲ－1(女子)'!L231</f>
        <v>0</v>
      </c>
      <c r="O78" s="15" t="str">
        <f>'様式Ⅲ－1(女子)'!P231</f>
        <v/>
      </c>
    </row>
    <row r="79" spans="1:19">
      <c r="A79" s="1">
        <v>78</v>
      </c>
      <c r="B79" s="15" t="str">
        <f>'様式Ⅲ－1(女子)'!H232</f>
        <v/>
      </c>
      <c r="C79" s="15" t="str">
        <f>CONCATENATE('様式Ⅲ－1(女子)'!D232," (",'様式Ⅲ－1(女子)'!F232,")")</f>
        <v xml:space="preserve"> ()</v>
      </c>
      <c r="D79" s="15" t="str">
        <f>'様式Ⅲ－1(女子)'!E232</f>
        <v/>
      </c>
      <c r="E79" s="15">
        <v>2</v>
      </c>
      <c r="F79" s="15">
        <f>基本情報登録!$D$8</f>
        <v>0</v>
      </c>
      <c r="G79" s="15" t="str">
        <f>基本情報登録!$D$10</f>
        <v/>
      </c>
      <c r="H79" s="15" t="e">
        <f>'様式Ⅲ－1(女子)'!G232</f>
        <v>#N/A</v>
      </c>
      <c r="I79" s="15">
        <f>'様式Ⅲ－1(女子)'!C232</f>
        <v>0</v>
      </c>
      <c r="J79" s="15">
        <f>'様式Ⅲ－1(女子)'!L232</f>
        <v>0</v>
      </c>
      <c r="K79" s="15" t="str">
        <f>'様式Ⅲ－1(女子)'!P232</f>
        <v/>
      </c>
      <c r="L79" s="15">
        <f>'様式Ⅲ－1(女子)'!L233</f>
        <v>0</v>
      </c>
      <c r="M79" s="15" t="str">
        <f>'様式Ⅲ－1(女子)'!P233</f>
        <v/>
      </c>
      <c r="N79" s="15">
        <f>'様式Ⅲ－1(女子)'!L234</f>
        <v>0</v>
      </c>
      <c r="O79" s="15" t="str">
        <f>'様式Ⅲ－1(女子)'!P234</f>
        <v/>
      </c>
    </row>
    <row r="80" spans="1:19">
      <c r="A80" s="1">
        <v>79</v>
      </c>
      <c r="B80" s="15" t="str">
        <f>'様式Ⅲ－1(女子)'!H235</f>
        <v/>
      </c>
      <c r="C80" s="15" t="str">
        <f>CONCATENATE('様式Ⅲ－1(女子)'!D235," (",'様式Ⅲ－1(女子)'!F235,")")</f>
        <v xml:space="preserve"> ()</v>
      </c>
      <c r="D80" s="15" t="str">
        <f>'様式Ⅲ－1(女子)'!E235</f>
        <v/>
      </c>
      <c r="E80" s="15">
        <v>2</v>
      </c>
      <c r="F80" s="15">
        <f>基本情報登録!$D$8</f>
        <v>0</v>
      </c>
      <c r="G80" s="15" t="str">
        <f>基本情報登録!$D$10</f>
        <v/>
      </c>
      <c r="H80" s="15" t="e">
        <f>'様式Ⅲ－1(女子)'!G235</f>
        <v>#N/A</v>
      </c>
      <c r="I80" s="15">
        <f>'様式Ⅲ－1(女子)'!C235</f>
        <v>0</v>
      </c>
      <c r="J80" s="15">
        <f>'様式Ⅲ－1(女子)'!L235</f>
        <v>0</v>
      </c>
      <c r="K80" s="15" t="str">
        <f>'様式Ⅲ－1(女子)'!P235</f>
        <v/>
      </c>
      <c r="L80" s="15">
        <f>'様式Ⅲ－1(女子)'!L236</f>
        <v>0</v>
      </c>
      <c r="M80" s="15" t="str">
        <f>'様式Ⅲ－1(女子)'!P236</f>
        <v/>
      </c>
      <c r="N80" s="15">
        <f>'様式Ⅲ－1(女子)'!L237</f>
        <v>0</v>
      </c>
      <c r="O80" s="15" t="str">
        <f>'様式Ⅲ－1(女子)'!P237</f>
        <v/>
      </c>
    </row>
    <row r="81" spans="1:15">
      <c r="A81" s="1">
        <v>80</v>
      </c>
      <c r="B81" s="15" t="str">
        <f>'様式Ⅲ－1(女子)'!H238</f>
        <v/>
      </c>
      <c r="C81" s="15" t="str">
        <f>CONCATENATE('様式Ⅲ－1(女子)'!D238," (",'様式Ⅲ－1(女子)'!F238,")")</f>
        <v xml:space="preserve"> ()</v>
      </c>
      <c r="D81" s="15" t="str">
        <f>'様式Ⅲ－1(女子)'!E238</f>
        <v/>
      </c>
      <c r="E81" s="15">
        <v>2</v>
      </c>
      <c r="F81" s="15">
        <f>基本情報登録!$D$8</f>
        <v>0</v>
      </c>
      <c r="G81" s="15" t="str">
        <f>基本情報登録!$D$10</f>
        <v/>
      </c>
      <c r="H81" s="15" t="e">
        <f>'様式Ⅲ－1(女子)'!G238</f>
        <v>#N/A</v>
      </c>
      <c r="I81" s="15">
        <f>'様式Ⅲ－1(女子)'!C238</f>
        <v>0</v>
      </c>
      <c r="J81" s="15">
        <f>'様式Ⅲ－1(女子)'!L238</f>
        <v>0</v>
      </c>
      <c r="K81" s="15" t="str">
        <f>'様式Ⅲ－1(女子)'!P238</f>
        <v/>
      </c>
      <c r="L81" s="15">
        <f>'様式Ⅲ－1(女子)'!L239</f>
        <v>0</v>
      </c>
      <c r="M81" s="15" t="str">
        <f>'様式Ⅲ－1(女子)'!P239</f>
        <v/>
      </c>
      <c r="N81" s="15">
        <f>'様式Ⅲ－1(女子)'!L240</f>
        <v>0</v>
      </c>
      <c r="O81" s="15" t="str">
        <f>'様式Ⅲ－1(女子)'!P240</f>
        <v/>
      </c>
    </row>
    <row r="82" spans="1:15">
      <c r="A82" s="1">
        <v>81</v>
      </c>
      <c r="B82" s="15" t="str">
        <f>'様式Ⅲ－1(女子)'!H241</f>
        <v/>
      </c>
      <c r="C82" s="15" t="str">
        <f>CONCATENATE('様式Ⅲ－1(女子)'!D241," (",'様式Ⅲ－1(女子)'!F241,")")</f>
        <v xml:space="preserve"> ()</v>
      </c>
      <c r="D82" s="15" t="str">
        <f>'様式Ⅲ－1(女子)'!E241</f>
        <v/>
      </c>
      <c r="E82" s="15">
        <v>2</v>
      </c>
      <c r="F82" s="15">
        <f>基本情報登録!$D$8</f>
        <v>0</v>
      </c>
      <c r="G82" s="15" t="str">
        <f>基本情報登録!$D$10</f>
        <v/>
      </c>
      <c r="H82" s="15" t="e">
        <f>'様式Ⅲ－1(女子)'!G241</f>
        <v>#N/A</v>
      </c>
      <c r="I82" s="15">
        <f>'様式Ⅲ－1(女子)'!C241</f>
        <v>0</v>
      </c>
      <c r="J82" s="15">
        <f>'様式Ⅲ－1(女子)'!L241</f>
        <v>0</v>
      </c>
      <c r="K82" s="15" t="str">
        <f>'様式Ⅲ－1(女子)'!P241</f>
        <v/>
      </c>
      <c r="L82" s="15">
        <f>'様式Ⅲ－1(女子)'!L242</f>
        <v>0</v>
      </c>
      <c r="M82" s="15" t="str">
        <f>'様式Ⅲ－1(女子)'!P242</f>
        <v/>
      </c>
      <c r="N82" s="15">
        <f>'様式Ⅲ－1(女子)'!L243</f>
        <v>0</v>
      </c>
      <c r="O82" s="15" t="str">
        <f>'様式Ⅲ－1(女子)'!P243</f>
        <v/>
      </c>
    </row>
    <row r="83" spans="1:15">
      <c r="A83" s="1">
        <v>82</v>
      </c>
      <c r="B83" s="15" t="str">
        <f>'様式Ⅲ－1(女子)'!H244</f>
        <v/>
      </c>
      <c r="C83" s="15" t="str">
        <f>CONCATENATE('様式Ⅲ－1(女子)'!D244," (",'様式Ⅲ－1(女子)'!F244,")")</f>
        <v xml:space="preserve"> ()</v>
      </c>
      <c r="D83" s="15" t="str">
        <f>'様式Ⅲ－1(女子)'!E244</f>
        <v/>
      </c>
      <c r="E83" s="15">
        <v>2</v>
      </c>
      <c r="F83" s="15">
        <f>基本情報登録!$D$8</f>
        <v>0</v>
      </c>
      <c r="G83" s="15" t="str">
        <f>基本情報登録!$D$10</f>
        <v/>
      </c>
      <c r="H83" s="15" t="e">
        <f>'様式Ⅲ－1(女子)'!G244</f>
        <v>#N/A</v>
      </c>
      <c r="I83" s="15">
        <f>'様式Ⅲ－1(女子)'!C244</f>
        <v>0</v>
      </c>
      <c r="J83" s="15">
        <f>'様式Ⅲ－1(女子)'!L244</f>
        <v>0</v>
      </c>
      <c r="K83" s="15" t="str">
        <f>'様式Ⅲ－1(女子)'!P244</f>
        <v/>
      </c>
      <c r="L83" s="15">
        <f>'様式Ⅲ－1(女子)'!L245</f>
        <v>0</v>
      </c>
      <c r="M83" s="15" t="str">
        <f>'様式Ⅲ－1(女子)'!P245</f>
        <v/>
      </c>
      <c r="N83" s="15">
        <f>'様式Ⅲ－1(女子)'!L246</f>
        <v>0</v>
      </c>
      <c r="O83" s="15" t="str">
        <f>'様式Ⅲ－1(女子)'!P246</f>
        <v/>
      </c>
    </row>
    <row r="84" spans="1:15">
      <c r="A84" s="1">
        <v>83</v>
      </c>
      <c r="B84" s="15" t="str">
        <f>'様式Ⅲ－1(女子)'!H247</f>
        <v/>
      </c>
      <c r="C84" s="15" t="str">
        <f>CONCATENATE('様式Ⅲ－1(女子)'!D247," (",'様式Ⅲ－1(女子)'!F247,")")</f>
        <v xml:space="preserve"> ()</v>
      </c>
      <c r="D84" s="15" t="str">
        <f>'様式Ⅲ－1(女子)'!E247</f>
        <v/>
      </c>
      <c r="E84" s="15">
        <v>2</v>
      </c>
      <c r="F84" s="15">
        <f>基本情報登録!$D$8</f>
        <v>0</v>
      </c>
      <c r="G84" s="15" t="str">
        <f>基本情報登録!$D$10</f>
        <v/>
      </c>
      <c r="H84" s="15" t="e">
        <f>'様式Ⅲ－1(女子)'!G247</f>
        <v>#N/A</v>
      </c>
      <c r="I84" s="15">
        <f>'様式Ⅲ－1(女子)'!C247</f>
        <v>0</v>
      </c>
      <c r="J84" s="15">
        <f>'様式Ⅲ－1(女子)'!L247</f>
        <v>0</v>
      </c>
      <c r="K84" s="15" t="str">
        <f>'様式Ⅲ－1(女子)'!P247</f>
        <v/>
      </c>
      <c r="L84" s="15">
        <f>'様式Ⅲ－1(女子)'!L248</f>
        <v>0</v>
      </c>
      <c r="M84" s="15" t="str">
        <f>'様式Ⅲ－1(女子)'!P248</f>
        <v/>
      </c>
      <c r="N84" s="15">
        <f>'様式Ⅲ－1(女子)'!L249</f>
        <v>0</v>
      </c>
      <c r="O84" s="15" t="str">
        <f>'様式Ⅲ－1(女子)'!P249</f>
        <v/>
      </c>
    </row>
    <row r="85" spans="1:15">
      <c r="A85" s="1">
        <v>84</v>
      </c>
      <c r="B85" s="15" t="str">
        <f>'様式Ⅲ－1(女子)'!H250</f>
        <v/>
      </c>
      <c r="C85" s="15" t="str">
        <f>CONCATENATE('様式Ⅲ－1(女子)'!D250," (",'様式Ⅲ－1(女子)'!F250,")")</f>
        <v xml:space="preserve"> ()</v>
      </c>
      <c r="D85" s="15" t="str">
        <f>'様式Ⅲ－1(女子)'!E250</f>
        <v/>
      </c>
      <c r="E85" s="15">
        <v>2</v>
      </c>
      <c r="F85" s="15">
        <f>基本情報登録!$D$8</f>
        <v>0</v>
      </c>
      <c r="G85" s="15" t="str">
        <f>基本情報登録!$D$10</f>
        <v/>
      </c>
      <c r="H85" s="15" t="e">
        <f>'様式Ⅲ－1(女子)'!G250</f>
        <v>#N/A</v>
      </c>
      <c r="I85" s="15">
        <f>'様式Ⅲ－1(女子)'!C250</f>
        <v>0</v>
      </c>
      <c r="J85" s="15">
        <f>'様式Ⅲ－1(女子)'!L250</f>
        <v>0</v>
      </c>
      <c r="K85" s="15" t="str">
        <f>'様式Ⅲ－1(女子)'!P250</f>
        <v/>
      </c>
      <c r="L85" s="15">
        <f>'様式Ⅲ－1(女子)'!L251</f>
        <v>0</v>
      </c>
      <c r="M85" s="15" t="str">
        <f>'様式Ⅲ－1(女子)'!P251</f>
        <v/>
      </c>
      <c r="N85" s="15">
        <f>'様式Ⅲ－1(女子)'!L252</f>
        <v>0</v>
      </c>
      <c r="O85" s="15" t="str">
        <f>'様式Ⅲ－1(女子)'!P252</f>
        <v/>
      </c>
    </row>
    <row r="86" spans="1:15">
      <c r="A86" s="1">
        <v>85</v>
      </c>
      <c r="B86" s="15" t="str">
        <f>'様式Ⅲ－1(女子)'!H253</f>
        <v/>
      </c>
      <c r="C86" s="15" t="str">
        <f>CONCATENATE('様式Ⅲ－1(女子)'!D253," (",'様式Ⅲ－1(女子)'!F253,")")</f>
        <v xml:space="preserve"> ()</v>
      </c>
      <c r="D86" s="15" t="str">
        <f>'様式Ⅲ－1(女子)'!E253</f>
        <v/>
      </c>
      <c r="E86" s="15">
        <v>2</v>
      </c>
      <c r="F86" s="15">
        <f>基本情報登録!$D$8</f>
        <v>0</v>
      </c>
      <c r="G86" s="15" t="str">
        <f>基本情報登録!$D$10</f>
        <v/>
      </c>
      <c r="H86" s="15" t="e">
        <f>'様式Ⅲ－1(女子)'!G253</f>
        <v>#N/A</v>
      </c>
      <c r="I86" s="15">
        <f>'様式Ⅲ－1(女子)'!C253</f>
        <v>0</v>
      </c>
      <c r="J86" s="15">
        <f>'様式Ⅲ－1(女子)'!L253</f>
        <v>0</v>
      </c>
      <c r="K86" s="15" t="str">
        <f>'様式Ⅲ－1(女子)'!P253</f>
        <v/>
      </c>
      <c r="L86" s="15">
        <f>'様式Ⅲ－1(女子)'!L254</f>
        <v>0</v>
      </c>
      <c r="M86" s="15" t="str">
        <f>'様式Ⅲ－1(女子)'!P254</f>
        <v/>
      </c>
      <c r="N86" s="15">
        <f>'様式Ⅲ－1(女子)'!L255</f>
        <v>0</v>
      </c>
      <c r="O86" s="15" t="str">
        <f>'様式Ⅲ－1(女子)'!P255</f>
        <v/>
      </c>
    </row>
    <row r="87" spans="1:15">
      <c r="A87" s="1">
        <v>86</v>
      </c>
      <c r="B87" s="15" t="str">
        <f>'様式Ⅲ－1(女子)'!H256</f>
        <v/>
      </c>
      <c r="C87" s="15" t="str">
        <f>CONCATENATE('様式Ⅲ－1(女子)'!D256," (",'様式Ⅲ－1(女子)'!F256,")")</f>
        <v xml:space="preserve"> ()</v>
      </c>
      <c r="D87" s="15" t="str">
        <f>'様式Ⅲ－1(女子)'!E256</f>
        <v/>
      </c>
      <c r="E87" s="15">
        <v>2</v>
      </c>
      <c r="F87" s="15">
        <f>基本情報登録!$D$8</f>
        <v>0</v>
      </c>
      <c r="G87" s="15" t="str">
        <f>基本情報登録!$D$10</f>
        <v/>
      </c>
      <c r="H87" s="15" t="e">
        <f>'様式Ⅲ－1(女子)'!G256</f>
        <v>#N/A</v>
      </c>
      <c r="I87" s="15">
        <f>'様式Ⅲ－1(女子)'!C256</f>
        <v>0</v>
      </c>
      <c r="J87" s="15">
        <f>'様式Ⅲ－1(女子)'!L256</f>
        <v>0</v>
      </c>
      <c r="K87" s="15" t="str">
        <f>'様式Ⅲ－1(女子)'!P256</f>
        <v/>
      </c>
      <c r="L87" s="15">
        <f>'様式Ⅲ－1(女子)'!L257</f>
        <v>0</v>
      </c>
      <c r="M87" s="15" t="str">
        <f>'様式Ⅲ－1(女子)'!P257</f>
        <v/>
      </c>
      <c r="N87" s="15">
        <f>'様式Ⅲ－1(女子)'!L258</f>
        <v>0</v>
      </c>
      <c r="O87" s="15" t="str">
        <f>'様式Ⅲ－1(女子)'!P258</f>
        <v/>
      </c>
    </row>
    <row r="88" spans="1:15">
      <c r="A88" s="1">
        <v>87</v>
      </c>
      <c r="B88" s="15" t="str">
        <f>'様式Ⅲ－1(女子)'!H259</f>
        <v/>
      </c>
      <c r="C88" s="15" t="str">
        <f>CONCATENATE('様式Ⅲ－1(女子)'!D259," (",'様式Ⅲ－1(女子)'!F259,")")</f>
        <v xml:space="preserve"> ()</v>
      </c>
      <c r="D88" s="15" t="str">
        <f>'様式Ⅲ－1(女子)'!E259</f>
        <v/>
      </c>
      <c r="E88" s="15">
        <v>2</v>
      </c>
      <c r="F88" s="15">
        <f>基本情報登録!$D$8</f>
        <v>0</v>
      </c>
      <c r="G88" s="15" t="str">
        <f>基本情報登録!$D$10</f>
        <v/>
      </c>
      <c r="H88" s="15" t="e">
        <f>'様式Ⅲ－1(女子)'!G259</f>
        <v>#N/A</v>
      </c>
      <c r="I88" s="15">
        <f>'様式Ⅲ－1(女子)'!C259</f>
        <v>0</v>
      </c>
      <c r="J88" s="15">
        <f>'様式Ⅲ－1(女子)'!L259</f>
        <v>0</v>
      </c>
      <c r="K88" s="15" t="str">
        <f>'様式Ⅲ－1(女子)'!P259</f>
        <v/>
      </c>
      <c r="L88" s="15">
        <f>'様式Ⅲ－1(女子)'!L260</f>
        <v>0</v>
      </c>
      <c r="M88" s="15" t="str">
        <f>'様式Ⅲ－1(女子)'!P260</f>
        <v/>
      </c>
      <c r="N88" s="15">
        <f>'様式Ⅲ－1(女子)'!L261</f>
        <v>0</v>
      </c>
      <c r="O88" s="15" t="str">
        <f>'様式Ⅲ－1(女子)'!P261</f>
        <v/>
      </c>
    </row>
    <row r="89" spans="1:15">
      <c r="A89" s="1">
        <v>88</v>
      </c>
      <c r="B89" s="15" t="str">
        <f>'様式Ⅲ－1(女子)'!H262</f>
        <v/>
      </c>
      <c r="C89" s="15" t="str">
        <f>CONCATENATE('様式Ⅲ－1(女子)'!D262," (",'様式Ⅲ－1(女子)'!F262,")")</f>
        <v xml:space="preserve"> ()</v>
      </c>
      <c r="D89" s="15" t="str">
        <f>'様式Ⅲ－1(女子)'!E262</f>
        <v/>
      </c>
      <c r="E89" s="15">
        <v>2</v>
      </c>
      <c r="F89" s="15">
        <f>基本情報登録!$D$8</f>
        <v>0</v>
      </c>
      <c r="G89" s="15" t="str">
        <f>基本情報登録!$D$10</f>
        <v/>
      </c>
      <c r="H89" s="15" t="e">
        <f>'様式Ⅲ－1(女子)'!G262</f>
        <v>#N/A</v>
      </c>
      <c r="I89" s="15">
        <f>'様式Ⅲ－1(女子)'!C262</f>
        <v>0</v>
      </c>
      <c r="J89" s="15">
        <f>'様式Ⅲ－1(女子)'!L262</f>
        <v>0</v>
      </c>
      <c r="K89" s="15" t="str">
        <f>'様式Ⅲ－1(女子)'!P262</f>
        <v/>
      </c>
      <c r="L89" s="15">
        <f>'様式Ⅲ－1(女子)'!L263</f>
        <v>0</v>
      </c>
      <c r="M89" s="15" t="str">
        <f>'様式Ⅲ－1(女子)'!P263</f>
        <v/>
      </c>
      <c r="N89" s="15">
        <f>'様式Ⅲ－1(女子)'!L264</f>
        <v>0</v>
      </c>
      <c r="O89" s="15" t="str">
        <f>'様式Ⅲ－1(女子)'!P264</f>
        <v/>
      </c>
    </row>
    <row r="90" spans="1:15">
      <c r="A90" s="1">
        <v>89</v>
      </c>
      <c r="B90" s="15" t="str">
        <f>'様式Ⅲ－1(女子)'!H265</f>
        <v/>
      </c>
      <c r="C90" s="15" t="str">
        <f>CONCATENATE('様式Ⅲ－1(女子)'!D265," (",'様式Ⅲ－1(女子)'!F265,")")</f>
        <v xml:space="preserve"> ()</v>
      </c>
      <c r="D90" s="15" t="str">
        <f>'様式Ⅲ－1(女子)'!E265</f>
        <v/>
      </c>
      <c r="E90" s="15">
        <v>2</v>
      </c>
      <c r="F90" s="15">
        <f>基本情報登録!$D$8</f>
        <v>0</v>
      </c>
      <c r="G90" s="15" t="str">
        <f>基本情報登録!$D$10</f>
        <v/>
      </c>
      <c r="H90" s="15" t="e">
        <f>'様式Ⅲ－1(女子)'!G265</f>
        <v>#N/A</v>
      </c>
      <c r="I90" s="15">
        <f>'様式Ⅲ－1(女子)'!C265</f>
        <v>0</v>
      </c>
      <c r="J90" s="15">
        <f>'様式Ⅲ－1(女子)'!L265</f>
        <v>0</v>
      </c>
      <c r="K90" s="15" t="str">
        <f>'様式Ⅲ－1(女子)'!P265</f>
        <v/>
      </c>
      <c r="L90" s="15">
        <f>'様式Ⅲ－1(女子)'!L266</f>
        <v>0</v>
      </c>
      <c r="M90" s="15" t="str">
        <f>'様式Ⅲ－1(女子)'!P266</f>
        <v/>
      </c>
      <c r="N90" s="15">
        <f>'様式Ⅲ－1(女子)'!L267</f>
        <v>0</v>
      </c>
      <c r="O90" s="15" t="str">
        <f>'様式Ⅲ－1(女子)'!P267</f>
        <v/>
      </c>
    </row>
    <row r="91" spans="1:15">
      <c r="A91" s="1">
        <v>90</v>
      </c>
      <c r="B91" s="15" t="str">
        <f>'様式Ⅲ－1(女子)'!H268</f>
        <v/>
      </c>
      <c r="C91" s="15" t="str">
        <f>CONCATENATE('様式Ⅲ－1(女子)'!D268," (",'様式Ⅲ－1(女子)'!F268,")")</f>
        <v xml:space="preserve"> ()</v>
      </c>
      <c r="D91" s="15" t="str">
        <f>'様式Ⅲ－1(女子)'!E268</f>
        <v/>
      </c>
      <c r="E91" s="15">
        <v>2</v>
      </c>
      <c r="F91" s="15">
        <f>基本情報登録!$D$8</f>
        <v>0</v>
      </c>
      <c r="G91" s="15" t="str">
        <f>基本情報登録!$D$10</f>
        <v/>
      </c>
      <c r="H91" s="15" t="e">
        <f>'様式Ⅲ－1(女子)'!G268</f>
        <v>#N/A</v>
      </c>
      <c r="I91" s="15">
        <f>'様式Ⅲ－1(女子)'!C268</f>
        <v>0</v>
      </c>
      <c r="J91" s="15">
        <f>'様式Ⅲ－1(女子)'!L268</f>
        <v>0</v>
      </c>
      <c r="K91" s="15" t="str">
        <f>'様式Ⅲ－1(女子)'!P268</f>
        <v/>
      </c>
      <c r="L91" s="15">
        <f>'様式Ⅲ－1(女子)'!L269</f>
        <v>0</v>
      </c>
      <c r="M91" s="15" t="str">
        <f>'様式Ⅲ－1(女子)'!P269</f>
        <v/>
      </c>
      <c r="N91" s="15">
        <f>'様式Ⅲ－1(女子)'!L270</f>
        <v>0</v>
      </c>
      <c r="O91" s="15" t="str">
        <f>'様式Ⅲ－1(女子)'!P270</f>
        <v/>
      </c>
    </row>
    <row r="92" spans="1:15">
      <c r="A92" s="1">
        <v>91</v>
      </c>
      <c r="B92" s="15" t="str">
        <f>'様式Ⅲ－1(女子)'!H271</f>
        <v/>
      </c>
      <c r="C92" s="15" t="str">
        <f>CONCATENATE('様式Ⅲ－1(女子)'!D271," (",'様式Ⅲ－1(女子)'!F271,")")</f>
        <v xml:space="preserve"> ()</v>
      </c>
      <c r="D92" s="15" t="str">
        <f>'様式Ⅲ－1(女子)'!E271</f>
        <v/>
      </c>
      <c r="E92" s="15">
        <v>2</v>
      </c>
      <c r="F92" s="15">
        <f>基本情報登録!$D$8</f>
        <v>0</v>
      </c>
      <c r="G92" s="15" t="str">
        <f>基本情報登録!$D$10</f>
        <v/>
      </c>
      <c r="H92" s="15" t="e">
        <f>'様式Ⅲ－1(女子)'!G271</f>
        <v>#N/A</v>
      </c>
      <c r="I92" s="15">
        <f>'様式Ⅲ－1(女子)'!C271</f>
        <v>0</v>
      </c>
      <c r="J92" s="15">
        <f>'様式Ⅲ－1(女子)'!L271</f>
        <v>0</v>
      </c>
      <c r="K92" s="15" t="str">
        <f>'様式Ⅲ－1(女子)'!P271</f>
        <v/>
      </c>
      <c r="L92" s="15">
        <f>'様式Ⅲ－1(女子)'!L272</f>
        <v>0</v>
      </c>
      <c r="M92" s="15" t="str">
        <f>'様式Ⅲ－1(女子)'!P272</f>
        <v/>
      </c>
      <c r="N92" s="15">
        <f>'様式Ⅲ－1(女子)'!L273</f>
        <v>0</v>
      </c>
      <c r="O92" s="15" t="str">
        <f>'様式Ⅲ－1(女子)'!P273</f>
        <v/>
      </c>
    </row>
    <row r="93" spans="1:15">
      <c r="A93" s="1">
        <v>92</v>
      </c>
      <c r="B93" s="15" t="str">
        <f>'様式Ⅲ－1(女子)'!H274</f>
        <v/>
      </c>
      <c r="C93" s="15" t="str">
        <f>CONCATENATE('様式Ⅲ－1(女子)'!D274," (",'様式Ⅲ－1(女子)'!F274,")")</f>
        <v xml:space="preserve"> ()</v>
      </c>
      <c r="D93" s="15" t="str">
        <f>'様式Ⅲ－1(女子)'!E274</f>
        <v/>
      </c>
      <c r="E93" s="15">
        <v>2</v>
      </c>
      <c r="F93" s="15">
        <f>基本情報登録!$D$8</f>
        <v>0</v>
      </c>
      <c r="G93" s="15" t="str">
        <f>基本情報登録!$D$10</f>
        <v/>
      </c>
      <c r="H93" s="15" t="e">
        <f>'様式Ⅲ－1(女子)'!G274</f>
        <v>#N/A</v>
      </c>
      <c r="I93" s="15">
        <f>'様式Ⅲ－1(女子)'!C274</f>
        <v>0</v>
      </c>
      <c r="J93" s="15">
        <f>'様式Ⅲ－1(女子)'!L274</f>
        <v>0</v>
      </c>
      <c r="K93" s="15" t="str">
        <f>'様式Ⅲ－1(女子)'!P274</f>
        <v/>
      </c>
      <c r="L93" s="15">
        <f>'様式Ⅲ－1(女子)'!L275</f>
        <v>0</v>
      </c>
      <c r="M93" s="15" t="str">
        <f>'様式Ⅲ－1(女子)'!P275</f>
        <v/>
      </c>
      <c r="N93" s="15">
        <f>'様式Ⅲ－1(女子)'!L276</f>
        <v>0</v>
      </c>
      <c r="O93" s="15" t="str">
        <f>'様式Ⅲ－1(女子)'!P276</f>
        <v/>
      </c>
    </row>
    <row r="94" spans="1:15">
      <c r="A94" s="1">
        <v>93</v>
      </c>
      <c r="B94" s="15" t="str">
        <f>'様式Ⅲ－1(女子)'!H277</f>
        <v/>
      </c>
      <c r="C94" s="15" t="str">
        <f>CONCATENATE('様式Ⅲ－1(女子)'!D277," (",'様式Ⅲ－1(女子)'!F277,")")</f>
        <v xml:space="preserve"> ()</v>
      </c>
      <c r="D94" s="15" t="str">
        <f>'様式Ⅲ－1(女子)'!E277</f>
        <v/>
      </c>
      <c r="E94" s="15">
        <v>2</v>
      </c>
      <c r="F94" s="15">
        <f>基本情報登録!$D$8</f>
        <v>0</v>
      </c>
      <c r="G94" s="15" t="str">
        <f>基本情報登録!$D$10</f>
        <v/>
      </c>
      <c r="H94" s="15" t="e">
        <f>'様式Ⅲ－1(女子)'!G277</f>
        <v>#N/A</v>
      </c>
      <c r="I94" s="15">
        <f>'様式Ⅲ－1(女子)'!C277</f>
        <v>0</v>
      </c>
      <c r="J94" s="15">
        <f>'様式Ⅲ－1(女子)'!L277</f>
        <v>0</v>
      </c>
      <c r="K94" s="15" t="str">
        <f>'様式Ⅲ－1(女子)'!P277</f>
        <v/>
      </c>
      <c r="L94" s="15">
        <f>'様式Ⅲ－1(女子)'!L278</f>
        <v>0</v>
      </c>
      <c r="M94" s="15" t="str">
        <f>'様式Ⅲ－1(女子)'!P278</f>
        <v/>
      </c>
      <c r="N94" s="15">
        <f>'様式Ⅲ－1(女子)'!L279</f>
        <v>0</v>
      </c>
      <c r="O94" s="15" t="str">
        <f>'様式Ⅲ－1(女子)'!P279</f>
        <v/>
      </c>
    </row>
    <row r="95" spans="1:15">
      <c r="A95" s="1">
        <v>94</v>
      </c>
      <c r="B95" s="15" t="str">
        <f>'様式Ⅲ－1(女子)'!H280</f>
        <v/>
      </c>
      <c r="C95" s="15" t="str">
        <f>CONCATENATE('様式Ⅲ－1(女子)'!D280," (",'様式Ⅲ－1(女子)'!F280,")")</f>
        <v xml:space="preserve"> ()</v>
      </c>
      <c r="D95" s="15" t="str">
        <f>'様式Ⅲ－1(女子)'!E280</f>
        <v/>
      </c>
      <c r="E95" s="15">
        <v>2</v>
      </c>
      <c r="F95" s="15">
        <f>基本情報登録!$D$8</f>
        <v>0</v>
      </c>
      <c r="G95" s="15" t="str">
        <f>基本情報登録!$D$10</f>
        <v/>
      </c>
      <c r="H95" s="15" t="e">
        <f>'様式Ⅲ－1(女子)'!G280</f>
        <v>#N/A</v>
      </c>
      <c r="I95" s="15">
        <f>'様式Ⅲ－1(女子)'!C280</f>
        <v>0</v>
      </c>
      <c r="J95" s="15">
        <f>'様式Ⅲ－1(女子)'!L280</f>
        <v>0</v>
      </c>
      <c r="K95" s="15" t="str">
        <f>'様式Ⅲ－1(女子)'!P280</f>
        <v/>
      </c>
      <c r="L95" s="15">
        <f>'様式Ⅲ－1(女子)'!L281</f>
        <v>0</v>
      </c>
      <c r="M95" s="15" t="str">
        <f>'様式Ⅲ－1(女子)'!P281</f>
        <v/>
      </c>
      <c r="N95" s="15">
        <f>'様式Ⅲ－1(女子)'!L282</f>
        <v>0</v>
      </c>
      <c r="O95" s="15" t="str">
        <f>'様式Ⅲ－1(女子)'!P282</f>
        <v/>
      </c>
    </row>
    <row r="96" spans="1:15">
      <c r="A96" s="1">
        <v>95</v>
      </c>
      <c r="B96" s="15" t="str">
        <f>'様式Ⅲ－1(女子)'!H283</f>
        <v/>
      </c>
      <c r="C96" s="15" t="str">
        <f>CONCATENATE('様式Ⅲ－1(女子)'!D283," (",'様式Ⅲ－1(女子)'!F283,")")</f>
        <v xml:space="preserve"> ()</v>
      </c>
      <c r="D96" s="15" t="str">
        <f>'様式Ⅲ－1(女子)'!E283</f>
        <v/>
      </c>
      <c r="E96" s="15">
        <v>2</v>
      </c>
      <c r="F96" s="15">
        <f>基本情報登録!$D$8</f>
        <v>0</v>
      </c>
      <c r="G96" s="15" t="str">
        <f>基本情報登録!$D$10</f>
        <v/>
      </c>
      <c r="H96" s="15" t="e">
        <f>'様式Ⅲ－1(女子)'!G283</f>
        <v>#N/A</v>
      </c>
      <c r="I96" s="15">
        <f>'様式Ⅲ－1(女子)'!C283</f>
        <v>0</v>
      </c>
      <c r="J96" s="15">
        <f>'様式Ⅲ－1(女子)'!L283</f>
        <v>0</v>
      </c>
      <c r="K96" s="15" t="str">
        <f>'様式Ⅲ－1(女子)'!P283</f>
        <v/>
      </c>
      <c r="L96" s="15">
        <f>'様式Ⅲ－1(女子)'!L284</f>
        <v>0</v>
      </c>
      <c r="M96" s="15" t="str">
        <f>'様式Ⅲ－1(女子)'!P284</f>
        <v/>
      </c>
      <c r="N96" s="15">
        <f>'様式Ⅲ－1(女子)'!L285</f>
        <v>0</v>
      </c>
      <c r="O96" s="15" t="str">
        <f>'様式Ⅲ－1(女子)'!P285</f>
        <v/>
      </c>
    </row>
    <row r="97" spans="1:15">
      <c r="A97" s="1">
        <v>96</v>
      </c>
      <c r="B97" s="15" t="str">
        <f>'様式Ⅲ－1(女子)'!H286</f>
        <v/>
      </c>
      <c r="C97" s="15" t="str">
        <f>CONCATENATE('様式Ⅲ－1(女子)'!D286," (",'様式Ⅲ－1(女子)'!F286,")")</f>
        <v xml:space="preserve"> ()</v>
      </c>
      <c r="D97" s="15" t="str">
        <f>'様式Ⅲ－1(女子)'!E286</f>
        <v/>
      </c>
      <c r="E97" s="15">
        <v>2</v>
      </c>
      <c r="F97" s="15">
        <f>基本情報登録!$D$8</f>
        <v>0</v>
      </c>
      <c r="G97" s="15" t="str">
        <f>基本情報登録!$D$10</f>
        <v/>
      </c>
      <c r="H97" s="15" t="e">
        <f>'様式Ⅲ－1(女子)'!G286</f>
        <v>#N/A</v>
      </c>
      <c r="I97" s="15">
        <f>'様式Ⅲ－1(女子)'!C286</f>
        <v>0</v>
      </c>
      <c r="J97" s="15">
        <f>'様式Ⅲ－1(女子)'!L286</f>
        <v>0</v>
      </c>
      <c r="K97" s="15" t="str">
        <f>'様式Ⅲ－1(女子)'!P286</f>
        <v/>
      </c>
      <c r="L97" s="15">
        <f>'様式Ⅲ－1(女子)'!L287</f>
        <v>0</v>
      </c>
      <c r="M97" s="15" t="str">
        <f>'様式Ⅲ－1(女子)'!P287</f>
        <v/>
      </c>
      <c r="N97" s="15">
        <f>'様式Ⅲ－1(女子)'!L288</f>
        <v>0</v>
      </c>
      <c r="O97" s="15" t="str">
        <f>'様式Ⅲ－1(女子)'!P288</f>
        <v/>
      </c>
    </row>
    <row r="98" spans="1:15">
      <c r="A98" s="1">
        <v>97</v>
      </c>
      <c r="B98" s="15" t="str">
        <f>'様式Ⅲ－1(女子)'!H289</f>
        <v/>
      </c>
      <c r="C98" s="15" t="str">
        <f>CONCATENATE('様式Ⅲ－1(女子)'!D289," (",'様式Ⅲ－1(女子)'!F289,")")</f>
        <v xml:space="preserve"> ()</v>
      </c>
      <c r="D98" s="15" t="str">
        <f>'様式Ⅲ－1(女子)'!E289</f>
        <v/>
      </c>
      <c r="E98" s="15">
        <v>2</v>
      </c>
      <c r="F98" s="15">
        <f>基本情報登録!$D$8</f>
        <v>0</v>
      </c>
      <c r="G98" s="15" t="str">
        <f>基本情報登録!$D$10</f>
        <v/>
      </c>
      <c r="H98" s="15" t="e">
        <f>'様式Ⅲ－1(女子)'!G289</f>
        <v>#N/A</v>
      </c>
      <c r="I98" s="15">
        <f>'様式Ⅲ－1(女子)'!C289</f>
        <v>0</v>
      </c>
      <c r="J98" s="15">
        <f>'様式Ⅲ－1(女子)'!L289</f>
        <v>0</v>
      </c>
      <c r="K98" s="15" t="str">
        <f>'様式Ⅲ－1(女子)'!P289</f>
        <v/>
      </c>
      <c r="L98" s="15">
        <f>'様式Ⅲ－1(女子)'!L290</f>
        <v>0</v>
      </c>
      <c r="M98" s="15" t="str">
        <f>'様式Ⅲ－1(女子)'!P290</f>
        <v/>
      </c>
      <c r="N98" s="15">
        <f>'様式Ⅲ－1(女子)'!L291</f>
        <v>0</v>
      </c>
      <c r="O98" s="15" t="str">
        <f>'様式Ⅲ－1(女子)'!P291</f>
        <v/>
      </c>
    </row>
    <row r="99" spans="1:15">
      <c r="A99" s="1">
        <v>98</v>
      </c>
      <c r="B99" s="15" t="str">
        <f>'様式Ⅲ－1(女子)'!H292</f>
        <v/>
      </c>
      <c r="C99" s="15" t="str">
        <f>CONCATENATE('様式Ⅲ－1(女子)'!D292," (",'様式Ⅲ－1(女子)'!F292,")")</f>
        <v xml:space="preserve"> ()</v>
      </c>
      <c r="D99" s="15" t="str">
        <f>'様式Ⅲ－1(女子)'!E292</f>
        <v/>
      </c>
      <c r="E99" s="15">
        <v>2</v>
      </c>
      <c r="F99" s="15">
        <f>基本情報登録!$D$8</f>
        <v>0</v>
      </c>
      <c r="G99" s="15" t="str">
        <f>基本情報登録!$D$10</f>
        <v/>
      </c>
      <c r="H99" s="15" t="e">
        <f>'様式Ⅲ－1(女子)'!G292</f>
        <v>#N/A</v>
      </c>
      <c r="I99" s="15">
        <f>'様式Ⅲ－1(女子)'!C292</f>
        <v>0</v>
      </c>
      <c r="J99" s="15">
        <f>'様式Ⅲ－1(女子)'!L292</f>
        <v>0</v>
      </c>
      <c r="K99" s="15" t="str">
        <f>'様式Ⅲ－1(女子)'!P292</f>
        <v/>
      </c>
      <c r="L99" s="15">
        <f>'様式Ⅲ－1(女子)'!L293</f>
        <v>0</v>
      </c>
      <c r="M99" s="15" t="str">
        <f>'様式Ⅲ－1(女子)'!P293</f>
        <v/>
      </c>
      <c r="N99" s="15">
        <f>'様式Ⅲ－1(女子)'!L294</f>
        <v>0</v>
      </c>
      <c r="O99" s="15" t="str">
        <f>'様式Ⅲ－1(女子)'!P294</f>
        <v/>
      </c>
    </row>
    <row r="100" spans="1:15">
      <c r="A100" s="1">
        <v>99</v>
      </c>
      <c r="B100" s="15" t="str">
        <f>'様式Ⅲ－1(女子)'!H295</f>
        <v/>
      </c>
      <c r="C100" s="15" t="str">
        <f>CONCATENATE('様式Ⅲ－1(女子)'!D295," (",'様式Ⅲ－1(女子)'!F295,")")</f>
        <v xml:space="preserve"> ()</v>
      </c>
      <c r="D100" s="15" t="str">
        <f>'様式Ⅲ－1(女子)'!E295</f>
        <v/>
      </c>
      <c r="E100" s="15">
        <v>2</v>
      </c>
      <c r="F100" s="15">
        <f>基本情報登録!$D$8</f>
        <v>0</v>
      </c>
      <c r="G100" s="15" t="str">
        <f>基本情報登録!$D$10</f>
        <v/>
      </c>
      <c r="H100" s="15" t="e">
        <f>'様式Ⅲ－1(女子)'!G295</f>
        <v>#N/A</v>
      </c>
      <c r="I100" s="15">
        <f>'様式Ⅲ－1(女子)'!C295</f>
        <v>0</v>
      </c>
      <c r="J100" s="15">
        <f>'様式Ⅲ－1(女子)'!L295</f>
        <v>0</v>
      </c>
      <c r="K100" s="15" t="str">
        <f>'様式Ⅲ－1(女子)'!P295</f>
        <v/>
      </c>
      <c r="L100" s="15">
        <f>'様式Ⅲ－1(女子)'!L296</f>
        <v>0</v>
      </c>
      <c r="M100" s="15" t="str">
        <f>'様式Ⅲ－1(女子)'!P296</f>
        <v/>
      </c>
      <c r="N100" s="15">
        <f>'様式Ⅲ－1(女子)'!L297</f>
        <v>0</v>
      </c>
      <c r="O100" s="15" t="str">
        <f>'様式Ⅲ－1(女子)'!P297</f>
        <v/>
      </c>
    </row>
    <row r="101" spans="1:15">
      <c r="A101" s="1">
        <v>100</v>
      </c>
      <c r="B101" s="15" t="str">
        <f>'様式Ⅲ－1(女子)'!H298</f>
        <v/>
      </c>
      <c r="C101" s="15" t="str">
        <f>CONCATENATE('様式Ⅲ－1(女子)'!D298," (",'様式Ⅲ－1(女子)'!F298,")")</f>
        <v xml:space="preserve"> ()</v>
      </c>
      <c r="D101" s="15" t="str">
        <f>'様式Ⅲ－1(女子)'!E298</f>
        <v/>
      </c>
      <c r="E101" s="15">
        <v>2</v>
      </c>
      <c r="F101" s="15">
        <f>基本情報登録!$D$8</f>
        <v>0</v>
      </c>
      <c r="G101" s="15" t="str">
        <f>基本情報登録!$D$10</f>
        <v/>
      </c>
      <c r="H101" s="15" t="e">
        <f>'様式Ⅲ－1(女子)'!G298</f>
        <v>#N/A</v>
      </c>
      <c r="I101" s="15">
        <f>'様式Ⅲ－1(女子)'!C298</f>
        <v>0</v>
      </c>
      <c r="J101" s="15">
        <f>'様式Ⅲ－1(女子)'!L298</f>
        <v>0</v>
      </c>
      <c r="K101" s="15" t="str">
        <f>'様式Ⅲ－1(女子)'!P298</f>
        <v/>
      </c>
      <c r="L101" s="15">
        <f>'様式Ⅲ－1(女子)'!L299</f>
        <v>0</v>
      </c>
      <c r="M101" s="15" t="str">
        <f>'様式Ⅲ－1(女子)'!P299</f>
        <v/>
      </c>
      <c r="N101" s="15">
        <f>'様式Ⅲ－1(女子)'!L300</f>
        <v>0</v>
      </c>
      <c r="O101" s="15" t="str">
        <f>'様式Ⅲ－1(女子)'!P300</f>
        <v/>
      </c>
    </row>
    <row r="102" spans="1:15">
      <c r="A102" s="1">
        <v>101</v>
      </c>
      <c r="B102" s="15" t="str">
        <f>'様式Ⅲ－1(女子)'!H301</f>
        <v/>
      </c>
      <c r="C102" s="15" t="str">
        <f>CONCATENATE('様式Ⅲ－1(女子)'!D301," (",'様式Ⅲ－1(女子)'!F301,")")</f>
        <v xml:space="preserve"> ()</v>
      </c>
      <c r="D102" s="15" t="str">
        <f>'様式Ⅲ－1(女子)'!E301</f>
        <v/>
      </c>
      <c r="E102" s="15">
        <v>2</v>
      </c>
      <c r="F102" s="15">
        <f>基本情報登録!$D$8</f>
        <v>0</v>
      </c>
      <c r="G102" s="15" t="str">
        <f>基本情報登録!$D$10</f>
        <v/>
      </c>
      <c r="H102" s="15" t="e">
        <f>'様式Ⅲ－1(女子)'!G301</f>
        <v>#N/A</v>
      </c>
      <c r="I102" s="15">
        <f>'様式Ⅲ－1(女子)'!C301</f>
        <v>0</v>
      </c>
      <c r="J102" s="15">
        <f>'様式Ⅲ－1(女子)'!L301</f>
        <v>0</v>
      </c>
      <c r="K102" s="15" t="str">
        <f>'様式Ⅲ－1(女子)'!P301</f>
        <v/>
      </c>
      <c r="L102" s="15">
        <f>'様式Ⅲ－1(女子)'!L302</f>
        <v>0</v>
      </c>
      <c r="M102" s="15" t="str">
        <f>'様式Ⅲ－1(女子)'!P302</f>
        <v/>
      </c>
      <c r="N102" s="15">
        <f>'様式Ⅲ－1(女子)'!L303</f>
        <v>0</v>
      </c>
      <c r="O102" s="15" t="str">
        <f>'様式Ⅲ－1(女子)'!P303</f>
        <v/>
      </c>
    </row>
    <row r="103" spans="1:15">
      <c r="A103" s="1">
        <v>102</v>
      </c>
      <c r="B103" s="15" t="str">
        <f>'様式Ⅲ－1(女子)'!H304</f>
        <v/>
      </c>
      <c r="C103" s="15" t="str">
        <f>CONCATENATE('様式Ⅲ－1(女子)'!D304," (",'様式Ⅲ－1(女子)'!F304,")")</f>
        <v xml:space="preserve"> ()</v>
      </c>
      <c r="D103" s="15" t="str">
        <f>'様式Ⅲ－1(女子)'!E304</f>
        <v/>
      </c>
      <c r="E103" s="15">
        <v>2</v>
      </c>
      <c r="F103" s="15">
        <f>基本情報登録!$D$8</f>
        <v>0</v>
      </c>
      <c r="G103" s="15" t="str">
        <f>基本情報登録!$D$10</f>
        <v/>
      </c>
      <c r="H103" s="15" t="e">
        <f>'様式Ⅲ－1(女子)'!G304</f>
        <v>#N/A</v>
      </c>
      <c r="I103" s="15">
        <f>'様式Ⅲ－1(女子)'!C304</f>
        <v>0</v>
      </c>
      <c r="J103" s="15">
        <f>'様式Ⅲ－1(女子)'!L304</f>
        <v>0</v>
      </c>
      <c r="K103" s="15" t="str">
        <f>'様式Ⅲ－1(女子)'!P304</f>
        <v/>
      </c>
      <c r="L103" s="15">
        <f>'様式Ⅲ－1(女子)'!L305</f>
        <v>0</v>
      </c>
      <c r="M103" s="15" t="str">
        <f>'様式Ⅲ－1(女子)'!P305</f>
        <v/>
      </c>
      <c r="N103" s="15">
        <f>'様式Ⅲ－1(女子)'!L306</f>
        <v>0</v>
      </c>
      <c r="O103" s="15" t="str">
        <f>'様式Ⅲ－1(女子)'!P306</f>
        <v/>
      </c>
    </row>
    <row r="104" spans="1:15">
      <c r="A104" s="1">
        <v>103</v>
      </c>
      <c r="B104" s="15" t="str">
        <f>'様式Ⅲ－1(女子)'!H307</f>
        <v/>
      </c>
      <c r="C104" s="15" t="str">
        <f>CONCATENATE('様式Ⅲ－1(女子)'!D307," (",'様式Ⅲ－1(女子)'!F307,")")</f>
        <v xml:space="preserve"> ()</v>
      </c>
      <c r="D104" s="15" t="str">
        <f>'様式Ⅲ－1(女子)'!E307</f>
        <v/>
      </c>
      <c r="E104" s="15">
        <v>2</v>
      </c>
      <c r="F104" s="15">
        <f>基本情報登録!$D$8</f>
        <v>0</v>
      </c>
      <c r="G104" s="15" t="str">
        <f>基本情報登録!$D$10</f>
        <v/>
      </c>
      <c r="H104" s="15" t="e">
        <f>'様式Ⅲ－1(女子)'!G307</f>
        <v>#N/A</v>
      </c>
      <c r="I104" s="15">
        <f>'様式Ⅲ－1(女子)'!C307</f>
        <v>0</v>
      </c>
      <c r="J104" s="15">
        <f>'様式Ⅲ－1(女子)'!L307</f>
        <v>0</v>
      </c>
      <c r="K104" s="15" t="str">
        <f>'様式Ⅲ－1(女子)'!P307</f>
        <v/>
      </c>
      <c r="L104" s="15">
        <f>'様式Ⅲ－1(女子)'!L308</f>
        <v>0</v>
      </c>
      <c r="M104" s="15" t="str">
        <f>'様式Ⅲ－1(女子)'!P308</f>
        <v/>
      </c>
      <c r="N104" s="15">
        <f>'様式Ⅲ－1(女子)'!L309</f>
        <v>0</v>
      </c>
      <c r="O104" s="15" t="str">
        <f>'様式Ⅲ－1(女子)'!P309</f>
        <v/>
      </c>
    </row>
    <row r="105" spans="1:15">
      <c r="A105" s="1">
        <v>104</v>
      </c>
      <c r="B105" s="15" t="str">
        <f>'様式Ⅲ－1(女子)'!H310</f>
        <v/>
      </c>
      <c r="C105" s="15" t="str">
        <f>CONCATENATE('様式Ⅲ－1(女子)'!D310," (",'様式Ⅲ－1(女子)'!F310,")")</f>
        <v xml:space="preserve"> ()</v>
      </c>
      <c r="D105" s="15" t="str">
        <f>'様式Ⅲ－1(女子)'!E310</f>
        <v/>
      </c>
      <c r="E105" s="15">
        <v>2</v>
      </c>
      <c r="F105" s="15">
        <f>基本情報登録!$D$8</f>
        <v>0</v>
      </c>
      <c r="G105" s="15" t="str">
        <f>基本情報登録!$D$10</f>
        <v/>
      </c>
      <c r="H105" s="15" t="e">
        <f>'様式Ⅲ－1(女子)'!G310</f>
        <v>#N/A</v>
      </c>
      <c r="I105" s="15">
        <f>'様式Ⅲ－1(女子)'!C310</f>
        <v>0</v>
      </c>
      <c r="J105" s="15">
        <f>'様式Ⅲ－1(女子)'!L310</f>
        <v>0</v>
      </c>
      <c r="K105" s="15" t="str">
        <f>'様式Ⅲ－1(女子)'!P310</f>
        <v/>
      </c>
      <c r="L105" s="15">
        <f>'様式Ⅲ－1(女子)'!L311</f>
        <v>0</v>
      </c>
      <c r="M105" s="15" t="str">
        <f>'様式Ⅲ－1(女子)'!P311</f>
        <v/>
      </c>
      <c r="N105" s="15">
        <f>'様式Ⅲ－1(女子)'!L312</f>
        <v>0</v>
      </c>
      <c r="O105" s="15" t="str">
        <f>'様式Ⅲ－1(女子)'!P312</f>
        <v/>
      </c>
    </row>
    <row r="106" spans="1:15">
      <c r="A106" s="1">
        <v>105</v>
      </c>
      <c r="B106" s="15" t="str">
        <f>'様式Ⅲ－1(女子)'!H313</f>
        <v/>
      </c>
      <c r="C106" s="15" t="str">
        <f>CONCATENATE('様式Ⅲ－1(女子)'!D313," (",'様式Ⅲ－1(女子)'!F313,")")</f>
        <v xml:space="preserve"> ()</v>
      </c>
      <c r="D106" s="15" t="str">
        <f>'様式Ⅲ－1(女子)'!E313</f>
        <v/>
      </c>
      <c r="E106" s="15">
        <v>2</v>
      </c>
      <c r="F106" s="15">
        <f>基本情報登録!$D$8</f>
        <v>0</v>
      </c>
      <c r="G106" s="15" t="str">
        <f>基本情報登録!$D$10</f>
        <v/>
      </c>
      <c r="H106" s="15" t="e">
        <f>'様式Ⅲ－1(女子)'!G313</f>
        <v>#N/A</v>
      </c>
      <c r="I106" s="15">
        <f>'様式Ⅲ－1(女子)'!C313</f>
        <v>0</v>
      </c>
      <c r="J106" s="15">
        <f>'様式Ⅲ－1(女子)'!L313</f>
        <v>0</v>
      </c>
      <c r="K106" s="15" t="str">
        <f>'様式Ⅲ－1(女子)'!P313</f>
        <v/>
      </c>
      <c r="L106" s="15">
        <f>'様式Ⅲ－1(女子)'!L314</f>
        <v>0</v>
      </c>
      <c r="M106" s="15" t="str">
        <f>'様式Ⅲ－1(女子)'!P314</f>
        <v/>
      </c>
      <c r="N106" s="15">
        <f>'様式Ⅲ－1(女子)'!L315</f>
        <v>0</v>
      </c>
      <c r="O106" s="15" t="str">
        <f>'様式Ⅲ－1(女子)'!P315</f>
        <v/>
      </c>
    </row>
    <row r="107" spans="1:15">
      <c r="A107" s="1">
        <v>106</v>
      </c>
      <c r="B107" s="15" t="str">
        <f>'様式Ⅲ－1(女子)'!H316</f>
        <v/>
      </c>
      <c r="C107" s="15" t="str">
        <f>CONCATENATE('様式Ⅲ－1(女子)'!D316," (",'様式Ⅲ－1(女子)'!F316,")")</f>
        <v xml:space="preserve"> ()</v>
      </c>
      <c r="D107" s="15" t="str">
        <f>'様式Ⅲ－1(女子)'!E316</f>
        <v/>
      </c>
      <c r="E107" s="15">
        <v>2</v>
      </c>
      <c r="F107" s="15">
        <f>基本情報登録!$D$8</f>
        <v>0</v>
      </c>
      <c r="G107" s="15" t="str">
        <f>基本情報登録!$D$10</f>
        <v/>
      </c>
      <c r="H107" s="15" t="e">
        <f>'様式Ⅲ－1(女子)'!G316</f>
        <v>#N/A</v>
      </c>
      <c r="I107" s="15">
        <f>'様式Ⅲ－1(女子)'!C316</f>
        <v>0</v>
      </c>
      <c r="J107" s="15">
        <f>'様式Ⅲ－1(女子)'!L316</f>
        <v>0</v>
      </c>
      <c r="K107" s="15" t="str">
        <f>'様式Ⅲ－1(女子)'!P316</f>
        <v/>
      </c>
      <c r="L107" s="15">
        <f>'様式Ⅲ－1(女子)'!L317</f>
        <v>0</v>
      </c>
      <c r="M107" s="15" t="str">
        <f>'様式Ⅲ－1(女子)'!P317</f>
        <v/>
      </c>
      <c r="N107" s="15">
        <f>'様式Ⅲ－1(女子)'!L318</f>
        <v>0</v>
      </c>
      <c r="O107" s="15" t="str">
        <f>'様式Ⅲ－1(女子)'!P318</f>
        <v/>
      </c>
    </row>
    <row r="108" spans="1:15">
      <c r="A108" s="1">
        <v>107</v>
      </c>
      <c r="B108" s="15" t="str">
        <f>'様式Ⅲ－1(女子)'!H319</f>
        <v/>
      </c>
      <c r="C108" s="15" t="str">
        <f>CONCATENATE('様式Ⅲ－1(女子)'!D319," (",'様式Ⅲ－1(女子)'!F319,")")</f>
        <v xml:space="preserve"> ()</v>
      </c>
      <c r="D108" s="15" t="str">
        <f>'様式Ⅲ－1(女子)'!E319</f>
        <v/>
      </c>
      <c r="E108" s="15">
        <v>2</v>
      </c>
      <c r="F108" s="15">
        <f>基本情報登録!$D$8</f>
        <v>0</v>
      </c>
      <c r="G108" s="15" t="str">
        <f>基本情報登録!$D$10</f>
        <v/>
      </c>
      <c r="H108" s="15" t="e">
        <f>'様式Ⅲ－1(女子)'!G319</f>
        <v>#N/A</v>
      </c>
      <c r="I108" s="15">
        <f>'様式Ⅲ－1(女子)'!C319</f>
        <v>0</v>
      </c>
      <c r="J108" s="15">
        <f>'様式Ⅲ－1(女子)'!L319</f>
        <v>0</v>
      </c>
      <c r="K108" s="15" t="str">
        <f>'様式Ⅲ－1(女子)'!P319</f>
        <v/>
      </c>
      <c r="L108" s="15">
        <f>'様式Ⅲ－1(女子)'!L320</f>
        <v>0</v>
      </c>
      <c r="M108" s="15" t="str">
        <f>'様式Ⅲ－1(女子)'!P320</f>
        <v/>
      </c>
      <c r="N108" s="15">
        <f>'様式Ⅲ－1(女子)'!L321</f>
        <v>0</v>
      </c>
      <c r="O108" s="15" t="str">
        <f>'様式Ⅲ－1(女子)'!P321</f>
        <v/>
      </c>
    </row>
    <row r="109" spans="1:15">
      <c r="A109" s="1">
        <v>108</v>
      </c>
      <c r="B109" s="15" t="str">
        <f>'様式Ⅲ－1(女子)'!H322</f>
        <v/>
      </c>
      <c r="C109" s="15" t="str">
        <f>CONCATENATE('様式Ⅲ－1(女子)'!D322," (",'様式Ⅲ－1(女子)'!F322,")")</f>
        <v xml:space="preserve"> ()</v>
      </c>
      <c r="D109" s="15" t="str">
        <f>'様式Ⅲ－1(女子)'!E322</f>
        <v/>
      </c>
      <c r="E109" s="15">
        <v>2</v>
      </c>
      <c r="F109" s="15">
        <f>基本情報登録!$D$8</f>
        <v>0</v>
      </c>
      <c r="G109" s="15" t="str">
        <f>基本情報登録!$D$10</f>
        <v/>
      </c>
      <c r="H109" s="15" t="e">
        <f>'様式Ⅲ－1(女子)'!G322</f>
        <v>#N/A</v>
      </c>
      <c r="I109" s="15">
        <f>'様式Ⅲ－1(女子)'!C322</f>
        <v>0</v>
      </c>
      <c r="J109" s="15">
        <f>'様式Ⅲ－1(女子)'!L322</f>
        <v>0</v>
      </c>
      <c r="K109" s="15" t="str">
        <f>'様式Ⅲ－1(女子)'!P322</f>
        <v/>
      </c>
      <c r="L109" s="15">
        <f>'様式Ⅲ－1(女子)'!L323</f>
        <v>0</v>
      </c>
      <c r="M109" s="15" t="str">
        <f>'様式Ⅲ－1(女子)'!P323</f>
        <v/>
      </c>
      <c r="N109" s="15">
        <f>'様式Ⅲ－1(女子)'!L324</f>
        <v>0</v>
      </c>
      <c r="O109" s="15" t="str">
        <f>'様式Ⅲ－1(女子)'!P324</f>
        <v/>
      </c>
    </row>
    <row r="110" spans="1:15">
      <c r="A110" s="1">
        <v>109</v>
      </c>
      <c r="B110" s="15" t="str">
        <f>'様式Ⅲ－1(女子)'!H325</f>
        <v/>
      </c>
      <c r="C110" s="15" t="str">
        <f>CONCATENATE('様式Ⅲ－1(女子)'!D325," (",'様式Ⅲ－1(女子)'!F325,")")</f>
        <v xml:space="preserve"> ()</v>
      </c>
      <c r="D110" s="15" t="str">
        <f>'様式Ⅲ－1(女子)'!E325</f>
        <v/>
      </c>
      <c r="E110" s="15">
        <v>2</v>
      </c>
      <c r="F110" s="15">
        <f>基本情報登録!$D$8</f>
        <v>0</v>
      </c>
      <c r="G110" s="15" t="str">
        <f>基本情報登録!$D$10</f>
        <v/>
      </c>
      <c r="H110" s="15" t="e">
        <f>'様式Ⅲ－1(女子)'!G325</f>
        <v>#N/A</v>
      </c>
      <c r="I110" s="15">
        <f>'様式Ⅲ－1(女子)'!C325</f>
        <v>0</v>
      </c>
      <c r="J110" s="15">
        <f>'様式Ⅲ－1(女子)'!L325</f>
        <v>0</v>
      </c>
      <c r="K110" s="15" t="str">
        <f>'様式Ⅲ－1(女子)'!P325</f>
        <v/>
      </c>
      <c r="L110" s="15">
        <f>'様式Ⅲ－1(女子)'!L326</f>
        <v>0</v>
      </c>
      <c r="M110" s="15" t="str">
        <f>'様式Ⅲ－1(女子)'!P326</f>
        <v/>
      </c>
      <c r="N110" s="15">
        <f>'様式Ⅲ－1(女子)'!L327</f>
        <v>0</v>
      </c>
      <c r="O110" s="15" t="str">
        <f>'様式Ⅲ－1(女子)'!P327</f>
        <v/>
      </c>
    </row>
    <row r="111" spans="1:15">
      <c r="A111" s="1">
        <v>110</v>
      </c>
      <c r="B111" s="15" t="str">
        <f>'様式Ⅲ－1(女子)'!H328</f>
        <v/>
      </c>
      <c r="C111" s="15" t="str">
        <f>CONCATENATE('様式Ⅲ－1(女子)'!D328," (",'様式Ⅲ－1(女子)'!F328,")")</f>
        <v xml:space="preserve"> ()</v>
      </c>
      <c r="D111" s="15" t="str">
        <f>'様式Ⅲ－1(女子)'!E328</f>
        <v/>
      </c>
      <c r="E111" s="15">
        <v>2</v>
      </c>
      <c r="F111" s="15">
        <f>基本情報登録!$D$8</f>
        <v>0</v>
      </c>
      <c r="G111" s="15" t="str">
        <f>基本情報登録!$D$10</f>
        <v/>
      </c>
      <c r="H111" s="15" t="e">
        <f>'様式Ⅲ－1(女子)'!G328</f>
        <v>#N/A</v>
      </c>
      <c r="I111" s="15">
        <f>'様式Ⅲ－1(女子)'!C328</f>
        <v>0</v>
      </c>
      <c r="J111" s="15">
        <f>'様式Ⅲ－1(女子)'!L328</f>
        <v>0</v>
      </c>
      <c r="K111" s="15" t="str">
        <f>'様式Ⅲ－1(女子)'!P328</f>
        <v/>
      </c>
      <c r="L111" s="15">
        <f>'様式Ⅲ－1(女子)'!L329</f>
        <v>0</v>
      </c>
      <c r="M111" s="15" t="str">
        <f>'様式Ⅲ－1(女子)'!P329</f>
        <v/>
      </c>
      <c r="N111" s="15">
        <f>'様式Ⅲ－1(女子)'!L330</f>
        <v>0</v>
      </c>
      <c r="O111" s="15" t="str">
        <f>'様式Ⅲ－1(女子)'!P330</f>
        <v/>
      </c>
    </row>
    <row r="112" spans="1:15">
      <c r="A112" s="1">
        <v>111</v>
      </c>
      <c r="B112" s="15" t="str">
        <f>'様式Ⅲ－1(女子)'!H331</f>
        <v/>
      </c>
      <c r="C112" s="15" t="str">
        <f>CONCATENATE('様式Ⅲ－1(女子)'!D331," (",'様式Ⅲ－1(女子)'!F331,")")</f>
        <v xml:space="preserve"> ()</v>
      </c>
      <c r="D112" s="15" t="str">
        <f>'様式Ⅲ－1(女子)'!E331</f>
        <v/>
      </c>
      <c r="E112" s="15">
        <v>2</v>
      </c>
      <c r="F112" s="15">
        <f>基本情報登録!$D$8</f>
        <v>0</v>
      </c>
      <c r="G112" s="15" t="str">
        <f>基本情報登録!$D$10</f>
        <v/>
      </c>
      <c r="H112" s="15" t="e">
        <f>'様式Ⅲ－1(女子)'!G331</f>
        <v>#N/A</v>
      </c>
      <c r="I112" s="15">
        <f>'様式Ⅲ－1(女子)'!C331</f>
        <v>0</v>
      </c>
      <c r="J112" s="15">
        <f>'様式Ⅲ－1(女子)'!L331</f>
        <v>0</v>
      </c>
      <c r="K112" s="15" t="str">
        <f>'様式Ⅲ－1(女子)'!P331</f>
        <v/>
      </c>
      <c r="L112" s="15">
        <f>'様式Ⅲ－1(女子)'!L332</f>
        <v>0</v>
      </c>
      <c r="M112" s="15" t="str">
        <f>'様式Ⅲ－1(女子)'!P332</f>
        <v/>
      </c>
      <c r="N112" s="15">
        <f>'様式Ⅲ－1(女子)'!L333</f>
        <v>0</v>
      </c>
      <c r="O112" s="15" t="str">
        <f>'様式Ⅲ－1(女子)'!P333</f>
        <v/>
      </c>
    </row>
    <row r="113" spans="1:15">
      <c r="A113" s="1">
        <v>112</v>
      </c>
      <c r="B113" s="15" t="str">
        <f>'様式Ⅲ－1(女子)'!H334</f>
        <v/>
      </c>
      <c r="C113" s="15" t="str">
        <f>CONCATENATE('様式Ⅲ－1(女子)'!D334," (",'様式Ⅲ－1(女子)'!F334,")")</f>
        <v xml:space="preserve"> ()</v>
      </c>
      <c r="D113" s="15" t="str">
        <f>'様式Ⅲ－1(女子)'!E334</f>
        <v/>
      </c>
      <c r="E113" s="15">
        <v>2</v>
      </c>
      <c r="F113" s="15">
        <f>基本情報登録!$D$8</f>
        <v>0</v>
      </c>
      <c r="G113" s="15" t="str">
        <f>基本情報登録!$D$10</f>
        <v/>
      </c>
      <c r="H113" s="15" t="e">
        <f>'様式Ⅲ－1(女子)'!G334</f>
        <v>#N/A</v>
      </c>
      <c r="I113" s="15">
        <f>'様式Ⅲ－1(女子)'!C334</f>
        <v>0</v>
      </c>
      <c r="J113" s="15">
        <f>'様式Ⅲ－1(女子)'!L334</f>
        <v>0</v>
      </c>
      <c r="K113" s="15" t="str">
        <f>'様式Ⅲ－1(女子)'!P334</f>
        <v/>
      </c>
      <c r="L113" s="15">
        <f>'様式Ⅲ－1(女子)'!L335</f>
        <v>0</v>
      </c>
      <c r="M113" s="15" t="str">
        <f>'様式Ⅲ－1(女子)'!P335</f>
        <v/>
      </c>
      <c r="N113" s="15">
        <f>'様式Ⅲ－1(女子)'!L336</f>
        <v>0</v>
      </c>
      <c r="O113" s="15" t="str">
        <f>'様式Ⅲ－1(女子)'!P336</f>
        <v/>
      </c>
    </row>
    <row r="114" spans="1:15">
      <c r="A114" s="1">
        <v>113</v>
      </c>
      <c r="B114" s="15" t="str">
        <f>'様式Ⅲ－1(女子)'!H337</f>
        <v/>
      </c>
      <c r="C114" s="15" t="str">
        <f>CONCATENATE('様式Ⅲ－1(女子)'!D337," (",'様式Ⅲ－1(女子)'!F337,")")</f>
        <v xml:space="preserve"> ()</v>
      </c>
      <c r="D114" s="15" t="str">
        <f>'様式Ⅲ－1(女子)'!E337</f>
        <v/>
      </c>
      <c r="E114" s="15">
        <v>2</v>
      </c>
      <c r="F114" s="15">
        <f>基本情報登録!$D$8</f>
        <v>0</v>
      </c>
      <c r="G114" s="15" t="str">
        <f>基本情報登録!$D$10</f>
        <v/>
      </c>
      <c r="H114" s="15" t="e">
        <f>'様式Ⅲ－1(女子)'!G337</f>
        <v>#N/A</v>
      </c>
      <c r="I114" s="15">
        <f>'様式Ⅲ－1(女子)'!C337</f>
        <v>0</v>
      </c>
      <c r="J114" s="15">
        <f>'様式Ⅲ－1(女子)'!L337</f>
        <v>0</v>
      </c>
      <c r="K114" s="15" t="str">
        <f>'様式Ⅲ－1(女子)'!P337</f>
        <v/>
      </c>
      <c r="L114" s="15">
        <f>'様式Ⅲ－1(女子)'!L338</f>
        <v>0</v>
      </c>
      <c r="M114" s="15" t="str">
        <f>'様式Ⅲ－1(女子)'!P338</f>
        <v/>
      </c>
      <c r="N114" s="15">
        <f>'様式Ⅲ－1(女子)'!L339</f>
        <v>0</v>
      </c>
      <c r="O114" s="15" t="str">
        <f>'様式Ⅲ－1(女子)'!P339</f>
        <v/>
      </c>
    </row>
    <row r="115" spans="1:15">
      <c r="A115" s="1">
        <v>114</v>
      </c>
      <c r="B115" s="15" t="str">
        <f>'様式Ⅲ－1(女子)'!H340</f>
        <v/>
      </c>
      <c r="C115" s="15" t="str">
        <f>CONCATENATE('様式Ⅲ－1(女子)'!D340," (",'様式Ⅲ－1(女子)'!F340,")")</f>
        <v xml:space="preserve"> ()</v>
      </c>
      <c r="D115" s="15" t="str">
        <f>'様式Ⅲ－1(女子)'!E340</f>
        <v/>
      </c>
      <c r="E115" s="15">
        <v>2</v>
      </c>
      <c r="F115" s="15">
        <f>基本情報登録!$D$8</f>
        <v>0</v>
      </c>
      <c r="G115" s="15" t="str">
        <f>基本情報登録!$D$10</f>
        <v/>
      </c>
      <c r="H115" s="15" t="e">
        <f>'様式Ⅲ－1(女子)'!G340</f>
        <v>#N/A</v>
      </c>
      <c r="I115" s="15">
        <f>'様式Ⅲ－1(女子)'!C340</f>
        <v>0</v>
      </c>
      <c r="J115" s="15">
        <f>'様式Ⅲ－1(女子)'!L340</f>
        <v>0</v>
      </c>
      <c r="K115" s="15" t="str">
        <f>'様式Ⅲ－1(女子)'!P340</f>
        <v/>
      </c>
      <c r="L115" s="15">
        <f>'様式Ⅲ－1(女子)'!L341</f>
        <v>0</v>
      </c>
      <c r="M115" s="15" t="str">
        <f>'様式Ⅲ－1(女子)'!P341</f>
        <v/>
      </c>
      <c r="N115" s="15">
        <f>'様式Ⅲ－1(女子)'!L342</f>
        <v>0</v>
      </c>
      <c r="O115" s="15" t="str">
        <f>'様式Ⅲ－1(女子)'!P342</f>
        <v/>
      </c>
    </row>
    <row r="116" spans="1:15">
      <c r="A116" s="1">
        <v>115</v>
      </c>
      <c r="B116" s="15" t="str">
        <f>'様式Ⅲ－1(女子)'!H343</f>
        <v/>
      </c>
      <c r="C116" s="15" t="str">
        <f>CONCATENATE('様式Ⅲ－1(女子)'!D343," (",'様式Ⅲ－1(女子)'!F343,")")</f>
        <v xml:space="preserve"> ()</v>
      </c>
      <c r="D116" s="15" t="str">
        <f>'様式Ⅲ－1(女子)'!E343</f>
        <v/>
      </c>
      <c r="E116" s="15">
        <v>2</v>
      </c>
      <c r="F116" s="15">
        <f>基本情報登録!$D$8</f>
        <v>0</v>
      </c>
      <c r="G116" s="15" t="str">
        <f>基本情報登録!$D$10</f>
        <v/>
      </c>
      <c r="H116" s="15" t="e">
        <f>'様式Ⅲ－1(女子)'!G343</f>
        <v>#N/A</v>
      </c>
      <c r="I116" s="15">
        <f>'様式Ⅲ－1(女子)'!C343</f>
        <v>0</v>
      </c>
      <c r="J116" s="15">
        <f>'様式Ⅲ－1(女子)'!L343</f>
        <v>0</v>
      </c>
      <c r="K116" s="15" t="str">
        <f>'様式Ⅲ－1(女子)'!P343</f>
        <v/>
      </c>
      <c r="L116" s="15">
        <f>'様式Ⅲ－1(女子)'!L344</f>
        <v>0</v>
      </c>
      <c r="M116" s="15" t="str">
        <f>'様式Ⅲ－1(女子)'!P344</f>
        <v/>
      </c>
      <c r="N116" s="15">
        <f>'様式Ⅲ－1(女子)'!L345</f>
        <v>0</v>
      </c>
      <c r="O116" s="15" t="str">
        <f>'様式Ⅲ－1(女子)'!P345</f>
        <v/>
      </c>
    </row>
    <row r="117" spans="1:15">
      <c r="A117" s="1">
        <v>116</v>
      </c>
      <c r="B117" s="15" t="str">
        <f>'様式Ⅲ－1(女子)'!H346</f>
        <v/>
      </c>
      <c r="C117" s="15" t="str">
        <f>CONCATENATE('様式Ⅲ－1(女子)'!D346," (",'様式Ⅲ－1(女子)'!F346,")")</f>
        <v xml:space="preserve"> ()</v>
      </c>
      <c r="D117" s="15" t="str">
        <f>'様式Ⅲ－1(女子)'!E346</f>
        <v/>
      </c>
      <c r="E117" s="15">
        <v>2</v>
      </c>
      <c r="F117" s="15">
        <f>基本情報登録!$D$8</f>
        <v>0</v>
      </c>
      <c r="G117" s="15" t="str">
        <f>基本情報登録!$D$10</f>
        <v/>
      </c>
      <c r="H117" s="15" t="e">
        <f>'様式Ⅲ－1(女子)'!G346</f>
        <v>#N/A</v>
      </c>
      <c r="I117" s="15">
        <f>'様式Ⅲ－1(女子)'!C346</f>
        <v>0</v>
      </c>
      <c r="J117" s="15">
        <f>'様式Ⅲ－1(女子)'!L346</f>
        <v>0</v>
      </c>
      <c r="K117" s="15" t="str">
        <f>'様式Ⅲ－1(女子)'!P346</f>
        <v/>
      </c>
      <c r="L117" s="15">
        <f>'様式Ⅲ－1(女子)'!L347</f>
        <v>0</v>
      </c>
      <c r="M117" s="15" t="str">
        <f>'様式Ⅲ－1(女子)'!P347</f>
        <v/>
      </c>
      <c r="N117" s="15">
        <f>'様式Ⅲ－1(女子)'!L348</f>
        <v>0</v>
      </c>
      <c r="O117" s="15" t="str">
        <f>'様式Ⅲ－1(女子)'!P348</f>
        <v/>
      </c>
    </row>
    <row r="118" spans="1:15">
      <c r="A118" s="1">
        <v>117</v>
      </c>
      <c r="B118" s="15" t="str">
        <f>'様式Ⅲ－1(女子)'!H349</f>
        <v/>
      </c>
      <c r="C118" s="15" t="str">
        <f>CONCATENATE('様式Ⅲ－1(女子)'!D349," (",'様式Ⅲ－1(女子)'!F349,")")</f>
        <v xml:space="preserve"> ()</v>
      </c>
      <c r="D118" s="15" t="str">
        <f>'様式Ⅲ－1(女子)'!E349</f>
        <v/>
      </c>
      <c r="E118" s="15">
        <v>2</v>
      </c>
      <c r="F118" s="15">
        <f>基本情報登録!$D$8</f>
        <v>0</v>
      </c>
      <c r="G118" s="15" t="str">
        <f>基本情報登録!$D$10</f>
        <v/>
      </c>
      <c r="H118" s="15" t="e">
        <f>'様式Ⅲ－1(女子)'!G349</f>
        <v>#N/A</v>
      </c>
      <c r="I118" s="15">
        <f>'様式Ⅲ－1(女子)'!C349</f>
        <v>0</v>
      </c>
      <c r="J118" s="15">
        <f>'様式Ⅲ－1(女子)'!L349</f>
        <v>0</v>
      </c>
      <c r="K118" s="15" t="str">
        <f>'様式Ⅲ－1(女子)'!P349</f>
        <v/>
      </c>
      <c r="L118" s="15">
        <f>'様式Ⅲ－1(女子)'!L350</f>
        <v>0</v>
      </c>
      <c r="M118" s="15" t="str">
        <f>'様式Ⅲ－1(女子)'!P350</f>
        <v/>
      </c>
      <c r="N118" s="15">
        <f>'様式Ⅲ－1(女子)'!L351</f>
        <v>0</v>
      </c>
      <c r="O118" s="15" t="str">
        <f>'様式Ⅲ－1(女子)'!P351</f>
        <v/>
      </c>
    </row>
    <row r="119" spans="1:15">
      <c r="A119" s="1">
        <v>118</v>
      </c>
      <c r="B119" s="15" t="str">
        <f>'様式Ⅲ－1(女子)'!H352</f>
        <v/>
      </c>
      <c r="C119" s="15" t="str">
        <f>CONCATENATE('様式Ⅲ－1(女子)'!D352," (",'様式Ⅲ－1(女子)'!F352,")")</f>
        <v xml:space="preserve"> ()</v>
      </c>
      <c r="D119" s="15" t="str">
        <f>'様式Ⅲ－1(女子)'!E352</f>
        <v/>
      </c>
      <c r="E119" s="15">
        <v>2</v>
      </c>
      <c r="F119" s="15">
        <f>基本情報登録!$D$8</f>
        <v>0</v>
      </c>
      <c r="G119" s="15" t="str">
        <f>基本情報登録!$D$10</f>
        <v/>
      </c>
      <c r="H119" s="15" t="e">
        <f>'様式Ⅲ－1(女子)'!G352</f>
        <v>#N/A</v>
      </c>
      <c r="I119" s="15">
        <f>'様式Ⅲ－1(女子)'!C352</f>
        <v>0</v>
      </c>
      <c r="J119" s="15">
        <f>'様式Ⅲ－1(女子)'!L352</f>
        <v>0</v>
      </c>
      <c r="K119" s="15" t="str">
        <f>'様式Ⅲ－1(女子)'!P352</f>
        <v/>
      </c>
      <c r="L119" s="15">
        <f>'様式Ⅲ－1(女子)'!L353</f>
        <v>0</v>
      </c>
      <c r="M119" s="15" t="str">
        <f>'様式Ⅲ－1(女子)'!P353</f>
        <v/>
      </c>
      <c r="N119" s="15">
        <f>'様式Ⅲ－1(女子)'!L354</f>
        <v>0</v>
      </c>
      <c r="O119" s="15" t="str">
        <f>'様式Ⅲ－1(女子)'!P354</f>
        <v/>
      </c>
    </row>
    <row r="120" spans="1:15">
      <c r="A120" s="1">
        <v>119</v>
      </c>
      <c r="B120" s="15" t="str">
        <f>'様式Ⅲ－1(女子)'!H355</f>
        <v/>
      </c>
      <c r="C120" s="15" t="str">
        <f>CONCATENATE('様式Ⅲ－1(女子)'!D355," (",'様式Ⅲ－1(女子)'!F355,")")</f>
        <v xml:space="preserve"> ()</v>
      </c>
      <c r="D120" s="15" t="str">
        <f>'様式Ⅲ－1(女子)'!E355</f>
        <v/>
      </c>
      <c r="E120" s="15">
        <v>2</v>
      </c>
      <c r="F120" s="15">
        <f>基本情報登録!$D$8</f>
        <v>0</v>
      </c>
      <c r="G120" s="15" t="str">
        <f>基本情報登録!$D$10</f>
        <v/>
      </c>
      <c r="H120" s="15" t="e">
        <f>'様式Ⅲ－1(女子)'!G355</f>
        <v>#N/A</v>
      </c>
      <c r="I120" s="15">
        <f>'様式Ⅲ－1(女子)'!C355</f>
        <v>0</v>
      </c>
      <c r="J120" s="15">
        <f>'様式Ⅲ－1(女子)'!L355</f>
        <v>0</v>
      </c>
      <c r="K120" s="15" t="str">
        <f>'様式Ⅲ－1(女子)'!P355</f>
        <v/>
      </c>
      <c r="L120" s="15">
        <f>'様式Ⅲ－1(女子)'!L356</f>
        <v>0</v>
      </c>
      <c r="M120" s="15" t="str">
        <f>'様式Ⅲ－1(女子)'!P356</f>
        <v/>
      </c>
      <c r="N120" s="15">
        <f>'様式Ⅲ－1(女子)'!L357</f>
        <v>0</v>
      </c>
      <c r="O120" s="15" t="str">
        <f>'様式Ⅲ－1(女子)'!P357</f>
        <v/>
      </c>
    </row>
    <row r="121" spans="1:15">
      <c r="A121" s="1">
        <v>120</v>
      </c>
      <c r="B121" s="15" t="str">
        <f>'様式Ⅲ－1(女子)'!H358</f>
        <v/>
      </c>
      <c r="C121" s="15" t="str">
        <f>CONCATENATE('様式Ⅲ－1(女子)'!D358," (",'様式Ⅲ－1(女子)'!F358,")")</f>
        <v xml:space="preserve"> ()</v>
      </c>
      <c r="D121" s="15" t="str">
        <f>'様式Ⅲ－1(女子)'!E358</f>
        <v/>
      </c>
      <c r="E121" s="15">
        <v>2</v>
      </c>
      <c r="F121" s="15">
        <f>基本情報登録!$D$8</f>
        <v>0</v>
      </c>
      <c r="G121" s="15" t="str">
        <f>基本情報登録!$D$10</f>
        <v/>
      </c>
      <c r="H121" s="15" t="e">
        <f>'様式Ⅲ－1(女子)'!G358</f>
        <v>#N/A</v>
      </c>
      <c r="I121" s="15">
        <f>'様式Ⅲ－1(女子)'!C358</f>
        <v>0</v>
      </c>
      <c r="J121" s="15">
        <f>'様式Ⅲ－1(女子)'!L358</f>
        <v>0</v>
      </c>
      <c r="K121" s="15" t="str">
        <f>'様式Ⅲ－1(女子)'!P358</f>
        <v/>
      </c>
      <c r="L121" s="15">
        <f>'様式Ⅲ－1(女子)'!L359</f>
        <v>0</v>
      </c>
      <c r="M121" s="15" t="str">
        <f>'様式Ⅲ－1(女子)'!P359</f>
        <v/>
      </c>
      <c r="N121" s="15">
        <f>'様式Ⅲ－1(女子)'!L360</f>
        <v>0</v>
      </c>
      <c r="O121" s="15" t="str">
        <f>'様式Ⅲ－1(女子)'!P360</f>
        <v/>
      </c>
    </row>
    <row r="122" spans="1:15">
      <c r="A122" s="1">
        <v>121</v>
      </c>
      <c r="B122" s="15" t="str">
        <f>'様式Ⅲ－1(女子)'!H361</f>
        <v/>
      </c>
      <c r="C122" s="15" t="str">
        <f>CONCATENATE('様式Ⅲ－1(女子)'!D361," (",'様式Ⅲ－1(女子)'!F361,")")</f>
        <v xml:space="preserve"> ()</v>
      </c>
      <c r="D122" s="15" t="str">
        <f>'様式Ⅲ－1(女子)'!E361</f>
        <v/>
      </c>
      <c r="E122" s="15">
        <v>2</v>
      </c>
      <c r="F122" s="15">
        <f>基本情報登録!$D$8</f>
        <v>0</v>
      </c>
      <c r="G122" s="15" t="str">
        <f>基本情報登録!$D$10</f>
        <v/>
      </c>
      <c r="H122" s="15" t="e">
        <f>'様式Ⅲ－1(女子)'!G361</f>
        <v>#N/A</v>
      </c>
      <c r="I122" s="15">
        <f>'様式Ⅲ－1(女子)'!C361</f>
        <v>0</v>
      </c>
      <c r="J122" s="15">
        <f>'様式Ⅲ－1(女子)'!L361</f>
        <v>0</v>
      </c>
      <c r="K122" s="15" t="str">
        <f>'様式Ⅲ－1(女子)'!P361</f>
        <v/>
      </c>
      <c r="L122" s="15">
        <f>'様式Ⅲ－1(女子)'!L362</f>
        <v>0</v>
      </c>
      <c r="M122" s="15" t="str">
        <f>'様式Ⅲ－1(女子)'!P362</f>
        <v/>
      </c>
      <c r="N122" s="15">
        <f>'様式Ⅲ－1(女子)'!L363</f>
        <v>0</v>
      </c>
      <c r="O122" s="15" t="str">
        <f>'様式Ⅲ－1(女子)'!P363</f>
        <v/>
      </c>
    </row>
    <row r="123" spans="1:15">
      <c r="A123" s="1">
        <v>122</v>
      </c>
      <c r="B123" s="15" t="str">
        <f>'様式Ⅲ－1(女子)'!H364</f>
        <v/>
      </c>
      <c r="C123" s="15" t="str">
        <f>CONCATENATE('様式Ⅲ－1(女子)'!D364," (",'様式Ⅲ－1(女子)'!F364,")")</f>
        <v xml:space="preserve"> ()</v>
      </c>
      <c r="D123" s="15" t="str">
        <f>'様式Ⅲ－1(女子)'!E364</f>
        <v/>
      </c>
      <c r="E123" s="15">
        <v>2</v>
      </c>
      <c r="F123" s="15">
        <f>基本情報登録!$D$8</f>
        <v>0</v>
      </c>
      <c r="G123" s="15" t="str">
        <f>基本情報登録!$D$10</f>
        <v/>
      </c>
      <c r="H123" s="15" t="e">
        <f>'様式Ⅲ－1(女子)'!G364</f>
        <v>#N/A</v>
      </c>
      <c r="I123" s="15">
        <f>'様式Ⅲ－1(女子)'!C364</f>
        <v>0</v>
      </c>
      <c r="J123" s="15">
        <f>'様式Ⅲ－1(女子)'!L364</f>
        <v>0</v>
      </c>
      <c r="K123" s="15" t="str">
        <f>'様式Ⅲ－1(女子)'!P364</f>
        <v/>
      </c>
      <c r="L123" s="15">
        <f>'様式Ⅲ－1(女子)'!L365</f>
        <v>0</v>
      </c>
      <c r="M123" s="15" t="str">
        <f>'様式Ⅲ－1(女子)'!P365</f>
        <v/>
      </c>
      <c r="N123" s="15">
        <f>'様式Ⅲ－1(女子)'!L366</f>
        <v>0</v>
      </c>
      <c r="O123" s="15" t="str">
        <f>'様式Ⅲ－1(女子)'!P366</f>
        <v/>
      </c>
    </row>
    <row r="124" spans="1:15">
      <c r="A124" s="1">
        <v>123</v>
      </c>
      <c r="B124" s="15" t="str">
        <f>'様式Ⅲ－1(女子)'!H367</f>
        <v/>
      </c>
      <c r="C124" s="15" t="str">
        <f>CONCATENATE('様式Ⅲ－1(女子)'!D367," (",'様式Ⅲ－1(女子)'!F367,")")</f>
        <v xml:space="preserve"> ()</v>
      </c>
      <c r="D124" s="15" t="str">
        <f>'様式Ⅲ－1(女子)'!E367</f>
        <v/>
      </c>
      <c r="E124" s="15">
        <v>2</v>
      </c>
      <c r="F124" s="15">
        <f>基本情報登録!$D$8</f>
        <v>0</v>
      </c>
      <c r="G124" s="15" t="str">
        <f>基本情報登録!$D$10</f>
        <v/>
      </c>
      <c r="H124" s="15" t="e">
        <f>'様式Ⅲ－1(女子)'!G367</f>
        <v>#N/A</v>
      </c>
      <c r="I124" s="15">
        <f>'様式Ⅲ－1(女子)'!C367</f>
        <v>0</v>
      </c>
      <c r="J124" s="15">
        <f>'様式Ⅲ－1(女子)'!L367</f>
        <v>0</v>
      </c>
      <c r="K124" s="15" t="str">
        <f>'様式Ⅲ－1(女子)'!P367</f>
        <v/>
      </c>
      <c r="L124" s="15">
        <f>'様式Ⅲ－1(女子)'!L368</f>
        <v>0</v>
      </c>
      <c r="M124" s="15" t="str">
        <f>'様式Ⅲ－1(女子)'!P368</f>
        <v/>
      </c>
      <c r="N124" s="15">
        <f>'様式Ⅲ－1(女子)'!L369</f>
        <v>0</v>
      </c>
      <c r="O124" s="15" t="str">
        <f>'様式Ⅲ－1(女子)'!P369</f>
        <v/>
      </c>
    </row>
    <row r="125" spans="1:15">
      <c r="A125" s="1">
        <v>124</v>
      </c>
      <c r="B125" s="15" t="str">
        <f>'様式Ⅲ－1(女子)'!H370</f>
        <v/>
      </c>
      <c r="C125" s="15" t="str">
        <f>CONCATENATE('様式Ⅲ－1(女子)'!D370," (",'様式Ⅲ－1(女子)'!F370,")")</f>
        <v xml:space="preserve"> ()</v>
      </c>
      <c r="D125" s="15" t="str">
        <f>'様式Ⅲ－1(女子)'!E370</f>
        <v/>
      </c>
      <c r="E125" s="15">
        <v>2</v>
      </c>
      <c r="F125" s="15">
        <f>基本情報登録!$D$8</f>
        <v>0</v>
      </c>
      <c r="G125" s="15" t="str">
        <f>基本情報登録!$D$10</f>
        <v/>
      </c>
      <c r="H125" s="15" t="e">
        <f>'様式Ⅲ－1(女子)'!G370</f>
        <v>#N/A</v>
      </c>
      <c r="I125" s="15">
        <f>'様式Ⅲ－1(女子)'!C370</f>
        <v>0</v>
      </c>
      <c r="J125" s="15">
        <f>'様式Ⅲ－1(女子)'!L370</f>
        <v>0</v>
      </c>
      <c r="K125" s="15" t="str">
        <f>'様式Ⅲ－1(女子)'!P370</f>
        <v/>
      </c>
      <c r="L125" s="15">
        <f>'様式Ⅲ－1(女子)'!L371</f>
        <v>0</v>
      </c>
      <c r="M125" s="15" t="str">
        <f>'様式Ⅲ－1(女子)'!P371</f>
        <v/>
      </c>
      <c r="N125" s="15">
        <f>'様式Ⅲ－1(女子)'!L372</f>
        <v>0</v>
      </c>
      <c r="O125" s="15" t="str">
        <f>'様式Ⅲ－1(女子)'!P372</f>
        <v/>
      </c>
    </row>
    <row r="126" spans="1:15">
      <c r="A126" s="1">
        <v>125</v>
      </c>
      <c r="B126" s="15" t="str">
        <f>'様式Ⅲ－1(女子)'!H373</f>
        <v/>
      </c>
      <c r="C126" s="15" t="str">
        <f>CONCATENATE('様式Ⅲ－1(女子)'!D373," (",'様式Ⅲ－1(女子)'!F373,")")</f>
        <v xml:space="preserve"> ()</v>
      </c>
      <c r="D126" s="15" t="str">
        <f>'様式Ⅲ－1(女子)'!E373</f>
        <v/>
      </c>
      <c r="E126" s="15">
        <v>2</v>
      </c>
      <c r="F126" s="15">
        <f>基本情報登録!$D$8</f>
        <v>0</v>
      </c>
      <c r="G126" s="15" t="str">
        <f>基本情報登録!$D$10</f>
        <v/>
      </c>
      <c r="H126" s="15" t="e">
        <f>'様式Ⅲ－1(女子)'!G373</f>
        <v>#N/A</v>
      </c>
      <c r="I126" s="15">
        <f>'様式Ⅲ－1(女子)'!C373</f>
        <v>0</v>
      </c>
      <c r="J126" s="15">
        <f>'様式Ⅲ－1(女子)'!L373</f>
        <v>0</v>
      </c>
      <c r="K126" s="15" t="str">
        <f>'様式Ⅲ－1(女子)'!P373</f>
        <v/>
      </c>
      <c r="L126" s="15">
        <f>'様式Ⅲ－1(女子)'!L374</f>
        <v>0</v>
      </c>
      <c r="M126" s="15" t="str">
        <f>'様式Ⅲ－1(女子)'!P374</f>
        <v/>
      </c>
      <c r="N126" s="15">
        <f>'様式Ⅲ－1(女子)'!L375</f>
        <v>0</v>
      </c>
      <c r="O126" s="15" t="str">
        <f>'様式Ⅲ－1(女子)'!P375</f>
        <v/>
      </c>
    </row>
    <row r="127" spans="1:15">
      <c r="A127" s="1">
        <v>126</v>
      </c>
      <c r="B127" s="15" t="str">
        <f>'様式Ⅲ－1(女子)'!H376</f>
        <v/>
      </c>
      <c r="C127" s="15" t="str">
        <f>CONCATENATE('様式Ⅲ－1(女子)'!D376," (",'様式Ⅲ－1(女子)'!F376,")")</f>
        <v xml:space="preserve"> ()</v>
      </c>
      <c r="D127" s="15" t="str">
        <f>'様式Ⅲ－1(女子)'!E376</f>
        <v/>
      </c>
      <c r="E127" s="15">
        <v>2</v>
      </c>
      <c r="F127" s="15">
        <f>基本情報登録!$D$8</f>
        <v>0</v>
      </c>
      <c r="G127" s="15" t="str">
        <f>基本情報登録!$D$10</f>
        <v/>
      </c>
      <c r="H127" s="15" t="e">
        <f>'様式Ⅲ－1(女子)'!G376</f>
        <v>#N/A</v>
      </c>
      <c r="I127" s="15">
        <f>'様式Ⅲ－1(女子)'!C376</f>
        <v>0</v>
      </c>
      <c r="J127" s="15">
        <f>'様式Ⅲ－1(女子)'!L376</f>
        <v>0</v>
      </c>
      <c r="K127" s="15" t="str">
        <f>'様式Ⅲ－1(女子)'!P376</f>
        <v/>
      </c>
      <c r="L127" s="15">
        <f>'様式Ⅲ－1(女子)'!L377</f>
        <v>0</v>
      </c>
      <c r="M127" s="15" t="str">
        <f>'様式Ⅲ－1(女子)'!P377</f>
        <v/>
      </c>
      <c r="N127" s="15">
        <f>'様式Ⅲ－1(女子)'!L378</f>
        <v>0</v>
      </c>
      <c r="O127" s="15" t="str">
        <f>'様式Ⅲ－1(女子)'!P378</f>
        <v/>
      </c>
    </row>
    <row r="128" spans="1:15">
      <c r="A128" s="1">
        <v>127</v>
      </c>
      <c r="B128" s="15" t="str">
        <f>'様式Ⅲ－1(女子)'!H379</f>
        <v/>
      </c>
      <c r="C128" s="15" t="str">
        <f>CONCATENATE('様式Ⅲ－1(女子)'!D379," (",'様式Ⅲ－1(女子)'!F379,")")</f>
        <v xml:space="preserve"> ()</v>
      </c>
      <c r="D128" s="15" t="str">
        <f>'様式Ⅲ－1(女子)'!E379</f>
        <v/>
      </c>
      <c r="E128" s="15">
        <v>2</v>
      </c>
      <c r="F128" s="15">
        <f>基本情報登録!$D$8</f>
        <v>0</v>
      </c>
      <c r="G128" s="15" t="str">
        <f>基本情報登録!$D$10</f>
        <v/>
      </c>
      <c r="H128" s="15" t="e">
        <f>'様式Ⅲ－1(女子)'!G379</f>
        <v>#N/A</v>
      </c>
      <c r="I128" s="15">
        <f>'様式Ⅲ－1(女子)'!C379</f>
        <v>0</v>
      </c>
      <c r="J128" s="15">
        <f>'様式Ⅲ－1(女子)'!L379</f>
        <v>0</v>
      </c>
      <c r="K128" s="15" t="str">
        <f>'様式Ⅲ－1(女子)'!P379</f>
        <v/>
      </c>
      <c r="L128" s="15">
        <f>'様式Ⅲ－1(女子)'!L380</f>
        <v>0</v>
      </c>
      <c r="M128" s="15" t="str">
        <f>'様式Ⅲ－1(女子)'!P380</f>
        <v/>
      </c>
      <c r="N128" s="15">
        <f>'様式Ⅲ－1(女子)'!L381</f>
        <v>0</v>
      </c>
      <c r="O128" s="15" t="str">
        <f>'様式Ⅲ－1(女子)'!P381</f>
        <v/>
      </c>
    </row>
    <row r="129" spans="1:15">
      <c r="A129" s="1">
        <v>128</v>
      </c>
      <c r="B129" s="15" t="str">
        <f>'様式Ⅲ－1(女子)'!H382</f>
        <v/>
      </c>
      <c r="C129" s="15" t="str">
        <f>CONCATENATE('様式Ⅲ－1(女子)'!D382," (",'様式Ⅲ－1(女子)'!F382,")")</f>
        <v xml:space="preserve"> ()</v>
      </c>
      <c r="D129" s="15" t="str">
        <f>'様式Ⅲ－1(女子)'!E382</f>
        <v/>
      </c>
      <c r="E129" s="15">
        <v>2</v>
      </c>
      <c r="F129" s="15">
        <f>基本情報登録!$D$8</f>
        <v>0</v>
      </c>
      <c r="G129" s="15" t="str">
        <f>基本情報登録!$D$10</f>
        <v/>
      </c>
      <c r="H129" s="15" t="e">
        <f>'様式Ⅲ－1(女子)'!G382</f>
        <v>#N/A</v>
      </c>
      <c r="I129" s="15">
        <f>'様式Ⅲ－1(女子)'!C382</f>
        <v>0</v>
      </c>
      <c r="J129" s="15">
        <f>'様式Ⅲ－1(女子)'!L382</f>
        <v>0</v>
      </c>
      <c r="K129" s="15" t="str">
        <f>'様式Ⅲ－1(女子)'!P382</f>
        <v/>
      </c>
      <c r="L129" s="15">
        <f>'様式Ⅲ－1(女子)'!L383</f>
        <v>0</v>
      </c>
      <c r="M129" s="15" t="str">
        <f>'様式Ⅲ－1(女子)'!P383</f>
        <v/>
      </c>
      <c r="N129" s="15">
        <f>'様式Ⅲ－1(女子)'!L384</f>
        <v>0</v>
      </c>
      <c r="O129" s="15" t="str">
        <f>'様式Ⅲ－1(女子)'!P384</f>
        <v/>
      </c>
    </row>
    <row r="130" spans="1:15">
      <c r="A130" s="1">
        <v>129</v>
      </c>
      <c r="B130" s="15" t="str">
        <f>'様式Ⅲ－1(女子)'!H385</f>
        <v/>
      </c>
      <c r="C130" s="15" t="str">
        <f>CONCATENATE('様式Ⅲ－1(女子)'!D385," (",'様式Ⅲ－1(女子)'!F385,")")</f>
        <v xml:space="preserve"> ()</v>
      </c>
      <c r="D130" s="15" t="str">
        <f>'様式Ⅲ－1(女子)'!E385</f>
        <v/>
      </c>
      <c r="E130" s="15">
        <v>2</v>
      </c>
      <c r="F130" s="15">
        <f>基本情報登録!$D$8</f>
        <v>0</v>
      </c>
      <c r="G130" s="15" t="str">
        <f>基本情報登録!$D$10</f>
        <v/>
      </c>
      <c r="H130" s="15" t="e">
        <f>'様式Ⅲ－1(女子)'!G385</f>
        <v>#N/A</v>
      </c>
      <c r="I130" s="15">
        <f>'様式Ⅲ－1(女子)'!C385</f>
        <v>0</v>
      </c>
      <c r="J130" s="15">
        <f>'様式Ⅲ－1(女子)'!L385</f>
        <v>0</v>
      </c>
      <c r="K130" s="15" t="str">
        <f>'様式Ⅲ－1(女子)'!P385</f>
        <v/>
      </c>
      <c r="L130" s="15">
        <f>'様式Ⅲ－1(女子)'!L386</f>
        <v>0</v>
      </c>
      <c r="M130" s="15" t="str">
        <f>'様式Ⅲ－1(女子)'!P386</f>
        <v/>
      </c>
      <c r="N130" s="15">
        <f>'様式Ⅲ－1(女子)'!L387</f>
        <v>0</v>
      </c>
      <c r="O130" s="15" t="str">
        <f>'様式Ⅲ－1(女子)'!P387</f>
        <v/>
      </c>
    </row>
    <row r="131" spans="1:15">
      <c r="A131" s="1">
        <v>130</v>
      </c>
      <c r="B131" s="15" t="str">
        <f>'様式Ⅲ－1(女子)'!H388</f>
        <v/>
      </c>
      <c r="C131" s="15" t="str">
        <f>CONCATENATE('様式Ⅲ－1(女子)'!D388," (",'様式Ⅲ－1(女子)'!F388,")")</f>
        <v xml:space="preserve"> ()</v>
      </c>
      <c r="D131" s="15" t="str">
        <f>'様式Ⅲ－1(女子)'!E388</f>
        <v/>
      </c>
      <c r="E131" s="15">
        <v>2</v>
      </c>
      <c r="F131" s="15">
        <f>基本情報登録!$D$8</f>
        <v>0</v>
      </c>
      <c r="G131" s="15" t="str">
        <f>基本情報登録!$D$10</f>
        <v/>
      </c>
      <c r="H131" s="15" t="e">
        <f>'様式Ⅲ－1(女子)'!G388</f>
        <v>#N/A</v>
      </c>
      <c r="I131" s="15">
        <f>'様式Ⅲ－1(女子)'!C388</f>
        <v>0</v>
      </c>
      <c r="J131" s="15">
        <f>'様式Ⅲ－1(女子)'!L388</f>
        <v>0</v>
      </c>
      <c r="K131" s="15" t="str">
        <f>'様式Ⅲ－1(女子)'!P388</f>
        <v/>
      </c>
      <c r="L131" s="15">
        <f>'様式Ⅲ－1(女子)'!L389</f>
        <v>0</v>
      </c>
      <c r="M131" s="15" t="str">
        <f>'様式Ⅲ－1(女子)'!P389</f>
        <v/>
      </c>
      <c r="N131" s="15">
        <f>'様式Ⅲ－1(女子)'!L390</f>
        <v>0</v>
      </c>
      <c r="O131" s="15" t="str">
        <f>'様式Ⅲ－1(女子)'!P390</f>
        <v/>
      </c>
    </row>
    <row r="132" spans="1:15">
      <c r="A132" s="1">
        <v>131</v>
      </c>
      <c r="B132" s="15" t="str">
        <f>'様式Ⅲ－1(女子)'!H391</f>
        <v/>
      </c>
      <c r="C132" s="15" t="str">
        <f>CONCATENATE('様式Ⅲ－1(女子)'!D391," (",'様式Ⅲ－1(女子)'!F391,")")</f>
        <v xml:space="preserve"> ()</v>
      </c>
      <c r="D132" s="15" t="str">
        <f>'様式Ⅲ－1(女子)'!E391</f>
        <v/>
      </c>
      <c r="E132" s="15">
        <v>2</v>
      </c>
      <c r="F132" s="15">
        <f>基本情報登録!$D$8</f>
        <v>0</v>
      </c>
      <c r="G132" s="15" t="str">
        <f>基本情報登録!$D$10</f>
        <v/>
      </c>
      <c r="H132" s="15" t="e">
        <f>'様式Ⅲ－1(女子)'!G391</f>
        <v>#N/A</v>
      </c>
      <c r="I132" s="15">
        <f>'様式Ⅲ－1(女子)'!C391</f>
        <v>0</v>
      </c>
      <c r="J132" s="15">
        <f>'様式Ⅲ－1(女子)'!L391</f>
        <v>0</v>
      </c>
      <c r="K132" s="15" t="str">
        <f>'様式Ⅲ－1(女子)'!P391</f>
        <v/>
      </c>
      <c r="L132" s="15">
        <f>'様式Ⅲ－1(女子)'!L392</f>
        <v>0</v>
      </c>
      <c r="M132" s="15" t="str">
        <f>'様式Ⅲ－1(女子)'!P392</f>
        <v/>
      </c>
      <c r="N132" s="15">
        <f>'様式Ⅲ－1(女子)'!L393</f>
        <v>0</v>
      </c>
      <c r="O132" s="15" t="str">
        <f>'様式Ⅲ－1(女子)'!P393</f>
        <v/>
      </c>
    </row>
    <row r="133" spans="1:15">
      <c r="A133" s="1">
        <v>132</v>
      </c>
      <c r="B133" s="15" t="str">
        <f>'様式Ⅲ－1(女子)'!H394</f>
        <v/>
      </c>
      <c r="C133" s="15" t="str">
        <f>CONCATENATE('様式Ⅲ－1(女子)'!D394," (",'様式Ⅲ－1(女子)'!F394,")")</f>
        <v xml:space="preserve"> ()</v>
      </c>
      <c r="D133" s="15" t="str">
        <f>'様式Ⅲ－1(女子)'!E394</f>
        <v/>
      </c>
      <c r="E133" s="15">
        <v>2</v>
      </c>
      <c r="F133" s="15">
        <f>基本情報登録!$D$8</f>
        <v>0</v>
      </c>
      <c r="G133" s="15" t="str">
        <f>基本情報登録!$D$10</f>
        <v/>
      </c>
      <c r="H133" s="15" t="e">
        <f>'様式Ⅲ－1(女子)'!G394</f>
        <v>#N/A</v>
      </c>
      <c r="I133" s="15">
        <f>'様式Ⅲ－1(女子)'!C394</f>
        <v>0</v>
      </c>
      <c r="J133" s="15">
        <f>'様式Ⅲ－1(女子)'!L394</f>
        <v>0</v>
      </c>
      <c r="K133" s="15" t="str">
        <f>'様式Ⅲ－1(女子)'!P394</f>
        <v/>
      </c>
      <c r="L133" s="15">
        <f>'様式Ⅲ－1(女子)'!L395</f>
        <v>0</v>
      </c>
      <c r="M133" s="15" t="str">
        <f>'様式Ⅲ－1(女子)'!P395</f>
        <v/>
      </c>
      <c r="N133" s="15">
        <f>'様式Ⅲ－1(女子)'!L396</f>
        <v>0</v>
      </c>
      <c r="O133" s="15" t="str">
        <f>'様式Ⅲ－1(女子)'!P396</f>
        <v/>
      </c>
    </row>
    <row r="134" spans="1:15">
      <c r="A134" s="1">
        <v>133</v>
      </c>
      <c r="B134" s="15" t="str">
        <f>'様式Ⅲ－1(女子)'!H397</f>
        <v/>
      </c>
      <c r="C134" s="15" t="str">
        <f>CONCATENATE('様式Ⅲ－1(女子)'!D397," (",'様式Ⅲ－1(女子)'!F397,")")</f>
        <v xml:space="preserve"> ()</v>
      </c>
      <c r="D134" s="15" t="str">
        <f>'様式Ⅲ－1(女子)'!E397</f>
        <v/>
      </c>
      <c r="E134" s="15">
        <v>2</v>
      </c>
      <c r="F134" s="15">
        <f>基本情報登録!$D$8</f>
        <v>0</v>
      </c>
      <c r="G134" s="15" t="str">
        <f>基本情報登録!$D$10</f>
        <v/>
      </c>
      <c r="H134" s="15" t="e">
        <f>'様式Ⅲ－1(女子)'!G397</f>
        <v>#N/A</v>
      </c>
      <c r="I134" s="15">
        <f>'様式Ⅲ－1(女子)'!C397</f>
        <v>0</v>
      </c>
      <c r="J134" s="15">
        <f>'様式Ⅲ－1(女子)'!L397</f>
        <v>0</v>
      </c>
      <c r="K134" s="15" t="str">
        <f>'様式Ⅲ－1(女子)'!P397</f>
        <v/>
      </c>
      <c r="L134" s="15">
        <f>'様式Ⅲ－1(女子)'!L398</f>
        <v>0</v>
      </c>
      <c r="M134" s="15" t="str">
        <f>'様式Ⅲ－1(女子)'!P398</f>
        <v/>
      </c>
      <c r="N134" s="15">
        <f>'様式Ⅲ－1(女子)'!L399</f>
        <v>0</v>
      </c>
      <c r="O134" s="15" t="str">
        <f>'様式Ⅲ－1(女子)'!P399</f>
        <v/>
      </c>
    </row>
    <row r="135" spans="1:15">
      <c r="A135" s="1">
        <v>134</v>
      </c>
      <c r="B135" s="15" t="str">
        <f>'様式Ⅲ－1(女子)'!H400</f>
        <v/>
      </c>
      <c r="C135" s="15" t="str">
        <f>CONCATENATE('様式Ⅲ－1(女子)'!D400," (",'様式Ⅲ－1(女子)'!F400,")")</f>
        <v xml:space="preserve"> ()</v>
      </c>
      <c r="D135" s="15" t="str">
        <f>'様式Ⅲ－1(女子)'!E400</f>
        <v/>
      </c>
      <c r="E135" s="15">
        <v>2</v>
      </c>
      <c r="F135" s="15">
        <f>基本情報登録!$D$8</f>
        <v>0</v>
      </c>
      <c r="G135" s="15" t="str">
        <f>基本情報登録!$D$10</f>
        <v/>
      </c>
      <c r="H135" s="15" t="e">
        <f>'様式Ⅲ－1(女子)'!G400</f>
        <v>#N/A</v>
      </c>
      <c r="I135" s="15">
        <f>'様式Ⅲ－1(女子)'!C400</f>
        <v>0</v>
      </c>
      <c r="J135" s="15">
        <f>'様式Ⅲ－1(女子)'!L400</f>
        <v>0</v>
      </c>
      <c r="K135" s="15" t="str">
        <f>'様式Ⅲ－1(女子)'!P400</f>
        <v/>
      </c>
      <c r="L135" s="15">
        <f>'様式Ⅲ－1(女子)'!L401</f>
        <v>0</v>
      </c>
      <c r="M135" s="15" t="str">
        <f>'様式Ⅲ－1(女子)'!P401</f>
        <v/>
      </c>
      <c r="N135" s="15">
        <f>'様式Ⅲ－1(女子)'!L402</f>
        <v>0</v>
      </c>
      <c r="O135" s="15" t="str">
        <f>'様式Ⅲ－1(女子)'!P402</f>
        <v/>
      </c>
    </row>
    <row r="136" spans="1:15">
      <c r="A136" s="1">
        <v>135</v>
      </c>
      <c r="B136" s="15" t="str">
        <f>'様式Ⅲ－1(女子)'!H403</f>
        <v/>
      </c>
      <c r="C136" s="15" t="str">
        <f>CONCATENATE('様式Ⅲ－1(女子)'!D403," (",'様式Ⅲ－1(女子)'!F403,")")</f>
        <v xml:space="preserve"> ()</v>
      </c>
      <c r="D136" s="15" t="str">
        <f>'様式Ⅲ－1(女子)'!E403</f>
        <v/>
      </c>
      <c r="E136" s="15">
        <v>2</v>
      </c>
      <c r="F136" s="15">
        <f>基本情報登録!$D$8</f>
        <v>0</v>
      </c>
      <c r="G136" s="15" t="str">
        <f>基本情報登録!$D$10</f>
        <v/>
      </c>
      <c r="H136" s="15" t="e">
        <f>'様式Ⅲ－1(女子)'!G403</f>
        <v>#N/A</v>
      </c>
      <c r="I136" s="15">
        <f>'様式Ⅲ－1(女子)'!C403</f>
        <v>0</v>
      </c>
      <c r="J136" s="15">
        <f>'様式Ⅲ－1(女子)'!L403</f>
        <v>0</v>
      </c>
      <c r="K136" s="15" t="str">
        <f>'様式Ⅲ－1(女子)'!P403</f>
        <v/>
      </c>
      <c r="L136" s="15">
        <f>'様式Ⅲ－1(女子)'!L404</f>
        <v>0</v>
      </c>
      <c r="M136" s="15" t="str">
        <f>'様式Ⅲ－1(女子)'!P404</f>
        <v/>
      </c>
      <c r="N136" s="15">
        <f>'様式Ⅲ－1(女子)'!L405</f>
        <v>0</v>
      </c>
      <c r="O136" s="15" t="str">
        <f>'様式Ⅲ－1(女子)'!P405</f>
        <v/>
      </c>
    </row>
    <row r="137" spans="1:15">
      <c r="A137" s="1">
        <v>136</v>
      </c>
      <c r="B137" s="15" t="str">
        <f>'様式Ⅲ－1(女子)'!H406</f>
        <v/>
      </c>
      <c r="C137" s="15" t="str">
        <f>CONCATENATE('様式Ⅲ－1(女子)'!D406," (",'様式Ⅲ－1(女子)'!F406,")")</f>
        <v xml:space="preserve"> ()</v>
      </c>
      <c r="D137" s="15" t="str">
        <f>'様式Ⅲ－1(女子)'!E406</f>
        <v/>
      </c>
      <c r="E137" s="15">
        <v>2</v>
      </c>
      <c r="F137" s="15">
        <f>基本情報登録!$D$8</f>
        <v>0</v>
      </c>
      <c r="G137" s="15" t="str">
        <f>基本情報登録!$D$10</f>
        <v/>
      </c>
      <c r="H137" s="15" t="e">
        <f>'様式Ⅲ－1(女子)'!G406</f>
        <v>#N/A</v>
      </c>
      <c r="I137" s="15">
        <f>'様式Ⅲ－1(女子)'!C406</f>
        <v>0</v>
      </c>
      <c r="J137" s="15">
        <f>'様式Ⅲ－1(女子)'!L406</f>
        <v>0</v>
      </c>
      <c r="K137" s="15" t="str">
        <f>'様式Ⅲ－1(女子)'!P406</f>
        <v/>
      </c>
      <c r="L137" s="15">
        <f>'様式Ⅲ－1(女子)'!L407</f>
        <v>0</v>
      </c>
      <c r="M137" s="15" t="str">
        <f>'様式Ⅲ－1(女子)'!P407</f>
        <v/>
      </c>
      <c r="N137" s="15">
        <f>'様式Ⅲ－1(女子)'!L408</f>
        <v>0</v>
      </c>
      <c r="O137" s="15" t="str">
        <f>'様式Ⅲ－1(女子)'!P408</f>
        <v/>
      </c>
    </row>
    <row r="138" spans="1:15">
      <c r="A138" s="1">
        <v>137</v>
      </c>
      <c r="B138" s="15" t="str">
        <f>'様式Ⅲ－1(女子)'!H409</f>
        <v/>
      </c>
      <c r="C138" s="15" t="str">
        <f>CONCATENATE('様式Ⅲ－1(女子)'!D409," (",'様式Ⅲ－1(女子)'!F409,")")</f>
        <v xml:space="preserve"> ()</v>
      </c>
      <c r="D138" s="15" t="str">
        <f>'様式Ⅲ－1(女子)'!E409</f>
        <v/>
      </c>
      <c r="E138" s="15">
        <v>2</v>
      </c>
      <c r="F138" s="15">
        <f>基本情報登録!$D$8</f>
        <v>0</v>
      </c>
      <c r="G138" s="15" t="str">
        <f>基本情報登録!$D$10</f>
        <v/>
      </c>
      <c r="H138" s="15" t="e">
        <f>'様式Ⅲ－1(女子)'!G409</f>
        <v>#N/A</v>
      </c>
      <c r="I138" s="15">
        <f>'様式Ⅲ－1(女子)'!C409</f>
        <v>0</v>
      </c>
      <c r="J138" s="15">
        <f>'様式Ⅲ－1(女子)'!L409</f>
        <v>0</v>
      </c>
      <c r="K138" s="15" t="str">
        <f>'様式Ⅲ－1(女子)'!P409</f>
        <v/>
      </c>
      <c r="L138" s="15">
        <f>'様式Ⅲ－1(女子)'!L410</f>
        <v>0</v>
      </c>
      <c r="M138" s="15" t="str">
        <f>'様式Ⅲ－1(女子)'!P410</f>
        <v/>
      </c>
      <c r="N138" s="15">
        <f>'様式Ⅲ－1(女子)'!L411</f>
        <v>0</v>
      </c>
      <c r="O138" s="15" t="str">
        <f>'様式Ⅲ－1(女子)'!P411</f>
        <v/>
      </c>
    </row>
    <row r="139" spans="1:15">
      <c r="A139" s="1">
        <v>138</v>
      </c>
      <c r="B139" s="15" t="str">
        <f>'様式Ⅲ－1(女子)'!H412</f>
        <v/>
      </c>
      <c r="C139" s="15" t="str">
        <f>CONCATENATE('様式Ⅲ－1(女子)'!D412," (",'様式Ⅲ－1(女子)'!F412,")")</f>
        <v xml:space="preserve"> ()</v>
      </c>
      <c r="D139" s="15" t="str">
        <f>'様式Ⅲ－1(女子)'!E412</f>
        <v/>
      </c>
      <c r="E139" s="15">
        <v>2</v>
      </c>
      <c r="F139" s="15">
        <f>基本情報登録!$D$8</f>
        <v>0</v>
      </c>
      <c r="G139" s="15" t="str">
        <f>基本情報登録!$D$10</f>
        <v/>
      </c>
      <c r="H139" s="15" t="e">
        <f>'様式Ⅲ－1(女子)'!G412</f>
        <v>#N/A</v>
      </c>
      <c r="I139" s="15">
        <f>'様式Ⅲ－1(女子)'!C412</f>
        <v>0</v>
      </c>
      <c r="J139" s="15">
        <f>'様式Ⅲ－1(女子)'!L412</f>
        <v>0</v>
      </c>
      <c r="K139" s="15" t="str">
        <f>'様式Ⅲ－1(女子)'!P412</f>
        <v/>
      </c>
      <c r="L139" s="15">
        <f>'様式Ⅲ－1(女子)'!L413</f>
        <v>0</v>
      </c>
      <c r="M139" s="15" t="str">
        <f>'様式Ⅲ－1(女子)'!P413</f>
        <v/>
      </c>
      <c r="N139" s="15">
        <f>'様式Ⅲ－1(女子)'!L414</f>
        <v>0</v>
      </c>
      <c r="O139" s="15" t="str">
        <f>'様式Ⅲ－1(女子)'!P414</f>
        <v/>
      </c>
    </row>
    <row r="140" spans="1:15">
      <c r="A140" s="1">
        <v>139</v>
      </c>
      <c r="B140" s="15" t="str">
        <f>'様式Ⅲ－1(女子)'!H415</f>
        <v/>
      </c>
      <c r="C140" s="15" t="str">
        <f>CONCATENATE('様式Ⅲ－1(女子)'!D415," (",'様式Ⅲ－1(女子)'!F415,")")</f>
        <v xml:space="preserve"> ()</v>
      </c>
      <c r="D140" s="15" t="str">
        <f>'様式Ⅲ－1(女子)'!E415</f>
        <v/>
      </c>
      <c r="E140" s="15">
        <v>2</v>
      </c>
      <c r="F140" s="15">
        <f>基本情報登録!$D$8</f>
        <v>0</v>
      </c>
      <c r="G140" s="15" t="str">
        <f>基本情報登録!$D$10</f>
        <v/>
      </c>
      <c r="H140" s="15" t="e">
        <f>'様式Ⅲ－1(女子)'!G415</f>
        <v>#N/A</v>
      </c>
      <c r="I140" s="15">
        <f>'様式Ⅲ－1(女子)'!C415</f>
        <v>0</v>
      </c>
      <c r="J140" s="15">
        <f>'様式Ⅲ－1(女子)'!L415</f>
        <v>0</v>
      </c>
      <c r="K140" s="15" t="str">
        <f>'様式Ⅲ－1(女子)'!P415</f>
        <v/>
      </c>
      <c r="L140" s="15">
        <f>'様式Ⅲ－1(女子)'!L416</f>
        <v>0</v>
      </c>
      <c r="M140" s="15" t="str">
        <f>'様式Ⅲ－1(女子)'!P416</f>
        <v/>
      </c>
      <c r="N140" s="15">
        <f>'様式Ⅲ－1(女子)'!L417</f>
        <v>0</v>
      </c>
      <c r="O140" s="15" t="str">
        <f>'様式Ⅲ－1(女子)'!P417</f>
        <v/>
      </c>
    </row>
    <row r="141" spans="1:15">
      <c r="A141" s="1">
        <v>140</v>
      </c>
      <c r="B141" s="15" t="str">
        <f>'様式Ⅲ－1(女子)'!H418</f>
        <v/>
      </c>
      <c r="C141" s="15" t="str">
        <f>CONCATENATE('様式Ⅲ－1(女子)'!D418," (",'様式Ⅲ－1(女子)'!F418,")")</f>
        <v xml:space="preserve"> ()</v>
      </c>
      <c r="D141" s="15" t="str">
        <f>'様式Ⅲ－1(女子)'!E418</f>
        <v/>
      </c>
      <c r="E141" s="15">
        <v>2</v>
      </c>
      <c r="F141" s="15">
        <f>基本情報登録!$D$8</f>
        <v>0</v>
      </c>
      <c r="G141" s="15" t="str">
        <f>基本情報登録!$D$10</f>
        <v/>
      </c>
      <c r="H141" s="15" t="e">
        <f>'様式Ⅲ－1(女子)'!G418</f>
        <v>#N/A</v>
      </c>
      <c r="I141" s="15">
        <f>'様式Ⅲ－1(女子)'!C418</f>
        <v>0</v>
      </c>
      <c r="J141" s="15">
        <f>'様式Ⅲ－1(女子)'!L418</f>
        <v>0</v>
      </c>
      <c r="K141" s="15" t="str">
        <f>'様式Ⅲ－1(女子)'!P418</f>
        <v/>
      </c>
      <c r="L141" s="15">
        <f>'様式Ⅲ－1(女子)'!L419</f>
        <v>0</v>
      </c>
      <c r="M141" s="15" t="str">
        <f>'様式Ⅲ－1(女子)'!P419</f>
        <v/>
      </c>
      <c r="N141" s="15">
        <f>'様式Ⅲ－1(女子)'!L420</f>
        <v>0</v>
      </c>
      <c r="O141" s="15" t="str">
        <f>'様式Ⅲ－1(女子)'!P420</f>
        <v/>
      </c>
    </row>
    <row r="142" spans="1:15">
      <c r="A142" s="1">
        <v>141</v>
      </c>
      <c r="B142" s="15" t="str">
        <f>'様式Ⅲ－1(女子)'!H421</f>
        <v/>
      </c>
      <c r="C142" s="15" t="str">
        <f>CONCATENATE('様式Ⅲ－1(女子)'!D421," (",'様式Ⅲ－1(女子)'!F421,")")</f>
        <v xml:space="preserve"> ()</v>
      </c>
      <c r="D142" s="15" t="str">
        <f>'様式Ⅲ－1(女子)'!E421</f>
        <v/>
      </c>
      <c r="E142" s="15">
        <v>2</v>
      </c>
      <c r="F142" s="15">
        <f>基本情報登録!$D$8</f>
        <v>0</v>
      </c>
      <c r="G142" s="15" t="str">
        <f>基本情報登録!$D$10</f>
        <v/>
      </c>
      <c r="H142" s="15" t="e">
        <f>'様式Ⅲ－1(女子)'!G421</f>
        <v>#N/A</v>
      </c>
      <c r="I142" s="15">
        <f>'様式Ⅲ－1(女子)'!C421</f>
        <v>0</v>
      </c>
      <c r="J142" s="15">
        <f>'様式Ⅲ－1(女子)'!L421</f>
        <v>0</v>
      </c>
      <c r="K142" s="15" t="str">
        <f>'様式Ⅲ－1(女子)'!P421</f>
        <v/>
      </c>
      <c r="L142" s="15">
        <f>'様式Ⅲ－1(女子)'!L422</f>
        <v>0</v>
      </c>
      <c r="M142" s="15" t="str">
        <f>'様式Ⅲ－1(女子)'!P422</f>
        <v/>
      </c>
      <c r="N142" s="15">
        <f>'様式Ⅲ－1(女子)'!L423</f>
        <v>0</v>
      </c>
      <c r="O142" s="15" t="str">
        <f>'様式Ⅲ－1(女子)'!P423</f>
        <v/>
      </c>
    </row>
    <row r="143" spans="1:15">
      <c r="A143" s="1">
        <v>142</v>
      </c>
      <c r="B143" s="15" t="str">
        <f>'様式Ⅲ－1(女子)'!H424</f>
        <v/>
      </c>
      <c r="C143" s="15" t="str">
        <f>CONCATENATE('様式Ⅲ－1(女子)'!D424," (",'様式Ⅲ－1(女子)'!F424,")")</f>
        <v xml:space="preserve"> ()</v>
      </c>
      <c r="D143" s="15" t="str">
        <f>'様式Ⅲ－1(女子)'!E424</f>
        <v/>
      </c>
      <c r="E143" s="15">
        <v>2</v>
      </c>
      <c r="F143" s="15">
        <f>基本情報登録!$D$8</f>
        <v>0</v>
      </c>
      <c r="G143" s="15" t="str">
        <f>基本情報登録!$D$10</f>
        <v/>
      </c>
      <c r="H143" s="15" t="e">
        <f>'様式Ⅲ－1(女子)'!G424</f>
        <v>#N/A</v>
      </c>
      <c r="I143" s="15">
        <f>'様式Ⅲ－1(女子)'!C424</f>
        <v>0</v>
      </c>
      <c r="J143" s="15">
        <f>'様式Ⅲ－1(女子)'!L424</f>
        <v>0</v>
      </c>
      <c r="K143" s="15" t="str">
        <f>'様式Ⅲ－1(女子)'!P424</f>
        <v/>
      </c>
      <c r="L143" s="15">
        <f>'様式Ⅲ－1(女子)'!L425</f>
        <v>0</v>
      </c>
      <c r="M143" s="15" t="str">
        <f>'様式Ⅲ－1(女子)'!P425</f>
        <v/>
      </c>
      <c r="N143" s="15">
        <f>'様式Ⅲ－1(女子)'!L426</f>
        <v>0</v>
      </c>
      <c r="O143" s="15" t="str">
        <f>'様式Ⅲ－1(女子)'!P426</f>
        <v/>
      </c>
    </row>
    <row r="144" spans="1:15">
      <c r="A144" s="1">
        <v>143</v>
      </c>
      <c r="B144" s="15" t="str">
        <f>'様式Ⅲ－1(女子)'!H427</f>
        <v/>
      </c>
      <c r="C144" s="15" t="str">
        <f>CONCATENATE('様式Ⅲ－1(女子)'!D427," (",'様式Ⅲ－1(女子)'!F427,")")</f>
        <v xml:space="preserve"> ()</v>
      </c>
      <c r="D144" s="15" t="str">
        <f>'様式Ⅲ－1(女子)'!E427</f>
        <v/>
      </c>
      <c r="E144" s="15">
        <v>2</v>
      </c>
      <c r="F144" s="15">
        <f>基本情報登録!$D$8</f>
        <v>0</v>
      </c>
      <c r="G144" s="15" t="str">
        <f>基本情報登録!$D$10</f>
        <v/>
      </c>
      <c r="H144" s="15" t="e">
        <f>'様式Ⅲ－1(女子)'!G427</f>
        <v>#N/A</v>
      </c>
      <c r="I144" s="15">
        <f>'様式Ⅲ－1(女子)'!C427</f>
        <v>0</v>
      </c>
      <c r="J144" s="15">
        <f>'様式Ⅲ－1(女子)'!L427</f>
        <v>0</v>
      </c>
      <c r="K144" s="15" t="str">
        <f>'様式Ⅲ－1(女子)'!P427</f>
        <v/>
      </c>
      <c r="L144" s="15">
        <f>'様式Ⅲ－1(女子)'!L428</f>
        <v>0</v>
      </c>
      <c r="M144" s="15" t="str">
        <f>'様式Ⅲ－1(女子)'!P428</f>
        <v/>
      </c>
      <c r="N144" s="15">
        <f>'様式Ⅲ－1(女子)'!L429</f>
        <v>0</v>
      </c>
      <c r="O144" s="15" t="str">
        <f>'様式Ⅲ－1(女子)'!P429</f>
        <v/>
      </c>
    </row>
    <row r="145" spans="1:15">
      <c r="A145" s="1">
        <v>144</v>
      </c>
      <c r="B145" s="15" t="str">
        <f>'様式Ⅲ－1(女子)'!H430</f>
        <v/>
      </c>
      <c r="C145" s="15" t="str">
        <f>CONCATENATE('様式Ⅲ－1(女子)'!D430," (",'様式Ⅲ－1(女子)'!F430,")")</f>
        <v xml:space="preserve"> ()</v>
      </c>
      <c r="D145" s="15" t="str">
        <f>'様式Ⅲ－1(女子)'!E430</f>
        <v/>
      </c>
      <c r="E145" s="15">
        <v>2</v>
      </c>
      <c r="F145" s="15">
        <f>基本情報登録!$D$8</f>
        <v>0</v>
      </c>
      <c r="G145" s="15" t="str">
        <f>基本情報登録!$D$10</f>
        <v/>
      </c>
      <c r="H145" s="15" t="e">
        <f>'様式Ⅲ－1(女子)'!G430</f>
        <v>#N/A</v>
      </c>
      <c r="I145" s="15">
        <f>'様式Ⅲ－1(女子)'!C430</f>
        <v>0</v>
      </c>
      <c r="J145" s="15">
        <f>'様式Ⅲ－1(女子)'!L430</f>
        <v>0</v>
      </c>
      <c r="K145" s="15" t="str">
        <f>'様式Ⅲ－1(女子)'!P430</f>
        <v/>
      </c>
      <c r="L145" s="15">
        <f>'様式Ⅲ－1(女子)'!L431</f>
        <v>0</v>
      </c>
      <c r="M145" s="15" t="str">
        <f>'様式Ⅲ－1(女子)'!P431</f>
        <v/>
      </c>
      <c r="N145" s="15">
        <f>'様式Ⅲ－1(女子)'!L432</f>
        <v>0</v>
      </c>
      <c r="O145" s="15" t="str">
        <f>'様式Ⅲ－1(女子)'!P432</f>
        <v/>
      </c>
    </row>
    <row r="146" spans="1:15">
      <c r="A146" s="1">
        <v>145</v>
      </c>
      <c r="B146" s="15" t="str">
        <f>'様式Ⅲ－1(女子)'!H433</f>
        <v/>
      </c>
      <c r="C146" s="15" t="str">
        <f>CONCATENATE('様式Ⅲ－1(女子)'!D433," (",'様式Ⅲ－1(女子)'!F433,")")</f>
        <v xml:space="preserve"> ()</v>
      </c>
      <c r="D146" s="15" t="str">
        <f>'様式Ⅲ－1(女子)'!E433</f>
        <v/>
      </c>
      <c r="E146" s="15">
        <v>2</v>
      </c>
      <c r="F146" s="15">
        <f>基本情報登録!$D$8</f>
        <v>0</v>
      </c>
      <c r="G146" s="15" t="str">
        <f>基本情報登録!$D$10</f>
        <v/>
      </c>
      <c r="H146" s="15" t="e">
        <f>'様式Ⅲ－1(女子)'!G433</f>
        <v>#N/A</v>
      </c>
      <c r="I146" s="15">
        <f>'様式Ⅲ－1(女子)'!C433</f>
        <v>0</v>
      </c>
      <c r="J146" s="15">
        <f>'様式Ⅲ－1(女子)'!L433</f>
        <v>0</v>
      </c>
      <c r="K146" s="15" t="str">
        <f>'様式Ⅲ－1(女子)'!P433</f>
        <v/>
      </c>
      <c r="L146" s="15">
        <f>'様式Ⅲ－1(女子)'!L434</f>
        <v>0</v>
      </c>
      <c r="M146" s="15" t="str">
        <f>'様式Ⅲ－1(女子)'!P434</f>
        <v/>
      </c>
      <c r="N146" s="15">
        <f>'様式Ⅲ－1(女子)'!L435</f>
        <v>0</v>
      </c>
      <c r="O146" s="15" t="str">
        <f>'様式Ⅲ－1(女子)'!P435</f>
        <v/>
      </c>
    </row>
    <row r="147" spans="1:15">
      <c r="A147" s="1">
        <v>146</v>
      </c>
      <c r="B147" s="15" t="str">
        <f>'様式Ⅲ－1(女子)'!H436</f>
        <v/>
      </c>
      <c r="C147" s="15" t="str">
        <f>CONCATENATE('様式Ⅲ－1(女子)'!D436," (",'様式Ⅲ－1(女子)'!F436,")")</f>
        <v xml:space="preserve"> ()</v>
      </c>
      <c r="D147" s="15" t="str">
        <f>'様式Ⅲ－1(女子)'!E436</f>
        <v/>
      </c>
      <c r="E147" s="15">
        <v>2</v>
      </c>
      <c r="F147" s="15">
        <f>基本情報登録!$D$8</f>
        <v>0</v>
      </c>
      <c r="G147" s="15" t="str">
        <f>基本情報登録!$D$10</f>
        <v/>
      </c>
      <c r="H147" s="15" t="e">
        <f>'様式Ⅲ－1(女子)'!G436</f>
        <v>#N/A</v>
      </c>
      <c r="I147" s="15">
        <f>'様式Ⅲ－1(女子)'!C436</f>
        <v>0</v>
      </c>
      <c r="J147" s="15">
        <f>'様式Ⅲ－1(女子)'!L436</f>
        <v>0</v>
      </c>
      <c r="K147" s="15" t="str">
        <f>'様式Ⅲ－1(女子)'!P436</f>
        <v/>
      </c>
      <c r="L147" s="15">
        <f>'様式Ⅲ－1(女子)'!L437</f>
        <v>0</v>
      </c>
      <c r="M147" s="15" t="str">
        <f>'様式Ⅲ－1(女子)'!P437</f>
        <v/>
      </c>
      <c r="N147" s="15">
        <f>'様式Ⅲ－1(女子)'!L438</f>
        <v>0</v>
      </c>
      <c r="O147" s="15" t="str">
        <f>'様式Ⅲ－1(女子)'!P438</f>
        <v/>
      </c>
    </row>
    <row r="148" spans="1:15">
      <c r="A148" s="1">
        <v>147</v>
      </c>
      <c r="B148" s="15" t="str">
        <f>'様式Ⅲ－1(女子)'!H439</f>
        <v/>
      </c>
      <c r="C148" s="15" t="str">
        <f>CONCATENATE('様式Ⅲ－1(女子)'!D439," (",'様式Ⅲ－1(女子)'!F439,")")</f>
        <v xml:space="preserve"> ()</v>
      </c>
      <c r="D148" s="15" t="str">
        <f>'様式Ⅲ－1(女子)'!E439</f>
        <v/>
      </c>
      <c r="E148" s="15">
        <v>2</v>
      </c>
      <c r="F148" s="15">
        <f>基本情報登録!$D$8</f>
        <v>0</v>
      </c>
      <c r="G148" s="15" t="str">
        <f>基本情報登録!$D$10</f>
        <v/>
      </c>
      <c r="H148" s="15" t="e">
        <f>'様式Ⅲ－1(女子)'!G439</f>
        <v>#N/A</v>
      </c>
      <c r="I148" s="15">
        <f>'様式Ⅲ－1(女子)'!C439</f>
        <v>0</v>
      </c>
      <c r="J148" s="15">
        <f>'様式Ⅲ－1(女子)'!L439</f>
        <v>0</v>
      </c>
      <c r="K148" s="15" t="str">
        <f>'様式Ⅲ－1(女子)'!P439</f>
        <v/>
      </c>
      <c r="L148" s="15">
        <f>'様式Ⅲ－1(女子)'!L440</f>
        <v>0</v>
      </c>
      <c r="M148" s="15" t="str">
        <f>'様式Ⅲ－1(女子)'!P440</f>
        <v/>
      </c>
      <c r="N148" s="15">
        <f>'様式Ⅲ－1(女子)'!L441</f>
        <v>0</v>
      </c>
      <c r="O148" s="15" t="str">
        <f>'様式Ⅲ－1(女子)'!P441</f>
        <v/>
      </c>
    </row>
    <row r="149" spans="1:15">
      <c r="A149" s="1">
        <v>148</v>
      </c>
      <c r="B149" s="15" t="str">
        <f>'様式Ⅲ－1(女子)'!H442</f>
        <v/>
      </c>
      <c r="C149" s="15" t="str">
        <f>CONCATENATE('様式Ⅲ－1(女子)'!D442," (",'様式Ⅲ－1(女子)'!F442,")")</f>
        <v xml:space="preserve"> ()</v>
      </c>
      <c r="D149" s="15" t="str">
        <f>'様式Ⅲ－1(女子)'!E442</f>
        <v/>
      </c>
      <c r="E149" s="15">
        <v>2</v>
      </c>
      <c r="F149" s="15">
        <f>基本情報登録!$D$8</f>
        <v>0</v>
      </c>
      <c r="G149" s="15" t="str">
        <f>基本情報登録!$D$10</f>
        <v/>
      </c>
      <c r="H149" s="15" t="e">
        <f>'様式Ⅲ－1(女子)'!G442</f>
        <v>#N/A</v>
      </c>
      <c r="I149" s="15">
        <f>'様式Ⅲ－1(女子)'!C442</f>
        <v>0</v>
      </c>
      <c r="J149" s="15">
        <f>'様式Ⅲ－1(女子)'!L442</f>
        <v>0</v>
      </c>
      <c r="K149" s="15" t="str">
        <f>'様式Ⅲ－1(女子)'!P442</f>
        <v/>
      </c>
      <c r="L149" s="15">
        <f>'様式Ⅲ－1(女子)'!L443</f>
        <v>0</v>
      </c>
      <c r="M149" s="15" t="str">
        <f>'様式Ⅲ－1(女子)'!P443</f>
        <v/>
      </c>
      <c r="N149" s="15">
        <f>'様式Ⅲ－1(女子)'!L444</f>
        <v>0</v>
      </c>
      <c r="O149" s="15" t="str">
        <f>'様式Ⅲ－1(女子)'!P444</f>
        <v/>
      </c>
    </row>
    <row r="150" spans="1:15">
      <c r="A150" s="1">
        <v>149</v>
      </c>
      <c r="B150" s="15" t="str">
        <f>'様式Ⅲ－1(女子)'!H445</f>
        <v/>
      </c>
      <c r="C150" s="15" t="str">
        <f>CONCATENATE('様式Ⅲ－1(女子)'!D445," (",'様式Ⅲ－1(女子)'!F445,")")</f>
        <v xml:space="preserve"> ()</v>
      </c>
      <c r="D150" s="15" t="str">
        <f>'様式Ⅲ－1(女子)'!E445</f>
        <v/>
      </c>
      <c r="E150" s="15">
        <v>2</v>
      </c>
      <c r="F150" s="15">
        <f>基本情報登録!$D$8</f>
        <v>0</v>
      </c>
      <c r="G150" s="15" t="str">
        <f>基本情報登録!$D$10</f>
        <v/>
      </c>
      <c r="H150" s="15" t="e">
        <f>'様式Ⅲ－1(女子)'!G445</f>
        <v>#N/A</v>
      </c>
      <c r="I150" s="15">
        <f>'様式Ⅲ－1(女子)'!C445</f>
        <v>0</v>
      </c>
      <c r="J150" s="15">
        <f>'様式Ⅲ－1(女子)'!L445</f>
        <v>0</v>
      </c>
      <c r="K150" s="15" t="str">
        <f>'様式Ⅲ－1(女子)'!P445</f>
        <v/>
      </c>
      <c r="L150" s="15">
        <f>'様式Ⅲ－1(女子)'!L446</f>
        <v>0</v>
      </c>
      <c r="M150" s="15" t="str">
        <f>'様式Ⅲ－1(女子)'!P446</f>
        <v/>
      </c>
      <c r="N150" s="15">
        <f>'様式Ⅲ－1(女子)'!L447</f>
        <v>0</v>
      </c>
      <c r="O150" s="15" t="str">
        <f>'様式Ⅲ－1(女子)'!P447</f>
        <v/>
      </c>
    </row>
    <row r="151" spans="1:15">
      <c r="A151" s="1">
        <v>150</v>
      </c>
      <c r="B151" s="15" t="str">
        <f>'様式Ⅲ－1(女子)'!H448</f>
        <v/>
      </c>
      <c r="C151" s="15" t="str">
        <f>CONCATENATE('様式Ⅲ－1(女子)'!D448," (",'様式Ⅲ－1(女子)'!F448,")")</f>
        <v xml:space="preserve"> ()</v>
      </c>
      <c r="D151" s="15" t="str">
        <f>'様式Ⅲ－1(女子)'!E448</f>
        <v/>
      </c>
      <c r="E151" s="15">
        <v>2</v>
      </c>
      <c r="F151" s="15">
        <f>基本情報登録!$D$8</f>
        <v>0</v>
      </c>
      <c r="G151" s="15" t="str">
        <f>基本情報登録!$D$10</f>
        <v/>
      </c>
      <c r="H151" s="15" t="e">
        <f>'様式Ⅲ－1(女子)'!G448</f>
        <v>#N/A</v>
      </c>
      <c r="I151" s="15">
        <f>'様式Ⅲ－1(女子)'!C448</f>
        <v>0</v>
      </c>
      <c r="J151" s="15">
        <f>'様式Ⅲ－1(女子)'!L448</f>
        <v>0</v>
      </c>
      <c r="K151" s="15" t="str">
        <f>'様式Ⅲ－1(女子)'!P448</f>
        <v/>
      </c>
      <c r="L151" s="15">
        <f>'様式Ⅲ－1(女子)'!L449</f>
        <v>0</v>
      </c>
      <c r="M151" s="15" t="str">
        <f>'様式Ⅲ－1(女子)'!P449</f>
        <v/>
      </c>
      <c r="N151" s="15">
        <f>'様式Ⅲ－1(女子)'!L450</f>
        <v>0</v>
      </c>
      <c r="O151" s="15" t="str">
        <f>'様式Ⅲ－1(女子)'!P450</f>
        <v/>
      </c>
    </row>
    <row r="157" spans="1:15">
      <c r="N157" s="15">
        <f>'様式Ⅲ－1(女子)'!L452</f>
        <v>0</v>
      </c>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BM434"/>
  <sheetViews>
    <sheetView zoomScale="63" zoomScaleNormal="80" zoomScaleSheetLayoutView="77" workbookViewId="0">
      <selection sqref="A1:U3"/>
    </sheetView>
  </sheetViews>
  <sheetFormatPr defaultColWidth="8.875" defaultRowHeight="13.5"/>
  <cols>
    <col min="1" max="1" width="9.625" customWidth="1"/>
    <col min="2" max="2" width="3.625" customWidth="1"/>
    <col min="3" max="3" width="12.875" customWidth="1"/>
    <col min="4" max="4" width="30.625" customWidth="1"/>
    <col min="5" max="5" width="48.5" customWidth="1"/>
    <col min="6" max="6" width="13.875" customWidth="1"/>
    <col min="7" max="7" width="12.125" hidden="1" customWidth="1"/>
    <col min="8" max="8" width="17.375" hidden="1" customWidth="1"/>
    <col min="9" max="10" width="17.375" customWidth="1"/>
    <col min="11" max="11" width="9" hidden="1" customWidth="1"/>
    <col min="12" max="12" width="11.5" hidden="1" customWidth="1"/>
    <col min="13" max="13" width="10.625" hidden="1" customWidth="1"/>
    <col min="14" max="14" width="15.625" customWidth="1"/>
    <col min="15" max="15" width="10.625" hidden="1" customWidth="1"/>
    <col min="16" max="16" width="19.375" customWidth="1"/>
    <col min="17" max="18" width="21.625" customWidth="1"/>
    <col min="19" max="19" width="9.875" hidden="1" customWidth="1"/>
    <col min="20" max="20" width="21.625" customWidth="1"/>
    <col min="21" max="21" width="17.125" customWidth="1"/>
    <col min="22" max="22" width="10.5" hidden="1" customWidth="1"/>
    <col min="23" max="23" width="9" hidden="1" customWidth="1"/>
    <col min="24" max="38" width="8.875" hidden="1" customWidth="1"/>
    <col min="39" max="39" width="12.875" hidden="1" customWidth="1"/>
    <col min="40" max="44" width="8.875" hidden="1" customWidth="1"/>
    <col min="45" max="45" width="10.125" hidden="1" customWidth="1"/>
    <col min="46" max="46" width="8.875" hidden="1" customWidth="1"/>
    <col min="47" max="47" width="14.125" hidden="1" customWidth="1"/>
    <col min="48" max="58" width="8.875" hidden="1" customWidth="1"/>
    <col min="59" max="61" width="9" hidden="1" customWidth="1"/>
    <col min="62" max="65" width="8.625" hidden="1" customWidth="1"/>
    <col min="66" max="67" width="8.625" customWidth="1"/>
  </cols>
  <sheetData>
    <row r="1" spans="1:61" s="1" customFormat="1" ht="18" customHeight="1">
      <c r="A1" s="487" t="str">
        <f>LEFT(基本情報登録!A1,10)&amp;"　男子様式Ⅲ－1"</f>
        <v>第85回東海学生駅伝　男子様式Ⅲ－1</v>
      </c>
      <c r="B1" s="487"/>
      <c r="C1" s="487"/>
      <c r="D1" s="487"/>
      <c r="E1" s="487"/>
      <c r="F1" s="487"/>
      <c r="G1" s="487"/>
      <c r="H1" s="487"/>
      <c r="I1" s="487"/>
      <c r="J1" s="487"/>
      <c r="K1" s="487"/>
      <c r="L1" s="487"/>
      <c r="M1" s="487"/>
      <c r="N1" s="487"/>
      <c r="O1" s="487"/>
      <c r="P1" s="487"/>
      <c r="Q1" s="487"/>
      <c r="R1" s="487"/>
      <c r="S1" s="487"/>
      <c r="T1" s="487"/>
      <c r="U1" s="487"/>
      <c r="V1" s="199"/>
    </row>
    <row r="2" spans="1:61" s="1" customFormat="1" ht="18" customHeight="1">
      <c r="A2" s="487"/>
      <c r="B2" s="487"/>
      <c r="C2" s="487"/>
      <c r="D2" s="487"/>
      <c r="E2" s="487"/>
      <c r="F2" s="487"/>
      <c r="G2" s="487"/>
      <c r="H2" s="487"/>
      <c r="I2" s="487"/>
      <c r="J2" s="487"/>
      <c r="K2" s="487"/>
      <c r="L2" s="487"/>
      <c r="M2" s="487"/>
      <c r="N2" s="487"/>
      <c r="O2" s="487"/>
      <c r="P2" s="487"/>
      <c r="Q2" s="487"/>
      <c r="R2" s="487"/>
      <c r="S2" s="487"/>
      <c r="T2" s="487"/>
      <c r="U2" s="487"/>
      <c r="V2" s="199"/>
    </row>
    <row r="3" spans="1:61" s="1" customFormat="1" ht="18" customHeight="1">
      <c r="A3" s="487"/>
      <c r="B3" s="487"/>
      <c r="C3" s="487"/>
      <c r="D3" s="487"/>
      <c r="E3" s="487"/>
      <c r="F3" s="487"/>
      <c r="G3" s="487"/>
      <c r="H3" s="487"/>
      <c r="I3" s="487"/>
      <c r="J3" s="487"/>
      <c r="K3" s="487"/>
      <c r="L3" s="487"/>
      <c r="M3" s="487"/>
      <c r="N3" s="487"/>
      <c r="O3" s="487"/>
      <c r="P3" s="487"/>
      <c r="Q3" s="487"/>
      <c r="R3" s="487"/>
      <c r="S3" s="487"/>
      <c r="T3" s="487"/>
      <c r="U3" s="487"/>
      <c r="V3" s="199"/>
    </row>
    <row r="4" spans="1:61" s="1" customFormat="1" ht="18" customHeight="1" thickBot="1">
      <c r="A4" s="40"/>
      <c r="B4" s="40"/>
      <c r="C4" s="40"/>
      <c r="D4" s="40"/>
      <c r="E4" s="40"/>
      <c r="F4" s="40"/>
      <c r="G4" s="41"/>
      <c r="H4" s="41"/>
      <c r="I4" s="41"/>
      <c r="J4" s="41"/>
      <c r="K4" s="42"/>
      <c r="L4" s="40"/>
      <c r="M4" s="40"/>
      <c r="N4" s="40"/>
      <c r="O4" s="40"/>
      <c r="P4" s="40"/>
      <c r="Q4" s="40"/>
      <c r="R4" s="40"/>
      <c r="S4" s="40"/>
      <c r="T4" s="40"/>
      <c r="U4" s="40"/>
      <c r="V4" s="40"/>
    </row>
    <row r="5" spans="1:61" s="1" customFormat="1" ht="18" customHeight="1" thickBot="1">
      <c r="A5" s="493" t="s">
        <v>1</v>
      </c>
      <c r="B5" s="493"/>
      <c r="C5" s="494" t="str">
        <f>IF(基本情報登録!D8&gt;0,基本情報登録!D8,"")</f>
        <v/>
      </c>
      <c r="D5" s="494"/>
      <c r="E5" s="200" t="s">
        <v>21</v>
      </c>
      <c r="F5" s="494" t="str">
        <f>IF(基本情報登録!D24&gt;0,基本情報登録!D24,"")</f>
        <v/>
      </c>
      <c r="G5" s="494"/>
      <c r="H5" s="494"/>
      <c r="I5" s="494"/>
      <c r="J5" s="494"/>
      <c r="K5" s="494"/>
      <c r="L5" s="494"/>
      <c r="M5" s="494"/>
      <c r="N5" s="494"/>
      <c r="O5" s="494"/>
      <c r="P5" s="130"/>
      <c r="Q5" s="131"/>
      <c r="R5" s="203" t="s">
        <v>2886</v>
      </c>
      <c r="S5" s="202" t="s">
        <v>22</v>
      </c>
      <c r="T5" s="201" t="s">
        <v>2884</v>
      </c>
      <c r="V5" s="208"/>
    </row>
    <row r="6" spans="1:61" s="1" customFormat="1" ht="18" customHeight="1">
      <c r="A6" s="40"/>
      <c r="B6" s="40"/>
      <c r="C6" s="130"/>
      <c r="D6" s="131"/>
      <c r="E6" s="131"/>
      <c r="F6" s="131"/>
      <c r="G6" s="131"/>
      <c r="H6" s="131"/>
      <c r="I6" s="131"/>
      <c r="J6" s="131"/>
      <c r="K6" s="131"/>
      <c r="L6" s="131"/>
      <c r="M6" s="131" t="s">
        <v>23</v>
      </c>
      <c r="N6" s="131"/>
      <c r="O6" s="131"/>
      <c r="P6" s="131"/>
      <c r="Q6" s="131"/>
      <c r="R6" s="502" t="str">
        <f>IF(T6="","",PRODUCT(T11,40000))</f>
        <v/>
      </c>
      <c r="S6" s="491">
        <f>COUNTA(C19:C432)</f>
        <v>0</v>
      </c>
      <c r="T6" s="437"/>
      <c r="V6" s="432"/>
    </row>
    <row r="7" spans="1:61" s="1" customFormat="1" ht="18" customHeight="1" thickBot="1">
      <c r="A7" s="493" t="s">
        <v>8</v>
      </c>
      <c r="B7" s="493"/>
      <c r="C7" s="494" t="str">
        <f>IF(基本情報登録!D19&gt;0,基本情報登録!D19,"")</f>
        <v/>
      </c>
      <c r="D7" s="494"/>
      <c r="E7" s="200" t="s">
        <v>24</v>
      </c>
      <c r="F7" s="495" t="str">
        <f>IF(基本情報登録!D26&gt;0,基本情報登録!D26,"")</f>
        <v/>
      </c>
      <c r="G7" s="495"/>
      <c r="H7" s="495"/>
      <c r="I7" s="495"/>
      <c r="J7" s="495"/>
      <c r="K7" s="495"/>
      <c r="L7" s="495"/>
      <c r="M7" s="495"/>
      <c r="N7" s="495"/>
      <c r="O7" s="495"/>
      <c r="P7" s="237"/>
      <c r="Q7" s="131"/>
      <c r="R7" s="503"/>
      <c r="S7" s="492"/>
      <c r="T7" s="438"/>
      <c r="V7" s="432"/>
    </row>
    <row r="8" spans="1:61" s="1" customFormat="1" ht="18.95" customHeight="1" thickBot="1">
      <c r="A8" s="40"/>
      <c r="B8" s="40"/>
      <c r="C8" s="172"/>
      <c r="D8" s="131"/>
      <c r="E8" s="131"/>
      <c r="F8" s="131"/>
      <c r="G8" s="131"/>
      <c r="H8" s="131"/>
      <c r="I8" s="131"/>
      <c r="J8" s="131"/>
      <c r="K8" s="131"/>
      <c r="L8" s="131"/>
      <c r="M8" s="131" t="s">
        <v>23</v>
      </c>
      <c r="N8" s="131"/>
      <c r="O8" s="131"/>
      <c r="P8" s="131"/>
      <c r="Q8" s="131"/>
      <c r="R8" s="131"/>
      <c r="S8" s="131"/>
      <c r="T8" s="439"/>
      <c r="V8" s="432"/>
    </row>
    <row r="9" spans="1:61" s="1" customFormat="1" ht="18.95" customHeight="1" thickBot="1">
      <c r="A9" s="458" t="s">
        <v>3276</v>
      </c>
      <c r="B9" s="458"/>
      <c r="C9" s="458"/>
      <c r="D9" s="458"/>
      <c r="E9" s="458"/>
      <c r="F9" s="458"/>
      <c r="G9" s="458"/>
      <c r="H9" s="458"/>
      <c r="I9" s="458"/>
      <c r="J9" s="458"/>
      <c r="K9" s="458"/>
      <c r="L9" s="458"/>
      <c r="M9" s="458"/>
      <c r="N9" s="458"/>
      <c r="O9" s="131"/>
      <c r="P9" s="131"/>
      <c r="S9" s="131"/>
      <c r="V9" s="213"/>
    </row>
    <row r="10" spans="1:61" s="1" customFormat="1" ht="18.95" customHeight="1" thickBot="1">
      <c r="A10" s="412" t="s">
        <v>3275</v>
      </c>
      <c r="B10" s="412"/>
      <c r="C10" s="412"/>
      <c r="D10" s="412"/>
      <c r="E10" s="412"/>
      <c r="F10" s="412"/>
      <c r="G10" s="412"/>
      <c r="H10" s="412"/>
      <c r="I10" s="412"/>
      <c r="J10" s="412"/>
      <c r="K10" s="412"/>
      <c r="L10" s="412"/>
      <c r="M10" s="412"/>
      <c r="N10" s="412"/>
      <c r="O10" s="131"/>
      <c r="P10" s="131"/>
      <c r="R10" s="224" t="s">
        <v>3271</v>
      </c>
      <c r="S10" s="131"/>
      <c r="T10" s="225" t="s">
        <v>3291</v>
      </c>
      <c r="V10" s="213"/>
    </row>
    <row r="11" spans="1:61" s="1" customFormat="1" ht="18.95" customHeight="1">
      <c r="A11" s="441" t="s">
        <v>3274</v>
      </c>
      <c r="B11" s="441"/>
      <c r="C11" s="441"/>
      <c r="D11" s="441"/>
      <c r="E11" s="441"/>
      <c r="F11" s="441"/>
      <c r="G11" s="441"/>
      <c r="H11" s="441"/>
      <c r="I11" s="441"/>
      <c r="J11" s="441"/>
      <c r="K11" s="441"/>
      <c r="L11" s="441"/>
      <c r="M11" s="441"/>
      <c r="N11" s="441"/>
      <c r="O11" s="131"/>
      <c r="P11" s="131"/>
      <c r="R11" s="445">
        <f>COUNTIF(BC19:BC48,"&lt;&gt;0")</f>
        <v>0</v>
      </c>
      <c r="S11" s="131"/>
      <c r="T11" s="447">
        <v>0</v>
      </c>
      <c r="V11" s="213"/>
    </row>
    <row r="12" spans="1:61" s="1" customFormat="1" ht="18.95" customHeight="1" thickBot="1">
      <c r="A12" s="412" t="s">
        <v>3273</v>
      </c>
      <c r="B12" s="412"/>
      <c r="C12" s="412"/>
      <c r="D12" s="412"/>
      <c r="E12" s="412"/>
      <c r="F12" s="412"/>
      <c r="G12" s="412"/>
      <c r="H12" s="412"/>
      <c r="I12" s="412"/>
      <c r="J12" s="412"/>
      <c r="K12" s="412"/>
      <c r="L12" s="412"/>
      <c r="M12" s="412"/>
      <c r="N12" s="412"/>
      <c r="O12" s="219"/>
      <c r="P12" s="131"/>
      <c r="R12" s="446"/>
      <c r="S12" s="219"/>
      <c r="T12" s="448"/>
      <c r="U12" s="40"/>
      <c r="V12" s="40"/>
    </row>
    <row r="13" spans="1:61" s="1" customFormat="1" ht="18.95" customHeight="1" thickBot="1">
      <c r="A13" s="412" t="s">
        <v>3272</v>
      </c>
      <c r="B13" s="412"/>
      <c r="C13" s="412"/>
      <c r="D13" s="412"/>
      <c r="E13" s="412"/>
      <c r="F13" s="412"/>
      <c r="G13" s="412"/>
      <c r="H13" s="412"/>
      <c r="I13" s="412"/>
      <c r="J13" s="412"/>
      <c r="K13" s="412"/>
      <c r="L13" s="412"/>
      <c r="M13" s="412"/>
      <c r="N13" s="412"/>
      <c r="O13" s="219"/>
      <c r="P13" s="131"/>
      <c r="R13" s="40"/>
      <c r="S13" s="219"/>
      <c r="U13" s="40"/>
      <c r="V13" s="40"/>
    </row>
    <row r="14" spans="1:61" s="1" customFormat="1" ht="39" customHeight="1" thickBot="1">
      <c r="A14" s="440" t="s">
        <v>6053</v>
      </c>
      <c r="B14" s="440"/>
      <c r="C14" s="440"/>
      <c r="D14" s="440"/>
      <c r="E14" s="440"/>
      <c r="F14" s="440"/>
      <c r="G14" s="440"/>
      <c r="H14" s="440"/>
      <c r="I14" s="440"/>
      <c r="J14" s="440"/>
      <c r="K14" s="440"/>
      <c r="L14" s="440"/>
      <c r="M14" s="440"/>
      <c r="N14" s="440"/>
      <c r="O14" s="219"/>
      <c r="P14" s="40"/>
      <c r="Q14" s="223"/>
      <c r="R14" s="40"/>
      <c r="S14" s="219"/>
      <c r="U14" s="40"/>
      <c r="V14" s="40"/>
    </row>
    <row r="15" spans="1:61" s="1" customFormat="1" ht="36" customHeight="1" thickBot="1">
      <c r="A15" s="499" t="s">
        <v>2852</v>
      </c>
      <c r="B15" s="500"/>
      <c r="C15" s="501"/>
      <c r="D15" s="423" t="s">
        <v>6050</v>
      </c>
      <c r="E15" s="424"/>
      <c r="F15" s="424"/>
      <c r="G15" s="424"/>
      <c r="H15" s="424"/>
      <c r="I15" s="424"/>
      <c r="J15" s="424"/>
      <c r="K15" s="424"/>
      <c r="L15" s="424"/>
      <c r="M15" s="424"/>
      <c r="N15" s="424"/>
      <c r="O15" s="424"/>
      <c r="P15" s="424"/>
      <c r="Q15" s="424"/>
      <c r="R15" s="424"/>
      <c r="S15" s="424"/>
      <c r="T15" s="424"/>
      <c r="U15" s="288"/>
      <c r="V15" s="40"/>
      <c r="X15" s="173">
        <f>IF(SUM(X19:X432)&lt;&gt;0,1,0)</f>
        <v>0</v>
      </c>
      <c r="Y15" s="178"/>
      <c r="Z15" s="173">
        <f>IF(OR(MOD(SUM(AD19:AD491),10)=5,MOD(SUM(AD19:AD221),10)=0),0,1)</f>
        <v>0</v>
      </c>
      <c r="AA15" s="173"/>
      <c r="AB15" s="173"/>
      <c r="AC15" s="173"/>
      <c r="AD15" s="173"/>
      <c r="AE15" s="178"/>
      <c r="AI15" s="1">
        <f>IF(SUM(AI19:AI432)&lt;&gt;0,1,0)</f>
        <v>0</v>
      </c>
      <c r="AJ15" s="173">
        <f>IF(SUM(AJ19)&lt;&gt;0,1,0)</f>
        <v>0</v>
      </c>
      <c r="AK15" s="173">
        <f>IF(SUM(AK19:AK432)&lt;&gt;0,1,0)</f>
        <v>0</v>
      </c>
      <c r="AL15" s="173"/>
      <c r="AM15" s="182"/>
      <c r="AN15" s="183"/>
      <c r="AO15" s="183"/>
      <c r="AP15" s="183"/>
      <c r="AQ15" s="183"/>
      <c r="AR15" s="183"/>
      <c r="AU15" s="173">
        <f>IF(SUM(AU19:AU432)=0,0,1)</f>
        <v>0</v>
      </c>
      <c r="AV15" s="173">
        <f>IF(SUM(AV19:AV432)=0,0,1)</f>
        <v>0</v>
      </c>
      <c r="AW15" s="173">
        <f>IF(SUM(AW19:AW432)=0,0,1)</f>
        <v>0</v>
      </c>
      <c r="AX15" s="1">
        <f>IF(AND(T6&lt;&gt;"",T11=""),1,0)</f>
        <v>0</v>
      </c>
      <c r="AY15" s="1">
        <f>IF(AY19=0,0,1)</f>
        <v>1</v>
      </c>
      <c r="AZ15" s="1">
        <f>IF(AZ19=0,0,1)</f>
        <v>1</v>
      </c>
      <c r="BA15" s="173">
        <f>IF(OR(SUM(BA19:BA491)=0,I19=""),0,1)</f>
        <v>0</v>
      </c>
      <c r="BB15" s="173">
        <f>IF(COUNTIF(BB18:BB48,1)&gt;0,1,0)</f>
        <v>0</v>
      </c>
      <c r="BC15" s="1">
        <f>IF(AY20=0,0,IF(BE19&lt;7,1,0))</f>
        <v>0</v>
      </c>
      <c r="BD15" s="178">
        <f>IF(BD19&lt;BD21,1,0)</f>
        <v>0</v>
      </c>
      <c r="BE15" s="1">
        <f>IF(AND(AZ20=1,BD19&gt;6),1,0)</f>
        <v>0</v>
      </c>
      <c r="BH15" s="1">
        <f>IF(AZ20=0,0,IF(COUNTIF(BH19:BH24,1)=0,0,1))</f>
        <v>0</v>
      </c>
    </row>
    <row r="16" spans="1:61" s="1" customFormat="1" ht="35.450000000000003" customHeight="1" thickBot="1">
      <c r="A16" s="496" t="s">
        <v>2850</v>
      </c>
      <c r="B16" s="497"/>
      <c r="C16" s="498"/>
      <c r="D16" s="464" t="str">
        <f>IF(COUNTIF($AA$15:$BY$15,1)&gt;0,HLOOKUP(1,$AA$15:$BY$16,2,FALSE),"")</f>
        <v>チームで出場か学連混成で出場か選択してください。</v>
      </c>
      <c r="E16" s="465"/>
      <c r="F16" s="465"/>
      <c r="G16" s="465"/>
      <c r="H16" s="465"/>
      <c r="I16" s="465"/>
      <c r="J16" s="465"/>
      <c r="K16" s="465"/>
      <c r="L16" s="465"/>
      <c r="M16" s="465"/>
      <c r="N16" s="465"/>
      <c r="O16" s="465"/>
      <c r="P16" s="465"/>
      <c r="Q16" s="465"/>
      <c r="R16" s="465"/>
      <c r="S16" s="465"/>
      <c r="T16" s="465"/>
      <c r="U16" s="216"/>
      <c r="V16" s="40"/>
      <c r="X16" s="174" t="s">
        <v>2853</v>
      </c>
      <c r="Y16" s="178"/>
      <c r="Z16" s="180" t="s">
        <v>2854</v>
      </c>
      <c r="AA16" s="180" t="s">
        <v>2854</v>
      </c>
      <c r="AB16" s="180" t="s">
        <v>2854</v>
      </c>
      <c r="AC16" s="180" t="s">
        <v>2854</v>
      </c>
      <c r="AD16" s="180" t="s">
        <v>2854</v>
      </c>
      <c r="AE16" s="178"/>
      <c r="AI16" s="3" t="s">
        <v>2888</v>
      </c>
      <c r="AJ16" s="184" t="s">
        <v>2882</v>
      </c>
      <c r="AK16" s="173" t="s">
        <v>2860</v>
      </c>
      <c r="AL16" s="173"/>
      <c r="AM16" s="185"/>
      <c r="AN16" s="186"/>
      <c r="AO16" s="186"/>
      <c r="AP16" s="186"/>
      <c r="AQ16" s="186"/>
      <c r="AR16" s="186"/>
      <c r="AU16" s="173" t="s">
        <v>2872</v>
      </c>
      <c r="AV16" s="173" t="s">
        <v>2873</v>
      </c>
      <c r="AW16" s="173" t="s">
        <v>2874</v>
      </c>
      <c r="AX16" s="1" t="s">
        <v>3292</v>
      </c>
      <c r="AY16" s="3" t="s">
        <v>2885</v>
      </c>
      <c r="AZ16" s="3" t="s">
        <v>2885</v>
      </c>
      <c r="BA16" s="173" t="s">
        <v>3262</v>
      </c>
      <c r="BB16" s="173" t="s">
        <v>3263</v>
      </c>
      <c r="BC16" s="1" t="s">
        <v>3266</v>
      </c>
      <c r="BD16" s="178" t="s">
        <v>3304</v>
      </c>
      <c r="BE16" s="178" t="s">
        <v>3303</v>
      </c>
      <c r="BH16" s="1" t="s">
        <v>3269</v>
      </c>
      <c r="BI16" s="1" t="s">
        <v>3277</v>
      </c>
    </row>
    <row r="17" spans="1:60" s="1" customFormat="1" ht="18" customHeight="1" thickBot="1">
      <c r="A17" s="461" t="s">
        <v>25</v>
      </c>
      <c r="B17" s="433" t="s">
        <v>2844</v>
      </c>
      <c r="C17" s="434"/>
      <c r="D17" s="456" t="s">
        <v>27</v>
      </c>
      <c r="E17" s="456" t="s">
        <v>3293</v>
      </c>
      <c r="F17" s="456" t="s">
        <v>28</v>
      </c>
      <c r="G17" s="211" t="s">
        <v>4</v>
      </c>
      <c r="H17" s="211" t="s">
        <v>29</v>
      </c>
      <c r="I17" s="456" t="s">
        <v>2851</v>
      </c>
      <c r="J17" s="395" t="s">
        <v>6047</v>
      </c>
      <c r="K17" s="433" t="s">
        <v>30</v>
      </c>
      <c r="L17" s="434"/>
      <c r="M17" s="456" t="s">
        <v>31</v>
      </c>
      <c r="N17" s="454" t="s">
        <v>6015</v>
      </c>
      <c r="O17" s="455"/>
      <c r="P17" s="455"/>
      <c r="Q17" s="455"/>
      <c r="R17" s="455"/>
      <c r="S17" s="455"/>
      <c r="T17" s="455"/>
      <c r="U17" s="289"/>
      <c r="V17" s="40"/>
      <c r="W17" s="1">
        <f>COUNTA(C19,C22,C25,C28,C31,C34,C37,C40,C43,C46,#REF!,#REF!,#REF!,#REF!,C49,C52,C55,C58,C61,C64,C67,C70,C73,C76,#REF!,#REF!,#REF!,#REF!,C79,C82,C85,C88,C91,C94,C97,C100,C103,C106,#REF!,#REF!,#REF!,#REF!,C109,C112,C115,C118,C121,C124,C127,C130,C133,C136,C139,C142,C145,C148,C151,C154,C157,C160,C163,C166,C169,C172,C175,C178,C181,C184,C187,C190,C193,C196,C199,C202,C205,C208,C211,C214,C217,C220,C223,C226,C229,C232,C235,C238,C241,C244,C247,C250,C253,C256,C259,C262,C265,C268,C271,C274,C277,C280,C283,C286,C289,C292,C295,C298,C301,C304,C307,C310,C313,C316,C319,C322,C325,C328,C331,C334,C337,C340,C343,C346,C349,C352,C355,C358,C361,C364,C367,C370,C373,C376,C379,C382,C385,C388,C391,C394,C397,C400,C403,C406,C409,C412,C415,C418,C421,C424,C427,C430)</f>
        <v>12</v>
      </c>
      <c r="X17" s="175" t="s">
        <v>2855</v>
      </c>
      <c r="Y17" s="449" t="s">
        <v>2856</v>
      </c>
      <c r="Z17" s="450"/>
      <c r="AA17" s="450"/>
      <c r="AB17" s="450"/>
      <c r="AC17" s="450"/>
      <c r="AD17" s="450"/>
      <c r="AE17" s="450"/>
      <c r="AJ17" s="184" t="s">
        <v>2861</v>
      </c>
      <c r="AK17" s="173"/>
      <c r="AL17" s="451" t="s">
        <v>2862</v>
      </c>
      <c r="AM17" s="452"/>
      <c r="AN17" s="452"/>
      <c r="AO17" s="452"/>
      <c r="AP17" s="452"/>
      <c r="AQ17" s="452"/>
      <c r="AR17" s="453"/>
      <c r="AU17" s="188">
        <f>DATE(2022,1,1)</f>
        <v>44562</v>
      </c>
      <c r="AV17" s="177" t="s">
        <v>2875</v>
      </c>
      <c r="AW17" s="177" t="s">
        <v>2876</v>
      </c>
      <c r="BA17" s="210"/>
      <c r="BB17" s="210" t="s">
        <v>3264</v>
      </c>
      <c r="BD17" s="178"/>
    </row>
    <row r="18" spans="1:60" s="1" customFormat="1" ht="18" customHeight="1" thickBot="1">
      <c r="A18" s="444"/>
      <c r="B18" s="462" t="s">
        <v>2845</v>
      </c>
      <c r="C18" s="463"/>
      <c r="D18" s="457"/>
      <c r="E18" s="457"/>
      <c r="F18" s="457"/>
      <c r="G18" s="212"/>
      <c r="H18" s="212"/>
      <c r="I18" s="457"/>
      <c r="J18" s="396"/>
      <c r="K18" s="435"/>
      <c r="L18" s="436"/>
      <c r="M18" s="457"/>
      <c r="N18" s="214" t="s">
        <v>3299</v>
      </c>
      <c r="O18" s="214" t="s">
        <v>32</v>
      </c>
      <c r="P18" s="214" t="s">
        <v>3300</v>
      </c>
      <c r="Q18" s="214" t="s">
        <v>33</v>
      </c>
      <c r="R18" s="488" t="s">
        <v>34</v>
      </c>
      <c r="S18" s="489"/>
      <c r="T18" s="490"/>
      <c r="U18" s="266" t="s">
        <v>6021</v>
      </c>
      <c r="V18" s="169"/>
      <c r="X18" s="179"/>
      <c r="Y18" s="173" t="s">
        <v>26</v>
      </c>
      <c r="Z18" s="173" t="s">
        <v>27</v>
      </c>
      <c r="AA18" s="173" t="s">
        <v>42</v>
      </c>
      <c r="AB18" s="173" t="s">
        <v>44</v>
      </c>
      <c r="AC18" s="173" t="s">
        <v>2857</v>
      </c>
      <c r="AD18" s="173" t="s">
        <v>130</v>
      </c>
      <c r="AE18" s="173" t="s">
        <v>2858</v>
      </c>
      <c r="AI18" s="1" t="s">
        <v>2887</v>
      </c>
      <c r="AJ18" s="173"/>
      <c r="AK18" s="173" t="s">
        <v>2863</v>
      </c>
      <c r="AL18" s="173" t="s">
        <v>2864</v>
      </c>
      <c r="AM18" s="185" t="s">
        <v>2865</v>
      </c>
      <c r="AN18" s="186" t="s">
        <v>2866</v>
      </c>
      <c r="AO18" s="186" t="s">
        <v>2867</v>
      </c>
      <c r="AP18" s="186" t="s">
        <v>2868</v>
      </c>
      <c r="AQ18" s="186" t="s">
        <v>2869</v>
      </c>
      <c r="AR18" s="186" t="s">
        <v>2870</v>
      </c>
      <c r="AS18" s="1" t="s">
        <v>2871</v>
      </c>
      <c r="AU18" s="188">
        <f>DATE(2023,11,22)</f>
        <v>45252</v>
      </c>
      <c r="AV18" s="188"/>
      <c r="AW18" s="188"/>
      <c r="AY18" s="1" t="s">
        <v>3267</v>
      </c>
      <c r="AZ18" s="1" t="s">
        <v>3268</v>
      </c>
      <c r="BA18" s="173"/>
      <c r="BB18" s="173"/>
      <c r="BD18" s="236"/>
      <c r="BE18" s="39"/>
      <c r="BF18" s="39"/>
      <c r="BG18" s="1" t="s">
        <v>3270</v>
      </c>
    </row>
    <row r="19" spans="1:60" s="1" customFormat="1" ht="18" customHeight="1" thickTop="1" thickBot="1">
      <c r="A19" s="442" t="s">
        <v>6039</v>
      </c>
      <c r="B19" s="413" t="s">
        <v>35</v>
      </c>
      <c r="C19" s="418"/>
      <c r="D19" s="393" t="str">
        <f>IF(C19&gt;0,VLOOKUP(C19,男子登録情報!$A$2:$C$1688,3,FALSE),"")</f>
        <v/>
      </c>
      <c r="E19" s="393" t="str">
        <f>IF(C19&gt;0,VLOOKUP(C19,男子登録情報!$A$1:$H$1688,4,0),"")</f>
        <v/>
      </c>
      <c r="F19" s="220" t="str">
        <f>IF(C19&gt;0,VLOOKUP(C19,男子登録情報!$A$1:$H$1688,8,0),"")</f>
        <v/>
      </c>
      <c r="G19" s="425" t="e">
        <f>IF(F20&gt;0,VLOOKUP(F20,男子登録情報!$N$2:$O$49,2,0),"")</f>
        <v>#N/A</v>
      </c>
      <c r="H19" s="425" t="str">
        <f>IF(C19&gt;0,TEXT(C19,"100000000"),"")</f>
        <v/>
      </c>
      <c r="I19" s="393" t="str">
        <f>IFERROR(VLOOKUP(C19,男子登録情報!A:G,7,FALSE),"")</f>
        <v/>
      </c>
      <c r="J19" s="397"/>
      <c r="K19" s="4" t="s">
        <v>36</v>
      </c>
      <c r="L19" s="5"/>
      <c r="M19" s="6" t="str">
        <f>IF(L19&gt;0,VLOOKUP(L19,男子登録情報!$J$1:$K$21,2,0),"")</f>
        <v/>
      </c>
      <c r="N19" s="418"/>
      <c r="O19" s="192" t="str">
        <f>IF(M19="","",LEFT(M19,5)&amp;" "&amp;IF(OR(LEFT(M19,3)*1&lt;70,LEFT(M19,3)*1&gt;100),REPT(0,7-LEN(N19)),REPT(0,5-LEN(N19)))&amp;N19)</f>
        <v/>
      </c>
      <c r="P19" s="393" t="str">
        <f>IF(N19="","",AM19)</f>
        <v/>
      </c>
      <c r="Q19" s="415"/>
      <c r="R19" s="403"/>
      <c r="S19" s="404"/>
      <c r="T19" s="405"/>
      <c r="U19" s="400"/>
      <c r="V19" s="197"/>
      <c r="W19" s="39"/>
      <c r="X19" s="179">
        <f t="shared" ref="X19:X48" si="0">IF(C19&gt;2000,1,0)</f>
        <v>0</v>
      </c>
      <c r="Y19" s="428">
        <f>C19</f>
        <v>0</v>
      </c>
      <c r="Z19" s="178" t="str">
        <f t="shared" ref="Z19:Z48" si="1">IF($C19="","",IF(D19="",1,0))</f>
        <v/>
      </c>
      <c r="AA19" s="178" t="str">
        <f t="shared" ref="AA19:AA48" si="2">IF($C19="","",IF(E19="",1,0))</f>
        <v/>
      </c>
      <c r="AB19" s="178" t="str">
        <f t="shared" ref="AB19:AB48" si="3">IF($C19="","",IF(F19="",1,0))</f>
        <v/>
      </c>
      <c r="AC19" s="178" t="str">
        <f>IF($C19="","",IF(G19="",1,0))</f>
        <v/>
      </c>
      <c r="AD19" s="181">
        <f>IF(ISNA(OR(Z19:AC19)),1,SUM(Z19:AC19))</f>
        <v>0</v>
      </c>
      <c r="AE19" s="429" t="str">
        <f>IF(D19="","",D19)</f>
        <v/>
      </c>
      <c r="AI19" s="1">
        <f>IFERROR(IF(D19="",0,IF(COUNTIF($D$19:D19,D19)&gt;1,1,0)),0)</f>
        <v>0</v>
      </c>
      <c r="AJ19" s="187" t="str">
        <f>IF(COUNTIF($N$19:$N$432,"*,*")&gt;0,1,IF(COUNTIF($N$19:$N$432,"*分*")&gt;0,1,IF(COUNTIF($N$19:$N$432,"*秒*")&gt;0,1,IF(COUNTIF($N$19:$N$432,"*cm*")&gt;0,1,IF(COUNTIF($N$19:$N$432,"*m*")&gt;0,1,IF(COUNTIF($N$19:$N$432,"*.*")&gt;0,1,""))))))</f>
        <v/>
      </c>
      <c r="AK19" s="173">
        <f>IF(VALUE(AO19)&gt;59,1,0)</f>
        <v>0</v>
      </c>
      <c r="AL19" s="173" t="str">
        <f>IF(COUNTIF(K19,"*m*")&gt;0,RIGHT(10000000+AS19,7),RIGHT(100000+AS19,5))</f>
        <v>00000</v>
      </c>
      <c r="AM19" s="185" t="str">
        <f>IF(AN19=0,AO19&amp;"秒"&amp;AP19,AN19&amp;"分"&amp;AO19&amp;"秒"&amp;AP19)</f>
        <v>0秒0</v>
      </c>
      <c r="AN19" s="186">
        <f t="shared" ref="AN19:AN48" si="4">INT(N19/10000)</f>
        <v>0</v>
      </c>
      <c r="AO19" s="186" t="str">
        <f t="shared" ref="AO19:AO48" si="5">RIGHT(INT(N19/100),2)</f>
        <v>0</v>
      </c>
      <c r="AP19" s="186" t="str">
        <f t="shared" ref="AP19:AP48" si="6">RIGHT(INT(N19/1),2)</f>
        <v>0</v>
      </c>
      <c r="AQ19" s="186" t="str">
        <f t="shared" ref="AQ19:AQ48" si="7">INT(N19/100)&amp;"m"&amp;RIGHT(N19,2)</f>
        <v>0m</v>
      </c>
      <c r="AR19" s="186" t="str">
        <f t="shared" ref="AR19:AR48" si="8">N19&amp;"点"</f>
        <v>点</v>
      </c>
      <c r="AS19" s="173">
        <f t="shared" ref="AS19:AS48" si="9">VALUE(N19)</f>
        <v>0</v>
      </c>
      <c r="AU19" s="173">
        <f t="shared" ref="AU19:AU48" si="10">IF(Q19="",0,IF(OR(Q19&lt;$AU$17,Q19&gt;$AU$18),1,0))</f>
        <v>0</v>
      </c>
      <c r="AV19" s="173">
        <f>IF($N19="",0,IF($Q19="",1,0))</f>
        <v>0</v>
      </c>
      <c r="AW19" s="173">
        <f>IF($N19="",0,IF($R19="",1,0))</f>
        <v>0</v>
      </c>
      <c r="AY19" s="1">
        <f>IF(COUNTIF(T6:T8,男子登録情報!L2)=1,0,1)</f>
        <v>1</v>
      </c>
      <c r="AZ19" s="1">
        <f>IF(COUNTIF(T6:T8,男子登録情報!L2)=1,0,1)</f>
        <v>1</v>
      </c>
      <c r="BA19" s="181">
        <f>IF(C19="",0,IF(I19=$C$5,0,1))</f>
        <v>0</v>
      </c>
      <c r="BB19" s="181">
        <f>IFERROR(IF(BC19=0,0,IF(COUNTIF($BC$19:BC19,BC19)&gt;1,1,0)),"")</f>
        <v>0</v>
      </c>
      <c r="BC19" s="1">
        <f>C19</f>
        <v>0</v>
      </c>
      <c r="BD19" s="178">
        <f>COUNTIF(BC19:BC48,"&lt;&gt;0")</f>
        <v>0</v>
      </c>
      <c r="BE19" s="178" t="s">
        <v>3305</v>
      </c>
      <c r="BG19" s="1">
        <f>N19</f>
        <v>0</v>
      </c>
      <c r="BH19" s="1">
        <f>IF(AND(BC19&lt;&gt;0,BG19=0),1,0)</f>
        <v>0</v>
      </c>
    </row>
    <row r="20" spans="1:60" s="1" customFormat="1" ht="18" customHeight="1" thickBot="1">
      <c r="A20" s="443"/>
      <c r="B20" s="414"/>
      <c r="C20" s="466"/>
      <c r="D20" s="394"/>
      <c r="E20" s="394"/>
      <c r="F20" s="221" t="str">
        <f>IF(C19&gt;0,VLOOKUP(C19,男子登録情報!$A$1:$H$1688,5,0),"")</f>
        <v/>
      </c>
      <c r="G20" s="426"/>
      <c r="H20" s="426"/>
      <c r="I20" s="421"/>
      <c r="J20" s="398"/>
      <c r="K20" s="9" t="s">
        <v>38</v>
      </c>
      <c r="L20" s="5"/>
      <c r="M20" s="6" t="str">
        <f>IF(L20&gt;0,VLOOKUP(L20,男子登録情報!$J$2:$K$21,2,0),"")</f>
        <v/>
      </c>
      <c r="N20" s="419"/>
      <c r="O20" s="189" t="str">
        <f t="shared" ref="O20:O70" si="11">IF(M20="","",LEFT(M20,5)&amp;" "&amp;IF(OR(LEFT(M20,3)*1&lt;70,LEFT(M20,3)*1&gt;100),REPT(0,7-LEN(N20)),REPT(0,5-LEN(N20)))&amp;N20)</f>
        <v/>
      </c>
      <c r="P20" s="421"/>
      <c r="Q20" s="416"/>
      <c r="R20" s="406"/>
      <c r="S20" s="407"/>
      <c r="T20" s="408"/>
      <c r="U20" s="401"/>
      <c r="V20" s="197"/>
      <c r="X20" s="179">
        <f t="shared" si="0"/>
        <v>0</v>
      </c>
      <c r="Y20" s="428"/>
      <c r="Z20" s="178" t="str">
        <f t="shared" si="1"/>
        <v/>
      </c>
      <c r="AA20" s="178" t="str">
        <f t="shared" si="2"/>
        <v/>
      </c>
      <c r="AB20" s="178" t="str">
        <f t="shared" si="3"/>
        <v/>
      </c>
      <c r="AC20" s="178" t="str">
        <f t="shared" ref="AC20:AC48" si="12">IF($C20="","",IF(G20="",1,0))</f>
        <v/>
      </c>
      <c r="AD20" s="181">
        <f t="shared" ref="AD20:AD48" si="13">IF(ISNA(OR(Z20:AC20)),1,SUM(Z20:AC20))</f>
        <v>0</v>
      </c>
      <c r="AE20" s="430"/>
      <c r="AI20" s="1">
        <f>IFERROR(IF(D20="",0,IF(COUNTIF($D$19:D20,D20)&gt;1,1,0)),0)</f>
        <v>0</v>
      </c>
      <c r="AK20" s="173">
        <f t="shared" ref="AK20:AK71" si="14">IF(VALUE(AO20)&gt;59,1,0)</f>
        <v>0</v>
      </c>
      <c r="AL20" s="173" t="str">
        <f t="shared" ref="AL20:AL71" si="15">IF(COUNTIF(L20,"*m*")&gt;0,RIGHT(10000000+AS20,7),RIGHT(100000+AS20,5))</f>
        <v>00000</v>
      </c>
      <c r="AM20" s="185" t="str">
        <f t="shared" ref="AM20:AM71" si="16">IF(AN20=0,AO20&amp;"秒"&amp;AP20,AN20&amp;"分"&amp;AO20&amp;"秒"&amp;AP20)</f>
        <v>0秒0</v>
      </c>
      <c r="AN20" s="186">
        <f t="shared" si="4"/>
        <v>0</v>
      </c>
      <c r="AO20" s="186" t="str">
        <f t="shared" si="5"/>
        <v>0</v>
      </c>
      <c r="AP20" s="186" t="str">
        <f t="shared" si="6"/>
        <v>0</v>
      </c>
      <c r="AQ20" s="186" t="str">
        <f t="shared" si="7"/>
        <v>0m</v>
      </c>
      <c r="AR20" s="186" t="str">
        <f t="shared" si="8"/>
        <v>点</v>
      </c>
      <c r="AS20" s="173">
        <f t="shared" si="9"/>
        <v>0</v>
      </c>
      <c r="AU20" s="173">
        <f t="shared" si="10"/>
        <v>0</v>
      </c>
      <c r="AV20" s="173">
        <f t="shared" ref="AV20:AV46" si="17">IF($N20="",0,IF($Q20="",1,0))</f>
        <v>0</v>
      </c>
      <c r="AW20" s="173">
        <f t="shared" ref="AW20:AW48" si="18">IF($N20="",0,IF($R20="",1,0))</f>
        <v>0</v>
      </c>
      <c r="AY20" s="1">
        <f>IF(T6=男子登録情報!L2,1,0)</f>
        <v>0</v>
      </c>
      <c r="AZ20" s="1">
        <v>0</v>
      </c>
      <c r="BA20" s="181">
        <f>IF(C22="",0,IF(I22=$C$5,0,1))</f>
        <v>0</v>
      </c>
      <c r="BB20" s="181">
        <f>IFERROR(IF(BC20=0,0,IF(COUNTIF($BC$19:BC20,BC20)&gt;1,1,0)),"")</f>
        <v>0</v>
      </c>
      <c r="BC20" s="1">
        <f>C22</f>
        <v>0</v>
      </c>
      <c r="BD20" s="178">
        <f>T11</f>
        <v>0</v>
      </c>
      <c r="BE20" s="178" t="s">
        <v>3306</v>
      </c>
      <c r="BG20" s="1">
        <f>N22</f>
        <v>0</v>
      </c>
      <c r="BH20" s="1">
        <f t="shared" ref="BH20:BH24" si="19">IF(AND(BC20&lt;&gt;0,BG20=0),1,0)</f>
        <v>0</v>
      </c>
    </row>
    <row r="21" spans="1:60" s="1" customFormat="1" ht="18" customHeight="1" thickBot="1">
      <c r="A21" s="444"/>
      <c r="B21" s="459" t="s">
        <v>39</v>
      </c>
      <c r="C21" s="460"/>
      <c r="D21" s="391"/>
      <c r="E21" s="391"/>
      <c r="F21" s="392"/>
      <c r="G21" s="427"/>
      <c r="H21" s="427"/>
      <c r="I21" s="422"/>
      <c r="J21" s="399"/>
      <c r="K21" s="10" t="s">
        <v>40</v>
      </c>
      <c r="L21" s="11"/>
      <c r="M21" s="12" t="str">
        <f>IF(L21&gt;0,VLOOKUP(L21,男子登録情報!$J$2:$K$21,2,0),"")</f>
        <v/>
      </c>
      <c r="N21" s="420"/>
      <c r="O21" s="194" t="str">
        <f t="shared" si="11"/>
        <v/>
      </c>
      <c r="P21" s="422"/>
      <c r="Q21" s="417"/>
      <c r="R21" s="409"/>
      <c r="S21" s="410"/>
      <c r="T21" s="411"/>
      <c r="U21" s="402"/>
      <c r="V21" s="197"/>
      <c r="X21" s="179">
        <f t="shared" si="0"/>
        <v>0</v>
      </c>
      <c r="Y21" s="428"/>
      <c r="Z21" s="178" t="str">
        <f t="shared" si="1"/>
        <v/>
      </c>
      <c r="AA21" s="178" t="str">
        <f t="shared" si="2"/>
        <v/>
      </c>
      <c r="AB21" s="178" t="str">
        <f t="shared" si="3"/>
        <v/>
      </c>
      <c r="AC21" s="178" t="str">
        <f t="shared" si="12"/>
        <v/>
      </c>
      <c r="AD21" s="181">
        <f t="shared" si="13"/>
        <v>0</v>
      </c>
      <c r="AE21" s="431"/>
      <c r="AI21" s="1">
        <f>IFERROR(IF(D21="",0,IF(COUNTIF($D$19:D21,D21)&gt;1,1,0)),0)</f>
        <v>0</v>
      </c>
      <c r="AK21" s="173">
        <f t="shared" si="14"/>
        <v>0</v>
      </c>
      <c r="AL21" s="173" t="str">
        <f t="shared" si="15"/>
        <v>00000</v>
      </c>
      <c r="AM21" s="185" t="str">
        <f t="shared" si="16"/>
        <v>0秒0</v>
      </c>
      <c r="AN21" s="186">
        <f t="shared" si="4"/>
        <v>0</v>
      </c>
      <c r="AO21" s="186" t="str">
        <f t="shared" si="5"/>
        <v>0</v>
      </c>
      <c r="AP21" s="186" t="str">
        <f t="shared" si="6"/>
        <v>0</v>
      </c>
      <c r="AQ21" s="186" t="str">
        <f t="shared" si="7"/>
        <v>0m</v>
      </c>
      <c r="AR21" s="186" t="str">
        <f t="shared" si="8"/>
        <v>点</v>
      </c>
      <c r="AS21" s="173">
        <f t="shared" si="9"/>
        <v>0</v>
      </c>
      <c r="AU21" s="173">
        <f t="shared" si="10"/>
        <v>0</v>
      </c>
      <c r="AV21" s="173">
        <f t="shared" si="17"/>
        <v>0</v>
      </c>
      <c r="AW21" s="173">
        <f t="shared" si="18"/>
        <v>0</v>
      </c>
      <c r="BA21" s="181">
        <f>IF(C25="",0,IF(I25=$C$5,0,1))</f>
        <v>0</v>
      </c>
      <c r="BB21" s="181">
        <f>IFERROR(IF(BC21=0,0,IF(COUNTIF($BC$19:BC21,BC21)&gt;1,1,0)),"")</f>
        <v>0</v>
      </c>
      <c r="BC21" s="1">
        <f>C25</f>
        <v>0</v>
      </c>
      <c r="BD21" s="178">
        <f>PRODUCT(7,BD20)</f>
        <v>0</v>
      </c>
      <c r="BE21" s="178" t="s">
        <v>3307</v>
      </c>
      <c r="BG21" s="1">
        <f>N25</f>
        <v>0</v>
      </c>
      <c r="BH21" s="1">
        <f t="shared" si="19"/>
        <v>0</v>
      </c>
    </row>
    <row r="22" spans="1:60" s="1" customFormat="1" ht="18" customHeight="1" thickTop="1" thickBot="1">
      <c r="A22" s="442" t="s">
        <v>6040</v>
      </c>
      <c r="B22" s="413" t="s">
        <v>41</v>
      </c>
      <c r="C22" s="418"/>
      <c r="D22" s="393" t="str">
        <f>IF(C22&gt;0,VLOOKUP(C22,男子登録情報!$A$1:$H$1688,3,0),"")</f>
        <v/>
      </c>
      <c r="E22" s="393" t="str">
        <f>IF(C22&gt;0,VLOOKUP(C22,男子登録情報!$A$1:$H$1688,4,0),"")</f>
        <v/>
      </c>
      <c r="F22" s="220" t="str">
        <f>IF(C22&gt;0,VLOOKUP(C22,男子登録情報!$A$1:$H$1688,8,0),"")</f>
        <v/>
      </c>
      <c r="G22" s="425" t="e">
        <f>IF(F23&gt;0,VLOOKUP(F23,男子登録情報!$N$2:$O$49,2,0),"")</f>
        <v>#N/A</v>
      </c>
      <c r="H22" s="425" t="str">
        <f t="shared" ref="H22" si="20">IF(C22&gt;0,TEXT(C22,"100000000"),"")</f>
        <v/>
      </c>
      <c r="I22" s="393" t="str">
        <f>IFERROR(VLOOKUP(C22,男子登録情報!A:G,7,FALSE),"")</f>
        <v/>
      </c>
      <c r="J22" s="397"/>
      <c r="K22" s="4" t="s">
        <v>36</v>
      </c>
      <c r="L22" s="5"/>
      <c r="M22" s="6" t="str">
        <f>IF(L22&gt;0,VLOOKUP(L22,男子登録情報!$J$1:$K$21,2,0),"")</f>
        <v/>
      </c>
      <c r="N22" s="418"/>
      <c r="O22" s="192" t="str">
        <f t="shared" si="11"/>
        <v/>
      </c>
      <c r="P22" s="393" t="str">
        <f>IF(N22="","",AM22)</f>
        <v/>
      </c>
      <c r="Q22" s="415"/>
      <c r="R22" s="403"/>
      <c r="S22" s="404"/>
      <c r="T22" s="405"/>
      <c r="U22" s="400"/>
      <c r="V22" s="197"/>
      <c r="X22" s="179">
        <f t="shared" si="0"/>
        <v>0</v>
      </c>
      <c r="Y22" s="428">
        <f>C22</f>
        <v>0</v>
      </c>
      <c r="Z22" s="178" t="str">
        <f t="shared" si="1"/>
        <v/>
      </c>
      <c r="AA22" s="178" t="str">
        <f t="shared" si="2"/>
        <v/>
      </c>
      <c r="AB22" s="178" t="str">
        <f t="shared" si="3"/>
        <v/>
      </c>
      <c r="AC22" s="178" t="str">
        <f t="shared" si="12"/>
        <v/>
      </c>
      <c r="AD22" s="181">
        <f t="shared" si="13"/>
        <v>0</v>
      </c>
      <c r="AE22" s="429" t="str">
        <f>IF(D22="","",D22)</f>
        <v/>
      </c>
      <c r="AI22" s="1">
        <f>IFERROR(IF(D22="",0,IF(COUNTIF($D$19:D22,D22)&gt;1,1,0)),0)</f>
        <v>0</v>
      </c>
      <c r="AK22" s="173">
        <f t="shared" si="14"/>
        <v>0</v>
      </c>
      <c r="AL22" s="173" t="str">
        <f t="shared" si="15"/>
        <v>00000</v>
      </c>
      <c r="AM22" s="185" t="str">
        <f t="shared" si="16"/>
        <v>0秒0</v>
      </c>
      <c r="AN22" s="186">
        <f t="shared" si="4"/>
        <v>0</v>
      </c>
      <c r="AO22" s="186" t="str">
        <f t="shared" si="5"/>
        <v>0</v>
      </c>
      <c r="AP22" s="186" t="str">
        <f t="shared" si="6"/>
        <v>0</v>
      </c>
      <c r="AQ22" s="186" t="str">
        <f t="shared" si="7"/>
        <v>0m</v>
      </c>
      <c r="AR22" s="186" t="str">
        <f t="shared" si="8"/>
        <v>点</v>
      </c>
      <c r="AS22" s="173">
        <f t="shared" si="9"/>
        <v>0</v>
      </c>
      <c r="AU22" s="173">
        <f t="shared" si="10"/>
        <v>0</v>
      </c>
      <c r="AV22" s="173">
        <f t="shared" si="17"/>
        <v>0</v>
      </c>
      <c r="AW22" s="173">
        <f t="shared" si="18"/>
        <v>0</v>
      </c>
      <c r="BA22" s="181">
        <f>IF(C28="",0,IF(I28=$C$5,0,1))</f>
        <v>0</v>
      </c>
      <c r="BB22" s="181">
        <f>IFERROR(IF(BC22=0,0,IF(COUNTIF($BC$19:BC22,BC22)&gt;1,1,0)),"")</f>
        <v>0</v>
      </c>
      <c r="BC22" s="1">
        <f>C28</f>
        <v>0</v>
      </c>
      <c r="BG22" s="1">
        <f>N28</f>
        <v>0</v>
      </c>
      <c r="BH22" s="1">
        <f t="shared" si="19"/>
        <v>0</v>
      </c>
    </row>
    <row r="23" spans="1:60" s="1" customFormat="1" ht="18" customHeight="1" thickBot="1">
      <c r="A23" s="443"/>
      <c r="B23" s="414"/>
      <c r="C23" s="466"/>
      <c r="D23" s="394"/>
      <c r="E23" s="394"/>
      <c r="F23" s="221" t="str">
        <f>IF(C22&gt;0,VLOOKUP(C22,男子登録情報!$A$1:$H$1688,5,0),"")</f>
        <v/>
      </c>
      <c r="G23" s="426"/>
      <c r="H23" s="426"/>
      <c r="I23" s="421"/>
      <c r="J23" s="398"/>
      <c r="K23" s="9" t="s">
        <v>38</v>
      </c>
      <c r="L23" s="5"/>
      <c r="M23" s="6" t="str">
        <f>IF(L23&gt;0,VLOOKUP(L23,男子登録情報!$J$2:$K$21,2,0),"")</f>
        <v/>
      </c>
      <c r="N23" s="419"/>
      <c r="O23" s="189" t="str">
        <f t="shared" si="11"/>
        <v/>
      </c>
      <c r="P23" s="421"/>
      <c r="Q23" s="416"/>
      <c r="R23" s="406"/>
      <c r="S23" s="407"/>
      <c r="T23" s="408"/>
      <c r="U23" s="401"/>
      <c r="V23" s="197"/>
      <c r="X23" s="179">
        <f t="shared" si="0"/>
        <v>0</v>
      </c>
      <c r="Y23" s="428"/>
      <c r="Z23" s="178" t="str">
        <f t="shared" si="1"/>
        <v/>
      </c>
      <c r="AA23" s="178" t="str">
        <f t="shared" si="2"/>
        <v/>
      </c>
      <c r="AB23" s="178" t="str">
        <f t="shared" si="3"/>
        <v/>
      </c>
      <c r="AC23" s="178" t="str">
        <f t="shared" si="12"/>
        <v/>
      </c>
      <c r="AD23" s="181">
        <f t="shared" si="13"/>
        <v>0</v>
      </c>
      <c r="AE23" s="430"/>
      <c r="AI23" s="1">
        <f>IFERROR(IF(D23="",0,IF(COUNTIF($D$19:D23,D23)&gt;1,1,0)),0)</f>
        <v>0</v>
      </c>
      <c r="AK23" s="173">
        <f t="shared" si="14"/>
        <v>0</v>
      </c>
      <c r="AL23" s="173" t="str">
        <f t="shared" si="15"/>
        <v>00000</v>
      </c>
      <c r="AM23" s="185" t="str">
        <f t="shared" si="16"/>
        <v>0秒0</v>
      </c>
      <c r="AN23" s="186">
        <f t="shared" si="4"/>
        <v>0</v>
      </c>
      <c r="AO23" s="186" t="str">
        <f t="shared" si="5"/>
        <v>0</v>
      </c>
      <c r="AP23" s="186" t="str">
        <f t="shared" si="6"/>
        <v>0</v>
      </c>
      <c r="AQ23" s="186" t="str">
        <f t="shared" si="7"/>
        <v>0m</v>
      </c>
      <c r="AR23" s="186" t="str">
        <f t="shared" si="8"/>
        <v>点</v>
      </c>
      <c r="AS23" s="173">
        <f t="shared" si="9"/>
        <v>0</v>
      </c>
      <c r="AU23" s="173">
        <f t="shared" si="10"/>
        <v>0</v>
      </c>
      <c r="AV23" s="173">
        <f t="shared" si="17"/>
        <v>0</v>
      </c>
      <c r="AW23" s="173">
        <f t="shared" si="18"/>
        <v>0</v>
      </c>
      <c r="BA23" s="181">
        <f>IF(C31="",0,IF(I31=$C$5,0,1))</f>
        <v>0</v>
      </c>
      <c r="BB23" s="181">
        <f>IFERROR(IF(BC23=0,0,IF(COUNTIF($BC$19:BC23,BC23)&gt;1,1,0)),"")</f>
        <v>0</v>
      </c>
      <c r="BC23" s="1">
        <f>C31</f>
        <v>0</v>
      </c>
      <c r="BG23" s="1">
        <f>N31</f>
        <v>0</v>
      </c>
      <c r="BH23" s="1">
        <f t="shared" si="19"/>
        <v>0</v>
      </c>
    </row>
    <row r="24" spans="1:60" s="1" customFormat="1" ht="18" customHeight="1" thickBot="1">
      <c r="A24" s="444"/>
      <c r="B24" s="467" t="s">
        <v>39</v>
      </c>
      <c r="C24" s="468"/>
      <c r="D24" s="391"/>
      <c r="E24" s="391"/>
      <c r="F24" s="392"/>
      <c r="G24" s="427"/>
      <c r="H24" s="427"/>
      <c r="I24" s="422"/>
      <c r="J24" s="399"/>
      <c r="K24" s="10" t="s">
        <v>40</v>
      </c>
      <c r="L24" s="11"/>
      <c r="M24" s="12" t="str">
        <f>IF(L24&gt;0,VLOOKUP(L24,男子登録情報!$J$2:$K$21,2,0),"")</f>
        <v/>
      </c>
      <c r="N24" s="420"/>
      <c r="O24" s="7" t="str">
        <f t="shared" si="11"/>
        <v/>
      </c>
      <c r="P24" s="422"/>
      <c r="Q24" s="417"/>
      <c r="R24" s="409"/>
      <c r="S24" s="410"/>
      <c r="T24" s="411"/>
      <c r="U24" s="402"/>
      <c r="V24" s="197"/>
      <c r="X24" s="179">
        <f t="shared" si="0"/>
        <v>0</v>
      </c>
      <c r="Y24" s="428"/>
      <c r="Z24" s="178" t="str">
        <f t="shared" si="1"/>
        <v/>
      </c>
      <c r="AA24" s="178" t="str">
        <f t="shared" si="2"/>
        <v/>
      </c>
      <c r="AB24" s="178" t="str">
        <f t="shared" si="3"/>
        <v/>
      </c>
      <c r="AC24" s="178" t="str">
        <f t="shared" si="12"/>
        <v/>
      </c>
      <c r="AD24" s="181">
        <f t="shared" si="13"/>
        <v>0</v>
      </c>
      <c r="AE24" s="431"/>
      <c r="AI24" s="1">
        <f>IFERROR(IF(D24="",0,IF(COUNTIF($D$19:D24,D24)&gt;1,1,0)),0)</f>
        <v>0</v>
      </c>
      <c r="AK24" s="173">
        <f t="shared" si="14"/>
        <v>0</v>
      </c>
      <c r="AL24" s="173" t="str">
        <f t="shared" si="15"/>
        <v>00000</v>
      </c>
      <c r="AM24" s="185" t="str">
        <f t="shared" si="16"/>
        <v>0秒0</v>
      </c>
      <c r="AN24" s="186">
        <f t="shared" si="4"/>
        <v>0</v>
      </c>
      <c r="AO24" s="186" t="str">
        <f t="shared" si="5"/>
        <v>0</v>
      </c>
      <c r="AP24" s="186" t="str">
        <f t="shared" si="6"/>
        <v>0</v>
      </c>
      <c r="AQ24" s="186" t="str">
        <f t="shared" si="7"/>
        <v>0m</v>
      </c>
      <c r="AR24" s="186" t="str">
        <f t="shared" si="8"/>
        <v>点</v>
      </c>
      <c r="AS24" s="173">
        <f t="shared" si="9"/>
        <v>0</v>
      </c>
      <c r="AU24" s="173">
        <f t="shared" si="10"/>
        <v>0</v>
      </c>
      <c r="AV24" s="173">
        <f t="shared" si="17"/>
        <v>0</v>
      </c>
      <c r="AW24" s="173">
        <f t="shared" si="18"/>
        <v>0</v>
      </c>
      <c r="BA24" s="181">
        <f>IF(C34="",0,IF(I34=$C$5,0,1))</f>
        <v>0</v>
      </c>
      <c r="BB24" s="181">
        <f>IFERROR(IF(BC24=0,0,IF(COUNTIF($BC$19:BC24,BC24)&gt;1,1,0)),"")</f>
        <v>0</v>
      </c>
      <c r="BC24" s="1">
        <f>C34</f>
        <v>0</v>
      </c>
      <c r="BG24" s="1">
        <f>N34</f>
        <v>0</v>
      </c>
      <c r="BH24" s="1">
        <f t="shared" si="19"/>
        <v>0</v>
      </c>
    </row>
    <row r="25" spans="1:60" s="1" customFormat="1" ht="18" customHeight="1" thickTop="1" thickBot="1">
      <c r="A25" s="442" t="s">
        <v>6041</v>
      </c>
      <c r="B25" s="413" t="s">
        <v>35</v>
      </c>
      <c r="C25" s="418"/>
      <c r="D25" s="393" t="str">
        <f>IF(C25&gt;0,VLOOKUP(C25,男子登録情報!$A$1:$H$1688,3,0),"")</f>
        <v/>
      </c>
      <c r="E25" s="393" t="str">
        <f>IF(C25&gt;0,VLOOKUP(C25,男子登録情報!$A$1:$H$1688,4,0),"")</f>
        <v/>
      </c>
      <c r="F25" s="220" t="str">
        <f>IF(C25&gt;0,VLOOKUP(C25,男子登録情報!$A$1:$H$1688,8,0),"")</f>
        <v/>
      </c>
      <c r="G25" s="425" t="e">
        <f>IF(F26&gt;0,VLOOKUP(F26,男子登録情報!$N$2:$O$49,2,0),"")</f>
        <v>#N/A</v>
      </c>
      <c r="H25" s="425" t="str">
        <f t="shared" ref="H25" si="21">IF(C25&gt;0,TEXT(C25,"100000000"),"")</f>
        <v/>
      </c>
      <c r="I25" s="393" t="str">
        <f>IFERROR(VLOOKUP(C25,男子登録情報!A:G,7,FALSE),"")</f>
        <v/>
      </c>
      <c r="J25" s="397"/>
      <c r="K25" s="4" t="s">
        <v>36</v>
      </c>
      <c r="L25" s="5"/>
      <c r="M25" s="6" t="str">
        <f>IF(L25&gt;0,VLOOKUP(L25,男子登録情報!$J$1:$K$21,2,0),"")</f>
        <v/>
      </c>
      <c r="N25" s="418"/>
      <c r="O25" s="7" t="str">
        <f t="shared" si="11"/>
        <v/>
      </c>
      <c r="P25" s="393" t="str">
        <f>IF(N25="","",AM25)</f>
        <v/>
      </c>
      <c r="Q25" s="415"/>
      <c r="R25" s="403"/>
      <c r="S25" s="404"/>
      <c r="T25" s="405"/>
      <c r="U25" s="400"/>
      <c r="V25" s="197"/>
      <c r="X25" s="179">
        <f t="shared" si="0"/>
        <v>0</v>
      </c>
      <c r="Y25" s="428">
        <f>C25</f>
        <v>0</v>
      </c>
      <c r="Z25" s="178" t="str">
        <f t="shared" si="1"/>
        <v/>
      </c>
      <c r="AA25" s="178" t="str">
        <f t="shared" si="2"/>
        <v/>
      </c>
      <c r="AB25" s="178" t="str">
        <f t="shared" si="3"/>
        <v/>
      </c>
      <c r="AC25" s="178" t="str">
        <f t="shared" si="12"/>
        <v/>
      </c>
      <c r="AD25" s="181">
        <f t="shared" si="13"/>
        <v>0</v>
      </c>
      <c r="AE25" s="429" t="str">
        <f>IF(D25="","",D25)</f>
        <v/>
      </c>
      <c r="AI25" s="1">
        <f>IFERROR(IF(D25="",0,IF(COUNTIF($D$19:D25,D25)&gt;1,1,0)),0)</f>
        <v>0</v>
      </c>
      <c r="AK25" s="173">
        <f t="shared" si="14"/>
        <v>0</v>
      </c>
      <c r="AL25" s="173" t="str">
        <f t="shared" si="15"/>
        <v>00000</v>
      </c>
      <c r="AM25" s="185" t="str">
        <f t="shared" si="16"/>
        <v>0秒0</v>
      </c>
      <c r="AN25" s="186">
        <f t="shared" si="4"/>
        <v>0</v>
      </c>
      <c r="AO25" s="186" t="str">
        <f t="shared" si="5"/>
        <v>0</v>
      </c>
      <c r="AP25" s="186" t="str">
        <f t="shared" si="6"/>
        <v>0</v>
      </c>
      <c r="AQ25" s="186" t="str">
        <f t="shared" si="7"/>
        <v>0m</v>
      </c>
      <c r="AR25" s="186" t="str">
        <f t="shared" si="8"/>
        <v>点</v>
      </c>
      <c r="AS25" s="173">
        <f t="shared" si="9"/>
        <v>0</v>
      </c>
      <c r="AU25" s="173">
        <f t="shared" si="10"/>
        <v>0</v>
      </c>
      <c r="AV25" s="173">
        <f t="shared" si="17"/>
        <v>0</v>
      </c>
      <c r="AW25" s="173">
        <f t="shared" si="18"/>
        <v>0</v>
      </c>
      <c r="BA25" s="181">
        <f>IF(C37="",0,IF(I37=$C$5,0,1))</f>
        <v>0</v>
      </c>
      <c r="BB25" s="181">
        <f>IFERROR(IF(BC25=0,0,IF(COUNTIF($BC$19:BC25,BC25)&gt;1,1,0)),"")</f>
        <v>0</v>
      </c>
      <c r="BC25" s="1">
        <f>C37</f>
        <v>0</v>
      </c>
    </row>
    <row r="26" spans="1:60" s="1" customFormat="1" ht="18" customHeight="1" thickBot="1">
      <c r="A26" s="443"/>
      <c r="B26" s="414"/>
      <c r="C26" s="466"/>
      <c r="D26" s="394"/>
      <c r="E26" s="394"/>
      <c r="F26" s="221" t="str">
        <f>IF(C25&gt;0,VLOOKUP(C25,男子登録情報!$A$1:$H$1688,5,0),"")</f>
        <v/>
      </c>
      <c r="G26" s="426"/>
      <c r="H26" s="426"/>
      <c r="I26" s="421"/>
      <c r="J26" s="398"/>
      <c r="K26" s="9" t="s">
        <v>38</v>
      </c>
      <c r="L26" s="5"/>
      <c r="M26" s="6" t="str">
        <f>IF(L26&gt;0,VLOOKUP(L26,男子登録情報!$J$2:$K$21,2,0),"")</f>
        <v/>
      </c>
      <c r="N26" s="419"/>
      <c r="O26" s="190" t="str">
        <f t="shared" si="11"/>
        <v/>
      </c>
      <c r="P26" s="421"/>
      <c r="Q26" s="416"/>
      <c r="R26" s="406"/>
      <c r="S26" s="407"/>
      <c r="T26" s="408"/>
      <c r="U26" s="401"/>
      <c r="V26" s="197"/>
      <c r="X26" s="179">
        <f t="shared" si="0"/>
        <v>0</v>
      </c>
      <c r="Y26" s="428"/>
      <c r="Z26" s="178" t="str">
        <f t="shared" si="1"/>
        <v/>
      </c>
      <c r="AA26" s="178" t="str">
        <f t="shared" si="2"/>
        <v/>
      </c>
      <c r="AB26" s="178" t="str">
        <f t="shared" si="3"/>
        <v/>
      </c>
      <c r="AC26" s="178" t="str">
        <f t="shared" si="12"/>
        <v/>
      </c>
      <c r="AD26" s="181">
        <f t="shared" si="13"/>
        <v>0</v>
      </c>
      <c r="AE26" s="430"/>
      <c r="AI26" s="1">
        <f>IFERROR(IF(D26="",0,IF(COUNTIF($D$19:D26,D26)&gt;1,1,0)),0)</f>
        <v>0</v>
      </c>
      <c r="AK26" s="173">
        <f t="shared" si="14"/>
        <v>0</v>
      </c>
      <c r="AL26" s="173" t="str">
        <f t="shared" si="15"/>
        <v>00000</v>
      </c>
      <c r="AM26" s="185" t="str">
        <f t="shared" si="16"/>
        <v>0秒0</v>
      </c>
      <c r="AN26" s="186">
        <f t="shared" si="4"/>
        <v>0</v>
      </c>
      <c r="AO26" s="186" t="str">
        <f t="shared" si="5"/>
        <v>0</v>
      </c>
      <c r="AP26" s="186" t="str">
        <f t="shared" si="6"/>
        <v>0</v>
      </c>
      <c r="AQ26" s="186" t="str">
        <f t="shared" si="7"/>
        <v>0m</v>
      </c>
      <c r="AR26" s="186" t="str">
        <f t="shared" si="8"/>
        <v>点</v>
      </c>
      <c r="AS26" s="173">
        <f t="shared" si="9"/>
        <v>0</v>
      </c>
      <c r="AU26" s="173">
        <f t="shared" si="10"/>
        <v>0</v>
      </c>
      <c r="AV26" s="173">
        <f t="shared" si="17"/>
        <v>0</v>
      </c>
      <c r="AW26" s="173">
        <f t="shared" si="18"/>
        <v>0</v>
      </c>
      <c r="BA26" s="181">
        <f>IF(C40="",0,IF(I40=$C$5,0,1))</f>
        <v>0</v>
      </c>
      <c r="BB26" s="181">
        <f>IFERROR(IF(BC26=0,0,IF(COUNTIF($BC$19:BC26,BC26)&gt;1,1,0)),"")</f>
        <v>0</v>
      </c>
      <c r="BC26" s="1">
        <f>C40</f>
        <v>0</v>
      </c>
    </row>
    <row r="27" spans="1:60" s="1" customFormat="1" ht="18" customHeight="1" thickBot="1">
      <c r="A27" s="444"/>
      <c r="B27" s="467" t="s">
        <v>39</v>
      </c>
      <c r="C27" s="468"/>
      <c r="D27" s="391"/>
      <c r="E27" s="391"/>
      <c r="F27" s="392"/>
      <c r="G27" s="427"/>
      <c r="H27" s="427"/>
      <c r="I27" s="422"/>
      <c r="J27" s="399"/>
      <c r="K27" s="10" t="s">
        <v>40</v>
      </c>
      <c r="L27" s="11"/>
      <c r="M27" s="12" t="str">
        <f>IF(L27&gt;0,VLOOKUP(L27,男子登録情報!$J$2:$K$21,2,0),"")</f>
        <v/>
      </c>
      <c r="N27" s="420"/>
      <c r="O27" s="7" t="str">
        <f t="shared" si="11"/>
        <v/>
      </c>
      <c r="P27" s="422"/>
      <c r="Q27" s="417"/>
      <c r="R27" s="409"/>
      <c r="S27" s="410"/>
      <c r="T27" s="411"/>
      <c r="U27" s="402"/>
      <c r="V27" s="197"/>
      <c r="X27" s="179">
        <f t="shared" si="0"/>
        <v>0</v>
      </c>
      <c r="Y27" s="428"/>
      <c r="Z27" s="178" t="str">
        <f t="shared" si="1"/>
        <v/>
      </c>
      <c r="AA27" s="178" t="str">
        <f t="shared" si="2"/>
        <v/>
      </c>
      <c r="AB27" s="178" t="str">
        <f t="shared" si="3"/>
        <v/>
      </c>
      <c r="AC27" s="178" t="str">
        <f t="shared" si="12"/>
        <v/>
      </c>
      <c r="AD27" s="181">
        <f t="shared" si="13"/>
        <v>0</v>
      </c>
      <c r="AE27" s="431"/>
      <c r="AI27" s="1">
        <f>IFERROR(IF(D27="",0,IF(COUNTIF($D$19:D27,D27)&gt;1,1,0)),0)</f>
        <v>0</v>
      </c>
      <c r="AK27" s="173">
        <f t="shared" si="14"/>
        <v>0</v>
      </c>
      <c r="AL27" s="173" t="str">
        <f t="shared" si="15"/>
        <v>00000</v>
      </c>
      <c r="AM27" s="185" t="str">
        <f t="shared" si="16"/>
        <v>0秒0</v>
      </c>
      <c r="AN27" s="186">
        <f t="shared" si="4"/>
        <v>0</v>
      </c>
      <c r="AO27" s="186" t="str">
        <f t="shared" si="5"/>
        <v>0</v>
      </c>
      <c r="AP27" s="186" t="str">
        <f t="shared" si="6"/>
        <v>0</v>
      </c>
      <c r="AQ27" s="186" t="str">
        <f t="shared" si="7"/>
        <v>0m</v>
      </c>
      <c r="AR27" s="186" t="str">
        <f t="shared" si="8"/>
        <v>点</v>
      </c>
      <c r="AS27" s="173">
        <f t="shared" si="9"/>
        <v>0</v>
      </c>
      <c r="AU27" s="173">
        <f t="shared" si="10"/>
        <v>0</v>
      </c>
      <c r="AV27" s="173">
        <f t="shared" si="17"/>
        <v>0</v>
      </c>
      <c r="AW27" s="173">
        <f t="shared" si="18"/>
        <v>0</v>
      </c>
      <c r="BA27" s="181">
        <f>IF(C43="",0,IF(I43=$C$5,0,1))</f>
        <v>0</v>
      </c>
      <c r="BB27" s="181">
        <f>IFERROR(IF(BC27=0,0,IF(COUNTIF($BC$19:BC27,BC27)&gt;1,1,0)),"")</f>
        <v>0</v>
      </c>
      <c r="BC27" s="1">
        <f>C43</f>
        <v>0</v>
      </c>
    </row>
    <row r="28" spans="1:60" s="1" customFormat="1" ht="18" customHeight="1" thickTop="1" thickBot="1">
      <c r="A28" s="442" t="s">
        <v>6042</v>
      </c>
      <c r="B28" s="413" t="s">
        <v>41</v>
      </c>
      <c r="C28" s="418"/>
      <c r="D28" s="393" t="str">
        <f>IF(C28&gt;0,VLOOKUP(C28,男子登録情報!$A$1:$H$1688,3,0),"")</f>
        <v/>
      </c>
      <c r="E28" s="393" t="str">
        <f>IF(C28&gt;0,VLOOKUP(C28,男子登録情報!$A$1:$H$1688,4,0),"")</f>
        <v/>
      </c>
      <c r="F28" s="220" t="str">
        <f>IF(C28&gt;0,VLOOKUP(C28,男子登録情報!$A$1:$H$1688,8,0),"")</f>
        <v/>
      </c>
      <c r="G28" s="425" t="e">
        <f>IF(F29&gt;0,VLOOKUP(F29,男子登録情報!$N$2:$O$49,2,0),"")</f>
        <v>#N/A</v>
      </c>
      <c r="H28" s="425" t="str">
        <f t="shared" ref="H28" si="22">IF(C28&gt;0,TEXT(C28,"100000000"),"")</f>
        <v/>
      </c>
      <c r="I28" s="393" t="str">
        <f>IFERROR(VLOOKUP(C28,男子登録情報!A:G,7,FALSE),"")</f>
        <v/>
      </c>
      <c r="J28" s="397"/>
      <c r="K28" s="4" t="s">
        <v>36</v>
      </c>
      <c r="L28" s="5"/>
      <c r="M28" s="6" t="str">
        <f>IF(L28&gt;0,VLOOKUP(L28,男子登録情報!$J$1:$K$21,2,0),"")</f>
        <v/>
      </c>
      <c r="N28" s="418"/>
      <c r="O28" s="7" t="str">
        <f t="shared" si="11"/>
        <v/>
      </c>
      <c r="P28" s="393" t="str">
        <f>IF(N28="","",AM28)</f>
        <v/>
      </c>
      <c r="Q28" s="415"/>
      <c r="R28" s="403"/>
      <c r="S28" s="404"/>
      <c r="T28" s="405"/>
      <c r="U28" s="400"/>
      <c r="V28" s="197"/>
      <c r="X28" s="179">
        <f t="shared" si="0"/>
        <v>0</v>
      </c>
      <c r="Y28" s="428">
        <f>C28</f>
        <v>0</v>
      </c>
      <c r="Z28" s="178" t="str">
        <f t="shared" si="1"/>
        <v/>
      </c>
      <c r="AA28" s="178" t="str">
        <f t="shared" si="2"/>
        <v/>
      </c>
      <c r="AB28" s="178" t="str">
        <f t="shared" si="3"/>
        <v/>
      </c>
      <c r="AC28" s="178" t="str">
        <f t="shared" si="12"/>
        <v/>
      </c>
      <c r="AD28" s="181">
        <f t="shared" si="13"/>
        <v>0</v>
      </c>
      <c r="AE28" s="429" t="str">
        <f>IF(D28="","",D28)</f>
        <v/>
      </c>
      <c r="AI28" s="1">
        <f>IFERROR(IF(D28="",0,IF(COUNTIF($D$19:D28,D28)&gt;1,1,0)),0)</f>
        <v>0</v>
      </c>
      <c r="AK28" s="173">
        <f t="shared" si="14"/>
        <v>0</v>
      </c>
      <c r="AL28" s="173" t="str">
        <f t="shared" si="15"/>
        <v>00000</v>
      </c>
      <c r="AM28" s="185" t="str">
        <f t="shared" si="16"/>
        <v>0秒0</v>
      </c>
      <c r="AN28" s="186">
        <f t="shared" si="4"/>
        <v>0</v>
      </c>
      <c r="AO28" s="186" t="str">
        <f t="shared" si="5"/>
        <v>0</v>
      </c>
      <c r="AP28" s="186" t="str">
        <f t="shared" si="6"/>
        <v>0</v>
      </c>
      <c r="AQ28" s="186" t="str">
        <f t="shared" si="7"/>
        <v>0m</v>
      </c>
      <c r="AR28" s="186" t="str">
        <f t="shared" si="8"/>
        <v>点</v>
      </c>
      <c r="AS28" s="173">
        <f t="shared" si="9"/>
        <v>0</v>
      </c>
      <c r="AU28" s="173">
        <f t="shared" si="10"/>
        <v>0</v>
      </c>
      <c r="AV28" s="173">
        <f t="shared" si="17"/>
        <v>0</v>
      </c>
      <c r="AW28" s="173">
        <f t="shared" si="18"/>
        <v>0</v>
      </c>
      <c r="BA28" s="181">
        <f t="shared" ref="BA28:BA48" si="23">IF(C44="",0,IF(I44=$C$5,0,1))</f>
        <v>0</v>
      </c>
      <c r="BB28" s="181">
        <f>IFERROR(IF(BC28=0,0,IF(COUNTIF($BC$19:BC28,BC28)&gt;1,1,0)),"")</f>
        <v>0</v>
      </c>
      <c r="BC28" s="1">
        <f>C46</f>
        <v>0</v>
      </c>
    </row>
    <row r="29" spans="1:60" s="1" customFormat="1" ht="18" customHeight="1" thickBot="1">
      <c r="A29" s="443"/>
      <c r="B29" s="414"/>
      <c r="C29" s="466"/>
      <c r="D29" s="394"/>
      <c r="E29" s="394"/>
      <c r="F29" s="221" t="str">
        <f>IF(C28&gt;0,VLOOKUP(C28,男子登録情報!$A$1:$H$1688,5,0),"")</f>
        <v/>
      </c>
      <c r="G29" s="426"/>
      <c r="H29" s="426"/>
      <c r="I29" s="421"/>
      <c r="J29" s="398"/>
      <c r="K29" s="9" t="s">
        <v>38</v>
      </c>
      <c r="L29" s="5"/>
      <c r="M29" s="6" t="str">
        <f>IF(L29&gt;0,VLOOKUP(L29,男子登録情報!$J$2:$K$21,2,0),"")</f>
        <v/>
      </c>
      <c r="N29" s="419"/>
      <c r="O29" s="190" t="str">
        <f t="shared" si="11"/>
        <v/>
      </c>
      <c r="P29" s="421"/>
      <c r="Q29" s="416"/>
      <c r="R29" s="406"/>
      <c r="S29" s="407"/>
      <c r="T29" s="408"/>
      <c r="U29" s="401"/>
      <c r="V29" s="197"/>
      <c r="X29" s="179">
        <f t="shared" si="0"/>
        <v>0</v>
      </c>
      <c r="Y29" s="428"/>
      <c r="Z29" s="178" t="str">
        <f t="shared" si="1"/>
        <v/>
      </c>
      <c r="AA29" s="178" t="str">
        <f t="shared" si="2"/>
        <v/>
      </c>
      <c r="AB29" s="178" t="str">
        <f t="shared" si="3"/>
        <v/>
      </c>
      <c r="AC29" s="178" t="str">
        <f t="shared" si="12"/>
        <v/>
      </c>
      <c r="AD29" s="181">
        <f t="shared" si="13"/>
        <v>0</v>
      </c>
      <c r="AE29" s="430"/>
      <c r="AI29" s="1">
        <f>IFERROR(IF(D29="",0,IF(COUNTIF($D$19:D29,D29)&gt;1,1,0)),0)</f>
        <v>0</v>
      </c>
      <c r="AK29" s="173">
        <f t="shared" si="14"/>
        <v>0</v>
      </c>
      <c r="AL29" s="173" t="str">
        <f t="shared" si="15"/>
        <v>00000</v>
      </c>
      <c r="AM29" s="185" t="str">
        <f t="shared" si="16"/>
        <v>0秒0</v>
      </c>
      <c r="AN29" s="186">
        <f t="shared" si="4"/>
        <v>0</v>
      </c>
      <c r="AO29" s="186" t="str">
        <f t="shared" si="5"/>
        <v>0</v>
      </c>
      <c r="AP29" s="186" t="str">
        <f t="shared" si="6"/>
        <v>0</v>
      </c>
      <c r="AQ29" s="186" t="str">
        <f t="shared" si="7"/>
        <v>0m</v>
      </c>
      <c r="AR29" s="186" t="str">
        <f t="shared" si="8"/>
        <v>点</v>
      </c>
      <c r="AS29" s="173">
        <f t="shared" si="9"/>
        <v>0</v>
      </c>
      <c r="AU29" s="173">
        <f t="shared" si="10"/>
        <v>0</v>
      </c>
      <c r="AV29" s="173">
        <f t="shared" si="17"/>
        <v>0</v>
      </c>
      <c r="AW29" s="173">
        <f t="shared" si="18"/>
        <v>0</v>
      </c>
      <c r="BA29" s="181">
        <f t="shared" si="23"/>
        <v>0</v>
      </c>
      <c r="BB29" s="181">
        <f>IFERROR(IF(BC29=0,0,IF(COUNTIF($BC$19:BC29,BC29)&gt;1,1,0)),"")</f>
        <v>0</v>
      </c>
      <c r="BC29" s="1">
        <f>C49</f>
        <v>0</v>
      </c>
    </row>
    <row r="30" spans="1:60" s="1" customFormat="1" ht="18" customHeight="1" thickBot="1">
      <c r="A30" s="444"/>
      <c r="B30" s="467" t="s">
        <v>39</v>
      </c>
      <c r="C30" s="468"/>
      <c r="D30" s="391"/>
      <c r="E30" s="391"/>
      <c r="F30" s="392"/>
      <c r="G30" s="427"/>
      <c r="H30" s="427"/>
      <c r="I30" s="422"/>
      <c r="J30" s="399"/>
      <c r="K30" s="10" t="s">
        <v>40</v>
      </c>
      <c r="L30" s="11"/>
      <c r="M30" s="12" t="str">
        <f>IF(L30&gt;0,VLOOKUP(L30,男子登録情報!$J$2:$K$21,2,0),"")</f>
        <v/>
      </c>
      <c r="N30" s="420"/>
      <c r="O30" s="7" t="str">
        <f t="shared" si="11"/>
        <v/>
      </c>
      <c r="P30" s="422"/>
      <c r="Q30" s="417"/>
      <c r="R30" s="409"/>
      <c r="S30" s="410"/>
      <c r="T30" s="411"/>
      <c r="U30" s="402"/>
      <c r="V30" s="197"/>
      <c r="X30" s="179">
        <f t="shared" si="0"/>
        <v>0</v>
      </c>
      <c r="Y30" s="428"/>
      <c r="Z30" s="178" t="str">
        <f t="shared" si="1"/>
        <v/>
      </c>
      <c r="AA30" s="178" t="str">
        <f t="shared" si="2"/>
        <v/>
      </c>
      <c r="AB30" s="178" t="str">
        <f t="shared" si="3"/>
        <v/>
      </c>
      <c r="AC30" s="178" t="str">
        <f t="shared" si="12"/>
        <v/>
      </c>
      <c r="AD30" s="181">
        <f t="shared" si="13"/>
        <v>0</v>
      </c>
      <c r="AE30" s="431"/>
      <c r="AI30" s="1">
        <f>IFERROR(IF(D30="",0,IF(COUNTIF($D$19:D30,D30)&gt;1,1,0)),0)</f>
        <v>0</v>
      </c>
      <c r="AK30" s="173">
        <f t="shared" si="14"/>
        <v>0</v>
      </c>
      <c r="AL30" s="173" t="str">
        <f t="shared" si="15"/>
        <v>00000</v>
      </c>
      <c r="AM30" s="185" t="str">
        <f t="shared" si="16"/>
        <v>0秒0</v>
      </c>
      <c r="AN30" s="186">
        <f t="shared" si="4"/>
        <v>0</v>
      </c>
      <c r="AO30" s="186" t="str">
        <f t="shared" si="5"/>
        <v>0</v>
      </c>
      <c r="AP30" s="186" t="str">
        <f t="shared" si="6"/>
        <v>0</v>
      </c>
      <c r="AQ30" s="186" t="str">
        <f t="shared" si="7"/>
        <v>0m</v>
      </c>
      <c r="AR30" s="186" t="str">
        <f t="shared" si="8"/>
        <v>点</v>
      </c>
      <c r="AS30" s="173">
        <f t="shared" si="9"/>
        <v>0</v>
      </c>
      <c r="AU30" s="173">
        <f t="shared" si="10"/>
        <v>0</v>
      </c>
      <c r="AV30" s="173">
        <f t="shared" si="17"/>
        <v>0</v>
      </c>
      <c r="AW30" s="173">
        <f t="shared" si="18"/>
        <v>0</v>
      </c>
      <c r="BA30" s="181">
        <f t="shared" si="23"/>
        <v>0</v>
      </c>
      <c r="BB30" s="181">
        <f>IFERROR(IF(BC30=0,0,IF(COUNTIF($BC$19:BC30,BC30)&gt;1,1,0)),"")</f>
        <v>0</v>
      </c>
      <c r="BC30" s="1">
        <f>C52</f>
        <v>0</v>
      </c>
    </row>
    <row r="31" spans="1:60" s="1" customFormat="1" ht="18" customHeight="1" thickTop="1" thickBot="1">
      <c r="A31" s="442" t="s">
        <v>6043</v>
      </c>
      <c r="B31" s="413" t="s">
        <v>41</v>
      </c>
      <c r="C31" s="418"/>
      <c r="D31" s="393" t="str">
        <f>IF(C31&gt;0,VLOOKUP(C31,男子登録情報!$A$1:$H$1688,3,0),"")</f>
        <v/>
      </c>
      <c r="E31" s="393" t="str">
        <f>IF(C31&gt;0,VLOOKUP(C31,男子登録情報!$A$1:$H$1688,4,0),"")</f>
        <v/>
      </c>
      <c r="F31" s="220" t="str">
        <f>IF(C31&gt;0,VLOOKUP(C31,男子登録情報!$A$1:$H$1688,8,0),"")</f>
        <v/>
      </c>
      <c r="G31" s="425" t="e">
        <f>IF(F32&gt;0,VLOOKUP(F32,男子登録情報!$N$2:$O$49,2,0),"")</f>
        <v>#N/A</v>
      </c>
      <c r="H31" s="425" t="str">
        <f t="shared" ref="H31" si="24">IF(C31&gt;0,TEXT(C31,"100000000"),"")</f>
        <v/>
      </c>
      <c r="I31" s="393" t="str">
        <f>IFERROR(VLOOKUP(C31,男子登録情報!A:G,7,FALSE),"")</f>
        <v/>
      </c>
      <c r="J31" s="397"/>
      <c r="K31" s="4" t="s">
        <v>36</v>
      </c>
      <c r="L31" s="5"/>
      <c r="M31" s="6" t="str">
        <f>IF(L31&gt;0,VLOOKUP(L31,男子登録情報!$J$1:$K$21,2,0),"")</f>
        <v/>
      </c>
      <c r="N31" s="418"/>
      <c r="O31" s="7" t="str">
        <f t="shared" si="11"/>
        <v/>
      </c>
      <c r="P31" s="393" t="str">
        <f>IF(N31="","",AM31)</f>
        <v/>
      </c>
      <c r="Q31" s="415"/>
      <c r="R31" s="403"/>
      <c r="S31" s="404"/>
      <c r="T31" s="405"/>
      <c r="U31" s="400"/>
      <c r="V31" s="197"/>
      <c r="X31" s="179">
        <f t="shared" si="0"/>
        <v>0</v>
      </c>
      <c r="Y31" s="428">
        <f>C31</f>
        <v>0</v>
      </c>
      <c r="Z31" s="178" t="str">
        <f t="shared" si="1"/>
        <v/>
      </c>
      <c r="AA31" s="178" t="str">
        <f t="shared" si="2"/>
        <v/>
      </c>
      <c r="AB31" s="178" t="str">
        <f t="shared" si="3"/>
        <v/>
      </c>
      <c r="AC31" s="178" t="str">
        <f t="shared" si="12"/>
        <v/>
      </c>
      <c r="AD31" s="181">
        <f t="shared" si="13"/>
        <v>0</v>
      </c>
      <c r="AE31" s="429" t="str">
        <f>IF(D31="","",D31)</f>
        <v/>
      </c>
      <c r="AI31" s="1">
        <f>IFERROR(IF(D31="",0,IF(COUNTIF($D$19:D31,D31)&gt;1,1,0)),0)</f>
        <v>0</v>
      </c>
      <c r="AK31" s="173">
        <f t="shared" si="14"/>
        <v>0</v>
      </c>
      <c r="AL31" s="173" t="str">
        <f t="shared" si="15"/>
        <v>00000</v>
      </c>
      <c r="AM31" s="185" t="str">
        <f t="shared" si="16"/>
        <v>0秒0</v>
      </c>
      <c r="AN31" s="186">
        <f t="shared" si="4"/>
        <v>0</v>
      </c>
      <c r="AO31" s="186" t="str">
        <f t="shared" si="5"/>
        <v>0</v>
      </c>
      <c r="AP31" s="186" t="str">
        <f t="shared" si="6"/>
        <v>0</v>
      </c>
      <c r="AQ31" s="186" t="str">
        <f t="shared" si="7"/>
        <v>0m</v>
      </c>
      <c r="AR31" s="186" t="str">
        <f t="shared" si="8"/>
        <v>点</v>
      </c>
      <c r="AS31" s="173">
        <f t="shared" si="9"/>
        <v>0</v>
      </c>
      <c r="AU31" s="173">
        <f t="shared" si="10"/>
        <v>0</v>
      </c>
      <c r="AV31" s="173">
        <f t="shared" si="17"/>
        <v>0</v>
      </c>
      <c r="AW31" s="173">
        <f t="shared" si="18"/>
        <v>0</v>
      </c>
      <c r="BA31" s="181">
        <f t="shared" si="23"/>
        <v>0</v>
      </c>
      <c r="BB31" s="181">
        <f>IFERROR(IF(BC31=0,0,IF(COUNTIF($BC$19:BC31,BC31)&gt;1,1,0)),"")</f>
        <v>0</v>
      </c>
      <c r="BC31" s="1">
        <f>C55</f>
        <v>0</v>
      </c>
    </row>
    <row r="32" spans="1:60" s="1" customFormat="1" ht="18" customHeight="1" thickBot="1">
      <c r="A32" s="443"/>
      <c r="B32" s="414"/>
      <c r="C32" s="466"/>
      <c r="D32" s="394"/>
      <c r="E32" s="394"/>
      <c r="F32" s="221" t="str">
        <f>IF(C31&gt;0,VLOOKUP(C31,男子登録情報!$A$1:$H$1688,5,0),"")</f>
        <v/>
      </c>
      <c r="G32" s="426"/>
      <c r="H32" s="426"/>
      <c r="I32" s="421"/>
      <c r="J32" s="398"/>
      <c r="K32" s="9" t="s">
        <v>38</v>
      </c>
      <c r="L32" s="5"/>
      <c r="M32" s="6" t="str">
        <f>IF(L32&gt;0,VLOOKUP(L32,男子登録情報!$J$2:$K$21,2,0),"")</f>
        <v/>
      </c>
      <c r="N32" s="419"/>
      <c r="O32" s="190" t="str">
        <f t="shared" si="11"/>
        <v/>
      </c>
      <c r="P32" s="421"/>
      <c r="Q32" s="416"/>
      <c r="R32" s="406"/>
      <c r="S32" s="407"/>
      <c r="T32" s="408"/>
      <c r="U32" s="401"/>
      <c r="V32" s="197"/>
      <c r="X32" s="179">
        <f t="shared" si="0"/>
        <v>0</v>
      </c>
      <c r="Y32" s="428"/>
      <c r="Z32" s="178" t="str">
        <f t="shared" si="1"/>
        <v/>
      </c>
      <c r="AA32" s="178" t="str">
        <f t="shared" si="2"/>
        <v/>
      </c>
      <c r="AB32" s="178" t="str">
        <f t="shared" si="3"/>
        <v/>
      </c>
      <c r="AC32" s="178" t="str">
        <f t="shared" si="12"/>
        <v/>
      </c>
      <c r="AD32" s="181">
        <f t="shared" si="13"/>
        <v>0</v>
      </c>
      <c r="AE32" s="430"/>
      <c r="AI32" s="1">
        <f>IFERROR(IF(D32="",0,IF(COUNTIF($D$19:D32,D32)&gt;1,1,0)),0)</f>
        <v>0</v>
      </c>
      <c r="AK32" s="173">
        <f t="shared" si="14"/>
        <v>0</v>
      </c>
      <c r="AL32" s="173" t="str">
        <f t="shared" si="15"/>
        <v>00000</v>
      </c>
      <c r="AM32" s="185" t="str">
        <f t="shared" si="16"/>
        <v>0秒0</v>
      </c>
      <c r="AN32" s="186">
        <f t="shared" si="4"/>
        <v>0</v>
      </c>
      <c r="AO32" s="186" t="str">
        <f t="shared" si="5"/>
        <v>0</v>
      </c>
      <c r="AP32" s="186" t="str">
        <f t="shared" si="6"/>
        <v>0</v>
      </c>
      <c r="AQ32" s="186" t="str">
        <f t="shared" si="7"/>
        <v>0m</v>
      </c>
      <c r="AR32" s="186" t="str">
        <f t="shared" si="8"/>
        <v>点</v>
      </c>
      <c r="AS32" s="173">
        <f t="shared" si="9"/>
        <v>0</v>
      </c>
      <c r="AU32" s="173">
        <f t="shared" si="10"/>
        <v>0</v>
      </c>
      <c r="AV32" s="173">
        <f t="shared" si="17"/>
        <v>0</v>
      </c>
      <c r="AW32" s="173">
        <f t="shared" si="18"/>
        <v>0</v>
      </c>
      <c r="BA32" s="181">
        <f t="shared" si="23"/>
        <v>0</v>
      </c>
      <c r="BB32" s="181">
        <f>IFERROR(IF(BC32=0,0,IF(COUNTIF($BC$19:BC32,BC32)&gt;1,1,0)),"")</f>
        <v>0</v>
      </c>
      <c r="BC32" s="1">
        <f>C58</f>
        <v>0</v>
      </c>
    </row>
    <row r="33" spans="1:55" s="1" customFormat="1" ht="18" customHeight="1" thickBot="1">
      <c r="A33" s="444"/>
      <c r="B33" s="467" t="s">
        <v>39</v>
      </c>
      <c r="C33" s="468"/>
      <c r="D33" s="391"/>
      <c r="E33" s="391"/>
      <c r="F33" s="392"/>
      <c r="G33" s="427"/>
      <c r="H33" s="427"/>
      <c r="I33" s="422"/>
      <c r="J33" s="399"/>
      <c r="K33" s="10" t="s">
        <v>40</v>
      </c>
      <c r="L33" s="11"/>
      <c r="M33" s="12" t="str">
        <f>IF(L33&gt;0,VLOOKUP(L33,男子登録情報!$J$2:$K$21,2,0),"")</f>
        <v/>
      </c>
      <c r="N33" s="420"/>
      <c r="O33" s="7" t="str">
        <f t="shared" si="11"/>
        <v/>
      </c>
      <c r="P33" s="422"/>
      <c r="Q33" s="417"/>
      <c r="R33" s="409"/>
      <c r="S33" s="410"/>
      <c r="T33" s="411"/>
      <c r="U33" s="402"/>
      <c r="V33" s="197"/>
      <c r="X33" s="179">
        <f t="shared" si="0"/>
        <v>0</v>
      </c>
      <c r="Y33" s="428"/>
      <c r="Z33" s="178" t="str">
        <f t="shared" si="1"/>
        <v/>
      </c>
      <c r="AA33" s="178" t="str">
        <f t="shared" si="2"/>
        <v/>
      </c>
      <c r="AB33" s="178" t="str">
        <f t="shared" si="3"/>
        <v/>
      </c>
      <c r="AC33" s="178" t="str">
        <f t="shared" si="12"/>
        <v/>
      </c>
      <c r="AD33" s="181">
        <f t="shared" si="13"/>
        <v>0</v>
      </c>
      <c r="AE33" s="431"/>
      <c r="AI33" s="1">
        <f>IFERROR(IF(D33="",0,IF(COUNTIF($D$19:D33,D33)&gt;1,1,0)),0)</f>
        <v>0</v>
      </c>
      <c r="AK33" s="173">
        <f t="shared" si="14"/>
        <v>0</v>
      </c>
      <c r="AL33" s="173" t="str">
        <f t="shared" si="15"/>
        <v>00000</v>
      </c>
      <c r="AM33" s="185" t="str">
        <f t="shared" si="16"/>
        <v>0秒0</v>
      </c>
      <c r="AN33" s="186">
        <f t="shared" si="4"/>
        <v>0</v>
      </c>
      <c r="AO33" s="186" t="str">
        <f t="shared" si="5"/>
        <v>0</v>
      </c>
      <c r="AP33" s="186" t="str">
        <f t="shared" si="6"/>
        <v>0</v>
      </c>
      <c r="AQ33" s="186" t="str">
        <f t="shared" si="7"/>
        <v>0m</v>
      </c>
      <c r="AR33" s="186" t="str">
        <f t="shared" si="8"/>
        <v>点</v>
      </c>
      <c r="AS33" s="173">
        <f t="shared" si="9"/>
        <v>0</v>
      </c>
      <c r="AU33" s="173">
        <f t="shared" si="10"/>
        <v>0</v>
      </c>
      <c r="AV33" s="173">
        <f t="shared" si="17"/>
        <v>0</v>
      </c>
      <c r="AW33" s="173">
        <f t="shared" si="18"/>
        <v>0</v>
      </c>
      <c r="BA33" s="181">
        <f t="shared" si="23"/>
        <v>0</v>
      </c>
      <c r="BB33" s="181">
        <f>IFERROR(IF(BC33=0,0,IF(COUNTIF($BC$19:BC33,BC33)&gt;1,1,0)),"")</f>
        <v>0</v>
      </c>
      <c r="BC33" s="1">
        <f>C61</f>
        <v>0</v>
      </c>
    </row>
    <row r="34" spans="1:55" s="1" customFormat="1" ht="18" customHeight="1" thickTop="1" thickBot="1">
      <c r="A34" s="442" t="s">
        <v>6044</v>
      </c>
      <c r="B34" s="413" t="s">
        <v>41</v>
      </c>
      <c r="C34" s="418"/>
      <c r="D34" s="393" t="str">
        <f>IF(C34&gt;0,VLOOKUP(C34,男子登録情報!$A$1:$H$1688,3,0),"")</f>
        <v/>
      </c>
      <c r="E34" s="393" t="str">
        <f>IF(C34&gt;0,VLOOKUP(C34,男子登録情報!$A$1:$H$1688,4,0),"")</f>
        <v/>
      </c>
      <c r="F34" s="220" t="str">
        <f>IF(C34&gt;0,VLOOKUP(C34,男子登録情報!$A$1:$H$1688,8,0),"")</f>
        <v/>
      </c>
      <c r="G34" s="425" t="e">
        <f>IF(F35&gt;0,VLOOKUP(F35,男子登録情報!$N$2:$O$49,2,0),"")</f>
        <v>#N/A</v>
      </c>
      <c r="H34" s="425" t="str">
        <f t="shared" ref="H34" si="25">IF(C34&gt;0,TEXT(C34,"100000000"),"")</f>
        <v/>
      </c>
      <c r="I34" s="393" t="str">
        <f>IFERROR(VLOOKUP(C34,男子登録情報!A:G,7,FALSE),"")</f>
        <v/>
      </c>
      <c r="J34" s="397"/>
      <c r="K34" s="4" t="s">
        <v>36</v>
      </c>
      <c r="L34" s="5"/>
      <c r="M34" s="6" t="str">
        <f>IF(L34&gt;0,VLOOKUP(L34,男子登録情報!$J$1:$K$21,2,0),"")</f>
        <v/>
      </c>
      <c r="N34" s="418"/>
      <c r="O34" s="7" t="str">
        <f t="shared" si="11"/>
        <v/>
      </c>
      <c r="P34" s="393" t="str">
        <f>IF(N34="","",AM34)</f>
        <v/>
      </c>
      <c r="Q34" s="415"/>
      <c r="R34" s="403"/>
      <c r="S34" s="404"/>
      <c r="T34" s="405"/>
      <c r="U34" s="400"/>
      <c r="V34" s="197"/>
      <c r="X34" s="179">
        <f t="shared" si="0"/>
        <v>0</v>
      </c>
      <c r="Y34" s="428">
        <f>C34</f>
        <v>0</v>
      </c>
      <c r="Z34" s="178" t="str">
        <f t="shared" si="1"/>
        <v/>
      </c>
      <c r="AA34" s="178" t="str">
        <f t="shared" si="2"/>
        <v/>
      </c>
      <c r="AB34" s="178" t="str">
        <f t="shared" si="3"/>
        <v/>
      </c>
      <c r="AC34" s="178" t="str">
        <f t="shared" si="12"/>
        <v/>
      </c>
      <c r="AD34" s="181">
        <f t="shared" si="13"/>
        <v>0</v>
      </c>
      <c r="AE34" s="429" t="str">
        <f>IF(D34="","",D34)</f>
        <v/>
      </c>
      <c r="AI34" s="1">
        <f>IFERROR(IF(D34="",0,IF(COUNTIF($D$19:D34,D34)&gt;1,1,0)),0)</f>
        <v>0</v>
      </c>
      <c r="AK34" s="173">
        <f t="shared" si="14"/>
        <v>0</v>
      </c>
      <c r="AL34" s="173" t="str">
        <f t="shared" si="15"/>
        <v>00000</v>
      </c>
      <c r="AM34" s="185" t="str">
        <f t="shared" si="16"/>
        <v>0秒0</v>
      </c>
      <c r="AN34" s="186">
        <f t="shared" si="4"/>
        <v>0</v>
      </c>
      <c r="AO34" s="186" t="str">
        <f t="shared" si="5"/>
        <v>0</v>
      </c>
      <c r="AP34" s="186" t="str">
        <f t="shared" si="6"/>
        <v>0</v>
      </c>
      <c r="AQ34" s="186" t="str">
        <f t="shared" si="7"/>
        <v>0m</v>
      </c>
      <c r="AR34" s="186" t="str">
        <f t="shared" si="8"/>
        <v>点</v>
      </c>
      <c r="AS34" s="173">
        <f t="shared" si="9"/>
        <v>0</v>
      </c>
      <c r="AU34" s="173">
        <f t="shared" si="10"/>
        <v>0</v>
      </c>
      <c r="AV34" s="173">
        <f t="shared" si="17"/>
        <v>0</v>
      </c>
      <c r="AW34" s="173">
        <f t="shared" si="18"/>
        <v>0</v>
      </c>
      <c r="BA34" s="181">
        <f t="shared" si="23"/>
        <v>0</v>
      </c>
      <c r="BB34" s="181">
        <f>IFERROR(IF(BC34=0,0,IF(COUNTIF($BC$19:BC34,BC34)&gt;1,1,0)),"")</f>
        <v>0</v>
      </c>
      <c r="BC34" s="1">
        <f>C64</f>
        <v>0</v>
      </c>
    </row>
    <row r="35" spans="1:55" s="1" customFormat="1" ht="18" customHeight="1" thickBot="1">
      <c r="A35" s="443"/>
      <c r="B35" s="414"/>
      <c r="C35" s="466"/>
      <c r="D35" s="394"/>
      <c r="E35" s="394"/>
      <c r="F35" s="221" t="str">
        <f>IF(C34&gt;0,VLOOKUP(C34,男子登録情報!$A$1:$H$1688,5,0),"")</f>
        <v/>
      </c>
      <c r="G35" s="426"/>
      <c r="H35" s="426"/>
      <c r="I35" s="421"/>
      <c r="J35" s="398"/>
      <c r="K35" s="9" t="s">
        <v>38</v>
      </c>
      <c r="L35" s="5"/>
      <c r="M35" s="6" t="str">
        <f>IF(L35&gt;0,VLOOKUP(L35,男子登録情報!$J$2:$K$21,2,0),"")</f>
        <v/>
      </c>
      <c r="N35" s="419"/>
      <c r="O35" s="190" t="str">
        <f t="shared" si="11"/>
        <v/>
      </c>
      <c r="P35" s="421"/>
      <c r="Q35" s="416"/>
      <c r="R35" s="406"/>
      <c r="S35" s="407"/>
      <c r="T35" s="408"/>
      <c r="U35" s="401"/>
      <c r="V35" s="197"/>
      <c r="X35" s="179">
        <f t="shared" si="0"/>
        <v>0</v>
      </c>
      <c r="Y35" s="428"/>
      <c r="Z35" s="178" t="str">
        <f t="shared" si="1"/>
        <v/>
      </c>
      <c r="AA35" s="178" t="str">
        <f t="shared" si="2"/>
        <v/>
      </c>
      <c r="AB35" s="178" t="str">
        <f t="shared" si="3"/>
        <v/>
      </c>
      <c r="AC35" s="178" t="str">
        <f t="shared" si="12"/>
        <v/>
      </c>
      <c r="AD35" s="181">
        <f t="shared" si="13"/>
        <v>0</v>
      </c>
      <c r="AE35" s="430"/>
      <c r="AI35" s="1">
        <f>IFERROR(IF(D35="",0,IF(COUNTIF($D$19:D35,D35)&gt;1,1,0)),0)</f>
        <v>0</v>
      </c>
      <c r="AK35" s="173">
        <f t="shared" si="14"/>
        <v>0</v>
      </c>
      <c r="AL35" s="173" t="str">
        <f t="shared" si="15"/>
        <v>00000</v>
      </c>
      <c r="AM35" s="185" t="str">
        <f t="shared" si="16"/>
        <v>0秒0</v>
      </c>
      <c r="AN35" s="186">
        <f t="shared" si="4"/>
        <v>0</v>
      </c>
      <c r="AO35" s="186" t="str">
        <f t="shared" si="5"/>
        <v>0</v>
      </c>
      <c r="AP35" s="186" t="str">
        <f t="shared" si="6"/>
        <v>0</v>
      </c>
      <c r="AQ35" s="186" t="str">
        <f t="shared" si="7"/>
        <v>0m</v>
      </c>
      <c r="AR35" s="186" t="str">
        <f t="shared" si="8"/>
        <v>点</v>
      </c>
      <c r="AS35" s="173">
        <f t="shared" si="9"/>
        <v>0</v>
      </c>
      <c r="AU35" s="173">
        <f t="shared" si="10"/>
        <v>0</v>
      </c>
      <c r="AV35" s="173">
        <f t="shared" si="17"/>
        <v>0</v>
      </c>
      <c r="AW35" s="173">
        <f t="shared" si="18"/>
        <v>0</v>
      </c>
      <c r="BA35" s="181">
        <f t="shared" si="23"/>
        <v>0</v>
      </c>
      <c r="BB35" s="181">
        <f>IFERROR(IF(BC35=0,0,IF(COUNTIF($BC$19:BC35,BC35)&gt;1,1,0)),"")</f>
        <v>0</v>
      </c>
      <c r="BC35" s="1">
        <f>C67</f>
        <v>0</v>
      </c>
    </row>
    <row r="36" spans="1:55" s="1" customFormat="1" ht="18" customHeight="1" thickBot="1">
      <c r="A36" s="444"/>
      <c r="B36" s="467" t="s">
        <v>39</v>
      </c>
      <c r="C36" s="468"/>
      <c r="D36" s="391"/>
      <c r="E36" s="391"/>
      <c r="F36" s="392"/>
      <c r="G36" s="427"/>
      <c r="H36" s="427"/>
      <c r="I36" s="422"/>
      <c r="J36" s="399"/>
      <c r="K36" s="10" t="s">
        <v>40</v>
      </c>
      <c r="L36" s="11"/>
      <c r="M36" s="12" t="str">
        <f>IF(L36&gt;0,VLOOKUP(L36,男子登録情報!$J$2:$K$21,2,0),"")</f>
        <v/>
      </c>
      <c r="N36" s="420"/>
      <c r="O36" s="7" t="str">
        <f t="shared" si="11"/>
        <v/>
      </c>
      <c r="P36" s="422"/>
      <c r="Q36" s="417"/>
      <c r="R36" s="409"/>
      <c r="S36" s="410"/>
      <c r="T36" s="411"/>
      <c r="U36" s="402"/>
      <c r="V36" s="197"/>
      <c r="X36" s="179">
        <f t="shared" si="0"/>
        <v>0</v>
      </c>
      <c r="Y36" s="428"/>
      <c r="Z36" s="178" t="str">
        <f t="shared" si="1"/>
        <v/>
      </c>
      <c r="AA36" s="178" t="str">
        <f t="shared" si="2"/>
        <v/>
      </c>
      <c r="AB36" s="178" t="str">
        <f t="shared" si="3"/>
        <v/>
      </c>
      <c r="AC36" s="178" t="str">
        <f t="shared" si="12"/>
        <v/>
      </c>
      <c r="AD36" s="181">
        <f t="shared" si="13"/>
        <v>0</v>
      </c>
      <c r="AE36" s="431"/>
      <c r="AI36" s="1">
        <f>IFERROR(IF(D36="",0,IF(COUNTIF($D$19:D36,D36)&gt;1,1,0)),0)</f>
        <v>0</v>
      </c>
      <c r="AK36" s="173">
        <f t="shared" si="14"/>
        <v>0</v>
      </c>
      <c r="AL36" s="173" t="str">
        <f t="shared" si="15"/>
        <v>00000</v>
      </c>
      <c r="AM36" s="185" t="str">
        <f t="shared" si="16"/>
        <v>0秒0</v>
      </c>
      <c r="AN36" s="186">
        <f t="shared" si="4"/>
        <v>0</v>
      </c>
      <c r="AO36" s="186" t="str">
        <f t="shared" si="5"/>
        <v>0</v>
      </c>
      <c r="AP36" s="186" t="str">
        <f t="shared" si="6"/>
        <v>0</v>
      </c>
      <c r="AQ36" s="186" t="str">
        <f t="shared" si="7"/>
        <v>0m</v>
      </c>
      <c r="AR36" s="186" t="str">
        <f t="shared" si="8"/>
        <v>点</v>
      </c>
      <c r="AS36" s="173">
        <f t="shared" si="9"/>
        <v>0</v>
      </c>
      <c r="AU36" s="173">
        <f t="shared" si="10"/>
        <v>0</v>
      </c>
      <c r="AV36" s="173">
        <f t="shared" si="17"/>
        <v>0</v>
      </c>
      <c r="AW36" s="173">
        <f t="shared" si="18"/>
        <v>0</v>
      </c>
      <c r="BA36" s="181">
        <f t="shared" si="23"/>
        <v>0</v>
      </c>
      <c r="BB36" s="181">
        <f>IFERROR(IF(BC36=0,0,IF(COUNTIF($BC$19:BC36,BC36)&gt;1,1,0)),"")</f>
        <v>0</v>
      </c>
      <c r="BC36" s="1">
        <f>C70</f>
        <v>0</v>
      </c>
    </row>
    <row r="37" spans="1:55" s="1" customFormat="1" ht="18" customHeight="1" thickTop="1" thickBot="1">
      <c r="A37" s="442" t="s">
        <v>6045</v>
      </c>
      <c r="B37" s="413" t="s">
        <v>41</v>
      </c>
      <c r="C37" s="418"/>
      <c r="D37" s="393" t="str">
        <f>IF(C37&gt;0,VLOOKUP(C37,男子登録情報!$A$1:$H$1688,3,0),"")</f>
        <v/>
      </c>
      <c r="E37" s="393" t="str">
        <f>IF(C37&gt;0,VLOOKUP(C37,男子登録情報!$A$1:$H$1688,4,0),"")</f>
        <v/>
      </c>
      <c r="F37" s="220" t="str">
        <f>IF(C37&gt;0,VLOOKUP(C37,男子登録情報!$A$1:$H$1688,8,0),"")</f>
        <v/>
      </c>
      <c r="G37" s="425" t="e">
        <f>IF(F38&gt;0,VLOOKUP(F38,男子登録情報!$N$2:$O$49,2,0),"")</f>
        <v>#N/A</v>
      </c>
      <c r="H37" s="425" t="str">
        <f t="shared" ref="H37" si="26">IF(C37&gt;0,TEXT(C37,"100000000"),"")</f>
        <v/>
      </c>
      <c r="I37" s="393" t="str">
        <f>IFERROR(VLOOKUP(C37,男子登録情報!A:G,7,FALSE),"")</f>
        <v/>
      </c>
      <c r="J37" s="397"/>
      <c r="K37" s="4" t="s">
        <v>36</v>
      </c>
      <c r="L37" s="5"/>
      <c r="M37" s="6" t="str">
        <f>IF(L37&gt;0,VLOOKUP(L37,男子登録情報!$J$1:$K$21,2,0),"")</f>
        <v/>
      </c>
      <c r="N37" s="418"/>
      <c r="O37" s="7" t="str">
        <f t="shared" si="11"/>
        <v/>
      </c>
      <c r="P37" s="393" t="str">
        <f>IF(N37="","",AM37)</f>
        <v/>
      </c>
      <c r="Q37" s="415"/>
      <c r="R37" s="403"/>
      <c r="S37" s="404"/>
      <c r="T37" s="405"/>
      <c r="U37" s="400"/>
      <c r="V37" s="197"/>
      <c r="X37" s="179">
        <f t="shared" si="0"/>
        <v>0</v>
      </c>
      <c r="Y37" s="428">
        <f>C37</f>
        <v>0</v>
      </c>
      <c r="Z37" s="178" t="str">
        <f t="shared" si="1"/>
        <v/>
      </c>
      <c r="AA37" s="178" t="str">
        <f t="shared" si="2"/>
        <v/>
      </c>
      <c r="AB37" s="178" t="str">
        <f t="shared" si="3"/>
        <v/>
      </c>
      <c r="AC37" s="178" t="str">
        <f t="shared" si="12"/>
        <v/>
      </c>
      <c r="AD37" s="181">
        <f t="shared" si="13"/>
        <v>0</v>
      </c>
      <c r="AE37" s="429" t="str">
        <f>IF(D37="","",D37)</f>
        <v/>
      </c>
      <c r="AI37" s="1">
        <f>IFERROR(IF(D37="",0,IF(COUNTIF($D$19:D37,D37)&gt;1,1,0)),0)</f>
        <v>0</v>
      </c>
      <c r="AK37" s="173">
        <f t="shared" si="14"/>
        <v>0</v>
      </c>
      <c r="AL37" s="173" t="str">
        <f t="shared" si="15"/>
        <v>00000</v>
      </c>
      <c r="AM37" s="185" t="str">
        <f t="shared" si="16"/>
        <v>0秒0</v>
      </c>
      <c r="AN37" s="186">
        <f t="shared" si="4"/>
        <v>0</v>
      </c>
      <c r="AO37" s="186" t="str">
        <f t="shared" si="5"/>
        <v>0</v>
      </c>
      <c r="AP37" s="186" t="str">
        <f t="shared" si="6"/>
        <v>0</v>
      </c>
      <c r="AQ37" s="186" t="str">
        <f t="shared" si="7"/>
        <v>0m</v>
      </c>
      <c r="AR37" s="186" t="str">
        <f t="shared" si="8"/>
        <v>点</v>
      </c>
      <c r="AS37" s="173">
        <f t="shared" si="9"/>
        <v>0</v>
      </c>
      <c r="AU37" s="173">
        <f t="shared" si="10"/>
        <v>0</v>
      </c>
      <c r="AV37" s="173">
        <f t="shared" si="17"/>
        <v>0</v>
      </c>
      <c r="AW37" s="173">
        <f t="shared" si="18"/>
        <v>0</v>
      </c>
      <c r="BA37" s="181">
        <f t="shared" si="23"/>
        <v>0</v>
      </c>
      <c r="BB37" s="181">
        <f>IFERROR(IF(BC37=0,0,IF(COUNTIF($BC$19:BC37,BC37)&gt;1,1,0)),"")</f>
        <v>0</v>
      </c>
      <c r="BC37" s="1">
        <f>C73</f>
        <v>0</v>
      </c>
    </row>
    <row r="38" spans="1:55" s="1" customFormat="1" ht="18" customHeight="1" thickBot="1">
      <c r="A38" s="443"/>
      <c r="B38" s="414"/>
      <c r="C38" s="466"/>
      <c r="D38" s="394"/>
      <c r="E38" s="394"/>
      <c r="F38" s="221" t="str">
        <f>IF(C37&gt;0,VLOOKUP(C37,男子登録情報!$A$1:$H$1688,5,0),"")</f>
        <v/>
      </c>
      <c r="G38" s="426"/>
      <c r="H38" s="426"/>
      <c r="I38" s="421"/>
      <c r="J38" s="398"/>
      <c r="K38" s="9" t="s">
        <v>38</v>
      </c>
      <c r="L38" s="5"/>
      <c r="M38" s="6" t="str">
        <f>IF(L38&gt;0,VLOOKUP(L38,男子登録情報!$J$2:$K$21,2,0),"")</f>
        <v/>
      </c>
      <c r="N38" s="419"/>
      <c r="O38" s="190" t="str">
        <f t="shared" si="11"/>
        <v/>
      </c>
      <c r="P38" s="421"/>
      <c r="Q38" s="416"/>
      <c r="R38" s="406"/>
      <c r="S38" s="407"/>
      <c r="T38" s="408"/>
      <c r="U38" s="401"/>
      <c r="V38" s="197"/>
      <c r="X38" s="179">
        <f t="shared" si="0"/>
        <v>0</v>
      </c>
      <c r="Y38" s="428"/>
      <c r="Z38" s="178" t="str">
        <f t="shared" si="1"/>
        <v/>
      </c>
      <c r="AA38" s="178" t="str">
        <f t="shared" si="2"/>
        <v/>
      </c>
      <c r="AB38" s="178" t="str">
        <f t="shared" si="3"/>
        <v/>
      </c>
      <c r="AC38" s="178" t="str">
        <f t="shared" si="12"/>
        <v/>
      </c>
      <c r="AD38" s="181">
        <f t="shared" si="13"/>
        <v>0</v>
      </c>
      <c r="AE38" s="430"/>
      <c r="AI38" s="1">
        <f>IFERROR(IF(D38="",0,IF(COUNTIF($D$19:D38,D38)&gt;1,1,0)),0)</f>
        <v>0</v>
      </c>
      <c r="AK38" s="173">
        <f t="shared" si="14"/>
        <v>0</v>
      </c>
      <c r="AL38" s="173" t="str">
        <f t="shared" si="15"/>
        <v>00000</v>
      </c>
      <c r="AM38" s="185" t="str">
        <f t="shared" si="16"/>
        <v>0秒0</v>
      </c>
      <c r="AN38" s="186">
        <f t="shared" si="4"/>
        <v>0</v>
      </c>
      <c r="AO38" s="186" t="str">
        <f t="shared" si="5"/>
        <v>0</v>
      </c>
      <c r="AP38" s="186" t="str">
        <f t="shared" si="6"/>
        <v>0</v>
      </c>
      <c r="AQ38" s="186" t="str">
        <f t="shared" si="7"/>
        <v>0m</v>
      </c>
      <c r="AR38" s="186" t="str">
        <f t="shared" si="8"/>
        <v>点</v>
      </c>
      <c r="AS38" s="173">
        <f t="shared" si="9"/>
        <v>0</v>
      </c>
      <c r="AU38" s="173">
        <f t="shared" si="10"/>
        <v>0</v>
      </c>
      <c r="AV38" s="173">
        <f t="shared" si="17"/>
        <v>0</v>
      </c>
      <c r="AW38" s="173">
        <f t="shared" si="18"/>
        <v>0</v>
      </c>
      <c r="BA38" s="181">
        <f t="shared" si="23"/>
        <v>0</v>
      </c>
      <c r="BB38" s="181">
        <f>IFERROR(IF(BC38=0,0,IF(COUNTIF($BC$19:BC38,BC38)&gt;1,1,0)),"")</f>
        <v>0</v>
      </c>
      <c r="BC38" s="1">
        <f>C76</f>
        <v>0</v>
      </c>
    </row>
    <row r="39" spans="1:55" s="1" customFormat="1" ht="18" customHeight="1" thickBot="1">
      <c r="A39" s="444"/>
      <c r="B39" s="467" t="s">
        <v>39</v>
      </c>
      <c r="C39" s="468"/>
      <c r="D39" s="391"/>
      <c r="E39" s="391"/>
      <c r="F39" s="392"/>
      <c r="G39" s="427"/>
      <c r="H39" s="427"/>
      <c r="I39" s="422"/>
      <c r="J39" s="399"/>
      <c r="K39" s="10" t="s">
        <v>40</v>
      </c>
      <c r="L39" s="11"/>
      <c r="M39" s="12" t="str">
        <f>IF(L39&gt;0,VLOOKUP(L39,男子登録情報!$J$2:$K$21,2,0),"")</f>
        <v/>
      </c>
      <c r="N39" s="420"/>
      <c r="O39" s="7" t="str">
        <f t="shared" si="11"/>
        <v/>
      </c>
      <c r="P39" s="422"/>
      <c r="Q39" s="417"/>
      <c r="R39" s="409"/>
      <c r="S39" s="410"/>
      <c r="T39" s="411"/>
      <c r="U39" s="402"/>
      <c r="V39" s="197"/>
      <c r="X39" s="179">
        <f t="shared" si="0"/>
        <v>0</v>
      </c>
      <c r="Y39" s="428"/>
      <c r="Z39" s="178" t="str">
        <f t="shared" si="1"/>
        <v/>
      </c>
      <c r="AA39" s="178" t="str">
        <f t="shared" si="2"/>
        <v/>
      </c>
      <c r="AB39" s="178" t="str">
        <f t="shared" si="3"/>
        <v/>
      </c>
      <c r="AC39" s="178" t="str">
        <f t="shared" si="12"/>
        <v/>
      </c>
      <c r="AD39" s="181">
        <f t="shared" si="13"/>
        <v>0</v>
      </c>
      <c r="AE39" s="431"/>
      <c r="AI39" s="1">
        <f>IFERROR(IF(D39="",0,IF(COUNTIF($D$19:D39,D39)&gt;1,1,0)),0)</f>
        <v>0</v>
      </c>
      <c r="AK39" s="173">
        <f t="shared" si="14"/>
        <v>0</v>
      </c>
      <c r="AL39" s="173" t="str">
        <f t="shared" si="15"/>
        <v>00000</v>
      </c>
      <c r="AM39" s="185" t="str">
        <f t="shared" si="16"/>
        <v>0秒0</v>
      </c>
      <c r="AN39" s="186">
        <f t="shared" si="4"/>
        <v>0</v>
      </c>
      <c r="AO39" s="186" t="str">
        <f t="shared" si="5"/>
        <v>0</v>
      </c>
      <c r="AP39" s="186" t="str">
        <f t="shared" si="6"/>
        <v>0</v>
      </c>
      <c r="AQ39" s="186" t="str">
        <f t="shared" si="7"/>
        <v>0m</v>
      </c>
      <c r="AR39" s="186" t="str">
        <f t="shared" si="8"/>
        <v>点</v>
      </c>
      <c r="AS39" s="173">
        <f t="shared" si="9"/>
        <v>0</v>
      </c>
      <c r="AU39" s="173">
        <f t="shared" si="10"/>
        <v>0</v>
      </c>
      <c r="AV39" s="173">
        <f t="shared" si="17"/>
        <v>0</v>
      </c>
      <c r="AW39" s="173">
        <f t="shared" si="18"/>
        <v>0</v>
      </c>
      <c r="BA39" s="181">
        <f t="shared" si="23"/>
        <v>0</v>
      </c>
      <c r="BB39" s="181">
        <f>IFERROR(IF(BC39=0,0,IF(COUNTIF($BC$19:BC39,BC39)&gt;1,1,0)),"")</f>
        <v>0</v>
      </c>
      <c r="BC39" s="1">
        <f>C79</f>
        <v>0</v>
      </c>
    </row>
    <row r="40" spans="1:55" s="1" customFormat="1" ht="18" customHeight="1" thickTop="1" thickBot="1">
      <c r="A40" s="442" t="s">
        <v>6054</v>
      </c>
      <c r="B40" s="413" t="s">
        <v>41</v>
      </c>
      <c r="C40" s="418"/>
      <c r="D40" s="393" t="str">
        <f>IF(C40&gt;0,VLOOKUP(C40,男子登録情報!$A$1:$H$1688,3,0),"")</f>
        <v/>
      </c>
      <c r="E40" s="393" t="str">
        <f>IF(C40&gt;0,VLOOKUP(C40,男子登録情報!$A$1:$H$1688,4,0),"")</f>
        <v/>
      </c>
      <c r="F40" s="220" t="str">
        <f>IF(C40&gt;0,VLOOKUP(C40,男子登録情報!$A$1:$H$1688,8,0),"")</f>
        <v/>
      </c>
      <c r="G40" s="425" t="e">
        <f>IF(F41&gt;0,VLOOKUP(F41,男子登録情報!$N$2:$O$49,2,0),"")</f>
        <v>#N/A</v>
      </c>
      <c r="H40" s="425" t="str">
        <f t="shared" ref="H40" si="27">IF(C40&gt;0,TEXT(C40,"100000000"),"")</f>
        <v/>
      </c>
      <c r="I40" s="393" t="str">
        <f>IFERROR(VLOOKUP(C40,男子登録情報!A:G,7,FALSE),"")</f>
        <v/>
      </c>
      <c r="J40" s="397"/>
      <c r="K40" s="4" t="s">
        <v>36</v>
      </c>
      <c r="L40" s="5"/>
      <c r="M40" s="6" t="str">
        <f>IF(L40&gt;0,VLOOKUP(L40,男子登録情報!$J$1:$K$21,2,0),"")</f>
        <v/>
      </c>
      <c r="N40" s="418"/>
      <c r="O40" s="7" t="str">
        <f t="shared" si="11"/>
        <v/>
      </c>
      <c r="P40" s="393" t="str">
        <f>IF(N40="","",AM40)</f>
        <v/>
      </c>
      <c r="Q40" s="415"/>
      <c r="R40" s="403"/>
      <c r="S40" s="404"/>
      <c r="T40" s="405"/>
      <c r="U40" s="400"/>
      <c r="V40" s="197"/>
      <c r="X40" s="179">
        <f t="shared" si="0"/>
        <v>0</v>
      </c>
      <c r="Y40" s="428">
        <f>C40</f>
        <v>0</v>
      </c>
      <c r="Z40" s="178" t="str">
        <f t="shared" si="1"/>
        <v/>
      </c>
      <c r="AA40" s="178" t="str">
        <f t="shared" si="2"/>
        <v/>
      </c>
      <c r="AB40" s="178" t="str">
        <f t="shared" si="3"/>
        <v/>
      </c>
      <c r="AC40" s="178" t="str">
        <f t="shared" si="12"/>
        <v/>
      </c>
      <c r="AD40" s="181">
        <f t="shared" si="13"/>
        <v>0</v>
      </c>
      <c r="AE40" s="429" t="str">
        <f>IF(D40="","",D40)</f>
        <v/>
      </c>
      <c r="AI40" s="1">
        <f>IFERROR(IF(D40="",0,IF(COUNTIF($D$19:D40,D40)&gt;1,1,0)),0)</f>
        <v>0</v>
      </c>
      <c r="AK40" s="173">
        <f t="shared" si="14"/>
        <v>0</v>
      </c>
      <c r="AL40" s="173" t="str">
        <f t="shared" si="15"/>
        <v>00000</v>
      </c>
      <c r="AM40" s="185" t="str">
        <f t="shared" si="16"/>
        <v>0秒0</v>
      </c>
      <c r="AN40" s="186">
        <f t="shared" si="4"/>
        <v>0</v>
      </c>
      <c r="AO40" s="186" t="str">
        <f t="shared" si="5"/>
        <v>0</v>
      </c>
      <c r="AP40" s="186" t="str">
        <f t="shared" si="6"/>
        <v>0</v>
      </c>
      <c r="AQ40" s="186" t="str">
        <f t="shared" si="7"/>
        <v>0m</v>
      </c>
      <c r="AR40" s="186" t="str">
        <f t="shared" si="8"/>
        <v>点</v>
      </c>
      <c r="AS40" s="173">
        <f t="shared" si="9"/>
        <v>0</v>
      </c>
      <c r="AU40" s="173">
        <f t="shared" si="10"/>
        <v>0</v>
      </c>
      <c r="AV40" s="173">
        <f t="shared" si="17"/>
        <v>0</v>
      </c>
      <c r="AW40" s="173">
        <f t="shared" si="18"/>
        <v>0</v>
      </c>
      <c r="BA40" s="181">
        <f t="shared" si="23"/>
        <v>0</v>
      </c>
      <c r="BB40" s="181">
        <f>IFERROR(IF(BC40=0,0,IF(COUNTIF($BC$19:BC40,BC40)&gt;1,1,0)),"")</f>
        <v>0</v>
      </c>
      <c r="BC40" s="1">
        <f>C82</f>
        <v>0</v>
      </c>
    </row>
    <row r="41" spans="1:55" s="1" customFormat="1" ht="18" customHeight="1" thickBot="1">
      <c r="A41" s="443"/>
      <c r="B41" s="414"/>
      <c r="C41" s="466"/>
      <c r="D41" s="394"/>
      <c r="E41" s="394"/>
      <c r="F41" s="221" t="str">
        <f>IF(C40&gt;0,VLOOKUP(C40,男子登録情報!$A$1:$H$1688,5,0),"")</f>
        <v/>
      </c>
      <c r="G41" s="426"/>
      <c r="H41" s="426"/>
      <c r="I41" s="421"/>
      <c r="J41" s="398"/>
      <c r="K41" s="9" t="s">
        <v>38</v>
      </c>
      <c r="L41" s="5"/>
      <c r="M41" s="6" t="str">
        <f>IF(L41&gt;0,VLOOKUP(L41,男子登録情報!$J$2:$K$21,2,0),"")</f>
        <v/>
      </c>
      <c r="N41" s="419"/>
      <c r="O41" s="190" t="str">
        <f t="shared" si="11"/>
        <v/>
      </c>
      <c r="P41" s="421"/>
      <c r="Q41" s="416"/>
      <c r="R41" s="406"/>
      <c r="S41" s="407"/>
      <c r="T41" s="408"/>
      <c r="U41" s="401"/>
      <c r="V41" s="197"/>
      <c r="X41" s="179">
        <f t="shared" si="0"/>
        <v>0</v>
      </c>
      <c r="Y41" s="428"/>
      <c r="Z41" s="178" t="str">
        <f t="shared" si="1"/>
        <v/>
      </c>
      <c r="AA41" s="178" t="str">
        <f t="shared" si="2"/>
        <v/>
      </c>
      <c r="AB41" s="178" t="str">
        <f t="shared" si="3"/>
        <v/>
      </c>
      <c r="AC41" s="178" t="str">
        <f t="shared" si="12"/>
        <v/>
      </c>
      <c r="AD41" s="181">
        <f t="shared" si="13"/>
        <v>0</v>
      </c>
      <c r="AE41" s="430"/>
      <c r="AI41" s="1">
        <f>IFERROR(IF(D41="",0,IF(COUNTIF($D$19:D41,D41)&gt;1,1,0)),0)</f>
        <v>0</v>
      </c>
      <c r="AK41" s="173">
        <f t="shared" si="14"/>
        <v>0</v>
      </c>
      <c r="AL41" s="173" t="str">
        <f t="shared" si="15"/>
        <v>00000</v>
      </c>
      <c r="AM41" s="185" t="str">
        <f t="shared" si="16"/>
        <v>0秒0</v>
      </c>
      <c r="AN41" s="186">
        <f t="shared" si="4"/>
        <v>0</v>
      </c>
      <c r="AO41" s="186" t="str">
        <f t="shared" si="5"/>
        <v>0</v>
      </c>
      <c r="AP41" s="186" t="str">
        <f t="shared" si="6"/>
        <v>0</v>
      </c>
      <c r="AQ41" s="186" t="str">
        <f t="shared" si="7"/>
        <v>0m</v>
      </c>
      <c r="AR41" s="186" t="str">
        <f t="shared" si="8"/>
        <v>点</v>
      </c>
      <c r="AS41" s="173">
        <f t="shared" si="9"/>
        <v>0</v>
      </c>
      <c r="AU41" s="173">
        <f t="shared" si="10"/>
        <v>0</v>
      </c>
      <c r="AV41" s="173">
        <f t="shared" si="17"/>
        <v>0</v>
      </c>
      <c r="AW41" s="173">
        <f t="shared" si="18"/>
        <v>0</v>
      </c>
      <c r="BA41" s="181">
        <f t="shared" si="23"/>
        <v>0</v>
      </c>
      <c r="BB41" s="181">
        <f>IFERROR(IF(BC41=0,0,IF(COUNTIF($BC$19:BC41,BC41)&gt;1,1,0)),"")</f>
        <v>0</v>
      </c>
      <c r="BC41" s="1">
        <f>C85</f>
        <v>0</v>
      </c>
    </row>
    <row r="42" spans="1:55" s="1" customFormat="1" ht="18" customHeight="1" thickBot="1">
      <c r="A42" s="444"/>
      <c r="B42" s="467" t="s">
        <v>39</v>
      </c>
      <c r="C42" s="468"/>
      <c r="D42" s="391"/>
      <c r="E42" s="391"/>
      <c r="F42" s="392"/>
      <c r="G42" s="427"/>
      <c r="H42" s="427"/>
      <c r="I42" s="422"/>
      <c r="J42" s="399"/>
      <c r="K42" s="10" t="s">
        <v>40</v>
      </c>
      <c r="L42" s="11"/>
      <c r="M42" s="12" t="str">
        <f>IF(L42&gt;0,VLOOKUP(L42,男子登録情報!$J$2:$K$21,2,0),"")</f>
        <v/>
      </c>
      <c r="N42" s="420"/>
      <c r="O42" s="7" t="str">
        <f t="shared" si="11"/>
        <v/>
      </c>
      <c r="P42" s="422"/>
      <c r="Q42" s="417"/>
      <c r="R42" s="409"/>
      <c r="S42" s="410"/>
      <c r="T42" s="411"/>
      <c r="U42" s="402"/>
      <c r="V42" s="197"/>
      <c r="X42" s="179">
        <f t="shared" si="0"/>
        <v>0</v>
      </c>
      <c r="Y42" s="428"/>
      <c r="Z42" s="178" t="str">
        <f t="shared" si="1"/>
        <v/>
      </c>
      <c r="AA42" s="178" t="str">
        <f t="shared" si="2"/>
        <v/>
      </c>
      <c r="AB42" s="178" t="str">
        <f t="shared" si="3"/>
        <v/>
      </c>
      <c r="AC42" s="178" t="str">
        <f t="shared" si="12"/>
        <v/>
      </c>
      <c r="AD42" s="181">
        <f t="shared" si="13"/>
        <v>0</v>
      </c>
      <c r="AE42" s="431"/>
      <c r="AI42" s="1">
        <f>IFERROR(IF(D42="",0,IF(COUNTIF($D$19:D42,D42)&gt;1,1,0)),0)</f>
        <v>0</v>
      </c>
      <c r="AK42" s="173">
        <f t="shared" si="14"/>
        <v>0</v>
      </c>
      <c r="AL42" s="173" t="str">
        <f t="shared" si="15"/>
        <v>00000</v>
      </c>
      <c r="AM42" s="185" t="str">
        <f t="shared" si="16"/>
        <v>0秒0</v>
      </c>
      <c r="AN42" s="186">
        <f t="shared" si="4"/>
        <v>0</v>
      </c>
      <c r="AO42" s="186" t="str">
        <f t="shared" si="5"/>
        <v>0</v>
      </c>
      <c r="AP42" s="186" t="str">
        <f t="shared" si="6"/>
        <v>0</v>
      </c>
      <c r="AQ42" s="186" t="str">
        <f t="shared" si="7"/>
        <v>0m</v>
      </c>
      <c r="AR42" s="186" t="str">
        <f t="shared" si="8"/>
        <v>点</v>
      </c>
      <c r="AS42" s="173">
        <f t="shared" si="9"/>
        <v>0</v>
      </c>
      <c r="AU42" s="173">
        <f t="shared" si="10"/>
        <v>0</v>
      </c>
      <c r="AV42" s="173">
        <f t="shared" si="17"/>
        <v>0</v>
      </c>
      <c r="AW42" s="173">
        <f t="shared" si="18"/>
        <v>0</v>
      </c>
      <c r="BA42" s="181">
        <f t="shared" si="23"/>
        <v>0</v>
      </c>
      <c r="BB42" s="181">
        <f>IFERROR(IF(BC42=0,0,IF(COUNTIF($BC$19:BC42,BC42)&gt;1,1,0)),"")</f>
        <v>0</v>
      </c>
      <c r="BC42" s="1">
        <f>C88</f>
        <v>0</v>
      </c>
    </row>
    <row r="43" spans="1:55" s="1" customFormat="1" ht="18" customHeight="1" thickTop="1" thickBot="1">
      <c r="A43" s="442" t="s">
        <v>6055</v>
      </c>
      <c r="B43" s="413" t="s">
        <v>41</v>
      </c>
      <c r="C43" s="418"/>
      <c r="D43" s="393" t="str">
        <f>IF(C43&gt;0,VLOOKUP(C43,男子登録情報!$A$1:$H$1688,3,0),"")</f>
        <v/>
      </c>
      <c r="E43" s="393" t="str">
        <f>IF(C43&gt;0,VLOOKUP(C43,男子登録情報!$A$1:$H$1688,4,0),"")</f>
        <v/>
      </c>
      <c r="F43" s="220" t="str">
        <f>IF(C43&gt;0,VLOOKUP(C43,男子登録情報!$A$1:$H$1688,8,0),"")</f>
        <v/>
      </c>
      <c r="G43" s="425" t="e">
        <f>IF(F44&gt;0,VLOOKUP(F44,男子登録情報!$N$2:$O$49,2,0),"")</f>
        <v>#N/A</v>
      </c>
      <c r="H43" s="425" t="str">
        <f t="shared" ref="H43" si="28">IF(C43&gt;0,TEXT(C43,"100000000"),"")</f>
        <v/>
      </c>
      <c r="I43" s="393" t="str">
        <f>IFERROR(VLOOKUP(C43,男子登録情報!A:G,7,FALSE),"")</f>
        <v/>
      </c>
      <c r="J43" s="397"/>
      <c r="K43" s="4" t="s">
        <v>36</v>
      </c>
      <c r="L43" s="5"/>
      <c r="M43" s="6" t="str">
        <f>IF(L43&gt;0,VLOOKUP(L43,男子登録情報!$J$1:$K$21,2,0),"")</f>
        <v/>
      </c>
      <c r="N43" s="418"/>
      <c r="O43" s="7" t="str">
        <f t="shared" si="11"/>
        <v/>
      </c>
      <c r="P43" s="393" t="str">
        <f>IF(N43="","",AM43)</f>
        <v/>
      </c>
      <c r="Q43" s="415"/>
      <c r="R43" s="403"/>
      <c r="S43" s="404"/>
      <c r="T43" s="405"/>
      <c r="U43" s="400"/>
      <c r="V43" s="197"/>
      <c r="X43" s="179">
        <f t="shared" si="0"/>
        <v>0</v>
      </c>
      <c r="Y43" s="428">
        <f>C43</f>
        <v>0</v>
      </c>
      <c r="Z43" s="178" t="str">
        <f t="shared" si="1"/>
        <v/>
      </c>
      <c r="AA43" s="178" t="str">
        <f t="shared" si="2"/>
        <v/>
      </c>
      <c r="AB43" s="178" t="str">
        <f t="shared" si="3"/>
        <v/>
      </c>
      <c r="AC43" s="178" t="str">
        <f t="shared" si="12"/>
        <v/>
      </c>
      <c r="AD43" s="181">
        <f t="shared" si="13"/>
        <v>0</v>
      </c>
      <c r="AE43" s="429" t="str">
        <f>IF(D43="","",D43)</f>
        <v/>
      </c>
      <c r="AI43" s="1">
        <f>IFERROR(IF(D43="",0,IF(COUNTIF($D$19:D43,D43)&gt;1,1,0)),0)</f>
        <v>0</v>
      </c>
      <c r="AK43" s="173">
        <f t="shared" si="14"/>
        <v>0</v>
      </c>
      <c r="AL43" s="173" t="str">
        <f t="shared" si="15"/>
        <v>00000</v>
      </c>
      <c r="AM43" s="185" t="str">
        <f t="shared" si="16"/>
        <v>0秒0</v>
      </c>
      <c r="AN43" s="186">
        <f t="shared" si="4"/>
        <v>0</v>
      </c>
      <c r="AO43" s="186" t="str">
        <f t="shared" si="5"/>
        <v>0</v>
      </c>
      <c r="AP43" s="186" t="str">
        <f t="shared" si="6"/>
        <v>0</v>
      </c>
      <c r="AQ43" s="186" t="str">
        <f t="shared" si="7"/>
        <v>0m</v>
      </c>
      <c r="AR43" s="186" t="str">
        <f t="shared" si="8"/>
        <v>点</v>
      </c>
      <c r="AS43" s="173">
        <f t="shared" si="9"/>
        <v>0</v>
      </c>
      <c r="AU43" s="173">
        <f t="shared" si="10"/>
        <v>0</v>
      </c>
      <c r="AV43" s="173">
        <f t="shared" si="17"/>
        <v>0</v>
      </c>
      <c r="AW43" s="173">
        <f t="shared" si="18"/>
        <v>0</v>
      </c>
      <c r="BA43" s="181">
        <f t="shared" si="23"/>
        <v>0</v>
      </c>
      <c r="BB43" s="181">
        <f>IFERROR(IF(BC43=0,0,IF(COUNTIF($BC$19:BC43,BC43)&gt;1,1,0)),"")</f>
        <v>0</v>
      </c>
      <c r="BC43" s="1">
        <f>C91</f>
        <v>0</v>
      </c>
    </row>
    <row r="44" spans="1:55" s="1" customFormat="1" ht="18" customHeight="1" thickBot="1">
      <c r="A44" s="443"/>
      <c r="B44" s="414"/>
      <c r="C44" s="466"/>
      <c r="D44" s="394"/>
      <c r="E44" s="394"/>
      <c r="F44" s="221" t="str">
        <f>IF(C43&gt;0,VLOOKUP(C43,男子登録情報!$A$1:$H$1688,5,0),"")</f>
        <v/>
      </c>
      <c r="G44" s="426"/>
      <c r="H44" s="426"/>
      <c r="I44" s="421"/>
      <c r="J44" s="398"/>
      <c r="K44" s="9" t="s">
        <v>38</v>
      </c>
      <c r="L44" s="5"/>
      <c r="M44" s="6" t="str">
        <f>IF(L44&gt;0,VLOOKUP(L44,男子登録情報!$J$2:$K$21,2,0),"")</f>
        <v/>
      </c>
      <c r="N44" s="419"/>
      <c r="O44" s="190" t="str">
        <f t="shared" si="11"/>
        <v/>
      </c>
      <c r="P44" s="421"/>
      <c r="Q44" s="416"/>
      <c r="R44" s="406"/>
      <c r="S44" s="407"/>
      <c r="T44" s="408"/>
      <c r="U44" s="401"/>
      <c r="V44" s="197"/>
      <c r="X44" s="179">
        <f t="shared" si="0"/>
        <v>0</v>
      </c>
      <c r="Y44" s="428"/>
      <c r="Z44" s="178" t="str">
        <f t="shared" si="1"/>
        <v/>
      </c>
      <c r="AA44" s="178" t="str">
        <f t="shared" si="2"/>
        <v/>
      </c>
      <c r="AB44" s="178" t="str">
        <f t="shared" si="3"/>
        <v/>
      </c>
      <c r="AC44" s="178" t="str">
        <f t="shared" si="12"/>
        <v/>
      </c>
      <c r="AD44" s="181">
        <f t="shared" si="13"/>
        <v>0</v>
      </c>
      <c r="AE44" s="430"/>
      <c r="AI44" s="1">
        <f>IFERROR(IF(D44="",0,IF(COUNTIF($D$19:D44,D44)&gt;1,1,0)),0)</f>
        <v>0</v>
      </c>
      <c r="AK44" s="173">
        <f t="shared" si="14"/>
        <v>0</v>
      </c>
      <c r="AL44" s="173" t="str">
        <f t="shared" si="15"/>
        <v>00000</v>
      </c>
      <c r="AM44" s="185" t="str">
        <f t="shared" si="16"/>
        <v>0秒0</v>
      </c>
      <c r="AN44" s="186">
        <f t="shared" si="4"/>
        <v>0</v>
      </c>
      <c r="AO44" s="186" t="str">
        <f t="shared" si="5"/>
        <v>0</v>
      </c>
      <c r="AP44" s="186" t="str">
        <f t="shared" si="6"/>
        <v>0</v>
      </c>
      <c r="AQ44" s="186" t="str">
        <f t="shared" si="7"/>
        <v>0m</v>
      </c>
      <c r="AR44" s="186" t="str">
        <f t="shared" si="8"/>
        <v>点</v>
      </c>
      <c r="AS44" s="173">
        <f t="shared" si="9"/>
        <v>0</v>
      </c>
      <c r="AU44" s="173">
        <f t="shared" si="10"/>
        <v>0</v>
      </c>
      <c r="AV44" s="173">
        <f t="shared" si="17"/>
        <v>0</v>
      </c>
      <c r="AW44" s="173">
        <f t="shared" si="18"/>
        <v>0</v>
      </c>
      <c r="BA44" s="181">
        <f t="shared" si="23"/>
        <v>0</v>
      </c>
      <c r="BB44" s="181">
        <f>IFERROR(IF(BC44=0,0,IF(COUNTIF($BC$19:BC44,BC44)&gt;1,1,0)),"")</f>
        <v>0</v>
      </c>
      <c r="BC44" s="1">
        <f>C94</f>
        <v>0</v>
      </c>
    </row>
    <row r="45" spans="1:55" s="1" customFormat="1" ht="18" customHeight="1" thickBot="1">
      <c r="A45" s="444"/>
      <c r="B45" s="467" t="s">
        <v>39</v>
      </c>
      <c r="C45" s="468"/>
      <c r="D45" s="391"/>
      <c r="E45" s="391"/>
      <c r="F45" s="392"/>
      <c r="G45" s="427"/>
      <c r="H45" s="427"/>
      <c r="I45" s="422"/>
      <c r="J45" s="399"/>
      <c r="K45" s="10" t="s">
        <v>40</v>
      </c>
      <c r="L45" s="11"/>
      <c r="M45" s="12" t="str">
        <f>IF(L45&gt;0,VLOOKUP(L45,男子登録情報!$J$2:$K$21,2,0),"")</f>
        <v/>
      </c>
      <c r="N45" s="420"/>
      <c r="O45" s="7" t="str">
        <f t="shared" si="11"/>
        <v/>
      </c>
      <c r="P45" s="422"/>
      <c r="Q45" s="417"/>
      <c r="R45" s="409"/>
      <c r="S45" s="410"/>
      <c r="T45" s="411"/>
      <c r="U45" s="402"/>
      <c r="V45" s="197"/>
      <c r="X45" s="179">
        <f t="shared" si="0"/>
        <v>0</v>
      </c>
      <c r="Y45" s="428"/>
      <c r="Z45" s="178" t="str">
        <f t="shared" si="1"/>
        <v/>
      </c>
      <c r="AA45" s="178" t="str">
        <f t="shared" si="2"/>
        <v/>
      </c>
      <c r="AB45" s="178" t="str">
        <f t="shared" si="3"/>
        <v/>
      </c>
      <c r="AC45" s="178" t="str">
        <f t="shared" si="12"/>
        <v/>
      </c>
      <c r="AD45" s="181">
        <f t="shared" si="13"/>
        <v>0</v>
      </c>
      <c r="AE45" s="431"/>
      <c r="AI45" s="1">
        <f>IFERROR(IF(D45="",0,IF(COUNTIF($D$19:D45,D45)&gt;1,1,0)),0)</f>
        <v>0</v>
      </c>
      <c r="AK45" s="173">
        <f t="shared" si="14"/>
        <v>0</v>
      </c>
      <c r="AL45" s="173" t="str">
        <f t="shared" si="15"/>
        <v>00000</v>
      </c>
      <c r="AM45" s="185" t="str">
        <f t="shared" si="16"/>
        <v>0秒0</v>
      </c>
      <c r="AN45" s="186">
        <f t="shared" si="4"/>
        <v>0</v>
      </c>
      <c r="AO45" s="186" t="str">
        <f t="shared" si="5"/>
        <v>0</v>
      </c>
      <c r="AP45" s="186" t="str">
        <f t="shared" si="6"/>
        <v>0</v>
      </c>
      <c r="AQ45" s="186" t="str">
        <f t="shared" si="7"/>
        <v>0m</v>
      </c>
      <c r="AR45" s="186" t="str">
        <f t="shared" si="8"/>
        <v>点</v>
      </c>
      <c r="AS45" s="173">
        <f t="shared" si="9"/>
        <v>0</v>
      </c>
      <c r="AU45" s="173">
        <f t="shared" si="10"/>
        <v>0</v>
      </c>
      <c r="AV45" s="173">
        <f t="shared" si="17"/>
        <v>0</v>
      </c>
      <c r="AW45" s="173">
        <f t="shared" si="18"/>
        <v>0</v>
      </c>
      <c r="BA45" s="181">
        <f t="shared" si="23"/>
        <v>0</v>
      </c>
      <c r="BB45" s="181">
        <f>IFERROR(IF(BC45=0,0,IF(COUNTIF($BC$19:BC45,BC45)&gt;1,1,0)),"")</f>
        <v>0</v>
      </c>
      <c r="BC45" s="1">
        <f>C97</f>
        <v>0</v>
      </c>
    </row>
    <row r="46" spans="1:55" s="1" customFormat="1" ht="18" customHeight="1" thickTop="1" thickBot="1">
      <c r="A46" s="442" t="s">
        <v>6056</v>
      </c>
      <c r="B46" s="413" t="s">
        <v>41</v>
      </c>
      <c r="C46" s="418"/>
      <c r="D46" s="393" t="str">
        <f>IF(C46&gt;0,VLOOKUP(C46,男子登録情報!$A$1:$H$1688,3,0),"")</f>
        <v/>
      </c>
      <c r="E46" s="393" t="str">
        <f>IF(C46&gt;0,VLOOKUP(C46,男子登録情報!$A$1:$H$1688,4,0),"")</f>
        <v/>
      </c>
      <c r="F46" s="220" t="str">
        <f>IF(C46&gt;0,VLOOKUP(C46,男子登録情報!$A$1:$H$1688,8,0),"")</f>
        <v/>
      </c>
      <c r="G46" s="425" t="e">
        <f>IF(F47&gt;0,VLOOKUP(F47,男子登録情報!$N$2:$O$49,2,0),"")</f>
        <v>#N/A</v>
      </c>
      <c r="H46" s="425" t="str">
        <f t="shared" ref="H46" si="29">IF(C46&gt;0,TEXT(C46,"100000000"),"")</f>
        <v/>
      </c>
      <c r="I46" s="393" t="str">
        <f>IFERROR(VLOOKUP(C46,男子登録情報!A:G,7,FALSE),"")</f>
        <v/>
      </c>
      <c r="J46" s="397"/>
      <c r="K46" s="4" t="s">
        <v>36</v>
      </c>
      <c r="L46" s="5"/>
      <c r="M46" s="6" t="str">
        <f>IF(L46&gt;0,VLOOKUP(L46,男子登録情報!$J$1:$K$21,2,0),"")</f>
        <v/>
      </c>
      <c r="N46" s="418"/>
      <c r="O46" s="7" t="str">
        <f t="shared" si="11"/>
        <v/>
      </c>
      <c r="P46" s="393" t="str">
        <f>IF(N46="","",AM46)</f>
        <v/>
      </c>
      <c r="Q46" s="415"/>
      <c r="R46" s="403"/>
      <c r="S46" s="404"/>
      <c r="T46" s="405"/>
      <c r="U46" s="400"/>
      <c r="V46" s="197"/>
      <c r="X46" s="179">
        <f t="shared" si="0"/>
        <v>0</v>
      </c>
      <c r="Y46" s="428">
        <f>C46</f>
        <v>0</v>
      </c>
      <c r="Z46" s="178" t="str">
        <f t="shared" si="1"/>
        <v/>
      </c>
      <c r="AA46" s="178" t="str">
        <f t="shared" si="2"/>
        <v/>
      </c>
      <c r="AB46" s="178" t="str">
        <f t="shared" si="3"/>
        <v/>
      </c>
      <c r="AC46" s="178" t="str">
        <f t="shared" si="12"/>
        <v/>
      </c>
      <c r="AD46" s="181">
        <f t="shared" si="13"/>
        <v>0</v>
      </c>
      <c r="AE46" s="429" t="str">
        <f>IF(D46="","",D46)</f>
        <v/>
      </c>
      <c r="AI46" s="1">
        <f>IFERROR(IF(D46="",0,IF(COUNTIF($D$19:D46,D46)&gt;1,1,0)),0)</f>
        <v>0</v>
      </c>
      <c r="AK46" s="173">
        <f t="shared" si="14"/>
        <v>0</v>
      </c>
      <c r="AL46" s="173" t="str">
        <f t="shared" si="15"/>
        <v>00000</v>
      </c>
      <c r="AM46" s="185" t="str">
        <f t="shared" si="16"/>
        <v>0秒0</v>
      </c>
      <c r="AN46" s="186">
        <f t="shared" si="4"/>
        <v>0</v>
      </c>
      <c r="AO46" s="186" t="str">
        <f t="shared" si="5"/>
        <v>0</v>
      </c>
      <c r="AP46" s="186" t="str">
        <f t="shared" si="6"/>
        <v>0</v>
      </c>
      <c r="AQ46" s="186" t="str">
        <f t="shared" si="7"/>
        <v>0m</v>
      </c>
      <c r="AR46" s="186" t="str">
        <f t="shared" si="8"/>
        <v>点</v>
      </c>
      <c r="AS46" s="173">
        <f t="shared" si="9"/>
        <v>0</v>
      </c>
      <c r="AU46" s="173">
        <f t="shared" si="10"/>
        <v>0</v>
      </c>
      <c r="AV46" s="173">
        <f t="shared" si="17"/>
        <v>0</v>
      </c>
      <c r="AW46" s="173">
        <f t="shared" si="18"/>
        <v>0</v>
      </c>
      <c r="BA46" s="181">
        <f t="shared" si="23"/>
        <v>0</v>
      </c>
      <c r="BB46" s="181">
        <f>IFERROR(IF(BC46=0,0,IF(COUNTIF($BC$19:BC46,BC46)&gt;1,1,0)),"")</f>
        <v>0</v>
      </c>
      <c r="BC46" s="1">
        <f>C100</f>
        <v>0</v>
      </c>
    </row>
    <row r="47" spans="1:55" s="1" customFormat="1" ht="18" customHeight="1" thickBot="1">
      <c r="A47" s="443"/>
      <c r="B47" s="414"/>
      <c r="C47" s="466"/>
      <c r="D47" s="394"/>
      <c r="E47" s="394"/>
      <c r="F47" s="221" t="str">
        <f>IF(C46&gt;0,VLOOKUP(C46,男子登録情報!$A$1:$H$1688,5,0),"")</f>
        <v/>
      </c>
      <c r="G47" s="426"/>
      <c r="H47" s="426"/>
      <c r="I47" s="421"/>
      <c r="J47" s="398"/>
      <c r="K47" s="9" t="s">
        <v>38</v>
      </c>
      <c r="L47" s="5"/>
      <c r="M47" s="6" t="str">
        <f>IF(L47&gt;0,VLOOKUP(L47,男子登録情報!$J$2:$K$21,2,0),"")</f>
        <v/>
      </c>
      <c r="N47" s="419"/>
      <c r="O47" s="190" t="str">
        <f t="shared" si="11"/>
        <v/>
      </c>
      <c r="P47" s="421"/>
      <c r="Q47" s="416"/>
      <c r="R47" s="406"/>
      <c r="S47" s="407"/>
      <c r="T47" s="408"/>
      <c r="U47" s="401"/>
      <c r="V47" s="197"/>
      <c r="X47" s="179">
        <f t="shared" si="0"/>
        <v>0</v>
      </c>
      <c r="Y47" s="428"/>
      <c r="Z47" s="178" t="str">
        <f t="shared" si="1"/>
        <v/>
      </c>
      <c r="AA47" s="178" t="str">
        <f t="shared" si="2"/>
        <v/>
      </c>
      <c r="AB47" s="178" t="str">
        <f t="shared" si="3"/>
        <v/>
      </c>
      <c r="AC47" s="178" t="str">
        <f t="shared" si="12"/>
        <v/>
      </c>
      <c r="AD47" s="181">
        <f t="shared" si="13"/>
        <v>0</v>
      </c>
      <c r="AE47" s="430"/>
      <c r="AI47" s="1">
        <f>IFERROR(IF(D47="",0,IF(COUNTIF($D$19:D47,D47)&gt;1,1,0)),0)</f>
        <v>0</v>
      </c>
      <c r="AK47" s="173">
        <f t="shared" si="14"/>
        <v>0</v>
      </c>
      <c r="AL47" s="173" t="str">
        <f t="shared" si="15"/>
        <v>00000</v>
      </c>
      <c r="AM47" s="185" t="str">
        <f t="shared" si="16"/>
        <v>0秒0</v>
      </c>
      <c r="AN47" s="186">
        <f t="shared" si="4"/>
        <v>0</v>
      </c>
      <c r="AO47" s="186" t="str">
        <f t="shared" si="5"/>
        <v>0</v>
      </c>
      <c r="AP47" s="186" t="str">
        <f t="shared" si="6"/>
        <v>0</v>
      </c>
      <c r="AQ47" s="186" t="str">
        <f t="shared" si="7"/>
        <v>0m</v>
      </c>
      <c r="AR47" s="186" t="str">
        <f t="shared" si="8"/>
        <v>点</v>
      </c>
      <c r="AS47" s="173">
        <f t="shared" si="9"/>
        <v>0</v>
      </c>
      <c r="AU47" s="173">
        <f t="shared" si="10"/>
        <v>0</v>
      </c>
      <c r="AV47" s="173">
        <f t="shared" ref="AV47" si="30">IF($N47="",0,IF($R47="",1,0))</f>
        <v>0</v>
      </c>
      <c r="AW47" s="173">
        <f t="shared" si="18"/>
        <v>0</v>
      </c>
      <c r="BA47" s="181">
        <f t="shared" si="23"/>
        <v>0</v>
      </c>
      <c r="BB47" s="181">
        <f>IFERROR(IF(BC47=0,0,IF(COUNTIF($BC$19:BC47,BC47)&gt;1,1,0)),"")</f>
        <v>0</v>
      </c>
      <c r="BC47" s="1">
        <f>C103</f>
        <v>0</v>
      </c>
    </row>
    <row r="48" spans="1:55" s="1" customFormat="1" ht="18" customHeight="1" thickBot="1">
      <c r="A48" s="444"/>
      <c r="B48" s="467" t="s">
        <v>39</v>
      </c>
      <c r="C48" s="468"/>
      <c r="D48" s="391"/>
      <c r="E48" s="391"/>
      <c r="F48" s="392"/>
      <c r="G48" s="427"/>
      <c r="H48" s="427"/>
      <c r="I48" s="422"/>
      <c r="J48" s="399"/>
      <c r="K48" s="10" t="s">
        <v>40</v>
      </c>
      <c r="L48" s="11"/>
      <c r="M48" s="12" t="str">
        <f>IF(L48&gt;0,VLOOKUP(L48,男子登録情報!$J$2:$K$21,2,0),"")</f>
        <v/>
      </c>
      <c r="N48" s="420"/>
      <c r="O48" s="191" t="str">
        <f t="shared" si="11"/>
        <v/>
      </c>
      <c r="P48" s="422"/>
      <c r="Q48" s="417"/>
      <c r="R48" s="409"/>
      <c r="S48" s="410"/>
      <c r="T48" s="411"/>
      <c r="U48" s="402"/>
      <c r="V48" s="197"/>
      <c r="X48" s="179">
        <f t="shared" si="0"/>
        <v>0</v>
      </c>
      <c r="Y48" s="428"/>
      <c r="Z48" s="178" t="str">
        <f t="shared" si="1"/>
        <v/>
      </c>
      <c r="AA48" s="178" t="str">
        <f t="shared" si="2"/>
        <v/>
      </c>
      <c r="AB48" s="178" t="str">
        <f t="shared" si="3"/>
        <v/>
      </c>
      <c r="AC48" s="178" t="str">
        <f t="shared" si="12"/>
        <v/>
      </c>
      <c r="AD48" s="181">
        <f t="shared" si="13"/>
        <v>0</v>
      </c>
      <c r="AE48" s="431"/>
      <c r="AI48" s="1">
        <f>IFERROR(IF(D48="",0,IF(COUNTIF($D$19:D48,D48)&gt;1,1,0)),0)</f>
        <v>0</v>
      </c>
      <c r="AK48" s="173">
        <f t="shared" si="14"/>
        <v>0</v>
      </c>
      <c r="AL48" s="173" t="str">
        <f t="shared" si="15"/>
        <v>00000</v>
      </c>
      <c r="AM48" s="185" t="str">
        <f t="shared" si="16"/>
        <v>0秒0</v>
      </c>
      <c r="AN48" s="186">
        <f t="shared" si="4"/>
        <v>0</v>
      </c>
      <c r="AO48" s="186" t="str">
        <f t="shared" si="5"/>
        <v>0</v>
      </c>
      <c r="AP48" s="186" t="str">
        <f t="shared" si="6"/>
        <v>0</v>
      </c>
      <c r="AQ48" s="186" t="str">
        <f t="shared" si="7"/>
        <v>0m</v>
      </c>
      <c r="AR48" s="186" t="str">
        <f t="shared" si="8"/>
        <v>点</v>
      </c>
      <c r="AS48" s="173">
        <f t="shared" si="9"/>
        <v>0</v>
      </c>
      <c r="AU48" s="173">
        <f t="shared" si="10"/>
        <v>0</v>
      </c>
      <c r="AV48" s="173">
        <f t="shared" ref="AV48" si="31">IF($O48="",0,IF($R48="",1,0))</f>
        <v>0</v>
      </c>
      <c r="AW48" s="173">
        <f t="shared" si="18"/>
        <v>0</v>
      </c>
      <c r="BA48" s="181">
        <f t="shared" si="23"/>
        <v>0</v>
      </c>
      <c r="BB48" s="181">
        <f>IFERROR(IF(BC48=0,0,IF(COUNTIF($BC$19:BC48,BC48)&gt;1,1,0)),"")</f>
        <v>0</v>
      </c>
      <c r="BC48" s="1">
        <f>C106</f>
        <v>0</v>
      </c>
    </row>
    <row r="49" spans="1:42" s="1" customFormat="1" ht="18" customHeight="1" thickTop="1" thickBot="1">
      <c r="A49" s="442" t="s">
        <v>6023</v>
      </c>
      <c r="B49" s="413" t="s">
        <v>41</v>
      </c>
      <c r="C49" s="418"/>
      <c r="D49" s="393" t="str">
        <f>IF(C49&gt;0,VLOOKUP(C49,男子登録情報!$A$1:$H$1688,3,0),"")</f>
        <v/>
      </c>
      <c r="E49" s="393" t="str">
        <f>IF(C49&gt;0,VLOOKUP(C49,男子登録情報!$A$1:$H$1688,4,0),"")</f>
        <v/>
      </c>
      <c r="F49" s="220" t="str">
        <f>IF(C49&gt;0,VLOOKUP(C49,男子登録情報!$A$1:$H$1688,8,0),"")</f>
        <v/>
      </c>
      <c r="G49" s="425" t="e">
        <f>IF(F50&gt;0,VLOOKUP(F50,男子登録情報!$N$2:$O$49,2,0),"")</f>
        <v>#N/A</v>
      </c>
      <c r="H49" s="425" t="str">
        <f t="shared" ref="H49" si="32">IF(C49&gt;0,TEXT(C49,"100000000"),"")</f>
        <v/>
      </c>
      <c r="I49" s="393" t="str">
        <f>IFERROR(VLOOKUP(C49,男子登録情報!A:G,7,FALSE),"")</f>
        <v/>
      </c>
      <c r="J49" s="397"/>
      <c r="K49" s="4" t="s">
        <v>36</v>
      </c>
      <c r="L49" s="5"/>
      <c r="M49" s="6" t="str">
        <f>IF(L49&gt;0,VLOOKUP(L49,男子登録情報!$J$1:$K$21,2,0),"")</f>
        <v/>
      </c>
      <c r="N49" s="418"/>
      <c r="O49" s="7" t="str">
        <f t="shared" si="11"/>
        <v/>
      </c>
      <c r="P49" s="393" t="str">
        <f>IF(N49="","",AM49)</f>
        <v/>
      </c>
      <c r="Q49" s="415"/>
      <c r="R49" s="403"/>
      <c r="S49" s="404"/>
      <c r="T49" s="405"/>
      <c r="U49" s="400"/>
      <c r="V49" s="197"/>
      <c r="AK49" s="173">
        <f t="shared" si="14"/>
        <v>0</v>
      </c>
      <c r="AL49" s="173" t="str">
        <f t="shared" si="15"/>
        <v>00000</v>
      </c>
      <c r="AM49" s="185" t="str">
        <f t="shared" si="16"/>
        <v>0秒0</v>
      </c>
      <c r="AN49" s="186">
        <f t="shared" ref="AN49:AN70" si="33">INT(N49/10000)</f>
        <v>0</v>
      </c>
      <c r="AO49" s="186" t="str">
        <f t="shared" ref="AO49:AO70" si="34">RIGHT(INT(N49/100),2)</f>
        <v>0</v>
      </c>
      <c r="AP49" s="186" t="str">
        <f t="shared" ref="AP49:AP70" si="35">RIGHT(INT(N49/1),2)</f>
        <v>0</v>
      </c>
    </row>
    <row r="50" spans="1:42" s="1" customFormat="1" ht="18" customHeight="1" thickBot="1">
      <c r="A50" s="443"/>
      <c r="B50" s="414"/>
      <c r="C50" s="466"/>
      <c r="D50" s="394"/>
      <c r="E50" s="394"/>
      <c r="F50" s="221" t="str">
        <f>IF(C49&gt;0,VLOOKUP(C49,男子登録情報!$A$1:$H$1688,5,0),"")</f>
        <v/>
      </c>
      <c r="G50" s="426"/>
      <c r="H50" s="426"/>
      <c r="I50" s="421"/>
      <c r="J50" s="398"/>
      <c r="K50" s="9" t="s">
        <v>38</v>
      </c>
      <c r="L50" s="5"/>
      <c r="M50" s="6" t="str">
        <f>IF(L50&gt;0,VLOOKUP(L50,男子登録情報!$J$2:$K$21,2,0),"")</f>
        <v/>
      </c>
      <c r="N50" s="419"/>
      <c r="O50" s="7" t="str">
        <f t="shared" si="11"/>
        <v/>
      </c>
      <c r="P50" s="421"/>
      <c r="Q50" s="416"/>
      <c r="R50" s="406"/>
      <c r="S50" s="407"/>
      <c r="T50" s="408"/>
      <c r="U50" s="401"/>
      <c r="V50" s="197"/>
      <c r="AK50" s="173">
        <f t="shared" si="14"/>
        <v>0</v>
      </c>
      <c r="AL50" s="173" t="str">
        <f t="shared" si="15"/>
        <v>00000</v>
      </c>
      <c r="AM50" s="185" t="str">
        <f t="shared" si="16"/>
        <v>0秒0</v>
      </c>
      <c r="AN50" s="186">
        <f t="shared" si="33"/>
        <v>0</v>
      </c>
      <c r="AO50" s="186" t="str">
        <f t="shared" si="34"/>
        <v>0</v>
      </c>
      <c r="AP50" s="186" t="str">
        <f t="shared" si="35"/>
        <v>0</v>
      </c>
    </row>
    <row r="51" spans="1:42" s="1" customFormat="1" ht="18" customHeight="1" thickBot="1">
      <c r="A51" s="444"/>
      <c r="B51" s="459" t="s">
        <v>39</v>
      </c>
      <c r="C51" s="460"/>
      <c r="D51" s="36"/>
      <c r="E51" s="36"/>
      <c r="F51" s="37"/>
      <c r="G51" s="427"/>
      <c r="H51" s="427"/>
      <c r="I51" s="422"/>
      <c r="J51" s="399"/>
      <c r="K51" s="10" t="s">
        <v>40</v>
      </c>
      <c r="L51" s="11"/>
      <c r="M51" s="12" t="str">
        <f>IF(L51&gt;0,VLOOKUP(L51,男子登録情報!$J$2:$K$21,2,0),"")</f>
        <v/>
      </c>
      <c r="N51" s="420"/>
      <c r="O51" s="7" t="str">
        <f t="shared" si="11"/>
        <v/>
      </c>
      <c r="P51" s="422"/>
      <c r="Q51" s="417"/>
      <c r="R51" s="409"/>
      <c r="S51" s="410"/>
      <c r="T51" s="411"/>
      <c r="U51" s="402"/>
      <c r="V51" s="197"/>
      <c r="AK51" s="173">
        <f t="shared" si="14"/>
        <v>0</v>
      </c>
      <c r="AL51" s="173" t="str">
        <f t="shared" si="15"/>
        <v>00000</v>
      </c>
      <c r="AM51" s="185" t="str">
        <f t="shared" si="16"/>
        <v>0秒0</v>
      </c>
      <c r="AN51" s="186">
        <f t="shared" si="33"/>
        <v>0</v>
      </c>
      <c r="AO51" s="186" t="str">
        <f t="shared" si="34"/>
        <v>0</v>
      </c>
      <c r="AP51" s="186" t="str">
        <f t="shared" si="35"/>
        <v>0</v>
      </c>
    </row>
    <row r="52" spans="1:42" s="1" customFormat="1" ht="18" customHeight="1" thickTop="1" thickBot="1">
      <c r="A52" s="442" t="s">
        <v>6024</v>
      </c>
      <c r="B52" s="413" t="s">
        <v>41</v>
      </c>
      <c r="C52" s="418"/>
      <c r="D52" s="393" t="str">
        <f>IF(C52&gt;0,VLOOKUP(C52,男子登録情報!$A$1:$H$1688,3,0),"")</f>
        <v/>
      </c>
      <c r="E52" s="393" t="str">
        <f>IF(C52&gt;0,VLOOKUP(C52,男子登録情報!$A$1:$H$1688,4,0),"")</f>
        <v/>
      </c>
      <c r="F52" s="220" t="str">
        <f>IF(C52&gt;0,VLOOKUP(C52,男子登録情報!$A$1:$H$1688,8,0),"")</f>
        <v/>
      </c>
      <c r="G52" s="425" t="e">
        <f>IF(F53&gt;0,VLOOKUP(F53,男子登録情報!$N$2:$O$49,2,0),"")</f>
        <v>#N/A</v>
      </c>
      <c r="H52" s="425" t="str">
        <f t="shared" ref="H52" si="36">IF(C52&gt;0,TEXT(C52,"100000000"),"")</f>
        <v/>
      </c>
      <c r="I52" s="393" t="str">
        <f>IFERROR(VLOOKUP(C52,男子登録情報!A:G,7,FALSE),"")</f>
        <v/>
      </c>
      <c r="J52" s="397"/>
      <c r="K52" s="4" t="s">
        <v>36</v>
      </c>
      <c r="L52" s="5"/>
      <c r="M52" s="6" t="str">
        <f>IF(L52&gt;0,VLOOKUP(L52,男子登録情報!$J$1:$K$21,2,0),"")</f>
        <v/>
      </c>
      <c r="N52" s="418"/>
      <c r="O52" s="7" t="str">
        <f t="shared" si="11"/>
        <v/>
      </c>
      <c r="P52" s="393" t="str">
        <f>IF(N52="","",AM52)</f>
        <v/>
      </c>
      <c r="Q52" s="415"/>
      <c r="R52" s="403"/>
      <c r="S52" s="404"/>
      <c r="T52" s="405"/>
      <c r="U52" s="400"/>
      <c r="V52" s="197"/>
      <c r="AK52" s="173">
        <f t="shared" si="14"/>
        <v>0</v>
      </c>
      <c r="AL52" s="173" t="str">
        <f t="shared" si="15"/>
        <v>00000</v>
      </c>
      <c r="AM52" s="185" t="str">
        <f t="shared" si="16"/>
        <v>0秒0</v>
      </c>
      <c r="AN52" s="186">
        <f t="shared" si="33"/>
        <v>0</v>
      </c>
      <c r="AO52" s="186" t="str">
        <f t="shared" si="34"/>
        <v>0</v>
      </c>
      <c r="AP52" s="186" t="str">
        <f t="shared" si="35"/>
        <v>0</v>
      </c>
    </row>
    <row r="53" spans="1:42" s="1" customFormat="1" ht="18" customHeight="1" thickBot="1">
      <c r="A53" s="443"/>
      <c r="B53" s="414"/>
      <c r="C53" s="466"/>
      <c r="D53" s="394"/>
      <c r="E53" s="394"/>
      <c r="F53" s="221" t="str">
        <f>IF(C52&gt;0,VLOOKUP(C52,男子登録情報!$A$1:$H$1688,5,0),"")</f>
        <v/>
      </c>
      <c r="G53" s="426"/>
      <c r="H53" s="426"/>
      <c r="I53" s="421"/>
      <c r="J53" s="398"/>
      <c r="K53" s="9" t="s">
        <v>38</v>
      </c>
      <c r="L53" s="5"/>
      <c r="M53" s="6" t="str">
        <f>IF(L53&gt;0,VLOOKUP(L53,男子登録情報!$J$2:$K$21,2,0),"")</f>
        <v/>
      </c>
      <c r="N53" s="419"/>
      <c r="O53" s="7" t="str">
        <f t="shared" si="11"/>
        <v/>
      </c>
      <c r="P53" s="421"/>
      <c r="Q53" s="416"/>
      <c r="R53" s="406"/>
      <c r="S53" s="407"/>
      <c r="T53" s="408"/>
      <c r="U53" s="401"/>
      <c r="V53" s="197"/>
      <c r="AK53" s="173">
        <f t="shared" si="14"/>
        <v>0</v>
      </c>
      <c r="AL53" s="173" t="str">
        <f t="shared" si="15"/>
        <v>00000</v>
      </c>
      <c r="AM53" s="185" t="str">
        <f t="shared" si="16"/>
        <v>0秒0</v>
      </c>
      <c r="AN53" s="186">
        <f t="shared" si="33"/>
        <v>0</v>
      </c>
      <c r="AO53" s="186" t="str">
        <f t="shared" si="34"/>
        <v>0</v>
      </c>
      <c r="AP53" s="186" t="str">
        <f t="shared" si="35"/>
        <v>0</v>
      </c>
    </row>
    <row r="54" spans="1:42" s="1" customFormat="1" ht="18" customHeight="1" thickBot="1">
      <c r="A54" s="444"/>
      <c r="B54" s="459" t="s">
        <v>2889</v>
      </c>
      <c r="C54" s="460"/>
      <c r="D54" s="36"/>
      <c r="E54" s="36"/>
      <c r="F54" s="37"/>
      <c r="G54" s="427"/>
      <c r="H54" s="427"/>
      <c r="I54" s="422"/>
      <c r="J54" s="399"/>
      <c r="K54" s="10" t="s">
        <v>40</v>
      </c>
      <c r="L54" s="11"/>
      <c r="M54" s="12" t="str">
        <f>IF(L54&gt;0,VLOOKUP(L54,男子登録情報!$J$2:$K$21,2,0),"")</f>
        <v/>
      </c>
      <c r="N54" s="420"/>
      <c r="O54" s="7" t="str">
        <f t="shared" si="11"/>
        <v/>
      </c>
      <c r="P54" s="422"/>
      <c r="Q54" s="417"/>
      <c r="R54" s="409"/>
      <c r="S54" s="410"/>
      <c r="T54" s="411"/>
      <c r="U54" s="402"/>
      <c r="V54" s="197"/>
      <c r="AK54" s="173">
        <f t="shared" si="14"/>
        <v>0</v>
      </c>
      <c r="AL54" s="173" t="str">
        <f t="shared" si="15"/>
        <v>00000</v>
      </c>
      <c r="AM54" s="185" t="str">
        <f t="shared" si="16"/>
        <v>0秒0</v>
      </c>
      <c r="AN54" s="186">
        <f t="shared" si="33"/>
        <v>0</v>
      </c>
      <c r="AO54" s="186" t="str">
        <f t="shared" si="34"/>
        <v>0</v>
      </c>
      <c r="AP54" s="186" t="str">
        <f t="shared" si="35"/>
        <v>0</v>
      </c>
    </row>
    <row r="55" spans="1:42" s="1" customFormat="1" ht="18" customHeight="1" thickTop="1" thickBot="1">
      <c r="A55" s="442" t="s">
        <v>6025</v>
      </c>
      <c r="B55" s="413" t="s">
        <v>41</v>
      </c>
      <c r="C55" s="418"/>
      <c r="D55" s="393" t="str">
        <f>IF(C55&gt;0,VLOOKUP(C55,男子登録情報!$A$1:$H$1688,3,0),"")</f>
        <v/>
      </c>
      <c r="E55" s="393" t="str">
        <f>IF(C55&gt;0,VLOOKUP(C55,男子登録情報!$A$1:$H$1688,4,0),"")</f>
        <v/>
      </c>
      <c r="F55" s="220" t="str">
        <f>IF(C55&gt;0,VLOOKUP(C55,男子登録情報!$A$1:$H$1688,8,0),"")</f>
        <v/>
      </c>
      <c r="G55" s="425" t="e">
        <f>IF(F56&gt;0,VLOOKUP(F56,男子登録情報!$N$2:$O$49,2,0),"")</f>
        <v>#N/A</v>
      </c>
      <c r="H55" s="425" t="str">
        <f t="shared" ref="H55" si="37">IF(C55&gt;0,TEXT(C55,"100000000"),"")</f>
        <v/>
      </c>
      <c r="I55" s="393" t="str">
        <f>IFERROR(VLOOKUP(C55,男子登録情報!A:G,7,FALSE),"")</f>
        <v/>
      </c>
      <c r="J55" s="397"/>
      <c r="K55" s="4" t="s">
        <v>36</v>
      </c>
      <c r="L55" s="5"/>
      <c r="M55" s="6" t="str">
        <f>IF(L55&gt;0,VLOOKUP(L55,男子登録情報!$J$1:$K$21,2,0),"")</f>
        <v/>
      </c>
      <c r="N55" s="418"/>
      <c r="O55" s="7" t="str">
        <f t="shared" si="11"/>
        <v/>
      </c>
      <c r="P55" s="393" t="str">
        <f>IF(N55="","",AM55)</f>
        <v/>
      </c>
      <c r="Q55" s="415"/>
      <c r="R55" s="403"/>
      <c r="S55" s="404"/>
      <c r="T55" s="405"/>
      <c r="U55" s="400"/>
      <c r="V55" s="197"/>
      <c r="AK55" s="173">
        <f t="shared" si="14"/>
        <v>0</v>
      </c>
      <c r="AL55" s="173" t="str">
        <f t="shared" si="15"/>
        <v>00000</v>
      </c>
      <c r="AM55" s="185" t="str">
        <f t="shared" si="16"/>
        <v>0秒0</v>
      </c>
      <c r="AN55" s="186">
        <f t="shared" si="33"/>
        <v>0</v>
      </c>
      <c r="AO55" s="186" t="str">
        <f t="shared" si="34"/>
        <v>0</v>
      </c>
      <c r="AP55" s="186" t="str">
        <f t="shared" si="35"/>
        <v>0</v>
      </c>
    </row>
    <row r="56" spans="1:42" s="1" customFormat="1" ht="18" customHeight="1" thickBot="1">
      <c r="A56" s="443"/>
      <c r="B56" s="414"/>
      <c r="C56" s="466"/>
      <c r="D56" s="394"/>
      <c r="E56" s="394"/>
      <c r="F56" s="221" t="str">
        <f>IF(C55&gt;0,VLOOKUP(C55,男子登録情報!$A$1:$H$1688,5,0),"")</f>
        <v/>
      </c>
      <c r="G56" s="426"/>
      <c r="H56" s="426"/>
      <c r="I56" s="421"/>
      <c r="J56" s="398"/>
      <c r="K56" s="9" t="s">
        <v>38</v>
      </c>
      <c r="L56" s="5"/>
      <c r="M56" s="6" t="str">
        <f>IF(L56&gt;0,VLOOKUP(L56,男子登録情報!$J$2:$K$21,2,0),"")</f>
        <v/>
      </c>
      <c r="N56" s="419"/>
      <c r="O56" s="7" t="str">
        <f t="shared" si="11"/>
        <v/>
      </c>
      <c r="P56" s="421"/>
      <c r="Q56" s="416"/>
      <c r="R56" s="406"/>
      <c r="S56" s="407"/>
      <c r="T56" s="408"/>
      <c r="U56" s="401"/>
      <c r="V56" s="197"/>
      <c r="AK56" s="173">
        <f t="shared" si="14"/>
        <v>0</v>
      </c>
      <c r="AL56" s="173" t="str">
        <f t="shared" si="15"/>
        <v>00000</v>
      </c>
      <c r="AM56" s="185" t="str">
        <f t="shared" si="16"/>
        <v>0秒0</v>
      </c>
      <c r="AN56" s="186">
        <f t="shared" si="33"/>
        <v>0</v>
      </c>
      <c r="AO56" s="186" t="str">
        <f t="shared" si="34"/>
        <v>0</v>
      </c>
      <c r="AP56" s="186" t="str">
        <f t="shared" si="35"/>
        <v>0</v>
      </c>
    </row>
    <row r="57" spans="1:42" s="1" customFormat="1" ht="18" customHeight="1" thickBot="1">
      <c r="A57" s="444"/>
      <c r="B57" s="459" t="s">
        <v>39</v>
      </c>
      <c r="C57" s="460"/>
      <c r="D57" s="36"/>
      <c r="E57" s="36"/>
      <c r="F57" s="37"/>
      <c r="G57" s="427"/>
      <c r="H57" s="427"/>
      <c r="I57" s="422"/>
      <c r="J57" s="399"/>
      <c r="K57" s="10" t="s">
        <v>40</v>
      </c>
      <c r="L57" s="11"/>
      <c r="M57" s="12" t="str">
        <f>IF(L57&gt;0,VLOOKUP(L57,男子登録情報!$J$2:$K$21,2,0),"")</f>
        <v/>
      </c>
      <c r="N57" s="420"/>
      <c r="O57" s="7" t="str">
        <f t="shared" si="11"/>
        <v/>
      </c>
      <c r="P57" s="422"/>
      <c r="Q57" s="417"/>
      <c r="R57" s="409"/>
      <c r="S57" s="410"/>
      <c r="T57" s="411"/>
      <c r="U57" s="402"/>
      <c r="V57" s="197"/>
      <c r="AK57" s="173">
        <f t="shared" si="14"/>
        <v>0</v>
      </c>
      <c r="AL57" s="173" t="str">
        <f t="shared" si="15"/>
        <v>00000</v>
      </c>
      <c r="AM57" s="185" t="str">
        <f t="shared" si="16"/>
        <v>0秒0</v>
      </c>
      <c r="AN57" s="186">
        <f t="shared" si="33"/>
        <v>0</v>
      </c>
      <c r="AO57" s="186" t="str">
        <f t="shared" si="34"/>
        <v>0</v>
      </c>
      <c r="AP57" s="186" t="str">
        <f t="shared" si="35"/>
        <v>0</v>
      </c>
    </row>
    <row r="58" spans="1:42" s="1" customFormat="1" ht="18" customHeight="1" thickTop="1" thickBot="1">
      <c r="A58" s="442" t="s">
        <v>6026</v>
      </c>
      <c r="B58" s="413" t="s">
        <v>41</v>
      </c>
      <c r="C58" s="418"/>
      <c r="D58" s="393" t="str">
        <f>IF(C58&gt;0,VLOOKUP(C58,男子登録情報!$A$1:$H$1688,3,0),"")</f>
        <v/>
      </c>
      <c r="E58" s="393" t="str">
        <f>IF(C58&gt;0,VLOOKUP(C58,男子登録情報!$A$1:$H$1688,4,0),"")</f>
        <v/>
      </c>
      <c r="F58" s="220" t="str">
        <f>IF(C58&gt;0,VLOOKUP(C58,男子登録情報!$A$1:$H$1688,8,0),"")</f>
        <v/>
      </c>
      <c r="G58" s="425" t="e">
        <f>IF(F59&gt;0,VLOOKUP(F59,男子登録情報!$N$2:$O$49,2,0),"")</f>
        <v>#N/A</v>
      </c>
      <c r="H58" s="425" t="str">
        <f t="shared" ref="H58" si="38">IF(C58&gt;0,TEXT(C58,"100000000"),"")</f>
        <v/>
      </c>
      <c r="I58" s="393" t="str">
        <f>IFERROR(VLOOKUP(C58,男子登録情報!A:G,7,FALSE),"")</f>
        <v/>
      </c>
      <c r="J58" s="397"/>
      <c r="K58" s="4" t="s">
        <v>36</v>
      </c>
      <c r="L58" s="5"/>
      <c r="M58" s="6" t="str">
        <f>IF(L58&gt;0,VLOOKUP(L58,男子登録情報!$J$1:$K$21,2,0),"")</f>
        <v/>
      </c>
      <c r="N58" s="418"/>
      <c r="O58" s="7" t="str">
        <f t="shared" si="11"/>
        <v/>
      </c>
      <c r="P58" s="393" t="str">
        <f>IF(N58="","",AM58)</f>
        <v/>
      </c>
      <c r="Q58" s="415"/>
      <c r="R58" s="403"/>
      <c r="S58" s="404"/>
      <c r="T58" s="405"/>
      <c r="U58" s="400"/>
      <c r="V58" s="197"/>
      <c r="AK58" s="173">
        <f t="shared" si="14"/>
        <v>0</v>
      </c>
      <c r="AL58" s="173" t="str">
        <f t="shared" si="15"/>
        <v>00000</v>
      </c>
      <c r="AM58" s="185" t="str">
        <f t="shared" si="16"/>
        <v>0秒0</v>
      </c>
      <c r="AN58" s="186">
        <f t="shared" si="33"/>
        <v>0</v>
      </c>
      <c r="AO58" s="186" t="str">
        <f t="shared" si="34"/>
        <v>0</v>
      </c>
      <c r="AP58" s="186" t="str">
        <f t="shared" si="35"/>
        <v>0</v>
      </c>
    </row>
    <row r="59" spans="1:42" s="1" customFormat="1" ht="18" customHeight="1" thickBot="1">
      <c r="A59" s="443"/>
      <c r="B59" s="414"/>
      <c r="C59" s="466"/>
      <c r="D59" s="394"/>
      <c r="E59" s="394"/>
      <c r="F59" s="221" t="str">
        <f>IF(C58&gt;0,VLOOKUP(C58,男子登録情報!$A$1:$H$1688,5,0),"")</f>
        <v/>
      </c>
      <c r="G59" s="426"/>
      <c r="H59" s="426"/>
      <c r="I59" s="421"/>
      <c r="J59" s="398"/>
      <c r="K59" s="9" t="s">
        <v>38</v>
      </c>
      <c r="L59" s="5"/>
      <c r="M59" s="6" t="str">
        <f>IF(L59&gt;0,VLOOKUP(L59,男子登録情報!$J$2:$K$21,2,0),"")</f>
        <v/>
      </c>
      <c r="N59" s="419"/>
      <c r="O59" s="7" t="str">
        <f t="shared" si="11"/>
        <v/>
      </c>
      <c r="P59" s="421"/>
      <c r="Q59" s="416"/>
      <c r="R59" s="406"/>
      <c r="S59" s="407"/>
      <c r="T59" s="408"/>
      <c r="U59" s="401"/>
      <c r="V59" s="197"/>
      <c r="AK59" s="173">
        <f t="shared" si="14"/>
        <v>0</v>
      </c>
      <c r="AL59" s="173" t="str">
        <f t="shared" si="15"/>
        <v>00000</v>
      </c>
      <c r="AM59" s="185" t="str">
        <f t="shared" si="16"/>
        <v>0秒0</v>
      </c>
      <c r="AN59" s="186">
        <f t="shared" si="33"/>
        <v>0</v>
      </c>
      <c r="AO59" s="186" t="str">
        <f t="shared" si="34"/>
        <v>0</v>
      </c>
      <c r="AP59" s="186" t="str">
        <f t="shared" si="35"/>
        <v>0</v>
      </c>
    </row>
    <row r="60" spans="1:42" s="1" customFormat="1" ht="18" customHeight="1" thickBot="1">
      <c r="A60" s="444"/>
      <c r="B60" s="459" t="s">
        <v>39</v>
      </c>
      <c r="C60" s="460"/>
      <c r="D60" s="36"/>
      <c r="E60" s="36"/>
      <c r="F60" s="37"/>
      <c r="G60" s="427"/>
      <c r="H60" s="427"/>
      <c r="I60" s="422"/>
      <c r="J60" s="399"/>
      <c r="K60" s="10" t="s">
        <v>40</v>
      </c>
      <c r="L60" s="11"/>
      <c r="M60" s="12" t="str">
        <f>IF(L60&gt;0,VLOOKUP(L60,男子登録情報!$J$2:$K$21,2,0),"")</f>
        <v/>
      </c>
      <c r="N60" s="420"/>
      <c r="O60" s="7" t="str">
        <f t="shared" si="11"/>
        <v/>
      </c>
      <c r="P60" s="422"/>
      <c r="Q60" s="417"/>
      <c r="R60" s="409"/>
      <c r="S60" s="410"/>
      <c r="T60" s="411"/>
      <c r="U60" s="402"/>
      <c r="V60" s="197"/>
      <c r="AK60" s="173">
        <f t="shared" si="14"/>
        <v>0</v>
      </c>
      <c r="AL60" s="173" t="str">
        <f t="shared" si="15"/>
        <v>00000</v>
      </c>
      <c r="AM60" s="185" t="str">
        <f t="shared" si="16"/>
        <v>0秒0</v>
      </c>
      <c r="AN60" s="186">
        <f t="shared" si="33"/>
        <v>0</v>
      </c>
      <c r="AO60" s="186" t="str">
        <f t="shared" si="34"/>
        <v>0</v>
      </c>
      <c r="AP60" s="186" t="str">
        <f t="shared" si="35"/>
        <v>0</v>
      </c>
    </row>
    <row r="61" spans="1:42" s="1" customFormat="1" ht="18" customHeight="1" thickTop="1" thickBot="1">
      <c r="A61" s="442" t="s">
        <v>6027</v>
      </c>
      <c r="B61" s="413" t="s">
        <v>41</v>
      </c>
      <c r="C61" s="418"/>
      <c r="D61" s="393" t="str">
        <f>IF(C61&gt;0,VLOOKUP(C61,男子登録情報!$A$1:$H$1688,3,0),"")</f>
        <v/>
      </c>
      <c r="E61" s="393" t="str">
        <f>IF(C61&gt;0,VLOOKUP(C61,男子登録情報!$A$1:$H$1688,4,0),"")</f>
        <v/>
      </c>
      <c r="F61" s="220" t="str">
        <f>IF(C61&gt;0,VLOOKUP(C61,男子登録情報!$A$1:$H$1688,8,0),"")</f>
        <v/>
      </c>
      <c r="G61" s="425" t="e">
        <f>IF(F62&gt;0,VLOOKUP(F62,男子登録情報!$N$2:$O$49,2,0),"")</f>
        <v>#N/A</v>
      </c>
      <c r="H61" s="425" t="str">
        <f t="shared" ref="H61" si="39">IF(C61&gt;0,TEXT(C61,"100000000"),"")</f>
        <v/>
      </c>
      <c r="I61" s="393" t="str">
        <f>IFERROR(VLOOKUP(C61,男子登録情報!A:G,7,FALSE),"")</f>
        <v/>
      </c>
      <c r="J61" s="397"/>
      <c r="K61" s="4" t="s">
        <v>36</v>
      </c>
      <c r="L61" s="5"/>
      <c r="M61" s="6" t="str">
        <f>IF(L61&gt;0,VLOOKUP(L61,男子登録情報!$J$1:$K$21,2,0),"")</f>
        <v/>
      </c>
      <c r="N61" s="418"/>
      <c r="O61" s="7" t="str">
        <f t="shared" si="11"/>
        <v/>
      </c>
      <c r="P61" s="393" t="str">
        <f>IF(N61="","",AM61)</f>
        <v/>
      </c>
      <c r="Q61" s="415"/>
      <c r="R61" s="403"/>
      <c r="S61" s="404"/>
      <c r="T61" s="405"/>
      <c r="U61" s="400"/>
      <c r="V61" s="197"/>
      <c r="AK61" s="173">
        <f t="shared" si="14"/>
        <v>0</v>
      </c>
      <c r="AL61" s="173" t="str">
        <f t="shared" si="15"/>
        <v>00000</v>
      </c>
      <c r="AM61" s="185" t="str">
        <f t="shared" si="16"/>
        <v>0秒0</v>
      </c>
      <c r="AN61" s="186">
        <f t="shared" si="33"/>
        <v>0</v>
      </c>
      <c r="AO61" s="186" t="str">
        <f t="shared" si="34"/>
        <v>0</v>
      </c>
      <c r="AP61" s="186" t="str">
        <f t="shared" si="35"/>
        <v>0</v>
      </c>
    </row>
    <row r="62" spans="1:42" s="1" customFormat="1" ht="18" customHeight="1" thickBot="1">
      <c r="A62" s="443"/>
      <c r="B62" s="414"/>
      <c r="C62" s="466"/>
      <c r="D62" s="394"/>
      <c r="E62" s="394"/>
      <c r="F62" s="221" t="str">
        <f>IF(C61&gt;0,VLOOKUP(C61,男子登録情報!$A$1:$H$1688,5,0),"")</f>
        <v/>
      </c>
      <c r="G62" s="426"/>
      <c r="H62" s="426"/>
      <c r="I62" s="421"/>
      <c r="J62" s="398"/>
      <c r="K62" s="9" t="s">
        <v>38</v>
      </c>
      <c r="L62" s="5"/>
      <c r="M62" s="6" t="str">
        <f>IF(L62&gt;0,VLOOKUP(L62,男子登録情報!$J$2:$K$21,2,0),"")</f>
        <v/>
      </c>
      <c r="N62" s="419"/>
      <c r="O62" s="7" t="str">
        <f t="shared" si="11"/>
        <v/>
      </c>
      <c r="P62" s="421"/>
      <c r="Q62" s="416"/>
      <c r="R62" s="406"/>
      <c r="S62" s="407"/>
      <c r="T62" s="408"/>
      <c r="U62" s="401"/>
      <c r="V62" s="197"/>
      <c r="AK62" s="173">
        <f t="shared" si="14"/>
        <v>0</v>
      </c>
      <c r="AL62" s="173" t="str">
        <f t="shared" si="15"/>
        <v>00000</v>
      </c>
      <c r="AM62" s="185" t="str">
        <f t="shared" si="16"/>
        <v>0秒0</v>
      </c>
      <c r="AN62" s="186">
        <f t="shared" si="33"/>
        <v>0</v>
      </c>
      <c r="AO62" s="186" t="str">
        <f t="shared" si="34"/>
        <v>0</v>
      </c>
      <c r="AP62" s="186" t="str">
        <f t="shared" si="35"/>
        <v>0</v>
      </c>
    </row>
    <row r="63" spans="1:42" s="1" customFormat="1" ht="18" customHeight="1" thickBot="1">
      <c r="A63" s="444"/>
      <c r="B63" s="459" t="s">
        <v>39</v>
      </c>
      <c r="C63" s="460"/>
      <c r="D63" s="36"/>
      <c r="E63" s="36"/>
      <c r="F63" s="37"/>
      <c r="G63" s="427"/>
      <c r="H63" s="427"/>
      <c r="I63" s="422"/>
      <c r="J63" s="399"/>
      <c r="K63" s="10" t="s">
        <v>40</v>
      </c>
      <c r="L63" s="11"/>
      <c r="M63" s="12" t="str">
        <f>IF(L63&gt;0,VLOOKUP(L63,男子登録情報!$J$2:$K$21,2,0),"")</f>
        <v/>
      </c>
      <c r="N63" s="420"/>
      <c r="O63" s="7" t="str">
        <f t="shared" si="11"/>
        <v/>
      </c>
      <c r="P63" s="422"/>
      <c r="Q63" s="417"/>
      <c r="R63" s="409"/>
      <c r="S63" s="410"/>
      <c r="T63" s="411"/>
      <c r="U63" s="402"/>
      <c r="V63" s="197"/>
      <c r="AK63" s="173">
        <f t="shared" si="14"/>
        <v>0</v>
      </c>
      <c r="AL63" s="173" t="str">
        <f t="shared" si="15"/>
        <v>00000</v>
      </c>
      <c r="AM63" s="185" t="str">
        <f t="shared" si="16"/>
        <v>0秒0</v>
      </c>
      <c r="AN63" s="186">
        <f t="shared" si="33"/>
        <v>0</v>
      </c>
      <c r="AO63" s="186" t="str">
        <f t="shared" si="34"/>
        <v>0</v>
      </c>
      <c r="AP63" s="186" t="str">
        <f t="shared" si="35"/>
        <v>0</v>
      </c>
    </row>
    <row r="64" spans="1:42" s="1" customFormat="1" ht="18" customHeight="1" thickTop="1" thickBot="1">
      <c r="A64" s="442" t="s">
        <v>6028</v>
      </c>
      <c r="B64" s="413" t="s">
        <v>41</v>
      </c>
      <c r="C64" s="418"/>
      <c r="D64" s="393" t="str">
        <f>IF(C64&gt;0,VLOOKUP(C64,男子登録情報!$A$1:$H$1688,3,0),"")</f>
        <v/>
      </c>
      <c r="E64" s="393" t="str">
        <f>IF(C64&gt;0,VLOOKUP(C64,男子登録情報!$A$1:$H$1688,4,0),"")</f>
        <v/>
      </c>
      <c r="F64" s="220" t="str">
        <f>IF(C64&gt;0,VLOOKUP(C64,男子登録情報!$A$1:$H$1688,8,0),"")</f>
        <v/>
      </c>
      <c r="G64" s="425" t="e">
        <f>IF(F65&gt;0,VLOOKUP(F65,男子登録情報!$N$2:$O$49,2,0),"")</f>
        <v>#N/A</v>
      </c>
      <c r="H64" s="425" t="str">
        <f t="shared" ref="H64" si="40">IF(C64&gt;0,TEXT(C64,"100000000"),"")</f>
        <v/>
      </c>
      <c r="I64" s="393" t="str">
        <f>IFERROR(VLOOKUP(C64,男子登録情報!A:G,7,FALSE),"")</f>
        <v/>
      </c>
      <c r="J64" s="397"/>
      <c r="K64" s="4" t="s">
        <v>36</v>
      </c>
      <c r="L64" s="5"/>
      <c r="M64" s="6" t="str">
        <f>IF(L64&gt;0,VLOOKUP(L64,男子登録情報!$J$1:$K$21,2,0),"")</f>
        <v/>
      </c>
      <c r="N64" s="418"/>
      <c r="O64" s="7" t="str">
        <f t="shared" si="11"/>
        <v/>
      </c>
      <c r="P64" s="393" t="str">
        <f>IF(N64="","",AM64)</f>
        <v/>
      </c>
      <c r="Q64" s="415"/>
      <c r="R64" s="403"/>
      <c r="S64" s="404"/>
      <c r="T64" s="405"/>
      <c r="U64" s="400"/>
      <c r="V64" s="197"/>
      <c r="AK64" s="173">
        <f t="shared" si="14"/>
        <v>0</v>
      </c>
      <c r="AL64" s="173" t="str">
        <f t="shared" si="15"/>
        <v>00000</v>
      </c>
      <c r="AM64" s="185" t="str">
        <f t="shared" si="16"/>
        <v>0秒0</v>
      </c>
      <c r="AN64" s="186">
        <f t="shared" si="33"/>
        <v>0</v>
      </c>
      <c r="AO64" s="186" t="str">
        <f t="shared" si="34"/>
        <v>0</v>
      </c>
      <c r="AP64" s="186" t="str">
        <f t="shared" si="35"/>
        <v>0</v>
      </c>
    </row>
    <row r="65" spans="1:42" s="1" customFormat="1" ht="18" customHeight="1" thickBot="1">
      <c r="A65" s="443"/>
      <c r="B65" s="414"/>
      <c r="C65" s="466"/>
      <c r="D65" s="394"/>
      <c r="E65" s="394"/>
      <c r="F65" s="221" t="str">
        <f>IF(C64&gt;0,VLOOKUP(C64,男子登録情報!$A$1:$H$1688,5,0),"")</f>
        <v/>
      </c>
      <c r="G65" s="426"/>
      <c r="H65" s="426"/>
      <c r="I65" s="421"/>
      <c r="J65" s="398"/>
      <c r="K65" s="9" t="s">
        <v>38</v>
      </c>
      <c r="L65" s="5"/>
      <c r="M65" s="6" t="str">
        <f>IF(L65&gt;0,VLOOKUP(L65,男子登録情報!$J$2:$K$21,2,0),"")</f>
        <v/>
      </c>
      <c r="N65" s="419"/>
      <c r="O65" s="7" t="str">
        <f t="shared" si="11"/>
        <v/>
      </c>
      <c r="P65" s="421"/>
      <c r="Q65" s="416"/>
      <c r="R65" s="406"/>
      <c r="S65" s="407"/>
      <c r="T65" s="408"/>
      <c r="U65" s="401"/>
      <c r="V65" s="197"/>
      <c r="AK65" s="173">
        <f t="shared" si="14"/>
        <v>0</v>
      </c>
      <c r="AL65" s="173" t="str">
        <f t="shared" si="15"/>
        <v>00000</v>
      </c>
      <c r="AM65" s="185" t="str">
        <f t="shared" si="16"/>
        <v>0秒0</v>
      </c>
      <c r="AN65" s="186">
        <f t="shared" si="33"/>
        <v>0</v>
      </c>
      <c r="AO65" s="186" t="str">
        <f t="shared" si="34"/>
        <v>0</v>
      </c>
      <c r="AP65" s="186" t="str">
        <f t="shared" si="35"/>
        <v>0</v>
      </c>
    </row>
    <row r="66" spans="1:42" s="1" customFormat="1" ht="18" customHeight="1" thickBot="1">
      <c r="A66" s="444"/>
      <c r="B66" s="459" t="s">
        <v>39</v>
      </c>
      <c r="C66" s="460"/>
      <c r="D66" s="36"/>
      <c r="E66" s="36"/>
      <c r="F66" s="37"/>
      <c r="G66" s="427"/>
      <c r="H66" s="427"/>
      <c r="I66" s="422"/>
      <c r="J66" s="399"/>
      <c r="K66" s="10" t="s">
        <v>40</v>
      </c>
      <c r="L66" s="11"/>
      <c r="M66" s="12" t="str">
        <f>IF(L66&gt;0,VLOOKUP(L66,男子登録情報!$J$2:$K$21,2,0),"")</f>
        <v/>
      </c>
      <c r="N66" s="420"/>
      <c r="O66" s="7" t="str">
        <f t="shared" si="11"/>
        <v/>
      </c>
      <c r="P66" s="422"/>
      <c r="Q66" s="417"/>
      <c r="R66" s="409"/>
      <c r="S66" s="410"/>
      <c r="T66" s="411"/>
      <c r="U66" s="402"/>
      <c r="V66" s="197"/>
      <c r="AK66" s="173">
        <f t="shared" si="14"/>
        <v>0</v>
      </c>
      <c r="AL66" s="173" t="str">
        <f t="shared" si="15"/>
        <v>00000</v>
      </c>
      <c r="AM66" s="185" t="str">
        <f t="shared" si="16"/>
        <v>0秒0</v>
      </c>
      <c r="AN66" s="186">
        <f t="shared" si="33"/>
        <v>0</v>
      </c>
      <c r="AO66" s="186" t="str">
        <f t="shared" si="34"/>
        <v>0</v>
      </c>
      <c r="AP66" s="186" t="str">
        <f t="shared" si="35"/>
        <v>0</v>
      </c>
    </row>
    <row r="67" spans="1:42" s="1" customFormat="1" ht="18" customHeight="1" thickTop="1" thickBot="1">
      <c r="A67" s="442" t="s">
        <v>6029</v>
      </c>
      <c r="B67" s="413" t="s">
        <v>41</v>
      </c>
      <c r="C67" s="418"/>
      <c r="D67" s="393" t="str">
        <f>IF(C67&gt;0,VLOOKUP(C67,男子登録情報!$A$1:$H$1688,3,0),"")</f>
        <v/>
      </c>
      <c r="E67" s="393" t="str">
        <f>IF(C67&gt;0,VLOOKUP(C67,男子登録情報!$A$1:$H$1688,4,0),"")</f>
        <v/>
      </c>
      <c r="F67" s="220" t="str">
        <f>IF(C67&gt;0,VLOOKUP(C67,男子登録情報!$A$1:$H$1688,8,0),"")</f>
        <v/>
      </c>
      <c r="G67" s="425" t="e">
        <f>IF(F68&gt;0,VLOOKUP(F68,男子登録情報!$N$2:$O$49,2,0),"")</f>
        <v>#N/A</v>
      </c>
      <c r="H67" s="425" t="str">
        <f t="shared" ref="H67" si="41">IF(C67&gt;0,TEXT(C67,"100000000"),"")</f>
        <v/>
      </c>
      <c r="I67" s="393" t="str">
        <f>IFERROR(VLOOKUP(C67,男子登録情報!A:G,7,FALSE),"")</f>
        <v/>
      </c>
      <c r="J67" s="397"/>
      <c r="K67" s="4" t="s">
        <v>36</v>
      </c>
      <c r="L67" s="5"/>
      <c r="M67" s="6" t="str">
        <f>IF(L67&gt;0,VLOOKUP(L67,男子登録情報!$J$1:$K$21,2,0),"")</f>
        <v/>
      </c>
      <c r="N67" s="418"/>
      <c r="O67" s="7" t="str">
        <f t="shared" si="11"/>
        <v/>
      </c>
      <c r="P67" s="393" t="str">
        <f>IF(N67="","",AM67)</f>
        <v/>
      </c>
      <c r="Q67" s="415"/>
      <c r="R67" s="403"/>
      <c r="S67" s="404"/>
      <c r="T67" s="405"/>
      <c r="U67" s="400"/>
      <c r="V67" s="197"/>
      <c r="AK67" s="173">
        <f t="shared" si="14"/>
        <v>0</v>
      </c>
      <c r="AL67" s="173" t="str">
        <f t="shared" si="15"/>
        <v>00000</v>
      </c>
      <c r="AM67" s="185" t="str">
        <f t="shared" si="16"/>
        <v>0秒0</v>
      </c>
      <c r="AN67" s="186">
        <f t="shared" si="33"/>
        <v>0</v>
      </c>
      <c r="AO67" s="186" t="str">
        <f t="shared" si="34"/>
        <v>0</v>
      </c>
      <c r="AP67" s="186" t="str">
        <f t="shared" si="35"/>
        <v>0</v>
      </c>
    </row>
    <row r="68" spans="1:42" s="1" customFormat="1" ht="18" customHeight="1" thickBot="1">
      <c r="A68" s="443"/>
      <c r="B68" s="414"/>
      <c r="C68" s="466"/>
      <c r="D68" s="394"/>
      <c r="E68" s="394"/>
      <c r="F68" s="221" t="str">
        <f>IF(C67&gt;0,VLOOKUP(C67,男子登録情報!$A$1:$H$1688,5,0),"")</f>
        <v/>
      </c>
      <c r="G68" s="426"/>
      <c r="H68" s="426"/>
      <c r="I68" s="421"/>
      <c r="J68" s="398"/>
      <c r="K68" s="9" t="s">
        <v>38</v>
      </c>
      <c r="L68" s="5"/>
      <c r="M68" s="6" t="str">
        <f>IF(L68&gt;0,VLOOKUP(L68,男子登録情報!$J$2:$K$21,2,0),"")</f>
        <v/>
      </c>
      <c r="N68" s="419"/>
      <c r="O68" s="7" t="str">
        <f t="shared" si="11"/>
        <v/>
      </c>
      <c r="P68" s="421"/>
      <c r="Q68" s="416"/>
      <c r="R68" s="406"/>
      <c r="S68" s="407"/>
      <c r="T68" s="408"/>
      <c r="U68" s="401"/>
      <c r="V68" s="197"/>
      <c r="AK68" s="173">
        <f t="shared" si="14"/>
        <v>0</v>
      </c>
      <c r="AL68" s="173" t="str">
        <f t="shared" si="15"/>
        <v>00000</v>
      </c>
      <c r="AM68" s="185" t="str">
        <f t="shared" si="16"/>
        <v>0秒0</v>
      </c>
      <c r="AN68" s="186">
        <f t="shared" si="33"/>
        <v>0</v>
      </c>
      <c r="AO68" s="186" t="str">
        <f t="shared" si="34"/>
        <v>0</v>
      </c>
      <c r="AP68" s="186" t="str">
        <f t="shared" si="35"/>
        <v>0</v>
      </c>
    </row>
    <row r="69" spans="1:42" s="1" customFormat="1" ht="18" customHeight="1" thickBot="1">
      <c r="A69" s="444"/>
      <c r="B69" s="459" t="s">
        <v>39</v>
      </c>
      <c r="C69" s="460"/>
      <c r="D69" s="36"/>
      <c r="E69" s="36"/>
      <c r="F69" s="37"/>
      <c r="G69" s="427"/>
      <c r="H69" s="427"/>
      <c r="I69" s="422"/>
      <c r="J69" s="399"/>
      <c r="K69" s="10" t="s">
        <v>40</v>
      </c>
      <c r="L69" s="11"/>
      <c r="M69" s="12" t="str">
        <f>IF(L69&gt;0,VLOOKUP(L69,男子登録情報!$J$2:$K$21,2,0),"")</f>
        <v/>
      </c>
      <c r="N69" s="420"/>
      <c r="O69" s="7" t="str">
        <f t="shared" si="11"/>
        <v/>
      </c>
      <c r="P69" s="422"/>
      <c r="Q69" s="417"/>
      <c r="R69" s="409"/>
      <c r="S69" s="410"/>
      <c r="T69" s="411"/>
      <c r="U69" s="402"/>
      <c r="V69" s="197"/>
      <c r="AK69" s="173">
        <f t="shared" si="14"/>
        <v>0</v>
      </c>
      <c r="AL69" s="173" t="str">
        <f t="shared" si="15"/>
        <v>00000</v>
      </c>
      <c r="AM69" s="185" t="str">
        <f t="shared" si="16"/>
        <v>0秒0</v>
      </c>
      <c r="AN69" s="186">
        <f t="shared" si="33"/>
        <v>0</v>
      </c>
      <c r="AO69" s="186" t="str">
        <f t="shared" si="34"/>
        <v>0</v>
      </c>
      <c r="AP69" s="186" t="str">
        <f t="shared" si="35"/>
        <v>0</v>
      </c>
    </row>
    <row r="70" spans="1:42" s="1" customFormat="1" ht="18" customHeight="1" thickTop="1" thickBot="1">
      <c r="A70" s="442" t="s">
        <v>6057</v>
      </c>
      <c r="B70" s="413" t="s">
        <v>41</v>
      </c>
      <c r="C70" s="418"/>
      <c r="D70" s="393" t="str">
        <f>IF(C70&gt;0,VLOOKUP(C70,男子登録情報!$A$1:$H$1688,3,0),"")</f>
        <v/>
      </c>
      <c r="E70" s="393" t="str">
        <f>IF(C70&gt;0,VLOOKUP(C70,男子登録情報!$A$1:$H$1688,4,0),"")</f>
        <v/>
      </c>
      <c r="F70" s="220" t="str">
        <f>IF(C70&gt;0,VLOOKUP(C70,男子登録情報!$A$1:$H$1688,8,0),"")</f>
        <v/>
      </c>
      <c r="G70" s="425" t="e">
        <f>IF(F71&gt;0,VLOOKUP(F71,男子登録情報!$N$2:$O$49,2,0),"")</f>
        <v>#N/A</v>
      </c>
      <c r="H70" s="425" t="str">
        <f t="shared" ref="H70" si="42">IF(C70&gt;0,TEXT(C70,"100000000"),"")</f>
        <v/>
      </c>
      <c r="I70" s="393" t="str">
        <f>IFERROR(VLOOKUP(C70,男子登録情報!A:G,7,FALSE),"")</f>
        <v/>
      </c>
      <c r="J70" s="397"/>
      <c r="K70" s="4" t="s">
        <v>36</v>
      </c>
      <c r="L70" s="5"/>
      <c r="M70" s="6" t="str">
        <f>IF(L70&gt;0,VLOOKUP(L70,男子登録情報!$J$1:$K$21,2,0),"")</f>
        <v/>
      </c>
      <c r="N70" s="418"/>
      <c r="O70" s="7" t="str">
        <f t="shared" si="11"/>
        <v/>
      </c>
      <c r="P70" s="393" t="str">
        <f>IF(N70="","",AM70)</f>
        <v/>
      </c>
      <c r="Q70" s="415"/>
      <c r="R70" s="403"/>
      <c r="S70" s="404"/>
      <c r="T70" s="405"/>
      <c r="U70" s="400"/>
      <c r="V70" s="197"/>
      <c r="AK70" s="173">
        <f t="shared" si="14"/>
        <v>0</v>
      </c>
      <c r="AL70" s="173" t="str">
        <f t="shared" si="15"/>
        <v>00000</v>
      </c>
      <c r="AM70" s="185" t="str">
        <f t="shared" si="16"/>
        <v>0秒0</v>
      </c>
      <c r="AN70" s="186">
        <f t="shared" si="33"/>
        <v>0</v>
      </c>
      <c r="AO70" s="186" t="str">
        <f t="shared" si="34"/>
        <v>0</v>
      </c>
      <c r="AP70" s="186" t="str">
        <f t="shared" si="35"/>
        <v>0</v>
      </c>
    </row>
    <row r="71" spans="1:42" s="1" customFormat="1" ht="18" customHeight="1" thickBot="1">
      <c r="A71" s="443"/>
      <c r="B71" s="414"/>
      <c r="C71" s="466"/>
      <c r="D71" s="394"/>
      <c r="E71" s="394"/>
      <c r="F71" s="221" t="str">
        <f>IF(C70&gt;0,VLOOKUP(C70,男子登録情報!$A$1:$H$1688,5,0),"")</f>
        <v/>
      </c>
      <c r="G71" s="426"/>
      <c r="H71" s="426"/>
      <c r="I71" s="421"/>
      <c r="J71" s="398"/>
      <c r="K71" s="9" t="s">
        <v>38</v>
      </c>
      <c r="L71" s="5"/>
      <c r="M71" s="6" t="str">
        <f>IF(L71&gt;0,VLOOKUP(L71,男子登録情報!$J$2:$K$21,2,0),"")</f>
        <v/>
      </c>
      <c r="N71" s="419"/>
      <c r="O71" s="7" t="str">
        <f t="shared" ref="O71:O110" si="43">IF(M71="","",LEFT(M71,5)&amp;" "&amp;IF(OR(LEFT(M71,3)*1&lt;70,LEFT(M71,3)*1&gt;100),REPT(0,7-LEN(N71)),REPT(0,5-LEN(N71)))&amp;N71)</f>
        <v/>
      </c>
      <c r="P71" s="421"/>
      <c r="Q71" s="416"/>
      <c r="R71" s="406"/>
      <c r="S71" s="407"/>
      <c r="T71" s="408"/>
      <c r="U71" s="401"/>
      <c r="V71" s="197"/>
      <c r="AK71" s="173">
        <f t="shared" si="14"/>
        <v>0</v>
      </c>
      <c r="AL71" s="173" t="str">
        <f t="shared" si="15"/>
        <v>00000</v>
      </c>
      <c r="AM71" s="185" t="str">
        <f t="shared" si="16"/>
        <v>0秒0</v>
      </c>
      <c r="AN71" s="186">
        <f t="shared" ref="AN71:AN90" si="44">INT(N71/10000)</f>
        <v>0</v>
      </c>
      <c r="AO71" s="186" t="str">
        <f t="shared" ref="AO71:AO90" si="45">RIGHT(INT(N71/100),2)</f>
        <v>0</v>
      </c>
      <c r="AP71" s="186" t="str">
        <f t="shared" ref="AP71:AP90" si="46">RIGHT(INT(N71/1),2)</f>
        <v>0</v>
      </c>
    </row>
    <row r="72" spans="1:42" s="1" customFormat="1" ht="18" customHeight="1" thickBot="1">
      <c r="A72" s="444"/>
      <c r="B72" s="459" t="s">
        <v>39</v>
      </c>
      <c r="C72" s="460"/>
      <c r="D72" s="36"/>
      <c r="E72" s="36"/>
      <c r="F72" s="37"/>
      <c r="G72" s="427"/>
      <c r="H72" s="427"/>
      <c r="I72" s="422"/>
      <c r="J72" s="399"/>
      <c r="K72" s="10" t="s">
        <v>40</v>
      </c>
      <c r="L72" s="11"/>
      <c r="M72" s="12" t="str">
        <f>IF(L72&gt;0,VLOOKUP(L72,男子登録情報!$J$2:$K$21,2,0),"")</f>
        <v/>
      </c>
      <c r="N72" s="420"/>
      <c r="O72" s="7" t="str">
        <f t="shared" si="43"/>
        <v/>
      </c>
      <c r="P72" s="422"/>
      <c r="Q72" s="417"/>
      <c r="R72" s="409"/>
      <c r="S72" s="410"/>
      <c r="T72" s="411"/>
      <c r="U72" s="402"/>
      <c r="V72" s="197"/>
      <c r="AK72" s="173">
        <f t="shared" ref="AK72:AK111" si="47">IF(VALUE(AO72)&gt;59,1,0)</f>
        <v>0</v>
      </c>
      <c r="AL72" s="173" t="str">
        <f t="shared" ref="AL72:AL111" si="48">IF(COUNTIF(L72,"*m*")&gt;0,RIGHT(10000000+AS72,7),RIGHT(100000+AS72,5))</f>
        <v>00000</v>
      </c>
      <c r="AM72" s="185" t="str">
        <f t="shared" ref="AM72:AM108" si="49">IF(AN72=0,AO72&amp;"秒"&amp;AP72,AN72&amp;"分"&amp;AO72&amp;"秒"&amp;AP72)</f>
        <v>0秒0</v>
      </c>
      <c r="AN72" s="186">
        <f t="shared" si="44"/>
        <v>0</v>
      </c>
      <c r="AO72" s="186" t="str">
        <f t="shared" si="45"/>
        <v>0</v>
      </c>
      <c r="AP72" s="186" t="str">
        <f t="shared" si="46"/>
        <v>0</v>
      </c>
    </row>
    <row r="73" spans="1:42" s="1" customFormat="1" ht="18" customHeight="1" thickTop="1" thickBot="1">
      <c r="A73" s="442" t="s">
        <v>6058</v>
      </c>
      <c r="B73" s="413" t="s">
        <v>41</v>
      </c>
      <c r="C73" s="418"/>
      <c r="D73" s="393" t="str">
        <f>IF(C73&gt;0,VLOOKUP(C73,男子登録情報!$A$1:$H$1688,3,0),"")</f>
        <v/>
      </c>
      <c r="E73" s="393" t="str">
        <f>IF(C73&gt;0,VLOOKUP(C73,男子登録情報!$A$1:$H$1688,4,0),"")</f>
        <v/>
      </c>
      <c r="F73" s="220" t="str">
        <f>IF(C73&gt;0,VLOOKUP(C73,男子登録情報!$A$1:$H$1688,8,0),"")</f>
        <v/>
      </c>
      <c r="G73" s="425" t="e">
        <f>IF(F74&gt;0,VLOOKUP(F74,男子登録情報!$N$2:$O$49,2,0),"")</f>
        <v>#N/A</v>
      </c>
      <c r="H73" s="425" t="str">
        <f t="shared" ref="H73" si="50">IF(C73&gt;0,TEXT(C73,"100000000"),"")</f>
        <v/>
      </c>
      <c r="I73" s="393" t="str">
        <f>IFERROR(VLOOKUP(C73,男子登録情報!A:G,7,FALSE),"")</f>
        <v/>
      </c>
      <c r="J73" s="397"/>
      <c r="K73" s="4" t="s">
        <v>36</v>
      </c>
      <c r="L73" s="5"/>
      <c r="M73" s="6" t="str">
        <f>IF(L73&gt;0,VLOOKUP(L73,男子登録情報!$J$1:$K$21,2,0),"")</f>
        <v/>
      </c>
      <c r="N73" s="418"/>
      <c r="O73" s="7" t="str">
        <f t="shared" si="43"/>
        <v/>
      </c>
      <c r="P73" s="393" t="str">
        <f>IF(N73="","",AM73)</f>
        <v/>
      </c>
      <c r="Q73" s="415"/>
      <c r="R73" s="403"/>
      <c r="S73" s="404"/>
      <c r="T73" s="405"/>
      <c r="U73" s="400"/>
      <c r="V73" s="197"/>
      <c r="AK73" s="173">
        <f t="shared" si="47"/>
        <v>0</v>
      </c>
      <c r="AL73" s="173" t="str">
        <f t="shared" si="48"/>
        <v>00000</v>
      </c>
      <c r="AM73" s="185" t="str">
        <f t="shared" si="49"/>
        <v>0秒0</v>
      </c>
      <c r="AN73" s="186">
        <f t="shared" si="44"/>
        <v>0</v>
      </c>
      <c r="AO73" s="186" t="str">
        <f t="shared" si="45"/>
        <v>0</v>
      </c>
      <c r="AP73" s="186" t="str">
        <f t="shared" si="46"/>
        <v>0</v>
      </c>
    </row>
    <row r="74" spans="1:42" s="1" customFormat="1" ht="18" customHeight="1" thickBot="1">
      <c r="A74" s="443"/>
      <c r="B74" s="414"/>
      <c r="C74" s="466"/>
      <c r="D74" s="394"/>
      <c r="E74" s="394"/>
      <c r="F74" s="221" t="str">
        <f>IF(C73&gt;0,VLOOKUP(C73,男子登録情報!$A$1:$H$1688,5,0),"")</f>
        <v/>
      </c>
      <c r="G74" s="426"/>
      <c r="H74" s="426"/>
      <c r="I74" s="421"/>
      <c r="J74" s="398"/>
      <c r="K74" s="9" t="s">
        <v>38</v>
      </c>
      <c r="L74" s="5"/>
      <c r="M74" s="6" t="str">
        <f>IF(L74&gt;0,VLOOKUP(L74,男子登録情報!$J$2:$K$21,2,0),"")</f>
        <v/>
      </c>
      <c r="N74" s="419"/>
      <c r="O74" s="7" t="str">
        <f t="shared" si="43"/>
        <v/>
      </c>
      <c r="P74" s="421"/>
      <c r="Q74" s="416"/>
      <c r="R74" s="406"/>
      <c r="S74" s="407"/>
      <c r="T74" s="408"/>
      <c r="U74" s="401"/>
      <c r="V74" s="197"/>
      <c r="AK74" s="173">
        <f t="shared" si="47"/>
        <v>0</v>
      </c>
      <c r="AL74" s="173" t="str">
        <f t="shared" si="48"/>
        <v>00000</v>
      </c>
      <c r="AM74" s="185" t="str">
        <f t="shared" si="49"/>
        <v>0秒0</v>
      </c>
      <c r="AN74" s="186">
        <f t="shared" si="44"/>
        <v>0</v>
      </c>
      <c r="AO74" s="186" t="str">
        <f t="shared" si="45"/>
        <v>0</v>
      </c>
      <c r="AP74" s="186" t="str">
        <f t="shared" si="46"/>
        <v>0</v>
      </c>
    </row>
    <row r="75" spans="1:42" s="1" customFormat="1" ht="18" customHeight="1" thickBot="1">
      <c r="A75" s="444"/>
      <c r="B75" s="459" t="s">
        <v>2889</v>
      </c>
      <c r="C75" s="460"/>
      <c r="D75" s="36"/>
      <c r="E75" s="36"/>
      <c r="F75" s="37"/>
      <c r="G75" s="427"/>
      <c r="H75" s="427"/>
      <c r="I75" s="422"/>
      <c r="J75" s="399"/>
      <c r="K75" s="10" t="s">
        <v>40</v>
      </c>
      <c r="L75" s="11"/>
      <c r="M75" s="12" t="str">
        <f>IF(L75&gt;0,VLOOKUP(L75,男子登録情報!$J$2:$K$21,2,0),"")</f>
        <v/>
      </c>
      <c r="N75" s="420"/>
      <c r="O75" s="7" t="str">
        <f t="shared" si="43"/>
        <v/>
      </c>
      <c r="P75" s="422"/>
      <c r="Q75" s="417"/>
      <c r="R75" s="409"/>
      <c r="S75" s="410"/>
      <c r="T75" s="411"/>
      <c r="U75" s="402"/>
      <c r="V75" s="197"/>
      <c r="AK75" s="173">
        <f t="shared" si="47"/>
        <v>0</v>
      </c>
      <c r="AL75" s="173" t="str">
        <f t="shared" si="48"/>
        <v>00000</v>
      </c>
      <c r="AM75" s="185" t="str">
        <f t="shared" si="49"/>
        <v>0秒0</v>
      </c>
      <c r="AN75" s="186">
        <f t="shared" si="44"/>
        <v>0</v>
      </c>
      <c r="AO75" s="186" t="str">
        <f t="shared" si="45"/>
        <v>0</v>
      </c>
      <c r="AP75" s="186" t="str">
        <f t="shared" si="46"/>
        <v>0</v>
      </c>
    </row>
    <row r="76" spans="1:42" s="1" customFormat="1" ht="18" customHeight="1" thickTop="1" thickBot="1">
      <c r="A76" s="442" t="s">
        <v>6059</v>
      </c>
      <c r="B76" s="413" t="s">
        <v>41</v>
      </c>
      <c r="C76" s="418"/>
      <c r="D76" s="393" t="str">
        <f>IF(C76&gt;0,VLOOKUP(C76,男子登録情報!$A$1:$H$1688,3,0),"")</f>
        <v/>
      </c>
      <c r="E76" s="393" t="str">
        <f>IF(C76&gt;0,VLOOKUP(C76,男子登録情報!$A$1:$H$1688,4,0),"")</f>
        <v/>
      </c>
      <c r="F76" s="220" t="str">
        <f>IF(C76&gt;0,VLOOKUP(C76,男子登録情報!$A$1:$H$1688,8,0),"")</f>
        <v/>
      </c>
      <c r="G76" s="425" t="e">
        <f>IF(F77&gt;0,VLOOKUP(F77,男子登録情報!$N$2:$O$49,2,0),"")</f>
        <v>#N/A</v>
      </c>
      <c r="H76" s="425" t="str">
        <f t="shared" ref="H76" si="51">IF(C76&gt;0,TEXT(C76,"100000000"),"")</f>
        <v/>
      </c>
      <c r="I76" s="393" t="str">
        <f>IFERROR(VLOOKUP(C76,男子登録情報!A:G,7,FALSE),"")</f>
        <v/>
      </c>
      <c r="J76" s="397"/>
      <c r="K76" s="4" t="s">
        <v>36</v>
      </c>
      <c r="L76" s="5"/>
      <c r="M76" s="6" t="str">
        <f>IF(L76&gt;0,VLOOKUP(L76,男子登録情報!$J$1:$K$21,2,0),"")</f>
        <v/>
      </c>
      <c r="N76" s="418"/>
      <c r="O76" s="7" t="str">
        <f t="shared" si="43"/>
        <v/>
      </c>
      <c r="P76" s="393" t="str">
        <f>IF(N76="","",AM76)</f>
        <v/>
      </c>
      <c r="Q76" s="415"/>
      <c r="R76" s="403"/>
      <c r="S76" s="404"/>
      <c r="T76" s="405"/>
      <c r="U76" s="400"/>
      <c r="V76" s="197"/>
      <c r="AK76" s="173">
        <f t="shared" si="47"/>
        <v>0</v>
      </c>
      <c r="AL76" s="173" t="str">
        <f t="shared" si="48"/>
        <v>00000</v>
      </c>
      <c r="AM76" s="185" t="str">
        <f t="shared" si="49"/>
        <v>0秒0</v>
      </c>
      <c r="AN76" s="186">
        <f t="shared" si="44"/>
        <v>0</v>
      </c>
      <c r="AO76" s="186" t="str">
        <f t="shared" si="45"/>
        <v>0</v>
      </c>
      <c r="AP76" s="186" t="str">
        <f t="shared" si="46"/>
        <v>0</v>
      </c>
    </row>
    <row r="77" spans="1:42" s="1" customFormat="1" ht="18" customHeight="1" thickBot="1">
      <c r="A77" s="443"/>
      <c r="B77" s="414"/>
      <c r="C77" s="466"/>
      <c r="D77" s="394"/>
      <c r="E77" s="394"/>
      <c r="F77" s="221" t="str">
        <f>IF(C76&gt;0,VLOOKUP(C76,男子登録情報!$A$1:$H$1688,5,0),"")</f>
        <v/>
      </c>
      <c r="G77" s="426"/>
      <c r="H77" s="426"/>
      <c r="I77" s="421"/>
      <c r="J77" s="398"/>
      <c r="K77" s="9" t="s">
        <v>38</v>
      </c>
      <c r="L77" s="5"/>
      <c r="M77" s="6" t="str">
        <f>IF(L77&gt;0,VLOOKUP(L77,男子登録情報!$J$2:$K$21,2,0),"")</f>
        <v/>
      </c>
      <c r="N77" s="419"/>
      <c r="O77" s="7" t="str">
        <f t="shared" si="43"/>
        <v/>
      </c>
      <c r="P77" s="421"/>
      <c r="Q77" s="416"/>
      <c r="R77" s="406"/>
      <c r="S77" s="407"/>
      <c r="T77" s="408"/>
      <c r="U77" s="401"/>
      <c r="V77" s="197"/>
      <c r="AK77" s="173">
        <f t="shared" si="47"/>
        <v>0</v>
      </c>
      <c r="AL77" s="173" t="str">
        <f t="shared" si="48"/>
        <v>00000</v>
      </c>
      <c r="AM77" s="185" t="str">
        <f t="shared" si="49"/>
        <v>0秒0</v>
      </c>
      <c r="AN77" s="186">
        <f t="shared" si="44"/>
        <v>0</v>
      </c>
      <c r="AO77" s="186" t="str">
        <f t="shared" si="45"/>
        <v>0</v>
      </c>
      <c r="AP77" s="186" t="str">
        <f t="shared" si="46"/>
        <v>0</v>
      </c>
    </row>
    <row r="78" spans="1:42" s="1" customFormat="1" ht="18" customHeight="1" thickBot="1">
      <c r="A78" s="444"/>
      <c r="B78" s="459" t="s">
        <v>39</v>
      </c>
      <c r="C78" s="460"/>
      <c r="D78" s="38"/>
      <c r="E78" s="36"/>
      <c r="F78" s="37"/>
      <c r="G78" s="427"/>
      <c r="H78" s="427"/>
      <c r="I78" s="422"/>
      <c r="J78" s="399"/>
      <c r="K78" s="10" t="s">
        <v>40</v>
      </c>
      <c r="L78" s="11"/>
      <c r="M78" s="12" t="str">
        <f>IF(L78&gt;0,VLOOKUP(L78,男子登録情報!$J$2:$K$21,2,0),"")</f>
        <v/>
      </c>
      <c r="N78" s="420"/>
      <c r="O78" s="7" t="str">
        <f t="shared" si="43"/>
        <v/>
      </c>
      <c r="P78" s="422"/>
      <c r="Q78" s="417"/>
      <c r="R78" s="409"/>
      <c r="S78" s="410"/>
      <c r="T78" s="411"/>
      <c r="U78" s="402"/>
      <c r="V78" s="197"/>
      <c r="AK78" s="173">
        <f t="shared" si="47"/>
        <v>0</v>
      </c>
      <c r="AL78" s="173" t="str">
        <f t="shared" si="48"/>
        <v>00000</v>
      </c>
      <c r="AM78" s="185" t="str">
        <f t="shared" si="49"/>
        <v>0秒0</v>
      </c>
      <c r="AN78" s="186">
        <f t="shared" si="44"/>
        <v>0</v>
      </c>
      <c r="AO78" s="186" t="str">
        <f t="shared" si="45"/>
        <v>0</v>
      </c>
      <c r="AP78" s="186" t="str">
        <f t="shared" si="46"/>
        <v>0</v>
      </c>
    </row>
    <row r="79" spans="1:42" s="1" customFormat="1" ht="18" customHeight="1" thickTop="1" thickBot="1">
      <c r="A79" s="442" t="s">
        <v>6030</v>
      </c>
      <c r="B79" s="469" t="s">
        <v>41</v>
      </c>
      <c r="C79" s="418"/>
      <c r="D79" s="418" t="str">
        <f>IF(C79&gt;0,VLOOKUP(C79,男子登録情報!$A$1:$H$1688,3,0),"")</f>
        <v/>
      </c>
      <c r="E79" s="418" t="str">
        <f>IF(C79&gt;0,VLOOKUP(C79,男子登録情報!$A$1:$H$1688,4,0),"")</f>
        <v/>
      </c>
      <c r="F79" s="34" t="str">
        <f>IF(C79&gt;0,VLOOKUP(C79,男子登録情報!$A$1:$H$1688,8,0),"")</f>
        <v/>
      </c>
      <c r="G79" s="425" t="e">
        <f>IF(F80&gt;0,VLOOKUP(F80,男子登録情報!$N$2:$O$49,2,0),"")</f>
        <v>#N/A</v>
      </c>
      <c r="H79" s="425" t="str">
        <f t="shared" ref="H79" si="52">IF(C79&gt;0,TEXT(C79,"100000000"),"")</f>
        <v/>
      </c>
      <c r="I79" s="393" t="str">
        <f>IFERROR(VLOOKUP(C79,男子登録情報!A:G,7,FALSE),"")</f>
        <v/>
      </c>
      <c r="J79" s="397"/>
      <c r="K79" s="4" t="s">
        <v>36</v>
      </c>
      <c r="L79" s="5"/>
      <c r="M79" s="6" t="str">
        <f>IF(L79&gt;0,VLOOKUP(L79,男子登録情報!$J$1:$K$21,2,0),"")</f>
        <v/>
      </c>
      <c r="N79" s="418"/>
      <c r="O79" s="7" t="str">
        <f t="shared" si="43"/>
        <v/>
      </c>
      <c r="P79" s="393" t="str">
        <f>IF(N79="","",AM79)</f>
        <v/>
      </c>
      <c r="Q79" s="484"/>
      <c r="R79" s="403"/>
      <c r="S79" s="404"/>
      <c r="T79" s="405"/>
      <c r="U79" s="481"/>
      <c r="V79" s="197"/>
      <c r="AK79" s="173">
        <f t="shared" si="47"/>
        <v>0</v>
      </c>
      <c r="AL79" s="173" t="str">
        <f t="shared" si="48"/>
        <v>00000</v>
      </c>
      <c r="AM79" s="185" t="str">
        <f t="shared" si="49"/>
        <v>0秒0</v>
      </c>
      <c r="AN79" s="186">
        <f t="shared" si="44"/>
        <v>0</v>
      </c>
      <c r="AO79" s="186" t="str">
        <f t="shared" si="45"/>
        <v>0</v>
      </c>
      <c r="AP79" s="186" t="str">
        <f t="shared" si="46"/>
        <v>0</v>
      </c>
    </row>
    <row r="80" spans="1:42" s="1" customFormat="1" ht="18" customHeight="1" thickBot="1">
      <c r="A80" s="443"/>
      <c r="B80" s="470"/>
      <c r="C80" s="466"/>
      <c r="D80" s="466"/>
      <c r="E80" s="466"/>
      <c r="F80" s="35" t="str">
        <f>IF(C79&gt;0,VLOOKUP(C79,男子登録情報!$A$1:$H$1688,5,0),"")</f>
        <v/>
      </c>
      <c r="G80" s="426"/>
      <c r="H80" s="426"/>
      <c r="I80" s="421"/>
      <c r="J80" s="398"/>
      <c r="K80" s="9" t="s">
        <v>38</v>
      </c>
      <c r="L80" s="5"/>
      <c r="M80" s="6" t="str">
        <f>IF(L80&gt;0,VLOOKUP(L80,男子登録情報!$J$2:$K$21,2,0),"")</f>
        <v/>
      </c>
      <c r="N80" s="419"/>
      <c r="O80" s="7" t="str">
        <f t="shared" si="43"/>
        <v/>
      </c>
      <c r="P80" s="421"/>
      <c r="Q80" s="485"/>
      <c r="R80" s="406"/>
      <c r="S80" s="407"/>
      <c r="T80" s="408"/>
      <c r="U80" s="482"/>
      <c r="V80" s="197"/>
      <c r="AK80" s="173">
        <f t="shared" si="47"/>
        <v>0</v>
      </c>
      <c r="AL80" s="173" t="str">
        <f t="shared" si="48"/>
        <v>00000</v>
      </c>
      <c r="AM80" s="185" t="str">
        <f t="shared" si="49"/>
        <v>0秒0</v>
      </c>
      <c r="AN80" s="186">
        <f t="shared" si="44"/>
        <v>0</v>
      </c>
      <c r="AO80" s="186" t="str">
        <f t="shared" si="45"/>
        <v>0</v>
      </c>
      <c r="AP80" s="186" t="str">
        <f t="shared" si="46"/>
        <v>0</v>
      </c>
    </row>
    <row r="81" spans="1:42" s="1" customFormat="1" ht="18" customHeight="1" thickBot="1">
      <c r="A81" s="444"/>
      <c r="B81" s="471" t="s">
        <v>39</v>
      </c>
      <c r="C81" s="391"/>
      <c r="D81" s="36"/>
      <c r="E81" s="36"/>
      <c r="F81" s="37"/>
      <c r="G81" s="427"/>
      <c r="H81" s="427"/>
      <c r="I81" s="422"/>
      <c r="J81" s="399"/>
      <c r="K81" s="10" t="s">
        <v>40</v>
      </c>
      <c r="L81" s="11"/>
      <c r="M81" s="12" t="str">
        <f>IF(L81&gt;0,VLOOKUP(L81,男子登録情報!$J$2:$K$21,2,0),"")</f>
        <v/>
      </c>
      <c r="N81" s="420"/>
      <c r="O81" s="7" t="str">
        <f t="shared" si="43"/>
        <v/>
      </c>
      <c r="P81" s="422"/>
      <c r="Q81" s="486"/>
      <c r="R81" s="409"/>
      <c r="S81" s="410"/>
      <c r="T81" s="411"/>
      <c r="U81" s="483"/>
      <c r="V81" s="197"/>
      <c r="AK81" s="173">
        <f t="shared" si="47"/>
        <v>0</v>
      </c>
      <c r="AL81" s="173" t="str">
        <f t="shared" si="48"/>
        <v>00000</v>
      </c>
      <c r="AM81" s="185" t="str">
        <f t="shared" si="49"/>
        <v>0秒0</v>
      </c>
      <c r="AN81" s="186">
        <f t="shared" si="44"/>
        <v>0</v>
      </c>
      <c r="AO81" s="186" t="str">
        <f t="shared" si="45"/>
        <v>0</v>
      </c>
      <c r="AP81" s="186" t="str">
        <f t="shared" si="46"/>
        <v>0</v>
      </c>
    </row>
    <row r="82" spans="1:42" s="1" customFormat="1" ht="18" customHeight="1" thickTop="1" thickBot="1">
      <c r="A82" s="442" t="s">
        <v>6031</v>
      </c>
      <c r="B82" s="469" t="s">
        <v>41</v>
      </c>
      <c r="C82" s="418"/>
      <c r="D82" s="418" t="str">
        <f>IF(C82&gt;0,VLOOKUP(C82,男子登録情報!$A$1:$H$1688,3,0),"")</f>
        <v/>
      </c>
      <c r="E82" s="418" t="str">
        <f>IF(C82&gt;0,VLOOKUP(C82,男子登録情報!$A$1:$H$1688,4,0),"")</f>
        <v/>
      </c>
      <c r="F82" s="34" t="str">
        <f>IF(C82&gt;0,VLOOKUP(C82,男子登録情報!$A$1:$H$1688,8,0),"")</f>
        <v/>
      </c>
      <c r="G82" s="425" t="e">
        <f>IF(F83&gt;0,VLOOKUP(F83,男子登録情報!$N$2:$O$49,2,0),"")</f>
        <v>#N/A</v>
      </c>
      <c r="H82" s="425" t="str">
        <f t="shared" ref="H82" si="53">IF(C82&gt;0,TEXT(C82,"100000000"),"")</f>
        <v/>
      </c>
      <c r="I82" s="393" t="str">
        <f>IFERROR(VLOOKUP(C82,男子登録情報!A:G,7,FALSE),"")</f>
        <v/>
      </c>
      <c r="J82" s="397"/>
      <c r="K82" s="4" t="s">
        <v>36</v>
      </c>
      <c r="L82" s="5"/>
      <c r="M82" s="6" t="str">
        <f>IF(L82&gt;0,VLOOKUP(L82,男子登録情報!$J$1:$K$21,2,0),"")</f>
        <v/>
      </c>
      <c r="N82" s="418"/>
      <c r="O82" s="7" t="str">
        <f t="shared" si="43"/>
        <v/>
      </c>
      <c r="P82" s="393" t="str">
        <f>IF(N82="","",AM82)</f>
        <v/>
      </c>
      <c r="Q82" s="484"/>
      <c r="R82" s="403"/>
      <c r="S82" s="404"/>
      <c r="T82" s="405"/>
      <c r="U82" s="481"/>
      <c r="V82" s="197"/>
      <c r="AK82" s="173">
        <f t="shared" si="47"/>
        <v>0</v>
      </c>
      <c r="AL82" s="173" t="str">
        <f t="shared" si="48"/>
        <v>00000</v>
      </c>
      <c r="AM82" s="185" t="str">
        <f t="shared" si="49"/>
        <v>0秒0</v>
      </c>
      <c r="AN82" s="186">
        <f t="shared" si="44"/>
        <v>0</v>
      </c>
      <c r="AO82" s="186" t="str">
        <f t="shared" si="45"/>
        <v>0</v>
      </c>
      <c r="AP82" s="186" t="str">
        <f t="shared" si="46"/>
        <v>0</v>
      </c>
    </row>
    <row r="83" spans="1:42" s="1" customFormat="1" ht="18" customHeight="1" thickBot="1">
      <c r="A83" s="443"/>
      <c r="B83" s="470"/>
      <c r="C83" s="466"/>
      <c r="D83" s="466"/>
      <c r="E83" s="466"/>
      <c r="F83" s="35" t="str">
        <f>IF(C82&gt;0,VLOOKUP(C82,男子登録情報!$A$1:$H$1688,5,0),"")</f>
        <v/>
      </c>
      <c r="G83" s="426"/>
      <c r="H83" s="426"/>
      <c r="I83" s="421"/>
      <c r="J83" s="398"/>
      <c r="K83" s="9" t="s">
        <v>38</v>
      </c>
      <c r="L83" s="5"/>
      <c r="M83" s="6" t="str">
        <f>IF(L83&gt;0,VLOOKUP(L83,男子登録情報!$J$2:$K$21,2,0),"")</f>
        <v/>
      </c>
      <c r="N83" s="419"/>
      <c r="O83" s="7" t="str">
        <f t="shared" si="43"/>
        <v/>
      </c>
      <c r="P83" s="421"/>
      <c r="Q83" s="485"/>
      <c r="R83" s="406"/>
      <c r="S83" s="407"/>
      <c r="T83" s="408"/>
      <c r="U83" s="482"/>
      <c r="V83" s="197"/>
      <c r="AK83" s="173">
        <f t="shared" si="47"/>
        <v>0</v>
      </c>
      <c r="AL83" s="173" t="str">
        <f t="shared" si="48"/>
        <v>00000</v>
      </c>
      <c r="AM83" s="185" t="str">
        <f t="shared" si="49"/>
        <v>0秒0</v>
      </c>
      <c r="AN83" s="186">
        <f t="shared" si="44"/>
        <v>0</v>
      </c>
      <c r="AO83" s="186" t="str">
        <f t="shared" si="45"/>
        <v>0</v>
      </c>
      <c r="AP83" s="186" t="str">
        <f t="shared" si="46"/>
        <v>0</v>
      </c>
    </row>
    <row r="84" spans="1:42" s="1" customFormat="1" ht="18" customHeight="1" thickBot="1">
      <c r="A84" s="444"/>
      <c r="B84" s="471" t="s">
        <v>39</v>
      </c>
      <c r="C84" s="391"/>
      <c r="D84" s="36"/>
      <c r="E84" s="36"/>
      <c r="F84" s="37"/>
      <c r="G84" s="427"/>
      <c r="H84" s="427"/>
      <c r="I84" s="422"/>
      <c r="J84" s="399"/>
      <c r="K84" s="10" t="s">
        <v>40</v>
      </c>
      <c r="L84" s="11"/>
      <c r="M84" s="12" t="str">
        <f>IF(L84&gt;0,VLOOKUP(L84,男子登録情報!$J$2:$K$21,2,0),"")</f>
        <v/>
      </c>
      <c r="N84" s="420"/>
      <c r="O84" s="7" t="str">
        <f t="shared" si="43"/>
        <v/>
      </c>
      <c r="P84" s="422"/>
      <c r="Q84" s="486"/>
      <c r="R84" s="409"/>
      <c r="S84" s="410"/>
      <c r="T84" s="411"/>
      <c r="U84" s="483"/>
      <c r="V84" s="197"/>
      <c r="AK84" s="173">
        <f t="shared" si="47"/>
        <v>0</v>
      </c>
      <c r="AL84" s="173" t="str">
        <f t="shared" si="48"/>
        <v>00000</v>
      </c>
      <c r="AM84" s="185" t="str">
        <f t="shared" si="49"/>
        <v>0秒0</v>
      </c>
      <c r="AN84" s="186">
        <f t="shared" si="44"/>
        <v>0</v>
      </c>
      <c r="AO84" s="186" t="str">
        <f t="shared" si="45"/>
        <v>0</v>
      </c>
      <c r="AP84" s="186" t="str">
        <f t="shared" si="46"/>
        <v>0</v>
      </c>
    </row>
    <row r="85" spans="1:42" s="1" customFormat="1" ht="18" customHeight="1" thickTop="1" thickBot="1">
      <c r="A85" s="442" t="s">
        <v>6032</v>
      </c>
      <c r="B85" s="469" t="s">
        <v>41</v>
      </c>
      <c r="C85" s="418"/>
      <c r="D85" s="418" t="str">
        <f>IF(C85&gt;0,VLOOKUP(C85,男子登録情報!$A$1:$H$1688,3,0),"")</f>
        <v/>
      </c>
      <c r="E85" s="418" t="str">
        <f>IF(C85&gt;0,VLOOKUP(C85,男子登録情報!$A$1:$H$1688,4,0),"")</f>
        <v/>
      </c>
      <c r="F85" s="34" t="str">
        <f>IF(C85&gt;0,VLOOKUP(C85,男子登録情報!$A$1:$H$1688,8,0),"")</f>
        <v/>
      </c>
      <c r="G85" s="425" t="e">
        <f>IF(F86&gt;0,VLOOKUP(F86,男子登録情報!$N$2:$O$49,2,0),"")</f>
        <v>#N/A</v>
      </c>
      <c r="H85" s="425" t="str">
        <f t="shared" ref="H85" si="54">IF(C85&gt;0,TEXT(C85,"100000000"),"")</f>
        <v/>
      </c>
      <c r="I85" s="393" t="str">
        <f>IFERROR(VLOOKUP(C85,男子登録情報!A:G,7,FALSE),"")</f>
        <v/>
      </c>
      <c r="J85" s="397"/>
      <c r="K85" s="4" t="s">
        <v>36</v>
      </c>
      <c r="L85" s="5"/>
      <c r="M85" s="6" t="str">
        <f>IF(L85&gt;0,VLOOKUP(L85,男子登録情報!$J$1:$K$21,2,0),"")</f>
        <v/>
      </c>
      <c r="N85" s="418"/>
      <c r="O85" s="7" t="str">
        <f t="shared" si="43"/>
        <v/>
      </c>
      <c r="P85" s="393" t="str">
        <f>IF(N85="","",AM85)</f>
        <v/>
      </c>
      <c r="Q85" s="484"/>
      <c r="R85" s="403"/>
      <c r="S85" s="404"/>
      <c r="T85" s="405"/>
      <c r="U85" s="481"/>
      <c r="V85" s="197"/>
      <c r="AK85" s="173">
        <f t="shared" si="47"/>
        <v>0</v>
      </c>
      <c r="AL85" s="173" t="str">
        <f t="shared" si="48"/>
        <v>00000</v>
      </c>
      <c r="AM85" s="185" t="str">
        <f t="shared" si="49"/>
        <v>0秒0</v>
      </c>
      <c r="AN85" s="186">
        <f t="shared" si="44"/>
        <v>0</v>
      </c>
      <c r="AO85" s="186" t="str">
        <f t="shared" si="45"/>
        <v>0</v>
      </c>
      <c r="AP85" s="186" t="str">
        <f t="shared" si="46"/>
        <v>0</v>
      </c>
    </row>
    <row r="86" spans="1:42" s="1" customFormat="1" ht="18" customHeight="1" thickBot="1">
      <c r="A86" s="443"/>
      <c r="B86" s="470"/>
      <c r="C86" s="466"/>
      <c r="D86" s="466"/>
      <c r="E86" s="466"/>
      <c r="F86" s="35" t="str">
        <f>IF(C85&gt;0,VLOOKUP(C85,男子登録情報!$A$1:$H$1688,5,0),"")</f>
        <v/>
      </c>
      <c r="G86" s="426"/>
      <c r="H86" s="426"/>
      <c r="I86" s="421"/>
      <c r="J86" s="398"/>
      <c r="K86" s="9" t="s">
        <v>38</v>
      </c>
      <c r="L86" s="5"/>
      <c r="M86" s="6" t="str">
        <f>IF(L86&gt;0,VLOOKUP(L86,男子登録情報!$J$2:$K$21,2,0),"")</f>
        <v/>
      </c>
      <c r="N86" s="419"/>
      <c r="O86" s="7" t="str">
        <f t="shared" si="43"/>
        <v/>
      </c>
      <c r="P86" s="421"/>
      <c r="Q86" s="485"/>
      <c r="R86" s="406"/>
      <c r="S86" s="407"/>
      <c r="T86" s="408"/>
      <c r="U86" s="482"/>
      <c r="V86" s="197"/>
      <c r="AK86" s="173">
        <f t="shared" si="47"/>
        <v>0</v>
      </c>
      <c r="AL86" s="173" t="str">
        <f t="shared" si="48"/>
        <v>00000</v>
      </c>
      <c r="AM86" s="185" t="str">
        <f t="shared" si="49"/>
        <v>0秒0</v>
      </c>
      <c r="AN86" s="186">
        <f t="shared" si="44"/>
        <v>0</v>
      </c>
      <c r="AO86" s="186" t="str">
        <f t="shared" si="45"/>
        <v>0</v>
      </c>
      <c r="AP86" s="186" t="str">
        <f t="shared" si="46"/>
        <v>0</v>
      </c>
    </row>
    <row r="87" spans="1:42" s="1" customFormat="1" ht="18" customHeight="1" thickBot="1">
      <c r="A87" s="444"/>
      <c r="B87" s="471" t="s">
        <v>39</v>
      </c>
      <c r="C87" s="391"/>
      <c r="D87" s="36"/>
      <c r="E87" s="36"/>
      <c r="F87" s="37"/>
      <c r="G87" s="427"/>
      <c r="H87" s="427"/>
      <c r="I87" s="422"/>
      <c r="J87" s="399"/>
      <c r="K87" s="10" t="s">
        <v>40</v>
      </c>
      <c r="L87" s="11"/>
      <c r="M87" s="12" t="str">
        <f>IF(L87&gt;0,VLOOKUP(L87,男子登録情報!$J$2:$K$21,2,0),"")</f>
        <v/>
      </c>
      <c r="N87" s="420"/>
      <c r="O87" s="7" t="str">
        <f t="shared" si="43"/>
        <v/>
      </c>
      <c r="P87" s="422"/>
      <c r="Q87" s="486"/>
      <c r="R87" s="409"/>
      <c r="S87" s="410"/>
      <c r="T87" s="411"/>
      <c r="U87" s="483"/>
      <c r="V87" s="197"/>
      <c r="AK87" s="173">
        <f t="shared" si="47"/>
        <v>0</v>
      </c>
      <c r="AL87" s="173" t="str">
        <f t="shared" si="48"/>
        <v>00000</v>
      </c>
      <c r="AM87" s="185" t="str">
        <f t="shared" si="49"/>
        <v>0秒0</v>
      </c>
      <c r="AN87" s="186">
        <f t="shared" si="44"/>
        <v>0</v>
      </c>
      <c r="AO87" s="186" t="str">
        <f t="shared" si="45"/>
        <v>0</v>
      </c>
      <c r="AP87" s="186" t="str">
        <f t="shared" si="46"/>
        <v>0</v>
      </c>
    </row>
    <row r="88" spans="1:42" s="1" customFormat="1" ht="18" customHeight="1" thickTop="1" thickBot="1">
      <c r="A88" s="442" t="s">
        <v>6033</v>
      </c>
      <c r="B88" s="469" t="s">
        <v>41</v>
      </c>
      <c r="C88" s="418"/>
      <c r="D88" s="418" t="str">
        <f>IF(C88&gt;0,VLOOKUP(C88,男子登録情報!$A$1:$H$1688,3,0),"")</f>
        <v/>
      </c>
      <c r="E88" s="418" t="str">
        <f>IF(C88&gt;0,VLOOKUP(C88,男子登録情報!$A$1:$H$1688,4,0),"")</f>
        <v/>
      </c>
      <c r="F88" s="34" t="str">
        <f>IF(C88&gt;0,VLOOKUP(C88,男子登録情報!$A$1:$H$1688,8,0),"")</f>
        <v/>
      </c>
      <c r="G88" s="425" t="e">
        <f>IF(F89&gt;0,VLOOKUP(F89,男子登録情報!$N$2:$O$49,2,0),"")</f>
        <v>#N/A</v>
      </c>
      <c r="H88" s="425" t="str">
        <f t="shared" ref="H88" si="55">IF(C88&gt;0,TEXT(C88,"100000000"),"")</f>
        <v/>
      </c>
      <c r="I88" s="393" t="str">
        <f>IFERROR(VLOOKUP(C88,男子登録情報!A:G,7,FALSE),"")</f>
        <v/>
      </c>
      <c r="J88" s="397"/>
      <c r="K88" s="4" t="s">
        <v>36</v>
      </c>
      <c r="L88" s="5"/>
      <c r="M88" s="6" t="str">
        <f>IF(L88&gt;0,VLOOKUP(L88,男子登録情報!$J$1:$K$21,2,0),"")</f>
        <v/>
      </c>
      <c r="N88" s="418"/>
      <c r="O88" s="7" t="str">
        <f t="shared" si="43"/>
        <v/>
      </c>
      <c r="P88" s="393" t="str">
        <f>IF(N88="","",AM88)</f>
        <v/>
      </c>
      <c r="Q88" s="484"/>
      <c r="R88" s="403"/>
      <c r="S88" s="404"/>
      <c r="T88" s="405"/>
      <c r="U88" s="481"/>
      <c r="V88" s="197"/>
      <c r="AK88" s="173">
        <f t="shared" si="47"/>
        <v>0</v>
      </c>
      <c r="AL88" s="173" t="str">
        <f t="shared" si="48"/>
        <v>00000</v>
      </c>
      <c r="AM88" s="185" t="str">
        <f t="shared" si="49"/>
        <v>0秒0</v>
      </c>
      <c r="AN88" s="186">
        <f t="shared" si="44"/>
        <v>0</v>
      </c>
      <c r="AO88" s="186" t="str">
        <f t="shared" si="45"/>
        <v>0</v>
      </c>
      <c r="AP88" s="186" t="str">
        <f t="shared" si="46"/>
        <v>0</v>
      </c>
    </row>
    <row r="89" spans="1:42" s="1" customFormat="1" ht="18" customHeight="1" thickBot="1">
      <c r="A89" s="443"/>
      <c r="B89" s="470"/>
      <c r="C89" s="466"/>
      <c r="D89" s="466"/>
      <c r="E89" s="466"/>
      <c r="F89" s="35" t="str">
        <f>IF(C88&gt;0,VLOOKUP(C88,男子登録情報!$A$1:$H$1688,5,0),"")</f>
        <v/>
      </c>
      <c r="G89" s="426"/>
      <c r="H89" s="426"/>
      <c r="I89" s="421"/>
      <c r="J89" s="398"/>
      <c r="K89" s="9" t="s">
        <v>38</v>
      </c>
      <c r="L89" s="5"/>
      <c r="M89" s="6" t="str">
        <f>IF(L89&gt;0,VLOOKUP(L89,男子登録情報!$J$2:$K$21,2,0),"")</f>
        <v/>
      </c>
      <c r="N89" s="419"/>
      <c r="O89" s="7" t="str">
        <f t="shared" si="43"/>
        <v/>
      </c>
      <c r="P89" s="421"/>
      <c r="Q89" s="485"/>
      <c r="R89" s="406"/>
      <c r="S89" s="407"/>
      <c r="T89" s="408"/>
      <c r="U89" s="482"/>
      <c r="V89" s="197"/>
      <c r="AK89" s="173">
        <f t="shared" si="47"/>
        <v>0</v>
      </c>
      <c r="AL89" s="173" t="str">
        <f t="shared" si="48"/>
        <v>00000</v>
      </c>
      <c r="AM89" s="185" t="str">
        <f t="shared" si="49"/>
        <v>0秒0</v>
      </c>
      <c r="AN89" s="186">
        <f t="shared" si="44"/>
        <v>0</v>
      </c>
      <c r="AO89" s="186" t="str">
        <f t="shared" si="45"/>
        <v>0</v>
      </c>
      <c r="AP89" s="186" t="str">
        <f t="shared" si="46"/>
        <v>0</v>
      </c>
    </row>
    <row r="90" spans="1:42" s="1" customFormat="1" ht="18" customHeight="1" thickBot="1">
      <c r="A90" s="444"/>
      <c r="B90" s="471" t="s">
        <v>39</v>
      </c>
      <c r="C90" s="391"/>
      <c r="D90" s="36"/>
      <c r="E90" s="36"/>
      <c r="F90" s="37"/>
      <c r="G90" s="427"/>
      <c r="H90" s="427"/>
      <c r="I90" s="422"/>
      <c r="J90" s="399"/>
      <c r="K90" s="10" t="s">
        <v>40</v>
      </c>
      <c r="L90" s="11"/>
      <c r="M90" s="12" t="str">
        <f>IF(L90&gt;0,VLOOKUP(L90,男子登録情報!$J$2:$K$21,2,0),"")</f>
        <v/>
      </c>
      <c r="N90" s="420"/>
      <c r="O90" s="7" t="str">
        <f t="shared" si="43"/>
        <v/>
      </c>
      <c r="P90" s="422"/>
      <c r="Q90" s="486"/>
      <c r="R90" s="409"/>
      <c r="S90" s="410"/>
      <c r="T90" s="411"/>
      <c r="U90" s="483"/>
      <c r="V90" s="197"/>
      <c r="AK90" s="173">
        <f t="shared" si="47"/>
        <v>0</v>
      </c>
      <c r="AL90" s="173" t="str">
        <f t="shared" si="48"/>
        <v>00000</v>
      </c>
      <c r="AM90" s="185" t="str">
        <f t="shared" si="49"/>
        <v>0秒0</v>
      </c>
      <c r="AN90" s="186">
        <f t="shared" si="44"/>
        <v>0</v>
      </c>
      <c r="AO90" s="186" t="str">
        <f t="shared" si="45"/>
        <v>0</v>
      </c>
      <c r="AP90" s="186" t="str">
        <f t="shared" si="46"/>
        <v>0</v>
      </c>
    </row>
    <row r="91" spans="1:42" s="1" customFormat="1" ht="18" customHeight="1" thickTop="1" thickBot="1">
      <c r="A91" s="442" t="s">
        <v>6034</v>
      </c>
      <c r="B91" s="469" t="s">
        <v>41</v>
      </c>
      <c r="C91" s="418"/>
      <c r="D91" s="418" t="str">
        <f>IF(C91&gt;0,VLOOKUP(C91,男子登録情報!$A$1:$H$1688,3,0),"")</f>
        <v/>
      </c>
      <c r="E91" s="418" t="str">
        <f>IF(C91&gt;0,VLOOKUP(C91,男子登録情報!$A$1:$H$1688,4,0),"")</f>
        <v/>
      </c>
      <c r="F91" s="34" t="str">
        <f>IF(C91&gt;0,VLOOKUP(C91,男子登録情報!$A$1:$H$1688,8,0),"")</f>
        <v/>
      </c>
      <c r="G91" s="425" t="e">
        <f>IF(F92&gt;0,VLOOKUP(F92,男子登録情報!$N$2:$O$49,2,0),"")</f>
        <v>#N/A</v>
      </c>
      <c r="H91" s="425" t="str">
        <f t="shared" ref="H91" si="56">IF(C91&gt;0,TEXT(C91,"100000000"),"")</f>
        <v/>
      </c>
      <c r="I91" s="393" t="str">
        <f>IFERROR(VLOOKUP(C91,男子登録情報!A:G,7,FALSE),"")</f>
        <v/>
      </c>
      <c r="J91" s="397"/>
      <c r="K91" s="4" t="s">
        <v>36</v>
      </c>
      <c r="L91" s="5"/>
      <c r="M91" s="6" t="str">
        <f>IF(L91&gt;0,VLOOKUP(L91,男子登録情報!$J$1:$K$21,2,0),"")</f>
        <v/>
      </c>
      <c r="N91" s="418"/>
      <c r="O91" s="7" t="str">
        <f t="shared" si="43"/>
        <v/>
      </c>
      <c r="P91" s="393" t="str">
        <f>IF(N91="","",AM91)</f>
        <v/>
      </c>
      <c r="Q91" s="484"/>
      <c r="R91" s="403"/>
      <c r="S91" s="404"/>
      <c r="T91" s="405"/>
      <c r="U91" s="481"/>
      <c r="V91" s="197"/>
      <c r="AK91" s="173">
        <f t="shared" si="47"/>
        <v>0</v>
      </c>
      <c r="AL91" s="173" t="str">
        <f t="shared" si="48"/>
        <v>00000</v>
      </c>
      <c r="AM91" s="185" t="str">
        <f t="shared" si="49"/>
        <v>0秒0</v>
      </c>
      <c r="AN91" s="186">
        <f t="shared" ref="AN91:AN108" si="57">INT(N91/10000)</f>
        <v>0</v>
      </c>
      <c r="AO91" s="186" t="str">
        <f t="shared" ref="AO91:AO108" si="58">RIGHT(INT(N91/100),2)</f>
        <v>0</v>
      </c>
      <c r="AP91" s="186" t="str">
        <f t="shared" ref="AP91:AP108" si="59">RIGHT(INT(N91/1),2)</f>
        <v>0</v>
      </c>
    </row>
    <row r="92" spans="1:42" s="1" customFormat="1" ht="18" customHeight="1" thickBot="1">
      <c r="A92" s="443"/>
      <c r="B92" s="470"/>
      <c r="C92" s="466"/>
      <c r="D92" s="466"/>
      <c r="E92" s="466"/>
      <c r="F92" s="35" t="str">
        <f>IF(C91&gt;0,VLOOKUP(C91,男子登録情報!$A$1:$H$1688,5,0),"")</f>
        <v/>
      </c>
      <c r="G92" s="426"/>
      <c r="H92" s="426"/>
      <c r="I92" s="421"/>
      <c r="J92" s="398"/>
      <c r="K92" s="9" t="s">
        <v>38</v>
      </c>
      <c r="L92" s="5"/>
      <c r="M92" s="6" t="str">
        <f>IF(L92&gt;0,VLOOKUP(L92,男子登録情報!$J$2:$K$21,2,0),"")</f>
        <v/>
      </c>
      <c r="N92" s="419"/>
      <c r="O92" s="7" t="str">
        <f t="shared" si="43"/>
        <v/>
      </c>
      <c r="P92" s="421"/>
      <c r="Q92" s="485"/>
      <c r="R92" s="406"/>
      <c r="S92" s="407"/>
      <c r="T92" s="408"/>
      <c r="U92" s="482"/>
      <c r="V92" s="197"/>
      <c r="AK92" s="173">
        <f t="shared" si="47"/>
        <v>0</v>
      </c>
      <c r="AL92" s="173" t="str">
        <f t="shared" si="48"/>
        <v>00000</v>
      </c>
      <c r="AM92" s="185" t="str">
        <f t="shared" si="49"/>
        <v>0秒0</v>
      </c>
      <c r="AN92" s="186">
        <f t="shared" si="57"/>
        <v>0</v>
      </c>
      <c r="AO92" s="186" t="str">
        <f t="shared" si="58"/>
        <v>0</v>
      </c>
      <c r="AP92" s="186" t="str">
        <f t="shared" si="59"/>
        <v>0</v>
      </c>
    </row>
    <row r="93" spans="1:42" s="1" customFormat="1" ht="18" customHeight="1" thickBot="1">
      <c r="A93" s="444"/>
      <c r="B93" s="471" t="s">
        <v>2889</v>
      </c>
      <c r="C93" s="391"/>
      <c r="D93" s="36"/>
      <c r="E93" s="36"/>
      <c r="F93" s="37"/>
      <c r="G93" s="427"/>
      <c r="H93" s="427"/>
      <c r="I93" s="422"/>
      <c r="J93" s="399"/>
      <c r="K93" s="10" t="s">
        <v>40</v>
      </c>
      <c r="L93" s="11"/>
      <c r="M93" s="12" t="str">
        <f>IF(L93&gt;0,VLOOKUP(L93,男子登録情報!$J$2:$K$21,2,0),"")</f>
        <v/>
      </c>
      <c r="N93" s="420"/>
      <c r="O93" s="7" t="str">
        <f t="shared" si="43"/>
        <v/>
      </c>
      <c r="P93" s="422"/>
      <c r="Q93" s="486"/>
      <c r="R93" s="409"/>
      <c r="S93" s="410"/>
      <c r="T93" s="411"/>
      <c r="U93" s="483"/>
      <c r="V93" s="197"/>
      <c r="AK93" s="173">
        <f t="shared" si="47"/>
        <v>0</v>
      </c>
      <c r="AL93" s="173" t="str">
        <f t="shared" si="48"/>
        <v>00000</v>
      </c>
      <c r="AM93" s="185" t="str">
        <f t="shared" si="49"/>
        <v>0秒0</v>
      </c>
      <c r="AN93" s="186">
        <f t="shared" si="57"/>
        <v>0</v>
      </c>
      <c r="AO93" s="186" t="str">
        <f t="shared" si="58"/>
        <v>0</v>
      </c>
      <c r="AP93" s="186" t="str">
        <f t="shared" si="59"/>
        <v>0</v>
      </c>
    </row>
    <row r="94" spans="1:42" s="1" customFormat="1" ht="18" customHeight="1" thickTop="1" thickBot="1">
      <c r="A94" s="442" t="s">
        <v>6035</v>
      </c>
      <c r="B94" s="469" t="s">
        <v>41</v>
      </c>
      <c r="C94" s="418"/>
      <c r="D94" s="418" t="str">
        <f>IF(C94&gt;0,VLOOKUP(C94,男子登録情報!$A$1:$H$1688,3,0),"")</f>
        <v/>
      </c>
      <c r="E94" s="418" t="str">
        <f>IF(C94&gt;0,VLOOKUP(C94,男子登録情報!$A$1:$H$1688,4,0),"")</f>
        <v/>
      </c>
      <c r="F94" s="34" t="str">
        <f>IF(C94&gt;0,VLOOKUP(C94,男子登録情報!$A$1:$H$1688,8,0),"")</f>
        <v/>
      </c>
      <c r="G94" s="425" t="e">
        <f>IF(F95&gt;0,VLOOKUP(F95,男子登録情報!$N$2:$O$49,2,0),"")</f>
        <v>#N/A</v>
      </c>
      <c r="H94" s="425" t="str">
        <f t="shared" ref="H94" si="60">IF(C94&gt;0,TEXT(C94,"100000000"),"")</f>
        <v/>
      </c>
      <c r="I94" s="393" t="str">
        <f>IFERROR(VLOOKUP(C94,男子登録情報!A:G,7,FALSE),"")</f>
        <v/>
      </c>
      <c r="J94" s="397"/>
      <c r="K94" s="4" t="s">
        <v>36</v>
      </c>
      <c r="L94" s="5"/>
      <c r="M94" s="6" t="str">
        <f>IF(L94&gt;0,VLOOKUP(L94,男子登録情報!$J$1:$K$21,2,0),"")</f>
        <v/>
      </c>
      <c r="N94" s="418"/>
      <c r="O94" s="7" t="str">
        <f t="shared" si="43"/>
        <v/>
      </c>
      <c r="P94" s="393" t="str">
        <f>IF(N94="","",AM94)</f>
        <v/>
      </c>
      <c r="Q94" s="484"/>
      <c r="R94" s="403"/>
      <c r="S94" s="404"/>
      <c r="T94" s="405"/>
      <c r="U94" s="481"/>
      <c r="V94" s="197"/>
      <c r="AK94" s="173">
        <f t="shared" si="47"/>
        <v>0</v>
      </c>
      <c r="AL94" s="173" t="str">
        <f t="shared" si="48"/>
        <v>00000</v>
      </c>
      <c r="AM94" s="185" t="str">
        <f t="shared" si="49"/>
        <v>0秒0</v>
      </c>
      <c r="AN94" s="186">
        <f t="shared" si="57"/>
        <v>0</v>
      </c>
      <c r="AO94" s="186" t="str">
        <f t="shared" si="58"/>
        <v>0</v>
      </c>
      <c r="AP94" s="186" t="str">
        <f t="shared" si="59"/>
        <v>0</v>
      </c>
    </row>
    <row r="95" spans="1:42" s="1" customFormat="1" ht="18" customHeight="1" thickBot="1">
      <c r="A95" s="443"/>
      <c r="B95" s="470"/>
      <c r="C95" s="466"/>
      <c r="D95" s="466"/>
      <c r="E95" s="466"/>
      <c r="F95" s="35" t="str">
        <f>IF(C94&gt;0,VLOOKUP(C94,男子登録情報!$A$1:$H$1688,5,0),"")</f>
        <v/>
      </c>
      <c r="G95" s="426"/>
      <c r="H95" s="426"/>
      <c r="I95" s="421"/>
      <c r="J95" s="398"/>
      <c r="K95" s="9" t="s">
        <v>38</v>
      </c>
      <c r="L95" s="5"/>
      <c r="M95" s="6" t="str">
        <f>IF(L95&gt;0,VLOOKUP(L95,男子登録情報!$J$2:$K$21,2,0),"")</f>
        <v/>
      </c>
      <c r="N95" s="419"/>
      <c r="O95" s="7" t="str">
        <f t="shared" si="43"/>
        <v/>
      </c>
      <c r="P95" s="421"/>
      <c r="Q95" s="485"/>
      <c r="R95" s="406"/>
      <c r="S95" s="407"/>
      <c r="T95" s="408"/>
      <c r="U95" s="482"/>
      <c r="V95" s="197"/>
      <c r="AK95" s="173">
        <f t="shared" si="47"/>
        <v>0</v>
      </c>
      <c r="AL95" s="173" t="str">
        <f t="shared" si="48"/>
        <v>00000</v>
      </c>
      <c r="AM95" s="185" t="str">
        <f t="shared" si="49"/>
        <v>0秒0</v>
      </c>
      <c r="AN95" s="186">
        <f t="shared" si="57"/>
        <v>0</v>
      </c>
      <c r="AO95" s="186" t="str">
        <f t="shared" si="58"/>
        <v>0</v>
      </c>
      <c r="AP95" s="186" t="str">
        <f t="shared" si="59"/>
        <v>0</v>
      </c>
    </row>
    <row r="96" spans="1:42" s="1" customFormat="1" ht="18" customHeight="1" thickBot="1">
      <c r="A96" s="444"/>
      <c r="B96" s="471" t="s">
        <v>2889</v>
      </c>
      <c r="C96" s="391"/>
      <c r="D96" s="36"/>
      <c r="E96" s="36"/>
      <c r="F96" s="37"/>
      <c r="G96" s="427"/>
      <c r="H96" s="427"/>
      <c r="I96" s="422"/>
      <c r="J96" s="399"/>
      <c r="K96" s="10" t="s">
        <v>40</v>
      </c>
      <c r="L96" s="11"/>
      <c r="M96" s="12" t="str">
        <f>IF(L96&gt;0,VLOOKUP(L96,男子登録情報!$J$2:$K$21,2,0),"")</f>
        <v/>
      </c>
      <c r="N96" s="420"/>
      <c r="O96" s="7" t="str">
        <f t="shared" si="43"/>
        <v/>
      </c>
      <c r="P96" s="422"/>
      <c r="Q96" s="486"/>
      <c r="R96" s="409"/>
      <c r="S96" s="410"/>
      <c r="T96" s="411"/>
      <c r="U96" s="483"/>
      <c r="V96" s="197"/>
      <c r="AK96" s="173">
        <f t="shared" si="47"/>
        <v>0</v>
      </c>
      <c r="AL96" s="173" t="str">
        <f t="shared" si="48"/>
        <v>00000</v>
      </c>
      <c r="AM96" s="185" t="str">
        <f t="shared" si="49"/>
        <v>0秒0</v>
      </c>
      <c r="AN96" s="186">
        <f t="shared" si="57"/>
        <v>0</v>
      </c>
      <c r="AO96" s="186" t="str">
        <f t="shared" si="58"/>
        <v>0</v>
      </c>
      <c r="AP96" s="186" t="str">
        <f t="shared" si="59"/>
        <v>0</v>
      </c>
    </row>
    <row r="97" spans="1:42" s="1" customFormat="1" ht="18" customHeight="1" thickTop="1" thickBot="1">
      <c r="A97" s="442" t="s">
        <v>6036</v>
      </c>
      <c r="B97" s="469" t="s">
        <v>41</v>
      </c>
      <c r="C97" s="418"/>
      <c r="D97" s="418" t="str">
        <f>IF(C97&gt;0,VLOOKUP(C97,男子登録情報!$A$1:$H$1688,3,0),"")</f>
        <v/>
      </c>
      <c r="E97" s="418" t="str">
        <f>IF(C97&gt;0,VLOOKUP(C97,男子登録情報!$A$1:$H$1688,4,0),"")</f>
        <v/>
      </c>
      <c r="F97" s="34" t="str">
        <f>IF(C97&gt;0,VLOOKUP(C97,男子登録情報!$A$1:$H$1688,8,0),"")</f>
        <v/>
      </c>
      <c r="G97" s="425" t="e">
        <f>IF(F98&gt;0,VLOOKUP(F98,男子登録情報!$N$2:$O$49,2,0),"")</f>
        <v>#N/A</v>
      </c>
      <c r="H97" s="425" t="str">
        <f t="shared" ref="H97" si="61">IF(C97&gt;0,TEXT(C97,"100000000"),"")</f>
        <v/>
      </c>
      <c r="I97" s="393" t="str">
        <f>IFERROR(VLOOKUP(C97,男子登録情報!A:G,7,FALSE),"")</f>
        <v/>
      </c>
      <c r="J97" s="397"/>
      <c r="K97" s="4" t="s">
        <v>36</v>
      </c>
      <c r="L97" s="5"/>
      <c r="M97" s="6" t="str">
        <f>IF(L97&gt;0,VLOOKUP(L97,男子登録情報!$J$1:$K$21,2,0),"")</f>
        <v/>
      </c>
      <c r="N97" s="418"/>
      <c r="O97" s="7" t="str">
        <f t="shared" si="43"/>
        <v/>
      </c>
      <c r="P97" s="393" t="str">
        <f>IF(N97="","",AM97)</f>
        <v/>
      </c>
      <c r="Q97" s="484"/>
      <c r="R97" s="403"/>
      <c r="S97" s="404"/>
      <c r="T97" s="405"/>
      <c r="U97" s="481"/>
      <c r="V97" s="197"/>
      <c r="AK97" s="173">
        <f t="shared" si="47"/>
        <v>0</v>
      </c>
      <c r="AL97" s="173" t="str">
        <f t="shared" si="48"/>
        <v>00000</v>
      </c>
      <c r="AM97" s="185" t="str">
        <f t="shared" si="49"/>
        <v>0秒0</v>
      </c>
      <c r="AN97" s="186">
        <f t="shared" si="57"/>
        <v>0</v>
      </c>
      <c r="AO97" s="186" t="str">
        <f t="shared" si="58"/>
        <v>0</v>
      </c>
      <c r="AP97" s="186" t="str">
        <f t="shared" si="59"/>
        <v>0</v>
      </c>
    </row>
    <row r="98" spans="1:42" s="1" customFormat="1" ht="18" customHeight="1" thickBot="1">
      <c r="A98" s="443"/>
      <c r="B98" s="470"/>
      <c r="C98" s="466"/>
      <c r="D98" s="466"/>
      <c r="E98" s="466"/>
      <c r="F98" s="35" t="str">
        <f>IF(C97&gt;0,VLOOKUP(C97,男子登録情報!$A$1:$H$1688,5,0),"")</f>
        <v/>
      </c>
      <c r="G98" s="426"/>
      <c r="H98" s="426"/>
      <c r="I98" s="421"/>
      <c r="J98" s="398"/>
      <c r="K98" s="9" t="s">
        <v>38</v>
      </c>
      <c r="L98" s="5"/>
      <c r="M98" s="6" t="str">
        <f>IF(L98&gt;0,VLOOKUP(L98,男子登録情報!$J$2:$K$21,2,0),"")</f>
        <v/>
      </c>
      <c r="N98" s="419"/>
      <c r="O98" s="7" t="str">
        <f t="shared" si="43"/>
        <v/>
      </c>
      <c r="P98" s="421"/>
      <c r="Q98" s="485"/>
      <c r="R98" s="406"/>
      <c r="S98" s="407"/>
      <c r="T98" s="408"/>
      <c r="U98" s="482"/>
      <c r="V98" s="197"/>
      <c r="AK98" s="173">
        <f t="shared" si="47"/>
        <v>0</v>
      </c>
      <c r="AL98" s="173" t="str">
        <f t="shared" si="48"/>
        <v>00000</v>
      </c>
      <c r="AM98" s="185" t="str">
        <f t="shared" si="49"/>
        <v>0秒0</v>
      </c>
      <c r="AN98" s="186">
        <f t="shared" si="57"/>
        <v>0</v>
      </c>
      <c r="AO98" s="186" t="str">
        <f t="shared" si="58"/>
        <v>0</v>
      </c>
      <c r="AP98" s="186" t="str">
        <f t="shared" si="59"/>
        <v>0</v>
      </c>
    </row>
    <row r="99" spans="1:42" s="1" customFormat="1" ht="18" customHeight="1" thickBot="1">
      <c r="A99" s="444"/>
      <c r="B99" s="471" t="s">
        <v>39</v>
      </c>
      <c r="C99" s="391"/>
      <c r="D99" s="36"/>
      <c r="E99" s="36"/>
      <c r="F99" s="37"/>
      <c r="G99" s="427"/>
      <c r="H99" s="427"/>
      <c r="I99" s="422"/>
      <c r="J99" s="399"/>
      <c r="K99" s="10" t="s">
        <v>40</v>
      </c>
      <c r="L99" s="11"/>
      <c r="M99" s="12" t="str">
        <f>IF(L99&gt;0,VLOOKUP(L99,男子登録情報!$J$2:$K$21,2,0),"")</f>
        <v/>
      </c>
      <c r="N99" s="420"/>
      <c r="O99" s="7" t="str">
        <f t="shared" si="43"/>
        <v/>
      </c>
      <c r="P99" s="422"/>
      <c r="Q99" s="486"/>
      <c r="R99" s="409"/>
      <c r="S99" s="410"/>
      <c r="T99" s="411"/>
      <c r="U99" s="483"/>
      <c r="V99" s="197"/>
      <c r="AK99" s="173">
        <f t="shared" si="47"/>
        <v>0</v>
      </c>
      <c r="AL99" s="173" t="str">
        <f t="shared" si="48"/>
        <v>00000</v>
      </c>
      <c r="AM99" s="185" t="str">
        <f t="shared" si="49"/>
        <v>0秒0</v>
      </c>
      <c r="AN99" s="186">
        <f t="shared" si="57"/>
        <v>0</v>
      </c>
      <c r="AO99" s="186" t="str">
        <f t="shared" si="58"/>
        <v>0</v>
      </c>
      <c r="AP99" s="186" t="str">
        <f t="shared" si="59"/>
        <v>0</v>
      </c>
    </row>
    <row r="100" spans="1:42" s="1" customFormat="1" ht="18" customHeight="1" thickTop="1" thickBot="1">
      <c r="A100" s="442" t="s">
        <v>6060</v>
      </c>
      <c r="B100" s="469" t="s">
        <v>41</v>
      </c>
      <c r="C100" s="418"/>
      <c r="D100" s="418" t="str">
        <f>IF(C100&gt;0,VLOOKUP(C100,男子登録情報!$A$1:$H$1688,3,0),"")</f>
        <v/>
      </c>
      <c r="E100" s="418" t="str">
        <f>IF(C100&gt;0,VLOOKUP(C100,男子登録情報!$A$1:$H$1688,4,0),"")</f>
        <v/>
      </c>
      <c r="F100" s="34" t="str">
        <f>IF(C100&gt;0,VLOOKUP(C100,男子登録情報!$A$1:$H$1688,8,0),"")</f>
        <v/>
      </c>
      <c r="G100" s="425" t="e">
        <f>IF(F101&gt;0,VLOOKUP(F101,男子登録情報!$N$2:$O$49,2,0),"")</f>
        <v>#N/A</v>
      </c>
      <c r="H100" s="425" t="str">
        <f t="shared" ref="H100" si="62">IF(C100&gt;0,TEXT(C100,"100000000"),"")</f>
        <v/>
      </c>
      <c r="I100" s="393" t="str">
        <f>IFERROR(VLOOKUP(C100,男子登録情報!A:G,7,FALSE),"")</f>
        <v/>
      </c>
      <c r="J100" s="397"/>
      <c r="K100" s="4" t="s">
        <v>36</v>
      </c>
      <c r="L100" s="5"/>
      <c r="M100" s="6" t="str">
        <f>IF(L100&gt;0,VLOOKUP(L100,男子登録情報!$J$1:$K$21,2,0),"")</f>
        <v/>
      </c>
      <c r="N100" s="418"/>
      <c r="O100" s="7" t="str">
        <f t="shared" si="43"/>
        <v/>
      </c>
      <c r="P100" s="393" t="str">
        <f>IF(N100="","",AM100)</f>
        <v/>
      </c>
      <c r="Q100" s="484"/>
      <c r="R100" s="403"/>
      <c r="S100" s="404"/>
      <c r="T100" s="405"/>
      <c r="U100" s="481"/>
      <c r="V100" s="197"/>
      <c r="AK100" s="173">
        <f t="shared" si="47"/>
        <v>0</v>
      </c>
      <c r="AL100" s="173" t="str">
        <f t="shared" si="48"/>
        <v>00000</v>
      </c>
      <c r="AM100" s="185" t="str">
        <f t="shared" si="49"/>
        <v>0秒0</v>
      </c>
      <c r="AN100" s="186">
        <f t="shared" si="57"/>
        <v>0</v>
      </c>
      <c r="AO100" s="186" t="str">
        <f t="shared" si="58"/>
        <v>0</v>
      </c>
      <c r="AP100" s="186" t="str">
        <f t="shared" si="59"/>
        <v>0</v>
      </c>
    </row>
    <row r="101" spans="1:42" s="1" customFormat="1" ht="18" customHeight="1" thickBot="1">
      <c r="A101" s="443"/>
      <c r="B101" s="470"/>
      <c r="C101" s="466"/>
      <c r="D101" s="466"/>
      <c r="E101" s="466"/>
      <c r="F101" s="35" t="str">
        <f>IF(C100&gt;0,VLOOKUP(C100,男子登録情報!$A$1:$H$1688,5,0),"")</f>
        <v/>
      </c>
      <c r="G101" s="426"/>
      <c r="H101" s="426"/>
      <c r="I101" s="421"/>
      <c r="J101" s="398"/>
      <c r="K101" s="9" t="s">
        <v>38</v>
      </c>
      <c r="L101" s="5"/>
      <c r="M101" s="6" t="str">
        <f>IF(L101&gt;0,VLOOKUP(L101,男子登録情報!$J$2:$K$21,2,0),"")</f>
        <v/>
      </c>
      <c r="N101" s="419"/>
      <c r="O101" s="7" t="str">
        <f t="shared" si="43"/>
        <v/>
      </c>
      <c r="P101" s="421"/>
      <c r="Q101" s="485"/>
      <c r="R101" s="406"/>
      <c r="S101" s="407"/>
      <c r="T101" s="408"/>
      <c r="U101" s="482"/>
      <c r="V101" s="197"/>
      <c r="AK101" s="173">
        <f t="shared" si="47"/>
        <v>0</v>
      </c>
      <c r="AL101" s="173" t="str">
        <f t="shared" si="48"/>
        <v>00000</v>
      </c>
      <c r="AM101" s="185" t="str">
        <f t="shared" si="49"/>
        <v>0秒0</v>
      </c>
      <c r="AN101" s="186">
        <f t="shared" si="57"/>
        <v>0</v>
      </c>
      <c r="AO101" s="186" t="str">
        <f t="shared" si="58"/>
        <v>0</v>
      </c>
      <c r="AP101" s="186" t="str">
        <f t="shared" si="59"/>
        <v>0</v>
      </c>
    </row>
    <row r="102" spans="1:42" s="1" customFormat="1" ht="18" customHeight="1" thickBot="1">
      <c r="A102" s="444"/>
      <c r="B102" s="471" t="s">
        <v>39</v>
      </c>
      <c r="C102" s="391"/>
      <c r="D102" s="36"/>
      <c r="E102" s="36"/>
      <c r="F102" s="37"/>
      <c r="G102" s="427"/>
      <c r="H102" s="427"/>
      <c r="I102" s="422"/>
      <c r="J102" s="399"/>
      <c r="K102" s="10" t="s">
        <v>40</v>
      </c>
      <c r="L102" s="11"/>
      <c r="M102" s="12" t="str">
        <f>IF(L102&gt;0,VLOOKUP(L102,男子登録情報!$J$2:$K$21,2,0),"")</f>
        <v/>
      </c>
      <c r="N102" s="420"/>
      <c r="O102" s="7" t="str">
        <f t="shared" si="43"/>
        <v/>
      </c>
      <c r="P102" s="422"/>
      <c r="Q102" s="486"/>
      <c r="R102" s="409"/>
      <c r="S102" s="410"/>
      <c r="T102" s="411"/>
      <c r="U102" s="483"/>
      <c r="V102" s="197"/>
      <c r="AK102" s="173">
        <f t="shared" si="47"/>
        <v>0</v>
      </c>
      <c r="AL102" s="173" t="str">
        <f t="shared" si="48"/>
        <v>00000</v>
      </c>
      <c r="AM102" s="185" t="str">
        <f t="shared" si="49"/>
        <v>0秒0</v>
      </c>
      <c r="AN102" s="186">
        <f t="shared" si="57"/>
        <v>0</v>
      </c>
      <c r="AO102" s="186" t="str">
        <f t="shared" si="58"/>
        <v>0</v>
      </c>
      <c r="AP102" s="186" t="str">
        <f t="shared" si="59"/>
        <v>0</v>
      </c>
    </row>
    <row r="103" spans="1:42" s="1" customFormat="1" ht="18" customHeight="1" thickTop="1" thickBot="1">
      <c r="A103" s="442" t="s">
        <v>6061</v>
      </c>
      <c r="B103" s="469" t="s">
        <v>41</v>
      </c>
      <c r="C103" s="418"/>
      <c r="D103" s="418" t="str">
        <f>IF(C103&gt;0,VLOOKUP(C103,男子登録情報!$A$1:$H$1688,3,0),"")</f>
        <v/>
      </c>
      <c r="E103" s="418" t="str">
        <f>IF(C103&gt;0,VLOOKUP(C103,男子登録情報!$A$1:$H$1688,4,0),"")</f>
        <v/>
      </c>
      <c r="F103" s="34" t="str">
        <f>IF(C103&gt;0,VLOOKUP(C103,男子登録情報!$A$1:$H$1688,8,0),"")</f>
        <v/>
      </c>
      <c r="G103" s="425" t="e">
        <f>IF(F104&gt;0,VLOOKUP(F104,男子登録情報!$N$2:$O$49,2,0),"")</f>
        <v>#N/A</v>
      </c>
      <c r="H103" s="425" t="str">
        <f t="shared" ref="H103" si="63">IF(C103&gt;0,TEXT(C103,"100000000"),"")</f>
        <v/>
      </c>
      <c r="I103" s="393" t="str">
        <f>IFERROR(VLOOKUP(C103,男子登録情報!A:G,7,FALSE),"")</f>
        <v/>
      </c>
      <c r="J103" s="397"/>
      <c r="K103" s="4" t="s">
        <v>36</v>
      </c>
      <c r="L103" s="5"/>
      <c r="M103" s="6" t="str">
        <f>IF(L103&gt;0,VLOOKUP(L103,男子登録情報!$J$1:$K$21,2,0),"")</f>
        <v/>
      </c>
      <c r="N103" s="418"/>
      <c r="O103" s="7" t="str">
        <f t="shared" si="43"/>
        <v/>
      </c>
      <c r="P103" s="393" t="str">
        <f>IF(N103="","",AM103)</f>
        <v/>
      </c>
      <c r="Q103" s="484"/>
      <c r="R103" s="403"/>
      <c r="S103" s="404"/>
      <c r="T103" s="405"/>
      <c r="U103" s="481"/>
      <c r="V103" s="197"/>
      <c r="AK103" s="173">
        <f t="shared" si="47"/>
        <v>0</v>
      </c>
      <c r="AL103" s="173" t="str">
        <f t="shared" si="48"/>
        <v>00000</v>
      </c>
      <c r="AM103" s="185" t="str">
        <f t="shared" si="49"/>
        <v>0秒0</v>
      </c>
      <c r="AN103" s="186">
        <f t="shared" si="57"/>
        <v>0</v>
      </c>
      <c r="AO103" s="186" t="str">
        <f t="shared" si="58"/>
        <v>0</v>
      </c>
      <c r="AP103" s="186" t="str">
        <f t="shared" si="59"/>
        <v>0</v>
      </c>
    </row>
    <row r="104" spans="1:42" s="1" customFormat="1" ht="18" customHeight="1" thickBot="1">
      <c r="A104" s="443"/>
      <c r="B104" s="470"/>
      <c r="C104" s="466"/>
      <c r="D104" s="466"/>
      <c r="E104" s="466"/>
      <c r="F104" s="35" t="str">
        <f>IF(C103&gt;0,VLOOKUP(C103,男子登録情報!$A$1:$H$1688,5,0),"")</f>
        <v/>
      </c>
      <c r="G104" s="426"/>
      <c r="H104" s="426"/>
      <c r="I104" s="421"/>
      <c r="J104" s="398"/>
      <c r="K104" s="9" t="s">
        <v>38</v>
      </c>
      <c r="L104" s="5"/>
      <c r="M104" s="6" t="str">
        <f>IF(L104&gt;0,VLOOKUP(L104,男子登録情報!$J$2:$K$21,2,0),"")</f>
        <v/>
      </c>
      <c r="N104" s="419"/>
      <c r="O104" s="7" t="str">
        <f t="shared" si="43"/>
        <v/>
      </c>
      <c r="P104" s="421"/>
      <c r="Q104" s="485"/>
      <c r="R104" s="406"/>
      <c r="S104" s="407"/>
      <c r="T104" s="408"/>
      <c r="U104" s="482"/>
      <c r="V104" s="197"/>
      <c r="AK104" s="173">
        <f t="shared" si="47"/>
        <v>0</v>
      </c>
      <c r="AL104" s="173" t="str">
        <f t="shared" si="48"/>
        <v>00000</v>
      </c>
      <c r="AM104" s="185" t="str">
        <f t="shared" si="49"/>
        <v>0秒0</v>
      </c>
      <c r="AN104" s="186">
        <f t="shared" si="57"/>
        <v>0</v>
      </c>
      <c r="AO104" s="186" t="str">
        <f t="shared" si="58"/>
        <v>0</v>
      </c>
      <c r="AP104" s="186" t="str">
        <f t="shared" si="59"/>
        <v>0</v>
      </c>
    </row>
    <row r="105" spans="1:42" s="1" customFormat="1" ht="18" customHeight="1" thickBot="1">
      <c r="A105" s="444"/>
      <c r="B105" s="471" t="s">
        <v>39</v>
      </c>
      <c r="C105" s="391"/>
      <c r="D105" s="36"/>
      <c r="E105" s="36"/>
      <c r="F105" s="37"/>
      <c r="G105" s="427"/>
      <c r="H105" s="427"/>
      <c r="I105" s="422"/>
      <c r="J105" s="399"/>
      <c r="K105" s="10" t="s">
        <v>40</v>
      </c>
      <c r="L105" s="11"/>
      <c r="M105" s="12" t="str">
        <f>IF(L105&gt;0,VLOOKUP(L105,男子登録情報!$J$2:$K$21,2,0),"")</f>
        <v/>
      </c>
      <c r="N105" s="420"/>
      <c r="O105" s="7" t="str">
        <f t="shared" si="43"/>
        <v/>
      </c>
      <c r="P105" s="422"/>
      <c r="Q105" s="486"/>
      <c r="R105" s="409"/>
      <c r="S105" s="410"/>
      <c r="T105" s="411"/>
      <c r="U105" s="483"/>
      <c r="V105" s="197"/>
      <c r="AK105" s="173">
        <f t="shared" si="47"/>
        <v>0</v>
      </c>
      <c r="AL105" s="173" t="str">
        <f t="shared" si="48"/>
        <v>00000</v>
      </c>
      <c r="AM105" s="185" t="str">
        <f t="shared" si="49"/>
        <v>0秒0</v>
      </c>
      <c r="AN105" s="186">
        <f t="shared" si="57"/>
        <v>0</v>
      </c>
      <c r="AO105" s="186" t="str">
        <f t="shared" si="58"/>
        <v>0</v>
      </c>
      <c r="AP105" s="186" t="str">
        <f t="shared" si="59"/>
        <v>0</v>
      </c>
    </row>
    <row r="106" spans="1:42" s="1" customFormat="1" ht="18" customHeight="1" thickTop="1" thickBot="1">
      <c r="A106" s="442" t="s">
        <v>6062</v>
      </c>
      <c r="B106" s="469" t="s">
        <v>41</v>
      </c>
      <c r="C106" s="418"/>
      <c r="D106" s="418" t="str">
        <f>IF(C106&gt;0,VLOOKUP(C106,男子登録情報!$A$1:$H$1688,3,0),"")</f>
        <v/>
      </c>
      <c r="E106" s="418" t="str">
        <f>IF(C106&gt;0,VLOOKUP(C106,男子登録情報!$A$1:$H$1688,4,0),"")</f>
        <v/>
      </c>
      <c r="F106" s="34" t="str">
        <f>IF(C106&gt;0,VLOOKUP(C106,男子登録情報!$A$1:$H$1688,8,0),"")</f>
        <v/>
      </c>
      <c r="G106" s="425" t="e">
        <f>IF(F107&gt;0,VLOOKUP(F107,男子登録情報!$N$2:$O$49,2,0),"")</f>
        <v>#N/A</v>
      </c>
      <c r="H106" s="425" t="str">
        <f t="shared" ref="H106" si="64">IF(C106&gt;0,TEXT(C106,"100000000"),"")</f>
        <v/>
      </c>
      <c r="I106" s="393" t="str">
        <f>IFERROR(VLOOKUP(C106,男子登録情報!A:G,7,FALSE),"")</f>
        <v/>
      </c>
      <c r="J106" s="397"/>
      <c r="K106" s="4" t="s">
        <v>36</v>
      </c>
      <c r="L106" s="5"/>
      <c r="M106" s="6" t="str">
        <f>IF(L106&gt;0,VLOOKUP(L106,男子登録情報!$J$1:$K$21,2,0),"")</f>
        <v/>
      </c>
      <c r="N106" s="418"/>
      <c r="O106" s="7" t="str">
        <f t="shared" si="43"/>
        <v/>
      </c>
      <c r="P106" s="393" t="str">
        <f>IF(N106="","",AM106)</f>
        <v/>
      </c>
      <c r="Q106" s="484"/>
      <c r="R106" s="403"/>
      <c r="S106" s="404"/>
      <c r="T106" s="405"/>
      <c r="U106" s="481"/>
      <c r="V106" s="197"/>
      <c r="AK106" s="173">
        <f t="shared" si="47"/>
        <v>0</v>
      </c>
      <c r="AL106" s="173" t="str">
        <f t="shared" si="48"/>
        <v>00000</v>
      </c>
      <c r="AM106" s="185" t="str">
        <f t="shared" si="49"/>
        <v>0秒0</v>
      </c>
      <c r="AN106" s="186">
        <f t="shared" si="57"/>
        <v>0</v>
      </c>
      <c r="AO106" s="186" t="str">
        <f t="shared" si="58"/>
        <v>0</v>
      </c>
      <c r="AP106" s="186" t="str">
        <f t="shared" si="59"/>
        <v>0</v>
      </c>
    </row>
    <row r="107" spans="1:42" s="1" customFormat="1" ht="18" customHeight="1" thickBot="1">
      <c r="A107" s="443"/>
      <c r="B107" s="470"/>
      <c r="C107" s="466"/>
      <c r="D107" s="466"/>
      <c r="E107" s="466"/>
      <c r="F107" s="35" t="str">
        <f>IF(C106&gt;0,VLOOKUP(C106,男子登録情報!$A$1:$H$1688,5,0),"")</f>
        <v/>
      </c>
      <c r="G107" s="426"/>
      <c r="H107" s="426"/>
      <c r="I107" s="421"/>
      <c r="J107" s="398"/>
      <c r="K107" s="9" t="s">
        <v>38</v>
      </c>
      <c r="L107" s="5"/>
      <c r="M107" s="6" t="str">
        <f>IF(L107&gt;0,VLOOKUP(L107,男子登録情報!$J$2:$K$21,2,0),"")</f>
        <v/>
      </c>
      <c r="N107" s="419"/>
      <c r="O107" s="7" t="str">
        <f t="shared" si="43"/>
        <v/>
      </c>
      <c r="P107" s="421"/>
      <c r="Q107" s="485"/>
      <c r="R107" s="406"/>
      <c r="S107" s="407"/>
      <c r="T107" s="408"/>
      <c r="U107" s="482"/>
      <c r="V107" s="197"/>
      <c r="AK107" s="173">
        <f t="shared" si="47"/>
        <v>0</v>
      </c>
      <c r="AL107" s="173" t="str">
        <f t="shared" si="48"/>
        <v>00000</v>
      </c>
      <c r="AM107" s="185" t="str">
        <f t="shared" si="49"/>
        <v>0秒0</v>
      </c>
      <c r="AN107" s="186">
        <f t="shared" si="57"/>
        <v>0</v>
      </c>
      <c r="AO107" s="186" t="str">
        <f t="shared" si="58"/>
        <v>0</v>
      </c>
      <c r="AP107" s="186" t="str">
        <f t="shared" si="59"/>
        <v>0</v>
      </c>
    </row>
    <row r="108" spans="1:42" s="1" customFormat="1" ht="18" customHeight="1" thickBot="1">
      <c r="A108" s="444"/>
      <c r="B108" s="471" t="s">
        <v>39</v>
      </c>
      <c r="C108" s="391"/>
      <c r="D108" s="36"/>
      <c r="E108" s="36"/>
      <c r="F108" s="37"/>
      <c r="G108" s="427"/>
      <c r="H108" s="427"/>
      <c r="I108" s="422"/>
      <c r="J108" s="399"/>
      <c r="K108" s="10" t="s">
        <v>40</v>
      </c>
      <c r="L108" s="11"/>
      <c r="M108" s="12" t="str">
        <f>IF(L108&gt;0,VLOOKUP(L108,男子登録情報!$J$2:$K$21,2,0),"")</f>
        <v/>
      </c>
      <c r="N108" s="420"/>
      <c r="O108" s="7" t="str">
        <f t="shared" si="43"/>
        <v/>
      </c>
      <c r="P108" s="422"/>
      <c r="Q108" s="486"/>
      <c r="R108" s="409"/>
      <c r="S108" s="410"/>
      <c r="T108" s="411"/>
      <c r="U108" s="483"/>
      <c r="V108" s="197"/>
      <c r="AK108" s="173">
        <f t="shared" si="47"/>
        <v>0</v>
      </c>
      <c r="AL108" s="173" t="str">
        <f t="shared" si="48"/>
        <v>00000</v>
      </c>
      <c r="AM108" s="185" t="str">
        <f t="shared" si="49"/>
        <v>0秒0</v>
      </c>
      <c r="AN108" s="186">
        <f t="shared" si="57"/>
        <v>0</v>
      </c>
      <c r="AO108" s="186" t="str">
        <f t="shared" si="58"/>
        <v>0</v>
      </c>
      <c r="AP108" s="186" t="str">
        <f t="shared" si="59"/>
        <v>0</v>
      </c>
    </row>
    <row r="109" spans="1:42" s="1" customFormat="1" ht="18" hidden="1" customHeight="1" thickBot="1">
      <c r="A109" s="442">
        <v>43</v>
      </c>
      <c r="B109" s="469" t="s">
        <v>41</v>
      </c>
      <c r="C109" s="418"/>
      <c r="D109" s="418" t="str">
        <f>IF(C109&gt;0,VLOOKUP(C109,男子登録情報!$A$1:$H$1688,3,0),"")</f>
        <v/>
      </c>
      <c r="E109" s="418" t="str">
        <f>IF(C109&gt;0,VLOOKUP(C109,男子登録情報!$A$1:$H$1688,4,0),"")</f>
        <v/>
      </c>
      <c r="F109" s="34" t="str">
        <f>IF(C109&gt;0,VLOOKUP(C109,男子登録情報!$A$1:$H$1688,8,0),"")</f>
        <v/>
      </c>
      <c r="G109" s="425" t="e">
        <f>IF(F110&gt;0,VLOOKUP(F110,男子登録情報!$N$2:$O$48,2,0),"")</f>
        <v>#N/A</v>
      </c>
      <c r="H109" s="425" t="str">
        <f t="shared" ref="H109" si="65">IF(C109&gt;0,TEXT(C109,"100000000"),"")</f>
        <v/>
      </c>
      <c r="I109" s="162"/>
      <c r="J109" s="162"/>
      <c r="K109" s="4" t="s">
        <v>36</v>
      </c>
      <c r="L109" s="5"/>
      <c r="M109" s="6" t="str">
        <f>IF(L109&gt;0,VLOOKUP(L109,男子登録情報!$J$1:$K$21,2,0),"")</f>
        <v/>
      </c>
      <c r="N109" s="418"/>
      <c r="O109" s="7" t="str">
        <f t="shared" si="43"/>
        <v/>
      </c>
      <c r="P109" s="7"/>
      <c r="Q109" s="8"/>
      <c r="R109" s="472"/>
      <c r="S109" s="473"/>
      <c r="T109" s="474"/>
      <c r="U109" s="481"/>
      <c r="V109" s="197"/>
      <c r="AK109" s="173">
        <f t="shared" si="47"/>
        <v>0</v>
      </c>
      <c r="AL109" s="173" t="str">
        <f t="shared" si="48"/>
        <v>00000</v>
      </c>
    </row>
    <row r="110" spans="1:42" s="1" customFormat="1" ht="18" hidden="1" customHeight="1" thickTop="1">
      <c r="A110" s="443"/>
      <c r="B110" s="470"/>
      <c r="C110" s="466"/>
      <c r="D110" s="466"/>
      <c r="E110" s="466"/>
      <c r="F110" s="35" t="str">
        <f>IF(C109&gt;0,VLOOKUP(C109,男子登録情報!$A$1:$H$1688,5,0),"")</f>
        <v/>
      </c>
      <c r="G110" s="426"/>
      <c r="H110" s="426"/>
      <c r="I110" s="162"/>
      <c r="J110" s="162"/>
      <c r="K110" s="9" t="s">
        <v>38</v>
      </c>
      <c r="L110" s="5"/>
      <c r="M110" s="6" t="str">
        <f>IF(L110&gt;0,VLOOKUP(L110,男子登録情報!$J$2:$K$21,2,0),"")</f>
        <v/>
      </c>
      <c r="N110" s="466"/>
      <c r="O110" s="7" t="str">
        <f t="shared" si="43"/>
        <v/>
      </c>
      <c r="P110" s="7"/>
      <c r="Q110" s="8"/>
      <c r="R110" s="475"/>
      <c r="S110" s="476"/>
      <c r="T110" s="477"/>
      <c r="U110" s="482"/>
      <c r="V110" s="197"/>
      <c r="AK110" s="173">
        <f t="shared" si="47"/>
        <v>0</v>
      </c>
      <c r="AL110" s="173" t="str">
        <f t="shared" si="48"/>
        <v>00000</v>
      </c>
    </row>
    <row r="111" spans="1:42" s="1" customFormat="1" ht="18" hidden="1" customHeight="1" thickTop="1">
      <c r="A111" s="444"/>
      <c r="B111" s="471" t="s">
        <v>39</v>
      </c>
      <c r="C111" s="391"/>
      <c r="D111" s="36"/>
      <c r="E111" s="36"/>
      <c r="F111" s="37"/>
      <c r="G111" s="427"/>
      <c r="H111" s="427"/>
      <c r="I111" s="163"/>
      <c r="J111" s="163"/>
      <c r="K111" s="10" t="s">
        <v>40</v>
      </c>
      <c r="L111" s="11"/>
      <c r="M111" s="12" t="str">
        <f>IF(L111&gt;0,VLOOKUP(L111,男子登録情報!$J$2:$K$21,2,0),"")</f>
        <v/>
      </c>
      <c r="N111" s="193"/>
      <c r="O111" s="7" t="str">
        <f t="shared" ref="O111:O174" si="66">IF(M111="","",LEFT(M111,5)&amp;" "&amp;IF(OR(LEFT(M111,3)*1&lt;70,LEFT(M111,3)*1&gt;100),REPT(0,7-LEN(N111)),REPT(0,5-LEN(N111)))&amp;N111)</f>
        <v/>
      </c>
      <c r="P111" s="204"/>
      <c r="Q111" s="14"/>
      <c r="R111" s="478"/>
      <c r="S111" s="479"/>
      <c r="T111" s="480"/>
      <c r="U111" s="483"/>
      <c r="V111" s="197"/>
      <c r="AK111" s="173">
        <f t="shared" si="47"/>
        <v>0</v>
      </c>
      <c r="AL111" s="173" t="str">
        <f t="shared" si="48"/>
        <v>00000</v>
      </c>
    </row>
    <row r="112" spans="1:42" s="1" customFormat="1" ht="18" hidden="1" customHeight="1" thickTop="1">
      <c r="A112" s="442">
        <v>44</v>
      </c>
      <c r="B112" s="469" t="s">
        <v>41</v>
      </c>
      <c r="C112" s="418"/>
      <c r="D112" s="418" t="str">
        <f>IF(C112&gt;0,VLOOKUP(C112,男子登録情報!$A$1:$H$1688,3,0),"")</f>
        <v/>
      </c>
      <c r="E112" s="418" t="str">
        <f>IF(C112&gt;0,VLOOKUP(C112,男子登録情報!$A$1:$H$1688,4,0),"")</f>
        <v/>
      </c>
      <c r="F112" s="34" t="str">
        <f>IF(C112&gt;0,VLOOKUP(C112,男子登録情報!$A$1:$H$1688,8,0),"")</f>
        <v/>
      </c>
      <c r="G112" s="425" t="e">
        <f>IF(F113&gt;0,VLOOKUP(F113,男子登録情報!$N$2:$O$48,2,0),"")</f>
        <v>#N/A</v>
      </c>
      <c r="H112" s="425" t="str">
        <f t="shared" ref="H112" si="67">IF(C112&gt;0,TEXT(C112,"100000000"),"")</f>
        <v/>
      </c>
      <c r="I112" s="162"/>
      <c r="J112" s="162"/>
      <c r="K112" s="4" t="s">
        <v>36</v>
      </c>
      <c r="L112" s="5"/>
      <c r="M112" s="6" t="str">
        <f>IF(L112&gt;0,VLOOKUP(L112,男子登録情報!$J$1:$K$21,2,0),"")</f>
        <v/>
      </c>
      <c r="N112" s="418"/>
      <c r="O112" s="7" t="str">
        <f t="shared" si="66"/>
        <v/>
      </c>
      <c r="P112" s="7"/>
      <c r="Q112" s="8"/>
      <c r="R112" s="472"/>
      <c r="S112" s="473"/>
      <c r="T112" s="474"/>
      <c r="U112" s="481"/>
      <c r="V112" s="197"/>
      <c r="AK112" s="173">
        <f t="shared" ref="AK112:AK175" si="68">IF(VALUE(AO112)&gt;59,1,0)</f>
        <v>0</v>
      </c>
      <c r="AL112" s="173" t="str">
        <f t="shared" ref="AL112:AL175" si="69">IF(COUNTIF(L112,"*m*")&gt;0,RIGHT(10000000+AS112,7),RIGHT(100000+AS112,5))</f>
        <v>00000</v>
      </c>
    </row>
    <row r="113" spans="1:38" s="1" customFormat="1" ht="18" hidden="1" customHeight="1" thickTop="1">
      <c r="A113" s="443"/>
      <c r="B113" s="470"/>
      <c r="C113" s="466"/>
      <c r="D113" s="466"/>
      <c r="E113" s="466"/>
      <c r="F113" s="35" t="str">
        <f>IF(C112&gt;0,VLOOKUP(C112,男子登録情報!$A$1:$H$1688,5,0),"")</f>
        <v/>
      </c>
      <c r="G113" s="426"/>
      <c r="H113" s="426"/>
      <c r="I113" s="162"/>
      <c r="J113" s="162"/>
      <c r="K113" s="9" t="s">
        <v>38</v>
      </c>
      <c r="L113" s="5"/>
      <c r="M113" s="6" t="str">
        <f>IF(L113&gt;0,VLOOKUP(L113,男子登録情報!$J$2:$K$21,2,0),"")</f>
        <v/>
      </c>
      <c r="N113" s="466"/>
      <c r="O113" s="7" t="str">
        <f t="shared" si="66"/>
        <v/>
      </c>
      <c r="P113" s="7"/>
      <c r="Q113" s="8"/>
      <c r="R113" s="475"/>
      <c r="S113" s="476"/>
      <c r="T113" s="477"/>
      <c r="U113" s="482"/>
      <c r="V113" s="197"/>
      <c r="AK113" s="173">
        <f t="shared" si="68"/>
        <v>0</v>
      </c>
      <c r="AL113" s="173" t="str">
        <f t="shared" si="69"/>
        <v>00000</v>
      </c>
    </row>
    <row r="114" spans="1:38" s="1" customFormat="1" ht="18" hidden="1" customHeight="1" thickTop="1">
      <c r="A114" s="444"/>
      <c r="B114" s="471" t="s">
        <v>39</v>
      </c>
      <c r="C114" s="391"/>
      <c r="D114" s="36"/>
      <c r="E114" s="36"/>
      <c r="F114" s="37"/>
      <c r="G114" s="427"/>
      <c r="H114" s="427"/>
      <c r="I114" s="163"/>
      <c r="J114" s="163"/>
      <c r="K114" s="10" t="s">
        <v>40</v>
      </c>
      <c r="L114" s="11"/>
      <c r="M114" s="12" t="str">
        <f>IF(L114&gt;0,VLOOKUP(L114,男子登録情報!$J$2:$K$21,2,0),"")</f>
        <v/>
      </c>
      <c r="N114" s="193"/>
      <c r="O114" s="7" t="str">
        <f t="shared" si="66"/>
        <v/>
      </c>
      <c r="P114" s="204"/>
      <c r="Q114" s="14"/>
      <c r="R114" s="478"/>
      <c r="S114" s="479"/>
      <c r="T114" s="480"/>
      <c r="U114" s="483"/>
      <c r="V114" s="197"/>
      <c r="AK114" s="173">
        <f t="shared" si="68"/>
        <v>0</v>
      </c>
      <c r="AL114" s="173" t="str">
        <f t="shared" si="69"/>
        <v>00000</v>
      </c>
    </row>
    <row r="115" spans="1:38" s="1" customFormat="1" ht="18" hidden="1" customHeight="1" thickTop="1">
      <c r="A115" s="442">
        <v>45</v>
      </c>
      <c r="B115" s="469" t="s">
        <v>41</v>
      </c>
      <c r="C115" s="418"/>
      <c r="D115" s="418" t="str">
        <f>IF(C115&gt;0,VLOOKUP(C115,男子登録情報!$A$1:$H$1688,3,0),"")</f>
        <v/>
      </c>
      <c r="E115" s="418" t="str">
        <f>IF(C115&gt;0,VLOOKUP(C115,男子登録情報!$A$1:$H$1688,4,0),"")</f>
        <v/>
      </c>
      <c r="F115" s="34" t="str">
        <f>IF(C115&gt;0,VLOOKUP(C115,男子登録情報!$A$1:$H$1688,8,0),"")</f>
        <v/>
      </c>
      <c r="G115" s="425" t="e">
        <f>IF(F116&gt;0,VLOOKUP(F116,男子登録情報!$N$2:$O$48,2,0),"")</f>
        <v>#N/A</v>
      </c>
      <c r="H115" s="425" t="str">
        <f t="shared" ref="H115" si="70">IF(C115&gt;0,TEXT(C115,"100000000"),"")</f>
        <v/>
      </c>
      <c r="I115" s="162"/>
      <c r="J115" s="162"/>
      <c r="K115" s="4" t="s">
        <v>36</v>
      </c>
      <c r="L115" s="5"/>
      <c r="M115" s="6" t="str">
        <f>IF(L115&gt;0,VLOOKUP(L115,男子登録情報!$J$1:$K$21,2,0),"")</f>
        <v/>
      </c>
      <c r="N115" s="418"/>
      <c r="O115" s="7" t="str">
        <f t="shared" si="66"/>
        <v/>
      </c>
      <c r="P115" s="7"/>
      <c r="Q115" s="8"/>
      <c r="R115" s="472"/>
      <c r="S115" s="473"/>
      <c r="T115" s="474"/>
      <c r="U115" s="481"/>
      <c r="V115" s="197"/>
      <c r="AK115" s="173">
        <f t="shared" si="68"/>
        <v>0</v>
      </c>
      <c r="AL115" s="173" t="str">
        <f t="shared" si="69"/>
        <v>00000</v>
      </c>
    </row>
    <row r="116" spans="1:38" s="1" customFormat="1" ht="18" hidden="1" customHeight="1" thickTop="1">
      <c r="A116" s="443"/>
      <c r="B116" s="470"/>
      <c r="C116" s="466"/>
      <c r="D116" s="466"/>
      <c r="E116" s="466"/>
      <c r="F116" s="35" t="str">
        <f>IF(C115&gt;0,VLOOKUP(C115,男子登録情報!$A$1:$H$1688,5,0),"")</f>
        <v/>
      </c>
      <c r="G116" s="426"/>
      <c r="H116" s="426"/>
      <c r="I116" s="162"/>
      <c r="J116" s="162"/>
      <c r="K116" s="9" t="s">
        <v>38</v>
      </c>
      <c r="L116" s="5"/>
      <c r="M116" s="6" t="str">
        <f>IF(L116&gt;0,VLOOKUP(L116,男子登録情報!$J$2:$K$21,2,0),"")</f>
        <v/>
      </c>
      <c r="N116" s="466"/>
      <c r="O116" s="7" t="str">
        <f t="shared" si="66"/>
        <v/>
      </c>
      <c r="P116" s="7"/>
      <c r="Q116" s="8"/>
      <c r="R116" s="475"/>
      <c r="S116" s="476"/>
      <c r="T116" s="477"/>
      <c r="U116" s="482"/>
      <c r="V116" s="197"/>
      <c r="AK116" s="173">
        <f t="shared" si="68"/>
        <v>0</v>
      </c>
      <c r="AL116" s="173" t="str">
        <f t="shared" si="69"/>
        <v>00000</v>
      </c>
    </row>
    <row r="117" spans="1:38" s="1" customFormat="1" ht="18" hidden="1" customHeight="1" thickTop="1">
      <c r="A117" s="444"/>
      <c r="B117" s="471" t="s">
        <v>39</v>
      </c>
      <c r="C117" s="391"/>
      <c r="D117" s="36"/>
      <c r="E117" s="36"/>
      <c r="F117" s="37"/>
      <c r="G117" s="427"/>
      <c r="H117" s="427"/>
      <c r="I117" s="163"/>
      <c r="J117" s="163"/>
      <c r="K117" s="10" t="s">
        <v>40</v>
      </c>
      <c r="L117" s="11"/>
      <c r="M117" s="12" t="str">
        <f>IF(L117&gt;0,VLOOKUP(L117,男子登録情報!$J$2:$K$21,2,0),"")</f>
        <v/>
      </c>
      <c r="N117" s="193"/>
      <c r="O117" s="7" t="str">
        <f t="shared" si="66"/>
        <v/>
      </c>
      <c r="P117" s="204"/>
      <c r="Q117" s="14"/>
      <c r="R117" s="478"/>
      <c r="S117" s="479"/>
      <c r="T117" s="480"/>
      <c r="U117" s="483"/>
      <c r="V117" s="197"/>
      <c r="AK117" s="173">
        <f t="shared" si="68"/>
        <v>0</v>
      </c>
      <c r="AL117" s="173" t="str">
        <f t="shared" si="69"/>
        <v>00000</v>
      </c>
    </row>
    <row r="118" spans="1:38" s="1" customFormat="1" ht="18" hidden="1" customHeight="1" thickTop="1">
      <c r="A118" s="442">
        <v>46</v>
      </c>
      <c r="B118" s="469" t="s">
        <v>41</v>
      </c>
      <c r="C118" s="418"/>
      <c r="D118" s="418" t="str">
        <f>IF(C118&gt;0,VLOOKUP(C118,男子登録情報!$A$1:$H$1688,3,0),"")</f>
        <v/>
      </c>
      <c r="E118" s="418" t="str">
        <f>IF(C118&gt;0,VLOOKUP(C118,男子登録情報!$A$1:$H$1688,4,0),"")</f>
        <v/>
      </c>
      <c r="F118" s="34" t="str">
        <f>IF(C118&gt;0,VLOOKUP(C118,男子登録情報!$A$1:$H$1688,8,0),"")</f>
        <v/>
      </c>
      <c r="G118" s="425" t="e">
        <f>IF(F119&gt;0,VLOOKUP(F119,男子登録情報!$N$2:$O$48,2,0),"")</f>
        <v>#N/A</v>
      </c>
      <c r="H118" s="425" t="str">
        <f t="shared" ref="H118" si="71">IF(C118&gt;0,TEXT(C118,"100000000"),"")</f>
        <v/>
      </c>
      <c r="I118" s="162"/>
      <c r="J118" s="162"/>
      <c r="K118" s="4" t="s">
        <v>36</v>
      </c>
      <c r="L118" s="5"/>
      <c r="M118" s="6" t="str">
        <f>IF(L118&gt;0,VLOOKUP(L118,男子登録情報!$J$1:$K$21,2,0),"")</f>
        <v/>
      </c>
      <c r="N118" s="418"/>
      <c r="O118" s="7" t="str">
        <f t="shared" si="66"/>
        <v/>
      </c>
      <c r="P118" s="7"/>
      <c r="Q118" s="8"/>
      <c r="R118" s="472"/>
      <c r="S118" s="473"/>
      <c r="T118" s="474"/>
      <c r="U118" s="481"/>
      <c r="V118" s="197"/>
      <c r="AK118" s="173">
        <f t="shared" si="68"/>
        <v>0</v>
      </c>
      <c r="AL118" s="173" t="str">
        <f t="shared" si="69"/>
        <v>00000</v>
      </c>
    </row>
    <row r="119" spans="1:38" s="1" customFormat="1" ht="18" hidden="1" customHeight="1" thickTop="1">
      <c r="A119" s="443"/>
      <c r="B119" s="470"/>
      <c r="C119" s="466"/>
      <c r="D119" s="466"/>
      <c r="E119" s="466"/>
      <c r="F119" s="35" t="str">
        <f>IF(C118&gt;0,VLOOKUP(C118,男子登録情報!$A$1:$H$1688,5,0),"")</f>
        <v/>
      </c>
      <c r="G119" s="426"/>
      <c r="H119" s="426"/>
      <c r="I119" s="162"/>
      <c r="J119" s="162"/>
      <c r="K119" s="9" t="s">
        <v>38</v>
      </c>
      <c r="L119" s="5"/>
      <c r="M119" s="6" t="str">
        <f>IF(L119&gt;0,VLOOKUP(L119,男子登録情報!$J$2:$K$21,2,0),"")</f>
        <v/>
      </c>
      <c r="N119" s="466"/>
      <c r="O119" s="7" t="str">
        <f t="shared" si="66"/>
        <v/>
      </c>
      <c r="P119" s="7"/>
      <c r="Q119" s="8"/>
      <c r="R119" s="475"/>
      <c r="S119" s="476"/>
      <c r="T119" s="477"/>
      <c r="U119" s="482"/>
      <c r="V119" s="197"/>
      <c r="AK119" s="173">
        <f t="shared" si="68"/>
        <v>0</v>
      </c>
      <c r="AL119" s="173" t="str">
        <f t="shared" si="69"/>
        <v>00000</v>
      </c>
    </row>
    <row r="120" spans="1:38" s="1" customFormat="1" ht="18" hidden="1" customHeight="1" thickTop="1">
      <c r="A120" s="444"/>
      <c r="B120" s="471" t="s">
        <v>39</v>
      </c>
      <c r="C120" s="391"/>
      <c r="D120" s="36"/>
      <c r="E120" s="36"/>
      <c r="F120" s="37"/>
      <c r="G120" s="427"/>
      <c r="H120" s="427"/>
      <c r="I120" s="163"/>
      <c r="J120" s="163"/>
      <c r="K120" s="10" t="s">
        <v>40</v>
      </c>
      <c r="L120" s="11"/>
      <c r="M120" s="12" t="str">
        <f>IF(L120&gt;0,VLOOKUP(L120,男子登録情報!$J$2:$K$21,2,0),"")</f>
        <v/>
      </c>
      <c r="N120" s="193"/>
      <c r="O120" s="7" t="str">
        <f t="shared" si="66"/>
        <v/>
      </c>
      <c r="P120" s="204"/>
      <c r="Q120" s="14"/>
      <c r="R120" s="478"/>
      <c r="S120" s="479"/>
      <c r="T120" s="480"/>
      <c r="U120" s="483"/>
      <c r="V120" s="197"/>
      <c r="AK120" s="173">
        <f t="shared" si="68"/>
        <v>0</v>
      </c>
      <c r="AL120" s="173" t="str">
        <f t="shared" si="69"/>
        <v>00000</v>
      </c>
    </row>
    <row r="121" spans="1:38" s="1" customFormat="1" ht="18" hidden="1" customHeight="1" thickTop="1">
      <c r="A121" s="442">
        <v>47</v>
      </c>
      <c r="B121" s="469" t="s">
        <v>41</v>
      </c>
      <c r="C121" s="418"/>
      <c r="D121" s="418" t="str">
        <f>IF(C121&gt;0,VLOOKUP(C121,男子登録情報!$A$1:$H$1688,3,0),"")</f>
        <v/>
      </c>
      <c r="E121" s="418" t="str">
        <f>IF(C121&gt;0,VLOOKUP(C121,男子登録情報!$A$1:$H$1688,4,0),"")</f>
        <v/>
      </c>
      <c r="F121" s="34" t="str">
        <f>IF(C121&gt;0,VLOOKUP(C121,男子登録情報!$A$1:$H$1688,8,0),"")</f>
        <v/>
      </c>
      <c r="G121" s="425" t="e">
        <f>IF(F122&gt;0,VLOOKUP(F122,男子登録情報!$N$2:$O$48,2,0),"")</f>
        <v>#N/A</v>
      </c>
      <c r="H121" s="425" t="str">
        <f t="shared" ref="H121" si="72">IF(C121&gt;0,TEXT(C121,"100000000"),"")</f>
        <v/>
      </c>
      <c r="I121" s="162"/>
      <c r="J121" s="162"/>
      <c r="K121" s="4" t="s">
        <v>36</v>
      </c>
      <c r="L121" s="5"/>
      <c r="M121" s="6" t="str">
        <f>IF(L121&gt;0,VLOOKUP(L121,男子登録情報!$J$1:$K$21,2,0),"")</f>
        <v/>
      </c>
      <c r="N121" s="418"/>
      <c r="O121" s="7" t="str">
        <f t="shared" si="66"/>
        <v/>
      </c>
      <c r="P121" s="7"/>
      <c r="Q121" s="8"/>
      <c r="R121" s="472"/>
      <c r="S121" s="473"/>
      <c r="T121" s="474"/>
      <c r="U121" s="481"/>
      <c r="V121" s="197"/>
      <c r="AK121" s="173">
        <f t="shared" si="68"/>
        <v>0</v>
      </c>
      <c r="AL121" s="173" t="str">
        <f t="shared" si="69"/>
        <v>00000</v>
      </c>
    </row>
    <row r="122" spans="1:38" s="1" customFormat="1" ht="18" hidden="1" customHeight="1" thickTop="1">
      <c r="A122" s="443"/>
      <c r="B122" s="470"/>
      <c r="C122" s="466"/>
      <c r="D122" s="466"/>
      <c r="E122" s="466"/>
      <c r="F122" s="35" t="str">
        <f>IF(C121&gt;0,VLOOKUP(C121,男子登録情報!$A$1:$H$1688,5,0),"")</f>
        <v/>
      </c>
      <c r="G122" s="426"/>
      <c r="H122" s="426"/>
      <c r="I122" s="162"/>
      <c r="J122" s="162"/>
      <c r="K122" s="9" t="s">
        <v>38</v>
      </c>
      <c r="L122" s="5"/>
      <c r="M122" s="6" t="str">
        <f>IF(L122&gt;0,VLOOKUP(L122,男子登録情報!$J$2:$K$21,2,0),"")</f>
        <v/>
      </c>
      <c r="N122" s="466"/>
      <c r="O122" s="7" t="str">
        <f t="shared" si="66"/>
        <v/>
      </c>
      <c r="P122" s="7"/>
      <c r="Q122" s="8"/>
      <c r="R122" s="475"/>
      <c r="S122" s="476"/>
      <c r="T122" s="477"/>
      <c r="U122" s="482"/>
      <c r="V122" s="197"/>
      <c r="AK122" s="173">
        <f t="shared" si="68"/>
        <v>0</v>
      </c>
      <c r="AL122" s="173" t="str">
        <f t="shared" si="69"/>
        <v>00000</v>
      </c>
    </row>
    <row r="123" spans="1:38" s="1" customFormat="1" ht="18" hidden="1" customHeight="1" thickTop="1">
      <c r="A123" s="444"/>
      <c r="B123" s="471" t="s">
        <v>39</v>
      </c>
      <c r="C123" s="391"/>
      <c r="D123" s="36"/>
      <c r="E123" s="36"/>
      <c r="F123" s="37"/>
      <c r="G123" s="427"/>
      <c r="H123" s="427"/>
      <c r="I123" s="163"/>
      <c r="J123" s="163"/>
      <c r="K123" s="10" t="s">
        <v>40</v>
      </c>
      <c r="L123" s="11"/>
      <c r="M123" s="12" t="str">
        <f>IF(L123&gt;0,VLOOKUP(L123,男子登録情報!$J$2:$K$21,2,0),"")</f>
        <v/>
      </c>
      <c r="N123" s="193"/>
      <c r="O123" s="7" t="str">
        <f t="shared" si="66"/>
        <v/>
      </c>
      <c r="P123" s="204"/>
      <c r="Q123" s="14"/>
      <c r="R123" s="478"/>
      <c r="S123" s="479"/>
      <c r="T123" s="480"/>
      <c r="U123" s="483"/>
      <c r="V123" s="197"/>
      <c r="AK123" s="173">
        <f t="shared" si="68"/>
        <v>0</v>
      </c>
      <c r="AL123" s="173" t="str">
        <f t="shared" si="69"/>
        <v>00000</v>
      </c>
    </row>
    <row r="124" spans="1:38" s="1" customFormat="1" ht="18" hidden="1" customHeight="1" thickTop="1">
      <c r="A124" s="442">
        <v>48</v>
      </c>
      <c r="B124" s="469" t="s">
        <v>41</v>
      </c>
      <c r="C124" s="418"/>
      <c r="D124" s="418" t="str">
        <f>IF(C124&gt;0,VLOOKUP(C124,男子登録情報!$A$1:$H$1688,3,0),"")</f>
        <v/>
      </c>
      <c r="E124" s="418" t="str">
        <f>IF(C124&gt;0,VLOOKUP(C124,男子登録情報!$A$1:$H$1688,4,0),"")</f>
        <v/>
      </c>
      <c r="F124" s="34" t="str">
        <f>IF(C124&gt;0,VLOOKUP(C124,男子登録情報!$A$1:$H$1688,8,0),"")</f>
        <v/>
      </c>
      <c r="G124" s="425" t="e">
        <f>IF(F125&gt;0,VLOOKUP(F125,男子登録情報!$N$2:$O$48,2,0),"")</f>
        <v>#N/A</v>
      </c>
      <c r="H124" s="425" t="str">
        <f t="shared" ref="H124" si="73">IF(C124&gt;0,TEXT(C124,"100000000"),"")</f>
        <v/>
      </c>
      <c r="I124" s="162"/>
      <c r="J124" s="162"/>
      <c r="K124" s="4" t="s">
        <v>36</v>
      </c>
      <c r="L124" s="5"/>
      <c r="M124" s="6" t="str">
        <f>IF(L124&gt;0,VLOOKUP(L124,男子登録情報!$J$1:$K$21,2,0),"")</f>
        <v/>
      </c>
      <c r="N124" s="418"/>
      <c r="O124" s="7" t="str">
        <f t="shared" si="66"/>
        <v/>
      </c>
      <c r="P124" s="7"/>
      <c r="Q124" s="8"/>
      <c r="R124" s="472"/>
      <c r="S124" s="473"/>
      <c r="T124" s="474"/>
      <c r="U124" s="481"/>
      <c r="V124" s="197"/>
      <c r="AK124" s="173">
        <f t="shared" si="68"/>
        <v>0</v>
      </c>
      <c r="AL124" s="173" t="str">
        <f t="shared" si="69"/>
        <v>00000</v>
      </c>
    </row>
    <row r="125" spans="1:38" s="1" customFormat="1" ht="18" hidden="1" customHeight="1" thickTop="1">
      <c r="A125" s="443"/>
      <c r="B125" s="470"/>
      <c r="C125" s="466"/>
      <c r="D125" s="466"/>
      <c r="E125" s="466"/>
      <c r="F125" s="35" t="str">
        <f>IF(C124&gt;0,VLOOKUP(C124,男子登録情報!$A$1:$H$1688,5,0),"")</f>
        <v/>
      </c>
      <c r="G125" s="426"/>
      <c r="H125" s="426"/>
      <c r="I125" s="162"/>
      <c r="J125" s="162"/>
      <c r="K125" s="9" t="s">
        <v>38</v>
      </c>
      <c r="L125" s="5"/>
      <c r="M125" s="6" t="str">
        <f>IF(L125&gt;0,VLOOKUP(L125,男子登録情報!$J$2:$K$21,2,0),"")</f>
        <v/>
      </c>
      <c r="N125" s="466"/>
      <c r="O125" s="7" t="str">
        <f t="shared" si="66"/>
        <v/>
      </c>
      <c r="P125" s="7"/>
      <c r="Q125" s="8"/>
      <c r="R125" s="475"/>
      <c r="S125" s="476"/>
      <c r="T125" s="477"/>
      <c r="U125" s="482"/>
      <c r="V125" s="197"/>
      <c r="AK125" s="173">
        <f t="shared" si="68"/>
        <v>0</v>
      </c>
      <c r="AL125" s="173" t="str">
        <f t="shared" si="69"/>
        <v>00000</v>
      </c>
    </row>
    <row r="126" spans="1:38" s="1" customFormat="1" ht="18" hidden="1" customHeight="1" thickTop="1">
      <c r="A126" s="444"/>
      <c r="B126" s="471" t="s">
        <v>39</v>
      </c>
      <c r="C126" s="391"/>
      <c r="D126" s="38"/>
      <c r="E126" s="36"/>
      <c r="F126" s="37"/>
      <c r="G126" s="427"/>
      <c r="H126" s="427"/>
      <c r="I126" s="163"/>
      <c r="J126" s="163"/>
      <c r="K126" s="10" t="s">
        <v>40</v>
      </c>
      <c r="L126" s="11"/>
      <c r="M126" s="12" t="str">
        <f>IF(L126&gt;0,VLOOKUP(L126,男子登録情報!$J$2:$K$21,2,0),"")</f>
        <v/>
      </c>
      <c r="N126" s="193"/>
      <c r="O126" s="7" t="str">
        <f t="shared" si="66"/>
        <v/>
      </c>
      <c r="P126" s="204"/>
      <c r="Q126" s="14"/>
      <c r="R126" s="478"/>
      <c r="S126" s="479"/>
      <c r="T126" s="480"/>
      <c r="U126" s="483"/>
      <c r="V126" s="197"/>
      <c r="AK126" s="173">
        <f t="shared" si="68"/>
        <v>0</v>
      </c>
      <c r="AL126" s="173" t="str">
        <f t="shared" si="69"/>
        <v>00000</v>
      </c>
    </row>
    <row r="127" spans="1:38" s="1" customFormat="1" ht="18" hidden="1" customHeight="1" thickTop="1">
      <c r="A127" s="442">
        <v>49</v>
      </c>
      <c r="B127" s="469" t="s">
        <v>41</v>
      </c>
      <c r="C127" s="418"/>
      <c r="D127" s="418" t="str">
        <f>IF(C127&gt;0,VLOOKUP(C127,男子登録情報!$A$1:$H$1688,3,0),"")</f>
        <v/>
      </c>
      <c r="E127" s="418" t="str">
        <f>IF(C127&gt;0,VLOOKUP(C127,男子登録情報!$A$1:$H$1688,4,0),"")</f>
        <v/>
      </c>
      <c r="F127" s="34" t="str">
        <f>IF(C127&gt;0,VLOOKUP(C127,男子登録情報!$A$1:$H$1688,8,0),"")</f>
        <v/>
      </c>
      <c r="G127" s="425" t="e">
        <f>IF(F128&gt;0,VLOOKUP(F128,男子登録情報!$N$2:$O$48,2,0),"")</f>
        <v>#N/A</v>
      </c>
      <c r="H127" s="425" t="str">
        <f t="shared" ref="H127" si="74">IF(C127&gt;0,TEXT(C127,"100000000"),"")</f>
        <v/>
      </c>
      <c r="I127" s="162"/>
      <c r="J127" s="162"/>
      <c r="K127" s="4" t="s">
        <v>36</v>
      </c>
      <c r="L127" s="5"/>
      <c r="M127" s="6" t="str">
        <f>IF(L127&gt;0,VLOOKUP(L127,男子登録情報!$J$1:$K$21,2,0),"")</f>
        <v/>
      </c>
      <c r="N127" s="418"/>
      <c r="O127" s="7" t="str">
        <f t="shared" si="66"/>
        <v/>
      </c>
      <c r="P127" s="7"/>
      <c r="Q127" s="8"/>
      <c r="R127" s="472"/>
      <c r="S127" s="473"/>
      <c r="T127" s="474"/>
      <c r="U127" s="481"/>
      <c r="V127" s="197"/>
      <c r="AK127" s="173">
        <f t="shared" si="68"/>
        <v>0</v>
      </c>
      <c r="AL127" s="173" t="str">
        <f t="shared" si="69"/>
        <v>00000</v>
      </c>
    </row>
    <row r="128" spans="1:38" s="1" customFormat="1" ht="18" hidden="1" customHeight="1" thickTop="1">
      <c r="A128" s="443"/>
      <c r="B128" s="470"/>
      <c r="C128" s="466"/>
      <c r="D128" s="466"/>
      <c r="E128" s="466"/>
      <c r="F128" s="35" t="str">
        <f>IF(C127&gt;0,VLOOKUP(C127,男子登録情報!$A$1:$H$1688,5,0),"")</f>
        <v/>
      </c>
      <c r="G128" s="426"/>
      <c r="H128" s="426"/>
      <c r="I128" s="162"/>
      <c r="J128" s="162"/>
      <c r="K128" s="9" t="s">
        <v>38</v>
      </c>
      <c r="L128" s="5"/>
      <c r="M128" s="6" t="str">
        <f>IF(L128&gt;0,VLOOKUP(L128,男子登録情報!$J$2:$K$21,2,0),"")</f>
        <v/>
      </c>
      <c r="N128" s="466"/>
      <c r="O128" s="7" t="str">
        <f t="shared" si="66"/>
        <v/>
      </c>
      <c r="P128" s="7"/>
      <c r="Q128" s="8"/>
      <c r="R128" s="475"/>
      <c r="S128" s="476"/>
      <c r="T128" s="477"/>
      <c r="U128" s="482"/>
      <c r="V128" s="197"/>
      <c r="AK128" s="173">
        <f t="shared" si="68"/>
        <v>0</v>
      </c>
      <c r="AL128" s="173" t="str">
        <f t="shared" si="69"/>
        <v>00000</v>
      </c>
    </row>
    <row r="129" spans="1:38" s="1" customFormat="1" ht="18" hidden="1" customHeight="1" thickTop="1">
      <c r="A129" s="444"/>
      <c r="B129" s="471" t="s">
        <v>39</v>
      </c>
      <c r="C129" s="391"/>
      <c r="D129" s="36"/>
      <c r="E129" s="36"/>
      <c r="F129" s="37"/>
      <c r="G129" s="427"/>
      <c r="H129" s="427"/>
      <c r="I129" s="163"/>
      <c r="J129" s="163"/>
      <c r="K129" s="10" t="s">
        <v>40</v>
      </c>
      <c r="L129" s="11"/>
      <c r="M129" s="12" t="str">
        <f>IF(L129&gt;0,VLOOKUP(L129,男子登録情報!$J$2:$K$21,2,0),"")</f>
        <v/>
      </c>
      <c r="N129" s="193"/>
      <c r="O129" s="7" t="str">
        <f t="shared" si="66"/>
        <v/>
      </c>
      <c r="P129" s="204"/>
      <c r="Q129" s="14"/>
      <c r="R129" s="478"/>
      <c r="S129" s="479"/>
      <c r="T129" s="480"/>
      <c r="U129" s="483"/>
      <c r="V129" s="197"/>
      <c r="AK129" s="173">
        <f t="shared" si="68"/>
        <v>0</v>
      </c>
      <c r="AL129" s="173" t="str">
        <f t="shared" si="69"/>
        <v>00000</v>
      </c>
    </row>
    <row r="130" spans="1:38" s="1" customFormat="1" ht="18" hidden="1" customHeight="1" thickTop="1">
      <c r="A130" s="442">
        <v>50</v>
      </c>
      <c r="B130" s="469" t="s">
        <v>41</v>
      </c>
      <c r="C130" s="418"/>
      <c r="D130" s="418" t="str">
        <f>IF(C130&gt;0,VLOOKUP(C130,男子登録情報!$A$1:$H$1688,3,0),"")</f>
        <v/>
      </c>
      <c r="E130" s="418" t="str">
        <f>IF(C130&gt;0,VLOOKUP(C130,男子登録情報!$A$1:$H$1688,4,0),"")</f>
        <v/>
      </c>
      <c r="F130" s="34" t="str">
        <f>IF(C130&gt;0,VLOOKUP(C130,男子登録情報!$A$1:$H$1688,8,0),"")</f>
        <v/>
      </c>
      <c r="G130" s="425" t="e">
        <f>IF(F131&gt;0,VLOOKUP(F131,男子登録情報!$N$2:$O$48,2,0),"")</f>
        <v>#N/A</v>
      </c>
      <c r="H130" s="425" t="str">
        <f t="shared" ref="H130" si="75">IF(C130&gt;0,TEXT(C130,"100000000"),"")</f>
        <v/>
      </c>
      <c r="I130" s="162"/>
      <c r="J130" s="162"/>
      <c r="K130" s="4" t="s">
        <v>36</v>
      </c>
      <c r="L130" s="5"/>
      <c r="M130" s="6" t="str">
        <f>IF(L130&gt;0,VLOOKUP(L130,男子登録情報!$J$1:$K$21,2,0),"")</f>
        <v/>
      </c>
      <c r="N130" s="418"/>
      <c r="O130" s="7" t="str">
        <f t="shared" si="66"/>
        <v/>
      </c>
      <c r="P130" s="7"/>
      <c r="Q130" s="8"/>
      <c r="R130" s="472"/>
      <c r="S130" s="473"/>
      <c r="T130" s="474"/>
      <c r="U130" s="481"/>
      <c r="V130" s="197"/>
      <c r="AK130" s="173">
        <f t="shared" si="68"/>
        <v>0</v>
      </c>
      <c r="AL130" s="173" t="str">
        <f t="shared" si="69"/>
        <v>00000</v>
      </c>
    </row>
    <row r="131" spans="1:38" s="1" customFormat="1" ht="18" hidden="1" customHeight="1" thickTop="1">
      <c r="A131" s="443"/>
      <c r="B131" s="470"/>
      <c r="C131" s="466"/>
      <c r="D131" s="466"/>
      <c r="E131" s="466"/>
      <c r="F131" s="35" t="str">
        <f>IF(C130&gt;0,VLOOKUP(C130,男子登録情報!$A$1:$H$1688,5,0),"")</f>
        <v/>
      </c>
      <c r="G131" s="426"/>
      <c r="H131" s="426"/>
      <c r="I131" s="162"/>
      <c r="J131" s="162"/>
      <c r="K131" s="9" t="s">
        <v>38</v>
      </c>
      <c r="L131" s="5"/>
      <c r="M131" s="6" t="str">
        <f>IF(L131&gt;0,VLOOKUP(L131,男子登録情報!$J$2:$K$21,2,0),"")</f>
        <v/>
      </c>
      <c r="N131" s="466"/>
      <c r="O131" s="7" t="str">
        <f t="shared" si="66"/>
        <v/>
      </c>
      <c r="P131" s="7"/>
      <c r="Q131" s="8"/>
      <c r="R131" s="475"/>
      <c r="S131" s="476"/>
      <c r="T131" s="477"/>
      <c r="U131" s="482"/>
      <c r="V131" s="197"/>
      <c r="AK131" s="173">
        <f t="shared" si="68"/>
        <v>0</v>
      </c>
      <c r="AL131" s="173" t="str">
        <f t="shared" si="69"/>
        <v>00000</v>
      </c>
    </row>
    <row r="132" spans="1:38" s="1" customFormat="1" ht="18" hidden="1" customHeight="1" thickTop="1">
      <c r="A132" s="444"/>
      <c r="B132" s="471" t="s">
        <v>39</v>
      </c>
      <c r="C132" s="391"/>
      <c r="D132" s="36"/>
      <c r="E132" s="36"/>
      <c r="F132" s="37"/>
      <c r="G132" s="427"/>
      <c r="H132" s="427"/>
      <c r="I132" s="163"/>
      <c r="J132" s="163"/>
      <c r="K132" s="10" t="s">
        <v>40</v>
      </c>
      <c r="L132" s="11"/>
      <c r="M132" s="12" t="str">
        <f>IF(L132&gt;0,VLOOKUP(L132,男子登録情報!$J$2:$K$21,2,0),"")</f>
        <v/>
      </c>
      <c r="N132" s="193"/>
      <c r="O132" s="7" t="str">
        <f t="shared" si="66"/>
        <v/>
      </c>
      <c r="P132" s="204"/>
      <c r="Q132" s="14"/>
      <c r="R132" s="478"/>
      <c r="S132" s="479"/>
      <c r="T132" s="480"/>
      <c r="U132" s="483"/>
      <c r="V132" s="197"/>
      <c r="AK132" s="173">
        <f t="shared" si="68"/>
        <v>0</v>
      </c>
      <c r="AL132" s="173" t="str">
        <f t="shared" si="69"/>
        <v>00000</v>
      </c>
    </row>
    <row r="133" spans="1:38" s="1" customFormat="1" ht="18" hidden="1" customHeight="1" thickTop="1">
      <c r="A133" s="442">
        <v>51</v>
      </c>
      <c r="B133" s="469" t="s">
        <v>41</v>
      </c>
      <c r="C133" s="418"/>
      <c r="D133" s="418" t="str">
        <f>IF(C133&gt;0,VLOOKUP(C133,男子登録情報!$A$1:$H$1688,3,0),"")</f>
        <v/>
      </c>
      <c r="E133" s="418" t="str">
        <f>IF(C133&gt;0,VLOOKUP(C133,男子登録情報!$A$1:$H$1688,4,0),"")</f>
        <v/>
      </c>
      <c r="F133" s="34" t="str">
        <f>IF(C133&gt;0,VLOOKUP(C133,男子登録情報!$A$1:$H$1688,8,0),"")</f>
        <v/>
      </c>
      <c r="G133" s="425" t="e">
        <f>IF(F134&gt;0,VLOOKUP(F134,男子登録情報!$N$2:$O$48,2,0),"")</f>
        <v>#N/A</v>
      </c>
      <c r="H133" s="425" t="str">
        <f t="shared" ref="H133" si="76">IF(C133&gt;0,TEXT(C133,"100000000"),"")</f>
        <v/>
      </c>
      <c r="I133" s="162"/>
      <c r="J133" s="162"/>
      <c r="K133" s="4" t="s">
        <v>36</v>
      </c>
      <c r="L133" s="5"/>
      <c r="M133" s="6" t="str">
        <f>IF(L133&gt;0,VLOOKUP(L133,男子登録情報!$J$1:$K$21,2,0),"")</f>
        <v/>
      </c>
      <c r="N133" s="418"/>
      <c r="O133" s="7" t="str">
        <f t="shared" si="66"/>
        <v/>
      </c>
      <c r="P133" s="7"/>
      <c r="Q133" s="8"/>
      <c r="R133" s="472"/>
      <c r="S133" s="473"/>
      <c r="T133" s="474"/>
      <c r="U133" s="481"/>
      <c r="V133" s="197"/>
      <c r="AK133" s="173">
        <f t="shared" si="68"/>
        <v>0</v>
      </c>
      <c r="AL133" s="173" t="str">
        <f t="shared" si="69"/>
        <v>00000</v>
      </c>
    </row>
    <row r="134" spans="1:38" s="1" customFormat="1" ht="18" hidden="1" customHeight="1" thickTop="1">
      <c r="A134" s="443"/>
      <c r="B134" s="470"/>
      <c r="C134" s="466"/>
      <c r="D134" s="466"/>
      <c r="E134" s="466"/>
      <c r="F134" s="35" t="str">
        <f>IF(C133&gt;0,VLOOKUP(C133,男子登録情報!$A$1:$H$1688,5,0),"")</f>
        <v/>
      </c>
      <c r="G134" s="426"/>
      <c r="H134" s="426"/>
      <c r="I134" s="162"/>
      <c r="J134" s="162"/>
      <c r="K134" s="9" t="s">
        <v>38</v>
      </c>
      <c r="L134" s="5"/>
      <c r="M134" s="6" t="str">
        <f>IF(L134&gt;0,VLOOKUP(L134,男子登録情報!$J$2:$K$21,2,0),"")</f>
        <v/>
      </c>
      <c r="N134" s="466"/>
      <c r="O134" s="7" t="str">
        <f t="shared" si="66"/>
        <v/>
      </c>
      <c r="P134" s="7"/>
      <c r="Q134" s="8"/>
      <c r="R134" s="475"/>
      <c r="S134" s="476"/>
      <c r="T134" s="477"/>
      <c r="U134" s="482"/>
      <c r="V134" s="197"/>
      <c r="AK134" s="173">
        <f t="shared" si="68"/>
        <v>0</v>
      </c>
      <c r="AL134" s="173" t="str">
        <f t="shared" si="69"/>
        <v>00000</v>
      </c>
    </row>
    <row r="135" spans="1:38" s="1" customFormat="1" ht="18" hidden="1" customHeight="1" thickTop="1">
      <c r="A135" s="444"/>
      <c r="B135" s="471" t="s">
        <v>39</v>
      </c>
      <c r="C135" s="391"/>
      <c r="D135" s="36"/>
      <c r="E135" s="36"/>
      <c r="F135" s="37"/>
      <c r="G135" s="427"/>
      <c r="H135" s="427"/>
      <c r="I135" s="163"/>
      <c r="J135" s="163"/>
      <c r="K135" s="10" t="s">
        <v>40</v>
      </c>
      <c r="L135" s="11"/>
      <c r="M135" s="12" t="str">
        <f>IF(L135&gt;0,VLOOKUP(L135,男子登録情報!$J$2:$K$21,2,0),"")</f>
        <v/>
      </c>
      <c r="N135" s="193"/>
      <c r="O135" s="7" t="str">
        <f t="shared" si="66"/>
        <v/>
      </c>
      <c r="P135" s="204"/>
      <c r="Q135" s="14"/>
      <c r="R135" s="478"/>
      <c r="S135" s="479"/>
      <c r="T135" s="480"/>
      <c r="U135" s="483"/>
      <c r="V135" s="197"/>
      <c r="AK135" s="173">
        <f t="shared" si="68"/>
        <v>0</v>
      </c>
      <c r="AL135" s="173" t="str">
        <f t="shared" si="69"/>
        <v>00000</v>
      </c>
    </row>
    <row r="136" spans="1:38" s="1" customFormat="1" ht="18" hidden="1" customHeight="1" thickTop="1">
      <c r="A136" s="442">
        <v>52</v>
      </c>
      <c r="B136" s="469" t="s">
        <v>41</v>
      </c>
      <c r="C136" s="418"/>
      <c r="D136" s="418" t="str">
        <f>IF(C136&gt;0,VLOOKUP(C136,男子登録情報!$A$1:$H$1688,3,0),"")</f>
        <v/>
      </c>
      <c r="E136" s="418" t="str">
        <f>IF(C136&gt;0,VLOOKUP(C136,男子登録情報!$A$1:$H$1688,4,0),"")</f>
        <v/>
      </c>
      <c r="F136" s="34" t="str">
        <f>IF(C136&gt;0,VLOOKUP(C136,男子登録情報!$A$1:$H$1688,8,0),"")</f>
        <v/>
      </c>
      <c r="G136" s="425" t="e">
        <f>IF(F137&gt;0,VLOOKUP(F137,男子登録情報!$N$2:$O$48,2,0),"")</f>
        <v>#N/A</v>
      </c>
      <c r="H136" s="425" t="str">
        <f t="shared" ref="H136" si="77">IF(C136&gt;0,TEXT(C136,"100000000"),"")</f>
        <v/>
      </c>
      <c r="I136" s="162"/>
      <c r="J136" s="162"/>
      <c r="K136" s="4" t="s">
        <v>36</v>
      </c>
      <c r="L136" s="5"/>
      <c r="M136" s="6" t="str">
        <f>IF(L136&gt;0,VLOOKUP(L136,男子登録情報!$J$1:$K$21,2,0),"")</f>
        <v/>
      </c>
      <c r="N136" s="418"/>
      <c r="O136" s="7" t="str">
        <f t="shared" si="66"/>
        <v/>
      </c>
      <c r="P136" s="7"/>
      <c r="Q136" s="8"/>
      <c r="R136" s="472"/>
      <c r="S136" s="473"/>
      <c r="T136" s="474"/>
      <c r="U136" s="481"/>
      <c r="V136" s="197"/>
      <c r="AK136" s="173">
        <f t="shared" si="68"/>
        <v>0</v>
      </c>
      <c r="AL136" s="173" t="str">
        <f t="shared" si="69"/>
        <v>00000</v>
      </c>
    </row>
    <row r="137" spans="1:38" s="1" customFormat="1" ht="18" hidden="1" customHeight="1" thickTop="1">
      <c r="A137" s="443"/>
      <c r="B137" s="470"/>
      <c r="C137" s="466"/>
      <c r="D137" s="466"/>
      <c r="E137" s="466"/>
      <c r="F137" s="35" t="str">
        <f>IF(C136&gt;0,VLOOKUP(C136,男子登録情報!$A$1:$H$1688,5,0),"")</f>
        <v/>
      </c>
      <c r="G137" s="426"/>
      <c r="H137" s="426"/>
      <c r="I137" s="162"/>
      <c r="J137" s="162"/>
      <c r="K137" s="9" t="s">
        <v>38</v>
      </c>
      <c r="L137" s="5"/>
      <c r="M137" s="6" t="str">
        <f>IF(L137&gt;0,VLOOKUP(L137,男子登録情報!$J$2:$K$21,2,0),"")</f>
        <v/>
      </c>
      <c r="N137" s="466"/>
      <c r="O137" s="7" t="str">
        <f t="shared" si="66"/>
        <v/>
      </c>
      <c r="P137" s="7"/>
      <c r="Q137" s="8"/>
      <c r="R137" s="475"/>
      <c r="S137" s="476"/>
      <c r="T137" s="477"/>
      <c r="U137" s="482"/>
      <c r="V137" s="197"/>
      <c r="AK137" s="173">
        <f t="shared" si="68"/>
        <v>0</v>
      </c>
      <c r="AL137" s="173" t="str">
        <f t="shared" si="69"/>
        <v>00000</v>
      </c>
    </row>
    <row r="138" spans="1:38" s="1" customFormat="1" ht="18" hidden="1" customHeight="1" thickTop="1">
      <c r="A138" s="444"/>
      <c r="B138" s="471" t="s">
        <v>39</v>
      </c>
      <c r="C138" s="391"/>
      <c r="D138" s="36"/>
      <c r="E138" s="36"/>
      <c r="F138" s="37"/>
      <c r="G138" s="427"/>
      <c r="H138" s="427"/>
      <c r="I138" s="163"/>
      <c r="J138" s="163"/>
      <c r="K138" s="10" t="s">
        <v>40</v>
      </c>
      <c r="L138" s="11"/>
      <c r="M138" s="12" t="str">
        <f>IF(L138&gt;0,VLOOKUP(L138,男子登録情報!$J$2:$K$21,2,0),"")</f>
        <v/>
      </c>
      <c r="N138" s="193"/>
      <c r="O138" s="7" t="str">
        <f t="shared" si="66"/>
        <v/>
      </c>
      <c r="P138" s="204"/>
      <c r="Q138" s="14"/>
      <c r="R138" s="478"/>
      <c r="S138" s="479"/>
      <c r="T138" s="480"/>
      <c r="U138" s="483"/>
      <c r="V138" s="197"/>
      <c r="AK138" s="173">
        <f t="shared" si="68"/>
        <v>0</v>
      </c>
      <c r="AL138" s="173" t="str">
        <f t="shared" si="69"/>
        <v>00000</v>
      </c>
    </row>
    <row r="139" spans="1:38" s="1" customFormat="1" ht="18" hidden="1" customHeight="1" thickTop="1">
      <c r="A139" s="442">
        <v>53</v>
      </c>
      <c r="B139" s="469" t="s">
        <v>41</v>
      </c>
      <c r="C139" s="418"/>
      <c r="D139" s="418" t="str">
        <f>IF(C139&gt;0,VLOOKUP(C139,男子登録情報!$A$1:$H$1688,3,0),"")</f>
        <v/>
      </c>
      <c r="E139" s="418" t="str">
        <f>IF(C139&gt;0,VLOOKUP(C139,男子登録情報!$A$1:$H$1688,4,0),"")</f>
        <v/>
      </c>
      <c r="F139" s="34" t="str">
        <f>IF(C139&gt;0,VLOOKUP(C139,男子登録情報!$A$1:$H$1688,8,0),"")</f>
        <v/>
      </c>
      <c r="G139" s="425" t="e">
        <f>IF(F140&gt;0,VLOOKUP(F140,男子登録情報!$N$2:$O$48,2,0),"")</f>
        <v>#N/A</v>
      </c>
      <c r="H139" s="425" t="str">
        <f t="shared" ref="H139" si="78">IF(C139&gt;0,TEXT(C139,"100000000"),"")</f>
        <v/>
      </c>
      <c r="I139" s="162"/>
      <c r="J139" s="162"/>
      <c r="K139" s="4" t="s">
        <v>36</v>
      </c>
      <c r="L139" s="5"/>
      <c r="M139" s="6" t="str">
        <f>IF(L139&gt;0,VLOOKUP(L139,男子登録情報!$J$1:$K$21,2,0),"")</f>
        <v/>
      </c>
      <c r="N139" s="418"/>
      <c r="O139" s="7" t="str">
        <f t="shared" si="66"/>
        <v/>
      </c>
      <c r="P139" s="7"/>
      <c r="Q139" s="8"/>
      <c r="R139" s="472"/>
      <c r="S139" s="473"/>
      <c r="T139" s="474"/>
      <c r="U139" s="481"/>
      <c r="V139" s="197"/>
      <c r="AK139" s="173">
        <f t="shared" si="68"/>
        <v>0</v>
      </c>
      <c r="AL139" s="173" t="str">
        <f t="shared" si="69"/>
        <v>00000</v>
      </c>
    </row>
    <row r="140" spans="1:38" s="1" customFormat="1" ht="18" hidden="1" customHeight="1" thickTop="1">
      <c r="A140" s="443"/>
      <c r="B140" s="470"/>
      <c r="C140" s="466"/>
      <c r="D140" s="466"/>
      <c r="E140" s="466"/>
      <c r="F140" s="35" t="str">
        <f>IF(C139&gt;0,VLOOKUP(C139,男子登録情報!$A$1:$H$1688,5,0),"")</f>
        <v/>
      </c>
      <c r="G140" s="426"/>
      <c r="H140" s="426"/>
      <c r="I140" s="162"/>
      <c r="J140" s="162"/>
      <c r="K140" s="9" t="s">
        <v>38</v>
      </c>
      <c r="L140" s="5"/>
      <c r="M140" s="6" t="str">
        <f>IF(L140&gt;0,VLOOKUP(L140,男子登録情報!$J$2:$K$21,2,0),"")</f>
        <v/>
      </c>
      <c r="N140" s="466"/>
      <c r="O140" s="7" t="str">
        <f t="shared" si="66"/>
        <v/>
      </c>
      <c r="P140" s="7"/>
      <c r="Q140" s="8"/>
      <c r="R140" s="475"/>
      <c r="S140" s="476"/>
      <c r="T140" s="477"/>
      <c r="U140" s="482"/>
      <c r="V140" s="197"/>
      <c r="AK140" s="173">
        <f t="shared" si="68"/>
        <v>0</v>
      </c>
      <c r="AL140" s="173" t="str">
        <f t="shared" si="69"/>
        <v>00000</v>
      </c>
    </row>
    <row r="141" spans="1:38" s="1" customFormat="1" ht="18" hidden="1" customHeight="1" thickTop="1">
      <c r="A141" s="444"/>
      <c r="B141" s="471" t="s">
        <v>39</v>
      </c>
      <c r="C141" s="391"/>
      <c r="D141" s="36"/>
      <c r="E141" s="36"/>
      <c r="F141" s="37"/>
      <c r="G141" s="427"/>
      <c r="H141" s="427"/>
      <c r="I141" s="163"/>
      <c r="J141" s="163"/>
      <c r="K141" s="10" t="s">
        <v>40</v>
      </c>
      <c r="L141" s="11"/>
      <c r="M141" s="12" t="str">
        <f>IF(L141&gt;0,VLOOKUP(L141,男子登録情報!$J$2:$K$21,2,0),"")</f>
        <v/>
      </c>
      <c r="N141" s="193"/>
      <c r="O141" s="7" t="str">
        <f t="shared" si="66"/>
        <v/>
      </c>
      <c r="P141" s="204"/>
      <c r="Q141" s="14"/>
      <c r="R141" s="478"/>
      <c r="S141" s="479"/>
      <c r="T141" s="480"/>
      <c r="U141" s="483"/>
      <c r="V141" s="197"/>
      <c r="AK141" s="173">
        <f t="shared" si="68"/>
        <v>0</v>
      </c>
      <c r="AL141" s="173" t="str">
        <f t="shared" si="69"/>
        <v>00000</v>
      </c>
    </row>
    <row r="142" spans="1:38" s="1" customFormat="1" ht="18" hidden="1" customHeight="1" thickTop="1">
      <c r="A142" s="442">
        <v>54</v>
      </c>
      <c r="B142" s="469" t="s">
        <v>41</v>
      </c>
      <c r="C142" s="418"/>
      <c r="D142" s="418" t="str">
        <f>IF(C142&gt;0,VLOOKUP(C142,男子登録情報!$A$1:$H$1688,3,0),"")</f>
        <v/>
      </c>
      <c r="E142" s="418" t="str">
        <f>IF(C142&gt;0,VLOOKUP(C142,男子登録情報!$A$1:$H$1688,4,0),"")</f>
        <v/>
      </c>
      <c r="F142" s="34" t="str">
        <f>IF(C142&gt;0,VLOOKUP(C142,男子登録情報!$A$1:$H$1688,8,0),"")</f>
        <v/>
      </c>
      <c r="G142" s="425" t="e">
        <f>IF(F143&gt;0,VLOOKUP(F143,男子登録情報!$N$2:$O$48,2,0),"")</f>
        <v>#N/A</v>
      </c>
      <c r="H142" s="425" t="str">
        <f t="shared" ref="H142" si="79">IF(C142&gt;0,TEXT(C142,"100000000"),"")</f>
        <v/>
      </c>
      <c r="I142" s="162"/>
      <c r="J142" s="162"/>
      <c r="K142" s="4" t="s">
        <v>36</v>
      </c>
      <c r="L142" s="5"/>
      <c r="M142" s="6" t="str">
        <f>IF(L142&gt;0,VLOOKUP(L142,男子登録情報!$J$1:$K$21,2,0),"")</f>
        <v/>
      </c>
      <c r="N142" s="418"/>
      <c r="O142" s="7" t="str">
        <f t="shared" si="66"/>
        <v/>
      </c>
      <c r="P142" s="7"/>
      <c r="Q142" s="8"/>
      <c r="R142" s="472"/>
      <c r="S142" s="473"/>
      <c r="T142" s="474"/>
      <c r="U142" s="481"/>
      <c r="V142" s="197"/>
      <c r="AK142" s="173">
        <f t="shared" si="68"/>
        <v>0</v>
      </c>
      <c r="AL142" s="173" t="str">
        <f t="shared" si="69"/>
        <v>00000</v>
      </c>
    </row>
    <row r="143" spans="1:38" s="1" customFormat="1" ht="18" hidden="1" customHeight="1" thickTop="1">
      <c r="A143" s="443"/>
      <c r="B143" s="470"/>
      <c r="C143" s="466"/>
      <c r="D143" s="466"/>
      <c r="E143" s="466"/>
      <c r="F143" s="35" t="str">
        <f>IF(C142&gt;0,VLOOKUP(C142,男子登録情報!$A$1:$H$1688,5,0),"")</f>
        <v/>
      </c>
      <c r="G143" s="426"/>
      <c r="H143" s="426"/>
      <c r="I143" s="162"/>
      <c r="J143" s="162"/>
      <c r="K143" s="9" t="s">
        <v>38</v>
      </c>
      <c r="L143" s="5"/>
      <c r="M143" s="6" t="str">
        <f>IF(L143&gt;0,VLOOKUP(L143,男子登録情報!$J$2:$K$21,2,0),"")</f>
        <v/>
      </c>
      <c r="N143" s="466"/>
      <c r="O143" s="7" t="str">
        <f t="shared" si="66"/>
        <v/>
      </c>
      <c r="P143" s="7"/>
      <c r="Q143" s="8"/>
      <c r="R143" s="475"/>
      <c r="S143" s="476"/>
      <c r="T143" s="477"/>
      <c r="U143" s="482"/>
      <c r="V143" s="197"/>
      <c r="AK143" s="173">
        <f t="shared" si="68"/>
        <v>0</v>
      </c>
      <c r="AL143" s="173" t="str">
        <f t="shared" si="69"/>
        <v>00000</v>
      </c>
    </row>
    <row r="144" spans="1:38" s="1" customFormat="1" ht="18" hidden="1" customHeight="1" thickTop="1">
      <c r="A144" s="444"/>
      <c r="B144" s="471" t="s">
        <v>39</v>
      </c>
      <c r="C144" s="391"/>
      <c r="D144" s="36"/>
      <c r="E144" s="36"/>
      <c r="F144" s="37"/>
      <c r="G144" s="427"/>
      <c r="H144" s="427"/>
      <c r="I144" s="163"/>
      <c r="J144" s="163"/>
      <c r="K144" s="10" t="s">
        <v>40</v>
      </c>
      <c r="L144" s="11"/>
      <c r="M144" s="12" t="str">
        <f>IF(L144&gt;0,VLOOKUP(L144,男子登録情報!$J$2:$K$21,2,0),"")</f>
        <v/>
      </c>
      <c r="N144" s="193"/>
      <c r="O144" s="7" t="str">
        <f t="shared" si="66"/>
        <v/>
      </c>
      <c r="P144" s="204"/>
      <c r="Q144" s="14"/>
      <c r="R144" s="478"/>
      <c r="S144" s="479"/>
      <c r="T144" s="480"/>
      <c r="U144" s="483"/>
      <c r="V144" s="197"/>
      <c r="AK144" s="173">
        <f t="shared" si="68"/>
        <v>0</v>
      </c>
      <c r="AL144" s="173" t="str">
        <f t="shared" si="69"/>
        <v>00000</v>
      </c>
    </row>
    <row r="145" spans="1:38" s="1" customFormat="1" ht="18" hidden="1" customHeight="1" thickTop="1">
      <c r="A145" s="442">
        <v>55</v>
      </c>
      <c r="B145" s="469" t="s">
        <v>41</v>
      </c>
      <c r="C145" s="418"/>
      <c r="D145" s="418" t="str">
        <f>IF(C145&gt;0,VLOOKUP(C145,男子登録情報!$A$1:$H$1688,3,0),"")</f>
        <v/>
      </c>
      <c r="E145" s="418" t="str">
        <f>IF(C145&gt;0,VLOOKUP(C145,男子登録情報!$A$1:$H$1688,4,0),"")</f>
        <v/>
      </c>
      <c r="F145" s="34" t="str">
        <f>IF(C145&gt;0,VLOOKUP(C145,男子登録情報!$A$1:$H$1688,8,0),"")</f>
        <v/>
      </c>
      <c r="G145" s="425" t="e">
        <f>IF(F146&gt;0,VLOOKUP(F146,男子登録情報!$N$2:$O$48,2,0),"")</f>
        <v>#N/A</v>
      </c>
      <c r="H145" s="425" t="str">
        <f t="shared" ref="H145" si="80">IF(C145&gt;0,TEXT(C145,"100000000"),"")</f>
        <v/>
      </c>
      <c r="I145" s="162"/>
      <c r="J145" s="162"/>
      <c r="K145" s="4" t="s">
        <v>36</v>
      </c>
      <c r="L145" s="5"/>
      <c r="M145" s="6" t="str">
        <f>IF(L145&gt;0,VLOOKUP(L145,男子登録情報!$J$1:$K$21,2,0),"")</f>
        <v/>
      </c>
      <c r="N145" s="418"/>
      <c r="O145" s="7" t="str">
        <f t="shared" si="66"/>
        <v/>
      </c>
      <c r="P145" s="7"/>
      <c r="Q145" s="8"/>
      <c r="R145" s="472"/>
      <c r="S145" s="473"/>
      <c r="T145" s="474"/>
      <c r="U145" s="481"/>
      <c r="V145" s="197"/>
      <c r="AK145" s="173">
        <f t="shared" si="68"/>
        <v>0</v>
      </c>
      <c r="AL145" s="173" t="str">
        <f t="shared" si="69"/>
        <v>00000</v>
      </c>
    </row>
    <row r="146" spans="1:38" s="1" customFormat="1" ht="18" hidden="1" customHeight="1" thickTop="1">
      <c r="A146" s="443"/>
      <c r="B146" s="470"/>
      <c r="C146" s="466"/>
      <c r="D146" s="466"/>
      <c r="E146" s="466"/>
      <c r="F146" s="35" t="str">
        <f>IF(C145&gt;0,VLOOKUP(C145,男子登録情報!$A$1:$H$1688,5,0),"")</f>
        <v/>
      </c>
      <c r="G146" s="426"/>
      <c r="H146" s="426"/>
      <c r="I146" s="162"/>
      <c r="J146" s="162"/>
      <c r="K146" s="9" t="s">
        <v>38</v>
      </c>
      <c r="L146" s="5"/>
      <c r="M146" s="6" t="str">
        <f>IF(L146&gt;0,VLOOKUP(L146,男子登録情報!$J$2:$K$21,2,0),"")</f>
        <v/>
      </c>
      <c r="N146" s="466"/>
      <c r="O146" s="7" t="str">
        <f t="shared" si="66"/>
        <v/>
      </c>
      <c r="P146" s="7"/>
      <c r="Q146" s="8"/>
      <c r="R146" s="475"/>
      <c r="S146" s="476"/>
      <c r="T146" s="477"/>
      <c r="U146" s="482"/>
      <c r="V146" s="197"/>
      <c r="AK146" s="173">
        <f t="shared" si="68"/>
        <v>0</v>
      </c>
      <c r="AL146" s="173" t="str">
        <f t="shared" si="69"/>
        <v>00000</v>
      </c>
    </row>
    <row r="147" spans="1:38" s="1" customFormat="1" ht="18" hidden="1" customHeight="1" thickTop="1">
      <c r="A147" s="444"/>
      <c r="B147" s="471" t="s">
        <v>39</v>
      </c>
      <c r="C147" s="391"/>
      <c r="D147" s="36"/>
      <c r="E147" s="36"/>
      <c r="F147" s="37"/>
      <c r="G147" s="427"/>
      <c r="H147" s="427"/>
      <c r="I147" s="163"/>
      <c r="J147" s="163"/>
      <c r="K147" s="10" t="s">
        <v>40</v>
      </c>
      <c r="L147" s="11"/>
      <c r="M147" s="12" t="str">
        <f>IF(L147&gt;0,VLOOKUP(L147,男子登録情報!$J$2:$K$21,2,0),"")</f>
        <v/>
      </c>
      <c r="N147" s="193"/>
      <c r="O147" s="7" t="str">
        <f t="shared" si="66"/>
        <v/>
      </c>
      <c r="P147" s="204"/>
      <c r="Q147" s="14"/>
      <c r="R147" s="478"/>
      <c r="S147" s="479"/>
      <c r="T147" s="480"/>
      <c r="U147" s="483"/>
      <c r="V147" s="197"/>
      <c r="AK147" s="173">
        <f t="shared" si="68"/>
        <v>0</v>
      </c>
      <c r="AL147" s="173" t="str">
        <f t="shared" si="69"/>
        <v>00000</v>
      </c>
    </row>
    <row r="148" spans="1:38" s="1" customFormat="1" ht="18" hidden="1" customHeight="1" thickTop="1">
      <c r="A148" s="442">
        <v>56</v>
      </c>
      <c r="B148" s="469" t="s">
        <v>41</v>
      </c>
      <c r="C148" s="418"/>
      <c r="D148" s="418" t="str">
        <f>IF(C148&gt;0,VLOOKUP(C148,男子登録情報!$A$1:$H$1688,3,0),"")</f>
        <v/>
      </c>
      <c r="E148" s="418" t="str">
        <f>IF(C148&gt;0,VLOOKUP(C148,男子登録情報!$A$1:$H$1688,4,0),"")</f>
        <v/>
      </c>
      <c r="F148" s="34" t="str">
        <f>IF(C148&gt;0,VLOOKUP(C148,男子登録情報!$A$1:$H$1688,8,0),"")</f>
        <v/>
      </c>
      <c r="G148" s="425" t="e">
        <f>IF(F149&gt;0,VLOOKUP(F149,男子登録情報!$N$2:$O$48,2,0),"")</f>
        <v>#N/A</v>
      </c>
      <c r="H148" s="425" t="str">
        <f t="shared" ref="H148" si="81">IF(C148&gt;0,TEXT(C148,"100000000"),"")</f>
        <v/>
      </c>
      <c r="I148" s="162"/>
      <c r="J148" s="162"/>
      <c r="K148" s="4" t="s">
        <v>36</v>
      </c>
      <c r="L148" s="5"/>
      <c r="M148" s="6" t="str">
        <f>IF(L148&gt;0,VLOOKUP(L148,男子登録情報!$J$1:$K$21,2,0),"")</f>
        <v/>
      </c>
      <c r="N148" s="418"/>
      <c r="O148" s="7" t="str">
        <f t="shared" si="66"/>
        <v/>
      </c>
      <c r="P148" s="7"/>
      <c r="Q148" s="8"/>
      <c r="R148" s="472"/>
      <c r="S148" s="473"/>
      <c r="T148" s="474"/>
      <c r="U148" s="481"/>
      <c r="V148" s="197"/>
      <c r="AK148" s="173">
        <f t="shared" si="68"/>
        <v>0</v>
      </c>
      <c r="AL148" s="173" t="str">
        <f t="shared" si="69"/>
        <v>00000</v>
      </c>
    </row>
    <row r="149" spans="1:38" s="1" customFormat="1" ht="18" hidden="1" customHeight="1" thickTop="1">
      <c r="A149" s="443"/>
      <c r="B149" s="470"/>
      <c r="C149" s="466"/>
      <c r="D149" s="466"/>
      <c r="E149" s="466"/>
      <c r="F149" s="35" t="str">
        <f>IF(C148&gt;0,VLOOKUP(C148,男子登録情報!$A$1:$H$1688,5,0),"")</f>
        <v/>
      </c>
      <c r="G149" s="426"/>
      <c r="H149" s="426"/>
      <c r="I149" s="162"/>
      <c r="J149" s="162"/>
      <c r="K149" s="9" t="s">
        <v>38</v>
      </c>
      <c r="L149" s="5"/>
      <c r="M149" s="6" t="str">
        <f>IF(L149&gt;0,VLOOKUP(L149,男子登録情報!$J$2:$K$21,2,0),"")</f>
        <v/>
      </c>
      <c r="N149" s="466"/>
      <c r="O149" s="7" t="str">
        <f t="shared" si="66"/>
        <v/>
      </c>
      <c r="P149" s="7"/>
      <c r="Q149" s="8"/>
      <c r="R149" s="475"/>
      <c r="S149" s="476"/>
      <c r="T149" s="477"/>
      <c r="U149" s="482"/>
      <c r="V149" s="197"/>
      <c r="AK149" s="173">
        <f t="shared" si="68"/>
        <v>0</v>
      </c>
      <c r="AL149" s="173" t="str">
        <f t="shared" si="69"/>
        <v>00000</v>
      </c>
    </row>
    <row r="150" spans="1:38" s="1" customFormat="1" ht="18" hidden="1" customHeight="1" thickTop="1">
      <c r="A150" s="444"/>
      <c r="B150" s="471" t="s">
        <v>39</v>
      </c>
      <c r="C150" s="391"/>
      <c r="D150" s="36"/>
      <c r="E150" s="36"/>
      <c r="F150" s="37"/>
      <c r="G150" s="427"/>
      <c r="H150" s="427"/>
      <c r="I150" s="163"/>
      <c r="J150" s="163"/>
      <c r="K150" s="10" t="s">
        <v>40</v>
      </c>
      <c r="L150" s="11"/>
      <c r="M150" s="12" t="str">
        <f>IF(L150&gt;0,VLOOKUP(L150,男子登録情報!$J$2:$K$21,2,0),"")</f>
        <v/>
      </c>
      <c r="N150" s="193"/>
      <c r="O150" s="7" t="str">
        <f t="shared" si="66"/>
        <v/>
      </c>
      <c r="P150" s="204"/>
      <c r="Q150" s="14"/>
      <c r="R150" s="478"/>
      <c r="S150" s="479"/>
      <c r="T150" s="480"/>
      <c r="U150" s="483"/>
      <c r="V150" s="197"/>
      <c r="AK150" s="173">
        <f t="shared" si="68"/>
        <v>0</v>
      </c>
      <c r="AL150" s="173" t="str">
        <f t="shared" si="69"/>
        <v>00000</v>
      </c>
    </row>
    <row r="151" spans="1:38" s="1" customFormat="1" ht="18" hidden="1" customHeight="1" thickTop="1">
      <c r="A151" s="442">
        <v>57</v>
      </c>
      <c r="B151" s="469" t="s">
        <v>41</v>
      </c>
      <c r="C151" s="418"/>
      <c r="D151" s="418" t="str">
        <f>IF(C151&gt;0,VLOOKUP(C151,男子登録情報!$A$1:$H$1688,3,0),"")</f>
        <v/>
      </c>
      <c r="E151" s="418" t="str">
        <f>IF(C151&gt;0,VLOOKUP(C151,男子登録情報!$A$1:$H$1688,4,0),"")</f>
        <v/>
      </c>
      <c r="F151" s="34" t="str">
        <f>IF(C151&gt;0,VLOOKUP(C151,男子登録情報!$A$1:$H$1688,8,0),"")</f>
        <v/>
      </c>
      <c r="G151" s="425" t="e">
        <f>IF(F152&gt;0,VLOOKUP(F152,男子登録情報!$N$2:$O$48,2,0),"")</f>
        <v>#N/A</v>
      </c>
      <c r="H151" s="425" t="str">
        <f t="shared" ref="H151" si="82">IF(C151&gt;0,TEXT(C151,"100000000"),"")</f>
        <v/>
      </c>
      <c r="I151" s="162"/>
      <c r="J151" s="162"/>
      <c r="K151" s="4" t="s">
        <v>36</v>
      </c>
      <c r="L151" s="5"/>
      <c r="M151" s="6" t="str">
        <f>IF(L151&gt;0,VLOOKUP(L151,男子登録情報!$J$1:$K$21,2,0),"")</f>
        <v/>
      </c>
      <c r="N151" s="418"/>
      <c r="O151" s="7" t="str">
        <f t="shared" si="66"/>
        <v/>
      </c>
      <c r="P151" s="7"/>
      <c r="Q151" s="8"/>
      <c r="R151" s="472"/>
      <c r="S151" s="473"/>
      <c r="T151" s="474"/>
      <c r="U151" s="481"/>
      <c r="V151" s="197"/>
      <c r="AK151" s="173">
        <f t="shared" si="68"/>
        <v>0</v>
      </c>
      <c r="AL151" s="173" t="str">
        <f t="shared" si="69"/>
        <v>00000</v>
      </c>
    </row>
    <row r="152" spans="1:38" s="1" customFormat="1" ht="18" hidden="1" customHeight="1" thickTop="1">
      <c r="A152" s="443"/>
      <c r="B152" s="470"/>
      <c r="C152" s="466"/>
      <c r="D152" s="466"/>
      <c r="E152" s="466"/>
      <c r="F152" s="35" t="str">
        <f>IF(C151&gt;0,VLOOKUP(C151,男子登録情報!$A$1:$H$1688,5,0),"")</f>
        <v/>
      </c>
      <c r="G152" s="426"/>
      <c r="H152" s="426"/>
      <c r="I152" s="162"/>
      <c r="J152" s="162"/>
      <c r="K152" s="9" t="s">
        <v>38</v>
      </c>
      <c r="L152" s="5"/>
      <c r="M152" s="6" t="str">
        <f>IF(L152&gt;0,VLOOKUP(L152,男子登録情報!$J$2:$K$21,2,0),"")</f>
        <v/>
      </c>
      <c r="N152" s="466"/>
      <c r="O152" s="7" t="str">
        <f t="shared" si="66"/>
        <v/>
      </c>
      <c r="P152" s="7"/>
      <c r="Q152" s="8"/>
      <c r="R152" s="475"/>
      <c r="S152" s="476"/>
      <c r="T152" s="477"/>
      <c r="U152" s="482"/>
      <c r="V152" s="197"/>
      <c r="AK152" s="173">
        <f t="shared" si="68"/>
        <v>0</v>
      </c>
      <c r="AL152" s="173" t="str">
        <f t="shared" si="69"/>
        <v>00000</v>
      </c>
    </row>
    <row r="153" spans="1:38" s="1" customFormat="1" ht="18" hidden="1" customHeight="1" thickTop="1">
      <c r="A153" s="444"/>
      <c r="B153" s="471" t="s">
        <v>39</v>
      </c>
      <c r="C153" s="391"/>
      <c r="D153" s="38"/>
      <c r="E153" s="36"/>
      <c r="F153" s="37"/>
      <c r="G153" s="427"/>
      <c r="H153" s="427"/>
      <c r="I153" s="163"/>
      <c r="J153" s="163"/>
      <c r="K153" s="10" t="s">
        <v>40</v>
      </c>
      <c r="L153" s="11"/>
      <c r="M153" s="12" t="str">
        <f>IF(L153&gt;0,VLOOKUP(L153,男子登録情報!$J$2:$K$21,2,0),"")</f>
        <v/>
      </c>
      <c r="N153" s="193"/>
      <c r="O153" s="7" t="str">
        <f t="shared" si="66"/>
        <v/>
      </c>
      <c r="P153" s="204"/>
      <c r="Q153" s="14"/>
      <c r="R153" s="478"/>
      <c r="S153" s="479"/>
      <c r="T153" s="480"/>
      <c r="U153" s="483"/>
      <c r="V153" s="197"/>
      <c r="AK153" s="173">
        <f t="shared" si="68"/>
        <v>0</v>
      </c>
      <c r="AL153" s="173" t="str">
        <f t="shared" si="69"/>
        <v>00000</v>
      </c>
    </row>
    <row r="154" spans="1:38" s="1" customFormat="1" ht="18" hidden="1" customHeight="1" thickTop="1">
      <c r="A154" s="442">
        <v>58</v>
      </c>
      <c r="B154" s="469" t="s">
        <v>41</v>
      </c>
      <c r="C154" s="418"/>
      <c r="D154" s="418" t="str">
        <f>IF(C154&gt;0,VLOOKUP(C154,男子登録情報!$A$1:$H$1688,3,0),"")</f>
        <v/>
      </c>
      <c r="E154" s="418" t="str">
        <f>IF(C154&gt;0,VLOOKUP(C154,男子登録情報!$A$1:$H$1688,4,0),"")</f>
        <v/>
      </c>
      <c r="F154" s="34" t="str">
        <f>IF(C154&gt;0,VLOOKUP(C154,男子登録情報!$A$1:$H$1688,8,0),"")</f>
        <v/>
      </c>
      <c r="G154" s="425" t="e">
        <f>IF(F155&gt;0,VLOOKUP(F155,男子登録情報!$N$2:$O$48,2,0),"")</f>
        <v>#N/A</v>
      </c>
      <c r="H154" s="425" t="str">
        <f t="shared" ref="H154" si="83">IF(C154&gt;0,TEXT(C154,"100000000"),"")</f>
        <v/>
      </c>
      <c r="I154" s="162"/>
      <c r="J154" s="162"/>
      <c r="K154" s="4" t="s">
        <v>36</v>
      </c>
      <c r="L154" s="5"/>
      <c r="M154" s="6" t="str">
        <f>IF(L154&gt;0,VLOOKUP(L154,男子登録情報!$J$1:$K$21,2,0),"")</f>
        <v/>
      </c>
      <c r="N154" s="418"/>
      <c r="O154" s="7" t="str">
        <f t="shared" si="66"/>
        <v/>
      </c>
      <c r="P154" s="7"/>
      <c r="Q154" s="8"/>
      <c r="R154" s="472"/>
      <c r="S154" s="473"/>
      <c r="T154" s="474"/>
      <c r="U154" s="481"/>
      <c r="V154" s="197"/>
      <c r="AK154" s="173">
        <f t="shared" si="68"/>
        <v>0</v>
      </c>
      <c r="AL154" s="173" t="str">
        <f t="shared" si="69"/>
        <v>00000</v>
      </c>
    </row>
    <row r="155" spans="1:38" s="1" customFormat="1" ht="18" hidden="1" customHeight="1" thickTop="1">
      <c r="A155" s="443"/>
      <c r="B155" s="470"/>
      <c r="C155" s="466"/>
      <c r="D155" s="466"/>
      <c r="E155" s="466"/>
      <c r="F155" s="35" t="str">
        <f>IF(C154&gt;0,VLOOKUP(C154,男子登録情報!$A$1:$H$1688,5,0),"")</f>
        <v/>
      </c>
      <c r="G155" s="426"/>
      <c r="H155" s="426"/>
      <c r="I155" s="162"/>
      <c r="J155" s="162"/>
      <c r="K155" s="9" t="s">
        <v>38</v>
      </c>
      <c r="L155" s="5"/>
      <c r="M155" s="6" t="str">
        <f>IF(L155&gt;0,VLOOKUP(L155,男子登録情報!$J$2:$K$21,2,0),"")</f>
        <v/>
      </c>
      <c r="N155" s="466"/>
      <c r="O155" s="7" t="str">
        <f t="shared" si="66"/>
        <v/>
      </c>
      <c r="P155" s="7"/>
      <c r="Q155" s="8"/>
      <c r="R155" s="475"/>
      <c r="S155" s="476"/>
      <c r="T155" s="477"/>
      <c r="U155" s="482"/>
      <c r="V155" s="197"/>
      <c r="AK155" s="173">
        <f t="shared" si="68"/>
        <v>0</v>
      </c>
      <c r="AL155" s="173" t="str">
        <f t="shared" si="69"/>
        <v>00000</v>
      </c>
    </row>
    <row r="156" spans="1:38" s="1" customFormat="1" ht="18" hidden="1" customHeight="1" thickTop="1">
      <c r="A156" s="444"/>
      <c r="B156" s="471" t="s">
        <v>39</v>
      </c>
      <c r="C156" s="391"/>
      <c r="D156" s="36"/>
      <c r="E156" s="36"/>
      <c r="F156" s="37"/>
      <c r="G156" s="427"/>
      <c r="H156" s="427"/>
      <c r="I156" s="163"/>
      <c r="J156" s="163"/>
      <c r="K156" s="10" t="s">
        <v>40</v>
      </c>
      <c r="L156" s="11"/>
      <c r="M156" s="12" t="str">
        <f>IF(L156&gt;0,VLOOKUP(L156,男子登録情報!$J$2:$K$21,2,0),"")</f>
        <v/>
      </c>
      <c r="N156" s="193"/>
      <c r="O156" s="7" t="str">
        <f t="shared" si="66"/>
        <v/>
      </c>
      <c r="P156" s="204"/>
      <c r="Q156" s="14"/>
      <c r="R156" s="478"/>
      <c r="S156" s="479"/>
      <c r="T156" s="480"/>
      <c r="U156" s="483"/>
      <c r="V156" s="197"/>
      <c r="AK156" s="173">
        <f t="shared" si="68"/>
        <v>0</v>
      </c>
      <c r="AL156" s="173" t="str">
        <f t="shared" si="69"/>
        <v>00000</v>
      </c>
    </row>
    <row r="157" spans="1:38" s="1" customFormat="1" ht="18" hidden="1" customHeight="1" thickTop="1">
      <c r="A157" s="442">
        <v>59</v>
      </c>
      <c r="B157" s="469" t="s">
        <v>41</v>
      </c>
      <c r="C157" s="418"/>
      <c r="D157" s="418" t="str">
        <f>IF(C157&gt;0,VLOOKUP(C157,男子登録情報!$A$1:$H$1688,3,0),"")</f>
        <v/>
      </c>
      <c r="E157" s="418" t="str">
        <f>IF(C157&gt;0,VLOOKUP(C157,男子登録情報!$A$1:$H$1688,4,0),"")</f>
        <v/>
      </c>
      <c r="F157" s="34" t="str">
        <f>IF(C157&gt;0,VLOOKUP(C157,男子登録情報!$A$1:$H$1688,8,0),"")</f>
        <v/>
      </c>
      <c r="G157" s="425" t="e">
        <f>IF(F158&gt;0,VLOOKUP(F158,男子登録情報!$N$2:$O$48,2,0),"")</f>
        <v>#N/A</v>
      </c>
      <c r="H157" s="425" t="str">
        <f t="shared" ref="H157" si="84">IF(C157&gt;0,TEXT(C157,"100000000"),"")</f>
        <v/>
      </c>
      <c r="I157" s="162"/>
      <c r="J157" s="162"/>
      <c r="K157" s="4" t="s">
        <v>36</v>
      </c>
      <c r="L157" s="5"/>
      <c r="M157" s="6" t="str">
        <f>IF(L157&gt;0,VLOOKUP(L157,男子登録情報!$J$1:$K$21,2,0),"")</f>
        <v/>
      </c>
      <c r="N157" s="418"/>
      <c r="O157" s="7" t="str">
        <f t="shared" si="66"/>
        <v/>
      </c>
      <c r="P157" s="7"/>
      <c r="Q157" s="8"/>
      <c r="R157" s="472"/>
      <c r="S157" s="473"/>
      <c r="T157" s="474"/>
      <c r="U157" s="481"/>
      <c r="V157" s="197"/>
      <c r="AK157" s="173">
        <f t="shared" si="68"/>
        <v>0</v>
      </c>
      <c r="AL157" s="173" t="str">
        <f t="shared" si="69"/>
        <v>00000</v>
      </c>
    </row>
    <row r="158" spans="1:38" s="1" customFormat="1" ht="18" hidden="1" customHeight="1" thickTop="1">
      <c r="A158" s="443"/>
      <c r="B158" s="470"/>
      <c r="C158" s="466"/>
      <c r="D158" s="466"/>
      <c r="E158" s="466"/>
      <c r="F158" s="35" t="str">
        <f>IF(C157&gt;0,VLOOKUP(C157,男子登録情報!$A$1:$H$1688,5,0),"")</f>
        <v/>
      </c>
      <c r="G158" s="426"/>
      <c r="H158" s="426"/>
      <c r="I158" s="162"/>
      <c r="J158" s="162"/>
      <c r="K158" s="9" t="s">
        <v>38</v>
      </c>
      <c r="L158" s="5"/>
      <c r="M158" s="6" t="str">
        <f>IF(L158&gt;0,VLOOKUP(L158,男子登録情報!$J$2:$K$21,2,0),"")</f>
        <v/>
      </c>
      <c r="N158" s="466"/>
      <c r="O158" s="7" t="str">
        <f t="shared" si="66"/>
        <v/>
      </c>
      <c r="P158" s="7"/>
      <c r="Q158" s="8"/>
      <c r="R158" s="475"/>
      <c r="S158" s="476"/>
      <c r="T158" s="477"/>
      <c r="U158" s="482"/>
      <c r="V158" s="197"/>
      <c r="AK158" s="173">
        <f t="shared" si="68"/>
        <v>0</v>
      </c>
      <c r="AL158" s="173" t="str">
        <f t="shared" si="69"/>
        <v>00000</v>
      </c>
    </row>
    <row r="159" spans="1:38" s="1" customFormat="1" ht="18" hidden="1" customHeight="1" thickTop="1">
      <c r="A159" s="444"/>
      <c r="B159" s="471" t="s">
        <v>39</v>
      </c>
      <c r="C159" s="391"/>
      <c r="D159" s="36"/>
      <c r="E159" s="36"/>
      <c r="F159" s="37"/>
      <c r="G159" s="427"/>
      <c r="H159" s="427"/>
      <c r="I159" s="163"/>
      <c r="J159" s="163"/>
      <c r="K159" s="10" t="s">
        <v>40</v>
      </c>
      <c r="L159" s="11"/>
      <c r="M159" s="12" t="str">
        <f>IF(L159&gt;0,VLOOKUP(L159,男子登録情報!$J$2:$K$21,2,0),"")</f>
        <v/>
      </c>
      <c r="N159" s="193"/>
      <c r="O159" s="7" t="str">
        <f t="shared" si="66"/>
        <v/>
      </c>
      <c r="P159" s="204"/>
      <c r="Q159" s="14"/>
      <c r="R159" s="478"/>
      <c r="S159" s="479"/>
      <c r="T159" s="480"/>
      <c r="U159" s="483"/>
      <c r="V159" s="197"/>
      <c r="AK159" s="173">
        <f t="shared" si="68"/>
        <v>0</v>
      </c>
      <c r="AL159" s="173" t="str">
        <f t="shared" si="69"/>
        <v>00000</v>
      </c>
    </row>
    <row r="160" spans="1:38" s="1" customFormat="1" ht="18" hidden="1" customHeight="1" thickTop="1">
      <c r="A160" s="442">
        <v>60</v>
      </c>
      <c r="B160" s="469" t="s">
        <v>41</v>
      </c>
      <c r="C160" s="418"/>
      <c r="D160" s="418" t="str">
        <f>IF(C160&gt;0,VLOOKUP(C160,男子登録情報!$A$1:$H$1688,3,0),"")</f>
        <v/>
      </c>
      <c r="E160" s="418" t="str">
        <f>IF(C160&gt;0,VLOOKUP(C160,男子登録情報!$A$1:$H$1688,4,0),"")</f>
        <v/>
      </c>
      <c r="F160" s="34" t="str">
        <f>IF(C160&gt;0,VLOOKUP(C160,男子登録情報!$A$1:$H$1688,8,0),"")</f>
        <v/>
      </c>
      <c r="G160" s="425" t="e">
        <f>IF(F161&gt;0,VLOOKUP(F161,男子登録情報!$N$2:$O$48,2,0),"")</f>
        <v>#N/A</v>
      </c>
      <c r="H160" s="425" t="str">
        <f t="shared" ref="H160" si="85">IF(C160&gt;0,TEXT(C160,"100000000"),"")</f>
        <v/>
      </c>
      <c r="I160" s="162"/>
      <c r="J160" s="162"/>
      <c r="K160" s="4" t="s">
        <v>36</v>
      </c>
      <c r="L160" s="5"/>
      <c r="M160" s="6" t="str">
        <f>IF(L160&gt;0,VLOOKUP(L160,男子登録情報!$J$1:$K$21,2,0),"")</f>
        <v/>
      </c>
      <c r="N160" s="418"/>
      <c r="O160" s="7" t="str">
        <f t="shared" si="66"/>
        <v/>
      </c>
      <c r="P160" s="7"/>
      <c r="Q160" s="8"/>
      <c r="R160" s="472"/>
      <c r="S160" s="473"/>
      <c r="T160" s="474"/>
      <c r="U160" s="481"/>
      <c r="V160" s="197"/>
      <c r="AK160" s="173">
        <f t="shared" si="68"/>
        <v>0</v>
      </c>
      <c r="AL160" s="173" t="str">
        <f t="shared" si="69"/>
        <v>00000</v>
      </c>
    </row>
    <row r="161" spans="1:38" s="1" customFormat="1" ht="18" hidden="1" customHeight="1" thickTop="1">
      <c r="A161" s="443"/>
      <c r="B161" s="470"/>
      <c r="C161" s="466"/>
      <c r="D161" s="466"/>
      <c r="E161" s="466"/>
      <c r="F161" s="35" t="str">
        <f>IF(C160&gt;0,VLOOKUP(C160,男子登録情報!$A$1:$H$1688,5,0),"")</f>
        <v/>
      </c>
      <c r="G161" s="426"/>
      <c r="H161" s="426"/>
      <c r="I161" s="162"/>
      <c r="J161" s="162"/>
      <c r="K161" s="9" t="s">
        <v>38</v>
      </c>
      <c r="L161" s="5"/>
      <c r="M161" s="6" t="str">
        <f>IF(L161&gt;0,VLOOKUP(L161,男子登録情報!$J$2:$K$21,2,0),"")</f>
        <v/>
      </c>
      <c r="N161" s="466"/>
      <c r="O161" s="7" t="str">
        <f t="shared" si="66"/>
        <v/>
      </c>
      <c r="P161" s="7"/>
      <c r="Q161" s="8"/>
      <c r="R161" s="475"/>
      <c r="S161" s="476"/>
      <c r="T161" s="477"/>
      <c r="U161" s="482"/>
      <c r="V161" s="197"/>
      <c r="AK161" s="173">
        <f t="shared" si="68"/>
        <v>0</v>
      </c>
      <c r="AL161" s="173" t="str">
        <f t="shared" si="69"/>
        <v>00000</v>
      </c>
    </row>
    <row r="162" spans="1:38" s="1" customFormat="1" ht="18" hidden="1" customHeight="1" thickTop="1">
      <c r="A162" s="444"/>
      <c r="B162" s="471" t="s">
        <v>39</v>
      </c>
      <c r="C162" s="391"/>
      <c r="D162" s="36"/>
      <c r="E162" s="36"/>
      <c r="F162" s="37"/>
      <c r="G162" s="427"/>
      <c r="H162" s="427"/>
      <c r="I162" s="163"/>
      <c r="J162" s="163"/>
      <c r="K162" s="10" t="s">
        <v>40</v>
      </c>
      <c r="L162" s="11"/>
      <c r="M162" s="12" t="str">
        <f>IF(L162&gt;0,VLOOKUP(L162,男子登録情報!$J$2:$K$21,2,0),"")</f>
        <v/>
      </c>
      <c r="N162" s="193"/>
      <c r="O162" s="7" t="str">
        <f t="shared" si="66"/>
        <v/>
      </c>
      <c r="P162" s="204"/>
      <c r="Q162" s="14"/>
      <c r="R162" s="478"/>
      <c r="S162" s="479"/>
      <c r="T162" s="480"/>
      <c r="U162" s="483"/>
      <c r="V162" s="197"/>
      <c r="AK162" s="173">
        <f t="shared" si="68"/>
        <v>0</v>
      </c>
      <c r="AL162" s="173" t="str">
        <f t="shared" si="69"/>
        <v>00000</v>
      </c>
    </row>
    <row r="163" spans="1:38" s="1" customFormat="1" ht="18" hidden="1" customHeight="1" thickTop="1">
      <c r="A163" s="442">
        <v>61</v>
      </c>
      <c r="B163" s="469" t="s">
        <v>41</v>
      </c>
      <c r="C163" s="418"/>
      <c r="D163" s="418" t="str">
        <f>IF(C163&gt;0,VLOOKUP(C163,男子登録情報!$A$1:$H$1688,3,0),"")</f>
        <v/>
      </c>
      <c r="E163" s="418" t="str">
        <f>IF(C163&gt;0,VLOOKUP(C163,男子登録情報!$A$1:$H$1688,4,0),"")</f>
        <v/>
      </c>
      <c r="F163" s="34" t="str">
        <f>IF(C163&gt;0,VLOOKUP(C163,男子登録情報!$A$1:$H$1688,8,0),"")</f>
        <v/>
      </c>
      <c r="G163" s="425" t="e">
        <f>IF(F164&gt;0,VLOOKUP(F164,男子登録情報!$N$2:$O$48,2,0),"")</f>
        <v>#N/A</v>
      </c>
      <c r="H163" s="425" t="str">
        <f t="shared" ref="H163" si="86">IF(C163&gt;0,TEXT(C163,"100000000"),"")</f>
        <v/>
      </c>
      <c r="I163" s="162"/>
      <c r="J163" s="162"/>
      <c r="K163" s="4" t="s">
        <v>36</v>
      </c>
      <c r="L163" s="5"/>
      <c r="M163" s="6" t="str">
        <f>IF(L163&gt;0,VLOOKUP(L163,男子登録情報!$J$1:$K$21,2,0),"")</f>
        <v/>
      </c>
      <c r="N163" s="418"/>
      <c r="O163" s="7" t="str">
        <f t="shared" si="66"/>
        <v/>
      </c>
      <c r="P163" s="7"/>
      <c r="Q163" s="8"/>
      <c r="R163" s="472"/>
      <c r="S163" s="473"/>
      <c r="T163" s="474"/>
      <c r="U163" s="481"/>
      <c r="V163" s="197"/>
      <c r="AK163" s="173">
        <f t="shared" si="68"/>
        <v>0</v>
      </c>
      <c r="AL163" s="173" t="str">
        <f t="shared" si="69"/>
        <v>00000</v>
      </c>
    </row>
    <row r="164" spans="1:38" s="1" customFormat="1" ht="18" hidden="1" customHeight="1" thickTop="1">
      <c r="A164" s="443"/>
      <c r="B164" s="470"/>
      <c r="C164" s="466"/>
      <c r="D164" s="466"/>
      <c r="E164" s="466"/>
      <c r="F164" s="35" t="str">
        <f>IF(C163&gt;0,VLOOKUP(C163,男子登録情報!$A$1:$H$1688,5,0),"")</f>
        <v/>
      </c>
      <c r="G164" s="426"/>
      <c r="H164" s="426"/>
      <c r="I164" s="162"/>
      <c r="J164" s="162"/>
      <c r="K164" s="9" t="s">
        <v>38</v>
      </c>
      <c r="L164" s="5"/>
      <c r="M164" s="6" t="str">
        <f>IF(L164&gt;0,VLOOKUP(L164,男子登録情報!$J$2:$K$21,2,0),"")</f>
        <v/>
      </c>
      <c r="N164" s="466"/>
      <c r="O164" s="7" t="str">
        <f t="shared" si="66"/>
        <v/>
      </c>
      <c r="P164" s="7"/>
      <c r="Q164" s="8"/>
      <c r="R164" s="475"/>
      <c r="S164" s="476"/>
      <c r="T164" s="477"/>
      <c r="U164" s="482"/>
      <c r="V164" s="197"/>
      <c r="AK164" s="173">
        <f t="shared" si="68"/>
        <v>0</v>
      </c>
      <c r="AL164" s="173" t="str">
        <f t="shared" si="69"/>
        <v>00000</v>
      </c>
    </row>
    <row r="165" spans="1:38" s="1" customFormat="1" ht="18" hidden="1" customHeight="1" thickTop="1">
      <c r="A165" s="444"/>
      <c r="B165" s="471" t="s">
        <v>39</v>
      </c>
      <c r="C165" s="391"/>
      <c r="D165" s="36"/>
      <c r="E165" s="36"/>
      <c r="F165" s="37"/>
      <c r="G165" s="427"/>
      <c r="H165" s="427"/>
      <c r="I165" s="163"/>
      <c r="J165" s="163"/>
      <c r="K165" s="10" t="s">
        <v>40</v>
      </c>
      <c r="L165" s="11"/>
      <c r="M165" s="12" t="str">
        <f>IF(L165&gt;0,VLOOKUP(L165,男子登録情報!$J$2:$K$21,2,0),"")</f>
        <v/>
      </c>
      <c r="N165" s="193"/>
      <c r="O165" s="7" t="str">
        <f t="shared" si="66"/>
        <v/>
      </c>
      <c r="P165" s="204"/>
      <c r="Q165" s="14"/>
      <c r="R165" s="478"/>
      <c r="S165" s="479"/>
      <c r="T165" s="480"/>
      <c r="U165" s="483"/>
      <c r="V165" s="197"/>
      <c r="AK165" s="173">
        <f t="shared" si="68"/>
        <v>0</v>
      </c>
      <c r="AL165" s="173" t="str">
        <f t="shared" si="69"/>
        <v>00000</v>
      </c>
    </row>
    <row r="166" spans="1:38" s="1" customFormat="1" ht="18" hidden="1" customHeight="1" thickTop="1">
      <c r="A166" s="442">
        <v>62</v>
      </c>
      <c r="B166" s="469" t="s">
        <v>41</v>
      </c>
      <c r="C166" s="418"/>
      <c r="D166" s="418" t="str">
        <f>IF(C166&gt;0,VLOOKUP(C166,男子登録情報!$A$1:$H$1688,3,0),"")</f>
        <v/>
      </c>
      <c r="E166" s="418" t="str">
        <f>IF(C166&gt;0,VLOOKUP(C166,男子登録情報!$A$1:$H$1688,4,0),"")</f>
        <v/>
      </c>
      <c r="F166" s="34" t="str">
        <f>IF(C166&gt;0,VLOOKUP(C166,男子登録情報!$A$1:$H$1688,8,0),"")</f>
        <v/>
      </c>
      <c r="G166" s="425" t="e">
        <f>IF(F167&gt;0,VLOOKUP(F167,男子登録情報!$N$2:$O$48,2,0),"")</f>
        <v>#N/A</v>
      </c>
      <c r="H166" s="425" t="str">
        <f t="shared" ref="H166" si="87">IF(C166&gt;0,TEXT(C166,"100000000"),"")</f>
        <v/>
      </c>
      <c r="I166" s="162"/>
      <c r="J166" s="162"/>
      <c r="K166" s="4" t="s">
        <v>36</v>
      </c>
      <c r="L166" s="5"/>
      <c r="M166" s="6" t="str">
        <f>IF(L166&gt;0,VLOOKUP(L166,男子登録情報!$J$1:$K$21,2,0),"")</f>
        <v/>
      </c>
      <c r="N166" s="418"/>
      <c r="O166" s="7" t="str">
        <f t="shared" si="66"/>
        <v/>
      </c>
      <c r="P166" s="7"/>
      <c r="Q166" s="8"/>
      <c r="R166" s="472"/>
      <c r="S166" s="473"/>
      <c r="T166" s="474"/>
      <c r="U166" s="481"/>
      <c r="V166" s="197"/>
      <c r="AK166" s="173">
        <f t="shared" si="68"/>
        <v>0</v>
      </c>
      <c r="AL166" s="173" t="str">
        <f t="shared" si="69"/>
        <v>00000</v>
      </c>
    </row>
    <row r="167" spans="1:38" s="1" customFormat="1" ht="18" hidden="1" customHeight="1" thickTop="1">
      <c r="A167" s="443"/>
      <c r="B167" s="470"/>
      <c r="C167" s="466"/>
      <c r="D167" s="466"/>
      <c r="E167" s="466"/>
      <c r="F167" s="35" t="str">
        <f>IF(C166&gt;0,VLOOKUP(C166,男子登録情報!$A$1:$H$1688,5,0),"")</f>
        <v/>
      </c>
      <c r="G167" s="426"/>
      <c r="H167" s="426"/>
      <c r="I167" s="162"/>
      <c r="J167" s="162"/>
      <c r="K167" s="9" t="s">
        <v>38</v>
      </c>
      <c r="L167" s="5"/>
      <c r="M167" s="6" t="str">
        <f>IF(L167&gt;0,VLOOKUP(L167,男子登録情報!$J$2:$K$21,2,0),"")</f>
        <v/>
      </c>
      <c r="N167" s="466"/>
      <c r="O167" s="7" t="str">
        <f t="shared" si="66"/>
        <v/>
      </c>
      <c r="P167" s="7"/>
      <c r="Q167" s="8"/>
      <c r="R167" s="475"/>
      <c r="S167" s="476"/>
      <c r="T167" s="477"/>
      <c r="U167" s="482"/>
      <c r="V167" s="197"/>
      <c r="AK167" s="173">
        <f t="shared" si="68"/>
        <v>0</v>
      </c>
      <c r="AL167" s="173" t="str">
        <f t="shared" si="69"/>
        <v>00000</v>
      </c>
    </row>
    <row r="168" spans="1:38" s="1" customFormat="1" ht="18" hidden="1" customHeight="1" thickTop="1">
      <c r="A168" s="444"/>
      <c r="B168" s="471" t="s">
        <v>39</v>
      </c>
      <c r="C168" s="391"/>
      <c r="D168" s="36"/>
      <c r="E168" s="36"/>
      <c r="F168" s="37"/>
      <c r="G168" s="427"/>
      <c r="H168" s="427"/>
      <c r="I168" s="163"/>
      <c r="J168" s="163"/>
      <c r="K168" s="10" t="s">
        <v>40</v>
      </c>
      <c r="L168" s="11"/>
      <c r="M168" s="12" t="str">
        <f>IF(L168&gt;0,VLOOKUP(L168,男子登録情報!$J$2:$K$21,2,0),"")</f>
        <v/>
      </c>
      <c r="N168" s="193"/>
      <c r="O168" s="7" t="str">
        <f t="shared" si="66"/>
        <v/>
      </c>
      <c r="P168" s="204"/>
      <c r="Q168" s="14"/>
      <c r="R168" s="478"/>
      <c r="S168" s="479"/>
      <c r="T168" s="480"/>
      <c r="U168" s="483"/>
      <c r="V168" s="197"/>
      <c r="AK168" s="173">
        <f t="shared" si="68"/>
        <v>0</v>
      </c>
      <c r="AL168" s="173" t="str">
        <f t="shared" si="69"/>
        <v>00000</v>
      </c>
    </row>
    <row r="169" spans="1:38" s="1" customFormat="1" ht="18" hidden="1" customHeight="1" thickTop="1">
      <c r="A169" s="442">
        <v>63</v>
      </c>
      <c r="B169" s="469" t="s">
        <v>41</v>
      </c>
      <c r="C169" s="418"/>
      <c r="D169" s="418" t="str">
        <f>IF(C169&gt;0,VLOOKUP(C169,男子登録情報!$A$1:$H$1688,3,0),"")</f>
        <v/>
      </c>
      <c r="E169" s="418" t="str">
        <f>IF(C169&gt;0,VLOOKUP(C169,男子登録情報!$A$1:$H$1688,4,0),"")</f>
        <v/>
      </c>
      <c r="F169" s="34" t="str">
        <f>IF(C169&gt;0,VLOOKUP(C169,男子登録情報!$A$1:$H$1688,8,0),"")</f>
        <v/>
      </c>
      <c r="G169" s="425" t="e">
        <f>IF(F170&gt;0,VLOOKUP(F170,男子登録情報!$N$2:$O$48,2,0),"")</f>
        <v>#N/A</v>
      </c>
      <c r="H169" s="425" t="str">
        <f t="shared" ref="H169" si="88">IF(C169&gt;0,TEXT(C169,"100000000"),"")</f>
        <v/>
      </c>
      <c r="I169" s="162"/>
      <c r="J169" s="162"/>
      <c r="K169" s="4" t="s">
        <v>36</v>
      </c>
      <c r="L169" s="5"/>
      <c r="M169" s="6" t="str">
        <f>IF(L169&gt;0,VLOOKUP(L169,男子登録情報!$J$1:$K$21,2,0),"")</f>
        <v/>
      </c>
      <c r="N169" s="418"/>
      <c r="O169" s="7" t="str">
        <f t="shared" si="66"/>
        <v/>
      </c>
      <c r="P169" s="7"/>
      <c r="Q169" s="8"/>
      <c r="R169" s="472"/>
      <c r="S169" s="473"/>
      <c r="T169" s="474"/>
      <c r="U169" s="481"/>
      <c r="V169" s="197"/>
      <c r="AK169" s="173">
        <f t="shared" si="68"/>
        <v>0</v>
      </c>
      <c r="AL169" s="173" t="str">
        <f t="shared" si="69"/>
        <v>00000</v>
      </c>
    </row>
    <row r="170" spans="1:38" s="1" customFormat="1" ht="18" hidden="1" customHeight="1" thickTop="1">
      <c r="A170" s="443"/>
      <c r="B170" s="470"/>
      <c r="C170" s="466"/>
      <c r="D170" s="466"/>
      <c r="E170" s="466"/>
      <c r="F170" s="35" t="str">
        <f>IF(C169&gt;0,VLOOKUP(C169,男子登録情報!$A$1:$H$1688,5,0),"")</f>
        <v/>
      </c>
      <c r="G170" s="426"/>
      <c r="H170" s="426"/>
      <c r="I170" s="162"/>
      <c r="J170" s="162"/>
      <c r="K170" s="9" t="s">
        <v>38</v>
      </c>
      <c r="L170" s="5"/>
      <c r="M170" s="6" t="str">
        <f>IF(L170&gt;0,VLOOKUP(L170,男子登録情報!$J$2:$K$21,2,0),"")</f>
        <v/>
      </c>
      <c r="N170" s="466"/>
      <c r="O170" s="7" t="str">
        <f t="shared" si="66"/>
        <v/>
      </c>
      <c r="P170" s="7"/>
      <c r="Q170" s="8"/>
      <c r="R170" s="475"/>
      <c r="S170" s="476"/>
      <c r="T170" s="477"/>
      <c r="U170" s="482"/>
      <c r="V170" s="197"/>
      <c r="AK170" s="173">
        <f t="shared" si="68"/>
        <v>0</v>
      </c>
      <c r="AL170" s="173" t="str">
        <f t="shared" si="69"/>
        <v>00000</v>
      </c>
    </row>
    <row r="171" spans="1:38" s="1" customFormat="1" ht="18" hidden="1" customHeight="1" thickTop="1">
      <c r="A171" s="444"/>
      <c r="B171" s="471" t="s">
        <v>39</v>
      </c>
      <c r="C171" s="391"/>
      <c r="D171" s="36"/>
      <c r="E171" s="36"/>
      <c r="F171" s="37"/>
      <c r="G171" s="427"/>
      <c r="H171" s="427"/>
      <c r="I171" s="163"/>
      <c r="J171" s="163"/>
      <c r="K171" s="10" t="s">
        <v>40</v>
      </c>
      <c r="L171" s="11"/>
      <c r="M171" s="12" t="str">
        <f>IF(L171&gt;0,VLOOKUP(L171,男子登録情報!$J$2:$K$21,2,0),"")</f>
        <v/>
      </c>
      <c r="N171" s="193"/>
      <c r="O171" s="7" t="str">
        <f t="shared" si="66"/>
        <v/>
      </c>
      <c r="P171" s="204"/>
      <c r="Q171" s="14"/>
      <c r="R171" s="478"/>
      <c r="S171" s="479"/>
      <c r="T171" s="480"/>
      <c r="U171" s="483"/>
      <c r="V171" s="197"/>
      <c r="AK171" s="173">
        <f t="shared" si="68"/>
        <v>0</v>
      </c>
      <c r="AL171" s="173" t="str">
        <f t="shared" si="69"/>
        <v>00000</v>
      </c>
    </row>
    <row r="172" spans="1:38" s="1" customFormat="1" ht="18" hidden="1" customHeight="1" thickTop="1">
      <c r="A172" s="442">
        <v>64</v>
      </c>
      <c r="B172" s="469" t="s">
        <v>41</v>
      </c>
      <c r="C172" s="418"/>
      <c r="D172" s="418" t="str">
        <f>IF(C172&gt;0,VLOOKUP(C172,男子登録情報!$A$1:$H$1688,3,0),"")</f>
        <v/>
      </c>
      <c r="E172" s="418" t="str">
        <f>IF(C172&gt;0,VLOOKUP(C172,男子登録情報!$A$1:$H$1688,4,0),"")</f>
        <v/>
      </c>
      <c r="F172" s="34" t="str">
        <f>IF(C172&gt;0,VLOOKUP(C172,男子登録情報!$A$1:$H$1688,8,0),"")</f>
        <v/>
      </c>
      <c r="G172" s="425" t="e">
        <f>IF(F173&gt;0,VLOOKUP(F173,男子登録情報!$N$2:$O$48,2,0),"")</f>
        <v>#N/A</v>
      </c>
      <c r="H172" s="425" t="str">
        <f t="shared" ref="H172" si="89">IF(C172&gt;0,TEXT(C172,"100000000"),"")</f>
        <v/>
      </c>
      <c r="I172" s="162"/>
      <c r="J172" s="162"/>
      <c r="K172" s="4" t="s">
        <v>36</v>
      </c>
      <c r="L172" s="5"/>
      <c r="M172" s="6" t="str">
        <f>IF(L172&gt;0,VLOOKUP(L172,男子登録情報!$J$1:$K$21,2,0),"")</f>
        <v/>
      </c>
      <c r="N172" s="418"/>
      <c r="O172" s="7" t="str">
        <f t="shared" si="66"/>
        <v/>
      </c>
      <c r="P172" s="7"/>
      <c r="Q172" s="8"/>
      <c r="R172" s="472"/>
      <c r="S172" s="473"/>
      <c r="T172" s="474"/>
      <c r="U172" s="481"/>
      <c r="V172" s="197"/>
      <c r="AK172" s="173">
        <f t="shared" si="68"/>
        <v>0</v>
      </c>
      <c r="AL172" s="173" t="str">
        <f t="shared" si="69"/>
        <v>00000</v>
      </c>
    </row>
    <row r="173" spans="1:38" s="1" customFormat="1" ht="18" hidden="1" customHeight="1" thickTop="1">
      <c r="A173" s="443"/>
      <c r="B173" s="470"/>
      <c r="C173" s="466"/>
      <c r="D173" s="466"/>
      <c r="E173" s="466"/>
      <c r="F173" s="35" t="str">
        <f>IF(C172&gt;0,VLOOKUP(C172,男子登録情報!$A$1:$H$1688,5,0),"")</f>
        <v/>
      </c>
      <c r="G173" s="426"/>
      <c r="H173" s="426"/>
      <c r="I173" s="162"/>
      <c r="J173" s="162"/>
      <c r="K173" s="9" t="s">
        <v>38</v>
      </c>
      <c r="L173" s="5"/>
      <c r="M173" s="6" t="str">
        <f>IF(L173&gt;0,VLOOKUP(L173,男子登録情報!$J$2:$K$21,2,0),"")</f>
        <v/>
      </c>
      <c r="N173" s="466"/>
      <c r="O173" s="7" t="str">
        <f t="shared" si="66"/>
        <v/>
      </c>
      <c r="P173" s="7"/>
      <c r="Q173" s="8"/>
      <c r="R173" s="475"/>
      <c r="S173" s="476"/>
      <c r="T173" s="477"/>
      <c r="U173" s="482"/>
      <c r="V173" s="197"/>
      <c r="AK173" s="173">
        <f t="shared" si="68"/>
        <v>0</v>
      </c>
      <c r="AL173" s="173" t="str">
        <f t="shared" si="69"/>
        <v>00000</v>
      </c>
    </row>
    <row r="174" spans="1:38" s="1" customFormat="1" ht="18" hidden="1" customHeight="1" thickTop="1">
      <c r="A174" s="444"/>
      <c r="B174" s="471" t="s">
        <v>39</v>
      </c>
      <c r="C174" s="391"/>
      <c r="D174" s="36"/>
      <c r="E174" s="36"/>
      <c r="F174" s="37"/>
      <c r="G174" s="427"/>
      <c r="H174" s="427"/>
      <c r="I174" s="163"/>
      <c r="J174" s="163"/>
      <c r="K174" s="10" t="s">
        <v>40</v>
      </c>
      <c r="L174" s="11"/>
      <c r="M174" s="12" t="str">
        <f>IF(L174&gt;0,VLOOKUP(L174,男子登録情報!$J$2:$K$21,2,0),"")</f>
        <v/>
      </c>
      <c r="N174" s="193"/>
      <c r="O174" s="7" t="str">
        <f t="shared" si="66"/>
        <v/>
      </c>
      <c r="P174" s="204"/>
      <c r="Q174" s="14"/>
      <c r="R174" s="478"/>
      <c r="S174" s="479"/>
      <c r="T174" s="480"/>
      <c r="U174" s="483"/>
      <c r="V174" s="197"/>
      <c r="AK174" s="173">
        <f t="shared" si="68"/>
        <v>0</v>
      </c>
      <c r="AL174" s="173" t="str">
        <f t="shared" si="69"/>
        <v>00000</v>
      </c>
    </row>
    <row r="175" spans="1:38" s="1" customFormat="1" ht="18" hidden="1" customHeight="1" thickTop="1">
      <c r="A175" s="442">
        <v>65</v>
      </c>
      <c r="B175" s="469" t="s">
        <v>41</v>
      </c>
      <c r="C175" s="418"/>
      <c r="D175" s="418" t="str">
        <f>IF(C175&gt;0,VLOOKUP(C175,男子登録情報!$A$1:$H$1688,3,0),"")</f>
        <v/>
      </c>
      <c r="E175" s="418" t="str">
        <f>IF(C175&gt;0,VLOOKUP(C175,男子登録情報!$A$1:$H$1688,4,0),"")</f>
        <v/>
      </c>
      <c r="F175" s="34" t="str">
        <f>IF(C175&gt;0,VLOOKUP(C175,男子登録情報!$A$1:$H$1688,8,0),"")</f>
        <v/>
      </c>
      <c r="G175" s="425" t="e">
        <f>IF(F176&gt;0,VLOOKUP(F176,男子登録情報!$N$2:$O$48,2,0),"")</f>
        <v>#N/A</v>
      </c>
      <c r="H175" s="425" t="str">
        <f t="shared" ref="H175" si="90">IF(C175&gt;0,TEXT(C175,"100000000"),"")</f>
        <v/>
      </c>
      <c r="I175" s="162"/>
      <c r="J175" s="162"/>
      <c r="K175" s="4" t="s">
        <v>36</v>
      </c>
      <c r="L175" s="5"/>
      <c r="M175" s="6" t="str">
        <f>IF(L175&gt;0,VLOOKUP(L175,男子登録情報!$J$1:$K$21,2,0),"")</f>
        <v/>
      </c>
      <c r="N175" s="418"/>
      <c r="O175" s="7" t="str">
        <f t="shared" ref="O175:O238" si="91">IF(M175="","",LEFT(M175,5)&amp;" "&amp;IF(OR(LEFT(M175,3)*1&lt;70,LEFT(M175,3)*1&gt;100),REPT(0,7-LEN(N175)),REPT(0,5-LEN(N175)))&amp;N175)</f>
        <v/>
      </c>
      <c r="P175" s="7"/>
      <c r="Q175" s="8"/>
      <c r="R175" s="472"/>
      <c r="S175" s="473"/>
      <c r="T175" s="474"/>
      <c r="U175" s="481"/>
      <c r="V175" s="197"/>
      <c r="AK175" s="173">
        <f t="shared" si="68"/>
        <v>0</v>
      </c>
      <c r="AL175" s="173" t="str">
        <f t="shared" si="69"/>
        <v>00000</v>
      </c>
    </row>
    <row r="176" spans="1:38" s="1" customFormat="1" ht="18" hidden="1" customHeight="1" thickTop="1">
      <c r="A176" s="443"/>
      <c r="B176" s="470"/>
      <c r="C176" s="466"/>
      <c r="D176" s="466"/>
      <c r="E176" s="466"/>
      <c r="F176" s="35" t="str">
        <f>IF(C175&gt;0,VLOOKUP(C175,男子登録情報!$A$1:$H$1688,5,0),"")</f>
        <v/>
      </c>
      <c r="G176" s="426"/>
      <c r="H176" s="426"/>
      <c r="I176" s="162"/>
      <c r="J176" s="162"/>
      <c r="K176" s="9" t="s">
        <v>38</v>
      </c>
      <c r="L176" s="5"/>
      <c r="M176" s="6" t="str">
        <f>IF(L176&gt;0,VLOOKUP(L176,男子登録情報!$J$2:$K$21,2,0),"")</f>
        <v/>
      </c>
      <c r="N176" s="466"/>
      <c r="O176" s="7" t="str">
        <f t="shared" si="91"/>
        <v/>
      </c>
      <c r="P176" s="7"/>
      <c r="Q176" s="8"/>
      <c r="R176" s="475"/>
      <c r="S176" s="476"/>
      <c r="T176" s="477"/>
      <c r="U176" s="482"/>
      <c r="V176" s="197"/>
      <c r="AK176" s="173">
        <f t="shared" ref="AK176:AK239" si="92">IF(VALUE(AO176)&gt;59,1,0)</f>
        <v>0</v>
      </c>
      <c r="AL176" s="173" t="str">
        <f t="shared" ref="AL176:AL239" si="93">IF(COUNTIF(L176,"*m*")&gt;0,RIGHT(10000000+AS176,7),RIGHT(100000+AS176,5))</f>
        <v>00000</v>
      </c>
    </row>
    <row r="177" spans="1:38" s="1" customFormat="1" ht="18" hidden="1" customHeight="1" thickTop="1">
      <c r="A177" s="444"/>
      <c r="B177" s="471" t="s">
        <v>39</v>
      </c>
      <c r="C177" s="391"/>
      <c r="D177" s="36"/>
      <c r="E177" s="36"/>
      <c r="F177" s="37"/>
      <c r="G177" s="427"/>
      <c r="H177" s="427"/>
      <c r="I177" s="163"/>
      <c r="J177" s="163"/>
      <c r="K177" s="10" t="s">
        <v>40</v>
      </c>
      <c r="L177" s="11"/>
      <c r="M177" s="12" t="str">
        <f>IF(L177&gt;0,VLOOKUP(L177,男子登録情報!$J$2:$K$21,2,0),"")</f>
        <v/>
      </c>
      <c r="N177" s="193"/>
      <c r="O177" s="7" t="str">
        <f t="shared" si="91"/>
        <v/>
      </c>
      <c r="P177" s="204"/>
      <c r="Q177" s="14"/>
      <c r="R177" s="478"/>
      <c r="S177" s="479"/>
      <c r="T177" s="480"/>
      <c r="U177" s="483"/>
      <c r="V177" s="197"/>
      <c r="AK177" s="173">
        <f t="shared" si="92"/>
        <v>0</v>
      </c>
      <c r="AL177" s="173" t="str">
        <f t="shared" si="93"/>
        <v>00000</v>
      </c>
    </row>
    <row r="178" spans="1:38" s="1" customFormat="1" ht="18" hidden="1" customHeight="1" thickTop="1">
      <c r="A178" s="442">
        <v>66</v>
      </c>
      <c r="B178" s="469" t="s">
        <v>41</v>
      </c>
      <c r="C178" s="418"/>
      <c r="D178" s="418" t="str">
        <f>IF(C178&gt;0,VLOOKUP(C178,男子登録情報!$A$1:$H$1688,3,0),"")</f>
        <v/>
      </c>
      <c r="E178" s="418" t="str">
        <f>IF(C178&gt;0,VLOOKUP(C178,男子登録情報!$A$1:$H$1688,4,0),"")</f>
        <v/>
      </c>
      <c r="F178" s="34" t="str">
        <f>IF(C178&gt;0,VLOOKUP(C178,男子登録情報!$A$1:$H$1688,8,0),"")</f>
        <v/>
      </c>
      <c r="G178" s="425" t="e">
        <f>IF(F179&gt;0,VLOOKUP(F179,男子登録情報!$N$2:$O$48,2,0),"")</f>
        <v>#N/A</v>
      </c>
      <c r="H178" s="425" t="str">
        <f t="shared" ref="H178" si="94">IF(C178&gt;0,TEXT(C178,"100000000"),"")</f>
        <v/>
      </c>
      <c r="I178" s="162"/>
      <c r="J178" s="162"/>
      <c r="K178" s="4" t="s">
        <v>36</v>
      </c>
      <c r="L178" s="5"/>
      <c r="M178" s="6" t="str">
        <f>IF(L178&gt;0,VLOOKUP(L178,男子登録情報!$J$1:$K$21,2,0),"")</f>
        <v/>
      </c>
      <c r="N178" s="418"/>
      <c r="O178" s="7" t="str">
        <f t="shared" si="91"/>
        <v/>
      </c>
      <c r="P178" s="7"/>
      <c r="Q178" s="8"/>
      <c r="R178" s="472"/>
      <c r="S178" s="473"/>
      <c r="T178" s="474"/>
      <c r="U178" s="481"/>
      <c r="V178" s="197"/>
      <c r="AK178" s="173">
        <f t="shared" si="92"/>
        <v>0</v>
      </c>
      <c r="AL178" s="173" t="str">
        <f t="shared" si="93"/>
        <v>00000</v>
      </c>
    </row>
    <row r="179" spans="1:38" s="1" customFormat="1" ht="18" hidden="1" customHeight="1" thickTop="1">
      <c r="A179" s="443"/>
      <c r="B179" s="470"/>
      <c r="C179" s="466"/>
      <c r="D179" s="466"/>
      <c r="E179" s="466"/>
      <c r="F179" s="35" t="str">
        <f>IF(C178&gt;0,VLOOKUP(C178,男子登録情報!$A$1:$H$1688,5,0),"")</f>
        <v/>
      </c>
      <c r="G179" s="426"/>
      <c r="H179" s="426"/>
      <c r="I179" s="162"/>
      <c r="J179" s="162"/>
      <c r="K179" s="9" t="s">
        <v>38</v>
      </c>
      <c r="L179" s="5"/>
      <c r="M179" s="6" t="str">
        <f>IF(L179&gt;0,VLOOKUP(L179,男子登録情報!$J$2:$K$21,2,0),"")</f>
        <v/>
      </c>
      <c r="N179" s="466"/>
      <c r="O179" s="7" t="str">
        <f t="shared" si="91"/>
        <v/>
      </c>
      <c r="P179" s="7"/>
      <c r="Q179" s="8"/>
      <c r="R179" s="475"/>
      <c r="S179" s="476"/>
      <c r="T179" s="477"/>
      <c r="U179" s="482"/>
      <c r="V179" s="197"/>
      <c r="AK179" s="173">
        <f t="shared" si="92"/>
        <v>0</v>
      </c>
      <c r="AL179" s="173" t="str">
        <f t="shared" si="93"/>
        <v>00000</v>
      </c>
    </row>
    <row r="180" spans="1:38" s="1" customFormat="1" ht="18" hidden="1" customHeight="1" thickTop="1">
      <c r="A180" s="444"/>
      <c r="B180" s="471" t="s">
        <v>39</v>
      </c>
      <c r="C180" s="391"/>
      <c r="D180" s="36"/>
      <c r="E180" s="36"/>
      <c r="F180" s="37"/>
      <c r="G180" s="427"/>
      <c r="H180" s="427"/>
      <c r="I180" s="163"/>
      <c r="J180" s="163"/>
      <c r="K180" s="10" t="s">
        <v>40</v>
      </c>
      <c r="L180" s="11"/>
      <c r="M180" s="12" t="str">
        <f>IF(L180&gt;0,VLOOKUP(L180,男子登録情報!$J$2:$K$21,2,0),"")</f>
        <v/>
      </c>
      <c r="N180" s="193"/>
      <c r="O180" s="7" t="str">
        <f t="shared" si="91"/>
        <v/>
      </c>
      <c r="P180" s="204"/>
      <c r="Q180" s="14"/>
      <c r="R180" s="478"/>
      <c r="S180" s="479"/>
      <c r="T180" s="480"/>
      <c r="U180" s="483"/>
      <c r="V180" s="197"/>
      <c r="AK180" s="173">
        <f t="shared" si="92"/>
        <v>0</v>
      </c>
      <c r="AL180" s="173" t="str">
        <f t="shared" si="93"/>
        <v>00000</v>
      </c>
    </row>
    <row r="181" spans="1:38" s="1" customFormat="1" ht="18" hidden="1" customHeight="1" thickTop="1">
      <c r="A181" s="442">
        <v>67</v>
      </c>
      <c r="B181" s="469" t="s">
        <v>41</v>
      </c>
      <c r="C181" s="418"/>
      <c r="D181" s="418" t="str">
        <f>IF(C181&gt;0,VLOOKUP(C181,男子登録情報!$A$1:$H$1688,3,0),"")</f>
        <v/>
      </c>
      <c r="E181" s="418" t="str">
        <f>IF(C181&gt;0,VLOOKUP(C181,男子登録情報!$A$1:$H$1688,4,0),"")</f>
        <v/>
      </c>
      <c r="F181" s="34" t="str">
        <f>IF(C181&gt;0,VLOOKUP(C181,男子登録情報!$A$1:$H$1688,8,0),"")</f>
        <v/>
      </c>
      <c r="G181" s="425" t="e">
        <f>IF(F182&gt;0,VLOOKUP(F182,男子登録情報!$N$2:$O$48,2,0),"")</f>
        <v>#N/A</v>
      </c>
      <c r="H181" s="425" t="str">
        <f t="shared" ref="H181" si="95">IF(C181&gt;0,TEXT(C181,"100000000"),"")</f>
        <v/>
      </c>
      <c r="I181" s="162"/>
      <c r="J181" s="162"/>
      <c r="K181" s="4" t="s">
        <v>36</v>
      </c>
      <c r="L181" s="5"/>
      <c r="M181" s="6" t="str">
        <f>IF(L181&gt;0,VLOOKUP(L181,男子登録情報!$J$1:$K$21,2,0),"")</f>
        <v/>
      </c>
      <c r="N181" s="418"/>
      <c r="O181" s="7" t="str">
        <f t="shared" si="91"/>
        <v/>
      </c>
      <c r="P181" s="7"/>
      <c r="Q181" s="8"/>
      <c r="R181" s="472"/>
      <c r="S181" s="473"/>
      <c r="T181" s="474"/>
      <c r="U181" s="481"/>
      <c r="V181" s="197"/>
      <c r="AK181" s="173">
        <f t="shared" si="92"/>
        <v>0</v>
      </c>
      <c r="AL181" s="173" t="str">
        <f t="shared" si="93"/>
        <v>00000</v>
      </c>
    </row>
    <row r="182" spans="1:38" s="1" customFormat="1" ht="18" hidden="1" customHeight="1" thickTop="1">
      <c r="A182" s="443"/>
      <c r="B182" s="470"/>
      <c r="C182" s="466"/>
      <c r="D182" s="466"/>
      <c r="E182" s="466"/>
      <c r="F182" s="35" t="str">
        <f>IF(C181&gt;0,VLOOKUP(C181,男子登録情報!$A$1:$H$1688,5,0),"")</f>
        <v/>
      </c>
      <c r="G182" s="426"/>
      <c r="H182" s="426"/>
      <c r="I182" s="162"/>
      <c r="J182" s="162"/>
      <c r="K182" s="9" t="s">
        <v>38</v>
      </c>
      <c r="L182" s="5"/>
      <c r="M182" s="6" t="str">
        <f>IF(L182&gt;0,VLOOKUP(L182,男子登録情報!$J$2:$K$21,2,0),"")</f>
        <v/>
      </c>
      <c r="N182" s="466"/>
      <c r="O182" s="7" t="str">
        <f t="shared" si="91"/>
        <v/>
      </c>
      <c r="P182" s="7"/>
      <c r="Q182" s="8"/>
      <c r="R182" s="475"/>
      <c r="S182" s="476"/>
      <c r="T182" s="477"/>
      <c r="U182" s="482"/>
      <c r="V182" s="197"/>
      <c r="AK182" s="173">
        <f t="shared" si="92"/>
        <v>0</v>
      </c>
      <c r="AL182" s="173" t="str">
        <f t="shared" si="93"/>
        <v>00000</v>
      </c>
    </row>
    <row r="183" spans="1:38" s="1" customFormat="1" ht="18" hidden="1" customHeight="1" thickTop="1">
      <c r="A183" s="444"/>
      <c r="B183" s="471" t="s">
        <v>39</v>
      </c>
      <c r="C183" s="391"/>
      <c r="D183" s="36"/>
      <c r="E183" s="36"/>
      <c r="F183" s="37"/>
      <c r="G183" s="427"/>
      <c r="H183" s="427"/>
      <c r="I183" s="163"/>
      <c r="J183" s="163"/>
      <c r="K183" s="10" t="s">
        <v>40</v>
      </c>
      <c r="L183" s="11"/>
      <c r="M183" s="12" t="str">
        <f>IF(L183&gt;0,VLOOKUP(L183,男子登録情報!$J$2:$K$21,2,0),"")</f>
        <v/>
      </c>
      <c r="N183" s="193"/>
      <c r="O183" s="7" t="str">
        <f t="shared" si="91"/>
        <v/>
      </c>
      <c r="P183" s="204"/>
      <c r="Q183" s="14"/>
      <c r="R183" s="478"/>
      <c r="S183" s="479"/>
      <c r="T183" s="480"/>
      <c r="U183" s="483"/>
      <c r="V183" s="197"/>
      <c r="AK183" s="173">
        <f t="shared" si="92"/>
        <v>0</v>
      </c>
      <c r="AL183" s="173" t="str">
        <f t="shared" si="93"/>
        <v>00000</v>
      </c>
    </row>
    <row r="184" spans="1:38" s="1" customFormat="1" ht="18" hidden="1" customHeight="1" thickTop="1">
      <c r="A184" s="442">
        <v>68</v>
      </c>
      <c r="B184" s="469" t="s">
        <v>41</v>
      </c>
      <c r="C184" s="418"/>
      <c r="D184" s="418" t="str">
        <f>IF(C184&gt;0,VLOOKUP(C184,男子登録情報!$A$1:$H$1688,3,0),"")</f>
        <v/>
      </c>
      <c r="E184" s="418" t="str">
        <f>IF(C184&gt;0,VLOOKUP(C184,男子登録情報!$A$1:$H$1688,4,0),"")</f>
        <v/>
      </c>
      <c r="F184" s="34" t="str">
        <f>IF(C184&gt;0,VLOOKUP(C184,男子登録情報!$A$1:$H$1688,8,0),"")</f>
        <v/>
      </c>
      <c r="G184" s="425" t="e">
        <f>IF(F185&gt;0,VLOOKUP(F185,男子登録情報!$N$2:$O$48,2,0),"")</f>
        <v>#N/A</v>
      </c>
      <c r="H184" s="425" t="str">
        <f t="shared" ref="H184" si="96">IF(C184&gt;0,TEXT(C184,"100000000"),"")</f>
        <v/>
      </c>
      <c r="I184" s="162"/>
      <c r="J184" s="162"/>
      <c r="K184" s="4" t="s">
        <v>36</v>
      </c>
      <c r="L184" s="5"/>
      <c r="M184" s="6" t="str">
        <f>IF(L184&gt;0,VLOOKUP(L184,男子登録情報!$J$1:$K$21,2,0),"")</f>
        <v/>
      </c>
      <c r="N184" s="418"/>
      <c r="O184" s="7" t="str">
        <f t="shared" si="91"/>
        <v/>
      </c>
      <c r="P184" s="7"/>
      <c r="Q184" s="8"/>
      <c r="R184" s="472"/>
      <c r="S184" s="473"/>
      <c r="T184" s="474"/>
      <c r="U184" s="481"/>
      <c r="V184" s="197"/>
      <c r="AK184" s="173">
        <f t="shared" si="92"/>
        <v>0</v>
      </c>
      <c r="AL184" s="173" t="str">
        <f t="shared" si="93"/>
        <v>00000</v>
      </c>
    </row>
    <row r="185" spans="1:38" s="1" customFormat="1" ht="18" hidden="1" customHeight="1" thickTop="1">
      <c r="A185" s="443"/>
      <c r="B185" s="470"/>
      <c r="C185" s="466"/>
      <c r="D185" s="466"/>
      <c r="E185" s="466"/>
      <c r="F185" s="35" t="str">
        <f>IF(C184&gt;0,VLOOKUP(C184,男子登録情報!$A$1:$H$1688,5,0),"")</f>
        <v/>
      </c>
      <c r="G185" s="426"/>
      <c r="H185" s="426"/>
      <c r="I185" s="162"/>
      <c r="J185" s="162"/>
      <c r="K185" s="9" t="s">
        <v>38</v>
      </c>
      <c r="L185" s="5"/>
      <c r="M185" s="6" t="str">
        <f>IF(L185&gt;0,VLOOKUP(L185,男子登録情報!$J$2:$K$21,2,0),"")</f>
        <v/>
      </c>
      <c r="N185" s="466"/>
      <c r="O185" s="7" t="str">
        <f t="shared" si="91"/>
        <v/>
      </c>
      <c r="P185" s="7"/>
      <c r="Q185" s="8"/>
      <c r="R185" s="475"/>
      <c r="S185" s="476"/>
      <c r="T185" s="477"/>
      <c r="U185" s="482"/>
      <c r="V185" s="197"/>
      <c r="AK185" s="173">
        <f t="shared" si="92"/>
        <v>0</v>
      </c>
      <c r="AL185" s="173" t="str">
        <f t="shared" si="93"/>
        <v>00000</v>
      </c>
    </row>
    <row r="186" spans="1:38" s="1" customFormat="1" ht="18" hidden="1" customHeight="1" thickTop="1">
      <c r="A186" s="444"/>
      <c r="B186" s="471" t="s">
        <v>39</v>
      </c>
      <c r="C186" s="391"/>
      <c r="D186" s="36"/>
      <c r="E186" s="36"/>
      <c r="F186" s="37"/>
      <c r="G186" s="427"/>
      <c r="H186" s="427"/>
      <c r="I186" s="163"/>
      <c r="J186" s="163"/>
      <c r="K186" s="10" t="s">
        <v>40</v>
      </c>
      <c r="L186" s="11"/>
      <c r="M186" s="12" t="str">
        <f>IF(L186&gt;0,VLOOKUP(L186,男子登録情報!$J$2:$K$21,2,0),"")</f>
        <v/>
      </c>
      <c r="N186" s="193"/>
      <c r="O186" s="7" t="str">
        <f t="shared" si="91"/>
        <v/>
      </c>
      <c r="P186" s="204"/>
      <c r="Q186" s="14"/>
      <c r="R186" s="478"/>
      <c r="S186" s="479"/>
      <c r="T186" s="480"/>
      <c r="U186" s="483"/>
      <c r="V186" s="197"/>
      <c r="AK186" s="173">
        <f t="shared" si="92"/>
        <v>0</v>
      </c>
      <c r="AL186" s="173" t="str">
        <f t="shared" si="93"/>
        <v>00000</v>
      </c>
    </row>
    <row r="187" spans="1:38" s="1" customFormat="1" ht="18" hidden="1" customHeight="1" thickTop="1">
      <c r="A187" s="442">
        <v>69</v>
      </c>
      <c r="B187" s="469" t="s">
        <v>41</v>
      </c>
      <c r="C187" s="418"/>
      <c r="D187" s="418" t="str">
        <f>IF(C187&gt;0,VLOOKUP(C187,男子登録情報!$A$1:$H$1688,3,0),"")</f>
        <v/>
      </c>
      <c r="E187" s="418" t="str">
        <f>IF(C187&gt;0,VLOOKUP(C187,男子登録情報!$A$1:$H$1688,4,0),"")</f>
        <v/>
      </c>
      <c r="F187" s="34" t="str">
        <f>IF(C187&gt;0,VLOOKUP(C187,男子登録情報!$A$1:$H$1688,8,0),"")</f>
        <v/>
      </c>
      <c r="G187" s="425" t="e">
        <f>IF(F188&gt;0,VLOOKUP(F188,男子登録情報!$N$2:$O$48,2,0),"")</f>
        <v>#N/A</v>
      </c>
      <c r="H187" s="425" t="str">
        <f t="shared" ref="H187" si="97">IF(C187&gt;0,TEXT(C187,"100000000"),"")</f>
        <v/>
      </c>
      <c r="I187" s="162"/>
      <c r="J187" s="162"/>
      <c r="K187" s="4" t="s">
        <v>36</v>
      </c>
      <c r="L187" s="5"/>
      <c r="M187" s="6" t="str">
        <f>IF(L187&gt;0,VLOOKUP(L187,男子登録情報!$J$1:$K$21,2,0),"")</f>
        <v/>
      </c>
      <c r="N187" s="418"/>
      <c r="O187" s="7" t="str">
        <f t="shared" si="91"/>
        <v/>
      </c>
      <c r="P187" s="7"/>
      <c r="Q187" s="8"/>
      <c r="R187" s="472"/>
      <c r="S187" s="473"/>
      <c r="T187" s="474"/>
      <c r="U187" s="481"/>
      <c r="V187" s="197"/>
      <c r="AK187" s="173">
        <f t="shared" si="92"/>
        <v>0</v>
      </c>
      <c r="AL187" s="173" t="str">
        <f t="shared" si="93"/>
        <v>00000</v>
      </c>
    </row>
    <row r="188" spans="1:38" s="1" customFormat="1" ht="18" hidden="1" customHeight="1" thickTop="1">
      <c r="A188" s="443"/>
      <c r="B188" s="470"/>
      <c r="C188" s="466"/>
      <c r="D188" s="466"/>
      <c r="E188" s="466"/>
      <c r="F188" s="35" t="str">
        <f>IF(C187&gt;0,VLOOKUP(C187,男子登録情報!$A$1:$H$1688,5,0),"")</f>
        <v/>
      </c>
      <c r="G188" s="426"/>
      <c r="H188" s="426"/>
      <c r="I188" s="162"/>
      <c r="J188" s="162"/>
      <c r="K188" s="9" t="s">
        <v>38</v>
      </c>
      <c r="L188" s="5"/>
      <c r="M188" s="6" t="str">
        <f>IF(L188&gt;0,VLOOKUP(L188,男子登録情報!$J$2:$K$21,2,0),"")</f>
        <v/>
      </c>
      <c r="N188" s="466"/>
      <c r="O188" s="7" t="str">
        <f t="shared" si="91"/>
        <v/>
      </c>
      <c r="P188" s="7"/>
      <c r="Q188" s="8"/>
      <c r="R188" s="475"/>
      <c r="S188" s="476"/>
      <c r="T188" s="477"/>
      <c r="U188" s="482"/>
      <c r="V188" s="197"/>
      <c r="AK188" s="173">
        <f t="shared" si="92"/>
        <v>0</v>
      </c>
      <c r="AL188" s="173" t="str">
        <f t="shared" si="93"/>
        <v>00000</v>
      </c>
    </row>
    <row r="189" spans="1:38" s="1" customFormat="1" ht="18" hidden="1" customHeight="1" thickTop="1">
      <c r="A189" s="444"/>
      <c r="B189" s="471" t="s">
        <v>39</v>
      </c>
      <c r="C189" s="391"/>
      <c r="D189" s="36"/>
      <c r="E189" s="36"/>
      <c r="F189" s="37"/>
      <c r="G189" s="427"/>
      <c r="H189" s="427"/>
      <c r="I189" s="163"/>
      <c r="J189" s="163"/>
      <c r="K189" s="10" t="s">
        <v>40</v>
      </c>
      <c r="L189" s="11"/>
      <c r="M189" s="12" t="str">
        <f>IF(L189&gt;0,VLOOKUP(L189,男子登録情報!$J$2:$K$21,2,0),"")</f>
        <v/>
      </c>
      <c r="N189" s="193"/>
      <c r="O189" s="7" t="str">
        <f t="shared" si="91"/>
        <v/>
      </c>
      <c r="P189" s="204"/>
      <c r="Q189" s="14"/>
      <c r="R189" s="478"/>
      <c r="S189" s="479"/>
      <c r="T189" s="480"/>
      <c r="U189" s="483"/>
      <c r="V189" s="197"/>
      <c r="AK189" s="173">
        <f t="shared" si="92"/>
        <v>0</v>
      </c>
      <c r="AL189" s="173" t="str">
        <f t="shared" si="93"/>
        <v>00000</v>
      </c>
    </row>
    <row r="190" spans="1:38" s="1" customFormat="1" ht="18" hidden="1" customHeight="1" thickTop="1">
      <c r="A190" s="442">
        <v>70</v>
      </c>
      <c r="B190" s="469" t="s">
        <v>41</v>
      </c>
      <c r="C190" s="418"/>
      <c r="D190" s="418" t="str">
        <f>IF(C190&gt;0,VLOOKUP(C190,男子登録情報!$A$1:$H$1688,3,0),"")</f>
        <v/>
      </c>
      <c r="E190" s="418" t="str">
        <f>IF(C190&gt;0,VLOOKUP(C190,男子登録情報!$A$1:$H$1688,4,0),"")</f>
        <v/>
      </c>
      <c r="F190" s="34" t="str">
        <f>IF(C190&gt;0,VLOOKUP(C190,男子登録情報!$A$1:$H$1688,8,0),"")</f>
        <v/>
      </c>
      <c r="G190" s="425" t="e">
        <f>IF(F191&gt;0,VLOOKUP(F191,男子登録情報!$N$2:$O$48,2,0),"")</f>
        <v>#N/A</v>
      </c>
      <c r="H190" s="425" t="str">
        <f t="shared" ref="H190" si="98">IF(C190&gt;0,TEXT(C190,"100000000"),"")</f>
        <v/>
      </c>
      <c r="I190" s="162"/>
      <c r="J190" s="162"/>
      <c r="K190" s="4" t="s">
        <v>36</v>
      </c>
      <c r="L190" s="5"/>
      <c r="M190" s="6" t="str">
        <f>IF(L190&gt;0,VLOOKUP(L190,男子登録情報!$J$1:$K$21,2,0),"")</f>
        <v/>
      </c>
      <c r="N190" s="418"/>
      <c r="O190" s="7" t="str">
        <f t="shared" si="91"/>
        <v/>
      </c>
      <c r="P190" s="7"/>
      <c r="Q190" s="8"/>
      <c r="R190" s="472"/>
      <c r="S190" s="473"/>
      <c r="T190" s="474"/>
      <c r="U190" s="481"/>
      <c r="V190" s="197"/>
      <c r="AK190" s="173">
        <f t="shared" si="92"/>
        <v>0</v>
      </c>
      <c r="AL190" s="173" t="str">
        <f t="shared" si="93"/>
        <v>00000</v>
      </c>
    </row>
    <row r="191" spans="1:38" s="1" customFormat="1" ht="18" hidden="1" customHeight="1" thickTop="1">
      <c r="A191" s="443"/>
      <c r="B191" s="470"/>
      <c r="C191" s="466"/>
      <c r="D191" s="466"/>
      <c r="E191" s="466"/>
      <c r="F191" s="35" t="str">
        <f>IF(C190&gt;0,VLOOKUP(C190,男子登録情報!$A$1:$H$1688,5,0),"")</f>
        <v/>
      </c>
      <c r="G191" s="426"/>
      <c r="H191" s="426"/>
      <c r="I191" s="162"/>
      <c r="J191" s="162"/>
      <c r="K191" s="9" t="s">
        <v>38</v>
      </c>
      <c r="L191" s="5"/>
      <c r="M191" s="6" t="str">
        <f>IF(L191&gt;0,VLOOKUP(L191,男子登録情報!$J$2:$K$21,2,0),"")</f>
        <v/>
      </c>
      <c r="N191" s="466"/>
      <c r="O191" s="7" t="str">
        <f t="shared" si="91"/>
        <v/>
      </c>
      <c r="P191" s="7"/>
      <c r="Q191" s="8"/>
      <c r="R191" s="475"/>
      <c r="S191" s="476"/>
      <c r="T191" s="477"/>
      <c r="U191" s="482"/>
      <c r="V191" s="197"/>
      <c r="AK191" s="173">
        <f t="shared" si="92"/>
        <v>0</v>
      </c>
      <c r="AL191" s="173" t="str">
        <f t="shared" si="93"/>
        <v>00000</v>
      </c>
    </row>
    <row r="192" spans="1:38" s="1" customFormat="1" ht="18" hidden="1" customHeight="1" thickTop="1">
      <c r="A192" s="444"/>
      <c r="B192" s="471" t="s">
        <v>39</v>
      </c>
      <c r="C192" s="391"/>
      <c r="D192" s="36"/>
      <c r="E192" s="36"/>
      <c r="F192" s="37"/>
      <c r="G192" s="427"/>
      <c r="H192" s="427"/>
      <c r="I192" s="163"/>
      <c r="J192" s="163"/>
      <c r="K192" s="10" t="s">
        <v>40</v>
      </c>
      <c r="L192" s="11"/>
      <c r="M192" s="12" t="str">
        <f>IF(L192&gt;0,VLOOKUP(L192,男子登録情報!$J$2:$K$21,2,0),"")</f>
        <v/>
      </c>
      <c r="N192" s="193"/>
      <c r="O192" s="7" t="str">
        <f t="shared" si="91"/>
        <v/>
      </c>
      <c r="P192" s="204"/>
      <c r="Q192" s="14"/>
      <c r="R192" s="478"/>
      <c r="S192" s="479"/>
      <c r="T192" s="480"/>
      <c r="U192" s="483"/>
      <c r="V192" s="197"/>
      <c r="AK192" s="173">
        <f t="shared" si="92"/>
        <v>0</v>
      </c>
      <c r="AL192" s="173" t="str">
        <f t="shared" si="93"/>
        <v>00000</v>
      </c>
    </row>
    <row r="193" spans="1:38" s="1" customFormat="1" ht="18" hidden="1" customHeight="1" thickTop="1">
      <c r="A193" s="442">
        <v>71</v>
      </c>
      <c r="B193" s="469" t="s">
        <v>41</v>
      </c>
      <c r="C193" s="418"/>
      <c r="D193" s="418" t="str">
        <f>IF(C193&gt;0,VLOOKUP(C193,男子登録情報!$A$1:$H$1688,3,0),"")</f>
        <v/>
      </c>
      <c r="E193" s="418" t="str">
        <f>IF(C193&gt;0,VLOOKUP(C193,男子登録情報!$A$1:$H$1688,4,0),"")</f>
        <v/>
      </c>
      <c r="F193" s="34" t="str">
        <f>IF(C193&gt;0,VLOOKUP(C193,男子登録情報!$A$1:$H$1688,8,0),"")</f>
        <v/>
      </c>
      <c r="G193" s="425" t="e">
        <f>IF(F194&gt;0,VLOOKUP(F194,男子登録情報!$N$2:$O$48,2,0),"")</f>
        <v>#N/A</v>
      </c>
      <c r="H193" s="425" t="str">
        <f t="shared" ref="H193" si="99">IF(C193&gt;0,TEXT(C193,"100000000"),"")</f>
        <v/>
      </c>
      <c r="I193" s="162"/>
      <c r="J193" s="162"/>
      <c r="K193" s="4" t="s">
        <v>36</v>
      </c>
      <c r="L193" s="5"/>
      <c r="M193" s="6" t="str">
        <f>IF(L193&gt;0,VLOOKUP(L193,男子登録情報!$J$1:$K$21,2,0),"")</f>
        <v/>
      </c>
      <c r="N193" s="418"/>
      <c r="O193" s="7" t="str">
        <f t="shared" si="91"/>
        <v/>
      </c>
      <c r="P193" s="7"/>
      <c r="Q193" s="8"/>
      <c r="R193" s="472"/>
      <c r="S193" s="473"/>
      <c r="T193" s="474"/>
      <c r="U193" s="481"/>
      <c r="V193" s="197"/>
      <c r="AK193" s="173">
        <f t="shared" si="92"/>
        <v>0</v>
      </c>
      <c r="AL193" s="173" t="str">
        <f t="shared" si="93"/>
        <v>00000</v>
      </c>
    </row>
    <row r="194" spans="1:38" s="1" customFormat="1" ht="18" hidden="1" customHeight="1" thickTop="1">
      <c r="A194" s="443"/>
      <c r="B194" s="470"/>
      <c r="C194" s="466"/>
      <c r="D194" s="466"/>
      <c r="E194" s="466"/>
      <c r="F194" s="35" t="str">
        <f>IF(C193&gt;0,VLOOKUP(C193,男子登録情報!$A$1:$H$1688,5,0),"")</f>
        <v/>
      </c>
      <c r="G194" s="426"/>
      <c r="H194" s="426"/>
      <c r="I194" s="162"/>
      <c r="J194" s="162"/>
      <c r="K194" s="9" t="s">
        <v>38</v>
      </c>
      <c r="L194" s="5"/>
      <c r="M194" s="6" t="str">
        <f>IF(L194&gt;0,VLOOKUP(L194,男子登録情報!$J$2:$K$21,2,0),"")</f>
        <v/>
      </c>
      <c r="N194" s="466"/>
      <c r="O194" s="7" t="str">
        <f t="shared" si="91"/>
        <v/>
      </c>
      <c r="P194" s="7"/>
      <c r="Q194" s="8"/>
      <c r="R194" s="475"/>
      <c r="S194" s="476"/>
      <c r="T194" s="477"/>
      <c r="U194" s="482"/>
      <c r="V194" s="197"/>
      <c r="AK194" s="173">
        <f t="shared" si="92"/>
        <v>0</v>
      </c>
      <c r="AL194" s="173" t="str">
        <f t="shared" si="93"/>
        <v>00000</v>
      </c>
    </row>
    <row r="195" spans="1:38" s="1" customFormat="1" ht="18" hidden="1" customHeight="1" thickTop="1">
      <c r="A195" s="444"/>
      <c r="B195" s="471" t="s">
        <v>39</v>
      </c>
      <c r="C195" s="391"/>
      <c r="D195" s="36"/>
      <c r="E195" s="36"/>
      <c r="F195" s="37"/>
      <c r="G195" s="427"/>
      <c r="H195" s="427"/>
      <c r="I195" s="163"/>
      <c r="J195" s="163"/>
      <c r="K195" s="10" t="s">
        <v>40</v>
      </c>
      <c r="L195" s="11"/>
      <c r="M195" s="12" t="str">
        <f>IF(L195&gt;0,VLOOKUP(L195,男子登録情報!$J$2:$K$21,2,0),"")</f>
        <v/>
      </c>
      <c r="N195" s="193"/>
      <c r="O195" s="7" t="str">
        <f t="shared" si="91"/>
        <v/>
      </c>
      <c r="P195" s="204"/>
      <c r="Q195" s="14"/>
      <c r="R195" s="478"/>
      <c r="S195" s="479"/>
      <c r="T195" s="480"/>
      <c r="U195" s="483"/>
      <c r="V195" s="197"/>
      <c r="AK195" s="173">
        <f t="shared" si="92"/>
        <v>0</v>
      </c>
      <c r="AL195" s="173" t="str">
        <f t="shared" si="93"/>
        <v>00000</v>
      </c>
    </row>
    <row r="196" spans="1:38" s="1" customFormat="1" ht="18" hidden="1" customHeight="1" thickTop="1">
      <c r="A196" s="442">
        <v>72</v>
      </c>
      <c r="B196" s="469" t="s">
        <v>41</v>
      </c>
      <c r="C196" s="418"/>
      <c r="D196" s="418" t="str">
        <f>IF(C196&gt;0,VLOOKUP(C196,男子登録情報!$A$1:$H$1688,3,0),"")</f>
        <v/>
      </c>
      <c r="E196" s="418" t="str">
        <f>IF(C196&gt;0,VLOOKUP(C196,男子登録情報!$A$1:$H$1688,4,0),"")</f>
        <v/>
      </c>
      <c r="F196" s="34" t="str">
        <f>IF(C196&gt;0,VLOOKUP(C196,男子登録情報!$A$1:$H$1688,8,0),"")</f>
        <v/>
      </c>
      <c r="G196" s="425" t="e">
        <f>IF(F197&gt;0,VLOOKUP(F197,男子登録情報!$N$2:$O$48,2,0),"")</f>
        <v>#N/A</v>
      </c>
      <c r="H196" s="425" t="str">
        <f t="shared" ref="H196" si="100">IF(C196&gt;0,TEXT(C196,"100000000"),"")</f>
        <v/>
      </c>
      <c r="I196" s="162"/>
      <c r="J196" s="162"/>
      <c r="K196" s="4" t="s">
        <v>36</v>
      </c>
      <c r="L196" s="5"/>
      <c r="M196" s="6" t="str">
        <f>IF(L196&gt;0,VLOOKUP(L196,男子登録情報!$J$1:$K$21,2,0),"")</f>
        <v/>
      </c>
      <c r="N196" s="418"/>
      <c r="O196" s="7" t="str">
        <f t="shared" si="91"/>
        <v/>
      </c>
      <c r="P196" s="7"/>
      <c r="Q196" s="8"/>
      <c r="R196" s="472"/>
      <c r="S196" s="473"/>
      <c r="T196" s="474"/>
      <c r="U196" s="481"/>
      <c r="V196" s="197"/>
      <c r="AK196" s="173">
        <f t="shared" si="92"/>
        <v>0</v>
      </c>
      <c r="AL196" s="173" t="str">
        <f t="shared" si="93"/>
        <v>00000</v>
      </c>
    </row>
    <row r="197" spans="1:38" s="1" customFormat="1" ht="18" hidden="1" customHeight="1" thickTop="1">
      <c r="A197" s="443"/>
      <c r="B197" s="470"/>
      <c r="C197" s="466"/>
      <c r="D197" s="466"/>
      <c r="E197" s="466"/>
      <c r="F197" s="35" t="str">
        <f>IF(C196&gt;0,VLOOKUP(C196,男子登録情報!$A$1:$H$1688,5,0),"")</f>
        <v/>
      </c>
      <c r="G197" s="426"/>
      <c r="H197" s="426"/>
      <c r="I197" s="162"/>
      <c r="J197" s="162"/>
      <c r="K197" s="9" t="s">
        <v>38</v>
      </c>
      <c r="L197" s="5"/>
      <c r="M197" s="6" t="str">
        <f>IF(L197&gt;0,VLOOKUP(L197,男子登録情報!$J$2:$K$21,2,0),"")</f>
        <v/>
      </c>
      <c r="N197" s="466"/>
      <c r="O197" s="7" t="str">
        <f t="shared" si="91"/>
        <v/>
      </c>
      <c r="P197" s="7"/>
      <c r="Q197" s="8"/>
      <c r="R197" s="475"/>
      <c r="S197" s="476"/>
      <c r="T197" s="477"/>
      <c r="U197" s="482"/>
      <c r="V197" s="197"/>
      <c r="AK197" s="173">
        <f t="shared" si="92"/>
        <v>0</v>
      </c>
      <c r="AL197" s="173" t="str">
        <f t="shared" si="93"/>
        <v>00000</v>
      </c>
    </row>
    <row r="198" spans="1:38" s="1" customFormat="1" ht="18" hidden="1" customHeight="1" thickTop="1">
      <c r="A198" s="444"/>
      <c r="B198" s="471" t="s">
        <v>39</v>
      </c>
      <c r="C198" s="391"/>
      <c r="D198" s="36"/>
      <c r="E198" s="36"/>
      <c r="F198" s="37"/>
      <c r="G198" s="427"/>
      <c r="H198" s="427"/>
      <c r="I198" s="163"/>
      <c r="J198" s="163"/>
      <c r="K198" s="10" t="s">
        <v>40</v>
      </c>
      <c r="L198" s="11"/>
      <c r="M198" s="12" t="str">
        <f>IF(L198&gt;0,VLOOKUP(L198,男子登録情報!$J$2:$K$21,2,0),"")</f>
        <v/>
      </c>
      <c r="N198" s="193"/>
      <c r="O198" s="7" t="str">
        <f t="shared" si="91"/>
        <v/>
      </c>
      <c r="P198" s="204"/>
      <c r="Q198" s="14"/>
      <c r="R198" s="478"/>
      <c r="S198" s="479"/>
      <c r="T198" s="480"/>
      <c r="U198" s="483"/>
      <c r="V198" s="197"/>
      <c r="AK198" s="173">
        <f t="shared" si="92"/>
        <v>0</v>
      </c>
      <c r="AL198" s="173" t="str">
        <f t="shared" si="93"/>
        <v>00000</v>
      </c>
    </row>
    <row r="199" spans="1:38" s="1" customFormat="1" ht="18" hidden="1" customHeight="1" thickTop="1">
      <c r="A199" s="442">
        <v>73</v>
      </c>
      <c r="B199" s="469" t="s">
        <v>41</v>
      </c>
      <c r="C199" s="418"/>
      <c r="D199" s="418" t="str">
        <f>IF(C199&gt;0,VLOOKUP(C199,男子登録情報!$A$1:$H$1688,3,0),"")</f>
        <v/>
      </c>
      <c r="E199" s="418" t="str">
        <f>IF(C199&gt;0,VLOOKUP(C199,男子登録情報!$A$1:$H$1688,4,0),"")</f>
        <v/>
      </c>
      <c r="F199" s="34" t="str">
        <f>IF(C199&gt;0,VLOOKUP(C199,男子登録情報!$A$1:$H$1688,8,0),"")</f>
        <v/>
      </c>
      <c r="G199" s="425" t="e">
        <f>IF(F200&gt;0,VLOOKUP(F200,男子登録情報!$N$2:$O$48,2,0),"")</f>
        <v>#N/A</v>
      </c>
      <c r="H199" s="425" t="str">
        <f t="shared" ref="H199" si="101">IF(C199&gt;0,TEXT(C199,"100000000"),"")</f>
        <v/>
      </c>
      <c r="I199" s="162"/>
      <c r="J199" s="162"/>
      <c r="K199" s="4" t="s">
        <v>36</v>
      </c>
      <c r="L199" s="5"/>
      <c r="M199" s="6" t="str">
        <f>IF(L199&gt;0,VLOOKUP(L199,男子登録情報!$J$1:$K$21,2,0),"")</f>
        <v/>
      </c>
      <c r="N199" s="418"/>
      <c r="O199" s="7" t="str">
        <f t="shared" si="91"/>
        <v/>
      </c>
      <c r="P199" s="7"/>
      <c r="Q199" s="8"/>
      <c r="R199" s="472"/>
      <c r="S199" s="473"/>
      <c r="T199" s="474"/>
      <c r="U199" s="481"/>
      <c r="V199" s="197"/>
      <c r="AK199" s="173">
        <f t="shared" si="92"/>
        <v>0</v>
      </c>
      <c r="AL199" s="173" t="str">
        <f t="shared" si="93"/>
        <v>00000</v>
      </c>
    </row>
    <row r="200" spans="1:38" s="1" customFormat="1" ht="18" hidden="1" customHeight="1" thickTop="1">
      <c r="A200" s="443"/>
      <c r="B200" s="470"/>
      <c r="C200" s="466"/>
      <c r="D200" s="466"/>
      <c r="E200" s="466"/>
      <c r="F200" s="35" t="str">
        <f>IF(C199&gt;0,VLOOKUP(C199,男子登録情報!$A$1:$H$1688,5,0),"")</f>
        <v/>
      </c>
      <c r="G200" s="426"/>
      <c r="H200" s="426"/>
      <c r="I200" s="162"/>
      <c r="J200" s="162"/>
      <c r="K200" s="9" t="s">
        <v>38</v>
      </c>
      <c r="L200" s="5"/>
      <c r="M200" s="6" t="str">
        <f>IF(L200&gt;0,VLOOKUP(L200,男子登録情報!$J$2:$K$21,2,0),"")</f>
        <v/>
      </c>
      <c r="N200" s="466"/>
      <c r="O200" s="7" t="str">
        <f t="shared" si="91"/>
        <v/>
      </c>
      <c r="P200" s="7"/>
      <c r="Q200" s="8"/>
      <c r="R200" s="475"/>
      <c r="S200" s="476"/>
      <c r="T200" s="477"/>
      <c r="U200" s="482"/>
      <c r="V200" s="197"/>
      <c r="AK200" s="173">
        <f t="shared" si="92"/>
        <v>0</v>
      </c>
      <c r="AL200" s="173" t="str">
        <f t="shared" si="93"/>
        <v>00000</v>
      </c>
    </row>
    <row r="201" spans="1:38" s="1" customFormat="1" ht="18" hidden="1" customHeight="1" thickTop="1">
      <c r="A201" s="444"/>
      <c r="B201" s="471" t="s">
        <v>39</v>
      </c>
      <c r="C201" s="391"/>
      <c r="D201" s="36"/>
      <c r="E201" s="36"/>
      <c r="F201" s="37"/>
      <c r="G201" s="427"/>
      <c r="H201" s="427"/>
      <c r="I201" s="163"/>
      <c r="J201" s="163"/>
      <c r="K201" s="10" t="s">
        <v>40</v>
      </c>
      <c r="L201" s="11"/>
      <c r="M201" s="12" t="str">
        <f>IF(L201&gt;0,VLOOKUP(L201,男子登録情報!$J$2:$K$21,2,0),"")</f>
        <v/>
      </c>
      <c r="N201" s="193"/>
      <c r="O201" s="7" t="str">
        <f t="shared" si="91"/>
        <v/>
      </c>
      <c r="P201" s="204"/>
      <c r="Q201" s="14"/>
      <c r="R201" s="478"/>
      <c r="S201" s="479"/>
      <c r="T201" s="480"/>
      <c r="U201" s="483"/>
      <c r="V201" s="197"/>
      <c r="AK201" s="173">
        <f t="shared" si="92"/>
        <v>0</v>
      </c>
      <c r="AL201" s="173" t="str">
        <f t="shared" si="93"/>
        <v>00000</v>
      </c>
    </row>
    <row r="202" spans="1:38" s="1" customFormat="1" ht="18" hidden="1" customHeight="1" thickTop="1">
      <c r="A202" s="442">
        <v>74</v>
      </c>
      <c r="B202" s="469" t="s">
        <v>41</v>
      </c>
      <c r="C202" s="418"/>
      <c r="D202" s="418" t="str">
        <f>IF(C202&gt;0,VLOOKUP(C202,男子登録情報!$A$1:$H$1688,3,0),"")</f>
        <v/>
      </c>
      <c r="E202" s="418" t="str">
        <f>IF(C202&gt;0,VLOOKUP(C202,男子登録情報!$A$1:$H$1688,4,0),"")</f>
        <v/>
      </c>
      <c r="F202" s="34" t="str">
        <f>IF(C202&gt;0,VLOOKUP(C202,男子登録情報!$A$1:$H$1688,8,0),"")</f>
        <v/>
      </c>
      <c r="G202" s="425" t="e">
        <f>IF(F203&gt;0,VLOOKUP(F203,男子登録情報!$N$2:$O$48,2,0),"")</f>
        <v>#N/A</v>
      </c>
      <c r="H202" s="425" t="str">
        <f t="shared" ref="H202" si="102">IF(C202&gt;0,TEXT(C202,"100000000"),"")</f>
        <v/>
      </c>
      <c r="I202" s="162"/>
      <c r="J202" s="162"/>
      <c r="K202" s="4" t="s">
        <v>36</v>
      </c>
      <c r="L202" s="5"/>
      <c r="M202" s="6" t="str">
        <f>IF(L202&gt;0,VLOOKUP(L202,男子登録情報!$J$1:$K$21,2,0),"")</f>
        <v/>
      </c>
      <c r="N202" s="418"/>
      <c r="O202" s="7" t="str">
        <f t="shared" si="91"/>
        <v/>
      </c>
      <c r="P202" s="7"/>
      <c r="Q202" s="8"/>
      <c r="R202" s="472"/>
      <c r="S202" s="473"/>
      <c r="T202" s="474"/>
      <c r="U202" s="481"/>
      <c r="V202" s="197"/>
      <c r="AK202" s="173">
        <f t="shared" si="92"/>
        <v>0</v>
      </c>
      <c r="AL202" s="173" t="str">
        <f t="shared" si="93"/>
        <v>00000</v>
      </c>
    </row>
    <row r="203" spans="1:38" s="1" customFormat="1" ht="18" hidden="1" customHeight="1" thickTop="1">
      <c r="A203" s="443"/>
      <c r="B203" s="470"/>
      <c r="C203" s="466"/>
      <c r="D203" s="466"/>
      <c r="E203" s="466"/>
      <c r="F203" s="35" t="str">
        <f>IF(C202&gt;0,VLOOKUP(C202,男子登録情報!$A$1:$H$1688,5,0),"")</f>
        <v/>
      </c>
      <c r="G203" s="426"/>
      <c r="H203" s="426"/>
      <c r="I203" s="162"/>
      <c r="J203" s="162"/>
      <c r="K203" s="9" t="s">
        <v>38</v>
      </c>
      <c r="L203" s="5"/>
      <c r="M203" s="6" t="str">
        <f>IF(L203&gt;0,VLOOKUP(L203,男子登録情報!$J$2:$K$21,2,0),"")</f>
        <v/>
      </c>
      <c r="N203" s="466"/>
      <c r="O203" s="7" t="str">
        <f t="shared" si="91"/>
        <v/>
      </c>
      <c r="P203" s="7"/>
      <c r="Q203" s="8"/>
      <c r="R203" s="475"/>
      <c r="S203" s="476"/>
      <c r="T203" s="477"/>
      <c r="U203" s="482"/>
      <c r="V203" s="197"/>
      <c r="AK203" s="173">
        <f t="shared" si="92"/>
        <v>0</v>
      </c>
      <c r="AL203" s="173" t="str">
        <f t="shared" si="93"/>
        <v>00000</v>
      </c>
    </row>
    <row r="204" spans="1:38" s="1" customFormat="1" ht="18" hidden="1" customHeight="1" thickTop="1">
      <c r="A204" s="444"/>
      <c r="B204" s="471" t="s">
        <v>39</v>
      </c>
      <c r="C204" s="391"/>
      <c r="D204" s="36"/>
      <c r="E204" s="36"/>
      <c r="F204" s="37"/>
      <c r="G204" s="427"/>
      <c r="H204" s="427"/>
      <c r="I204" s="163"/>
      <c r="J204" s="163"/>
      <c r="K204" s="10" t="s">
        <v>40</v>
      </c>
      <c r="L204" s="11"/>
      <c r="M204" s="12" t="str">
        <f>IF(L204&gt;0,VLOOKUP(L204,男子登録情報!$J$2:$K$21,2,0),"")</f>
        <v/>
      </c>
      <c r="N204" s="193"/>
      <c r="O204" s="7" t="str">
        <f t="shared" si="91"/>
        <v/>
      </c>
      <c r="P204" s="204"/>
      <c r="Q204" s="14"/>
      <c r="R204" s="478"/>
      <c r="S204" s="479"/>
      <c r="T204" s="480"/>
      <c r="U204" s="483"/>
      <c r="V204" s="197"/>
      <c r="AK204" s="173">
        <f t="shared" si="92"/>
        <v>0</v>
      </c>
      <c r="AL204" s="173" t="str">
        <f t="shared" si="93"/>
        <v>00000</v>
      </c>
    </row>
    <row r="205" spans="1:38" s="1" customFormat="1" ht="18" hidden="1" customHeight="1" thickTop="1">
      <c r="A205" s="442">
        <v>75</v>
      </c>
      <c r="B205" s="469" t="s">
        <v>41</v>
      </c>
      <c r="C205" s="418"/>
      <c r="D205" s="418" t="str">
        <f>IF(C205&gt;0,VLOOKUP(C205,男子登録情報!$A$1:$H$1688,3,0),"")</f>
        <v/>
      </c>
      <c r="E205" s="418" t="str">
        <f>IF(C205&gt;0,VLOOKUP(C205,男子登録情報!$A$1:$H$1688,4,0),"")</f>
        <v/>
      </c>
      <c r="F205" s="34" t="str">
        <f>IF(C205&gt;0,VLOOKUP(C205,男子登録情報!$A$1:$H$1688,8,0),"")</f>
        <v/>
      </c>
      <c r="G205" s="425" t="e">
        <f>IF(F206&gt;0,VLOOKUP(F206,男子登録情報!$N$2:$O$48,2,0),"")</f>
        <v>#N/A</v>
      </c>
      <c r="H205" s="425" t="str">
        <f t="shared" ref="H205" si="103">IF(C205&gt;0,TEXT(C205,"100000000"),"")</f>
        <v/>
      </c>
      <c r="I205" s="162"/>
      <c r="J205" s="162"/>
      <c r="K205" s="4" t="s">
        <v>36</v>
      </c>
      <c r="L205" s="5"/>
      <c r="M205" s="6" t="str">
        <f>IF(L205&gt;0,VLOOKUP(L205,男子登録情報!$J$1:$K$21,2,0),"")</f>
        <v/>
      </c>
      <c r="N205" s="418"/>
      <c r="O205" s="7" t="str">
        <f t="shared" si="91"/>
        <v/>
      </c>
      <c r="P205" s="7"/>
      <c r="Q205" s="8"/>
      <c r="R205" s="472"/>
      <c r="S205" s="473"/>
      <c r="T205" s="474"/>
      <c r="U205" s="481"/>
      <c r="V205" s="197"/>
      <c r="AK205" s="173">
        <f t="shared" si="92"/>
        <v>0</v>
      </c>
      <c r="AL205" s="173" t="str">
        <f t="shared" si="93"/>
        <v>00000</v>
      </c>
    </row>
    <row r="206" spans="1:38" s="1" customFormat="1" ht="18" hidden="1" customHeight="1" thickTop="1">
      <c r="A206" s="443"/>
      <c r="B206" s="470"/>
      <c r="C206" s="466"/>
      <c r="D206" s="466"/>
      <c r="E206" s="466"/>
      <c r="F206" s="35" t="str">
        <f>IF(C205&gt;0,VLOOKUP(C205,男子登録情報!$A$1:$H$1688,5,0),"")</f>
        <v/>
      </c>
      <c r="G206" s="426"/>
      <c r="H206" s="426"/>
      <c r="I206" s="162"/>
      <c r="J206" s="162"/>
      <c r="K206" s="9" t="s">
        <v>38</v>
      </c>
      <c r="L206" s="5"/>
      <c r="M206" s="6" t="str">
        <f>IF(L206&gt;0,VLOOKUP(L206,男子登録情報!$J$2:$K$21,2,0),"")</f>
        <v/>
      </c>
      <c r="N206" s="466"/>
      <c r="O206" s="7" t="str">
        <f t="shared" si="91"/>
        <v/>
      </c>
      <c r="P206" s="7"/>
      <c r="Q206" s="8"/>
      <c r="R206" s="475"/>
      <c r="S206" s="476"/>
      <c r="T206" s="477"/>
      <c r="U206" s="482"/>
      <c r="V206" s="197"/>
      <c r="AK206" s="173">
        <f t="shared" si="92"/>
        <v>0</v>
      </c>
      <c r="AL206" s="173" t="str">
        <f t="shared" si="93"/>
        <v>00000</v>
      </c>
    </row>
    <row r="207" spans="1:38" s="1" customFormat="1" ht="18" hidden="1" customHeight="1" thickTop="1">
      <c r="A207" s="444"/>
      <c r="B207" s="471" t="s">
        <v>39</v>
      </c>
      <c r="C207" s="391"/>
      <c r="D207" s="36"/>
      <c r="E207" s="36"/>
      <c r="F207" s="37"/>
      <c r="G207" s="427"/>
      <c r="H207" s="427"/>
      <c r="I207" s="163"/>
      <c r="J207" s="163"/>
      <c r="K207" s="10" t="s">
        <v>40</v>
      </c>
      <c r="L207" s="11"/>
      <c r="M207" s="12" t="str">
        <f>IF(L207&gt;0,VLOOKUP(L207,男子登録情報!$J$2:$K$21,2,0),"")</f>
        <v/>
      </c>
      <c r="N207" s="193"/>
      <c r="O207" s="7" t="str">
        <f t="shared" si="91"/>
        <v/>
      </c>
      <c r="P207" s="204"/>
      <c r="Q207" s="14"/>
      <c r="R207" s="478"/>
      <c r="S207" s="479"/>
      <c r="T207" s="480"/>
      <c r="U207" s="483"/>
      <c r="V207" s="197"/>
      <c r="AK207" s="173">
        <f t="shared" si="92"/>
        <v>0</v>
      </c>
      <c r="AL207" s="173" t="str">
        <f t="shared" si="93"/>
        <v>00000</v>
      </c>
    </row>
    <row r="208" spans="1:38" s="1" customFormat="1" ht="18" hidden="1" customHeight="1" thickTop="1">
      <c r="A208" s="442">
        <v>76</v>
      </c>
      <c r="B208" s="469" t="s">
        <v>41</v>
      </c>
      <c r="C208" s="418"/>
      <c r="D208" s="418" t="str">
        <f>IF(C208&gt;0,VLOOKUP(C208,男子登録情報!$A$1:$H$1688,3,0),"")</f>
        <v/>
      </c>
      <c r="E208" s="418" t="str">
        <f>IF(C208&gt;0,VLOOKUP(C208,男子登録情報!$A$1:$H$1688,4,0),"")</f>
        <v/>
      </c>
      <c r="F208" s="34" t="str">
        <f>IF(C208&gt;0,VLOOKUP(C208,男子登録情報!$A$1:$H$1688,8,0),"")</f>
        <v/>
      </c>
      <c r="G208" s="425" t="e">
        <f>IF(F209&gt;0,VLOOKUP(F209,男子登録情報!$N$2:$O$48,2,0),"")</f>
        <v>#N/A</v>
      </c>
      <c r="H208" s="425" t="str">
        <f t="shared" ref="H208" si="104">IF(C208&gt;0,TEXT(C208,"100000000"),"")</f>
        <v/>
      </c>
      <c r="I208" s="162"/>
      <c r="J208" s="162"/>
      <c r="K208" s="4" t="s">
        <v>36</v>
      </c>
      <c r="L208" s="5"/>
      <c r="M208" s="6" t="str">
        <f>IF(L208&gt;0,VLOOKUP(L208,男子登録情報!$J$1:$K$21,2,0),"")</f>
        <v/>
      </c>
      <c r="N208" s="418"/>
      <c r="O208" s="7" t="str">
        <f t="shared" si="91"/>
        <v/>
      </c>
      <c r="P208" s="7"/>
      <c r="Q208" s="8"/>
      <c r="R208" s="472"/>
      <c r="S208" s="473"/>
      <c r="T208" s="474"/>
      <c r="U208" s="481"/>
      <c r="V208" s="197"/>
      <c r="AK208" s="173">
        <f t="shared" si="92"/>
        <v>0</v>
      </c>
      <c r="AL208" s="173" t="str">
        <f t="shared" si="93"/>
        <v>00000</v>
      </c>
    </row>
    <row r="209" spans="1:38" s="1" customFormat="1" ht="18" hidden="1" customHeight="1" thickTop="1">
      <c r="A209" s="443"/>
      <c r="B209" s="470"/>
      <c r="C209" s="466"/>
      <c r="D209" s="466"/>
      <c r="E209" s="466"/>
      <c r="F209" s="35" t="str">
        <f>IF(C208&gt;0,VLOOKUP(C208,男子登録情報!$A$1:$H$1688,5,0),"")</f>
        <v/>
      </c>
      <c r="G209" s="426"/>
      <c r="H209" s="426"/>
      <c r="I209" s="162"/>
      <c r="J209" s="162"/>
      <c r="K209" s="9" t="s">
        <v>38</v>
      </c>
      <c r="L209" s="5"/>
      <c r="M209" s="6" t="str">
        <f>IF(L209&gt;0,VLOOKUP(L209,男子登録情報!$J$2:$K$21,2,0),"")</f>
        <v/>
      </c>
      <c r="N209" s="466"/>
      <c r="O209" s="7" t="str">
        <f t="shared" si="91"/>
        <v/>
      </c>
      <c r="P209" s="7"/>
      <c r="Q209" s="8"/>
      <c r="R209" s="475"/>
      <c r="S209" s="476"/>
      <c r="T209" s="477"/>
      <c r="U209" s="482"/>
      <c r="V209" s="197"/>
      <c r="AK209" s="173">
        <f t="shared" si="92"/>
        <v>0</v>
      </c>
      <c r="AL209" s="173" t="str">
        <f t="shared" si="93"/>
        <v>00000</v>
      </c>
    </row>
    <row r="210" spans="1:38" s="1" customFormat="1" ht="18" hidden="1" customHeight="1" thickTop="1">
      <c r="A210" s="444"/>
      <c r="B210" s="471" t="s">
        <v>39</v>
      </c>
      <c r="C210" s="391"/>
      <c r="D210" s="36"/>
      <c r="E210" s="36"/>
      <c r="F210" s="37"/>
      <c r="G210" s="427"/>
      <c r="H210" s="427"/>
      <c r="I210" s="163"/>
      <c r="J210" s="163"/>
      <c r="K210" s="10" t="s">
        <v>40</v>
      </c>
      <c r="L210" s="11"/>
      <c r="M210" s="12" t="str">
        <f>IF(L210&gt;0,VLOOKUP(L210,男子登録情報!$J$2:$K$21,2,0),"")</f>
        <v/>
      </c>
      <c r="N210" s="193"/>
      <c r="O210" s="7" t="str">
        <f t="shared" si="91"/>
        <v/>
      </c>
      <c r="P210" s="204"/>
      <c r="Q210" s="14"/>
      <c r="R210" s="478"/>
      <c r="S210" s="479"/>
      <c r="T210" s="480"/>
      <c r="U210" s="483"/>
      <c r="V210" s="197"/>
      <c r="AK210" s="173">
        <f t="shared" si="92"/>
        <v>0</v>
      </c>
      <c r="AL210" s="173" t="str">
        <f t="shared" si="93"/>
        <v>00000</v>
      </c>
    </row>
    <row r="211" spans="1:38" s="1" customFormat="1" ht="18" hidden="1" customHeight="1" thickTop="1">
      <c r="A211" s="442">
        <v>77</v>
      </c>
      <c r="B211" s="469" t="s">
        <v>41</v>
      </c>
      <c r="C211" s="418"/>
      <c r="D211" s="418" t="str">
        <f>IF(C211&gt;0,VLOOKUP(C211,男子登録情報!$A$1:$H$1688,3,0),"")</f>
        <v/>
      </c>
      <c r="E211" s="418" t="str">
        <f>IF(C211&gt;0,VLOOKUP(C211,男子登録情報!$A$1:$H$1688,4,0),"")</f>
        <v/>
      </c>
      <c r="F211" s="34" t="str">
        <f>IF(C211&gt;0,VLOOKUP(C211,男子登録情報!$A$1:$H$1688,8,0),"")</f>
        <v/>
      </c>
      <c r="G211" s="425" t="e">
        <f>IF(F212&gt;0,VLOOKUP(F212,男子登録情報!$N$2:$O$48,2,0),"")</f>
        <v>#N/A</v>
      </c>
      <c r="H211" s="425" t="str">
        <f t="shared" ref="H211" si="105">IF(C211&gt;0,TEXT(C211,"100000000"),"")</f>
        <v/>
      </c>
      <c r="I211" s="162"/>
      <c r="J211" s="162"/>
      <c r="K211" s="4" t="s">
        <v>36</v>
      </c>
      <c r="L211" s="5"/>
      <c r="M211" s="6" t="str">
        <f>IF(L211&gt;0,VLOOKUP(L211,男子登録情報!$J$1:$K$21,2,0),"")</f>
        <v/>
      </c>
      <c r="N211" s="418"/>
      <c r="O211" s="7" t="str">
        <f t="shared" si="91"/>
        <v/>
      </c>
      <c r="P211" s="7"/>
      <c r="Q211" s="8"/>
      <c r="R211" s="472"/>
      <c r="S211" s="473"/>
      <c r="T211" s="474"/>
      <c r="U211" s="481"/>
      <c r="V211" s="197"/>
      <c r="AK211" s="173">
        <f t="shared" si="92"/>
        <v>0</v>
      </c>
      <c r="AL211" s="173" t="str">
        <f t="shared" si="93"/>
        <v>00000</v>
      </c>
    </row>
    <row r="212" spans="1:38" s="1" customFormat="1" ht="18" hidden="1" customHeight="1" thickTop="1">
      <c r="A212" s="443"/>
      <c r="B212" s="470"/>
      <c r="C212" s="466"/>
      <c r="D212" s="466"/>
      <c r="E212" s="466"/>
      <c r="F212" s="35" t="str">
        <f>IF(C211&gt;0,VLOOKUP(C211,男子登録情報!$A$1:$H$1688,5,0),"")</f>
        <v/>
      </c>
      <c r="G212" s="426"/>
      <c r="H212" s="426"/>
      <c r="I212" s="162"/>
      <c r="J212" s="162"/>
      <c r="K212" s="9" t="s">
        <v>38</v>
      </c>
      <c r="L212" s="5"/>
      <c r="M212" s="6" t="str">
        <f>IF(L212&gt;0,VLOOKUP(L212,男子登録情報!$J$2:$K$21,2,0),"")</f>
        <v/>
      </c>
      <c r="N212" s="466"/>
      <c r="O212" s="7" t="str">
        <f t="shared" si="91"/>
        <v/>
      </c>
      <c r="P212" s="7"/>
      <c r="Q212" s="8"/>
      <c r="R212" s="475"/>
      <c r="S212" s="476"/>
      <c r="T212" s="477"/>
      <c r="U212" s="482"/>
      <c r="V212" s="197"/>
      <c r="AK212" s="173">
        <f t="shared" si="92"/>
        <v>0</v>
      </c>
      <c r="AL212" s="173" t="str">
        <f t="shared" si="93"/>
        <v>00000</v>
      </c>
    </row>
    <row r="213" spans="1:38" s="1" customFormat="1" ht="18" hidden="1" customHeight="1" thickTop="1">
      <c r="A213" s="444"/>
      <c r="B213" s="471" t="s">
        <v>39</v>
      </c>
      <c r="C213" s="391"/>
      <c r="D213" s="36"/>
      <c r="E213" s="36"/>
      <c r="F213" s="37"/>
      <c r="G213" s="427"/>
      <c r="H213" s="427"/>
      <c r="I213" s="163"/>
      <c r="J213" s="163"/>
      <c r="K213" s="10" t="s">
        <v>40</v>
      </c>
      <c r="L213" s="11"/>
      <c r="M213" s="12" t="str">
        <f>IF(L213&gt;0,VLOOKUP(L213,男子登録情報!$J$2:$K$21,2,0),"")</f>
        <v/>
      </c>
      <c r="N213" s="193"/>
      <c r="O213" s="7" t="str">
        <f t="shared" si="91"/>
        <v/>
      </c>
      <c r="P213" s="204"/>
      <c r="Q213" s="14"/>
      <c r="R213" s="478"/>
      <c r="S213" s="479"/>
      <c r="T213" s="480"/>
      <c r="U213" s="483"/>
      <c r="V213" s="197"/>
      <c r="AK213" s="173">
        <f t="shared" si="92"/>
        <v>0</v>
      </c>
      <c r="AL213" s="173" t="str">
        <f t="shared" si="93"/>
        <v>00000</v>
      </c>
    </row>
    <row r="214" spans="1:38" s="1" customFormat="1" ht="18" hidden="1" customHeight="1" thickTop="1">
      <c r="A214" s="442">
        <v>78</v>
      </c>
      <c r="B214" s="469" t="s">
        <v>41</v>
      </c>
      <c r="C214" s="418"/>
      <c r="D214" s="418" t="str">
        <f>IF(C214&gt;0,VLOOKUP(C214,男子登録情報!$A$1:$H$1688,3,0),"")</f>
        <v/>
      </c>
      <c r="E214" s="418" t="str">
        <f>IF(C214&gt;0,VLOOKUP(C214,男子登録情報!$A$1:$H$1688,4,0),"")</f>
        <v/>
      </c>
      <c r="F214" s="34" t="str">
        <f>IF(C214&gt;0,VLOOKUP(C214,男子登録情報!$A$1:$H$1688,8,0),"")</f>
        <v/>
      </c>
      <c r="G214" s="425" t="e">
        <f>IF(F215&gt;0,VLOOKUP(F215,男子登録情報!$N$2:$O$48,2,0),"")</f>
        <v>#N/A</v>
      </c>
      <c r="H214" s="425" t="str">
        <f t="shared" ref="H214" si="106">IF(C214&gt;0,TEXT(C214,"100000000"),"")</f>
        <v/>
      </c>
      <c r="I214" s="162"/>
      <c r="J214" s="162"/>
      <c r="K214" s="4" t="s">
        <v>36</v>
      </c>
      <c r="L214" s="5"/>
      <c r="M214" s="6" t="str">
        <f>IF(L214&gt;0,VLOOKUP(L214,男子登録情報!$J$1:$K$21,2,0),"")</f>
        <v/>
      </c>
      <c r="N214" s="418"/>
      <c r="O214" s="7" t="str">
        <f t="shared" si="91"/>
        <v/>
      </c>
      <c r="P214" s="7"/>
      <c r="Q214" s="8"/>
      <c r="R214" s="472"/>
      <c r="S214" s="473"/>
      <c r="T214" s="474"/>
      <c r="U214" s="481"/>
      <c r="V214" s="197"/>
      <c r="AK214" s="173">
        <f t="shared" si="92"/>
        <v>0</v>
      </c>
      <c r="AL214" s="173" t="str">
        <f t="shared" si="93"/>
        <v>00000</v>
      </c>
    </row>
    <row r="215" spans="1:38" s="1" customFormat="1" ht="18" hidden="1" customHeight="1" thickTop="1">
      <c r="A215" s="443"/>
      <c r="B215" s="470"/>
      <c r="C215" s="466"/>
      <c r="D215" s="466"/>
      <c r="E215" s="466"/>
      <c r="F215" s="35" t="str">
        <f>IF(C214&gt;0,VLOOKUP(C214,男子登録情報!$A$1:$H$1688,5,0),"")</f>
        <v/>
      </c>
      <c r="G215" s="426"/>
      <c r="H215" s="426"/>
      <c r="I215" s="162"/>
      <c r="J215" s="162"/>
      <c r="K215" s="9" t="s">
        <v>38</v>
      </c>
      <c r="L215" s="5"/>
      <c r="M215" s="6" t="str">
        <f>IF(L215&gt;0,VLOOKUP(L215,男子登録情報!$J$2:$K$21,2,0),"")</f>
        <v/>
      </c>
      <c r="N215" s="466"/>
      <c r="O215" s="7" t="str">
        <f t="shared" si="91"/>
        <v/>
      </c>
      <c r="P215" s="7"/>
      <c r="Q215" s="8"/>
      <c r="R215" s="475"/>
      <c r="S215" s="476"/>
      <c r="T215" s="477"/>
      <c r="U215" s="482"/>
      <c r="V215" s="197"/>
      <c r="AK215" s="173">
        <f t="shared" si="92"/>
        <v>0</v>
      </c>
      <c r="AL215" s="173" t="str">
        <f t="shared" si="93"/>
        <v>00000</v>
      </c>
    </row>
    <row r="216" spans="1:38" s="1" customFormat="1" ht="18" hidden="1" customHeight="1" thickTop="1">
      <c r="A216" s="444"/>
      <c r="B216" s="471" t="s">
        <v>39</v>
      </c>
      <c r="C216" s="391"/>
      <c r="D216" s="36"/>
      <c r="E216" s="36"/>
      <c r="F216" s="37"/>
      <c r="G216" s="427"/>
      <c r="H216" s="427"/>
      <c r="I216" s="163"/>
      <c r="J216" s="163"/>
      <c r="K216" s="10" t="s">
        <v>40</v>
      </c>
      <c r="L216" s="11"/>
      <c r="M216" s="12" t="str">
        <f>IF(L216&gt;0,VLOOKUP(L216,男子登録情報!$J$2:$K$21,2,0),"")</f>
        <v/>
      </c>
      <c r="N216" s="193"/>
      <c r="O216" s="7" t="str">
        <f t="shared" si="91"/>
        <v/>
      </c>
      <c r="P216" s="204"/>
      <c r="Q216" s="14"/>
      <c r="R216" s="478"/>
      <c r="S216" s="479"/>
      <c r="T216" s="480"/>
      <c r="U216" s="483"/>
      <c r="V216" s="197"/>
      <c r="AK216" s="173">
        <f t="shared" si="92"/>
        <v>0</v>
      </c>
      <c r="AL216" s="173" t="str">
        <f t="shared" si="93"/>
        <v>00000</v>
      </c>
    </row>
    <row r="217" spans="1:38" s="1" customFormat="1" ht="18" hidden="1" customHeight="1" thickTop="1">
      <c r="A217" s="442">
        <v>79</v>
      </c>
      <c r="B217" s="469" t="s">
        <v>41</v>
      </c>
      <c r="C217" s="418"/>
      <c r="D217" s="418" t="str">
        <f>IF(C217&gt;0,VLOOKUP(C217,男子登録情報!$A$1:$H$1688,3,0),"")</f>
        <v/>
      </c>
      <c r="E217" s="418" t="str">
        <f>IF(C217&gt;0,VLOOKUP(C217,男子登録情報!$A$1:$H$1688,4,0),"")</f>
        <v/>
      </c>
      <c r="F217" s="34" t="str">
        <f>IF(C217&gt;0,VLOOKUP(C217,男子登録情報!$A$1:$H$1688,8,0),"")</f>
        <v/>
      </c>
      <c r="G217" s="425" t="e">
        <f>IF(F218&gt;0,VLOOKUP(F218,男子登録情報!$N$2:$O$48,2,0),"")</f>
        <v>#N/A</v>
      </c>
      <c r="H217" s="425" t="str">
        <f t="shared" ref="H217" si="107">IF(C217&gt;0,TEXT(C217,"100000000"),"")</f>
        <v/>
      </c>
      <c r="I217" s="162"/>
      <c r="J217" s="162"/>
      <c r="K217" s="4" t="s">
        <v>36</v>
      </c>
      <c r="L217" s="5"/>
      <c r="M217" s="6" t="str">
        <f>IF(L217&gt;0,VLOOKUP(L217,男子登録情報!$J$1:$K$21,2,0),"")</f>
        <v/>
      </c>
      <c r="N217" s="418"/>
      <c r="O217" s="7" t="str">
        <f t="shared" si="91"/>
        <v/>
      </c>
      <c r="P217" s="7"/>
      <c r="Q217" s="8"/>
      <c r="R217" s="472"/>
      <c r="S217" s="473"/>
      <c r="T217" s="474"/>
      <c r="U217" s="481"/>
      <c r="V217" s="197"/>
      <c r="AK217" s="173">
        <f t="shared" si="92"/>
        <v>0</v>
      </c>
      <c r="AL217" s="173" t="str">
        <f t="shared" si="93"/>
        <v>00000</v>
      </c>
    </row>
    <row r="218" spans="1:38" s="1" customFormat="1" ht="18" hidden="1" customHeight="1" thickTop="1">
      <c r="A218" s="443"/>
      <c r="B218" s="470"/>
      <c r="C218" s="466"/>
      <c r="D218" s="466"/>
      <c r="E218" s="466"/>
      <c r="F218" s="35" t="str">
        <f>IF(C217&gt;0,VLOOKUP(C217,男子登録情報!$A$1:$H$1688,5,0),"")</f>
        <v/>
      </c>
      <c r="G218" s="426"/>
      <c r="H218" s="426"/>
      <c r="I218" s="162"/>
      <c r="J218" s="162"/>
      <c r="K218" s="9" t="s">
        <v>38</v>
      </c>
      <c r="L218" s="5"/>
      <c r="M218" s="6" t="str">
        <f>IF(L218&gt;0,VLOOKUP(L218,男子登録情報!$J$2:$K$21,2,0),"")</f>
        <v/>
      </c>
      <c r="N218" s="466"/>
      <c r="O218" s="7" t="str">
        <f t="shared" si="91"/>
        <v/>
      </c>
      <c r="P218" s="7"/>
      <c r="Q218" s="8"/>
      <c r="R218" s="475"/>
      <c r="S218" s="476"/>
      <c r="T218" s="477"/>
      <c r="U218" s="482"/>
      <c r="V218" s="197"/>
      <c r="AK218" s="173">
        <f t="shared" si="92"/>
        <v>0</v>
      </c>
      <c r="AL218" s="173" t="str">
        <f t="shared" si="93"/>
        <v>00000</v>
      </c>
    </row>
    <row r="219" spans="1:38" s="1" customFormat="1" ht="18" hidden="1" customHeight="1" thickTop="1">
      <c r="A219" s="444"/>
      <c r="B219" s="471" t="s">
        <v>39</v>
      </c>
      <c r="C219" s="391"/>
      <c r="D219" s="36"/>
      <c r="E219" s="36"/>
      <c r="F219" s="37"/>
      <c r="G219" s="427"/>
      <c r="H219" s="427"/>
      <c r="I219" s="163"/>
      <c r="J219" s="163"/>
      <c r="K219" s="10" t="s">
        <v>40</v>
      </c>
      <c r="L219" s="11"/>
      <c r="M219" s="12" t="str">
        <f>IF(L219&gt;0,VLOOKUP(L219,男子登録情報!$J$2:$K$21,2,0),"")</f>
        <v/>
      </c>
      <c r="N219" s="193"/>
      <c r="O219" s="7" t="str">
        <f t="shared" si="91"/>
        <v/>
      </c>
      <c r="P219" s="204"/>
      <c r="Q219" s="14"/>
      <c r="R219" s="478"/>
      <c r="S219" s="479"/>
      <c r="T219" s="480"/>
      <c r="U219" s="483"/>
      <c r="V219" s="197"/>
      <c r="AK219" s="173">
        <f t="shared" si="92"/>
        <v>0</v>
      </c>
      <c r="AL219" s="173" t="str">
        <f t="shared" si="93"/>
        <v>00000</v>
      </c>
    </row>
    <row r="220" spans="1:38" s="1" customFormat="1" ht="18" hidden="1" customHeight="1" thickTop="1">
      <c r="A220" s="442">
        <v>80</v>
      </c>
      <c r="B220" s="469" t="s">
        <v>41</v>
      </c>
      <c r="C220" s="418"/>
      <c r="D220" s="418" t="str">
        <f>IF(C220&gt;0,VLOOKUP(C220,男子登録情報!$A$1:$H$1688,3,0),"")</f>
        <v/>
      </c>
      <c r="E220" s="418" t="str">
        <f>IF(C220&gt;0,VLOOKUP(C220,男子登録情報!$A$1:$H$1688,4,0),"")</f>
        <v/>
      </c>
      <c r="F220" s="34" t="str">
        <f>IF(C220&gt;0,VLOOKUP(C220,男子登録情報!$A$1:$H$1688,8,0),"")</f>
        <v/>
      </c>
      <c r="G220" s="425" t="e">
        <f>IF(F221&gt;0,VLOOKUP(F221,男子登録情報!$N$2:$O$48,2,0),"")</f>
        <v>#N/A</v>
      </c>
      <c r="H220" s="425" t="str">
        <f t="shared" ref="H220" si="108">IF(C220&gt;0,TEXT(C220,"100000000"),"")</f>
        <v/>
      </c>
      <c r="I220" s="162"/>
      <c r="J220" s="162"/>
      <c r="K220" s="4" t="s">
        <v>36</v>
      </c>
      <c r="L220" s="5"/>
      <c r="M220" s="6" t="str">
        <f>IF(L220&gt;0,VLOOKUP(L220,男子登録情報!$J$1:$K$21,2,0),"")</f>
        <v/>
      </c>
      <c r="N220" s="418"/>
      <c r="O220" s="7" t="str">
        <f t="shared" si="91"/>
        <v/>
      </c>
      <c r="P220" s="7"/>
      <c r="Q220" s="8"/>
      <c r="R220" s="472"/>
      <c r="S220" s="473"/>
      <c r="T220" s="474"/>
      <c r="U220" s="481"/>
      <c r="V220" s="197"/>
      <c r="AK220" s="173">
        <f t="shared" si="92"/>
        <v>0</v>
      </c>
      <c r="AL220" s="173" t="str">
        <f t="shared" si="93"/>
        <v>00000</v>
      </c>
    </row>
    <row r="221" spans="1:38" s="1" customFormat="1" ht="18" hidden="1" customHeight="1" thickTop="1">
      <c r="A221" s="443"/>
      <c r="B221" s="470"/>
      <c r="C221" s="466"/>
      <c r="D221" s="466"/>
      <c r="E221" s="466"/>
      <c r="F221" s="35" t="str">
        <f>IF(C220&gt;0,VLOOKUP(C220,男子登録情報!$A$1:$H$1688,5,0),"")</f>
        <v/>
      </c>
      <c r="G221" s="426"/>
      <c r="H221" s="426"/>
      <c r="I221" s="162"/>
      <c r="J221" s="162"/>
      <c r="K221" s="9" t="s">
        <v>38</v>
      </c>
      <c r="L221" s="5"/>
      <c r="M221" s="6" t="str">
        <f>IF(L221&gt;0,VLOOKUP(L221,男子登録情報!$J$2:$K$21,2,0),"")</f>
        <v/>
      </c>
      <c r="N221" s="466"/>
      <c r="O221" s="7" t="str">
        <f t="shared" si="91"/>
        <v/>
      </c>
      <c r="P221" s="7"/>
      <c r="Q221" s="8"/>
      <c r="R221" s="475"/>
      <c r="S221" s="476"/>
      <c r="T221" s="477"/>
      <c r="U221" s="482"/>
      <c r="V221" s="197"/>
      <c r="AK221" s="173">
        <f t="shared" si="92"/>
        <v>0</v>
      </c>
      <c r="AL221" s="173" t="str">
        <f t="shared" si="93"/>
        <v>00000</v>
      </c>
    </row>
    <row r="222" spans="1:38" s="1" customFormat="1" ht="18" hidden="1" customHeight="1" thickTop="1">
      <c r="A222" s="444"/>
      <c r="B222" s="471" t="s">
        <v>39</v>
      </c>
      <c r="C222" s="391"/>
      <c r="D222" s="36"/>
      <c r="E222" s="36"/>
      <c r="F222" s="37"/>
      <c r="G222" s="427"/>
      <c r="H222" s="427"/>
      <c r="I222" s="163"/>
      <c r="J222" s="163"/>
      <c r="K222" s="10" t="s">
        <v>40</v>
      </c>
      <c r="L222" s="11"/>
      <c r="M222" s="12" t="str">
        <f>IF(L222&gt;0,VLOOKUP(L222,男子登録情報!$J$2:$K$21,2,0),"")</f>
        <v/>
      </c>
      <c r="N222" s="193"/>
      <c r="O222" s="7" t="str">
        <f t="shared" si="91"/>
        <v/>
      </c>
      <c r="P222" s="204"/>
      <c r="Q222" s="14"/>
      <c r="R222" s="478"/>
      <c r="S222" s="479"/>
      <c r="T222" s="480"/>
      <c r="U222" s="483"/>
      <c r="V222" s="197"/>
      <c r="AK222" s="173">
        <f t="shared" si="92"/>
        <v>0</v>
      </c>
      <c r="AL222" s="173" t="str">
        <f t="shared" si="93"/>
        <v>00000</v>
      </c>
    </row>
    <row r="223" spans="1:38" s="1" customFormat="1" ht="18" hidden="1" customHeight="1" thickTop="1">
      <c r="A223" s="442">
        <v>81</v>
      </c>
      <c r="B223" s="469" t="s">
        <v>41</v>
      </c>
      <c r="C223" s="418"/>
      <c r="D223" s="418" t="str">
        <f>IF(C223&gt;0,VLOOKUP(C223,男子登録情報!$A$1:$H$1688,3,0),"")</f>
        <v/>
      </c>
      <c r="E223" s="418" t="str">
        <f>IF(C223&gt;0,VLOOKUP(C223,男子登録情報!$A$1:$H$1688,4,0),"")</f>
        <v/>
      </c>
      <c r="F223" s="34" t="str">
        <f>IF(C223&gt;0,VLOOKUP(C223,男子登録情報!$A$1:$H$1688,8,0),"")</f>
        <v/>
      </c>
      <c r="G223" s="425" t="e">
        <f>IF(F224&gt;0,VLOOKUP(F224,男子登録情報!$N$2:$O$48,2,0),"")</f>
        <v>#N/A</v>
      </c>
      <c r="H223" s="425" t="str">
        <f t="shared" ref="H223" si="109">IF(C223&gt;0,TEXT(C223,"100000000"),"")</f>
        <v/>
      </c>
      <c r="I223" s="162"/>
      <c r="J223" s="162"/>
      <c r="K223" s="4" t="s">
        <v>36</v>
      </c>
      <c r="L223" s="5"/>
      <c r="M223" s="6" t="str">
        <f>IF(L223&gt;0,VLOOKUP(L223,男子登録情報!$J$1:$K$21,2,0),"")</f>
        <v/>
      </c>
      <c r="N223" s="418"/>
      <c r="O223" s="7" t="str">
        <f t="shared" si="91"/>
        <v/>
      </c>
      <c r="P223" s="7"/>
      <c r="Q223" s="8"/>
      <c r="R223" s="472"/>
      <c r="S223" s="473"/>
      <c r="T223" s="474"/>
      <c r="U223" s="481"/>
      <c r="V223" s="197"/>
      <c r="AK223" s="173">
        <f t="shared" si="92"/>
        <v>0</v>
      </c>
      <c r="AL223" s="173" t="str">
        <f t="shared" si="93"/>
        <v>00000</v>
      </c>
    </row>
    <row r="224" spans="1:38" s="1" customFormat="1" ht="18" hidden="1" customHeight="1" thickTop="1">
      <c r="A224" s="443"/>
      <c r="B224" s="470"/>
      <c r="C224" s="466"/>
      <c r="D224" s="466"/>
      <c r="E224" s="466"/>
      <c r="F224" s="35" t="str">
        <f>IF(C223&gt;0,VLOOKUP(C223,男子登録情報!$A$1:$H$1688,5,0),"")</f>
        <v/>
      </c>
      <c r="G224" s="426"/>
      <c r="H224" s="426"/>
      <c r="I224" s="162"/>
      <c r="J224" s="162"/>
      <c r="K224" s="9" t="s">
        <v>38</v>
      </c>
      <c r="L224" s="5"/>
      <c r="M224" s="6" t="str">
        <f>IF(L224&gt;0,VLOOKUP(L224,男子登録情報!$J$2:$K$21,2,0),"")</f>
        <v/>
      </c>
      <c r="N224" s="466"/>
      <c r="O224" s="7" t="str">
        <f t="shared" si="91"/>
        <v/>
      </c>
      <c r="P224" s="7"/>
      <c r="Q224" s="8"/>
      <c r="R224" s="475"/>
      <c r="S224" s="476"/>
      <c r="T224" s="477"/>
      <c r="U224" s="482"/>
      <c r="V224" s="197"/>
      <c r="AK224" s="173">
        <f t="shared" si="92"/>
        <v>0</v>
      </c>
      <c r="AL224" s="173" t="str">
        <f t="shared" si="93"/>
        <v>00000</v>
      </c>
    </row>
    <row r="225" spans="1:38" s="1" customFormat="1" ht="18" hidden="1" customHeight="1" thickTop="1">
      <c r="A225" s="444"/>
      <c r="B225" s="471" t="s">
        <v>39</v>
      </c>
      <c r="C225" s="391"/>
      <c r="D225" s="36"/>
      <c r="E225" s="36"/>
      <c r="F225" s="37"/>
      <c r="G225" s="427"/>
      <c r="H225" s="427"/>
      <c r="I225" s="163"/>
      <c r="J225" s="163"/>
      <c r="K225" s="10" t="s">
        <v>40</v>
      </c>
      <c r="L225" s="11"/>
      <c r="M225" s="12" t="str">
        <f>IF(L225&gt;0,VLOOKUP(L225,男子登録情報!$J$2:$K$21,2,0),"")</f>
        <v/>
      </c>
      <c r="N225" s="193"/>
      <c r="O225" s="7" t="str">
        <f t="shared" si="91"/>
        <v/>
      </c>
      <c r="P225" s="204"/>
      <c r="Q225" s="14"/>
      <c r="R225" s="478"/>
      <c r="S225" s="479"/>
      <c r="T225" s="480"/>
      <c r="U225" s="483"/>
      <c r="V225" s="197"/>
      <c r="AK225" s="173">
        <f t="shared" si="92"/>
        <v>0</v>
      </c>
      <c r="AL225" s="173" t="str">
        <f t="shared" si="93"/>
        <v>00000</v>
      </c>
    </row>
    <row r="226" spans="1:38" s="1" customFormat="1" ht="18" hidden="1" customHeight="1" thickTop="1">
      <c r="A226" s="442">
        <v>82</v>
      </c>
      <c r="B226" s="469" t="s">
        <v>41</v>
      </c>
      <c r="C226" s="418"/>
      <c r="D226" s="418" t="str">
        <f>IF(C226&gt;0,VLOOKUP(C226,男子登録情報!$A$1:$H$1688,3,0),"")</f>
        <v/>
      </c>
      <c r="E226" s="418" t="str">
        <f>IF(C226&gt;0,VLOOKUP(C226,男子登録情報!$A$1:$H$1688,4,0),"")</f>
        <v/>
      </c>
      <c r="F226" s="34" t="str">
        <f>IF(C226&gt;0,VLOOKUP(C226,男子登録情報!$A$1:$H$1688,8,0),"")</f>
        <v/>
      </c>
      <c r="G226" s="425" t="e">
        <f>IF(F227&gt;0,VLOOKUP(F227,男子登録情報!$N$2:$O$48,2,0),"")</f>
        <v>#N/A</v>
      </c>
      <c r="H226" s="425" t="str">
        <f t="shared" ref="H226" si="110">IF(C226&gt;0,TEXT(C226,"100000000"),"")</f>
        <v/>
      </c>
      <c r="I226" s="162"/>
      <c r="J226" s="162"/>
      <c r="K226" s="4" t="s">
        <v>36</v>
      </c>
      <c r="L226" s="5"/>
      <c r="M226" s="6" t="str">
        <f>IF(L226&gt;0,VLOOKUP(L226,男子登録情報!$J$1:$K$21,2,0),"")</f>
        <v/>
      </c>
      <c r="N226" s="418"/>
      <c r="O226" s="7" t="str">
        <f t="shared" si="91"/>
        <v/>
      </c>
      <c r="P226" s="7"/>
      <c r="Q226" s="8"/>
      <c r="R226" s="472"/>
      <c r="S226" s="473"/>
      <c r="T226" s="474"/>
      <c r="U226" s="481"/>
      <c r="V226" s="197"/>
      <c r="AK226" s="173">
        <f t="shared" si="92"/>
        <v>0</v>
      </c>
      <c r="AL226" s="173" t="str">
        <f t="shared" si="93"/>
        <v>00000</v>
      </c>
    </row>
    <row r="227" spans="1:38" s="1" customFormat="1" ht="18" hidden="1" customHeight="1" thickTop="1">
      <c r="A227" s="443"/>
      <c r="B227" s="470"/>
      <c r="C227" s="466"/>
      <c r="D227" s="466"/>
      <c r="E227" s="466"/>
      <c r="F227" s="35" t="str">
        <f>IF(C226&gt;0,VLOOKUP(C226,男子登録情報!$A$1:$H$1688,5,0),"")</f>
        <v/>
      </c>
      <c r="G227" s="426"/>
      <c r="H227" s="426"/>
      <c r="I227" s="162"/>
      <c r="J227" s="162"/>
      <c r="K227" s="9" t="s">
        <v>38</v>
      </c>
      <c r="L227" s="5"/>
      <c r="M227" s="6" t="str">
        <f>IF(L227&gt;0,VLOOKUP(L227,男子登録情報!$J$2:$K$21,2,0),"")</f>
        <v/>
      </c>
      <c r="N227" s="466"/>
      <c r="O227" s="7" t="str">
        <f t="shared" si="91"/>
        <v/>
      </c>
      <c r="P227" s="7"/>
      <c r="Q227" s="8"/>
      <c r="R227" s="475"/>
      <c r="S227" s="476"/>
      <c r="T227" s="477"/>
      <c r="U227" s="482"/>
      <c r="V227" s="197"/>
      <c r="AK227" s="173">
        <f t="shared" si="92"/>
        <v>0</v>
      </c>
      <c r="AL227" s="173" t="str">
        <f t="shared" si="93"/>
        <v>00000</v>
      </c>
    </row>
    <row r="228" spans="1:38" s="1" customFormat="1" ht="18" hidden="1" customHeight="1" thickTop="1">
      <c r="A228" s="444"/>
      <c r="B228" s="471" t="s">
        <v>39</v>
      </c>
      <c r="C228" s="391"/>
      <c r="D228" s="36"/>
      <c r="E228" s="36"/>
      <c r="F228" s="37"/>
      <c r="G228" s="427"/>
      <c r="H228" s="427"/>
      <c r="I228" s="163"/>
      <c r="J228" s="163"/>
      <c r="K228" s="10" t="s">
        <v>40</v>
      </c>
      <c r="L228" s="11"/>
      <c r="M228" s="12" t="str">
        <f>IF(L228&gt;0,VLOOKUP(L228,男子登録情報!$J$2:$K$21,2,0),"")</f>
        <v/>
      </c>
      <c r="N228" s="193"/>
      <c r="O228" s="7" t="str">
        <f t="shared" si="91"/>
        <v/>
      </c>
      <c r="P228" s="204"/>
      <c r="Q228" s="14"/>
      <c r="R228" s="478"/>
      <c r="S228" s="479"/>
      <c r="T228" s="480"/>
      <c r="U228" s="483"/>
      <c r="V228" s="197"/>
      <c r="AK228" s="173">
        <f t="shared" si="92"/>
        <v>0</v>
      </c>
      <c r="AL228" s="173" t="str">
        <f t="shared" si="93"/>
        <v>00000</v>
      </c>
    </row>
    <row r="229" spans="1:38" s="1" customFormat="1" ht="18" hidden="1" customHeight="1" thickTop="1">
      <c r="A229" s="442">
        <v>83</v>
      </c>
      <c r="B229" s="469" t="s">
        <v>41</v>
      </c>
      <c r="C229" s="418"/>
      <c r="D229" s="418" t="str">
        <f>IF(C229&gt;0,VLOOKUP(C229,男子登録情報!$A$1:$H$1688,3,0),"")</f>
        <v/>
      </c>
      <c r="E229" s="418" t="str">
        <f>IF(C229&gt;0,VLOOKUP(C229,男子登録情報!$A$1:$H$1688,4,0),"")</f>
        <v/>
      </c>
      <c r="F229" s="34" t="str">
        <f>IF(C229&gt;0,VLOOKUP(C229,男子登録情報!$A$1:$H$1688,8,0),"")</f>
        <v/>
      </c>
      <c r="G229" s="425" t="e">
        <f>IF(F230&gt;0,VLOOKUP(F230,男子登録情報!$N$2:$O$48,2,0),"")</f>
        <v>#N/A</v>
      </c>
      <c r="H229" s="425" t="str">
        <f t="shared" ref="H229" si="111">IF(C229&gt;0,TEXT(C229,"100000000"),"")</f>
        <v/>
      </c>
      <c r="I229" s="162"/>
      <c r="J229" s="162"/>
      <c r="K229" s="4" t="s">
        <v>36</v>
      </c>
      <c r="L229" s="5"/>
      <c r="M229" s="6" t="str">
        <f>IF(L229&gt;0,VLOOKUP(L229,男子登録情報!$J$1:$K$21,2,0),"")</f>
        <v/>
      </c>
      <c r="N229" s="418"/>
      <c r="O229" s="7" t="str">
        <f t="shared" si="91"/>
        <v/>
      </c>
      <c r="P229" s="7"/>
      <c r="Q229" s="8"/>
      <c r="R229" s="472"/>
      <c r="S229" s="473"/>
      <c r="T229" s="474"/>
      <c r="U229" s="481"/>
      <c r="V229" s="197"/>
      <c r="AK229" s="173">
        <f t="shared" si="92"/>
        <v>0</v>
      </c>
      <c r="AL229" s="173" t="str">
        <f t="shared" si="93"/>
        <v>00000</v>
      </c>
    </row>
    <row r="230" spans="1:38" s="1" customFormat="1" ht="18" hidden="1" customHeight="1" thickTop="1">
      <c r="A230" s="443"/>
      <c r="B230" s="470"/>
      <c r="C230" s="466"/>
      <c r="D230" s="466"/>
      <c r="E230" s="466"/>
      <c r="F230" s="35" t="str">
        <f>IF(C229&gt;0,VLOOKUP(C229,男子登録情報!$A$1:$H$1688,5,0),"")</f>
        <v/>
      </c>
      <c r="G230" s="426"/>
      <c r="H230" s="426"/>
      <c r="I230" s="162"/>
      <c r="J230" s="162"/>
      <c r="K230" s="9" t="s">
        <v>38</v>
      </c>
      <c r="L230" s="5"/>
      <c r="M230" s="6" t="str">
        <f>IF(L230&gt;0,VLOOKUP(L230,男子登録情報!$J$2:$K$21,2,0),"")</f>
        <v/>
      </c>
      <c r="N230" s="466"/>
      <c r="O230" s="7" t="str">
        <f t="shared" si="91"/>
        <v/>
      </c>
      <c r="P230" s="7"/>
      <c r="Q230" s="8"/>
      <c r="R230" s="475"/>
      <c r="S230" s="476"/>
      <c r="T230" s="477"/>
      <c r="U230" s="482"/>
      <c r="V230" s="197"/>
      <c r="AK230" s="173">
        <f t="shared" si="92"/>
        <v>0</v>
      </c>
      <c r="AL230" s="173" t="str">
        <f t="shared" si="93"/>
        <v>00000</v>
      </c>
    </row>
    <row r="231" spans="1:38" s="1" customFormat="1" ht="18" hidden="1" customHeight="1" thickTop="1">
      <c r="A231" s="444"/>
      <c r="B231" s="471" t="s">
        <v>39</v>
      </c>
      <c r="C231" s="391"/>
      <c r="D231" s="36"/>
      <c r="E231" s="36"/>
      <c r="F231" s="37"/>
      <c r="G231" s="427"/>
      <c r="H231" s="427"/>
      <c r="I231" s="163"/>
      <c r="J231" s="163"/>
      <c r="K231" s="10" t="s">
        <v>40</v>
      </c>
      <c r="L231" s="11"/>
      <c r="M231" s="12" t="str">
        <f>IF(L231&gt;0,VLOOKUP(L231,男子登録情報!$J$2:$K$21,2,0),"")</f>
        <v/>
      </c>
      <c r="N231" s="193"/>
      <c r="O231" s="7" t="str">
        <f t="shared" si="91"/>
        <v/>
      </c>
      <c r="P231" s="204"/>
      <c r="Q231" s="14"/>
      <c r="R231" s="478"/>
      <c r="S231" s="479"/>
      <c r="T231" s="480"/>
      <c r="U231" s="483"/>
      <c r="V231" s="197"/>
      <c r="AK231" s="173">
        <f t="shared" si="92"/>
        <v>0</v>
      </c>
      <c r="AL231" s="173" t="str">
        <f t="shared" si="93"/>
        <v>00000</v>
      </c>
    </row>
    <row r="232" spans="1:38" s="1" customFormat="1" ht="18" hidden="1" customHeight="1" thickTop="1">
      <c r="A232" s="442">
        <v>84</v>
      </c>
      <c r="B232" s="469" t="s">
        <v>41</v>
      </c>
      <c r="C232" s="418"/>
      <c r="D232" s="418" t="str">
        <f>IF(C232&gt;0,VLOOKUP(C232,男子登録情報!$A$1:$H$1688,3,0),"")</f>
        <v/>
      </c>
      <c r="E232" s="418" t="str">
        <f>IF(C232&gt;0,VLOOKUP(C232,男子登録情報!$A$1:$H$1688,4,0),"")</f>
        <v/>
      </c>
      <c r="F232" s="34" t="str">
        <f>IF(C232&gt;0,VLOOKUP(C232,男子登録情報!$A$1:$H$1688,8,0),"")</f>
        <v/>
      </c>
      <c r="G232" s="425" t="e">
        <f>IF(F233&gt;0,VLOOKUP(F233,男子登録情報!$N$2:$O$48,2,0),"")</f>
        <v>#N/A</v>
      </c>
      <c r="H232" s="425" t="str">
        <f t="shared" ref="H232" si="112">IF(C232&gt;0,TEXT(C232,"100000000"),"")</f>
        <v/>
      </c>
      <c r="I232" s="162"/>
      <c r="J232" s="162"/>
      <c r="K232" s="4" t="s">
        <v>36</v>
      </c>
      <c r="L232" s="5"/>
      <c r="M232" s="6" t="str">
        <f>IF(L232&gt;0,VLOOKUP(L232,男子登録情報!$J$1:$K$21,2,0),"")</f>
        <v/>
      </c>
      <c r="N232" s="418"/>
      <c r="O232" s="7" t="str">
        <f t="shared" si="91"/>
        <v/>
      </c>
      <c r="P232" s="7"/>
      <c r="Q232" s="8"/>
      <c r="R232" s="472"/>
      <c r="S232" s="473"/>
      <c r="T232" s="474"/>
      <c r="U232" s="481"/>
      <c r="V232" s="197"/>
      <c r="AK232" s="173">
        <f t="shared" si="92"/>
        <v>0</v>
      </c>
      <c r="AL232" s="173" t="str">
        <f t="shared" si="93"/>
        <v>00000</v>
      </c>
    </row>
    <row r="233" spans="1:38" s="1" customFormat="1" ht="18" hidden="1" customHeight="1" thickTop="1">
      <c r="A233" s="443"/>
      <c r="B233" s="470"/>
      <c r="C233" s="466"/>
      <c r="D233" s="466"/>
      <c r="E233" s="466"/>
      <c r="F233" s="35" t="str">
        <f>IF(C232&gt;0,VLOOKUP(C232,男子登録情報!$A$1:$H$1688,5,0),"")</f>
        <v/>
      </c>
      <c r="G233" s="426"/>
      <c r="H233" s="426"/>
      <c r="I233" s="162"/>
      <c r="J233" s="162"/>
      <c r="K233" s="9" t="s">
        <v>38</v>
      </c>
      <c r="L233" s="5"/>
      <c r="M233" s="6" t="str">
        <f>IF(L233&gt;0,VLOOKUP(L233,男子登録情報!$J$2:$K$21,2,0),"")</f>
        <v/>
      </c>
      <c r="N233" s="466"/>
      <c r="O233" s="7" t="str">
        <f t="shared" si="91"/>
        <v/>
      </c>
      <c r="P233" s="7"/>
      <c r="Q233" s="8"/>
      <c r="R233" s="475"/>
      <c r="S233" s="476"/>
      <c r="T233" s="477"/>
      <c r="U233" s="482"/>
      <c r="V233" s="197"/>
      <c r="AK233" s="173">
        <f t="shared" si="92"/>
        <v>0</v>
      </c>
      <c r="AL233" s="173" t="str">
        <f t="shared" si="93"/>
        <v>00000</v>
      </c>
    </row>
    <row r="234" spans="1:38" s="1" customFormat="1" ht="18" hidden="1" customHeight="1" thickTop="1">
      <c r="A234" s="444"/>
      <c r="B234" s="471" t="s">
        <v>39</v>
      </c>
      <c r="C234" s="391"/>
      <c r="D234" s="36"/>
      <c r="E234" s="36"/>
      <c r="F234" s="37"/>
      <c r="G234" s="427"/>
      <c r="H234" s="427"/>
      <c r="I234" s="163"/>
      <c r="J234" s="163"/>
      <c r="K234" s="10" t="s">
        <v>40</v>
      </c>
      <c r="L234" s="11"/>
      <c r="M234" s="12" t="str">
        <f>IF(L234&gt;0,VLOOKUP(L234,男子登録情報!$J$2:$K$21,2,0),"")</f>
        <v/>
      </c>
      <c r="N234" s="193"/>
      <c r="O234" s="7" t="str">
        <f t="shared" si="91"/>
        <v/>
      </c>
      <c r="P234" s="204"/>
      <c r="Q234" s="14"/>
      <c r="R234" s="478"/>
      <c r="S234" s="479"/>
      <c r="T234" s="480"/>
      <c r="U234" s="483"/>
      <c r="V234" s="197"/>
      <c r="AK234" s="173">
        <f t="shared" si="92"/>
        <v>0</v>
      </c>
      <c r="AL234" s="173" t="str">
        <f t="shared" si="93"/>
        <v>00000</v>
      </c>
    </row>
    <row r="235" spans="1:38" s="1" customFormat="1" ht="18" hidden="1" customHeight="1" thickTop="1">
      <c r="A235" s="442">
        <v>85</v>
      </c>
      <c r="B235" s="469" t="s">
        <v>41</v>
      </c>
      <c r="C235" s="418"/>
      <c r="D235" s="418" t="str">
        <f>IF(C235&gt;0,VLOOKUP(C235,男子登録情報!$A$1:$H$1688,3,0),"")</f>
        <v/>
      </c>
      <c r="E235" s="418" t="str">
        <f>IF(C235&gt;0,VLOOKUP(C235,男子登録情報!$A$1:$H$1688,4,0),"")</f>
        <v/>
      </c>
      <c r="F235" s="34" t="str">
        <f>IF(C235&gt;0,VLOOKUP(C235,男子登録情報!$A$1:$H$1688,8,0),"")</f>
        <v/>
      </c>
      <c r="G235" s="425" t="e">
        <f>IF(F236&gt;0,VLOOKUP(F236,男子登録情報!$N$2:$O$48,2,0),"")</f>
        <v>#N/A</v>
      </c>
      <c r="H235" s="425" t="str">
        <f t="shared" ref="H235" si="113">IF(C235&gt;0,TEXT(C235,"100000000"),"")</f>
        <v/>
      </c>
      <c r="I235" s="162"/>
      <c r="J235" s="162"/>
      <c r="K235" s="4" t="s">
        <v>36</v>
      </c>
      <c r="L235" s="5"/>
      <c r="M235" s="6" t="str">
        <f>IF(L235&gt;0,VLOOKUP(L235,男子登録情報!$J$1:$K$21,2,0),"")</f>
        <v/>
      </c>
      <c r="N235" s="418"/>
      <c r="O235" s="7" t="str">
        <f t="shared" si="91"/>
        <v/>
      </c>
      <c r="P235" s="7"/>
      <c r="Q235" s="8"/>
      <c r="R235" s="472"/>
      <c r="S235" s="473"/>
      <c r="T235" s="474"/>
      <c r="U235" s="481"/>
      <c r="V235" s="197"/>
      <c r="AK235" s="173">
        <f t="shared" si="92"/>
        <v>0</v>
      </c>
      <c r="AL235" s="173" t="str">
        <f t="shared" si="93"/>
        <v>00000</v>
      </c>
    </row>
    <row r="236" spans="1:38" s="1" customFormat="1" ht="18" hidden="1" customHeight="1" thickTop="1">
      <c r="A236" s="443"/>
      <c r="B236" s="470"/>
      <c r="C236" s="466"/>
      <c r="D236" s="466"/>
      <c r="E236" s="466"/>
      <c r="F236" s="35" t="str">
        <f>IF(C235&gt;0,VLOOKUP(C235,男子登録情報!$A$1:$H$1688,5,0),"")</f>
        <v/>
      </c>
      <c r="G236" s="426"/>
      <c r="H236" s="426"/>
      <c r="I236" s="162"/>
      <c r="J236" s="162"/>
      <c r="K236" s="9" t="s">
        <v>38</v>
      </c>
      <c r="L236" s="5"/>
      <c r="M236" s="6" t="str">
        <f>IF(L236&gt;0,VLOOKUP(L236,男子登録情報!$J$2:$K$21,2,0),"")</f>
        <v/>
      </c>
      <c r="N236" s="466"/>
      <c r="O236" s="7" t="str">
        <f t="shared" si="91"/>
        <v/>
      </c>
      <c r="P236" s="7"/>
      <c r="Q236" s="8"/>
      <c r="R236" s="475"/>
      <c r="S236" s="476"/>
      <c r="T236" s="477"/>
      <c r="U236" s="482"/>
      <c r="V236" s="197"/>
      <c r="AK236" s="173">
        <f t="shared" si="92"/>
        <v>0</v>
      </c>
      <c r="AL236" s="173" t="str">
        <f t="shared" si="93"/>
        <v>00000</v>
      </c>
    </row>
    <row r="237" spans="1:38" s="1" customFormat="1" ht="18" hidden="1" customHeight="1" thickTop="1">
      <c r="A237" s="444"/>
      <c r="B237" s="471" t="s">
        <v>39</v>
      </c>
      <c r="C237" s="391"/>
      <c r="D237" s="36"/>
      <c r="E237" s="36"/>
      <c r="F237" s="37"/>
      <c r="G237" s="427"/>
      <c r="H237" s="427"/>
      <c r="I237" s="163"/>
      <c r="J237" s="163"/>
      <c r="K237" s="10" t="s">
        <v>40</v>
      </c>
      <c r="L237" s="11"/>
      <c r="M237" s="12" t="str">
        <f>IF(L237&gt;0,VLOOKUP(L237,男子登録情報!$J$2:$K$21,2,0),"")</f>
        <v/>
      </c>
      <c r="N237" s="193"/>
      <c r="O237" s="7" t="str">
        <f t="shared" si="91"/>
        <v/>
      </c>
      <c r="P237" s="204"/>
      <c r="Q237" s="14"/>
      <c r="R237" s="478"/>
      <c r="S237" s="479"/>
      <c r="T237" s="480"/>
      <c r="U237" s="483"/>
      <c r="V237" s="197"/>
      <c r="AK237" s="173">
        <f t="shared" si="92"/>
        <v>0</v>
      </c>
      <c r="AL237" s="173" t="str">
        <f t="shared" si="93"/>
        <v>00000</v>
      </c>
    </row>
    <row r="238" spans="1:38" s="1" customFormat="1" ht="18" hidden="1" customHeight="1" thickTop="1">
      <c r="A238" s="442">
        <v>86</v>
      </c>
      <c r="B238" s="469" t="s">
        <v>41</v>
      </c>
      <c r="C238" s="418"/>
      <c r="D238" s="418" t="str">
        <f>IF(C238&gt;0,VLOOKUP(C238,男子登録情報!$A$1:$H$1688,3,0),"")</f>
        <v/>
      </c>
      <c r="E238" s="418" t="str">
        <f>IF(C238&gt;0,VLOOKUP(C238,男子登録情報!$A$1:$H$1688,4,0),"")</f>
        <v/>
      </c>
      <c r="F238" s="34" t="str">
        <f>IF(C238&gt;0,VLOOKUP(C238,男子登録情報!$A$1:$H$1688,8,0),"")</f>
        <v/>
      </c>
      <c r="G238" s="425" t="e">
        <f>IF(F239&gt;0,VLOOKUP(F239,男子登録情報!$N$2:$O$48,2,0),"")</f>
        <v>#N/A</v>
      </c>
      <c r="H238" s="425" t="str">
        <f t="shared" ref="H238" si="114">IF(C238&gt;0,TEXT(C238,"100000000"),"")</f>
        <v/>
      </c>
      <c r="I238" s="162"/>
      <c r="J238" s="162"/>
      <c r="K238" s="4" t="s">
        <v>36</v>
      </c>
      <c r="L238" s="5"/>
      <c r="M238" s="6" t="str">
        <f>IF(L238&gt;0,VLOOKUP(L238,男子登録情報!$J$1:$K$21,2,0),"")</f>
        <v/>
      </c>
      <c r="N238" s="418"/>
      <c r="O238" s="7" t="str">
        <f t="shared" si="91"/>
        <v/>
      </c>
      <c r="P238" s="7"/>
      <c r="Q238" s="8"/>
      <c r="R238" s="472"/>
      <c r="S238" s="473"/>
      <c r="T238" s="474"/>
      <c r="U238" s="481"/>
      <c r="V238" s="197"/>
      <c r="AK238" s="173">
        <f t="shared" si="92"/>
        <v>0</v>
      </c>
      <c r="AL238" s="173" t="str">
        <f t="shared" si="93"/>
        <v>00000</v>
      </c>
    </row>
    <row r="239" spans="1:38" s="1" customFormat="1" ht="18" hidden="1" customHeight="1" thickTop="1">
      <c r="A239" s="443"/>
      <c r="B239" s="470"/>
      <c r="C239" s="466"/>
      <c r="D239" s="466"/>
      <c r="E239" s="466"/>
      <c r="F239" s="35" t="str">
        <f>IF(C238&gt;0,VLOOKUP(C238,男子登録情報!$A$1:$H$1688,5,0),"")</f>
        <v/>
      </c>
      <c r="G239" s="426"/>
      <c r="H239" s="426"/>
      <c r="I239" s="162"/>
      <c r="J239" s="162"/>
      <c r="K239" s="9" t="s">
        <v>38</v>
      </c>
      <c r="L239" s="5"/>
      <c r="M239" s="6" t="str">
        <f>IF(L239&gt;0,VLOOKUP(L239,男子登録情報!$J$2:$K$21,2,0),"")</f>
        <v/>
      </c>
      <c r="N239" s="466"/>
      <c r="O239" s="7" t="str">
        <f t="shared" ref="O239:O302" si="115">IF(M239="","",LEFT(M239,5)&amp;" "&amp;IF(OR(LEFT(M239,3)*1&lt;70,LEFT(M239,3)*1&gt;100),REPT(0,7-LEN(N239)),REPT(0,5-LEN(N239)))&amp;N239)</f>
        <v/>
      </c>
      <c r="P239" s="7"/>
      <c r="Q239" s="8"/>
      <c r="R239" s="475"/>
      <c r="S239" s="476"/>
      <c r="T239" s="477"/>
      <c r="U239" s="482"/>
      <c r="V239" s="197"/>
      <c r="AK239" s="173">
        <f t="shared" si="92"/>
        <v>0</v>
      </c>
      <c r="AL239" s="173" t="str">
        <f t="shared" si="93"/>
        <v>00000</v>
      </c>
    </row>
    <row r="240" spans="1:38" s="1" customFormat="1" ht="18" hidden="1" customHeight="1" thickTop="1">
      <c r="A240" s="444"/>
      <c r="B240" s="471" t="s">
        <v>39</v>
      </c>
      <c r="C240" s="391"/>
      <c r="D240" s="36"/>
      <c r="E240" s="36"/>
      <c r="F240" s="37"/>
      <c r="G240" s="427"/>
      <c r="H240" s="427"/>
      <c r="I240" s="163"/>
      <c r="J240" s="163"/>
      <c r="K240" s="10" t="s">
        <v>40</v>
      </c>
      <c r="L240" s="11"/>
      <c r="M240" s="12" t="str">
        <f>IF(L240&gt;0,VLOOKUP(L240,男子登録情報!$J$2:$K$21,2,0),"")</f>
        <v/>
      </c>
      <c r="N240" s="193"/>
      <c r="O240" s="7" t="str">
        <f t="shared" si="115"/>
        <v/>
      </c>
      <c r="P240" s="204"/>
      <c r="Q240" s="14"/>
      <c r="R240" s="478"/>
      <c r="S240" s="479"/>
      <c r="T240" s="480"/>
      <c r="U240" s="483"/>
      <c r="V240" s="197"/>
      <c r="AK240" s="173">
        <f t="shared" ref="AK240:AK303" si="116">IF(VALUE(AO240)&gt;59,1,0)</f>
        <v>0</v>
      </c>
      <c r="AL240" s="173" t="str">
        <f t="shared" ref="AL240:AL303" si="117">IF(COUNTIF(L240,"*m*")&gt;0,RIGHT(10000000+AS240,7),RIGHT(100000+AS240,5))</f>
        <v>00000</v>
      </c>
    </row>
    <row r="241" spans="1:38" s="1" customFormat="1" ht="18" hidden="1" customHeight="1" thickTop="1">
      <c r="A241" s="442">
        <v>87</v>
      </c>
      <c r="B241" s="469" t="s">
        <v>41</v>
      </c>
      <c r="C241" s="418"/>
      <c r="D241" s="418" t="str">
        <f>IF(C241&gt;0,VLOOKUP(C241,男子登録情報!$A$1:$H$1688,3,0),"")</f>
        <v/>
      </c>
      <c r="E241" s="418" t="str">
        <f>IF(C241&gt;0,VLOOKUP(C241,男子登録情報!$A$1:$H$1688,4,0),"")</f>
        <v/>
      </c>
      <c r="F241" s="34" t="str">
        <f>IF(C241&gt;0,VLOOKUP(C241,男子登録情報!$A$1:$H$1688,8,0),"")</f>
        <v/>
      </c>
      <c r="G241" s="425" t="e">
        <f>IF(F242&gt;0,VLOOKUP(F242,男子登録情報!$N$2:$O$48,2,0),"")</f>
        <v>#N/A</v>
      </c>
      <c r="H241" s="425" t="str">
        <f t="shared" ref="H241" si="118">IF(C241&gt;0,TEXT(C241,"100000000"),"")</f>
        <v/>
      </c>
      <c r="I241" s="162"/>
      <c r="J241" s="162"/>
      <c r="K241" s="4" t="s">
        <v>36</v>
      </c>
      <c r="L241" s="5"/>
      <c r="M241" s="6" t="str">
        <f>IF(L241&gt;0,VLOOKUP(L241,男子登録情報!$J$1:$K$21,2,0),"")</f>
        <v/>
      </c>
      <c r="N241" s="418"/>
      <c r="O241" s="7" t="str">
        <f t="shared" si="115"/>
        <v/>
      </c>
      <c r="P241" s="7"/>
      <c r="Q241" s="8"/>
      <c r="R241" s="472"/>
      <c r="S241" s="473"/>
      <c r="T241" s="474"/>
      <c r="U241" s="481"/>
      <c r="V241" s="197"/>
      <c r="AK241" s="173">
        <f t="shared" si="116"/>
        <v>0</v>
      </c>
      <c r="AL241" s="173" t="str">
        <f t="shared" si="117"/>
        <v>00000</v>
      </c>
    </row>
    <row r="242" spans="1:38" s="1" customFormat="1" ht="18" hidden="1" customHeight="1" thickTop="1">
      <c r="A242" s="443"/>
      <c r="B242" s="470"/>
      <c r="C242" s="466"/>
      <c r="D242" s="466"/>
      <c r="E242" s="466"/>
      <c r="F242" s="35" t="str">
        <f>IF(C241&gt;0,VLOOKUP(C241,男子登録情報!$A$1:$H$1688,5,0),"")</f>
        <v/>
      </c>
      <c r="G242" s="426"/>
      <c r="H242" s="426"/>
      <c r="I242" s="162"/>
      <c r="J242" s="162"/>
      <c r="K242" s="9" t="s">
        <v>38</v>
      </c>
      <c r="L242" s="5"/>
      <c r="M242" s="6" t="str">
        <f>IF(L242&gt;0,VLOOKUP(L242,男子登録情報!$J$2:$K$21,2,0),"")</f>
        <v/>
      </c>
      <c r="N242" s="466"/>
      <c r="O242" s="7" t="str">
        <f t="shared" si="115"/>
        <v/>
      </c>
      <c r="P242" s="7"/>
      <c r="Q242" s="8"/>
      <c r="R242" s="475"/>
      <c r="S242" s="476"/>
      <c r="T242" s="477"/>
      <c r="U242" s="482"/>
      <c r="V242" s="197"/>
      <c r="AK242" s="173">
        <f t="shared" si="116"/>
        <v>0</v>
      </c>
      <c r="AL242" s="173" t="str">
        <f t="shared" si="117"/>
        <v>00000</v>
      </c>
    </row>
    <row r="243" spans="1:38" s="1" customFormat="1" ht="18" hidden="1" customHeight="1" thickTop="1">
      <c r="A243" s="444"/>
      <c r="B243" s="471" t="s">
        <v>39</v>
      </c>
      <c r="C243" s="391"/>
      <c r="D243" s="36"/>
      <c r="E243" s="36"/>
      <c r="F243" s="37"/>
      <c r="G243" s="427"/>
      <c r="H243" s="427"/>
      <c r="I243" s="163"/>
      <c r="J243" s="163"/>
      <c r="K243" s="10" t="s">
        <v>40</v>
      </c>
      <c r="L243" s="11"/>
      <c r="M243" s="12" t="str">
        <f>IF(L243&gt;0,VLOOKUP(L243,男子登録情報!$J$2:$K$21,2,0),"")</f>
        <v/>
      </c>
      <c r="N243" s="193"/>
      <c r="O243" s="7" t="str">
        <f t="shared" si="115"/>
        <v/>
      </c>
      <c r="P243" s="204"/>
      <c r="Q243" s="14"/>
      <c r="R243" s="478"/>
      <c r="S243" s="479"/>
      <c r="T243" s="480"/>
      <c r="U243" s="483"/>
      <c r="V243" s="197"/>
      <c r="AK243" s="173">
        <f t="shared" si="116"/>
        <v>0</v>
      </c>
      <c r="AL243" s="173" t="str">
        <f t="shared" si="117"/>
        <v>00000</v>
      </c>
    </row>
    <row r="244" spans="1:38" s="1" customFormat="1" ht="18" hidden="1" customHeight="1" thickTop="1">
      <c r="A244" s="442">
        <v>88</v>
      </c>
      <c r="B244" s="469" t="s">
        <v>41</v>
      </c>
      <c r="C244" s="418"/>
      <c r="D244" s="418" t="str">
        <f>IF(C244&gt;0,VLOOKUP(C244,男子登録情報!$A$1:$H$1688,3,0),"")</f>
        <v/>
      </c>
      <c r="E244" s="418" t="str">
        <f>IF(C244&gt;0,VLOOKUP(C244,男子登録情報!$A$1:$H$1688,4,0),"")</f>
        <v/>
      </c>
      <c r="F244" s="34" t="str">
        <f>IF(C244&gt;0,VLOOKUP(C244,男子登録情報!$A$1:$H$1688,8,0),"")</f>
        <v/>
      </c>
      <c r="G244" s="425" t="e">
        <f>IF(F245&gt;0,VLOOKUP(F245,男子登録情報!$N$2:$O$48,2,0),"")</f>
        <v>#N/A</v>
      </c>
      <c r="H244" s="425" t="str">
        <f t="shared" ref="H244" si="119">IF(C244&gt;0,TEXT(C244,"100000000"),"")</f>
        <v/>
      </c>
      <c r="I244" s="162"/>
      <c r="J244" s="162"/>
      <c r="K244" s="4" t="s">
        <v>36</v>
      </c>
      <c r="L244" s="5"/>
      <c r="M244" s="6" t="str">
        <f>IF(L244&gt;0,VLOOKUP(L244,男子登録情報!$J$1:$K$21,2,0),"")</f>
        <v/>
      </c>
      <c r="N244" s="418"/>
      <c r="O244" s="7" t="str">
        <f t="shared" si="115"/>
        <v/>
      </c>
      <c r="P244" s="7"/>
      <c r="Q244" s="8"/>
      <c r="R244" s="472"/>
      <c r="S244" s="473"/>
      <c r="T244" s="474"/>
      <c r="U244" s="481"/>
      <c r="V244" s="197"/>
      <c r="AK244" s="173">
        <f t="shared" si="116"/>
        <v>0</v>
      </c>
      <c r="AL244" s="173" t="str">
        <f t="shared" si="117"/>
        <v>00000</v>
      </c>
    </row>
    <row r="245" spans="1:38" s="1" customFormat="1" ht="18" hidden="1" customHeight="1" thickTop="1">
      <c r="A245" s="443"/>
      <c r="B245" s="470"/>
      <c r="C245" s="466"/>
      <c r="D245" s="466"/>
      <c r="E245" s="466"/>
      <c r="F245" s="35" t="str">
        <f>IF(C244&gt;0,VLOOKUP(C244,男子登録情報!$A$1:$H$1688,5,0),"")</f>
        <v/>
      </c>
      <c r="G245" s="426"/>
      <c r="H245" s="426"/>
      <c r="I245" s="162"/>
      <c r="J245" s="162"/>
      <c r="K245" s="9" t="s">
        <v>38</v>
      </c>
      <c r="L245" s="5"/>
      <c r="M245" s="6" t="str">
        <f>IF(L245&gt;0,VLOOKUP(L245,男子登録情報!$J$2:$K$21,2,0),"")</f>
        <v/>
      </c>
      <c r="N245" s="466"/>
      <c r="O245" s="7" t="str">
        <f t="shared" si="115"/>
        <v/>
      </c>
      <c r="P245" s="7"/>
      <c r="Q245" s="8"/>
      <c r="R245" s="475"/>
      <c r="S245" s="476"/>
      <c r="T245" s="477"/>
      <c r="U245" s="482"/>
      <c r="V245" s="197"/>
      <c r="AK245" s="173">
        <f t="shared" si="116"/>
        <v>0</v>
      </c>
      <c r="AL245" s="173" t="str">
        <f t="shared" si="117"/>
        <v>00000</v>
      </c>
    </row>
    <row r="246" spans="1:38" s="1" customFormat="1" ht="18" hidden="1" customHeight="1" thickTop="1">
      <c r="A246" s="444"/>
      <c r="B246" s="471" t="s">
        <v>39</v>
      </c>
      <c r="C246" s="391"/>
      <c r="D246" s="36"/>
      <c r="E246" s="36"/>
      <c r="F246" s="37"/>
      <c r="G246" s="427"/>
      <c r="H246" s="427"/>
      <c r="I246" s="163"/>
      <c r="J246" s="163"/>
      <c r="K246" s="10" t="s">
        <v>40</v>
      </c>
      <c r="L246" s="11"/>
      <c r="M246" s="12" t="str">
        <f>IF(L246&gt;0,VLOOKUP(L246,男子登録情報!$J$2:$K$21,2,0),"")</f>
        <v/>
      </c>
      <c r="N246" s="193"/>
      <c r="O246" s="7" t="str">
        <f t="shared" si="115"/>
        <v/>
      </c>
      <c r="P246" s="204"/>
      <c r="Q246" s="14"/>
      <c r="R246" s="478"/>
      <c r="S246" s="479"/>
      <c r="T246" s="480"/>
      <c r="U246" s="483"/>
      <c r="V246" s="197"/>
      <c r="AK246" s="173">
        <f t="shared" si="116"/>
        <v>0</v>
      </c>
      <c r="AL246" s="173" t="str">
        <f t="shared" si="117"/>
        <v>00000</v>
      </c>
    </row>
    <row r="247" spans="1:38" s="1" customFormat="1" ht="18" hidden="1" customHeight="1" thickTop="1">
      <c r="A247" s="442">
        <v>89</v>
      </c>
      <c r="B247" s="469" t="s">
        <v>41</v>
      </c>
      <c r="C247" s="418"/>
      <c r="D247" s="418" t="str">
        <f>IF(C247&gt;0,VLOOKUP(C247,男子登録情報!$A$1:$H$1688,3,0),"")</f>
        <v/>
      </c>
      <c r="E247" s="418" t="str">
        <f>IF(C247&gt;0,VLOOKUP(C247,男子登録情報!$A$1:$H$1688,4,0),"")</f>
        <v/>
      </c>
      <c r="F247" s="34" t="str">
        <f>IF(C247&gt;0,VLOOKUP(C247,男子登録情報!$A$1:$H$1688,8,0),"")</f>
        <v/>
      </c>
      <c r="G247" s="425" t="e">
        <f>IF(F248&gt;0,VLOOKUP(F248,男子登録情報!$N$2:$O$48,2,0),"")</f>
        <v>#N/A</v>
      </c>
      <c r="H247" s="425" t="str">
        <f t="shared" ref="H247" si="120">IF(C247&gt;0,TEXT(C247,"100000000"),"")</f>
        <v/>
      </c>
      <c r="I247" s="162"/>
      <c r="J247" s="162"/>
      <c r="K247" s="4" t="s">
        <v>36</v>
      </c>
      <c r="L247" s="5"/>
      <c r="M247" s="6" t="str">
        <f>IF(L247&gt;0,VLOOKUP(L247,男子登録情報!$J$1:$K$21,2,0),"")</f>
        <v/>
      </c>
      <c r="N247" s="418"/>
      <c r="O247" s="7" t="str">
        <f t="shared" si="115"/>
        <v/>
      </c>
      <c r="P247" s="7"/>
      <c r="Q247" s="8"/>
      <c r="R247" s="472"/>
      <c r="S247" s="473"/>
      <c r="T247" s="474"/>
      <c r="U247" s="481"/>
      <c r="V247" s="197"/>
      <c r="AK247" s="173">
        <f t="shared" si="116"/>
        <v>0</v>
      </c>
      <c r="AL247" s="173" t="str">
        <f t="shared" si="117"/>
        <v>00000</v>
      </c>
    </row>
    <row r="248" spans="1:38" s="1" customFormat="1" ht="18" hidden="1" customHeight="1" thickTop="1">
      <c r="A248" s="443"/>
      <c r="B248" s="470"/>
      <c r="C248" s="466"/>
      <c r="D248" s="466"/>
      <c r="E248" s="466"/>
      <c r="F248" s="35" t="str">
        <f>IF(C247&gt;0,VLOOKUP(C247,男子登録情報!$A$1:$H$1688,5,0),"")</f>
        <v/>
      </c>
      <c r="G248" s="426"/>
      <c r="H248" s="426"/>
      <c r="I248" s="162"/>
      <c r="J248" s="162"/>
      <c r="K248" s="9" t="s">
        <v>38</v>
      </c>
      <c r="L248" s="5"/>
      <c r="M248" s="6" t="str">
        <f>IF(L248&gt;0,VLOOKUP(L248,男子登録情報!$J$2:$K$21,2,0),"")</f>
        <v/>
      </c>
      <c r="N248" s="466"/>
      <c r="O248" s="7" t="str">
        <f t="shared" si="115"/>
        <v/>
      </c>
      <c r="P248" s="7"/>
      <c r="Q248" s="8"/>
      <c r="R248" s="475"/>
      <c r="S248" s="476"/>
      <c r="T248" s="477"/>
      <c r="U248" s="482"/>
      <c r="V248" s="197"/>
      <c r="AK248" s="173">
        <f t="shared" si="116"/>
        <v>0</v>
      </c>
      <c r="AL248" s="173" t="str">
        <f t="shared" si="117"/>
        <v>00000</v>
      </c>
    </row>
    <row r="249" spans="1:38" s="1" customFormat="1" ht="18" hidden="1" customHeight="1" thickTop="1">
      <c r="A249" s="444"/>
      <c r="B249" s="471" t="s">
        <v>39</v>
      </c>
      <c r="C249" s="391"/>
      <c r="D249" s="36"/>
      <c r="E249" s="36"/>
      <c r="F249" s="37"/>
      <c r="G249" s="427"/>
      <c r="H249" s="427"/>
      <c r="I249" s="163"/>
      <c r="J249" s="163"/>
      <c r="K249" s="10" t="s">
        <v>40</v>
      </c>
      <c r="L249" s="11"/>
      <c r="M249" s="12" t="str">
        <f>IF(L249&gt;0,VLOOKUP(L249,男子登録情報!$J$2:$K$21,2,0),"")</f>
        <v/>
      </c>
      <c r="N249" s="193"/>
      <c r="O249" s="7" t="str">
        <f t="shared" si="115"/>
        <v/>
      </c>
      <c r="P249" s="204"/>
      <c r="Q249" s="14"/>
      <c r="R249" s="478"/>
      <c r="S249" s="479"/>
      <c r="T249" s="480"/>
      <c r="U249" s="483"/>
      <c r="V249" s="197"/>
      <c r="AK249" s="173">
        <f t="shared" si="116"/>
        <v>0</v>
      </c>
      <c r="AL249" s="173" t="str">
        <f t="shared" si="117"/>
        <v>00000</v>
      </c>
    </row>
    <row r="250" spans="1:38" s="1" customFormat="1" ht="18" hidden="1" customHeight="1" thickTop="1">
      <c r="A250" s="442">
        <v>90</v>
      </c>
      <c r="B250" s="469" t="s">
        <v>41</v>
      </c>
      <c r="C250" s="418"/>
      <c r="D250" s="418" t="str">
        <f>IF(C250&gt;0,VLOOKUP(C250,男子登録情報!$A$1:$H$1688,3,0),"")</f>
        <v/>
      </c>
      <c r="E250" s="418" t="str">
        <f>IF(C250&gt;0,VLOOKUP(C250,男子登録情報!$A$1:$H$1688,4,0),"")</f>
        <v/>
      </c>
      <c r="F250" s="34" t="str">
        <f>IF(C250&gt;0,VLOOKUP(C250,男子登録情報!$A$1:$H$1688,8,0),"")</f>
        <v/>
      </c>
      <c r="G250" s="425" t="e">
        <f>IF(F251&gt;0,VLOOKUP(F251,男子登録情報!$N$2:$O$48,2,0),"")</f>
        <v>#N/A</v>
      </c>
      <c r="H250" s="425" t="str">
        <f t="shared" ref="H250" si="121">IF(C250&gt;0,TEXT(C250,"100000000"),"")</f>
        <v/>
      </c>
      <c r="I250" s="162"/>
      <c r="J250" s="162"/>
      <c r="K250" s="4" t="s">
        <v>36</v>
      </c>
      <c r="L250" s="5"/>
      <c r="M250" s="6" t="str">
        <f>IF(L250&gt;0,VLOOKUP(L250,男子登録情報!$J$1:$K$21,2,0),"")</f>
        <v/>
      </c>
      <c r="N250" s="418"/>
      <c r="O250" s="7" t="str">
        <f t="shared" si="115"/>
        <v/>
      </c>
      <c r="P250" s="7"/>
      <c r="Q250" s="8"/>
      <c r="R250" s="472"/>
      <c r="S250" s="473"/>
      <c r="T250" s="474"/>
      <c r="U250" s="481"/>
      <c r="V250" s="197"/>
      <c r="AK250" s="173">
        <f t="shared" si="116"/>
        <v>0</v>
      </c>
      <c r="AL250" s="173" t="str">
        <f t="shared" si="117"/>
        <v>00000</v>
      </c>
    </row>
    <row r="251" spans="1:38" s="1" customFormat="1" ht="18" hidden="1" customHeight="1" thickTop="1">
      <c r="A251" s="443"/>
      <c r="B251" s="470"/>
      <c r="C251" s="466"/>
      <c r="D251" s="466"/>
      <c r="E251" s="466"/>
      <c r="F251" s="35" t="str">
        <f>IF(C250&gt;0,VLOOKUP(C250,男子登録情報!$A$1:$H$1688,5,0),"")</f>
        <v/>
      </c>
      <c r="G251" s="426"/>
      <c r="H251" s="426"/>
      <c r="I251" s="162"/>
      <c r="J251" s="162"/>
      <c r="K251" s="9" t="s">
        <v>38</v>
      </c>
      <c r="L251" s="5"/>
      <c r="M251" s="6" t="str">
        <f>IF(L251&gt;0,VLOOKUP(L251,男子登録情報!$J$2:$K$21,2,0),"")</f>
        <v/>
      </c>
      <c r="N251" s="466"/>
      <c r="O251" s="7" t="str">
        <f t="shared" si="115"/>
        <v/>
      </c>
      <c r="P251" s="7"/>
      <c r="Q251" s="8"/>
      <c r="R251" s="475"/>
      <c r="S251" s="476"/>
      <c r="T251" s="477"/>
      <c r="U251" s="482"/>
      <c r="V251" s="197"/>
      <c r="AK251" s="173">
        <f t="shared" si="116"/>
        <v>0</v>
      </c>
      <c r="AL251" s="173" t="str">
        <f t="shared" si="117"/>
        <v>00000</v>
      </c>
    </row>
    <row r="252" spans="1:38" s="1" customFormat="1" ht="18" hidden="1" customHeight="1" thickTop="1">
      <c r="A252" s="444"/>
      <c r="B252" s="471" t="s">
        <v>39</v>
      </c>
      <c r="C252" s="391"/>
      <c r="D252" s="36"/>
      <c r="E252" s="36"/>
      <c r="F252" s="37"/>
      <c r="G252" s="427"/>
      <c r="H252" s="427"/>
      <c r="I252" s="163"/>
      <c r="J252" s="163"/>
      <c r="K252" s="10" t="s">
        <v>40</v>
      </c>
      <c r="L252" s="11"/>
      <c r="M252" s="12" t="str">
        <f>IF(L252&gt;0,VLOOKUP(L252,男子登録情報!$J$2:$K$21,2,0),"")</f>
        <v/>
      </c>
      <c r="N252" s="193"/>
      <c r="O252" s="7" t="str">
        <f t="shared" si="115"/>
        <v/>
      </c>
      <c r="P252" s="204"/>
      <c r="Q252" s="14"/>
      <c r="R252" s="478"/>
      <c r="S252" s="479"/>
      <c r="T252" s="480"/>
      <c r="U252" s="483"/>
      <c r="V252" s="197"/>
      <c r="AK252" s="173">
        <f t="shared" si="116"/>
        <v>0</v>
      </c>
      <c r="AL252" s="173" t="str">
        <f t="shared" si="117"/>
        <v>00000</v>
      </c>
    </row>
    <row r="253" spans="1:38" s="1" customFormat="1" ht="18" hidden="1" customHeight="1" thickTop="1">
      <c r="A253" s="442">
        <v>91</v>
      </c>
      <c r="B253" s="469" t="s">
        <v>41</v>
      </c>
      <c r="C253" s="418"/>
      <c r="D253" s="418" t="str">
        <f>IF(C253&gt;0,VLOOKUP(C253,男子登録情報!$A$1:$H$1688,3,0),"")</f>
        <v/>
      </c>
      <c r="E253" s="418" t="str">
        <f>IF(C253&gt;0,VLOOKUP(C253,男子登録情報!$A$1:$H$1688,4,0),"")</f>
        <v/>
      </c>
      <c r="F253" s="34" t="str">
        <f>IF(C253&gt;0,VLOOKUP(C253,男子登録情報!$A$1:$H$1688,8,0),"")</f>
        <v/>
      </c>
      <c r="G253" s="425" t="e">
        <f>IF(F254&gt;0,VLOOKUP(F254,男子登録情報!$N$2:$O$48,2,0),"")</f>
        <v>#N/A</v>
      </c>
      <c r="H253" s="425" t="str">
        <f t="shared" ref="H253" si="122">IF(C253&gt;0,TEXT(C253,"100000000"),"")</f>
        <v/>
      </c>
      <c r="I253" s="162"/>
      <c r="J253" s="162"/>
      <c r="K253" s="4" t="s">
        <v>36</v>
      </c>
      <c r="L253" s="5"/>
      <c r="M253" s="6" t="str">
        <f>IF(L253&gt;0,VLOOKUP(L253,男子登録情報!$J$1:$K$21,2,0),"")</f>
        <v/>
      </c>
      <c r="N253" s="418"/>
      <c r="O253" s="7" t="str">
        <f t="shared" si="115"/>
        <v/>
      </c>
      <c r="P253" s="7"/>
      <c r="Q253" s="8"/>
      <c r="R253" s="472"/>
      <c r="S253" s="473"/>
      <c r="T253" s="474"/>
      <c r="U253" s="481"/>
      <c r="V253" s="197"/>
      <c r="AK253" s="173">
        <f t="shared" si="116"/>
        <v>0</v>
      </c>
      <c r="AL253" s="173" t="str">
        <f t="shared" si="117"/>
        <v>00000</v>
      </c>
    </row>
    <row r="254" spans="1:38" s="1" customFormat="1" ht="18" hidden="1" customHeight="1" thickTop="1">
      <c r="A254" s="443"/>
      <c r="B254" s="470"/>
      <c r="C254" s="466"/>
      <c r="D254" s="466"/>
      <c r="E254" s="466"/>
      <c r="F254" s="35" t="str">
        <f>IF(C253&gt;0,VLOOKUP(C253,男子登録情報!$A$1:$H$1688,5,0),"")</f>
        <v/>
      </c>
      <c r="G254" s="426"/>
      <c r="H254" s="426"/>
      <c r="I254" s="162"/>
      <c r="J254" s="162"/>
      <c r="K254" s="9" t="s">
        <v>38</v>
      </c>
      <c r="L254" s="5"/>
      <c r="M254" s="6" t="str">
        <f>IF(L254&gt;0,VLOOKUP(L254,男子登録情報!$J$2:$K$21,2,0),"")</f>
        <v/>
      </c>
      <c r="N254" s="466"/>
      <c r="O254" s="7" t="str">
        <f t="shared" si="115"/>
        <v/>
      </c>
      <c r="P254" s="7"/>
      <c r="Q254" s="8"/>
      <c r="R254" s="475"/>
      <c r="S254" s="476"/>
      <c r="T254" s="477"/>
      <c r="U254" s="482"/>
      <c r="V254" s="197"/>
      <c r="AK254" s="173">
        <f t="shared" si="116"/>
        <v>0</v>
      </c>
      <c r="AL254" s="173" t="str">
        <f t="shared" si="117"/>
        <v>00000</v>
      </c>
    </row>
    <row r="255" spans="1:38" s="1" customFormat="1" ht="18" hidden="1" customHeight="1" thickTop="1">
      <c r="A255" s="444"/>
      <c r="B255" s="471" t="s">
        <v>39</v>
      </c>
      <c r="C255" s="391"/>
      <c r="D255" s="36"/>
      <c r="E255" s="36"/>
      <c r="F255" s="37"/>
      <c r="G255" s="427"/>
      <c r="H255" s="427"/>
      <c r="I255" s="163"/>
      <c r="J255" s="163"/>
      <c r="K255" s="10" t="s">
        <v>40</v>
      </c>
      <c r="L255" s="11"/>
      <c r="M255" s="12" t="str">
        <f>IF(L255&gt;0,VLOOKUP(L255,男子登録情報!$J$2:$K$21,2,0),"")</f>
        <v/>
      </c>
      <c r="N255" s="193"/>
      <c r="O255" s="7" t="str">
        <f t="shared" si="115"/>
        <v/>
      </c>
      <c r="P255" s="204"/>
      <c r="Q255" s="14"/>
      <c r="R255" s="478"/>
      <c r="S255" s="479"/>
      <c r="T255" s="480"/>
      <c r="U255" s="483"/>
      <c r="V255" s="197"/>
      <c r="AK255" s="173">
        <f t="shared" si="116"/>
        <v>0</v>
      </c>
      <c r="AL255" s="173" t="str">
        <f t="shared" si="117"/>
        <v>00000</v>
      </c>
    </row>
    <row r="256" spans="1:38" s="1" customFormat="1" ht="18" hidden="1" customHeight="1" thickTop="1">
      <c r="A256" s="442">
        <v>92</v>
      </c>
      <c r="B256" s="469" t="s">
        <v>41</v>
      </c>
      <c r="C256" s="418"/>
      <c r="D256" s="418" t="str">
        <f>IF(C256&gt;0,VLOOKUP(C256,男子登録情報!$A$1:$H$1688,3,0),"")</f>
        <v/>
      </c>
      <c r="E256" s="418" t="str">
        <f>IF(C256&gt;0,VLOOKUP(C256,男子登録情報!$A$1:$H$1688,4,0),"")</f>
        <v/>
      </c>
      <c r="F256" s="34" t="str">
        <f>IF(C256&gt;0,VLOOKUP(C256,男子登録情報!$A$1:$H$1688,8,0),"")</f>
        <v/>
      </c>
      <c r="G256" s="425" t="e">
        <f>IF(F257&gt;0,VLOOKUP(F257,男子登録情報!$N$2:$O$48,2,0),"")</f>
        <v>#N/A</v>
      </c>
      <c r="H256" s="425" t="str">
        <f t="shared" ref="H256" si="123">IF(C256&gt;0,TEXT(C256,"100000000"),"")</f>
        <v/>
      </c>
      <c r="I256" s="162"/>
      <c r="J256" s="162"/>
      <c r="K256" s="4" t="s">
        <v>36</v>
      </c>
      <c r="L256" s="5"/>
      <c r="M256" s="6" t="str">
        <f>IF(L256&gt;0,VLOOKUP(L256,男子登録情報!$J$1:$K$21,2,0),"")</f>
        <v/>
      </c>
      <c r="N256" s="418"/>
      <c r="O256" s="7" t="str">
        <f t="shared" si="115"/>
        <v/>
      </c>
      <c r="P256" s="7"/>
      <c r="Q256" s="8"/>
      <c r="R256" s="472"/>
      <c r="S256" s="473"/>
      <c r="T256" s="474"/>
      <c r="U256" s="481"/>
      <c r="V256" s="197"/>
      <c r="AK256" s="173">
        <f t="shared" si="116"/>
        <v>0</v>
      </c>
      <c r="AL256" s="173" t="str">
        <f t="shared" si="117"/>
        <v>00000</v>
      </c>
    </row>
    <row r="257" spans="1:38" s="1" customFormat="1" ht="18" hidden="1" customHeight="1" thickTop="1">
      <c r="A257" s="443"/>
      <c r="B257" s="470"/>
      <c r="C257" s="466"/>
      <c r="D257" s="466"/>
      <c r="E257" s="466"/>
      <c r="F257" s="35" t="str">
        <f>IF(C256&gt;0,VLOOKUP(C256,男子登録情報!$A$1:$H$1688,5,0),"")</f>
        <v/>
      </c>
      <c r="G257" s="426"/>
      <c r="H257" s="426"/>
      <c r="I257" s="162"/>
      <c r="J257" s="162"/>
      <c r="K257" s="9" t="s">
        <v>38</v>
      </c>
      <c r="L257" s="5"/>
      <c r="M257" s="6" t="str">
        <f>IF(L257&gt;0,VLOOKUP(L257,男子登録情報!$J$2:$K$21,2,0),"")</f>
        <v/>
      </c>
      <c r="N257" s="466"/>
      <c r="O257" s="7" t="str">
        <f t="shared" si="115"/>
        <v/>
      </c>
      <c r="P257" s="7"/>
      <c r="Q257" s="8"/>
      <c r="R257" s="475"/>
      <c r="S257" s="476"/>
      <c r="T257" s="477"/>
      <c r="U257" s="482"/>
      <c r="V257" s="197"/>
      <c r="AK257" s="173">
        <f t="shared" si="116"/>
        <v>0</v>
      </c>
      <c r="AL257" s="173" t="str">
        <f t="shared" si="117"/>
        <v>00000</v>
      </c>
    </row>
    <row r="258" spans="1:38" s="1" customFormat="1" ht="18" hidden="1" customHeight="1" thickTop="1">
      <c r="A258" s="444"/>
      <c r="B258" s="471" t="s">
        <v>39</v>
      </c>
      <c r="C258" s="391"/>
      <c r="D258" s="36"/>
      <c r="E258" s="36"/>
      <c r="F258" s="37"/>
      <c r="G258" s="427"/>
      <c r="H258" s="427"/>
      <c r="I258" s="163"/>
      <c r="J258" s="163"/>
      <c r="K258" s="10" t="s">
        <v>40</v>
      </c>
      <c r="L258" s="11"/>
      <c r="M258" s="12" t="str">
        <f>IF(L258&gt;0,VLOOKUP(L258,男子登録情報!$J$2:$K$21,2,0),"")</f>
        <v/>
      </c>
      <c r="N258" s="193"/>
      <c r="O258" s="7" t="str">
        <f t="shared" si="115"/>
        <v/>
      </c>
      <c r="P258" s="204"/>
      <c r="Q258" s="14"/>
      <c r="R258" s="478"/>
      <c r="S258" s="479"/>
      <c r="T258" s="480"/>
      <c r="U258" s="483"/>
      <c r="V258" s="197"/>
      <c r="AK258" s="173">
        <f t="shared" si="116"/>
        <v>0</v>
      </c>
      <c r="AL258" s="173" t="str">
        <f t="shared" si="117"/>
        <v>00000</v>
      </c>
    </row>
    <row r="259" spans="1:38" s="1" customFormat="1" ht="18" hidden="1" customHeight="1" thickTop="1">
      <c r="A259" s="442">
        <v>93</v>
      </c>
      <c r="B259" s="469" t="s">
        <v>41</v>
      </c>
      <c r="C259" s="418"/>
      <c r="D259" s="418" t="str">
        <f>IF(C259&gt;0,VLOOKUP(C259,男子登録情報!$A$1:$H$1688,3,0),"")</f>
        <v/>
      </c>
      <c r="E259" s="418" t="str">
        <f>IF(C259&gt;0,VLOOKUP(C259,男子登録情報!$A$1:$H$1688,4,0),"")</f>
        <v/>
      </c>
      <c r="F259" s="34" t="str">
        <f>IF(C259&gt;0,VLOOKUP(C259,男子登録情報!$A$1:$H$1688,8,0),"")</f>
        <v/>
      </c>
      <c r="G259" s="425" t="e">
        <f>IF(F260&gt;0,VLOOKUP(F260,男子登録情報!$N$2:$O$48,2,0),"")</f>
        <v>#N/A</v>
      </c>
      <c r="H259" s="425" t="str">
        <f t="shared" ref="H259" si="124">IF(C259&gt;0,TEXT(C259,"100000000"),"")</f>
        <v/>
      </c>
      <c r="I259" s="162"/>
      <c r="J259" s="162"/>
      <c r="K259" s="4" t="s">
        <v>36</v>
      </c>
      <c r="L259" s="5"/>
      <c r="M259" s="6" t="str">
        <f>IF(L259&gt;0,VLOOKUP(L259,男子登録情報!$J$1:$K$21,2,0),"")</f>
        <v/>
      </c>
      <c r="N259" s="418"/>
      <c r="O259" s="7" t="str">
        <f t="shared" si="115"/>
        <v/>
      </c>
      <c r="P259" s="7"/>
      <c r="Q259" s="8"/>
      <c r="R259" s="472"/>
      <c r="S259" s="473"/>
      <c r="T259" s="474"/>
      <c r="U259" s="481"/>
      <c r="V259" s="197"/>
      <c r="AK259" s="173">
        <f t="shared" si="116"/>
        <v>0</v>
      </c>
      <c r="AL259" s="173" t="str">
        <f t="shared" si="117"/>
        <v>00000</v>
      </c>
    </row>
    <row r="260" spans="1:38" s="1" customFormat="1" ht="18" hidden="1" customHeight="1" thickTop="1">
      <c r="A260" s="443"/>
      <c r="B260" s="470"/>
      <c r="C260" s="466"/>
      <c r="D260" s="466"/>
      <c r="E260" s="466"/>
      <c r="F260" s="35" t="str">
        <f>IF(C259&gt;0,VLOOKUP(C259,男子登録情報!$A$1:$H$1688,5,0),"")</f>
        <v/>
      </c>
      <c r="G260" s="426"/>
      <c r="H260" s="426"/>
      <c r="I260" s="162"/>
      <c r="J260" s="162"/>
      <c r="K260" s="9" t="s">
        <v>38</v>
      </c>
      <c r="L260" s="5"/>
      <c r="M260" s="6" t="str">
        <f>IF(L260&gt;0,VLOOKUP(L260,男子登録情報!$J$2:$K$21,2,0),"")</f>
        <v/>
      </c>
      <c r="N260" s="466"/>
      <c r="O260" s="7" t="str">
        <f t="shared" si="115"/>
        <v/>
      </c>
      <c r="P260" s="7"/>
      <c r="Q260" s="8"/>
      <c r="R260" s="475"/>
      <c r="S260" s="476"/>
      <c r="T260" s="477"/>
      <c r="U260" s="482"/>
      <c r="V260" s="197"/>
      <c r="AK260" s="173">
        <f t="shared" si="116"/>
        <v>0</v>
      </c>
      <c r="AL260" s="173" t="str">
        <f t="shared" si="117"/>
        <v>00000</v>
      </c>
    </row>
    <row r="261" spans="1:38" s="1" customFormat="1" ht="18" hidden="1" customHeight="1" thickTop="1">
      <c r="A261" s="444"/>
      <c r="B261" s="471" t="s">
        <v>39</v>
      </c>
      <c r="C261" s="391"/>
      <c r="D261" s="36"/>
      <c r="E261" s="36"/>
      <c r="F261" s="37"/>
      <c r="G261" s="427"/>
      <c r="H261" s="427"/>
      <c r="I261" s="163"/>
      <c r="J261" s="163"/>
      <c r="K261" s="10" t="s">
        <v>40</v>
      </c>
      <c r="L261" s="11"/>
      <c r="M261" s="12" t="str">
        <f>IF(L261&gt;0,VLOOKUP(L261,男子登録情報!$J$2:$K$21,2,0),"")</f>
        <v/>
      </c>
      <c r="N261" s="193"/>
      <c r="O261" s="7" t="str">
        <f t="shared" si="115"/>
        <v/>
      </c>
      <c r="P261" s="204"/>
      <c r="Q261" s="14"/>
      <c r="R261" s="478"/>
      <c r="S261" s="479"/>
      <c r="T261" s="480"/>
      <c r="U261" s="483"/>
      <c r="V261" s="197"/>
      <c r="AK261" s="173">
        <f t="shared" si="116"/>
        <v>0</v>
      </c>
      <c r="AL261" s="173" t="str">
        <f t="shared" si="117"/>
        <v>00000</v>
      </c>
    </row>
    <row r="262" spans="1:38" s="1" customFormat="1" ht="18" hidden="1" customHeight="1" thickTop="1">
      <c r="A262" s="442">
        <v>94</v>
      </c>
      <c r="B262" s="469" t="s">
        <v>41</v>
      </c>
      <c r="C262" s="418"/>
      <c r="D262" s="418" t="str">
        <f>IF(C262&gt;0,VLOOKUP(C262,男子登録情報!$A$1:$H$1688,3,0),"")</f>
        <v/>
      </c>
      <c r="E262" s="418" t="str">
        <f>IF(C262&gt;0,VLOOKUP(C262,男子登録情報!$A$1:$H$1688,4,0),"")</f>
        <v/>
      </c>
      <c r="F262" s="34" t="str">
        <f>IF(C262&gt;0,VLOOKUP(C262,男子登録情報!$A$1:$H$1688,8,0),"")</f>
        <v/>
      </c>
      <c r="G262" s="425" t="e">
        <f>IF(F263&gt;0,VLOOKUP(F263,男子登録情報!$N$2:$O$48,2,0),"")</f>
        <v>#N/A</v>
      </c>
      <c r="H262" s="425" t="str">
        <f t="shared" ref="H262" si="125">IF(C262&gt;0,TEXT(C262,"100000000"),"")</f>
        <v/>
      </c>
      <c r="I262" s="162"/>
      <c r="J262" s="162"/>
      <c r="K262" s="4" t="s">
        <v>36</v>
      </c>
      <c r="L262" s="5"/>
      <c r="M262" s="6" t="str">
        <f>IF(L262&gt;0,VLOOKUP(L262,男子登録情報!$J$1:$K$21,2,0),"")</f>
        <v/>
      </c>
      <c r="N262" s="418"/>
      <c r="O262" s="7" t="str">
        <f t="shared" si="115"/>
        <v/>
      </c>
      <c r="P262" s="7"/>
      <c r="Q262" s="8"/>
      <c r="R262" s="472"/>
      <c r="S262" s="473"/>
      <c r="T262" s="474"/>
      <c r="U262" s="481"/>
      <c r="V262" s="197"/>
      <c r="AK262" s="173">
        <f t="shared" si="116"/>
        <v>0</v>
      </c>
      <c r="AL262" s="173" t="str">
        <f t="shared" si="117"/>
        <v>00000</v>
      </c>
    </row>
    <row r="263" spans="1:38" s="1" customFormat="1" ht="18" hidden="1" customHeight="1" thickTop="1">
      <c r="A263" s="443"/>
      <c r="B263" s="470"/>
      <c r="C263" s="466"/>
      <c r="D263" s="466"/>
      <c r="E263" s="466"/>
      <c r="F263" s="35" t="str">
        <f>IF(C262&gt;0,VLOOKUP(C262,男子登録情報!$A$1:$H$1688,5,0),"")</f>
        <v/>
      </c>
      <c r="G263" s="426"/>
      <c r="H263" s="426"/>
      <c r="I263" s="162"/>
      <c r="J263" s="162"/>
      <c r="K263" s="9" t="s">
        <v>38</v>
      </c>
      <c r="L263" s="5"/>
      <c r="M263" s="6" t="str">
        <f>IF(L263&gt;0,VLOOKUP(L263,男子登録情報!$J$2:$K$21,2,0),"")</f>
        <v/>
      </c>
      <c r="N263" s="466"/>
      <c r="O263" s="7" t="str">
        <f t="shared" si="115"/>
        <v/>
      </c>
      <c r="P263" s="7"/>
      <c r="Q263" s="8"/>
      <c r="R263" s="475"/>
      <c r="S263" s="476"/>
      <c r="T263" s="477"/>
      <c r="U263" s="482"/>
      <c r="V263" s="197"/>
      <c r="AK263" s="173">
        <f t="shared" si="116"/>
        <v>0</v>
      </c>
      <c r="AL263" s="173" t="str">
        <f t="shared" si="117"/>
        <v>00000</v>
      </c>
    </row>
    <row r="264" spans="1:38" s="1" customFormat="1" ht="18" hidden="1" customHeight="1" thickTop="1">
      <c r="A264" s="444"/>
      <c r="B264" s="471" t="s">
        <v>39</v>
      </c>
      <c r="C264" s="391"/>
      <c r="D264" s="36"/>
      <c r="E264" s="36"/>
      <c r="F264" s="37"/>
      <c r="G264" s="427"/>
      <c r="H264" s="427"/>
      <c r="I264" s="163"/>
      <c r="J264" s="163"/>
      <c r="K264" s="10" t="s">
        <v>40</v>
      </c>
      <c r="L264" s="11"/>
      <c r="M264" s="12" t="str">
        <f>IF(L264&gt;0,VLOOKUP(L264,男子登録情報!$J$2:$K$21,2,0),"")</f>
        <v/>
      </c>
      <c r="N264" s="193"/>
      <c r="O264" s="7" t="str">
        <f t="shared" si="115"/>
        <v/>
      </c>
      <c r="P264" s="204"/>
      <c r="Q264" s="14"/>
      <c r="R264" s="478"/>
      <c r="S264" s="479"/>
      <c r="T264" s="480"/>
      <c r="U264" s="483"/>
      <c r="V264" s="197"/>
      <c r="AK264" s="173">
        <f t="shared" si="116"/>
        <v>0</v>
      </c>
      <c r="AL264" s="173" t="str">
        <f t="shared" si="117"/>
        <v>00000</v>
      </c>
    </row>
    <row r="265" spans="1:38" s="1" customFormat="1" ht="18" hidden="1" customHeight="1" thickTop="1">
      <c r="A265" s="442">
        <v>95</v>
      </c>
      <c r="B265" s="469" t="s">
        <v>41</v>
      </c>
      <c r="C265" s="418"/>
      <c r="D265" s="418" t="str">
        <f>IF(C265&gt;0,VLOOKUP(C265,男子登録情報!$A$1:$H$1688,3,0),"")</f>
        <v/>
      </c>
      <c r="E265" s="418" t="str">
        <f>IF(C265&gt;0,VLOOKUP(C265,男子登録情報!$A$1:$H$1688,4,0),"")</f>
        <v/>
      </c>
      <c r="F265" s="34" t="str">
        <f>IF(C265&gt;0,VLOOKUP(C265,男子登録情報!$A$1:$H$1688,8,0),"")</f>
        <v/>
      </c>
      <c r="G265" s="425" t="e">
        <f>IF(F266&gt;0,VLOOKUP(F266,男子登録情報!$N$2:$O$48,2,0),"")</f>
        <v>#N/A</v>
      </c>
      <c r="H265" s="425" t="str">
        <f t="shared" ref="H265" si="126">IF(C265&gt;0,TEXT(C265,"100000000"),"")</f>
        <v/>
      </c>
      <c r="I265" s="162"/>
      <c r="J265" s="162"/>
      <c r="K265" s="4" t="s">
        <v>36</v>
      </c>
      <c r="L265" s="5"/>
      <c r="M265" s="6" t="str">
        <f>IF(L265&gt;0,VLOOKUP(L265,男子登録情報!$J$1:$K$21,2,0),"")</f>
        <v/>
      </c>
      <c r="N265" s="418"/>
      <c r="O265" s="7" t="str">
        <f t="shared" si="115"/>
        <v/>
      </c>
      <c r="P265" s="7"/>
      <c r="Q265" s="8"/>
      <c r="R265" s="472"/>
      <c r="S265" s="473"/>
      <c r="T265" s="474"/>
      <c r="U265" s="481"/>
      <c r="V265" s="197"/>
      <c r="AK265" s="173">
        <f t="shared" si="116"/>
        <v>0</v>
      </c>
      <c r="AL265" s="173" t="str">
        <f t="shared" si="117"/>
        <v>00000</v>
      </c>
    </row>
    <row r="266" spans="1:38" s="1" customFormat="1" ht="18" hidden="1" customHeight="1" thickTop="1">
      <c r="A266" s="443"/>
      <c r="B266" s="470"/>
      <c r="C266" s="466"/>
      <c r="D266" s="466"/>
      <c r="E266" s="466"/>
      <c r="F266" s="35" t="str">
        <f>IF(C265&gt;0,VLOOKUP(C265,男子登録情報!$A$1:$H$1688,5,0),"")</f>
        <v/>
      </c>
      <c r="G266" s="426"/>
      <c r="H266" s="426"/>
      <c r="I266" s="162"/>
      <c r="J266" s="162"/>
      <c r="K266" s="9" t="s">
        <v>38</v>
      </c>
      <c r="L266" s="5"/>
      <c r="M266" s="6" t="str">
        <f>IF(L266&gt;0,VLOOKUP(L266,男子登録情報!$J$2:$K$21,2,0),"")</f>
        <v/>
      </c>
      <c r="N266" s="466"/>
      <c r="O266" s="7" t="str">
        <f t="shared" si="115"/>
        <v/>
      </c>
      <c r="P266" s="7"/>
      <c r="Q266" s="8"/>
      <c r="R266" s="475"/>
      <c r="S266" s="476"/>
      <c r="T266" s="477"/>
      <c r="U266" s="482"/>
      <c r="V266" s="197"/>
      <c r="AK266" s="173">
        <f t="shared" si="116"/>
        <v>0</v>
      </c>
      <c r="AL266" s="173" t="str">
        <f t="shared" si="117"/>
        <v>00000</v>
      </c>
    </row>
    <row r="267" spans="1:38" s="1" customFormat="1" ht="18" hidden="1" customHeight="1" thickTop="1">
      <c r="A267" s="444"/>
      <c r="B267" s="471" t="s">
        <v>39</v>
      </c>
      <c r="C267" s="391"/>
      <c r="D267" s="36"/>
      <c r="E267" s="36"/>
      <c r="F267" s="37"/>
      <c r="G267" s="427"/>
      <c r="H267" s="427"/>
      <c r="I267" s="163"/>
      <c r="J267" s="163"/>
      <c r="K267" s="10" t="s">
        <v>40</v>
      </c>
      <c r="L267" s="11"/>
      <c r="M267" s="12" t="str">
        <f>IF(L267&gt;0,VLOOKUP(L267,男子登録情報!$J$2:$K$21,2,0),"")</f>
        <v/>
      </c>
      <c r="N267" s="193"/>
      <c r="O267" s="7" t="str">
        <f t="shared" si="115"/>
        <v/>
      </c>
      <c r="P267" s="204"/>
      <c r="Q267" s="14"/>
      <c r="R267" s="478"/>
      <c r="S267" s="479"/>
      <c r="T267" s="480"/>
      <c r="U267" s="483"/>
      <c r="V267" s="197"/>
      <c r="AK267" s="173">
        <f t="shared" si="116"/>
        <v>0</v>
      </c>
      <c r="AL267" s="173" t="str">
        <f t="shared" si="117"/>
        <v>00000</v>
      </c>
    </row>
    <row r="268" spans="1:38" s="1" customFormat="1" ht="18" hidden="1" customHeight="1" thickTop="1">
      <c r="A268" s="442">
        <v>96</v>
      </c>
      <c r="B268" s="469" t="s">
        <v>41</v>
      </c>
      <c r="C268" s="418"/>
      <c r="D268" s="418" t="str">
        <f>IF(C268&gt;0,VLOOKUP(C268,男子登録情報!$A$1:$H$1688,3,0),"")</f>
        <v/>
      </c>
      <c r="E268" s="418" t="str">
        <f>IF(C268&gt;0,VLOOKUP(C268,男子登録情報!$A$1:$H$1688,4,0),"")</f>
        <v/>
      </c>
      <c r="F268" s="34" t="str">
        <f>IF(C268&gt;0,VLOOKUP(C268,男子登録情報!$A$1:$H$1688,8,0),"")</f>
        <v/>
      </c>
      <c r="G268" s="425" t="e">
        <f>IF(F269&gt;0,VLOOKUP(F269,男子登録情報!$N$2:$O$48,2,0),"")</f>
        <v>#N/A</v>
      </c>
      <c r="H268" s="425" t="str">
        <f t="shared" ref="H268" si="127">IF(C268&gt;0,TEXT(C268,"100000000"),"")</f>
        <v/>
      </c>
      <c r="I268" s="162"/>
      <c r="J268" s="162"/>
      <c r="K268" s="4" t="s">
        <v>36</v>
      </c>
      <c r="L268" s="5"/>
      <c r="M268" s="6" t="str">
        <f>IF(L268&gt;0,VLOOKUP(L268,男子登録情報!$J$1:$K$21,2,0),"")</f>
        <v/>
      </c>
      <c r="N268" s="418"/>
      <c r="O268" s="7" t="str">
        <f t="shared" si="115"/>
        <v/>
      </c>
      <c r="P268" s="7"/>
      <c r="Q268" s="8"/>
      <c r="R268" s="472"/>
      <c r="S268" s="473"/>
      <c r="T268" s="474"/>
      <c r="U268" s="481"/>
      <c r="V268" s="197"/>
      <c r="AK268" s="173">
        <f t="shared" si="116"/>
        <v>0</v>
      </c>
      <c r="AL268" s="173" t="str">
        <f t="shared" si="117"/>
        <v>00000</v>
      </c>
    </row>
    <row r="269" spans="1:38" s="1" customFormat="1" ht="18" hidden="1" customHeight="1" thickTop="1">
      <c r="A269" s="443"/>
      <c r="B269" s="470"/>
      <c r="C269" s="466"/>
      <c r="D269" s="466"/>
      <c r="E269" s="466"/>
      <c r="F269" s="35" t="str">
        <f>IF(C268&gt;0,VLOOKUP(C268,男子登録情報!$A$1:$H$1688,5,0),"")</f>
        <v/>
      </c>
      <c r="G269" s="426"/>
      <c r="H269" s="426"/>
      <c r="I269" s="162"/>
      <c r="J269" s="162"/>
      <c r="K269" s="9" t="s">
        <v>38</v>
      </c>
      <c r="L269" s="5"/>
      <c r="M269" s="6" t="str">
        <f>IF(L269&gt;0,VLOOKUP(L269,男子登録情報!$J$2:$K$21,2,0),"")</f>
        <v/>
      </c>
      <c r="N269" s="466"/>
      <c r="O269" s="7" t="str">
        <f t="shared" si="115"/>
        <v/>
      </c>
      <c r="P269" s="7"/>
      <c r="Q269" s="8"/>
      <c r="R269" s="475"/>
      <c r="S269" s="476"/>
      <c r="T269" s="477"/>
      <c r="U269" s="482"/>
      <c r="V269" s="197"/>
      <c r="AK269" s="173">
        <f t="shared" si="116"/>
        <v>0</v>
      </c>
      <c r="AL269" s="173" t="str">
        <f t="shared" si="117"/>
        <v>00000</v>
      </c>
    </row>
    <row r="270" spans="1:38" s="1" customFormat="1" ht="18" hidden="1" customHeight="1" thickTop="1">
      <c r="A270" s="444"/>
      <c r="B270" s="471" t="s">
        <v>39</v>
      </c>
      <c r="C270" s="391"/>
      <c r="D270" s="36"/>
      <c r="E270" s="36"/>
      <c r="F270" s="37"/>
      <c r="G270" s="427"/>
      <c r="H270" s="427"/>
      <c r="I270" s="163"/>
      <c r="J270" s="163"/>
      <c r="K270" s="10" t="s">
        <v>40</v>
      </c>
      <c r="L270" s="11"/>
      <c r="M270" s="12" t="str">
        <f>IF(L270&gt;0,VLOOKUP(L270,男子登録情報!$J$2:$K$21,2,0),"")</f>
        <v/>
      </c>
      <c r="N270" s="193"/>
      <c r="O270" s="7" t="str">
        <f t="shared" si="115"/>
        <v/>
      </c>
      <c r="P270" s="204"/>
      <c r="Q270" s="14"/>
      <c r="R270" s="478"/>
      <c r="S270" s="479"/>
      <c r="T270" s="480"/>
      <c r="U270" s="483"/>
      <c r="V270" s="197"/>
      <c r="AK270" s="173">
        <f t="shared" si="116"/>
        <v>0</v>
      </c>
      <c r="AL270" s="173" t="str">
        <f t="shared" si="117"/>
        <v>00000</v>
      </c>
    </row>
    <row r="271" spans="1:38" s="1" customFormat="1" ht="18" hidden="1" customHeight="1" thickTop="1">
      <c r="A271" s="442">
        <v>97</v>
      </c>
      <c r="B271" s="469" t="s">
        <v>41</v>
      </c>
      <c r="C271" s="418"/>
      <c r="D271" s="418" t="str">
        <f>IF(C271&gt;0,VLOOKUP(C271,男子登録情報!$A$1:$H$1688,3,0),"")</f>
        <v/>
      </c>
      <c r="E271" s="418" t="str">
        <f>IF(C271&gt;0,VLOOKUP(C271,男子登録情報!$A$1:$H$1688,4,0),"")</f>
        <v/>
      </c>
      <c r="F271" s="34" t="str">
        <f>IF(C271&gt;0,VLOOKUP(C271,男子登録情報!$A$1:$H$1688,8,0),"")</f>
        <v/>
      </c>
      <c r="G271" s="425" t="e">
        <f>IF(F272&gt;0,VLOOKUP(F272,男子登録情報!$N$2:$O$48,2,0),"")</f>
        <v>#N/A</v>
      </c>
      <c r="H271" s="425" t="str">
        <f t="shared" ref="H271" si="128">IF(C271&gt;0,TEXT(C271,"100000000"),"")</f>
        <v/>
      </c>
      <c r="I271" s="162"/>
      <c r="J271" s="162"/>
      <c r="K271" s="4" t="s">
        <v>36</v>
      </c>
      <c r="L271" s="5"/>
      <c r="M271" s="6" t="str">
        <f>IF(L271&gt;0,VLOOKUP(L271,男子登録情報!$J$1:$K$21,2,0),"")</f>
        <v/>
      </c>
      <c r="N271" s="418"/>
      <c r="O271" s="7" t="str">
        <f t="shared" si="115"/>
        <v/>
      </c>
      <c r="P271" s="7"/>
      <c r="Q271" s="8"/>
      <c r="R271" s="472"/>
      <c r="S271" s="473"/>
      <c r="T271" s="474"/>
      <c r="U271" s="481"/>
      <c r="V271" s="197"/>
      <c r="AK271" s="173">
        <f t="shared" si="116"/>
        <v>0</v>
      </c>
      <c r="AL271" s="173" t="str">
        <f t="shared" si="117"/>
        <v>00000</v>
      </c>
    </row>
    <row r="272" spans="1:38" s="1" customFormat="1" ht="18" hidden="1" customHeight="1" thickTop="1">
      <c r="A272" s="443"/>
      <c r="B272" s="470"/>
      <c r="C272" s="466"/>
      <c r="D272" s="466"/>
      <c r="E272" s="466"/>
      <c r="F272" s="35" t="str">
        <f>IF(C271&gt;0,VLOOKUP(C271,男子登録情報!$A$1:$H$1688,5,0),"")</f>
        <v/>
      </c>
      <c r="G272" s="426"/>
      <c r="H272" s="426"/>
      <c r="I272" s="162"/>
      <c r="J272" s="162"/>
      <c r="K272" s="9" t="s">
        <v>38</v>
      </c>
      <c r="L272" s="5"/>
      <c r="M272" s="6" t="str">
        <f>IF(L272&gt;0,VLOOKUP(L272,男子登録情報!$J$2:$K$21,2,0),"")</f>
        <v/>
      </c>
      <c r="N272" s="466"/>
      <c r="O272" s="7" t="str">
        <f t="shared" si="115"/>
        <v/>
      </c>
      <c r="P272" s="7"/>
      <c r="Q272" s="8"/>
      <c r="R272" s="475"/>
      <c r="S272" s="476"/>
      <c r="T272" s="477"/>
      <c r="U272" s="482"/>
      <c r="V272" s="197"/>
      <c r="AK272" s="173">
        <f t="shared" si="116"/>
        <v>0</v>
      </c>
      <c r="AL272" s="173" t="str">
        <f t="shared" si="117"/>
        <v>00000</v>
      </c>
    </row>
    <row r="273" spans="1:38" s="1" customFormat="1" ht="18" hidden="1" customHeight="1" thickTop="1">
      <c r="A273" s="444"/>
      <c r="B273" s="471" t="s">
        <v>39</v>
      </c>
      <c r="C273" s="391"/>
      <c r="D273" s="36"/>
      <c r="E273" s="36"/>
      <c r="F273" s="37"/>
      <c r="G273" s="427"/>
      <c r="H273" s="427"/>
      <c r="I273" s="163"/>
      <c r="J273" s="163"/>
      <c r="K273" s="10" t="s">
        <v>40</v>
      </c>
      <c r="L273" s="11"/>
      <c r="M273" s="12" t="str">
        <f>IF(L273&gt;0,VLOOKUP(L273,男子登録情報!$J$2:$K$21,2,0),"")</f>
        <v/>
      </c>
      <c r="N273" s="193"/>
      <c r="O273" s="7" t="str">
        <f t="shared" si="115"/>
        <v/>
      </c>
      <c r="P273" s="204"/>
      <c r="Q273" s="14"/>
      <c r="R273" s="478"/>
      <c r="S273" s="479"/>
      <c r="T273" s="480"/>
      <c r="U273" s="483"/>
      <c r="V273" s="197"/>
      <c r="AK273" s="173">
        <f t="shared" si="116"/>
        <v>0</v>
      </c>
      <c r="AL273" s="173" t="str">
        <f t="shared" si="117"/>
        <v>00000</v>
      </c>
    </row>
    <row r="274" spans="1:38" s="1" customFormat="1" ht="18" hidden="1" customHeight="1" thickTop="1">
      <c r="A274" s="442">
        <v>98</v>
      </c>
      <c r="B274" s="469" t="s">
        <v>41</v>
      </c>
      <c r="C274" s="418"/>
      <c r="D274" s="418" t="str">
        <f>IF(C274&gt;0,VLOOKUP(C274,男子登録情報!$A$1:$H$1688,3,0),"")</f>
        <v/>
      </c>
      <c r="E274" s="418" t="str">
        <f>IF(C274&gt;0,VLOOKUP(C274,男子登録情報!$A$1:$H$1688,4,0),"")</f>
        <v/>
      </c>
      <c r="F274" s="34" t="str">
        <f>IF(C274&gt;0,VLOOKUP(C274,男子登録情報!$A$1:$H$1688,8,0),"")</f>
        <v/>
      </c>
      <c r="G274" s="425" t="e">
        <f>IF(F275&gt;0,VLOOKUP(F275,男子登録情報!$N$2:$O$48,2,0),"")</f>
        <v>#N/A</v>
      </c>
      <c r="H274" s="425" t="str">
        <f t="shared" ref="H274" si="129">IF(C274&gt;0,TEXT(C274,"100000000"),"")</f>
        <v/>
      </c>
      <c r="I274" s="162"/>
      <c r="J274" s="162"/>
      <c r="K274" s="4" t="s">
        <v>36</v>
      </c>
      <c r="L274" s="5"/>
      <c r="M274" s="6" t="str">
        <f>IF(L274&gt;0,VLOOKUP(L274,男子登録情報!$J$1:$K$21,2,0),"")</f>
        <v/>
      </c>
      <c r="N274" s="418"/>
      <c r="O274" s="7" t="str">
        <f t="shared" si="115"/>
        <v/>
      </c>
      <c r="P274" s="7"/>
      <c r="Q274" s="8"/>
      <c r="R274" s="472"/>
      <c r="S274" s="473"/>
      <c r="T274" s="474"/>
      <c r="U274" s="481"/>
      <c r="V274" s="197"/>
      <c r="AK274" s="173">
        <f t="shared" si="116"/>
        <v>0</v>
      </c>
      <c r="AL274" s="173" t="str">
        <f t="shared" si="117"/>
        <v>00000</v>
      </c>
    </row>
    <row r="275" spans="1:38" s="1" customFormat="1" ht="18" hidden="1" customHeight="1" thickTop="1">
      <c r="A275" s="443"/>
      <c r="B275" s="470"/>
      <c r="C275" s="466"/>
      <c r="D275" s="466"/>
      <c r="E275" s="466"/>
      <c r="F275" s="35" t="str">
        <f>IF(C274&gt;0,VLOOKUP(C274,男子登録情報!$A$1:$H$1688,5,0),"")</f>
        <v/>
      </c>
      <c r="G275" s="426"/>
      <c r="H275" s="426"/>
      <c r="I275" s="162"/>
      <c r="J275" s="162"/>
      <c r="K275" s="9" t="s">
        <v>38</v>
      </c>
      <c r="L275" s="5"/>
      <c r="M275" s="6" t="str">
        <f>IF(L275&gt;0,VLOOKUP(L275,男子登録情報!$J$2:$K$21,2,0),"")</f>
        <v/>
      </c>
      <c r="N275" s="466"/>
      <c r="O275" s="7" t="str">
        <f t="shared" si="115"/>
        <v/>
      </c>
      <c r="P275" s="7"/>
      <c r="Q275" s="8"/>
      <c r="R275" s="475"/>
      <c r="S275" s="476"/>
      <c r="T275" s="477"/>
      <c r="U275" s="482"/>
      <c r="V275" s="197"/>
      <c r="AK275" s="173">
        <f t="shared" si="116"/>
        <v>0</v>
      </c>
      <c r="AL275" s="173" t="str">
        <f t="shared" si="117"/>
        <v>00000</v>
      </c>
    </row>
    <row r="276" spans="1:38" s="1" customFormat="1" ht="18" hidden="1" customHeight="1" thickTop="1">
      <c r="A276" s="444"/>
      <c r="B276" s="471" t="s">
        <v>39</v>
      </c>
      <c r="C276" s="391"/>
      <c r="D276" s="36"/>
      <c r="E276" s="36"/>
      <c r="F276" s="37"/>
      <c r="G276" s="427"/>
      <c r="H276" s="427"/>
      <c r="I276" s="163"/>
      <c r="J276" s="163"/>
      <c r="K276" s="10" t="s">
        <v>40</v>
      </c>
      <c r="L276" s="11"/>
      <c r="M276" s="12" t="str">
        <f>IF(L276&gt;0,VLOOKUP(L276,男子登録情報!$J$2:$K$21,2,0),"")</f>
        <v/>
      </c>
      <c r="N276" s="193"/>
      <c r="O276" s="7" t="str">
        <f t="shared" si="115"/>
        <v/>
      </c>
      <c r="P276" s="204"/>
      <c r="Q276" s="14"/>
      <c r="R276" s="478"/>
      <c r="S276" s="479"/>
      <c r="T276" s="480"/>
      <c r="U276" s="483"/>
      <c r="V276" s="197"/>
      <c r="AK276" s="173">
        <f t="shared" si="116"/>
        <v>0</v>
      </c>
      <c r="AL276" s="173" t="str">
        <f t="shared" si="117"/>
        <v>00000</v>
      </c>
    </row>
    <row r="277" spans="1:38" s="1" customFormat="1" ht="18" hidden="1" customHeight="1" thickTop="1">
      <c r="A277" s="442">
        <v>99</v>
      </c>
      <c r="B277" s="469" t="s">
        <v>41</v>
      </c>
      <c r="C277" s="418"/>
      <c r="D277" s="418" t="str">
        <f>IF(C277&gt;0,VLOOKUP(C277,男子登録情報!$A$1:$H$1688,3,0),"")</f>
        <v/>
      </c>
      <c r="E277" s="418" t="str">
        <f>IF(C277&gt;0,VLOOKUP(C277,男子登録情報!$A$1:$H$1688,4,0),"")</f>
        <v/>
      </c>
      <c r="F277" s="34" t="str">
        <f>IF(C277&gt;0,VLOOKUP(C277,男子登録情報!$A$1:$H$1688,8,0),"")</f>
        <v/>
      </c>
      <c r="G277" s="425" t="e">
        <f>IF(F278&gt;0,VLOOKUP(F278,男子登録情報!$N$2:$O$48,2,0),"")</f>
        <v>#N/A</v>
      </c>
      <c r="H277" s="425" t="str">
        <f t="shared" ref="H277" si="130">IF(C277&gt;0,TEXT(C277,"100000000"),"")</f>
        <v/>
      </c>
      <c r="I277" s="162"/>
      <c r="J277" s="162"/>
      <c r="K277" s="4" t="s">
        <v>36</v>
      </c>
      <c r="L277" s="5"/>
      <c r="M277" s="6" t="str">
        <f>IF(L277&gt;0,VLOOKUP(L277,男子登録情報!$J$1:$K$21,2,0),"")</f>
        <v/>
      </c>
      <c r="N277" s="418"/>
      <c r="O277" s="7" t="str">
        <f t="shared" si="115"/>
        <v/>
      </c>
      <c r="P277" s="7"/>
      <c r="Q277" s="8"/>
      <c r="R277" s="472"/>
      <c r="S277" s="473"/>
      <c r="T277" s="474"/>
      <c r="U277" s="481"/>
      <c r="V277" s="197"/>
      <c r="AK277" s="173">
        <f t="shared" si="116"/>
        <v>0</v>
      </c>
      <c r="AL277" s="173" t="str">
        <f t="shared" si="117"/>
        <v>00000</v>
      </c>
    </row>
    <row r="278" spans="1:38" s="1" customFormat="1" ht="18" hidden="1" customHeight="1" thickTop="1">
      <c r="A278" s="443"/>
      <c r="B278" s="470"/>
      <c r="C278" s="466"/>
      <c r="D278" s="466"/>
      <c r="E278" s="466"/>
      <c r="F278" s="35" t="str">
        <f>IF(C277&gt;0,VLOOKUP(C277,男子登録情報!$A$1:$H$1688,5,0),"")</f>
        <v/>
      </c>
      <c r="G278" s="426"/>
      <c r="H278" s="426"/>
      <c r="I278" s="162"/>
      <c r="J278" s="162"/>
      <c r="K278" s="9" t="s">
        <v>38</v>
      </c>
      <c r="L278" s="5"/>
      <c r="M278" s="6" t="str">
        <f>IF(L278&gt;0,VLOOKUP(L278,男子登録情報!$J$2:$K$21,2,0),"")</f>
        <v/>
      </c>
      <c r="N278" s="466"/>
      <c r="O278" s="7" t="str">
        <f t="shared" si="115"/>
        <v/>
      </c>
      <c r="P278" s="7"/>
      <c r="Q278" s="8"/>
      <c r="R278" s="475"/>
      <c r="S278" s="476"/>
      <c r="T278" s="477"/>
      <c r="U278" s="482"/>
      <c r="V278" s="197"/>
      <c r="AK278" s="173">
        <f t="shared" si="116"/>
        <v>0</v>
      </c>
      <c r="AL278" s="173" t="str">
        <f t="shared" si="117"/>
        <v>00000</v>
      </c>
    </row>
    <row r="279" spans="1:38" s="1" customFormat="1" ht="18" hidden="1" customHeight="1" thickTop="1">
      <c r="A279" s="444"/>
      <c r="B279" s="471" t="s">
        <v>39</v>
      </c>
      <c r="C279" s="391"/>
      <c r="D279" s="36"/>
      <c r="E279" s="36"/>
      <c r="F279" s="37"/>
      <c r="G279" s="427"/>
      <c r="H279" s="427"/>
      <c r="I279" s="163"/>
      <c r="J279" s="163"/>
      <c r="K279" s="10" t="s">
        <v>40</v>
      </c>
      <c r="L279" s="11"/>
      <c r="M279" s="12" t="str">
        <f>IF(L279&gt;0,VLOOKUP(L279,男子登録情報!$J$2:$K$21,2,0),"")</f>
        <v/>
      </c>
      <c r="N279" s="193"/>
      <c r="O279" s="7" t="str">
        <f t="shared" si="115"/>
        <v/>
      </c>
      <c r="P279" s="204"/>
      <c r="Q279" s="14"/>
      <c r="R279" s="478"/>
      <c r="S279" s="479"/>
      <c r="T279" s="480"/>
      <c r="U279" s="483"/>
      <c r="V279" s="197"/>
      <c r="AK279" s="173">
        <f t="shared" si="116"/>
        <v>0</v>
      </c>
      <c r="AL279" s="173" t="str">
        <f t="shared" si="117"/>
        <v>00000</v>
      </c>
    </row>
    <row r="280" spans="1:38" s="1" customFormat="1" ht="18" hidden="1" customHeight="1" thickTop="1">
      <c r="A280" s="442">
        <v>100</v>
      </c>
      <c r="B280" s="469" t="s">
        <v>41</v>
      </c>
      <c r="C280" s="418"/>
      <c r="D280" s="418" t="str">
        <f>IF(C280&gt;0,VLOOKUP(C280,男子登録情報!$A$1:$H$1688,3,0),"")</f>
        <v/>
      </c>
      <c r="E280" s="418" t="str">
        <f>IF(C280&gt;0,VLOOKUP(C280,男子登録情報!$A$1:$H$1688,4,0),"")</f>
        <v/>
      </c>
      <c r="F280" s="34" t="str">
        <f>IF(C280&gt;0,VLOOKUP(C280,男子登録情報!$A$1:$H$1688,8,0),"")</f>
        <v/>
      </c>
      <c r="G280" s="425" t="e">
        <f>IF(F281&gt;0,VLOOKUP(F281,男子登録情報!$N$2:$O$48,2,0),"")</f>
        <v>#N/A</v>
      </c>
      <c r="H280" s="425" t="str">
        <f t="shared" ref="H280" si="131">IF(C280&gt;0,TEXT(C280,"100000000"),"")</f>
        <v/>
      </c>
      <c r="I280" s="162"/>
      <c r="J280" s="162"/>
      <c r="K280" s="4" t="s">
        <v>36</v>
      </c>
      <c r="L280" s="5"/>
      <c r="M280" s="6" t="str">
        <f>IF(L280&gt;0,VLOOKUP(L280,男子登録情報!$J$1:$K$21,2,0),"")</f>
        <v/>
      </c>
      <c r="N280" s="418"/>
      <c r="O280" s="7" t="str">
        <f t="shared" si="115"/>
        <v/>
      </c>
      <c r="P280" s="7"/>
      <c r="Q280" s="8"/>
      <c r="R280" s="472"/>
      <c r="S280" s="473"/>
      <c r="T280" s="474"/>
      <c r="U280" s="481"/>
      <c r="V280" s="197"/>
      <c r="AK280" s="173">
        <f t="shared" si="116"/>
        <v>0</v>
      </c>
      <c r="AL280" s="173" t="str">
        <f t="shared" si="117"/>
        <v>00000</v>
      </c>
    </row>
    <row r="281" spans="1:38" s="1" customFormat="1" ht="18" hidden="1" customHeight="1" thickTop="1">
      <c r="A281" s="443"/>
      <c r="B281" s="470"/>
      <c r="C281" s="466"/>
      <c r="D281" s="466"/>
      <c r="E281" s="466"/>
      <c r="F281" s="35" t="str">
        <f>IF(C280&gt;0,VLOOKUP(C280,男子登録情報!$A$1:$H$1688,5,0),"")</f>
        <v/>
      </c>
      <c r="G281" s="426"/>
      <c r="H281" s="426"/>
      <c r="I281" s="162"/>
      <c r="J281" s="162"/>
      <c r="K281" s="9" t="s">
        <v>38</v>
      </c>
      <c r="L281" s="5"/>
      <c r="M281" s="6" t="str">
        <f>IF(L281&gt;0,VLOOKUP(L281,男子登録情報!$J$2:$K$21,2,0),"")</f>
        <v/>
      </c>
      <c r="N281" s="466"/>
      <c r="O281" s="7" t="str">
        <f t="shared" si="115"/>
        <v/>
      </c>
      <c r="P281" s="7"/>
      <c r="Q281" s="8"/>
      <c r="R281" s="475"/>
      <c r="S281" s="476"/>
      <c r="T281" s="477"/>
      <c r="U281" s="482"/>
      <c r="V281" s="197"/>
      <c r="AK281" s="173">
        <f t="shared" si="116"/>
        <v>0</v>
      </c>
      <c r="AL281" s="173" t="str">
        <f t="shared" si="117"/>
        <v>00000</v>
      </c>
    </row>
    <row r="282" spans="1:38" s="1" customFormat="1" ht="18" hidden="1" customHeight="1" thickTop="1">
      <c r="A282" s="444"/>
      <c r="B282" s="471" t="s">
        <v>39</v>
      </c>
      <c r="C282" s="391"/>
      <c r="D282" s="36"/>
      <c r="E282" s="36"/>
      <c r="F282" s="37"/>
      <c r="G282" s="427"/>
      <c r="H282" s="427"/>
      <c r="I282" s="163"/>
      <c r="J282" s="163"/>
      <c r="K282" s="10" t="s">
        <v>40</v>
      </c>
      <c r="L282" s="11"/>
      <c r="M282" s="12" t="str">
        <f>IF(L282&gt;0,VLOOKUP(L282,男子登録情報!$J$2:$K$21,2,0),"")</f>
        <v/>
      </c>
      <c r="N282" s="193"/>
      <c r="O282" s="7" t="str">
        <f t="shared" si="115"/>
        <v/>
      </c>
      <c r="P282" s="204"/>
      <c r="Q282" s="14"/>
      <c r="R282" s="478"/>
      <c r="S282" s="479"/>
      <c r="T282" s="480"/>
      <c r="U282" s="483"/>
      <c r="V282" s="197"/>
      <c r="AK282" s="173">
        <f t="shared" si="116"/>
        <v>0</v>
      </c>
      <c r="AL282" s="173" t="str">
        <f t="shared" si="117"/>
        <v>00000</v>
      </c>
    </row>
    <row r="283" spans="1:38" s="1" customFormat="1" ht="18" hidden="1" customHeight="1" thickTop="1">
      <c r="A283" s="442">
        <v>101</v>
      </c>
      <c r="B283" s="469" t="s">
        <v>41</v>
      </c>
      <c r="C283" s="418"/>
      <c r="D283" s="418" t="str">
        <f>IF(C283&gt;0,VLOOKUP(C283,男子登録情報!$A$1:$H$1688,3,0),"")</f>
        <v/>
      </c>
      <c r="E283" s="418" t="str">
        <f>IF(C283&gt;0,VLOOKUP(C283,男子登録情報!$A$1:$H$1688,4,0),"")</f>
        <v/>
      </c>
      <c r="F283" s="34" t="str">
        <f>IF(C283&gt;0,VLOOKUP(C283,男子登録情報!$A$1:$H$1688,8,0),"")</f>
        <v/>
      </c>
      <c r="G283" s="425" t="e">
        <f>IF(F284&gt;0,VLOOKUP(F284,男子登録情報!$N$2:$O$48,2,0),"")</f>
        <v>#N/A</v>
      </c>
      <c r="H283" s="425" t="str">
        <f t="shared" ref="H283" si="132">IF(C283&gt;0,TEXT(C283,"100000000"),"")</f>
        <v/>
      </c>
      <c r="I283" s="162"/>
      <c r="J283" s="162"/>
      <c r="K283" s="4" t="s">
        <v>36</v>
      </c>
      <c r="L283" s="5"/>
      <c r="M283" s="6" t="str">
        <f>IF(L283&gt;0,VLOOKUP(L283,男子登録情報!$J$1:$K$21,2,0),"")</f>
        <v/>
      </c>
      <c r="N283" s="418"/>
      <c r="O283" s="7" t="str">
        <f t="shared" si="115"/>
        <v/>
      </c>
      <c r="P283" s="7"/>
      <c r="Q283" s="8"/>
      <c r="R283" s="472"/>
      <c r="S283" s="473"/>
      <c r="T283" s="474"/>
      <c r="U283" s="481"/>
      <c r="V283" s="197"/>
      <c r="AK283" s="173">
        <f t="shared" si="116"/>
        <v>0</v>
      </c>
      <c r="AL283" s="173" t="str">
        <f t="shared" si="117"/>
        <v>00000</v>
      </c>
    </row>
    <row r="284" spans="1:38" s="1" customFormat="1" ht="18" hidden="1" customHeight="1" thickTop="1">
      <c r="A284" s="443"/>
      <c r="B284" s="470"/>
      <c r="C284" s="466"/>
      <c r="D284" s="466"/>
      <c r="E284" s="466"/>
      <c r="F284" s="35" t="str">
        <f>IF(C283&gt;0,VLOOKUP(C283,男子登録情報!$A$1:$H$1688,5,0),"")</f>
        <v/>
      </c>
      <c r="G284" s="426"/>
      <c r="H284" s="426"/>
      <c r="I284" s="162"/>
      <c r="J284" s="162"/>
      <c r="K284" s="9" t="s">
        <v>38</v>
      </c>
      <c r="L284" s="5"/>
      <c r="M284" s="6" t="str">
        <f>IF(L284&gt;0,VLOOKUP(L284,男子登録情報!$J$2:$K$21,2,0),"")</f>
        <v/>
      </c>
      <c r="N284" s="466"/>
      <c r="O284" s="7" t="str">
        <f t="shared" si="115"/>
        <v/>
      </c>
      <c r="P284" s="7"/>
      <c r="Q284" s="8"/>
      <c r="R284" s="475"/>
      <c r="S284" s="476"/>
      <c r="T284" s="477"/>
      <c r="U284" s="482"/>
      <c r="V284" s="197"/>
      <c r="AK284" s="173">
        <f t="shared" si="116"/>
        <v>0</v>
      </c>
      <c r="AL284" s="173" t="str">
        <f t="shared" si="117"/>
        <v>00000</v>
      </c>
    </row>
    <row r="285" spans="1:38" s="1" customFormat="1" ht="18" hidden="1" customHeight="1" thickTop="1">
      <c r="A285" s="444"/>
      <c r="B285" s="471" t="s">
        <v>39</v>
      </c>
      <c r="C285" s="391"/>
      <c r="D285" s="36"/>
      <c r="E285" s="36"/>
      <c r="F285" s="37"/>
      <c r="G285" s="427"/>
      <c r="H285" s="427"/>
      <c r="I285" s="163"/>
      <c r="J285" s="163"/>
      <c r="K285" s="10" t="s">
        <v>40</v>
      </c>
      <c r="L285" s="11"/>
      <c r="M285" s="12" t="str">
        <f>IF(L285&gt;0,VLOOKUP(L285,男子登録情報!$J$2:$K$21,2,0),"")</f>
        <v/>
      </c>
      <c r="N285" s="193"/>
      <c r="O285" s="7" t="str">
        <f t="shared" si="115"/>
        <v/>
      </c>
      <c r="P285" s="204"/>
      <c r="Q285" s="14"/>
      <c r="R285" s="478"/>
      <c r="S285" s="479"/>
      <c r="T285" s="480"/>
      <c r="U285" s="483"/>
      <c r="V285" s="197"/>
      <c r="AK285" s="173">
        <f t="shared" si="116"/>
        <v>0</v>
      </c>
      <c r="AL285" s="173" t="str">
        <f t="shared" si="117"/>
        <v>00000</v>
      </c>
    </row>
    <row r="286" spans="1:38" s="1" customFormat="1" ht="18" hidden="1" customHeight="1" thickTop="1">
      <c r="A286" s="442">
        <v>102</v>
      </c>
      <c r="B286" s="469" t="s">
        <v>41</v>
      </c>
      <c r="C286" s="418"/>
      <c r="D286" s="418" t="str">
        <f>IF(C286&gt;0,VLOOKUP(C286,男子登録情報!$A$1:$H$1688,3,0),"")</f>
        <v/>
      </c>
      <c r="E286" s="418" t="str">
        <f>IF(C286&gt;0,VLOOKUP(C286,男子登録情報!$A$1:$H$1688,4,0),"")</f>
        <v/>
      </c>
      <c r="F286" s="34" t="str">
        <f>IF(C286&gt;0,VLOOKUP(C286,男子登録情報!$A$1:$H$1688,8,0),"")</f>
        <v/>
      </c>
      <c r="G286" s="425" t="e">
        <f>IF(F287&gt;0,VLOOKUP(F287,男子登録情報!$N$2:$O$48,2,0),"")</f>
        <v>#N/A</v>
      </c>
      <c r="H286" s="425" t="str">
        <f t="shared" ref="H286" si="133">IF(C286&gt;0,TEXT(C286,"100000000"),"")</f>
        <v/>
      </c>
      <c r="I286" s="162"/>
      <c r="J286" s="162"/>
      <c r="K286" s="4" t="s">
        <v>36</v>
      </c>
      <c r="L286" s="5"/>
      <c r="M286" s="6" t="str">
        <f>IF(L286&gt;0,VLOOKUP(L286,男子登録情報!$J$1:$K$21,2,0),"")</f>
        <v/>
      </c>
      <c r="N286" s="418"/>
      <c r="O286" s="7" t="str">
        <f t="shared" si="115"/>
        <v/>
      </c>
      <c r="P286" s="7"/>
      <c r="Q286" s="8"/>
      <c r="R286" s="472"/>
      <c r="S286" s="473"/>
      <c r="T286" s="474"/>
      <c r="U286" s="481"/>
      <c r="V286" s="197"/>
      <c r="AK286" s="173">
        <f t="shared" si="116"/>
        <v>0</v>
      </c>
      <c r="AL286" s="173" t="str">
        <f t="shared" si="117"/>
        <v>00000</v>
      </c>
    </row>
    <row r="287" spans="1:38" s="1" customFormat="1" ht="18" hidden="1" customHeight="1" thickTop="1">
      <c r="A287" s="443"/>
      <c r="B287" s="470"/>
      <c r="C287" s="466"/>
      <c r="D287" s="466"/>
      <c r="E287" s="466"/>
      <c r="F287" s="35" t="str">
        <f>IF(C286&gt;0,VLOOKUP(C286,男子登録情報!$A$1:$H$1688,5,0),"")</f>
        <v/>
      </c>
      <c r="G287" s="426"/>
      <c r="H287" s="426"/>
      <c r="I287" s="162"/>
      <c r="J287" s="162"/>
      <c r="K287" s="9" t="s">
        <v>38</v>
      </c>
      <c r="L287" s="5"/>
      <c r="M287" s="6" t="str">
        <f>IF(L287&gt;0,VLOOKUP(L287,男子登録情報!$J$2:$K$21,2,0),"")</f>
        <v/>
      </c>
      <c r="N287" s="466"/>
      <c r="O287" s="7" t="str">
        <f t="shared" si="115"/>
        <v/>
      </c>
      <c r="P287" s="7"/>
      <c r="Q287" s="8"/>
      <c r="R287" s="475"/>
      <c r="S287" s="476"/>
      <c r="T287" s="477"/>
      <c r="U287" s="482"/>
      <c r="V287" s="197"/>
      <c r="AK287" s="173">
        <f t="shared" si="116"/>
        <v>0</v>
      </c>
      <c r="AL287" s="173" t="str">
        <f t="shared" si="117"/>
        <v>00000</v>
      </c>
    </row>
    <row r="288" spans="1:38" s="1" customFormat="1" ht="18" hidden="1" customHeight="1" thickTop="1">
      <c r="A288" s="444"/>
      <c r="B288" s="471" t="s">
        <v>39</v>
      </c>
      <c r="C288" s="391"/>
      <c r="D288" s="36"/>
      <c r="E288" s="36"/>
      <c r="F288" s="37"/>
      <c r="G288" s="427"/>
      <c r="H288" s="427"/>
      <c r="I288" s="163"/>
      <c r="J288" s="163"/>
      <c r="K288" s="10" t="s">
        <v>40</v>
      </c>
      <c r="L288" s="11"/>
      <c r="M288" s="12" t="str">
        <f>IF(L288&gt;0,VLOOKUP(L288,男子登録情報!$J$2:$K$21,2,0),"")</f>
        <v/>
      </c>
      <c r="N288" s="193"/>
      <c r="O288" s="7" t="str">
        <f t="shared" si="115"/>
        <v/>
      </c>
      <c r="P288" s="204"/>
      <c r="Q288" s="14"/>
      <c r="R288" s="478"/>
      <c r="S288" s="479"/>
      <c r="T288" s="480"/>
      <c r="U288" s="483"/>
      <c r="V288" s="197"/>
      <c r="AK288" s="173">
        <f t="shared" si="116"/>
        <v>0</v>
      </c>
      <c r="AL288" s="173" t="str">
        <f t="shared" si="117"/>
        <v>00000</v>
      </c>
    </row>
    <row r="289" spans="1:38" s="1" customFormat="1" ht="18" hidden="1" customHeight="1" thickTop="1">
      <c r="A289" s="442">
        <v>103</v>
      </c>
      <c r="B289" s="469" t="s">
        <v>41</v>
      </c>
      <c r="C289" s="418"/>
      <c r="D289" s="418" t="str">
        <f>IF(C289&gt;0,VLOOKUP(C289,男子登録情報!$A$1:$H$1688,3,0),"")</f>
        <v/>
      </c>
      <c r="E289" s="418" t="str">
        <f>IF(C289&gt;0,VLOOKUP(C289,男子登録情報!$A$1:$H$1688,4,0),"")</f>
        <v/>
      </c>
      <c r="F289" s="34" t="str">
        <f>IF(C289&gt;0,VLOOKUP(C289,男子登録情報!$A$1:$H$1688,8,0),"")</f>
        <v/>
      </c>
      <c r="G289" s="425" t="e">
        <f>IF(F290&gt;0,VLOOKUP(F290,男子登録情報!$N$2:$O$48,2,0),"")</f>
        <v>#N/A</v>
      </c>
      <c r="H289" s="425" t="str">
        <f t="shared" ref="H289" si="134">IF(C289&gt;0,TEXT(C289,"100000000"),"")</f>
        <v/>
      </c>
      <c r="I289" s="162"/>
      <c r="J289" s="162"/>
      <c r="K289" s="4" t="s">
        <v>36</v>
      </c>
      <c r="L289" s="5"/>
      <c r="M289" s="6" t="str">
        <f>IF(L289&gt;0,VLOOKUP(L289,男子登録情報!$J$1:$K$21,2,0),"")</f>
        <v/>
      </c>
      <c r="N289" s="418"/>
      <c r="O289" s="7" t="str">
        <f t="shared" si="115"/>
        <v/>
      </c>
      <c r="P289" s="7"/>
      <c r="Q289" s="8"/>
      <c r="R289" s="472"/>
      <c r="S289" s="473"/>
      <c r="T289" s="474"/>
      <c r="U289" s="481"/>
      <c r="V289" s="197"/>
      <c r="AK289" s="173">
        <f t="shared" si="116"/>
        <v>0</v>
      </c>
      <c r="AL289" s="173" t="str">
        <f t="shared" si="117"/>
        <v>00000</v>
      </c>
    </row>
    <row r="290" spans="1:38" s="1" customFormat="1" ht="18" hidden="1" customHeight="1" thickTop="1">
      <c r="A290" s="443"/>
      <c r="B290" s="470"/>
      <c r="C290" s="466"/>
      <c r="D290" s="466"/>
      <c r="E290" s="466"/>
      <c r="F290" s="35" t="str">
        <f>IF(C289&gt;0,VLOOKUP(C289,男子登録情報!$A$1:$H$1688,5,0),"")</f>
        <v/>
      </c>
      <c r="G290" s="426"/>
      <c r="H290" s="426"/>
      <c r="I290" s="162"/>
      <c r="J290" s="162"/>
      <c r="K290" s="9" t="s">
        <v>38</v>
      </c>
      <c r="L290" s="5"/>
      <c r="M290" s="6" t="str">
        <f>IF(L290&gt;0,VLOOKUP(L290,男子登録情報!$J$2:$K$21,2,0),"")</f>
        <v/>
      </c>
      <c r="N290" s="466"/>
      <c r="O290" s="7" t="str">
        <f t="shared" si="115"/>
        <v/>
      </c>
      <c r="P290" s="7"/>
      <c r="Q290" s="8"/>
      <c r="R290" s="475"/>
      <c r="S290" s="476"/>
      <c r="T290" s="477"/>
      <c r="U290" s="482"/>
      <c r="V290" s="197"/>
      <c r="AK290" s="173">
        <f t="shared" si="116"/>
        <v>0</v>
      </c>
      <c r="AL290" s="173" t="str">
        <f t="shared" si="117"/>
        <v>00000</v>
      </c>
    </row>
    <row r="291" spans="1:38" s="1" customFormat="1" ht="18" hidden="1" customHeight="1" thickTop="1">
      <c r="A291" s="444"/>
      <c r="B291" s="471" t="s">
        <v>39</v>
      </c>
      <c r="C291" s="391"/>
      <c r="D291" s="36"/>
      <c r="E291" s="36"/>
      <c r="F291" s="37"/>
      <c r="G291" s="427"/>
      <c r="H291" s="427"/>
      <c r="I291" s="163"/>
      <c r="J291" s="163"/>
      <c r="K291" s="10" t="s">
        <v>40</v>
      </c>
      <c r="L291" s="11"/>
      <c r="M291" s="12" t="str">
        <f>IF(L291&gt;0,VLOOKUP(L291,男子登録情報!$J$2:$K$21,2,0),"")</f>
        <v/>
      </c>
      <c r="N291" s="193"/>
      <c r="O291" s="7" t="str">
        <f t="shared" si="115"/>
        <v/>
      </c>
      <c r="P291" s="204"/>
      <c r="Q291" s="14"/>
      <c r="R291" s="478"/>
      <c r="S291" s="479"/>
      <c r="T291" s="480"/>
      <c r="U291" s="483"/>
      <c r="V291" s="197"/>
      <c r="AK291" s="173">
        <f t="shared" si="116"/>
        <v>0</v>
      </c>
      <c r="AL291" s="173" t="str">
        <f t="shared" si="117"/>
        <v>00000</v>
      </c>
    </row>
    <row r="292" spans="1:38" s="1" customFormat="1" ht="18" hidden="1" customHeight="1" thickTop="1">
      <c r="A292" s="442">
        <v>104</v>
      </c>
      <c r="B292" s="469" t="s">
        <v>41</v>
      </c>
      <c r="C292" s="418"/>
      <c r="D292" s="418" t="str">
        <f>IF(C292&gt;0,VLOOKUP(C292,男子登録情報!$A$1:$H$1688,3,0),"")</f>
        <v/>
      </c>
      <c r="E292" s="418" t="str">
        <f>IF(C292&gt;0,VLOOKUP(C292,男子登録情報!$A$1:$H$1688,4,0),"")</f>
        <v/>
      </c>
      <c r="F292" s="34" t="str">
        <f>IF(C292&gt;0,VLOOKUP(C292,男子登録情報!$A$1:$H$1688,8,0),"")</f>
        <v/>
      </c>
      <c r="G292" s="425" t="e">
        <f>IF(F293&gt;0,VLOOKUP(F293,男子登録情報!$N$2:$O$48,2,0),"")</f>
        <v>#N/A</v>
      </c>
      <c r="H292" s="425" t="str">
        <f t="shared" ref="H292" si="135">IF(C292&gt;0,TEXT(C292,"100000000"),"")</f>
        <v/>
      </c>
      <c r="I292" s="162"/>
      <c r="J292" s="162"/>
      <c r="K292" s="4" t="s">
        <v>36</v>
      </c>
      <c r="L292" s="5"/>
      <c r="M292" s="6" t="str">
        <f>IF(L292&gt;0,VLOOKUP(L292,男子登録情報!$J$1:$K$21,2,0),"")</f>
        <v/>
      </c>
      <c r="N292" s="418"/>
      <c r="O292" s="7" t="str">
        <f t="shared" si="115"/>
        <v/>
      </c>
      <c r="P292" s="7"/>
      <c r="Q292" s="8"/>
      <c r="R292" s="472"/>
      <c r="S292" s="473"/>
      <c r="T292" s="474"/>
      <c r="U292" s="481"/>
      <c r="V292" s="197"/>
      <c r="AK292" s="173">
        <f t="shared" si="116"/>
        <v>0</v>
      </c>
      <c r="AL292" s="173" t="str">
        <f t="shared" si="117"/>
        <v>00000</v>
      </c>
    </row>
    <row r="293" spans="1:38" s="1" customFormat="1" ht="18" hidden="1" customHeight="1" thickTop="1">
      <c r="A293" s="443"/>
      <c r="B293" s="470"/>
      <c r="C293" s="466"/>
      <c r="D293" s="466"/>
      <c r="E293" s="466"/>
      <c r="F293" s="35" t="str">
        <f>IF(C292&gt;0,VLOOKUP(C292,男子登録情報!$A$1:$H$1688,5,0),"")</f>
        <v/>
      </c>
      <c r="G293" s="426"/>
      <c r="H293" s="426"/>
      <c r="I293" s="162"/>
      <c r="J293" s="162"/>
      <c r="K293" s="9" t="s">
        <v>38</v>
      </c>
      <c r="L293" s="5"/>
      <c r="M293" s="6" t="str">
        <f>IF(L293&gt;0,VLOOKUP(L293,男子登録情報!$J$2:$K$21,2,0),"")</f>
        <v/>
      </c>
      <c r="N293" s="466"/>
      <c r="O293" s="7" t="str">
        <f t="shared" si="115"/>
        <v/>
      </c>
      <c r="P293" s="7"/>
      <c r="Q293" s="8"/>
      <c r="R293" s="475"/>
      <c r="S293" s="476"/>
      <c r="T293" s="477"/>
      <c r="U293" s="482"/>
      <c r="V293" s="197"/>
      <c r="AK293" s="173">
        <f t="shared" si="116"/>
        <v>0</v>
      </c>
      <c r="AL293" s="173" t="str">
        <f t="shared" si="117"/>
        <v>00000</v>
      </c>
    </row>
    <row r="294" spans="1:38" s="1" customFormat="1" ht="18" hidden="1" customHeight="1" thickTop="1">
      <c r="A294" s="444"/>
      <c r="B294" s="471" t="s">
        <v>39</v>
      </c>
      <c r="C294" s="391"/>
      <c r="D294" s="36"/>
      <c r="E294" s="36"/>
      <c r="F294" s="37"/>
      <c r="G294" s="427"/>
      <c r="H294" s="427"/>
      <c r="I294" s="163"/>
      <c r="J294" s="163"/>
      <c r="K294" s="10" t="s">
        <v>40</v>
      </c>
      <c r="L294" s="11"/>
      <c r="M294" s="12" t="str">
        <f>IF(L294&gt;0,VLOOKUP(L294,男子登録情報!$J$2:$K$21,2,0),"")</f>
        <v/>
      </c>
      <c r="N294" s="193"/>
      <c r="O294" s="7" t="str">
        <f t="shared" si="115"/>
        <v/>
      </c>
      <c r="P294" s="204"/>
      <c r="Q294" s="14"/>
      <c r="R294" s="478"/>
      <c r="S294" s="479"/>
      <c r="T294" s="480"/>
      <c r="U294" s="483"/>
      <c r="V294" s="197"/>
      <c r="AK294" s="173">
        <f t="shared" si="116"/>
        <v>0</v>
      </c>
      <c r="AL294" s="173" t="str">
        <f t="shared" si="117"/>
        <v>00000</v>
      </c>
    </row>
    <row r="295" spans="1:38" s="1" customFormat="1" ht="18" hidden="1" customHeight="1" thickTop="1">
      <c r="A295" s="442">
        <v>105</v>
      </c>
      <c r="B295" s="469" t="s">
        <v>41</v>
      </c>
      <c r="C295" s="418"/>
      <c r="D295" s="418" t="str">
        <f>IF(C295&gt;0,VLOOKUP(C295,男子登録情報!$A$1:$H$1688,3,0),"")</f>
        <v/>
      </c>
      <c r="E295" s="418" t="str">
        <f>IF(C295&gt;0,VLOOKUP(C295,男子登録情報!$A$1:$H$1688,4,0),"")</f>
        <v/>
      </c>
      <c r="F295" s="34" t="str">
        <f>IF(C295&gt;0,VLOOKUP(C295,男子登録情報!$A$1:$H$1688,8,0),"")</f>
        <v/>
      </c>
      <c r="G295" s="425" t="e">
        <f>IF(F296&gt;0,VLOOKUP(F296,男子登録情報!$N$2:$O$48,2,0),"")</f>
        <v>#N/A</v>
      </c>
      <c r="H295" s="425" t="str">
        <f t="shared" ref="H295" si="136">IF(C295&gt;0,TEXT(C295,"100000000"),"")</f>
        <v/>
      </c>
      <c r="I295" s="162"/>
      <c r="J295" s="162"/>
      <c r="K295" s="4" t="s">
        <v>36</v>
      </c>
      <c r="L295" s="5"/>
      <c r="M295" s="6" t="str">
        <f>IF(L295&gt;0,VLOOKUP(L295,男子登録情報!$J$1:$K$21,2,0),"")</f>
        <v/>
      </c>
      <c r="N295" s="418"/>
      <c r="O295" s="7" t="str">
        <f t="shared" si="115"/>
        <v/>
      </c>
      <c r="P295" s="7"/>
      <c r="Q295" s="8"/>
      <c r="R295" s="472"/>
      <c r="S295" s="473"/>
      <c r="T295" s="474"/>
      <c r="U295" s="481"/>
      <c r="V295" s="197"/>
      <c r="AK295" s="173">
        <f t="shared" si="116"/>
        <v>0</v>
      </c>
      <c r="AL295" s="173" t="str">
        <f t="shared" si="117"/>
        <v>00000</v>
      </c>
    </row>
    <row r="296" spans="1:38" s="1" customFormat="1" ht="18" hidden="1" customHeight="1" thickTop="1">
      <c r="A296" s="443"/>
      <c r="B296" s="470"/>
      <c r="C296" s="466"/>
      <c r="D296" s="466"/>
      <c r="E296" s="466"/>
      <c r="F296" s="35" t="str">
        <f>IF(C295&gt;0,VLOOKUP(C295,男子登録情報!$A$1:$H$1688,5,0),"")</f>
        <v/>
      </c>
      <c r="G296" s="426"/>
      <c r="H296" s="426"/>
      <c r="I296" s="162"/>
      <c r="J296" s="162"/>
      <c r="K296" s="9" t="s">
        <v>38</v>
      </c>
      <c r="L296" s="5"/>
      <c r="M296" s="6" t="str">
        <f>IF(L296&gt;0,VLOOKUP(L296,男子登録情報!$J$2:$K$21,2,0),"")</f>
        <v/>
      </c>
      <c r="N296" s="466"/>
      <c r="O296" s="7" t="str">
        <f t="shared" si="115"/>
        <v/>
      </c>
      <c r="P296" s="7"/>
      <c r="Q296" s="8"/>
      <c r="R296" s="475"/>
      <c r="S296" s="476"/>
      <c r="T296" s="477"/>
      <c r="U296" s="482"/>
      <c r="V296" s="197"/>
      <c r="AK296" s="173">
        <f t="shared" si="116"/>
        <v>0</v>
      </c>
      <c r="AL296" s="173" t="str">
        <f t="shared" si="117"/>
        <v>00000</v>
      </c>
    </row>
    <row r="297" spans="1:38" s="1" customFormat="1" ht="18" hidden="1" customHeight="1" thickTop="1">
      <c r="A297" s="444"/>
      <c r="B297" s="471" t="s">
        <v>39</v>
      </c>
      <c r="C297" s="391"/>
      <c r="D297" s="36"/>
      <c r="E297" s="36"/>
      <c r="F297" s="37"/>
      <c r="G297" s="427"/>
      <c r="H297" s="427"/>
      <c r="I297" s="163"/>
      <c r="J297" s="163"/>
      <c r="K297" s="10" t="s">
        <v>40</v>
      </c>
      <c r="L297" s="11"/>
      <c r="M297" s="12" t="str">
        <f>IF(L297&gt;0,VLOOKUP(L297,男子登録情報!$J$2:$K$21,2,0),"")</f>
        <v/>
      </c>
      <c r="N297" s="193"/>
      <c r="O297" s="7" t="str">
        <f t="shared" si="115"/>
        <v/>
      </c>
      <c r="P297" s="204"/>
      <c r="Q297" s="14"/>
      <c r="R297" s="478"/>
      <c r="S297" s="479"/>
      <c r="T297" s="480"/>
      <c r="U297" s="483"/>
      <c r="V297" s="197"/>
      <c r="AK297" s="173">
        <f t="shared" si="116"/>
        <v>0</v>
      </c>
      <c r="AL297" s="173" t="str">
        <f t="shared" si="117"/>
        <v>00000</v>
      </c>
    </row>
    <row r="298" spans="1:38" s="1" customFormat="1" ht="18" hidden="1" customHeight="1" thickTop="1">
      <c r="A298" s="442">
        <v>106</v>
      </c>
      <c r="B298" s="469" t="s">
        <v>41</v>
      </c>
      <c r="C298" s="418"/>
      <c r="D298" s="418" t="str">
        <f>IF(C298&gt;0,VLOOKUP(C298,男子登録情報!$A$1:$H$1688,3,0),"")</f>
        <v/>
      </c>
      <c r="E298" s="418" t="str">
        <f>IF(C298&gt;0,VLOOKUP(C298,男子登録情報!$A$1:$H$1688,4,0),"")</f>
        <v/>
      </c>
      <c r="F298" s="34" t="str">
        <f>IF(C298&gt;0,VLOOKUP(C298,男子登録情報!$A$1:$H$1688,8,0),"")</f>
        <v/>
      </c>
      <c r="G298" s="425" t="e">
        <f>IF(F299&gt;0,VLOOKUP(F299,男子登録情報!$N$2:$O$48,2,0),"")</f>
        <v>#N/A</v>
      </c>
      <c r="H298" s="425" t="str">
        <f t="shared" ref="H298" si="137">IF(C298&gt;0,TEXT(C298,"100000000"),"")</f>
        <v/>
      </c>
      <c r="I298" s="162"/>
      <c r="J298" s="162"/>
      <c r="K298" s="4" t="s">
        <v>36</v>
      </c>
      <c r="L298" s="5"/>
      <c r="M298" s="6" t="str">
        <f>IF(L298&gt;0,VLOOKUP(L298,男子登録情報!$J$1:$K$21,2,0),"")</f>
        <v/>
      </c>
      <c r="N298" s="418"/>
      <c r="O298" s="7" t="str">
        <f t="shared" si="115"/>
        <v/>
      </c>
      <c r="P298" s="7"/>
      <c r="Q298" s="8"/>
      <c r="R298" s="472"/>
      <c r="S298" s="473"/>
      <c r="T298" s="474"/>
      <c r="U298" s="481"/>
      <c r="V298" s="197"/>
      <c r="AK298" s="173">
        <f t="shared" si="116"/>
        <v>0</v>
      </c>
      <c r="AL298" s="173" t="str">
        <f t="shared" si="117"/>
        <v>00000</v>
      </c>
    </row>
    <row r="299" spans="1:38" s="1" customFormat="1" ht="18" hidden="1" customHeight="1" thickTop="1">
      <c r="A299" s="443"/>
      <c r="B299" s="470"/>
      <c r="C299" s="466"/>
      <c r="D299" s="466"/>
      <c r="E299" s="466"/>
      <c r="F299" s="35" t="str">
        <f>IF(C298&gt;0,VLOOKUP(C298,男子登録情報!$A$1:$H$1688,5,0),"")</f>
        <v/>
      </c>
      <c r="G299" s="426"/>
      <c r="H299" s="426"/>
      <c r="I299" s="162"/>
      <c r="J299" s="162"/>
      <c r="K299" s="9" t="s">
        <v>38</v>
      </c>
      <c r="L299" s="5"/>
      <c r="M299" s="6" t="str">
        <f>IF(L299&gt;0,VLOOKUP(L299,男子登録情報!$J$2:$K$21,2,0),"")</f>
        <v/>
      </c>
      <c r="N299" s="466"/>
      <c r="O299" s="7" t="str">
        <f t="shared" si="115"/>
        <v/>
      </c>
      <c r="P299" s="7"/>
      <c r="Q299" s="8"/>
      <c r="R299" s="475"/>
      <c r="S299" s="476"/>
      <c r="T299" s="477"/>
      <c r="U299" s="482"/>
      <c r="V299" s="197"/>
      <c r="AK299" s="173">
        <f t="shared" si="116"/>
        <v>0</v>
      </c>
      <c r="AL299" s="173" t="str">
        <f t="shared" si="117"/>
        <v>00000</v>
      </c>
    </row>
    <row r="300" spans="1:38" s="1" customFormat="1" ht="18" hidden="1" customHeight="1" thickTop="1">
      <c r="A300" s="444"/>
      <c r="B300" s="471" t="s">
        <v>39</v>
      </c>
      <c r="C300" s="391"/>
      <c r="D300" s="36"/>
      <c r="E300" s="36"/>
      <c r="F300" s="37"/>
      <c r="G300" s="427"/>
      <c r="H300" s="427"/>
      <c r="I300" s="163"/>
      <c r="J300" s="163"/>
      <c r="K300" s="10" t="s">
        <v>40</v>
      </c>
      <c r="L300" s="11"/>
      <c r="M300" s="12" t="str">
        <f>IF(L300&gt;0,VLOOKUP(L300,男子登録情報!$J$2:$K$21,2,0),"")</f>
        <v/>
      </c>
      <c r="N300" s="193"/>
      <c r="O300" s="7" t="str">
        <f t="shared" si="115"/>
        <v/>
      </c>
      <c r="P300" s="204"/>
      <c r="Q300" s="14"/>
      <c r="R300" s="478"/>
      <c r="S300" s="479"/>
      <c r="T300" s="480"/>
      <c r="U300" s="483"/>
      <c r="V300" s="197"/>
      <c r="AK300" s="173">
        <f t="shared" si="116"/>
        <v>0</v>
      </c>
      <c r="AL300" s="173" t="str">
        <f t="shared" si="117"/>
        <v>00000</v>
      </c>
    </row>
    <row r="301" spans="1:38" s="1" customFormat="1" ht="18" hidden="1" customHeight="1" thickTop="1">
      <c r="A301" s="442">
        <v>107</v>
      </c>
      <c r="B301" s="469" t="s">
        <v>41</v>
      </c>
      <c r="C301" s="418"/>
      <c r="D301" s="418" t="str">
        <f>IF(C301&gt;0,VLOOKUP(C301,男子登録情報!$A$1:$H$1688,3,0),"")</f>
        <v/>
      </c>
      <c r="E301" s="418" t="str">
        <f>IF(C301&gt;0,VLOOKUP(C301,男子登録情報!$A$1:$H$1688,4,0),"")</f>
        <v/>
      </c>
      <c r="F301" s="34" t="str">
        <f>IF(C301&gt;0,VLOOKUP(C301,男子登録情報!$A$1:$H$1688,8,0),"")</f>
        <v/>
      </c>
      <c r="G301" s="425" t="e">
        <f>IF(F302&gt;0,VLOOKUP(F302,男子登録情報!$N$2:$O$48,2,0),"")</f>
        <v>#N/A</v>
      </c>
      <c r="H301" s="425" t="str">
        <f t="shared" ref="H301" si="138">IF(C301&gt;0,TEXT(C301,"100000000"),"")</f>
        <v/>
      </c>
      <c r="I301" s="162"/>
      <c r="J301" s="162"/>
      <c r="K301" s="4" t="s">
        <v>36</v>
      </c>
      <c r="L301" s="5"/>
      <c r="M301" s="6" t="str">
        <f>IF(L301&gt;0,VLOOKUP(L301,男子登録情報!$J$1:$K$21,2,0),"")</f>
        <v/>
      </c>
      <c r="N301" s="418"/>
      <c r="O301" s="7" t="str">
        <f t="shared" si="115"/>
        <v/>
      </c>
      <c r="P301" s="7"/>
      <c r="Q301" s="8"/>
      <c r="R301" s="472"/>
      <c r="S301" s="473"/>
      <c r="T301" s="474"/>
      <c r="U301" s="481"/>
      <c r="V301" s="197"/>
      <c r="AK301" s="173">
        <f t="shared" si="116"/>
        <v>0</v>
      </c>
      <c r="AL301" s="173" t="str">
        <f t="shared" si="117"/>
        <v>00000</v>
      </c>
    </row>
    <row r="302" spans="1:38" s="1" customFormat="1" ht="18" hidden="1" customHeight="1" thickTop="1">
      <c r="A302" s="443"/>
      <c r="B302" s="470"/>
      <c r="C302" s="466"/>
      <c r="D302" s="466"/>
      <c r="E302" s="466"/>
      <c r="F302" s="35" t="str">
        <f>IF(C301&gt;0,VLOOKUP(C301,男子登録情報!$A$1:$H$1688,5,0),"")</f>
        <v/>
      </c>
      <c r="G302" s="426"/>
      <c r="H302" s="426"/>
      <c r="I302" s="162"/>
      <c r="J302" s="162"/>
      <c r="K302" s="9" t="s">
        <v>38</v>
      </c>
      <c r="L302" s="5"/>
      <c r="M302" s="6" t="str">
        <f>IF(L302&gt;0,VLOOKUP(L302,男子登録情報!$J$2:$K$21,2,0),"")</f>
        <v/>
      </c>
      <c r="N302" s="466"/>
      <c r="O302" s="7" t="str">
        <f t="shared" si="115"/>
        <v/>
      </c>
      <c r="P302" s="7"/>
      <c r="Q302" s="8"/>
      <c r="R302" s="475"/>
      <c r="S302" s="476"/>
      <c r="T302" s="477"/>
      <c r="U302" s="482"/>
      <c r="V302" s="197"/>
      <c r="AK302" s="173">
        <f t="shared" si="116"/>
        <v>0</v>
      </c>
      <c r="AL302" s="173" t="str">
        <f t="shared" si="117"/>
        <v>00000</v>
      </c>
    </row>
    <row r="303" spans="1:38" s="1" customFormat="1" ht="18" hidden="1" customHeight="1" thickTop="1">
      <c r="A303" s="444"/>
      <c r="B303" s="471" t="s">
        <v>39</v>
      </c>
      <c r="C303" s="391"/>
      <c r="D303" s="36"/>
      <c r="E303" s="36"/>
      <c r="F303" s="37"/>
      <c r="G303" s="427"/>
      <c r="H303" s="427"/>
      <c r="I303" s="163"/>
      <c r="J303" s="163"/>
      <c r="K303" s="10" t="s">
        <v>40</v>
      </c>
      <c r="L303" s="11"/>
      <c r="M303" s="12" t="str">
        <f>IF(L303&gt;0,VLOOKUP(L303,男子登録情報!$J$2:$K$21,2,0),"")</f>
        <v/>
      </c>
      <c r="N303" s="193"/>
      <c r="O303" s="7" t="str">
        <f t="shared" ref="O303:O366" si="139">IF(M303="","",LEFT(M303,5)&amp;" "&amp;IF(OR(LEFT(M303,3)*1&lt;70,LEFT(M303,3)*1&gt;100),REPT(0,7-LEN(N303)),REPT(0,5-LEN(N303)))&amp;N303)</f>
        <v/>
      </c>
      <c r="P303" s="204"/>
      <c r="Q303" s="14"/>
      <c r="R303" s="478"/>
      <c r="S303" s="479"/>
      <c r="T303" s="480"/>
      <c r="U303" s="483"/>
      <c r="V303" s="197"/>
      <c r="AK303" s="173">
        <f t="shared" si="116"/>
        <v>0</v>
      </c>
      <c r="AL303" s="173" t="str">
        <f t="shared" si="117"/>
        <v>00000</v>
      </c>
    </row>
    <row r="304" spans="1:38" s="1" customFormat="1" ht="18" hidden="1" customHeight="1" thickTop="1">
      <c r="A304" s="442">
        <v>108</v>
      </c>
      <c r="B304" s="469" t="s">
        <v>41</v>
      </c>
      <c r="C304" s="418"/>
      <c r="D304" s="418" t="str">
        <f>IF(C304&gt;0,VLOOKUP(C304,男子登録情報!$A$1:$H$1688,3,0),"")</f>
        <v/>
      </c>
      <c r="E304" s="418" t="str">
        <f>IF(C304&gt;0,VLOOKUP(C304,男子登録情報!$A$1:$H$1688,4,0),"")</f>
        <v/>
      </c>
      <c r="F304" s="34" t="str">
        <f>IF(C304&gt;0,VLOOKUP(C304,男子登録情報!$A$1:$H$1688,8,0),"")</f>
        <v/>
      </c>
      <c r="G304" s="425" t="e">
        <f>IF(F305&gt;0,VLOOKUP(F305,男子登録情報!$N$2:$O$48,2,0),"")</f>
        <v>#N/A</v>
      </c>
      <c r="H304" s="425" t="str">
        <f t="shared" ref="H304" si="140">IF(C304&gt;0,TEXT(C304,"100000000"),"")</f>
        <v/>
      </c>
      <c r="I304" s="162"/>
      <c r="J304" s="162"/>
      <c r="K304" s="4" t="s">
        <v>36</v>
      </c>
      <c r="L304" s="5"/>
      <c r="M304" s="6" t="str">
        <f>IF(L304&gt;0,VLOOKUP(L304,男子登録情報!$J$1:$K$21,2,0),"")</f>
        <v/>
      </c>
      <c r="N304" s="418"/>
      <c r="O304" s="7" t="str">
        <f t="shared" si="139"/>
        <v/>
      </c>
      <c r="P304" s="7"/>
      <c r="Q304" s="8"/>
      <c r="R304" s="472"/>
      <c r="S304" s="473"/>
      <c r="T304" s="474"/>
      <c r="U304" s="481"/>
      <c r="V304" s="197"/>
      <c r="AK304" s="173">
        <f t="shared" ref="AK304:AK367" si="141">IF(VALUE(AO304)&gt;59,1,0)</f>
        <v>0</v>
      </c>
      <c r="AL304" s="173" t="str">
        <f t="shared" ref="AL304:AL367" si="142">IF(COUNTIF(L304,"*m*")&gt;0,RIGHT(10000000+AS304,7),RIGHT(100000+AS304,5))</f>
        <v>00000</v>
      </c>
    </row>
    <row r="305" spans="1:38" s="1" customFormat="1" ht="18" hidden="1" customHeight="1" thickTop="1">
      <c r="A305" s="443"/>
      <c r="B305" s="470"/>
      <c r="C305" s="466"/>
      <c r="D305" s="466"/>
      <c r="E305" s="466"/>
      <c r="F305" s="35" t="str">
        <f>IF(C304&gt;0,VLOOKUP(C304,男子登録情報!$A$1:$H$1688,5,0),"")</f>
        <v/>
      </c>
      <c r="G305" s="426"/>
      <c r="H305" s="426"/>
      <c r="I305" s="162"/>
      <c r="J305" s="162"/>
      <c r="K305" s="9" t="s">
        <v>38</v>
      </c>
      <c r="L305" s="5"/>
      <c r="M305" s="6" t="str">
        <f>IF(L305&gt;0,VLOOKUP(L305,男子登録情報!$J$2:$K$21,2,0),"")</f>
        <v/>
      </c>
      <c r="N305" s="466"/>
      <c r="O305" s="7" t="str">
        <f t="shared" si="139"/>
        <v/>
      </c>
      <c r="P305" s="7"/>
      <c r="Q305" s="8"/>
      <c r="R305" s="475"/>
      <c r="S305" s="476"/>
      <c r="T305" s="477"/>
      <c r="U305" s="482"/>
      <c r="V305" s="197"/>
      <c r="AK305" s="173">
        <f t="shared" si="141"/>
        <v>0</v>
      </c>
      <c r="AL305" s="173" t="str">
        <f t="shared" si="142"/>
        <v>00000</v>
      </c>
    </row>
    <row r="306" spans="1:38" s="1" customFormat="1" ht="18" hidden="1" customHeight="1" thickTop="1">
      <c r="A306" s="444"/>
      <c r="B306" s="471" t="s">
        <v>39</v>
      </c>
      <c r="C306" s="391"/>
      <c r="D306" s="36"/>
      <c r="E306" s="36"/>
      <c r="F306" s="37"/>
      <c r="G306" s="427"/>
      <c r="H306" s="427"/>
      <c r="I306" s="163"/>
      <c r="J306" s="163"/>
      <c r="K306" s="10" t="s">
        <v>40</v>
      </c>
      <c r="L306" s="11"/>
      <c r="M306" s="12" t="str">
        <f>IF(L306&gt;0,VLOOKUP(L306,男子登録情報!$J$2:$K$21,2,0),"")</f>
        <v/>
      </c>
      <c r="N306" s="193"/>
      <c r="O306" s="7" t="str">
        <f t="shared" si="139"/>
        <v/>
      </c>
      <c r="P306" s="204"/>
      <c r="Q306" s="14"/>
      <c r="R306" s="478"/>
      <c r="S306" s="479"/>
      <c r="T306" s="480"/>
      <c r="U306" s="483"/>
      <c r="V306" s="197"/>
      <c r="AK306" s="173">
        <f t="shared" si="141"/>
        <v>0</v>
      </c>
      <c r="AL306" s="173" t="str">
        <f t="shared" si="142"/>
        <v>00000</v>
      </c>
    </row>
    <row r="307" spans="1:38" s="1" customFormat="1" ht="18" hidden="1" customHeight="1" thickTop="1">
      <c r="A307" s="442">
        <v>109</v>
      </c>
      <c r="B307" s="469" t="s">
        <v>41</v>
      </c>
      <c r="C307" s="418"/>
      <c r="D307" s="418" t="str">
        <f>IF(C307&gt;0,VLOOKUP(C307,男子登録情報!$A$1:$H$1688,3,0),"")</f>
        <v/>
      </c>
      <c r="E307" s="418" t="str">
        <f>IF(C307&gt;0,VLOOKUP(C307,男子登録情報!$A$1:$H$1688,4,0),"")</f>
        <v/>
      </c>
      <c r="F307" s="34" t="str">
        <f>IF(C307&gt;0,VLOOKUP(C307,男子登録情報!$A$1:$H$1688,8,0),"")</f>
        <v/>
      </c>
      <c r="G307" s="425" t="e">
        <f>IF(F308&gt;0,VLOOKUP(F308,男子登録情報!$N$2:$O$48,2,0),"")</f>
        <v>#N/A</v>
      </c>
      <c r="H307" s="425" t="str">
        <f t="shared" ref="H307" si="143">IF(C307&gt;0,TEXT(C307,"100000000"),"")</f>
        <v/>
      </c>
      <c r="I307" s="162"/>
      <c r="J307" s="162"/>
      <c r="K307" s="4" t="s">
        <v>36</v>
      </c>
      <c r="L307" s="5"/>
      <c r="M307" s="6" t="str">
        <f>IF(L307&gt;0,VLOOKUP(L307,男子登録情報!$J$1:$K$21,2,0),"")</f>
        <v/>
      </c>
      <c r="N307" s="418"/>
      <c r="O307" s="7" t="str">
        <f t="shared" si="139"/>
        <v/>
      </c>
      <c r="P307" s="7"/>
      <c r="Q307" s="8"/>
      <c r="R307" s="472"/>
      <c r="S307" s="473"/>
      <c r="T307" s="474"/>
      <c r="U307" s="481"/>
      <c r="V307" s="197"/>
      <c r="AK307" s="173">
        <f t="shared" si="141"/>
        <v>0</v>
      </c>
      <c r="AL307" s="173" t="str">
        <f t="shared" si="142"/>
        <v>00000</v>
      </c>
    </row>
    <row r="308" spans="1:38" s="1" customFormat="1" ht="18" hidden="1" customHeight="1" thickTop="1">
      <c r="A308" s="443"/>
      <c r="B308" s="470"/>
      <c r="C308" s="466"/>
      <c r="D308" s="466"/>
      <c r="E308" s="466"/>
      <c r="F308" s="35" t="str">
        <f>IF(C307&gt;0,VLOOKUP(C307,男子登録情報!$A$1:$H$1688,5,0),"")</f>
        <v/>
      </c>
      <c r="G308" s="426"/>
      <c r="H308" s="426"/>
      <c r="I308" s="162"/>
      <c r="J308" s="162"/>
      <c r="K308" s="9" t="s">
        <v>38</v>
      </c>
      <c r="L308" s="5"/>
      <c r="M308" s="6" t="str">
        <f>IF(L308&gt;0,VLOOKUP(L308,男子登録情報!$J$2:$K$21,2,0),"")</f>
        <v/>
      </c>
      <c r="N308" s="466"/>
      <c r="O308" s="7" t="str">
        <f t="shared" si="139"/>
        <v/>
      </c>
      <c r="P308" s="7"/>
      <c r="Q308" s="8"/>
      <c r="R308" s="475"/>
      <c r="S308" s="476"/>
      <c r="T308" s="477"/>
      <c r="U308" s="482"/>
      <c r="V308" s="197"/>
      <c r="AK308" s="173">
        <f t="shared" si="141"/>
        <v>0</v>
      </c>
      <c r="AL308" s="173" t="str">
        <f t="shared" si="142"/>
        <v>00000</v>
      </c>
    </row>
    <row r="309" spans="1:38" s="1" customFormat="1" ht="18" hidden="1" customHeight="1" thickTop="1">
      <c r="A309" s="444"/>
      <c r="B309" s="471" t="s">
        <v>39</v>
      </c>
      <c r="C309" s="391"/>
      <c r="D309" s="36"/>
      <c r="E309" s="36"/>
      <c r="F309" s="37"/>
      <c r="G309" s="427"/>
      <c r="H309" s="427"/>
      <c r="I309" s="163"/>
      <c r="J309" s="163"/>
      <c r="K309" s="10" t="s">
        <v>40</v>
      </c>
      <c r="L309" s="11"/>
      <c r="M309" s="12" t="str">
        <f>IF(L309&gt;0,VLOOKUP(L309,男子登録情報!$J$2:$K$21,2,0),"")</f>
        <v/>
      </c>
      <c r="N309" s="193"/>
      <c r="O309" s="7" t="str">
        <f t="shared" si="139"/>
        <v/>
      </c>
      <c r="P309" s="204"/>
      <c r="Q309" s="14"/>
      <c r="R309" s="478"/>
      <c r="S309" s="479"/>
      <c r="T309" s="480"/>
      <c r="U309" s="483"/>
      <c r="V309" s="197"/>
      <c r="AK309" s="173">
        <f t="shared" si="141"/>
        <v>0</v>
      </c>
      <c r="AL309" s="173" t="str">
        <f t="shared" si="142"/>
        <v>00000</v>
      </c>
    </row>
    <row r="310" spans="1:38" s="1" customFormat="1" ht="18" hidden="1" customHeight="1" thickTop="1">
      <c r="A310" s="442">
        <v>110</v>
      </c>
      <c r="B310" s="469" t="s">
        <v>41</v>
      </c>
      <c r="C310" s="418"/>
      <c r="D310" s="418" t="str">
        <f>IF(C310&gt;0,VLOOKUP(C310,男子登録情報!$A$1:$H$1688,3,0),"")</f>
        <v/>
      </c>
      <c r="E310" s="418" t="str">
        <f>IF(C310&gt;0,VLOOKUP(C310,男子登録情報!$A$1:$H$1688,4,0),"")</f>
        <v/>
      </c>
      <c r="F310" s="34" t="str">
        <f>IF(C310&gt;0,VLOOKUP(C310,男子登録情報!$A$1:$H$1688,8,0),"")</f>
        <v/>
      </c>
      <c r="G310" s="425" t="e">
        <f>IF(F311&gt;0,VLOOKUP(F311,男子登録情報!$N$2:$O$48,2,0),"")</f>
        <v>#N/A</v>
      </c>
      <c r="H310" s="425" t="str">
        <f t="shared" ref="H310" si="144">IF(C310&gt;0,TEXT(C310,"100000000"),"")</f>
        <v/>
      </c>
      <c r="I310" s="162"/>
      <c r="J310" s="162"/>
      <c r="K310" s="4" t="s">
        <v>36</v>
      </c>
      <c r="L310" s="5"/>
      <c r="M310" s="6" t="str">
        <f>IF(L310&gt;0,VLOOKUP(L310,男子登録情報!$J$1:$K$21,2,0),"")</f>
        <v/>
      </c>
      <c r="N310" s="418"/>
      <c r="O310" s="7" t="str">
        <f t="shared" si="139"/>
        <v/>
      </c>
      <c r="P310" s="7"/>
      <c r="Q310" s="8"/>
      <c r="R310" s="472"/>
      <c r="S310" s="473"/>
      <c r="T310" s="474"/>
      <c r="U310" s="481"/>
      <c r="V310" s="197"/>
      <c r="AK310" s="173">
        <f t="shared" si="141"/>
        <v>0</v>
      </c>
      <c r="AL310" s="173" t="str">
        <f t="shared" si="142"/>
        <v>00000</v>
      </c>
    </row>
    <row r="311" spans="1:38" s="1" customFormat="1" ht="18" hidden="1" customHeight="1" thickTop="1">
      <c r="A311" s="443"/>
      <c r="B311" s="470"/>
      <c r="C311" s="466"/>
      <c r="D311" s="466"/>
      <c r="E311" s="466"/>
      <c r="F311" s="35" t="str">
        <f>IF(C310&gt;0,VLOOKUP(C310,男子登録情報!$A$1:$H$1688,5,0),"")</f>
        <v/>
      </c>
      <c r="G311" s="426"/>
      <c r="H311" s="426"/>
      <c r="I311" s="162"/>
      <c r="J311" s="162"/>
      <c r="K311" s="9" t="s">
        <v>38</v>
      </c>
      <c r="L311" s="5"/>
      <c r="M311" s="6" t="str">
        <f>IF(L311&gt;0,VLOOKUP(L311,男子登録情報!$J$2:$K$21,2,0),"")</f>
        <v/>
      </c>
      <c r="N311" s="466"/>
      <c r="O311" s="7" t="str">
        <f t="shared" si="139"/>
        <v/>
      </c>
      <c r="P311" s="7"/>
      <c r="Q311" s="8"/>
      <c r="R311" s="475"/>
      <c r="S311" s="476"/>
      <c r="T311" s="477"/>
      <c r="U311" s="482"/>
      <c r="V311" s="197"/>
      <c r="AK311" s="173">
        <f t="shared" si="141"/>
        <v>0</v>
      </c>
      <c r="AL311" s="173" t="str">
        <f t="shared" si="142"/>
        <v>00000</v>
      </c>
    </row>
    <row r="312" spans="1:38" s="1" customFormat="1" ht="18" hidden="1" customHeight="1" thickTop="1">
      <c r="A312" s="444"/>
      <c r="B312" s="471" t="s">
        <v>39</v>
      </c>
      <c r="C312" s="391"/>
      <c r="D312" s="36"/>
      <c r="E312" s="36"/>
      <c r="F312" s="37"/>
      <c r="G312" s="427"/>
      <c r="H312" s="427"/>
      <c r="I312" s="163"/>
      <c r="J312" s="163"/>
      <c r="K312" s="10" t="s">
        <v>40</v>
      </c>
      <c r="L312" s="11"/>
      <c r="M312" s="12" t="str">
        <f>IF(L312&gt;0,VLOOKUP(L312,男子登録情報!$J$2:$K$21,2,0),"")</f>
        <v/>
      </c>
      <c r="N312" s="193"/>
      <c r="O312" s="7" t="str">
        <f t="shared" si="139"/>
        <v/>
      </c>
      <c r="P312" s="204"/>
      <c r="Q312" s="14"/>
      <c r="R312" s="478"/>
      <c r="S312" s="479"/>
      <c r="T312" s="480"/>
      <c r="U312" s="483"/>
      <c r="V312" s="197"/>
      <c r="AK312" s="173">
        <f t="shared" si="141"/>
        <v>0</v>
      </c>
      <c r="AL312" s="173" t="str">
        <f t="shared" si="142"/>
        <v>00000</v>
      </c>
    </row>
    <row r="313" spans="1:38" s="1" customFormat="1" ht="18" hidden="1" customHeight="1" thickTop="1">
      <c r="A313" s="442">
        <v>111</v>
      </c>
      <c r="B313" s="469" t="s">
        <v>41</v>
      </c>
      <c r="C313" s="418"/>
      <c r="D313" s="418" t="str">
        <f>IF(C313&gt;0,VLOOKUP(C313,男子登録情報!$A$1:$H$1688,3,0),"")</f>
        <v/>
      </c>
      <c r="E313" s="418" t="str">
        <f>IF(C313&gt;0,VLOOKUP(C313,男子登録情報!$A$1:$H$1688,4,0),"")</f>
        <v/>
      </c>
      <c r="F313" s="34" t="str">
        <f>IF(C313&gt;0,VLOOKUP(C313,男子登録情報!$A$1:$H$1688,8,0),"")</f>
        <v/>
      </c>
      <c r="G313" s="425" t="e">
        <f>IF(F314&gt;0,VLOOKUP(F314,男子登録情報!$N$2:$O$48,2,0),"")</f>
        <v>#N/A</v>
      </c>
      <c r="H313" s="425" t="str">
        <f t="shared" ref="H313" si="145">IF(C313&gt;0,TEXT(C313,"100000000"),"")</f>
        <v/>
      </c>
      <c r="I313" s="162"/>
      <c r="J313" s="162"/>
      <c r="K313" s="4" t="s">
        <v>36</v>
      </c>
      <c r="L313" s="5"/>
      <c r="M313" s="6" t="str">
        <f>IF(L313&gt;0,VLOOKUP(L313,男子登録情報!$J$1:$K$21,2,0),"")</f>
        <v/>
      </c>
      <c r="N313" s="418"/>
      <c r="O313" s="7" t="str">
        <f t="shared" si="139"/>
        <v/>
      </c>
      <c r="P313" s="7"/>
      <c r="Q313" s="8"/>
      <c r="R313" s="472"/>
      <c r="S313" s="473"/>
      <c r="T313" s="474"/>
      <c r="U313" s="481"/>
      <c r="V313" s="197"/>
      <c r="AK313" s="173">
        <f t="shared" si="141"/>
        <v>0</v>
      </c>
      <c r="AL313" s="173" t="str">
        <f t="shared" si="142"/>
        <v>00000</v>
      </c>
    </row>
    <row r="314" spans="1:38" s="1" customFormat="1" ht="18" hidden="1" customHeight="1" thickTop="1">
      <c r="A314" s="443"/>
      <c r="B314" s="470"/>
      <c r="C314" s="466"/>
      <c r="D314" s="466"/>
      <c r="E314" s="466"/>
      <c r="F314" s="35" t="str">
        <f>IF(C313&gt;0,VLOOKUP(C313,男子登録情報!$A$1:$H$1688,5,0),"")</f>
        <v/>
      </c>
      <c r="G314" s="426"/>
      <c r="H314" s="426"/>
      <c r="I314" s="162"/>
      <c r="J314" s="162"/>
      <c r="K314" s="9" t="s">
        <v>38</v>
      </c>
      <c r="L314" s="5"/>
      <c r="M314" s="6" t="str">
        <f>IF(L314&gt;0,VLOOKUP(L314,男子登録情報!$J$2:$K$21,2,0),"")</f>
        <v/>
      </c>
      <c r="N314" s="466"/>
      <c r="O314" s="7" t="str">
        <f t="shared" si="139"/>
        <v/>
      </c>
      <c r="P314" s="7"/>
      <c r="Q314" s="8"/>
      <c r="R314" s="475"/>
      <c r="S314" s="476"/>
      <c r="T314" s="477"/>
      <c r="U314" s="482"/>
      <c r="V314" s="197"/>
      <c r="AK314" s="173">
        <f t="shared" si="141"/>
        <v>0</v>
      </c>
      <c r="AL314" s="173" t="str">
        <f t="shared" si="142"/>
        <v>00000</v>
      </c>
    </row>
    <row r="315" spans="1:38" s="1" customFormat="1" ht="18" hidden="1" customHeight="1" thickTop="1">
      <c r="A315" s="444"/>
      <c r="B315" s="471" t="s">
        <v>39</v>
      </c>
      <c r="C315" s="391"/>
      <c r="D315" s="36"/>
      <c r="E315" s="36"/>
      <c r="F315" s="37"/>
      <c r="G315" s="427"/>
      <c r="H315" s="427"/>
      <c r="I315" s="163"/>
      <c r="J315" s="163"/>
      <c r="K315" s="10" t="s">
        <v>40</v>
      </c>
      <c r="L315" s="11"/>
      <c r="M315" s="12" t="str">
        <f>IF(L315&gt;0,VLOOKUP(L315,男子登録情報!$J$2:$K$21,2,0),"")</f>
        <v/>
      </c>
      <c r="N315" s="193"/>
      <c r="O315" s="7" t="str">
        <f t="shared" si="139"/>
        <v/>
      </c>
      <c r="P315" s="204"/>
      <c r="Q315" s="14"/>
      <c r="R315" s="478"/>
      <c r="S315" s="479"/>
      <c r="T315" s="480"/>
      <c r="U315" s="483"/>
      <c r="V315" s="197"/>
      <c r="AK315" s="173">
        <f t="shared" si="141"/>
        <v>0</v>
      </c>
      <c r="AL315" s="173" t="str">
        <f t="shared" si="142"/>
        <v>00000</v>
      </c>
    </row>
    <row r="316" spans="1:38" s="1" customFormat="1" ht="18" hidden="1" customHeight="1" thickTop="1">
      <c r="A316" s="442">
        <v>112</v>
      </c>
      <c r="B316" s="469" t="s">
        <v>41</v>
      </c>
      <c r="C316" s="418"/>
      <c r="D316" s="418" t="str">
        <f>IF(C316&gt;0,VLOOKUP(C316,男子登録情報!$A$1:$H$1688,3,0),"")</f>
        <v/>
      </c>
      <c r="E316" s="418" t="str">
        <f>IF(C316&gt;0,VLOOKUP(C316,男子登録情報!$A$1:$H$1688,4,0),"")</f>
        <v/>
      </c>
      <c r="F316" s="34" t="str">
        <f>IF(C316&gt;0,VLOOKUP(C316,男子登録情報!$A$1:$H$1688,8,0),"")</f>
        <v/>
      </c>
      <c r="G316" s="425" t="e">
        <f>IF(F317&gt;0,VLOOKUP(F317,男子登録情報!$N$2:$O$48,2,0),"")</f>
        <v>#N/A</v>
      </c>
      <c r="H316" s="425" t="str">
        <f t="shared" ref="H316" si="146">IF(C316&gt;0,TEXT(C316,"100000000"),"")</f>
        <v/>
      </c>
      <c r="I316" s="162"/>
      <c r="J316" s="162"/>
      <c r="K316" s="4" t="s">
        <v>36</v>
      </c>
      <c r="L316" s="5"/>
      <c r="M316" s="6" t="str">
        <f>IF(L316&gt;0,VLOOKUP(L316,男子登録情報!$J$1:$K$21,2,0),"")</f>
        <v/>
      </c>
      <c r="N316" s="418"/>
      <c r="O316" s="7" t="str">
        <f t="shared" si="139"/>
        <v/>
      </c>
      <c r="P316" s="7"/>
      <c r="Q316" s="8"/>
      <c r="R316" s="472"/>
      <c r="S316" s="473"/>
      <c r="T316" s="474"/>
      <c r="U316" s="481"/>
      <c r="V316" s="197"/>
      <c r="AK316" s="173">
        <f t="shared" si="141"/>
        <v>0</v>
      </c>
      <c r="AL316" s="173" t="str">
        <f t="shared" si="142"/>
        <v>00000</v>
      </c>
    </row>
    <row r="317" spans="1:38" s="1" customFormat="1" ht="18" hidden="1" customHeight="1" thickTop="1">
      <c r="A317" s="443"/>
      <c r="B317" s="470"/>
      <c r="C317" s="466"/>
      <c r="D317" s="466"/>
      <c r="E317" s="466"/>
      <c r="F317" s="35" t="str">
        <f>IF(C316&gt;0,VLOOKUP(C316,男子登録情報!$A$1:$H$1688,5,0),"")</f>
        <v/>
      </c>
      <c r="G317" s="426"/>
      <c r="H317" s="426"/>
      <c r="I317" s="162"/>
      <c r="J317" s="162"/>
      <c r="K317" s="9" t="s">
        <v>38</v>
      </c>
      <c r="L317" s="5"/>
      <c r="M317" s="6" t="str">
        <f>IF(L317&gt;0,VLOOKUP(L317,男子登録情報!$J$2:$K$21,2,0),"")</f>
        <v/>
      </c>
      <c r="N317" s="466"/>
      <c r="O317" s="7" t="str">
        <f t="shared" si="139"/>
        <v/>
      </c>
      <c r="P317" s="7"/>
      <c r="Q317" s="8"/>
      <c r="R317" s="475"/>
      <c r="S317" s="476"/>
      <c r="T317" s="477"/>
      <c r="U317" s="482"/>
      <c r="V317" s="197"/>
      <c r="AK317" s="173">
        <f t="shared" si="141"/>
        <v>0</v>
      </c>
      <c r="AL317" s="173" t="str">
        <f t="shared" si="142"/>
        <v>00000</v>
      </c>
    </row>
    <row r="318" spans="1:38" s="1" customFormat="1" ht="18" hidden="1" customHeight="1" thickTop="1">
      <c r="A318" s="444"/>
      <c r="B318" s="471" t="s">
        <v>39</v>
      </c>
      <c r="C318" s="391"/>
      <c r="D318" s="36"/>
      <c r="E318" s="36"/>
      <c r="F318" s="37"/>
      <c r="G318" s="427"/>
      <c r="H318" s="427"/>
      <c r="I318" s="163"/>
      <c r="J318" s="163"/>
      <c r="K318" s="10" t="s">
        <v>40</v>
      </c>
      <c r="L318" s="11"/>
      <c r="M318" s="12" t="str">
        <f>IF(L318&gt;0,VLOOKUP(L318,男子登録情報!$J$2:$K$21,2,0),"")</f>
        <v/>
      </c>
      <c r="N318" s="193"/>
      <c r="O318" s="7" t="str">
        <f t="shared" si="139"/>
        <v/>
      </c>
      <c r="P318" s="204"/>
      <c r="Q318" s="14"/>
      <c r="R318" s="478"/>
      <c r="S318" s="479"/>
      <c r="T318" s="480"/>
      <c r="U318" s="483"/>
      <c r="V318" s="197"/>
      <c r="AK318" s="173">
        <f t="shared" si="141"/>
        <v>0</v>
      </c>
      <c r="AL318" s="173" t="str">
        <f t="shared" si="142"/>
        <v>00000</v>
      </c>
    </row>
    <row r="319" spans="1:38" s="1" customFormat="1" ht="18" hidden="1" customHeight="1" thickTop="1">
      <c r="A319" s="442">
        <v>113</v>
      </c>
      <c r="B319" s="469" t="s">
        <v>41</v>
      </c>
      <c r="C319" s="418"/>
      <c r="D319" s="418" t="str">
        <f>IF(C319&gt;0,VLOOKUP(C319,男子登録情報!$A$1:$H$1688,3,0),"")</f>
        <v/>
      </c>
      <c r="E319" s="418" t="str">
        <f>IF(C319&gt;0,VLOOKUP(C319,男子登録情報!$A$1:$H$1688,4,0),"")</f>
        <v/>
      </c>
      <c r="F319" s="34" t="str">
        <f>IF(C319&gt;0,VLOOKUP(C319,男子登録情報!$A$1:$H$1688,8,0),"")</f>
        <v/>
      </c>
      <c r="G319" s="425" t="e">
        <f>IF(F320&gt;0,VLOOKUP(F320,男子登録情報!$N$2:$O$48,2,0),"")</f>
        <v>#N/A</v>
      </c>
      <c r="H319" s="425" t="str">
        <f t="shared" ref="H319" si="147">IF(C319&gt;0,TEXT(C319,"100000000"),"")</f>
        <v/>
      </c>
      <c r="I319" s="162"/>
      <c r="J319" s="162"/>
      <c r="K319" s="4" t="s">
        <v>36</v>
      </c>
      <c r="L319" s="5"/>
      <c r="M319" s="6" t="str">
        <f>IF(L319&gt;0,VLOOKUP(L319,男子登録情報!$J$1:$K$21,2,0),"")</f>
        <v/>
      </c>
      <c r="N319" s="418"/>
      <c r="O319" s="7" t="str">
        <f t="shared" si="139"/>
        <v/>
      </c>
      <c r="P319" s="7"/>
      <c r="Q319" s="8"/>
      <c r="R319" s="472"/>
      <c r="S319" s="473"/>
      <c r="T319" s="474"/>
      <c r="U319" s="481"/>
      <c r="V319" s="197"/>
      <c r="AK319" s="173">
        <f t="shared" si="141"/>
        <v>0</v>
      </c>
      <c r="AL319" s="173" t="str">
        <f t="shared" si="142"/>
        <v>00000</v>
      </c>
    </row>
    <row r="320" spans="1:38" s="1" customFormat="1" ht="18" hidden="1" customHeight="1" thickTop="1">
      <c r="A320" s="443"/>
      <c r="B320" s="470"/>
      <c r="C320" s="466"/>
      <c r="D320" s="466"/>
      <c r="E320" s="466"/>
      <c r="F320" s="35" t="str">
        <f>IF(C319&gt;0,VLOOKUP(C319,男子登録情報!$A$1:$H$1688,5,0),"")</f>
        <v/>
      </c>
      <c r="G320" s="426"/>
      <c r="H320" s="426"/>
      <c r="I320" s="162"/>
      <c r="J320" s="162"/>
      <c r="K320" s="9" t="s">
        <v>38</v>
      </c>
      <c r="L320" s="5"/>
      <c r="M320" s="6" t="str">
        <f>IF(L320&gt;0,VLOOKUP(L320,男子登録情報!$J$2:$K$21,2,0),"")</f>
        <v/>
      </c>
      <c r="N320" s="466"/>
      <c r="O320" s="7" t="str">
        <f t="shared" si="139"/>
        <v/>
      </c>
      <c r="P320" s="7"/>
      <c r="Q320" s="8"/>
      <c r="R320" s="475"/>
      <c r="S320" s="476"/>
      <c r="T320" s="477"/>
      <c r="U320" s="482"/>
      <c r="V320" s="197"/>
      <c r="AK320" s="173">
        <f t="shared" si="141"/>
        <v>0</v>
      </c>
      <c r="AL320" s="173" t="str">
        <f t="shared" si="142"/>
        <v>00000</v>
      </c>
    </row>
    <row r="321" spans="1:38" s="1" customFormat="1" ht="18" hidden="1" customHeight="1" thickTop="1">
      <c r="A321" s="444"/>
      <c r="B321" s="471" t="s">
        <v>39</v>
      </c>
      <c r="C321" s="391"/>
      <c r="D321" s="36"/>
      <c r="E321" s="36"/>
      <c r="F321" s="37"/>
      <c r="G321" s="427"/>
      <c r="H321" s="427"/>
      <c r="I321" s="163"/>
      <c r="J321" s="163"/>
      <c r="K321" s="10" t="s">
        <v>40</v>
      </c>
      <c r="L321" s="11"/>
      <c r="M321" s="12" t="str">
        <f>IF(L321&gt;0,VLOOKUP(L321,男子登録情報!$J$2:$K$21,2,0),"")</f>
        <v/>
      </c>
      <c r="N321" s="193"/>
      <c r="O321" s="7" t="str">
        <f t="shared" si="139"/>
        <v/>
      </c>
      <c r="P321" s="204"/>
      <c r="Q321" s="14"/>
      <c r="R321" s="478"/>
      <c r="S321" s="479"/>
      <c r="T321" s="480"/>
      <c r="U321" s="483"/>
      <c r="V321" s="197"/>
      <c r="AK321" s="173">
        <f t="shared" si="141"/>
        <v>0</v>
      </c>
      <c r="AL321" s="173" t="str">
        <f t="shared" si="142"/>
        <v>00000</v>
      </c>
    </row>
    <row r="322" spans="1:38" s="1" customFormat="1" ht="18" hidden="1" customHeight="1" thickTop="1">
      <c r="A322" s="442">
        <v>114</v>
      </c>
      <c r="B322" s="469" t="s">
        <v>41</v>
      </c>
      <c r="C322" s="418"/>
      <c r="D322" s="418" t="str">
        <f>IF(C322&gt;0,VLOOKUP(C322,男子登録情報!$A$1:$H$1688,3,0),"")</f>
        <v/>
      </c>
      <c r="E322" s="418" t="str">
        <f>IF(C322&gt;0,VLOOKUP(C322,男子登録情報!$A$1:$H$1688,4,0),"")</f>
        <v/>
      </c>
      <c r="F322" s="34" t="str">
        <f>IF(C322&gt;0,VLOOKUP(C322,男子登録情報!$A$1:$H$1688,8,0),"")</f>
        <v/>
      </c>
      <c r="G322" s="425" t="e">
        <f>IF(F323&gt;0,VLOOKUP(F323,男子登録情報!$N$2:$O$48,2,0),"")</f>
        <v>#N/A</v>
      </c>
      <c r="H322" s="425" t="str">
        <f t="shared" ref="H322" si="148">IF(C322&gt;0,TEXT(C322,"100000000"),"")</f>
        <v/>
      </c>
      <c r="I322" s="162"/>
      <c r="J322" s="162"/>
      <c r="K322" s="4" t="s">
        <v>36</v>
      </c>
      <c r="L322" s="5"/>
      <c r="M322" s="6" t="str">
        <f>IF(L322&gt;0,VLOOKUP(L322,男子登録情報!$J$1:$K$21,2,0),"")</f>
        <v/>
      </c>
      <c r="N322" s="418"/>
      <c r="O322" s="7" t="str">
        <f t="shared" si="139"/>
        <v/>
      </c>
      <c r="P322" s="7"/>
      <c r="Q322" s="8"/>
      <c r="R322" s="472"/>
      <c r="S322" s="473"/>
      <c r="T322" s="474"/>
      <c r="U322" s="481"/>
      <c r="V322" s="197"/>
      <c r="AK322" s="173">
        <f t="shared" si="141"/>
        <v>0</v>
      </c>
      <c r="AL322" s="173" t="str">
        <f t="shared" si="142"/>
        <v>00000</v>
      </c>
    </row>
    <row r="323" spans="1:38" s="1" customFormat="1" ht="18" hidden="1" customHeight="1" thickTop="1">
      <c r="A323" s="443"/>
      <c r="B323" s="470"/>
      <c r="C323" s="466"/>
      <c r="D323" s="466"/>
      <c r="E323" s="466"/>
      <c r="F323" s="35" t="str">
        <f>IF(C322&gt;0,VLOOKUP(C322,男子登録情報!$A$1:$H$1688,5,0),"")</f>
        <v/>
      </c>
      <c r="G323" s="426"/>
      <c r="H323" s="426"/>
      <c r="I323" s="162"/>
      <c r="J323" s="162"/>
      <c r="K323" s="9" t="s">
        <v>38</v>
      </c>
      <c r="L323" s="5"/>
      <c r="M323" s="6" t="str">
        <f>IF(L323&gt;0,VLOOKUP(L323,男子登録情報!$J$2:$K$21,2,0),"")</f>
        <v/>
      </c>
      <c r="N323" s="466"/>
      <c r="O323" s="7" t="str">
        <f t="shared" si="139"/>
        <v/>
      </c>
      <c r="P323" s="7"/>
      <c r="Q323" s="8"/>
      <c r="R323" s="475"/>
      <c r="S323" s="476"/>
      <c r="T323" s="477"/>
      <c r="U323" s="482"/>
      <c r="V323" s="197"/>
      <c r="AK323" s="173">
        <f t="shared" si="141"/>
        <v>0</v>
      </c>
      <c r="AL323" s="173" t="str">
        <f t="shared" si="142"/>
        <v>00000</v>
      </c>
    </row>
    <row r="324" spans="1:38" s="1" customFormat="1" ht="18" hidden="1" customHeight="1" thickTop="1">
      <c r="A324" s="444"/>
      <c r="B324" s="471" t="s">
        <v>39</v>
      </c>
      <c r="C324" s="391"/>
      <c r="D324" s="36"/>
      <c r="E324" s="36"/>
      <c r="F324" s="37"/>
      <c r="G324" s="427"/>
      <c r="H324" s="427"/>
      <c r="I324" s="163"/>
      <c r="J324" s="163"/>
      <c r="K324" s="10" t="s">
        <v>40</v>
      </c>
      <c r="L324" s="11"/>
      <c r="M324" s="12" t="str">
        <f>IF(L324&gt;0,VLOOKUP(L324,男子登録情報!$J$2:$K$21,2,0),"")</f>
        <v/>
      </c>
      <c r="N324" s="193"/>
      <c r="O324" s="7" t="str">
        <f t="shared" si="139"/>
        <v/>
      </c>
      <c r="P324" s="204"/>
      <c r="Q324" s="14"/>
      <c r="R324" s="478"/>
      <c r="S324" s="479"/>
      <c r="T324" s="480"/>
      <c r="U324" s="483"/>
      <c r="V324" s="197"/>
      <c r="AK324" s="173">
        <f t="shared" si="141"/>
        <v>0</v>
      </c>
      <c r="AL324" s="173" t="str">
        <f t="shared" si="142"/>
        <v>00000</v>
      </c>
    </row>
    <row r="325" spans="1:38" s="1" customFormat="1" ht="18" hidden="1" customHeight="1" thickTop="1">
      <c r="A325" s="442">
        <v>115</v>
      </c>
      <c r="B325" s="469" t="s">
        <v>41</v>
      </c>
      <c r="C325" s="418"/>
      <c r="D325" s="418" t="str">
        <f>IF(C325&gt;0,VLOOKUP(C325,男子登録情報!$A$1:$H$1688,3,0),"")</f>
        <v/>
      </c>
      <c r="E325" s="418" t="str">
        <f>IF(C325&gt;0,VLOOKUP(C325,男子登録情報!$A$1:$H$1688,4,0),"")</f>
        <v/>
      </c>
      <c r="F325" s="34" t="str">
        <f>IF(C325&gt;0,VLOOKUP(C325,男子登録情報!$A$1:$H$1688,8,0),"")</f>
        <v/>
      </c>
      <c r="G325" s="425" t="e">
        <f>IF(F326&gt;0,VLOOKUP(F326,男子登録情報!$N$2:$O$48,2,0),"")</f>
        <v>#N/A</v>
      </c>
      <c r="H325" s="425" t="str">
        <f t="shared" ref="H325" si="149">IF(C325&gt;0,TEXT(C325,"100000000"),"")</f>
        <v/>
      </c>
      <c r="I325" s="162"/>
      <c r="J325" s="162"/>
      <c r="K325" s="4" t="s">
        <v>36</v>
      </c>
      <c r="L325" s="5"/>
      <c r="M325" s="6" t="str">
        <f>IF(L325&gt;0,VLOOKUP(L325,男子登録情報!$J$1:$K$21,2,0),"")</f>
        <v/>
      </c>
      <c r="N325" s="418"/>
      <c r="O325" s="7" t="str">
        <f t="shared" si="139"/>
        <v/>
      </c>
      <c r="P325" s="7"/>
      <c r="Q325" s="8"/>
      <c r="R325" s="472"/>
      <c r="S325" s="473"/>
      <c r="T325" s="474"/>
      <c r="U325" s="481"/>
      <c r="V325" s="197"/>
      <c r="AK325" s="173">
        <f t="shared" si="141"/>
        <v>0</v>
      </c>
      <c r="AL325" s="173" t="str">
        <f t="shared" si="142"/>
        <v>00000</v>
      </c>
    </row>
    <row r="326" spans="1:38" s="1" customFormat="1" ht="18" hidden="1" customHeight="1" thickTop="1">
      <c r="A326" s="443"/>
      <c r="B326" s="470"/>
      <c r="C326" s="466"/>
      <c r="D326" s="466"/>
      <c r="E326" s="466"/>
      <c r="F326" s="35" t="str">
        <f>IF(C325&gt;0,VLOOKUP(C325,男子登録情報!$A$1:$H$1688,5,0),"")</f>
        <v/>
      </c>
      <c r="G326" s="426"/>
      <c r="H326" s="426"/>
      <c r="I326" s="162"/>
      <c r="J326" s="162"/>
      <c r="K326" s="9" t="s">
        <v>38</v>
      </c>
      <c r="L326" s="5"/>
      <c r="M326" s="6" t="str">
        <f>IF(L326&gt;0,VLOOKUP(L326,男子登録情報!$J$2:$K$21,2,0),"")</f>
        <v/>
      </c>
      <c r="N326" s="466"/>
      <c r="O326" s="7" t="str">
        <f t="shared" si="139"/>
        <v/>
      </c>
      <c r="P326" s="7"/>
      <c r="Q326" s="8"/>
      <c r="R326" s="475"/>
      <c r="S326" s="476"/>
      <c r="T326" s="477"/>
      <c r="U326" s="482"/>
      <c r="V326" s="197"/>
      <c r="AK326" s="173">
        <f t="shared" si="141"/>
        <v>0</v>
      </c>
      <c r="AL326" s="173" t="str">
        <f t="shared" si="142"/>
        <v>00000</v>
      </c>
    </row>
    <row r="327" spans="1:38" s="1" customFormat="1" ht="18" hidden="1" customHeight="1" thickTop="1">
      <c r="A327" s="444"/>
      <c r="B327" s="471" t="s">
        <v>39</v>
      </c>
      <c r="C327" s="391"/>
      <c r="D327" s="36"/>
      <c r="E327" s="36"/>
      <c r="F327" s="37"/>
      <c r="G327" s="427"/>
      <c r="H327" s="427"/>
      <c r="I327" s="163"/>
      <c r="J327" s="163"/>
      <c r="K327" s="10" t="s">
        <v>40</v>
      </c>
      <c r="L327" s="11"/>
      <c r="M327" s="12" t="str">
        <f>IF(L327&gt;0,VLOOKUP(L327,男子登録情報!$J$2:$K$21,2,0),"")</f>
        <v/>
      </c>
      <c r="N327" s="193"/>
      <c r="O327" s="7" t="str">
        <f t="shared" si="139"/>
        <v/>
      </c>
      <c r="P327" s="204"/>
      <c r="Q327" s="14"/>
      <c r="R327" s="478"/>
      <c r="S327" s="479"/>
      <c r="T327" s="480"/>
      <c r="U327" s="483"/>
      <c r="V327" s="197"/>
      <c r="AK327" s="173">
        <f t="shared" si="141"/>
        <v>0</v>
      </c>
      <c r="AL327" s="173" t="str">
        <f t="shared" si="142"/>
        <v>00000</v>
      </c>
    </row>
    <row r="328" spans="1:38" s="1" customFormat="1" ht="18" hidden="1" customHeight="1" thickTop="1">
      <c r="A328" s="442">
        <v>116</v>
      </c>
      <c r="B328" s="469" t="s">
        <v>41</v>
      </c>
      <c r="C328" s="418"/>
      <c r="D328" s="418" t="str">
        <f>IF(C328&gt;0,VLOOKUP(C328,男子登録情報!$A$1:$H$1688,3,0),"")</f>
        <v/>
      </c>
      <c r="E328" s="418" t="str">
        <f>IF(C328&gt;0,VLOOKUP(C328,男子登録情報!$A$1:$H$1688,4,0),"")</f>
        <v/>
      </c>
      <c r="F328" s="34" t="str">
        <f>IF(C328&gt;0,VLOOKUP(C328,男子登録情報!$A$1:$H$1688,8,0),"")</f>
        <v/>
      </c>
      <c r="G328" s="425" t="e">
        <f>IF(F329&gt;0,VLOOKUP(F329,男子登録情報!$N$2:$O$48,2,0),"")</f>
        <v>#N/A</v>
      </c>
      <c r="H328" s="425" t="str">
        <f t="shared" ref="H328" si="150">IF(C328&gt;0,TEXT(C328,"100000000"),"")</f>
        <v/>
      </c>
      <c r="I328" s="162"/>
      <c r="J328" s="162"/>
      <c r="K328" s="4" t="s">
        <v>36</v>
      </c>
      <c r="L328" s="5"/>
      <c r="M328" s="6" t="str">
        <f>IF(L328&gt;0,VLOOKUP(L328,男子登録情報!$J$1:$K$21,2,0),"")</f>
        <v/>
      </c>
      <c r="N328" s="418"/>
      <c r="O328" s="7" t="str">
        <f t="shared" si="139"/>
        <v/>
      </c>
      <c r="P328" s="7"/>
      <c r="Q328" s="8"/>
      <c r="R328" s="472"/>
      <c r="S328" s="473"/>
      <c r="T328" s="474"/>
      <c r="U328" s="481"/>
      <c r="V328" s="197"/>
      <c r="AK328" s="173">
        <f t="shared" si="141"/>
        <v>0</v>
      </c>
      <c r="AL328" s="173" t="str">
        <f t="shared" si="142"/>
        <v>00000</v>
      </c>
    </row>
    <row r="329" spans="1:38" s="1" customFormat="1" ht="18" hidden="1" customHeight="1" thickTop="1">
      <c r="A329" s="443"/>
      <c r="B329" s="470"/>
      <c r="C329" s="466"/>
      <c r="D329" s="466"/>
      <c r="E329" s="466"/>
      <c r="F329" s="35" t="str">
        <f>IF(C328&gt;0,VLOOKUP(C328,男子登録情報!$A$1:$H$1688,5,0),"")</f>
        <v/>
      </c>
      <c r="G329" s="426"/>
      <c r="H329" s="426"/>
      <c r="I329" s="162"/>
      <c r="J329" s="162"/>
      <c r="K329" s="9" t="s">
        <v>38</v>
      </c>
      <c r="L329" s="5"/>
      <c r="M329" s="6" t="str">
        <f>IF(L329&gt;0,VLOOKUP(L329,男子登録情報!$J$2:$K$21,2,0),"")</f>
        <v/>
      </c>
      <c r="N329" s="466"/>
      <c r="O329" s="7" t="str">
        <f t="shared" si="139"/>
        <v/>
      </c>
      <c r="P329" s="7"/>
      <c r="Q329" s="8"/>
      <c r="R329" s="475"/>
      <c r="S329" s="476"/>
      <c r="T329" s="477"/>
      <c r="U329" s="482"/>
      <c r="V329" s="197"/>
      <c r="AK329" s="173">
        <f t="shared" si="141"/>
        <v>0</v>
      </c>
      <c r="AL329" s="173" t="str">
        <f t="shared" si="142"/>
        <v>00000</v>
      </c>
    </row>
    <row r="330" spans="1:38" s="1" customFormat="1" ht="18" hidden="1" customHeight="1" thickTop="1">
      <c r="A330" s="444"/>
      <c r="B330" s="471" t="s">
        <v>39</v>
      </c>
      <c r="C330" s="391"/>
      <c r="D330" s="36"/>
      <c r="E330" s="36"/>
      <c r="F330" s="37"/>
      <c r="G330" s="427"/>
      <c r="H330" s="427"/>
      <c r="I330" s="163"/>
      <c r="J330" s="163"/>
      <c r="K330" s="10" t="s">
        <v>40</v>
      </c>
      <c r="L330" s="11"/>
      <c r="M330" s="12" t="str">
        <f>IF(L330&gt;0,VLOOKUP(L330,男子登録情報!$J$2:$K$21,2,0),"")</f>
        <v/>
      </c>
      <c r="N330" s="193"/>
      <c r="O330" s="7" t="str">
        <f t="shared" si="139"/>
        <v/>
      </c>
      <c r="P330" s="204"/>
      <c r="Q330" s="14"/>
      <c r="R330" s="478"/>
      <c r="S330" s="479"/>
      <c r="T330" s="480"/>
      <c r="U330" s="483"/>
      <c r="V330" s="197"/>
      <c r="AK330" s="173">
        <f t="shared" si="141"/>
        <v>0</v>
      </c>
      <c r="AL330" s="173" t="str">
        <f t="shared" si="142"/>
        <v>00000</v>
      </c>
    </row>
    <row r="331" spans="1:38" s="1" customFormat="1" ht="18" hidden="1" customHeight="1" thickTop="1">
      <c r="A331" s="442">
        <v>117</v>
      </c>
      <c r="B331" s="469" t="s">
        <v>41</v>
      </c>
      <c r="C331" s="418"/>
      <c r="D331" s="418" t="str">
        <f>IF(C331&gt;0,VLOOKUP(C331,男子登録情報!$A$1:$H$1688,3,0),"")</f>
        <v/>
      </c>
      <c r="E331" s="418" t="str">
        <f>IF(C331&gt;0,VLOOKUP(C331,男子登録情報!$A$1:$H$1688,4,0),"")</f>
        <v/>
      </c>
      <c r="F331" s="34" t="str">
        <f>IF(C331&gt;0,VLOOKUP(C331,男子登録情報!$A$1:$H$1688,8,0),"")</f>
        <v/>
      </c>
      <c r="G331" s="425" t="e">
        <f>IF(F332&gt;0,VLOOKUP(F332,男子登録情報!$N$2:$O$48,2,0),"")</f>
        <v>#N/A</v>
      </c>
      <c r="H331" s="425" t="str">
        <f t="shared" ref="H331" si="151">IF(C331&gt;0,TEXT(C331,"100000000"),"")</f>
        <v/>
      </c>
      <c r="I331" s="162"/>
      <c r="J331" s="162"/>
      <c r="K331" s="4" t="s">
        <v>36</v>
      </c>
      <c r="L331" s="5"/>
      <c r="M331" s="6" t="str">
        <f>IF(L331&gt;0,VLOOKUP(L331,男子登録情報!$J$1:$K$21,2,0),"")</f>
        <v/>
      </c>
      <c r="N331" s="418"/>
      <c r="O331" s="7" t="str">
        <f t="shared" si="139"/>
        <v/>
      </c>
      <c r="P331" s="7"/>
      <c r="Q331" s="8"/>
      <c r="R331" s="472"/>
      <c r="S331" s="473"/>
      <c r="T331" s="474"/>
      <c r="U331" s="481"/>
      <c r="V331" s="197"/>
      <c r="AK331" s="173">
        <f t="shared" si="141"/>
        <v>0</v>
      </c>
      <c r="AL331" s="173" t="str">
        <f t="shared" si="142"/>
        <v>00000</v>
      </c>
    </row>
    <row r="332" spans="1:38" s="1" customFormat="1" ht="18" hidden="1" customHeight="1" thickTop="1">
      <c r="A332" s="443"/>
      <c r="B332" s="470"/>
      <c r="C332" s="466"/>
      <c r="D332" s="466"/>
      <c r="E332" s="466"/>
      <c r="F332" s="35" t="str">
        <f>IF(C331&gt;0,VLOOKUP(C331,男子登録情報!$A$1:$H$1688,5,0),"")</f>
        <v/>
      </c>
      <c r="G332" s="426"/>
      <c r="H332" s="426"/>
      <c r="I332" s="162"/>
      <c r="J332" s="162"/>
      <c r="K332" s="9" t="s">
        <v>38</v>
      </c>
      <c r="L332" s="5"/>
      <c r="M332" s="6" t="str">
        <f>IF(L332&gt;0,VLOOKUP(L332,男子登録情報!$J$2:$K$21,2,0),"")</f>
        <v/>
      </c>
      <c r="N332" s="466"/>
      <c r="O332" s="7" t="str">
        <f t="shared" si="139"/>
        <v/>
      </c>
      <c r="P332" s="7"/>
      <c r="Q332" s="8"/>
      <c r="R332" s="475"/>
      <c r="S332" s="476"/>
      <c r="T332" s="477"/>
      <c r="U332" s="482"/>
      <c r="V332" s="197"/>
      <c r="AK332" s="173">
        <f t="shared" si="141"/>
        <v>0</v>
      </c>
      <c r="AL332" s="173" t="str">
        <f t="shared" si="142"/>
        <v>00000</v>
      </c>
    </row>
    <row r="333" spans="1:38" s="1" customFormat="1" ht="18" hidden="1" customHeight="1" thickTop="1">
      <c r="A333" s="444"/>
      <c r="B333" s="471" t="s">
        <v>39</v>
      </c>
      <c r="C333" s="391"/>
      <c r="D333" s="36"/>
      <c r="E333" s="36"/>
      <c r="F333" s="37"/>
      <c r="G333" s="427"/>
      <c r="H333" s="427"/>
      <c r="I333" s="163"/>
      <c r="J333" s="163"/>
      <c r="K333" s="10" t="s">
        <v>40</v>
      </c>
      <c r="L333" s="11"/>
      <c r="M333" s="12" t="str">
        <f>IF(L333&gt;0,VLOOKUP(L333,男子登録情報!$J$2:$K$21,2,0),"")</f>
        <v/>
      </c>
      <c r="N333" s="193"/>
      <c r="O333" s="7" t="str">
        <f t="shared" si="139"/>
        <v/>
      </c>
      <c r="P333" s="204"/>
      <c r="Q333" s="14"/>
      <c r="R333" s="478"/>
      <c r="S333" s="479"/>
      <c r="T333" s="480"/>
      <c r="U333" s="483"/>
      <c r="V333" s="197"/>
      <c r="AK333" s="173">
        <f t="shared" si="141"/>
        <v>0</v>
      </c>
      <c r="AL333" s="173" t="str">
        <f t="shared" si="142"/>
        <v>00000</v>
      </c>
    </row>
    <row r="334" spans="1:38" s="1" customFormat="1" ht="18" hidden="1" customHeight="1" thickTop="1">
      <c r="A334" s="442">
        <v>118</v>
      </c>
      <c r="B334" s="469" t="s">
        <v>41</v>
      </c>
      <c r="C334" s="418"/>
      <c r="D334" s="418" t="str">
        <f>IF(C334&gt;0,VLOOKUP(C334,男子登録情報!$A$1:$H$1688,3,0),"")</f>
        <v/>
      </c>
      <c r="E334" s="418" t="str">
        <f>IF(C334&gt;0,VLOOKUP(C334,男子登録情報!$A$1:$H$1688,4,0),"")</f>
        <v/>
      </c>
      <c r="F334" s="34" t="str">
        <f>IF(C334&gt;0,VLOOKUP(C334,男子登録情報!$A$1:$H$1688,8,0),"")</f>
        <v/>
      </c>
      <c r="G334" s="425" t="e">
        <f>IF(F335&gt;0,VLOOKUP(F335,男子登録情報!$N$2:$O$48,2,0),"")</f>
        <v>#N/A</v>
      </c>
      <c r="H334" s="425" t="str">
        <f t="shared" ref="H334" si="152">IF(C334&gt;0,TEXT(C334,"100000000"),"")</f>
        <v/>
      </c>
      <c r="I334" s="162"/>
      <c r="J334" s="162"/>
      <c r="K334" s="4" t="s">
        <v>36</v>
      </c>
      <c r="L334" s="5"/>
      <c r="M334" s="6" t="str">
        <f>IF(L334&gt;0,VLOOKUP(L334,男子登録情報!$J$1:$K$21,2,0),"")</f>
        <v/>
      </c>
      <c r="N334" s="418"/>
      <c r="O334" s="7" t="str">
        <f t="shared" si="139"/>
        <v/>
      </c>
      <c r="P334" s="7"/>
      <c r="Q334" s="8"/>
      <c r="R334" s="472"/>
      <c r="S334" s="473"/>
      <c r="T334" s="474"/>
      <c r="U334" s="481"/>
      <c r="V334" s="197"/>
      <c r="AK334" s="173">
        <f t="shared" si="141"/>
        <v>0</v>
      </c>
      <c r="AL334" s="173" t="str">
        <f t="shared" si="142"/>
        <v>00000</v>
      </c>
    </row>
    <row r="335" spans="1:38" s="1" customFormat="1" ht="18" hidden="1" customHeight="1" thickTop="1">
      <c r="A335" s="443"/>
      <c r="B335" s="470"/>
      <c r="C335" s="466"/>
      <c r="D335" s="466"/>
      <c r="E335" s="466"/>
      <c r="F335" s="35" t="str">
        <f>IF(C334&gt;0,VLOOKUP(C334,男子登録情報!$A$1:$H$1688,5,0),"")</f>
        <v/>
      </c>
      <c r="G335" s="426"/>
      <c r="H335" s="426"/>
      <c r="I335" s="162"/>
      <c r="J335" s="162"/>
      <c r="K335" s="9" t="s">
        <v>38</v>
      </c>
      <c r="L335" s="5"/>
      <c r="M335" s="6" t="str">
        <f>IF(L335&gt;0,VLOOKUP(L335,男子登録情報!$J$2:$K$21,2,0),"")</f>
        <v/>
      </c>
      <c r="N335" s="466"/>
      <c r="O335" s="7" t="str">
        <f t="shared" si="139"/>
        <v/>
      </c>
      <c r="P335" s="7"/>
      <c r="Q335" s="8"/>
      <c r="R335" s="475"/>
      <c r="S335" s="476"/>
      <c r="T335" s="477"/>
      <c r="U335" s="482"/>
      <c r="V335" s="197"/>
      <c r="AK335" s="173">
        <f t="shared" si="141"/>
        <v>0</v>
      </c>
      <c r="AL335" s="173" t="str">
        <f t="shared" si="142"/>
        <v>00000</v>
      </c>
    </row>
    <row r="336" spans="1:38" s="1" customFormat="1" ht="18" hidden="1" customHeight="1" thickTop="1">
      <c r="A336" s="444"/>
      <c r="B336" s="471" t="s">
        <v>39</v>
      </c>
      <c r="C336" s="391"/>
      <c r="D336" s="36"/>
      <c r="E336" s="36"/>
      <c r="F336" s="37"/>
      <c r="G336" s="427"/>
      <c r="H336" s="427"/>
      <c r="I336" s="163"/>
      <c r="J336" s="163"/>
      <c r="K336" s="10" t="s">
        <v>40</v>
      </c>
      <c r="L336" s="11"/>
      <c r="M336" s="12" t="str">
        <f>IF(L336&gt;0,VLOOKUP(L336,男子登録情報!$J$2:$K$21,2,0),"")</f>
        <v/>
      </c>
      <c r="N336" s="193"/>
      <c r="O336" s="7" t="str">
        <f t="shared" si="139"/>
        <v/>
      </c>
      <c r="P336" s="204"/>
      <c r="Q336" s="14"/>
      <c r="R336" s="478"/>
      <c r="S336" s="479"/>
      <c r="T336" s="480"/>
      <c r="U336" s="483"/>
      <c r="V336" s="197"/>
      <c r="AK336" s="173">
        <f t="shared" si="141"/>
        <v>0</v>
      </c>
      <c r="AL336" s="173" t="str">
        <f t="shared" si="142"/>
        <v>00000</v>
      </c>
    </row>
    <row r="337" spans="1:38" s="1" customFormat="1" ht="18" hidden="1" customHeight="1" thickTop="1">
      <c r="A337" s="442">
        <v>119</v>
      </c>
      <c r="B337" s="469" t="s">
        <v>41</v>
      </c>
      <c r="C337" s="418"/>
      <c r="D337" s="418" t="str">
        <f>IF(C337&gt;0,VLOOKUP(C337,男子登録情報!$A$1:$H$1688,3,0),"")</f>
        <v/>
      </c>
      <c r="E337" s="418" t="str">
        <f>IF(C337&gt;0,VLOOKUP(C337,男子登録情報!$A$1:$H$1688,4,0),"")</f>
        <v/>
      </c>
      <c r="F337" s="34" t="str">
        <f>IF(C337&gt;0,VLOOKUP(C337,男子登録情報!$A$1:$H$1688,8,0),"")</f>
        <v/>
      </c>
      <c r="G337" s="425" t="e">
        <f>IF(F338&gt;0,VLOOKUP(F338,男子登録情報!$N$2:$O$48,2,0),"")</f>
        <v>#N/A</v>
      </c>
      <c r="H337" s="425" t="str">
        <f t="shared" ref="H337" si="153">IF(C337&gt;0,TEXT(C337,"100000000"),"")</f>
        <v/>
      </c>
      <c r="I337" s="162"/>
      <c r="J337" s="162"/>
      <c r="K337" s="4" t="s">
        <v>36</v>
      </c>
      <c r="L337" s="5"/>
      <c r="M337" s="6" t="str">
        <f>IF(L337&gt;0,VLOOKUP(L337,男子登録情報!$J$1:$K$21,2,0),"")</f>
        <v/>
      </c>
      <c r="N337" s="418"/>
      <c r="O337" s="7" t="str">
        <f t="shared" si="139"/>
        <v/>
      </c>
      <c r="P337" s="7"/>
      <c r="Q337" s="8"/>
      <c r="R337" s="472"/>
      <c r="S337" s="473"/>
      <c r="T337" s="474"/>
      <c r="U337" s="481"/>
      <c r="V337" s="197"/>
      <c r="AK337" s="173">
        <f t="shared" si="141"/>
        <v>0</v>
      </c>
      <c r="AL337" s="173" t="str">
        <f t="shared" si="142"/>
        <v>00000</v>
      </c>
    </row>
    <row r="338" spans="1:38" s="1" customFormat="1" ht="18" hidden="1" customHeight="1" thickTop="1">
      <c r="A338" s="443"/>
      <c r="B338" s="470"/>
      <c r="C338" s="466"/>
      <c r="D338" s="466"/>
      <c r="E338" s="466"/>
      <c r="F338" s="35" t="str">
        <f>IF(C337&gt;0,VLOOKUP(C337,男子登録情報!$A$1:$H$1688,5,0),"")</f>
        <v/>
      </c>
      <c r="G338" s="426"/>
      <c r="H338" s="426"/>
      <c r="I338" s="162"/>
      <c r="J338" s="162"/>
      <c r="K338" s="9" t="s">
        <v>38</v>
      </c>
      <c r="L338" s="5"/>
      <c r="M338" s="6" t="str">
        <f>IF(L338&gt;0,VLOOKUP(L338,男子登録情報!$J$2:$K$21,2,0),"")</f>
        <v/>
      </c>
      <c r="N338" s="466"/>
      <c r="O338" s="7" t="str">
        <f t="shared" si="139"/>
        <v/>
      </c>
      <c r="P338" s="7"/>
      <c r="Q338" s="8"/>
      <c r="R338" s="475"/>
      <c r="S338" s="476"/>
      <c r="T338" s="477"/>
      <c r="U338" s="482"/>
      <c r="V338" s="197"/>
      <c r="AK338" s="173">
        <f t="shared" si="141"/>
        <v>0</v>
      </c>
      <c r="AL338" s="173" t="str">
        <f t="shared" si="142"/>
        <v>00000</v>
      </c>
    </row>
    <row r="339" spans="1:38" s="1" customFormat="1" ht="18" hidden="1" customHeight="1" thickTop="1">
      <c r="A339" s="444"/>
      <c r="B339" s="471" t="s">
        <v>39</v>
      </c>
      <c r="C339" s="391"/>
      <c r="D339" s="36"/>
      <c r="E339" s="36"/>
      <c r="F339" s="37"/>
      <c r="G339" s="427"/>
      <c r="H339" s="427"/>
      <c r="I339" s="163"/>
      <c r="J339" s="163"/>
      <c r="K339" s="10" t="s">
        <v>40</v>
      </c>
      <c r="L339" s="11"/>
      <c r="M339" s="12" t="str">
        <f>IF(L339&gt;0,VLOOKUP(L339,男子登録情報!$J$2:$K$21,2,0),"")</f>
        <v/>
      </c>
      <c r="N339" s="193"/>
      <c r="O339" s="7" t="str">
        <f t="shared" si="139"/>
        <v/>
      </c>
      <c r="P339" s="204"/>
      <c r="Q339" s="14"/>
      <c r="R339" s="478"/>
      <c r="S339" s="479"/>
      <c r="T339" s="480"/>
      <c r="U339" s="483"/>
      <c r="V339" s="197"/>
      <c r="AK339" s="173">
        <f t="shared" si="141"/>
        <v>0</v>
      </c>
      <c r="AL339" s="173" t="str">
        <f t="shared" si="142"/>
        <v>00000</v>
      </c>
    </row>
    <row r="340" spans="1:38" s="1" customFormat="1" ht="18" hidden="1" customHeight="1" thickTop="1">
      <c r="A340" s="442">
        <v>120</v>
      </c>
      <c r="B340" s="469" t="s">
        <v>41</v>
      </c>
      <c r="C340" s="418"/>
      <c r="D340" s="418" t="str">
        <f>IF(C340&gt;0,VLOOKUP(C340,男子登録情報!$A$1:$H$1688,3,0),"")</f>
        <v/>
      </c>
      <c r="E340" s="418" t="str">
        <f>IF(C340&gt;0,VLOOKUP(C340,男子登録情報!$A$1:$H$1688,4,0),"")</f>
        <v/>
      </c>
      <c r="F340" s="34" t="str">
        <f>IF(C340&gt;0,VLOOKUP(C340,男子登録情報!$A$1:$H$1688,8,0),"")</f>
        <v/>
      </c>
      <c r="G340" s="425" t="e">
        <f>IF(F341&gt;0,VLOOKUP(F341,男子登録情報!$N$2:$O$48,2,0),"")</f>
        <v>#N/A</v>
      </c>
      <c r="H340" s="425" t="str">
        <f t="shared" ref="H340" si="154">IF(C340&gt;0,TEXT(C340,"100000000"),"")</f>
        <v/>
      </c>
      <c r="I340" s="162"/>
      <c r="J340" s="162"/>
      <c r="K340" s="4" t="s">
        <v>36</v>
      </c>
      <c r="L340" s="5"/>
      <c r="M340" s="6" t="str">
        <f>IF(L340&gt;0,VLOOKUP(L340,男子登録情報!$J$1:$K$21,2,0),"")</f>
        <v/>
      </c>
      <c r="N340" s="418"/>
      <c r="O340" s="7" t="str">
        <f t="shared" si="139"/>
        <v/>
      </c>
      <c r="P340" s="7"/>
      <c r="Q340" s="8"/>
      <c r="R340" s="472"/>
      <c r="S340" s="473"/>
      <c r="T340" s="474"/>
      <c r="U340" s="481"/>
      <c r="V340" s="197"/>
      <c r="AK340" s="173">
        <f t="shared" si="141"/>
        <v>0</v>
      </c>
      <c r="AL340" s="173" t="str">
        <f t="shared" si="142"/>
        <v>00000</v>
      </c>
    </row>
    <row r="341" spans="1:38" s="1" customFormat="1" ht="18" hidden="1" customHeight="1" thickTop="1">
      <c r="A341" s="443"/>
      <c r="B341" s="470"/>
      <c r="C341" s="466"/>
      <c r="D341" s="466"/>
      <c r="E341" s="466"/>
      <c r="F341" s="35" t="str">
        <f>IF(C340&gt;0,VLOOKUP(C340,男子登録情報!$A$1:$H$1688,5,0),"")</f>
        <v/>
      </c>
      <c r="G341" s="426"/>
      <c r="H341" s="426"/>
      <c r="I341" s="162"/>
      <c r="J341" s="162"/>
      <c r="K341" s="9" t="s">
        <v>38</v>
      </c>
      <c r="L341" s="5"/>
      <c r="M341" s="6" t="str">
        <f>IF(L341&gt;0,VLOOKUP(L341,男子登録情報!$J$2:$K$21,2,0),"")</f>
        <v/>
      </c>
      <c r="N341" s="466"/>
      <c r="O341" s="7" t="str">
        <f t="shared" si="139"/>
        <v/>
      </c>
      <c r="P341" s="7"/>
      <c r="Q341" s="8"/>
      <c r="R341" s="475"/>
      <c r="S341" s="476"/>
      <c r="T341" s="477"/>
      <c r="U341" s="482"/>
      <c r="V341" s="197"/>
      <c r="AK341" s="173">
        <f t="shared" si="141"/>
        <v>0</v>
      </c>
      <c r="AL341" s="173" t="str">
        <f t="shared" si="142"/>
        <v>00000</v>
      </c>
    </row>
    <row r="342" spans="1:38" s="1" customFormat="1" ht="18" hidden="1" customHeight="1" thickTop="1">
      <c r="A342" s="444"/>
      <c r="B342" s="471" t="s">
        <v>39</v>
      </c>
      <c r="C342" s="391"/>
      <c r="D342" s="36"/>
      <c r="E342" s="36"/>
      <c r="F342" s="37"/>
      <c r="G342" s="427"/>
      <c r="H342" s="427"/>
      <c r="I342" s="163"/>
      <c r="J342" s="163"/>
      <c r="K342" s="10" t="s">
        <v>40</v>
      </c>
      <c r="L342" s="11"/>
      <c r="M342" s="12" t="str">
        <f>IF(L342&gt;0,VLOOKUP(L342,男子登録情報!$J$2:$K$21,2,0),"")</f>
        <v/>
      </c>
      <c r="N342" s="193"/>
      <c r="O342" s="7" t="str">
        <f t="shared" si="139"/>
        <v/>
      </c>
      <c r="P342" s="204"/>
      <c r="Q342" s="14"/>
      <c r="R342" s="478"/>
      <c r="S342" s="479"/>
      <c r="T342" s="480"/>
      <c r="U342" s="483"/>
      <c r="V342" s="197"/>
      <c r="AK342" s="173">
        <f t="shared" si="141"/>
        <v>0</v>
      </c>
      <c r="AL342" s="173" t="str">
        <f t="shared" si="142"/>
        <v>00000</v>
      </c>
    </row>
    <row r="343" spans="1:38" s="1" customFormat="1" ht="18" hidden="1" customHeight="1" thickTop="1">
      <c r="A343" s="442">
        <v>121</v>
      </c>
      <c r="B343" s="469" t="s">
        <v>41</v>
      </c>
      <c r="C343" s="418"/>
      <c r="D343" s="418" t="str">
        <f>IF(C343&gt;0,VLOOKUP(C343,男子登録情報!$A$1:$H$1688,3,0),"")</f>
        <v/>
      </c>
      <c r="E343" s="418" t="str">
        <f>IF(C343&gt;0,VLOOKUP(C343,男子登録情報!$A$1:$H$1688,4,0),"")</f>
        <v/>
      </c>
      <c r="F343" s="34" t="str">
        <f>IF(C343&gt;0,VLOOKUP(C343,男子登録情報!$A$1:$H$1688,8,0),"")</f>
        <v/>
      </c>
      <c r="G343" s="425" t="e">
        <f>IF(F344&gt;0,VLOOKUP(F344,男子登録情報!$N$2:$O$48,2,0),"")</f>
        <v>#N/A</v>
      </c>
      <c r="H343" s="425" t="str">
        <f t="shared" ref="H343" si="155">IF(C343&gt;0,TEXT(C343,"100000000"),"")</f>
        <v/>
      </c>
      <c r="I343" s="162"/>
      <c r="J343" s="162"/>
      <c r="K343" s="4" t="s">
        <v>36</v>
      </c>
      <c r="L343" s="5"/>
      <c r="M343" s="6" t="str">
        <f>IF(L343&gt;0,VLOOKUP(L343,男子登録情報!$J$1:$K$21,2,0),"")</f>
        <v/>
      </c>
      <c r="N343" s="418"/>
      <c r="O343" s="7" t="str">
        <f t="shared" si="139"/>
        <v/>
      </c>
      <c r="P343" s="7"/>
      <c r="Q343" s="8"/>
      <c r="R343" s="472"/>
      <c r="S343" s="473"/>
      <c r="T343" s="474"/>
      <c r="U343" s="481"/>
      <c r="V343" s="197"/>
      <c r="AK343" s="173">
        <f t="shared" si="141"/>
        <v>0</v>
      </c>
      <c r="AL343" s="173" t="str">
        <f t="shared" si="142"/>
        <v>00000</v>
      </c>
    </row>
    <row r="344" spans="1:38" s="1" customFormat="1" ht="18" hidden="1" customHeight="1" thickTop="1">
      <c r="A344" s="443"/>
      <c r="B344" s="470"/>
      <c r="C344" s="466"/>
      <c r="D344" s="466"/>
      <c r="E344" s="466"/>
      <c r="F344" s="35" t="str">
        <f>IF(C343&gt;0,VLOOKUP(C343,男子登録情報!$A$1:$H$1688,5,0),"")</f>
        <v/>
      </c>
      <c r="G344" s="426"/>
      <c r="H344" s="426"/>
      <c r="I344" s="162"/>
      <c r="J344" s="162"/>
      <c r="K344" s="9" t="s">
        <v>38</v>
      </c>
      <c r="L344" s="5"/>
      <c r="M344" s="6" t="str">
        <f>IF(L344&gt;0,VLOOKUP(L344,男子登録情報!$J$2:$K$21,2,0),"")</f>
        <v/>
      </c>
      <c r="N344" s="466"/>
      <c r="O344" s="7" t="str">
        <f t="shared" si="139"/>
        <v/>
      </c>
      <c r="P344" s="7"/>
      <c r="Q344" s="8"/>
      <c r="R344" s="475"/>
      <c r="S344" s="476"/>
      <c r="T344" s="477"/>
      <c r="U344" s="482"/>
      <c r="V344" s="197"/>
      <c r="AK344" s="173">
        <f t="shared" si="141"/>
        <v>0</v>
      </c>
      <c r="AL344" s="173" t="str">
        <f t="shared" si="142"/>
        <v>00000</v>
      </c>
    </row>
    <row r="345" spans="1:38" s="1" customFormat="1" ht="18" hidden="1" customHeight="1" thickTop="1">
      <c r="A345" s="444"/>
      <c r="B345" s="471" t="s">
        <v>39</v>
      </c>
      <c r="C345" s="391"/>
      <c r="D345" s="36"/>
      <c r="E345" s="36"/>
      <c r="F345" s="37"/>
      <c r="G345" s="427"/>
      <c r="H345" s="427"/>
      <c r="I345" s="163"/>
      <c r="J345" s="163"/>
      <c r="K345" s="10" t="s">
        <v>40</v>
      </c>
      <c r="L345" s="11"/>
      <c r="M345" s="12" t="str">
        <f>IF(L345&gt;0,VLOOKUP(L345,男子登録情報!$J$2:$K$21,2,0),"")</f>
        <v/>
      </c>
      <c r="N345" s="193"/>
      <c r="O345" s="7" t="str">
        <f t="shared" si="139"/>
        <v/>
      </c>
      <c r="P345" s="204"/>
      <c r="Q345" s="14"/>
      <c r="R345" s="478"/>
      <c r="S345" s="479"/>
      <c r="T345" s="480"/>
      <c r="U345" s="483"/>
      <c r="V345" s="197"/>
      <c r="AK345" s="173">
        <f t="shared" si="141"/>
        <v>0</v>
      </c>
      <c r="AL345" s="173" t="str">
        <f t="shared" si="142"/>
        <v>00000</v>
      </c>
    </row>
    <row r="346" spans="1:38" s="1" customFormat="1" ht="18" hidden="1" customHeight="1" thickTop="1">
      <c r="A346" s="442">
        <v>122</v>
      </c>
      <c r="B346" s="469" t="s">
        <v>41</v>
      </c>
      <c r="C346" s="418"/>
      <c r="D346" s="418" t="str">
        <f>IF(C346&gt;0,VLOOKUP(C346,男子登録情報!$A$1:$H$1688,3,0),"")</f>
        <v/>
      </c>
      <c r="E346" s="418" t="str">
        <f>IF(C346&gt;0,VLOOKUP(C346,男子登録情報!$A$1:$H$1688,4,0),"")</f>
        <v/>
      </c>
      <c r="F346" s="34" t="str">
        <f>IF(C346&gt;0,VLOOKUP(C346,男子登録情報!$A$1:$H$1688,8,0),"")</f>
        <v/>
      </c>
      <c r="G346" s="425" t="e">
        <f>IF(F347&gt;0,VLOOKUP(F347,男子登録情報!$N$2:$O$48,2,0),"")</f>
        <v>#N/A</v>
      </c>
      <c r="H346" s="425" t="str">
        <f t="shared" ref="H346" si="156">IF(C346&gt;0,TEXT(C346,"100000000"),"")</f>
        <v/>
      </c>
      <c r="I346" s="162"/>
      <c r="J346" s="162"/>
      <c r="K346" s="4" t="s">
        <v>36</v>
      </c>
      <c r="L346" s="5"/>
      <c r="M346" s="6" t="str">
        <f>IF(L346&gt;0,VLOOKUP(L346,男子登録情報!$J$1:$K$21,2,0),"")</f>
        <v/>
      </c>
      <c r="N346" s="418"/>
      <c r="O346" s="7" t="str">
        <f t="shared" si="139"/>
        <v/>
      </c>
      <c r="P346" s="7"/>
      <c r="Q346" s="8"/>
      <c r="R346" s="472"/>
      <c r="S346" s="473"/>
      <c r="T346" s="474"/>
      <c r="U346" s="481"/>
      <c r="V346" s="197"/>
      <c r="AK346" s="173">
        <f t="shared" si="141"/>
        <v>0</v>
      </c>
      <c r="AL346" s="173" t="str">
        <f t="shared" si="142"/>
        <v>00000</v>
      </c>
    </row>
    <row r="347" spans="1:38" s="1" customFormat="1" ht="18" hidden="1" customHeight="1" thickTop="1">
      <c r="A347" s="443"/>
      <c r="B347" s="470"/>
      <c r="C347" s="466"/>
      <c r="D347" s="466"/>
      <c r="E347" s="466"/>
      <c r="F347" s="35" t="str">
        <f>IF(C346&gt;0,VLOOKUP(C346,男子登録情報!$A$1:$H$1688,5,0),"")</f>
        <v/>
      </c>
      <c r="G347" s="426"/>
      <c r="H347" s="426"/>
      <c r="I347" s="162"/>
      <c r="J347" s="162"/>
      <c r="K347" s="9" t="s">
        <v>38</v>
      </c>
      <c r="L347" s="5"/>
      <c r="M347" s="6" t="str">
        <f>IF(L347&gt;0,VLOOKUP(L347,男子登録情報!$J$2:$K$21,2,0),"")</f>
        <v/>
      </c>
      <c r="N347" s="466"/>
      <c r="O347" s="7" t="str">
        <f t="shared" si="139"/>
        <v/>
      </c>
      <c r="P347" s="7"/>
      <c r="Q347" s="8"/>
      <c r="R347" s="475"/>
      <c r="S347" s="476"/>
      <c r="T347" s="477"/>
      <c r="U347" s="482"/>
      <c r="V347" s="197"/>
      <c r="AK347" s="173">
        <f t="shared" si="141"/>
        <v>0</v>
      </c>
      <c r="AL347" s="173" t="str">
        <f t="shared" si="142"/>
        <v>00000</v>
      </c>
    </row>
    <row r="348" spans="1:38" s="1" customFormat="1" ht="18" hidden="1" customHeight="1" thickTop="1">
      <c r="A348" s="444"/>
      <c r="B348" s="471" t="s">
        <v>39</v>
      </c>
      <c r="C348" s="391"/>
      <c r="D348" s="36"/>
      <c r="E348" s="36"/>
      <c r="F348" s="37"/>
      <c r="G348" s="427"/>
      <c r="H348" s="427"/>
      <c r="I348" s="163"/>
      <c r="J348" s="163"/>
      <c r="K348" s="10" t="s">
        <v>40</v>
      </c>
      <c r="L348" s="11"/>
      <c r="M348" s="12" t="str">
        <f>IF(L348&gt;0,VLOOKUP(L348,男子登録情報!$J$2:$K$21,2,0),"")</f>
        <v/>
      </c>
      <c r="N348" s="193"/>
      <c r="O348" s="7" t="str">
        <f t="shared" si="139"/>
        <v/>
      </c>
      <c r="P348" s="204"/>
      <c r="Q348" s="14"/>
      <c r="R348" s="478"/>
      <c r="S348" s="479"/>
      <c r="T348" s="480"/>
      <c r="U348" s="483"/>
      <c r="V348" s="197"/>
      <c r="AK348" s="173">
        <f t="shared" si="141"/>
        <v>0</v>
      </c>
      <c r="AL348" s="173" t="str">
        <f t="shared" si="142"/>
        <v>00000</v>
      </c>
    </row>
    <row r="349" spans="1:38" s="1" customFormat="1" ht="18" hidden="1" customHeight="1" thickTop="1">
      <c r="A349" s="442">
        <v>123</v>
      </c>
      <c r="B349" s="469" t="s">
        <v>41</v>
      </c>
      <c r="C349" s="418"/>
      <c r="D349" s="418" t="str">
        <f>IF(C349&gt;0,VLOOKUP(C349,男子登録情報!$A$1:$H$1688,3,0),"")</f>
        <v/>
      </c>
      <c r="E349" s="418" t="str">
        <f>IF(C349&gt;0,VLOOKUP(C349,男子登録情報!$A$1:$H$1688,4,0),"")</f>
        <v/>
      </c>
      <c r="F349" s="34" t="str">
        <f>IF(C349&gt;0,VLOOKUP(C349,男子登録情報!$A$1:$H$1688,8,0),"")</f>
        <v/>
      </c>
      <c r="G349" s="425" t="e">
        <f>IF(F350&gt;0,VLOOKUP(F350,男子登録情報!$N$2:$O$48,2,0),"")</f>
        <v>#N/A</v>
      </c>
      <c r="H349" s="425" t="str">
        <f t="shared" ref="H349" si="157">IF(C349&gt;0,TEXT(C349,"100000000"),"")</f>
        <v/>
      </c>
      <c r="I349" s="162"/>
      <c r="J349" s="162"/>
      <c r="K349" s="4" t="s">
        <v>36</v>
      </c>
      <c r="L349" s="5"/>
      <c r="M349" s="6" t="str">
        <f>IF(L349&gt;0,VLOOKUP(L349,男子登録情報!$J$1:$K$21,2,0),"")</f>
        <v/>
      </c>
      <c r="N349" s="418"/>
      <c r="O349" s="7" t="str">
        <f t="shared" si="139"/>
        <v/>
      </c>
      <c r="P349" s="7"/>
      <c r="Q349" s="8"/>
      <c r="R349" s="472"/>
      <c r="S349" s="473"/>
      <c r="T349" s="474"/>
      <c r="U349" s="481"/>
      <c r="V349" s="197"/>
      <c r="AK349" s="173">
        <f t="shared" si="141"/>
        <v>0</v>
      </c>
      <c r="AL349" s="173" t="str">
        <f t="shared" si="142"/>
        <v>00000</v>
      </c>
    </row>
    <row r="350" spans="1:38" s="1" customFormat="1" ht="18" hidden="1" customHeight="1" thickTop="1">
      <c r="A350" s="443"/>
      <c r="B350" s="470"/>
      <c r="C350" s="466"/>
      <c r="D350" s="466"/>
      <c r="E350" s="466"/>
      <c r="F350" s="35" t="str">
        <f>IF(C349&gt;0,VLOOKUP(C349,男子登録情報!$A$1:$H$1688,5,0),"")</f>
        <v/>
      </c>
      <c r="G350" s="426"/>
      <c r="H350" s="426"/>
      <c r="I350" s="162"/>
      <c r="J350" s="162"/>
      <c r="K350" s="9" t="s">
        <v>38</v>
      </c>
      <c r="L350" s="5"/>
      <c r="M350" s="6" t="str">
        <f>IF(L350&gt;0,VLOOKUP(L350,男子登録情報!$J$2:$K$21,2,0),"")</f>
        <v/>
      </c>
      <c r="N350" s="466"/>
      <c r="O350" s="7" t="str">
        <f t="shared" si="139"/>
        <v/>
      </c>
      <c r="P350" s="7"/>
      <c r="Q350" s="8"/>
      <c r="R350" s="475"/>
      <c r="S350" s="476"/>
      <c r="T350" s="477"/>
      <c r="U350" s="482"/>
      <c r="V350" s="197"/>
      <c r="AK350" s="173">
        <f t="shared" si="141"/>
        <v>0</v>
      </c>
      <c r="AL350" s="173" t="str">
        <f t="shared" si="142"/>
        <v>00000</v>
      </c>
    </row>
    <row r="351" spans="1:38" s="1" customFormat="1" ht="18" hidden="1" customHeight="1" thickTop="1">
      <c r="A351" s="444"/>
      <c r="B351" s="471" t="s">
        <v>39</v>
      </c>
      <c r="C351" s="391"/>
      <c r="D351" s="36"/>
      <c r="E351" s="36"/>
      <c r="F351" s="37"/>
      <c r="G351" s="427"/>
      <c r="H351" s="427"/>
      <c r="I351" s="163"/>
      <c r="J351" s="163"/>
      <c r="K351" s="10" t="s">
        <v>40</v>
      </c>
      <c r="L351" s="11"/>
      <c r="M351" s="12" t="str">
        <f>IF(L351&gt;0,VLOOKUP(L351,男子登録情報!$J$2:$K$21,2,0),"")</f>
        <v/>
      </c>
      <c r="N351" s="193"/>
      <c r="O351" s="7" t="str">
        <f t="shared" si="139"/>
        <v/>
      </c>
      <c r="P351" s="204"/>
      <c r="Q351" s="14"/>
      <c r="R351" s="478"/>
      <c r="S351" s="479"/>
      <c r="T351" s="480"/>
      <c r="U351" s="483"/>
      <c r="V351" s="197"/>
      <c r="AK351" s="173">
        <f t="shared" si="141"/>
        <v>0</v>
      </c>
      <c r="AL351" s="173" t="str">
        <f t="shared" si="142"/>
        <v>00000</v>
      </c>
    </row>
    <row r="352" spans="1:38" s="1" customFormat="1" ht="18" hidden="1" customHeight="1" thickTop="1">
      <c r="A352" s="442">
        <v>124</v>
      </c>
      <c r="B352" s="469" t="s">
        <v>41</v>
      </c>
      <c r="C352" s="418"/>
      <c r="D352" s="418" t="str">
        <f>IF(C352&gt;0,VLOOKUP(C352,男子登録情報!$A$1:$H$1688,3,0),"")</f>
        <v/>
      </c>
      <c r="E352" s="418" t="str">
        <f>IF(C352&gt;0,VLOOKUP(C352,男子登録情報!$A$1:$H$1688,4,0),"")</f>
        <v/>
      </c>
      <c r="F352" s="34" t="str">
        <f>IF(C352&gt;0,VLOOKUP(C352,男子登録情報!$A$1:$H$1688,8,0),"")</f>
        <v/>
      </c>
      <c r="G352" s="425" t="e">
        <f>IF(F353&gt;0,VLOOKUP(F353,男子登録情報!$N$2:$O$48,2,0),"")</f>
        <v>#N/A</v>
      </c>
      <c r="H352" s="425" t="str">
        <f t="shared" ref="H352" si="158">IF(C352&gt;0,TEXT(C352,"100000000"),"")</f>
        <v/>
      </c>
      <c r="I352" s="162"/>
      <c r="J352" s="162"/>
      <c r="K352" s="4" t="s">
        <v>36</v>
      </c>
      <c r="L352" s="5"/>
      <c r="M352" s="6" t="str">
        <f>IF(L352&gt;0,VLOOKUP(L352,男子登録情報!$J$1:$K$21,2,0),"")</f>
        <v/>
      </c>
      <c r="N352" s="418"/>
      <c r="O352" s="7" t="str">
        <f t="shared" si="139"/>
        <v/>
      </c>
      <c r="P352" s="7"/>
      <c r="Q352" s="8"/>
      <c r="R352" s="472"/>
      <c r="S352" s="473"/>
      <c r="T352" s="474"/>
      <c r="U352" s="481"/>
      <c r="V352" s="197"/>
      <c r="AK352" s="173">
        <f t="shared" si="141"/>
        <v>0</v>
      </c>
      <c r="AL352" s="173" t="str">
        <f t="shared" si="142"/>
        <v>00000</v>
      </c>
    </row>
    <row r="353" spans="1:38" s="1" customFormat="1" ht="18" hidden="1" customHeight="1" thickTop="1">
      <c r="A353" s="443"/>
      <c r="B353" s="470"/>
      <c r="C353" s="466"/>
      <c r="D353" s="466"/>
      <c r="E353" s="466"/>
      <c r="F353" s="35" t="str">
        <f>IF(C352&gt;0,VLOOKUP(C352,男子登録情報!$A$1:$H$1688,5,0),"")</f>
        <v/>
      </c>
      <c r="G353" s="426"/>
      <c r="H353" s="426"/>
      <c r="I353" s="162"/>
      <c r="J353" s="162"/>
      <c r="K353" s="9" t="s">
        <v>38</v>
      </c>
      <c r="L353" s="5"/>
      <c r="M353" s="6" t="str">
        <f>IF(L353&gt;0,VLOOKUP(L353,男子登録情報!$J$2:$K$21,2,0),"")</f>
        <v/>
      </c>
      <c r="N353" s="466"/>
      <c r="O353" s="7" t="str">
        <f t="shared" si="139"/>
        <v/>
      </c>
      <c r="P353" s="7"/>
      <c r="Q353" s="8"/>
      <c r="R353" s="475"/>
      <c r="S353" s="476"/>
      <c r="T353" s="477"/>
      <c r="U353" s="482"/>
      <c r="V353" s="197"/>
      <c r="AK353" s="173">
        <f t="shared" si="141"/>
        <v>0</v>
      </c>
      <c r="AL353" s="173" t="str">
        <f t="shared" si="142"/>
        <v>00000</v>
      </c>
    </row>
    <row r="354" spans="1:38" s="1" customFormat="1" ht="18" hidden="1" customHeight="1" thickTop="1">
      <c r="A354" s="444"/>
      <c r="B354" s="471" t="s">
        <v>39</v>
      </c>
      <c r="C354" s="391"/>
      <c r="D354" s="36"/>
      <c r="E354" s="36"/>
      <c r="F354" s="37"/>
      <c r="G354" s="427"/>
      <c r="H354" s="427"/>
      <c r="I354" s="163"/>
      <c r="J354" s="163"/>
      <c r="K354" s="10" t="s">
        <v>40</v>
      </c>
      <c r="L354" s="11"/>
      <c r="M354" s="12" t="str">
        <f>IF(L354&gt;0,VLOOKUP(L354,男子登録情報!$J$2:$K$21,2,0),"")</f>
        <v/>
      </c>
      <c r="N354" s="193"/>
      <c r="O354" s="7" t="str">
        <f t="shared" si="139"/>
        <v/>
      </c>
      <c r="P354" s="204"/>
      <c r="Q354" s="14"/>
      <c r="R354" s="478"/>
      <c r="S354" s="479"/>
      <c r="T354" s="480"/>
      <c r="U354" s="483"/>
      <c r="V354" s="197"/>
      <c r="AK354" s="173">
        <f t="shared" si="141"/>
        <v>0</v>
      </c>
      <c r="AL354" s="173" t="str">
        <f t="shared" si="142"/>
        <v>00000</v>
      </c>
    </row>
    <row r="355" spans="1:38" s="1" customFormat="1" ht="18" hidden="1" customHeight="1" thickTop="1">
      <c r="A355" s="442">
        <v>125</v>
      </c>
      <c r="B355" s="469" t="s">
        <v>41</v>
      </c>
      <c r="C355" s="418"/>
      <c r="D355" s="418" t="str">
        <f>IF(C355&gt;0,VLOOKUP(C355,男子登録情報!$A$1:$H$1688,3,0),"")</f>
        <v/>
      </c>
      <c r="E355" s="418" t="str">
        <f>IF(C355&gt;0,VLOOKUP(C355,男子登録情報!$A$1:$H$1688,4,0),"")</f>
        <v/>
      </c>
      <c r="F355" s="34" t="str">
        <f>IF(C355&gt;0,VLOOKUP(C355,男子登録情報!$A$1:$H$1688,8,0),"")</f>
        <v/>
      </c>
      <c r="G355" s="425" t="e">
        <f>IF(F356&gt;0,VLOOKUP(F356,男子登録情報!$N$2:$O$48,2,0),"")</f>
        <v>#N/A</v>
      </c>
      <c r="H355" s="425" t="str">
        <f t="shared" ref="H355" si="159">IF(C355&gt;0,TEXT(C355,"100000000"),"")</f>
        <v/>
      </c>
      <c r="I355" s="162"/>
      <c r="J355" s="162"/>
      <c r="K355" s="4" t="s">
        <v>36</v>
      </c>
      <c r="L355" s="5"/>
      <c r="M355" s="6" t="str">
        <f>IF(L355&gt;0,VLOOKUP(L355,男子登録情報!$J$1:$K$21,2,0),"")</f>
        <v/>
      </c>
      <c r="N355" s="418"/>
      <c r="O355" s="7" t="str">
        <f t="shared" si="139"/>
        <v/>
      </c>
      <c r="P355" s="7"/>
      <c r="Q355" s="8"/>
      <c r="R355" s="472"/>
      <c r="S355" s="473"/>
      <c r="T355" s="474"/>
      <c r="U355" s="481"/>
      <c r="V355" s="197"/>
      <c r="AK355" s="173">
        <f t="shared" si="141"/>
        <v>0</v>
      </c>
      <c r="AL355" s="173" t="str">
        <f t="shared" si="142"/>
        <v>00000</v>
      </c>
    </row>
    <row r="356" spans="1:38" s="1" customFormat="1" ht="18" hidden="1" customHeight="1" thickTop="1">
      <c r="A356" s="443"/>
      <c r="B356" s="470"/>
      <c r="C356" s="466"/>
      <c r="D356" s="466"/>
      <c r="E356" s="466"/>
      <c r="F356" s="35" t="str">
        <f>IF(C355&gt;0,VLOOKUP(C355,男子登録情報!$A$1:$H$1688,5,0),"")</f>
        <v/>
      </c>
      <c r="G356" s="426"/>
      <c r="H356" s="426"/>
      <c r="I356" s="162"/>
      <c r="J356" s="162"/>
      <c r="K356" s="9" t="s">
        <v>38</v>
      </c>
      <c r="L356" s="5"/>
      <c r="M356" s="6" t="str">
        <f>IF(L356&gt;0,VLOOKUP(L356,男子登録情報!$J$2:$K$21,2,0),"")</f>
        <v/>
      </c>
      <c r="N356" s="466"/>
      <c r="O356" s="7" t="str">
        <f t="shared" si="139"/>
        <v/>
      </c>
      <c r="P356" s="7"/>
      <c r="Q356" s="8"/>
      <c r="R356" s="475"/>
      <c r="S356" s="476"/>
      <c r="T356" s="477"/>
      <c r="U356" s="482"/>
      <c r="V356" s="197"/>
      <c r="AK356" s="173">
        <f t="shared" si="141"/>
        <v>0</v>
      </c>
      <c r="AL356" s="173" t="str">
        <f t="shared" si="142"/>
        <v>00000</v>
      </c>
    </row>
    <row r="357" spans="1:38" s="1" customFormat="1" ht="18" hidden="1" customHeight="1" thickTop="1">
      <c r="A357" s="444"/>
      <c r="B357" s="471" t="s">
        <v>39</v>
      </c>
      <c r="C357" s="391"/>
      <c r="D357" s="36"/>
      <c r="E357" s="36"/>
      <c r="F357" s="37"/>
      <c r="G357" s="427"/>
      <c r="H357" s="427"/>
      <c r="I357" s="163"/>
      <c r="J357" s="163"/>
      <c r="K357" s="10" t="s">
        <v>40</v>
      </c>
      <c r="L357" s="11"/>
      <c r="M357" s="12" t="str">
        <f>IF(L357&gt;0,VLOOKUP(L357,男子登録情報!$J$2:$K$21,2,0),"")</f>
        <v/>
      </c>
      <c r="N357" s="193"/>
      <c r="O357" s="7" t="str">
        <f t="shared" si="139"/>
        <v/>
      </c>
      <c r="P357" s="204"/>
      <c r="Q357" s="14"/>
      <c r="R357" s="478"/>
      <c r="S357" s="479"/>
      <c r="T357" s="480"/>
      <c r="U357" s="483"/>
      <c r="V357" s="197"/>
      <c r="AK357" s="173">
        <f t="shared" si="141"/>
        <v>0</v>
      </c>
      <c r="AL357" s="173" t="str">
        <f t="shared" si="142"/>
        <v>00000</v>
      </c>
    </row>
    <row r="358" spans="1:38" s="1" customFormat="1" ht="18" hidden="1" customHeight="1" thickTop="1">
      <c r="A358" s="442">
        <v>126</v>
      </c>
      <c r="B358" s="469" t="s">
        <v>41</v>
      </c>
      <c r="C358" s="418"/>
      <c r="D358" s="418" t="str">
        <f>IF(C358&gt;0,VLOOKUP(C358,男子登録情報!$A$1:$H$1688,3,0),"")</f>
        <v/>
      </c>
      <c r="E358" s="418" t="str">
        <f>IF(C358&gt;0,VLOOKUP(C358,男子登録情報!$A$1:$H$1688,4,0),"")</f>
        <v/>
      </c>
      <c r="F358" s="34" t="str">
        <f>IF(C358&gt;0,VLOOKUP(C358,男子登録情報!$A$1:$H$1688,8,0),"")</f>
        <v/>
      </c>
      <c r="G358" s="425" t="e">
        <f>IF(F359&gt;0,VLOOKUP(F359,男子登録情報!$N$2:$O$48,2,0),"")</f>
        <v>#N/A</v>
      </c>
      <c r="H358" s="425" t="str">
        <f t="shared" ref="H358" si="160">IF(C358&gt;0,TEXT(C358,"100000000"),"")</f>
        <v/>
      </c>
      <c r="I358" s="162"/>
      <c r="J358" s="162"/>
      <c r="K358" s="4" t="s">
        <v>36</v>
      </c>
      <c r="L358" s="5"/>
      <c r="M358" s="6" t="str">
        <f>IF(L358&gt;0,VLOOKUP(L358,男子登録情報!$J$1:$K$21,2,0),"")</f>
        <v/>
      </c>
      <c r="N358" s="418"/>
      <c r="O358" s="7" t="str">
        <f t="shared" si="139"/>
        <v/>
      </c>
      <c r="P358" s="7"/>
      <c r="Q358" s="8"/>
      <c r="R358" s="472"/>
      <c r="S358" s="473"/>
      <c r="T358" s="474"/>
      <c r="U358" s="481"/>
      <c r="V358" s="197"/>
      <c r="AK358" s="173">
        <f t="shared" si="141"/>
        <v>0</v>
      </c>
      <c r="AL358" s="173" t="str">
        <f t="shared" si="142"/>
        <v>00000</v>
      </c>
    </row>
    <row r="359" spans="1:38" s="1" customFormat="1" ht="18" hidden="1" customHeight="1" thickTop="1">
      <c r="A359" s="443"/>
      <c r="B359" s="470"/>
      <c r="C359" s="466"/>
      <c r="D359" s="466"/>
      <c r="E359" s="466"/>
      <c r="F359" s="35" t="str">
        <f>IF(C358&gt;0,VLOOKUP(C358,男子登録情報!$A$1:$H$1688,5,0),"")</f>
        <v/>
      </c>
      <c r="G359" s="426"/>
      <c r="H359" s="426"/>
      <c r="I359" s="162"/>
      <c r="J359" s="162"/>
      <c r="K359" s="9" t="s">
        <v>38</v>
      </c>
      <c r="L359" s="5"/>
      <c r="M359" s="6" t="str">
        <f>IF(L359&gt;0,VLOOKUP(L359,男子登録情報!$J$2:$K$21,2,0),"")</f>
        <v/>
      </c>
      <c r="N359" s="466"/>
      <c r="O359" s="7" t="str">
        <f t="shared" si="139"/>
        <v/>
      </c>
      <c r="P359" s="7"/>
      <c r="Q359" s="8"/>
      <c r="R359" s="475"/>
      <c r="S359" s="476"/>
      <c r="T359" s="477"/>
      <c r="U359" s="482"/>
      <c r="V359" s="197"/>
      <c r="AK359" s="173">
        <f t="shared" si="141"/>
        <v>0</v>
      </c>
      <c r="AL359" s="173" t="str">
        <f t="shared" si="142"/>
        <v>00000</v>
      </c>
    </row>
    <row r="360" spans="1:38" s="1" customFormat="1" ht="18" hidden="1" customHeight="1" thickTop="1">
      <c r="A360" s="444"/>
      <c r="B360" s="471" t="s">
        <v>39</v>
      </c>
      <c r="C360" s="391"/>
      <c r="D360" s="36"/>
      <c r="E360" s="36"/>
      <c r="F360" s="37"/>
      <c r="G360" s="427"/>
      <c r="H360" s="427"/>
      <c r="I360" s="163"/>
      <c r="J360" s="163"/>
      <c r="K360" s="10" t="s">
        <v>40</v>
      </c>
      <c r="L360" s="11"/>
      <c r="M360" s="12" t="str">
        <f>IF(L360&gt;0,VLOOKUP(L360,男子登録情報!$J$2:$K$21,2,0),"")</f>
        <v/>
      </c>
      <c r="N360" s="193"/>
      <c r="O360" s="7" t="str">
        <f t="shared" si="139"/>
        <v/>
      </c>
      <c r="P360" s="204"/>
      <c r="Q360" s="14"/>
      <c r="R360" s="478"/>
      <c r="S360" s="479"/>
      <c r="T360" s="480"/>
      <c r="U360" s="483"/>
      <c r="V360" s="197"/>
      <c r="AK360" s="173">
        <f t="shared" si="141"/>
        <v>0</v>
      </c>
      <c r="AL360" s="173" t="str">
        <f t="shared" si="142"/>
        <v>00000</v>
      </c>
    </row>
    <row r="361" spans="1:38" s="1" customFormat="1" ht="18" hidden="1" customHeight="1" thickTop="1">
      <c r="A361" s="442">
        <v>127</v>
      </c>
      <c r="B361" s="469" t="s">
        <v>41</v>
      </c>
      <c r="C361" s="418"/>
      <c r="D361" s="418" t="str">
        <f>IF(C361&gt;0,VLOOKUP(C361,男子登録情報!$A$1:$H$1688,3,0),"")</f>
        <v/>
      </c>
      <c r="E361" s="418" t="str">
        <f>IF(C361&gt;0,VLOOKUP(C361,男子登録情報!$A$1:$H$1688,4,0),"")</f>
        <v/>
      </c>
      <c r="F361" s="34" t="str">
        <f>IF(C361&gt;0,VLOOKUP(C361,男子登録情報!$A$1:$H$1688,8,0),"")</f>
        <v/>
      </c>
      <c r="G361" s="425" t="e">
        <f>IF(F362&gt;0,VLOOKUP(F362,男子登録情報!$N$2:$O$48,2,0),"")</f>
        <v>#N/A</v>
      </c>
      <c r="H361" s="425" t="str">
        <f t="shared" ref="H361" si="161">IF(C361&gt;0,TEXT(C361,"100000000"),"")</f>
        <v/>
      </c>
      <c r="I361" s="162"/>
      <c r="J361" s="162"/>
      <c r="K361" s="4" t="s">
        <v>36</v>
      </c>
      <c r="L361" s="5"/>
      <c r="M361" s="6" t="str">
        <f>IF(L361&gt;0,VLOOKUP(L361,男子登録情報!$J$1:$K$21,2,0),"")</f>
        <v/>
      </c>
      <c r="N361" s="418"/>
      <c r="O361" s="7" t="str">
        <f t="shared" si="139"/>
        <v/>
      </c>
      <c r="P361" s="7"/>
      <c r="Q361" s="8"/>
      <c r="R361" s="472"/>
      <c r="S361" s="473"/>
      <c r="T361" s="474"/>
      <c r="U361" s="481"/>
      <c r="V361" s="197"/>
      <c r="AK361" s="173">
        <f t="shared" si="141"/>
        <v>0</v>
      </c>
      <c r="AL361" s="173" t="str">
        <f t="shared" si="142"/>
        <v>00000</v>
      </c>
    </row>
    <row r="362" spans="1:38" s="1" customFormat="1" ht="18" hidden="1" customHeight="1" thickTop="1">
      <c r="A362" s="443"/>
      <c r="B362" s="470"/>
      <c r="C362" s="466"/>
      <c r="D362" s="466"/>
      <c r="E362" s="466"/>
      <c r="F362" s="35" t="str">
        <f>IF(C361&gt;0,VLOOKUP(C361,男子登録情報!$A$1:$H$1688,5,0),"")</f>
        <v/>
      </c>
      <c r="G362" s="426"/>
      <c r="H362" s="426"/>
      <c r="I362" s="162"/>
      <c r="J362" s="162"/>
      <c r="K362" s="9" t="s">
        <v>38</v>
      </c>
      <c r="L362" s="5"/>
      <c r="M362" s="6" t="str">
        <f>IF(L362&gt;0,VLOOKUP(L362,男子登録情報!$J$2:$K$21,2,0),"")</f>
        <v/>
      </c>
      <c r="N362" s="466"/>
      <c r="O362" s="7" t="str">
        <f t="shared" si="139"/>
        <v/>
      </c>
      <c r="P362" s="7"/>
      <c r="Q362" s="8"/>
      <c r="R362" s="475"/>
      <c r="S362" s="476"/>
      <c r="T362" s="477"/>
      <c r="U362" s="482"/>
      <c r="V362" s="197"/>
      <c r="AK362" s="173">
        <f t="shared" si="141"/>
        <v>0</v>
      </c>
      <c r="AL362" s="173" t="str">
        <f t="shared" si="142"/>
        <v>00000</v>
      </c>
    </row>
    <row r="363" spans="1:38" s="1" customFormat="1" ht="18" hidden="1" customHeight="1" thickTop="1">
      <c r="A363" s="444"/>
      <c r="B363" s="471" t="s">
        <v>39</v>
      </c>
      <c r="C363" s="391"/>
      <c r="D363" s="36"/>
      <c r="E363" s="36"/>
      <c r="F363" s="37"/>
      <c r="G363" s="427"/>
      <c r="H363" s="427"/>
      <c r="I363" s="163"/>
      <c r="J363" s="163"/>
      <c r="K363" s="10" t="s">
        <v>40</v>
      </c>
      <c r="L363" s="11"/>
      <c r="M363" s="12" t="str">
        <f>IF(L363&gt;0,VLOOKUP(L363,男子登録情報!$J$2:$K$21,2,0),"")</f>
        <v/>
      </c>
      <c r="N363" s="193"/>
      <c r="O363" s="7" t="str">
        <f t="shared" si="139"/>
        <v/>
      </c>
      <c r="P363" s="204"/>
      <c r="Q363" s="14"/>
      <c r="R363" s="478"/>
      <c r="S363" s="479"/>
      <c r="T363" s="480"/>
      <c r="U363" s="483"/>
      <c r="V363" s="197"/>
      <c r="AK363" s="173">
        <f t="shared" si="141"/>
        <v>0</v>
      </c>
      <c r="AL363" s="173" t="str">
        <f t="shared" si="142"/>
        <v>00000</v>
      </c>
    </row>
    <row r="364" spans="1:38" s="1" customFormat="1" ht="18" hidden="1" customHeight="1" thickTop="1">
      <c r="A364" s="442">
        <v>128</v>
      </c>
      <c r="B364" s="469" t="s">
        <v>41</v>
      </c>
      <c r="C364" s="418"/>
      <c r="D364" s="418" t="str">
        <f>IF(C364&gt;0,VLOOKUP(C364,男子登録情報!$A$1:$H$1688,3,0),"")</f>
        <v/>
      </c>
      <c r="E364" s="418" t="str">
        <f>IF(C364&gt;0,VLOOKUP(C364,男子登録情報!$A$1:$H$1688,4,0),"")</f>
        <v/>
      </c>
      <c r="F364" s="34" t="str">
        <f>IF(C364&gt;0,VLOOKUP(C364,男子登録情報!$A$1:$H$1688,8,0),"")</f>
        <v/>
      </c>
      <c r="G364" s="425" t="e">
        <f>IF(F365&gt;0,VLOOKUP(F365,男子登録情報!$N$2:$O$48,2,0),"")</f>
        <v>#N/A</v>
      </c>
      <c r="H364" s="425" t="str">
        <f t="shared" ref="H364" si="162">IF(C364&gt;0,TEXT(C364,"100000000"),"")</f>
        <v/>
      </c>
      <c r="I364" s="162"/>
      <c r="J364" s="162"/>
      <c r="K364" s="4" t="s">
        <v>36</v>
      </c>
      <c r="L364" s="5"/>
      <c r="M364" s="6" t="str">
        <f>IF(L364&gt;0,VLOOKUP(L364,男子登録情報!$J$1:$K$21,2,0),"")</f>
        <v/>
      </c>
      <c r="N364" s="418"/>
      <c r="O364" s="7" t="str">
        <f t="shared" si="139"/>
        <v/>
      </c>
      <c r="P364" s="7"/>
      <c r="Q364" s="8"/>
      <c r="R364" s="472"/>
      <c r="S364" s="473"/>
      <c r="T364" s="474"/>
      <c r="U364" s="481"/>
      <c r="V364" s="197"/>
      <c r="AK364" s="173">
        <f t="shared" si="141"/>
        <v>0</v>
      </c>
      <c r="AL364" s="173" t="str">
        <f t="shared" si="142"/>
        <v>00000</v>
      </c>
    </row>
    <row r="365" spans="1:38" s="1" customFormat="1" ht="18" hidden="1" customHeight="1" thickTop="1">
      <c r="A365" s="443"/>
      <c r="B365" s="470"/>
      <c r="C365" s="466"/>
      <c r="D365" s="466"/>
      <c r="E365" s="466"/>
      <c r="F365" s="35" t="str">
        <f>IF(C364&gt;0,VLOOKUP(C364,男子登録情報!$A$1:$H$1688,5,0),"")</f>
        <v/>
      </c>
      <c r="G365" s="426"/>
      <c r="H365" s="426"/>
      <c r="I365" s="162"/>
      <c r="J365" s="162"/>
      <c r="K365" s="9" t="s">
        <v>38</v>
      </c>
      <c r="L365" s="5"/>
      <c r="M365" s="6" t="str">
        <f>IF(L365&gt;0,VLOOKUP(L365,男子登録情報!$J$2:$K$21,2,0),"")</f>
        <v/>
      </c>
      <c r="N365" s="466"/>
      <c r="O365" s="7" t="str">
        <f t="shared" si="139"/>
        <v/>
      </c>
      <c r="P365" s="7"/>
      <c r="Q365" s="8"/>
      <c r="R365" s="475"/>
      <c r="S365" s="476"/>
      <c r="T365" s="477"/>
      <c r="U365" s="482"/>
      <c r="V365" s="197"/>
      <c r="AK365" s="173">
        <f t="shared" si="141"/>
        <v>0</v>
      </c>
      <c r="AL365" s="173" t="str">
        <f t="shared" si="142"/>
        <v>00000</v>
      </c>
    </row>
    <row r="366" spans="1:38" s="1" customFormat="1" ht="18" hidden="1" customHeight="1" thickTop="1">
      <c r="A366" s="444"/>
      <c r="B366" s="471" t="s">
        <v>39</v>
      </c>
      <c r="C366" s="391"/>
      <c r="D366" s="36"/>
      <c r="E366" s="36"/>
      <c r="F366" s="37"/>
      <c r="G366" s="427"/>
      <c r="H366" s="427"/>
      <c r="I366" s="163"/>
      <c r="J366" s="163"/>
      <c r="K366" s="10" t="s">
        <v>40</v>
      </c>
      <c r="L366" s="11"/>
      <c r="M366" s="12" t="str">
        <f>IF(L366&gt;0,VLOOKUP(L366,男子登録情報!$J$2:$K$21,2,0),"")</f>
        <v/>
      </c>
      <c r="N366" s="193"/>
      <c r="O366" s="7" t="str">
        <f t="shared" si="139"/>
        <v/>
      </c>
      <c r="P366" s="204"/>
      <c r="Q366" s="14"/>
      <c r="R366" s="478"/>
      <c r="S366" s="479"/>
      <c r="T366" s="480"/>
      <c r="U366" s="483"/>
      <c r="V366" s="197"/>
      <c r="AK366" s="173">
        <f t="shared" si="141"/>
        <v>0</v>
      </c>
      <c r="AL366" s="173" t="str">
        <f t="shared" si="142"/>
        <v>00000</v>
      </c>
    </row>
    <row r="367" spans="1:38" s="1" customFormat="1" ht="18" hidden="1" customHeight="1" thickTop="1">
      <c r="A367" s="442">
        <v>129</v>
      </c>
      <c r="B367" s="469" t="s">
        <v>41</v>
      </c>
      <c r="C367" s="418"/>
      <c r="D367" s="418" t="str">
        <f>IF(C367&gt;0,VLOOKUP(C367,男子登録情報!$A$1:$H$1688,3,0),"")</f>
        <v/>
      </c>
      <c r="E367" s="418" t="str">
        <f>IF(C367&gt;0,VLOOKUP(C367,男子登録情報!$A$1:$H$1688,4,0),"")</f>
        <v/>
      </c>
      <c r="F367" s="34" t="str">
        <f>IF(C367&gt;0,VLOOKUP(C367,男子登録情報!$A$1:$H$1688,8,0),"")</f>
        <v/>
      </c>
      <c r="G367" s="425" t="e">
        <f>IF(F368&gt;0,VLOOKUP(F368,男子登録情報!$N$2:$O$48,2,0),"")</f>
        <v>#N/A</v>
      </c>
      <c r="H367" s="425" t="str">
        <f t="shared" ref="H367" si="163">IF(C367&gt;0,TEXT(C367,"100000000"),"")</f>
        <v/>
      </c>
      <c r="I367" s="162"/>
      <c r="J367" s="162"/>
      <c r="K367" s="4" t="s">
        <v>36</v>
      </c>
      <c r="L367" s="5"/>
      <c r="M367" s="6" t="str">
        <f>IF(L367&gt;0,VLOOKUP(L367,男子登録情報!$J$1:$K$21,2,0),"")</f>
        <v/>
      </c>
      <c r="N367" s="418"/>
      <c r="O367" s="7" t="str">
        <f t="shared" ref="O367:O430" si="164">IF(M367="","",LEFT(M367,5)&amp;" "&amp;IF(OR(LEFT(M367,3)*1&lt;70,LEFT(M367,3)*1&gt;100),REPT(0,7-LEN(N367)),REPT(0,5-LEN(N367)))&amp;N367)</f>
        <v/>
      </c>
      <c r="P367" s="7"/>
      <c r="Q367" s="8"/>
      <c r="R367" s="472"/>
      <c r="S367" s="473"/>
      <c r="T367" s="474"/>
      <c r="U367" s="481"/>
      <c r="V367" s="197"/>
      <c r="AK367" s="173">
        <f t="shared" si="141"/>
        <v>0</v>
      </c>
      <c r="AL367" s="173" t="str">
        <f t="shared" si="142"/>
        <v>00000</v>
      </c>
    </row>
    <row r="368" spans="1:38" s="1" customFormat="1" ht="18" hidden="1" customHeight="1" thickTop="1">
      <c r="A368" s="443"/>
      <c r="B368" s="470"/>
      <c r="C368" s="466"/>
      <c r="D368" s="466"/>
      <c r="E368" s="466"/>
      <c r="F368" s="35" t="str">
        <f>IF(C367&gt;0,VLOOKUP(C367,男子登録情報!$A$1:$H$1688,5,0),"")</f>
        <v/>
      </c>
      <c r="G368" s="426"/>
      <c r="H368" s="426"/>
      <c r="I368" s="162"/>
      <c r="J368" s="162"/>
      <c r="K368" s="9" t="s">
        <v>38</v>
      </c>
      <c r="L368" s="5"/>
      <c r="M368" s="6" t="str">
        <f>IF(L368&gt;0,VLOOKUP(L368,男子登録情報!$J$2:$K$21,2,0),"")</f>
        <v/>
      </c>
      <c r="N368" s="466"/>
      <c r="O368" s="7" t="str">
        <f t="shared" si="164"/>
        <v/>
      </c>
      <c r="P368" s="7"/>
      <c r="Q368" s="8"/>
      <c r="R368" s="475"/>
      <c r="S368" s="476"/>
      <c r="T368" s="477"/>
      <c r="U368" s="482"/>
      <c r="V368" s="197"/>
      <c r="AK368" s="173">
        <f t="shared" ref="AK368:AK431" si="165">IF(VALUE(AO368)&gt;59,1,0)</f>
        <v>0</v>
      </c>
      <c r="AL368" s="173" t="str">
        <f t="shared" ref="AL368:AL432" si="166">IF(COUNTIF(L368,"*m*")&gt;0,RIGHT(10000000+AS368,7),RIGHT(100000+AS368,5))</f>
        <v>00000</v>
      </c>
    </row>
    <row r="369" spans="1:38" s="1" customFormat="1" ht="18" hidden="1" customHeight="1" thickTop="1">
      <c r="A369" s="444"/>
      <c r="B369" s="471" t="s">
        <v>39</v>
      </c>
      <c r="C369" s="391"/>
      <c r="D369" s="36"/>
      <c r="E369" s="36"/>
      <c r="F369" s="37"/>
      <c r="G369" s="427"/>
      <c r="H369" s="427"/>
      <c r="I369" s="163"/>
      <c r="J369" s="163"/>
      <c r="K369" s="10" t="s">
        <v>40</v>
      </c>
      <c r="L369" s="11"/>
      <c r="M369" s="12" t="str">
        <f>IF(L369&gt;0,VLOOKUP(L369,男子登録情報!$J$2:$K$21,2,0),"")</f>
        <v/>
      </c>
      <c r="N369" s="193"/>
      <c r="O369" s="7" t="str">
        <f t="shared" si="164"/>
        <v/>
      </c>
      <c r="P369" s="204"/>
      <c r="Q369" s="14"/>
      <c r="R369" s="478"/>
      <c r="S369" s="479"/>
      <c r="T369" s="480"/>
      <c r="U369" s="483"/>
      <c r="V369" s="197"/>
      <c r="AK369" s="173">
        <f t="shared" si="165"/>
        <v>0</v>
      </c>
      <c r="AL369" s="173" t="str">
        <f t="shared" si="166"/>
        <v>00000</v>
      </c>
    </row>
    <row r="370" spans="1:38" s="1" customFormat="1" ht="18" hidden="1" customHeight="1" thickTop="1">
      <c r="A370" s="442">
        <v>130</v>
      </c>
      <c r="B370" s="469" t="s">
        <v>41</v>
      </c>
      <c r="C370" s="418"/>
      <c r="D370" s="418" t="str">
        <f>IF(C370&gt;0,VLOOKUP(C370,男子登録情報!$A$1:$H$1688,3,0),"")</f>
        <v/>
      </c>
      <c r="E370" s="418" t="str">
        <f>IF(C370&gt;0,VLOOKUP(C370,男子登録情報!$A$1:$H$1688,4,0),"")</f>
        <v/>
      </c>
      <c r="F370" s="34" t="str">
        <f>IF(C370&gt;0,VLOOKUP(C370,男子登録情報!$A$1:$H$1688,8,0),"")</f>
        <v/>
      </c>
      <c r="G370" s="425" t="e">
        <f>IF(F371&gt;0,VLOOKUP(F371,男子登録情報!$N$2:$O$48,2,0),"")</f>
        <v>#N/A</v>
      </c>
      <c r="H370" s="425" t="str">
        <f t="shared" ref="H370" si="167">IF(C370&gt;0,TEXT(C370,"100000000"),"")</f>
        <v/>
      </c>
      <c r="I370" s="162"/>
      <c r="J370" s="162"/>
      <c r="K370" s="4" t="s">
        <v>36</v>
      </c>
      <c r="L370" s="5"/>
      <c r="M370" s="6" t="str">
        <f>IF(L370&gt;0,VLOOKUP(L370,男子登録情報!$J$1:$K$21,2,0),"")</f>
        <v/>
      </c>
      <c r="N370" s="418"/>
      <c r="O370" s="7" t="str">
        <f t="shared" si="164"/>
        <v/>
      </c>
      <c r="P370" s="7"/>
      <c r="Q370" s="8"/>
      <c r="R370" s="472"/>
      <c r="S370" s="473"/>
      <c r="T370" s="474"/>
      <c r="U370" s="481"/>
      <c r="V370" s="197"/>
      <c r="AK370" s="173">
        <f t="shared" si="165"/>
        <v>0</v>
      </c>
      <c r="AL370" s="173" t="str">
        <f t="shared" si="166"/>
        <v>00000</v>
      </c>
    </row>
    <row r="371" spans="1:38" s="1" customFormat="1" ht="18" hidden="1" customHeight="1" thickTop="1">
      <c r="A371" s="443"/>
      <c r="B371" s="470"/>
      <c r="C371" s="466"/>
      <c r="D371" s="466"/>
      <c r="E371" s="466"/>
      <c r="F371" s="35" t="str">
        <f>IF(C370&gt;0,VLOOKUP(C370,男子登録情報!$A$1:$H$1688,5,0),"")</f>
        <v/>
      </c>
      <c r="G371" s="426"/>
      <c r="H371" s="426"/>
      <c r="I371" s="162"/>
      <c r="J371" s="162"/>
      <c r="K371" s="9" t="s">
        <v>38</v>
      </c>
      <c r="L371" s="5"/>
      <c r="M371" s="6" t="str">
        <f>IF(L371&gt;0,VLOOKUP(L371,男子登録情報!$J$2:$K$21,2,0),"")</f>
        <v/>
      </c>
      <c r="N371" s="466"/>
      <c r="O371" s="7" t="str">
        <f t="shared" si="164"/>
        <v/>
      </c>
      <c r="P371" s="7"/>
      <c r="Q371" s="8"/>
      <c r="R371" s="475"/>
      <c r="S371" s="476"/>
      <c r="T371" s="477"/>
      <c r="U371" s="482"/>
      <c r="V371" s="197"/>
      <c r="AK371" s="173">
        <f t="shared" si="165"/>
        <v>0</v>
      </c>
      <c r="AL371" s="173" t="str">
        <f t="shared" si="166"/>
        <v>00000</v>
      </c>
    </row>
    <row r="372" spans="1:38" s="1" customFormat="1" ht="18" hidden="1" customHeight="1" thickTop="1">
      <c r="A372" s="444"/>
      <c r="B372" s="471" t="s">
        <v>39</v>
      </c>
      <c r="C372" s="391"/>
      <c r="D372" s="36"/>
      <c r="E372" s="36"/>
      <c r="F372" s="37"/>
      <c r="G372" s="427"/>
      <c r="H372" s="427"/>
      <c r="I372" s="163"/>
      <c r="J372" s="163"/>
      <c r="K372" s="10" t="s">
        <v>40</v>
      </c>
      <c r="L372" s="11"/>
      <c r="M372" s="12" t="str">
        <f>IF(L372&gt;0,VLOOKUP(L372,男子登録情報!$J$2:$K$21,2,0),"")</f>
        <v/>
      </c>
      <c r="N372" s="193"/>
      <c r="O372" s="7" t="str">
        <f t="shared" si="164"/>
        <v/>
      </c>
      <c r="P372" s="204"/>
      <c r="Q372" s="14"/>
      <c r="R372" s="478"/>
      <c r="S372" s="479"/>
      <c r="T372" s="480"/>
      <c r="U372" s="483"/>
      <c r="V372" s="197"/>
      <c r="AK372" s="173">
        <f t="shared" si="165"/>
        <v>0</v>
      </c>
      <c r="AL372" s="173" t="str">
        <f t="shared" si="166"/>
        <v>00000</v>
      </c>
    </row>
    <row r="373" spans="1:38" s="1" customFormat="1" ht="18" hidden="1" customHeight="1" thickTop="1">
      <c r="A373" s="442">
        <v>131</v>
      </c>
      <c r="B373" s="469" t="s">
        <v>41</v>
      </c>
      <c r="C373" s="418"/>
      <c r="D373" s="418" t="str">
        <f>IF(C373&gt;0,VLOOKUP(C373,男子登録情報!$A$1:$H$1688,3,0),"")</f>
        <v/>
      </c>
      <c r="E373" s="418" t="str">
        <f>IF(C373&gt;0,VLOOKUP(C373,男子登録情報!$A$1:$H$1688,4,0),"")</f>
        <v/>
      </c>
      <c r="F373" s="34" t="str">
        <f>IF(C373&gt;0,VLOOKUP(C373,男子登録情報!$A$1:$H$1688,8,0),"")</f>
        <v/>
      </c>
      <c r="G373" s="425" t="e">
        <f>IF(F374&gt;0,VLOOKUP(F374,男子登録情報!$N$2:$O$48,2,0),"")</f>
        <v>#N/A</v>
      </c>
      <c r="H373" s="425" t="str">
        <f t="shared" ref="H373" si="168">IF(C373&gt;0,TEXT(C373,"100000000"),"")</f>
        <v/>
      </c>
      <c r="I373" s="162"/>
      <c r="J373" s="162"/>
      <c r="K373" s="4" t="s">
        <v>36</v>
      </c>
      <c r="L373" s="5"/>
      <c r="M373" s="6" t="str">
        <f>IF(L373&gt;0,VLOOKUP(L373,男子登録情報!$J$1:$K$21,2,0),"")</f>
        <v/>
      </c>
      <c r="N373" s="418"/>
      <c r="O373" s="7" t="str">
        <f t="shared" si="164"/>
        <v/>
      </c>
      <c r="P373" s="7"/>
      <c r="Q373" s="8"/>
      <c r="R373" s="472"/>
      <c r="S373" s="473"/>
      <c r="T373" s="474"/>
      <c r="U373" s="481"/>
      <c r="V373" s="197"/>
      <c r="AK373" s="173">
        <f t="shared" si="165"/>
        <v>0</v>
      </c>
      <c r="AL373" s="173" t="str">
        <f t="shared" si="166"/>
        <v>00000</v>
      </c>
    </row>
    <row r="374" spans="1:38" s="1" customFormat="1" ht="18" hidden="1" customHeight="1" thickTop="1">
      <c r="A374" s="443"/>
      <c r="B374" s="470"/>
      <c r="C374" s="466"/>
      <c r="D374" s="466"/>
      <c r="E374" s="466"/>
      <c r="F374" s="35" t="str">
        <f>IF(C373&gt;0,VLOOKUP(C373,男子登録情報!$A$1:$H$1688,5,0),"")</f>
        <v/>
      </c>
      <c r="G374" s="426"/>
      <c r="H374" s="426"/>
      <c r="I374" s="162"/>
      <c r="J374" s="162"/>
      <c r="K374" s="9" t="s">
        <v>38</v>
      </c>
      <c r="L374" s="5"/>
      <c r="M374" s="6" t="str">
        <f>IF(L374&gt;0,VLOOKUP(L374,男子登録情報!$J$2:$K$21,2,0),"")</f>
        <v/>
      </c>
      <c r="N374" s="466"/>
      <c r="O374" s="7" t="str">
        <f t="shared" si="164"/>
        <v/>
      </c>
      <c r="P374" s="7"/>
      <c r="Q374" s="8"/>
      <c r="R374" s="475"/>
      <c r="S374" s="476"/>
      <c r="T374" s="477"/>
      <c r="U374" s="482"/>
      <c r="V374" s="197"/>
      <c r="AK374" s="173">
        <f t="shared" si="165"/>
        <v>0</v>
      </c>
      <c r="AL374" s="173" t="str">
        <f t="shared" si="166"/>
        <v>00000</v>
      </c>
    </row>
    <row r="375" spans="1:38" s="1" customFormat="1" ht="18" hidden="1" customHeight="1" thickTop="1">
      <c r="A375" s="444"/>
      <c r="B375" s="471" t="s">
        <v>39</v>
      </c>
      <c r="C375" s="391"/>
      <c r="D375" s="36"/>
      <c r="E375" s="36"/>
      <c r="F375" s="37"/>
      <c r="G375" s="427"/>
      <c r="H375" s="427"/>
      <c r="I375" s="163"/>
      <c r="J375" s="163"/>
      <c r="K375" s="10" t="s">
        <v>40</v>
      </c>
      <c r="L375" s="11"/>
      <c r="M375" s="12" t="str">
        <f>IF(L375&gt;0,VLOOKUP(L375,男子登録情報!$J$2:$K$21,2,0),"")</f>
        <v/>
      </c>
      <c r="N375" s="193"/>
      <c r="O375" s="7" t="str">
        <f t="shared" si="164"/>
        <v/>
      </c>
      <c r="P375" s="204"/>
      <c r="Q375" s="14"/>
      <c r="R375" s="478"/>
      <c r="S375" s="479"/>
      <c r="T375" s="480"/>
      <c r="U375" s="483"/>
      <c r="V375" s="197"/>
      <c r="AK375" s="173">
        <f t="shared" si="165"/>
        <v>0</v>
      </c>
      <c r="AL375" s="173" t="str">
        <f t="shared" si="166"/>
        <v>00000</v>
      </c>
    </row>
    <row r="376" spans="1:38" s="1" customFormat="1" ht="18" hidden="1" customHeight="1" thickTop="1">
      <c r="A376" s="442">
        <v>132</v>
      </c>
      <c r="B376" s="469" t="s">
        <v>41</v>
      </c>
      <c r="C376" s="418"/>
      <c r="D376" s="418" t="str">
        <f>IF(C376&gt;0,VLOOKUP(C376,男子登録情報!$A$1:$H$1688,3,0),"")</f>
        <v/>
      </c>
      <c r="E376" s="418" t="str">
        <f>IF(C376&gt;0,VLOOKUP(C376,男子登録情報!$A$1:$H$1688,4,0),"")</f>
        <v/>
      </c>
      <c r="F376" s="34" t="str">
        <f>IF(C376&gt;0,VLOOKUP(C376,男子登録情報!$A$1:$H$1688,8,0),"")</f>
        <v/>
      </c>
      <c r="G376" s="425" t="e">
        <f>IF(F377&gt;0,VLOOKUP(F377,男子登録情報!$N$2:$O$48,2,0),"")</f>
        <v>#N/A</v>
      </c>
      <c r="H376" s="425" t="str">
        <f t="shared" ref="H376" si="169">IF(C376&gt;0,TEXT(C376,"100000000"),"")</f>
        <v/>
      </c>
      <c r="I376" s="162"/>
      <c r="J376" s="162"/>
      <c r="K376" s="4" t="s">
        <v>36</v>
      </c>
      <c r="L376" s="5"/>
      <c r="M376" s="6" t="str">
        <f>IF(L376&gt;0,VLOOKUP(L376,男子登録情報!$J$1:$K$21,2,0),"")</f>
        <v/>
      </c>
      <c r="N376" s="418"/>
      <c r="O376" s="7" t="str">
        <f t="shared" si="164"/>
        <v/>
      </c>
      <c r="P376" s="7"/>
      <c r="Q376" s="8"/>
      <c r="R376" s="472"/>
      <c r="S376" s="473"/>
      <c r="T376" s="474"/>
      <c r="U376" s="481"/>
      <c r="V376" s="197"/>
      <c r="AK376" s="173">
        <f t="shared" si="165"/>
        <v>0</v>
      </c>
      <c r="AL376" s="173" t="str">
        <f t="shared" si="166"/>
        <v>00000</v>
      </c>
    </row>
    <row r="377" spans="1:38" s="1" customFormat="1" ht="18" hidden="1" customHeight="1" thickTop="1">
      <c r="A377" s="443"/>
      <c r="B377" s="470"/>
      <c r="C377" s="466"/>
      <c r="D377" s="466"/>
      <c r="E377" s="466"/>
      <c r="F377" s="35" t="str">
        <f>IF(C376&gt;0,VLOOKUP(C376,男子登録情報!$A$1:$H$1688,5,0),"")</f>
        <v/>
      </c>
      <c r="G377" s="426"/>
      <c r="H377" s="426"/>
      <c r="I377" s="162"/>
      <c r="J377" s="162"/>
      <c r="K377" s="9" t="s">
        <v>38</v>
      </c>
      <c r="L377" s="5"/>
      <c r="M377" s="6" t="str">
        <f>IF(L377&gt;0,VLOOKUP(L377,男子登録情報!$J$2:$K$21,2,0),"")</f>
        <v/>
      </c>
      <c r="N377" s="466"/>
      <c r="O377" s="7" t="str">
        <f t="shared" si="164"/>
        <v/>
      </c>
      <c r="P377" s="7"/>
      <c r="Q377" s="8"/>
      <c r="R377" s="475"/>
      <c r="S377" s="476"/>
      <c r="T377" s="477"/>
      <c r="U377" s="482"/>
      <c r="V377" s="197"/>
      <c r="AK377" s="173">
        <f t="shared" si="165"/>
        <v>0</v>
      </c>
      <c r="AL377" s="173" t="str">
        <f t="shared" si="166"/>
        <v>00000</v>
      </c>
    </row>
    <row r="378" spans="1:38" s="1" customFormat="1" ht="18" hidden="1" customHeight="1" thickTop="1">
      <c r="A378" s="444"/>
      <c r="B378" s="471" t="s">
        <v>39</v>
      </c>
      <c r="C378" s="391"/>
      <c r="D378" s="36"/>
      <c r="E378" s="36"/>
      <c r="F378" s="37"/>
      <c r="G378" s="427"/>
      <c r="H378" s="427"/>
      <c r="I378" s="163"/>
      <c r="J378" s="163"/>
      <c r="K378" s="10" t="s">
        <v>40</v>
      </c>
      <c r="L378" s="11"/>
      <c r="M378" s="12" t="str">
        <f>IF(L378&gt;0,VLOOKUP(L378,男子登録情報!$J$2:$K$21,2,0),"")</f>
        <v/>
      </c>
      <c r="N378" s="193"/>
      <c r="O378" s="7" t="str">
        <f t="shared" si="164"/>
        <v/>
      </c>
      <c r="P378" s="204"/>
      <c r="Q378" s="14"/>
      <c r="R378" s="478"/>
      <c r="S378" s="479"/>
      <c r="T378" s="480"/>
      <c r="U378" s="483"/>
      <c r="V378" s="197"/>
      <c r="AK378" s="173">
        <f t="shared" si="165"/>
        <v>0</v>
      </c>
      <c r="AL378" s="173" t="str">
        <f t="shared" si="166"/>
        <v>00000</v>
      </c>
    </row>
    <row r="379" spans="1:38" s="1" customFormat="1" ht="18" hidden="1" customHeight="1" thickTop="1">
      <c r="A379" s="442">
        <v>133</v>
      </c>
      <c r="B379" s="469" t="s">
        <v>41</v>
      </c>
      <c r="C379" s="418"/>
      <c r="D379" s="418" t="str">
        <f>IF(C379&gt;0,VLOOKUP(C379,男子登録情報!$A$1:$H$1688,3,0),"")</f>
        <v/>
      </c>
      <c r="E379" s="418" t="str">
        <f>IF(C379&gt;0,VLOOKUP(C379,男子登録情報!$A$1:$H$1688,4,0),"")</f>
        <v/>
      </c>
      <c r="F379" s="34" t="str">
        <f>IF(C379&gt;0,VLOOKUP(C379,男子登録情報!$A$1:$H$1688,8,0),"")</f>
        <v/>
      </c>
      <c r="G379" s="425" t="e">
        <f>IF(F380&gt;0,VLOOKUP(F380,男子登録情報!$N$2:$O$48,2,0),"")</f>
        <v>#N/A</v>
      </c>
      <c r="H379" s="425" t="str">
        <f t="shared" ref="H379" si="170">IF(C379&gt;0,TEXT(C379,"100000000"),"")</f>
        <v/>
      </c>
      <c r="I379" s="162"/>
      <c r="J379" s="162"/>
      <c r="K379" s="4" t="s">
        <v>36</v>
      </c>
      <c r="L379" s="5"/>
      <c r="M379" s="6" t="str">
        <f>IF(L379&gt;0,VLOOKUP(L379,男子登録情報!$J$1:$K$21,2,0),"")</f>
        <v/>
      </c>
      <c r="N379" s="418"/>
      <c r="O379" s="7" t="str">
        <f t="shared" si="164"/>
        <v/>
      </c>
      <c r="P379" s="7"/>
      <c r="Q379" s="8"/>
      <c r="R379" s="472"/>
      <c r="S379" s="473"/>
      <c r="T379" s="474"/>
      <c r="U379" s="481"/>
      <c r="V379" s="197"/>
      <c r="AK379" s="173">
        <f t="shared" si="165"/>
        <v>0</v>
      </c>
      <c r="AL379" s="173" t="str">
        <f t="shared" si="166"/>
        <v>00000</v>
      </c>
    </row>
    <row r="380" spans="1:38" s="1" customFormat="1" ht="18" hidden="1" customHeight="1" thickTop="1">
      <c r="A380" s="443"/>
      <c r="B380" s="470"/>
      <c r="C380" s="466"/>
      <c r="D380" s="466"/>
      <c r="E380" s="466"/>
      <c r="F380" s="35" t="str">
        <f>IF(C379&gt;0,VLOOKUP(C379,男子登録情報!$A$1:$H$1688,5,0),"")</f>
        <v/>
      </c>
      <c r="G380" s="426"/>
      <c r="H380" s="426"/>
      <c r="I380" s="162"/>
      <c r="J380" s="162"/>
      <c r="K380" s="9" t="s">
        <v>38</v>
      </c>
      <c r="L380" s="5"/>
      <c r="M380" s="6" t="str">
        <f>IF(L380&gt;0,VLOOKUP(L380,男子登録情報!$J$2:$K$21,2,0),"")</f>
        <v/>
      </c>
      <c r="N380" s="466"/>
      <c r="O380" s="7" t="str">
        <f t="shared" si="164"/>
        <v/>
      </c>
      <c r="P380" s="7"/>
      <c r="Q380" s="8"/>
      <c r="R380" s="475"/>
      <c r="S380" s="476"/>
      <c r="T380" s="477"/>
      <c r="U380" s="482"/>
      <c r="V380" s="197"/>
      <c r="AK380" s="173">
        <f t="shared" si="165"/>
        <v>0</v>
      </c>
      <c r="AL380" s="173" t="str">
        <f t="shared" si="166"/>
        <v>00000</v>
      </c>
    </row>
    <row r="381" spans="1:38" s="1" customFormat="1" ht="18" hidden="1" customHeight="1" thickTop="1">
      <c r="A381" s="444"/>
      <c r="B381" s="471" t="s">
        <v>39</v>
      </c>
      <c r="C381" s="391"/>
      <c r="D381" s="36"/>
      <c r="E381" s="36"/>
      <c r="F381" s="37"/>
      <c r="G381" s="427"/>
      <c r="H381" s="427"/>
      <c r="I381" s="163"/>
      <c r="J381" s="163"/>
      <c r="K381" s="10" t="s">
        <v>40</v>
      </c>
      <c r="L381" s="11"/>
      <c r="M381" s="12" t="str">
        <f>IF(L381&gt;0,VLOOKUP(L381,男子登録情報!$J$2:$K$21,2,0),"")</f>
        <v/>
      </c>
      <c r="N381" s="193"/>
      <c r="O381" s="7" t="str">
        <f t="shared" si="164"/>
        <v/>
      </c>
      <c r="P381" s="204"/>
      <c r="Q381" s="14"/>
      <c r="R381" s="478"/>
      <c r="S381" s="479"/>
      <c r="T381" s="480"/>
      <c r="U381" s="483"/>
      <c r="V381" s="197"/>
      <c r="AK381" s="173">
        <f t="shared" si="165"/>
        <v>0</v>
      </c>
      <c r="AL381" s="173" t="str">
        <f t="shared" si="166"/>
        <v>00000</v>
      </c>
    </row>
    <row r="382" spans="1:38" s="1" customFormat="1" ht="18" hidden="1" customHeight="1" thickTop="1">
      <c r="A382" s="442">
        <v>134</v>
      </c>
      <c r="B382" s="469" t="s">
        <v>41</v>
      </c>
      <c r="C382" s="418"/>
      <c r="D382" s="418" t="str">
        <f>IF(C382&gt;0,VLOOKUP(C382,男子登録情報!$A$1:$H$1688,3,0),"")</f>
        <v/>
      </c>
      <c r="E382" s="418" t="str">
        <f>IF(C382&gt;0,VLOOKUP(C382,男子登録情報!$A$1:$H$1688,4,0),"")</f>
        <v/>
      </c>
      <c r="F382" s="34" t="str">
        <f>IF(C382&gt;0,VLOOKUP(C382,男子登録情報!$A$1:$H$1688,8,0),"")</f>
        <v/>
      </c>
      <c r="G382" s="425" t="e">
        <f>IF(F383&gt;0,VLOOKUP(F383,男子登録情報!$N$2:$O$48,2,0),"")</f>
        <v>#N/A</v>
      </c>
      <c r="H382" s="425" t="str">
        <f t="shared" ref="H382" si="171">IF(C382&gt;0,TEXT(C382,"100000000"),"")</f>
        <v/>
      </c>
      <c r="I382" s="162"/>
      <c r="J382" s="162"/>
      <c r="K382" s="4" t="s">
        <v>36</v>
      </c>
      <c r="L382" s="5"/>
      <c r="M382" s="6" t="str">
        <f>IF(L382&gt;0,VLOOKUP(L382,男子登録情報!$J$1:$K$21,2,0),"")</f>
        <v/>
      </c>
      <c r="N382" s="418"/>
      <c r="O382" s="7" t="str">
        <f t="shared" si="164"/>
        <v/>
      </c>
      <c r="P382" s="7"/>
      <c r="Q382" s="8"/>
      <c r="R382" s="472"/>
      <c r="S382" s="473"/>
      <c r="T382" s="474"/>
      <c r="U382" s="481"/>
      <c r="V382" s="197"/>
      <c r="AK382" s="173">
        <f t="shared" si="165"/>
        <v>0</v>
      </c>
      <c r="AL382" s="173" t="str">
        <f t="shared" si="166"/>
        <v>00000</v>
      </c>
    </row>
    <row r="383" spans="1:38" s="1" customFormat="1" ht="18" hidden="1" customHeight="1" thickTop="1">
      <c r="A383" s="443"/>
      <c r="B383" s="470"/>
      <c r="C383" s="466"/>
      <c r="D383" s="466"/>
      <c r="E383" s="466"/>
      <c r="F383" s="35" t="str">
        <f>IF(C382&gt;0,VLOOKUP(C382,男子登録情報!$A$1:$H$1688,5,0),"")</f>
        <v/>
      </c>
      <c r="G383" s="426"/>
      <c r="H383" s="426"/>
      <c r="I383" s="162"/>
      <c r="J383" s="162"/>
      <c r="K383" s="9" t="s">
        <v>38</v>
      </c>
      <c r="L383" s="5"/>
      <c r="M383" s="6" t="str">
        <f>IF(L383&gt;0,VLOOKUP(L383,男子登録情報!$J$2:$K$21,2,0),"")</f>
        <v/>
      </c>
      <c r="N383" s="466"/>
      <c r="O383" s="7" t="str">
        <f t="shared" si="164"/>
        <v/>
      </c>
      <c r="P383" s="7"/>
      <c r="Q383" s="8"/>
      <c r="R383" s="475"/>
      <c r="S383" s="476"/>
      <c r="T383" s="477"/>
      <c r="U383" s="482"/>
      <c r="V383" s="197"/>
      <c r="AK383" s="173">
        <f t="shared" si="165"/>
        <v>0</v>
      </c>
      <c r="AL383" s="173" t="str">
        <f t="shared" si="166"/>
        <v>00000</v>
      </c>
    </row>
    <row r="384" spans="1:38" s="1" customFormat="1" ht="18" hidden="1" customHeight="1" thickTop="1">
      <c r="A384" s="444"/>
      <c r="B384" s="471" t="s">
        <v>39</v>
      </c>
      <c r="C384" s="391"/>
      <c r="D384" s="36"/>
      <c r="E384" s="36"/>
      <c r="F384" s="37"/>
      <c r="G384" s="427"/>
      <c r="H384" s="427"/>
      <c r="I384" s="163"/>
      <c r="J384" s="163"/>
      <c r="K384" s="10" t="s">
        <v>40</v>
      </c>
      <c r="L384" s="11"/>
      <c r="M384" s="12" t="str">
        <f>IF(L384&gt;0,VLOOKUP(L384,男子登録情報!$J$2:$K$21,2,0),"")</f>
        <v/>
      </c>
      <c r="N384" s="193"/>
      <c r="O384" s="7" t="str">
        <f t="shared" si="164"/>
        <v/>
      </c>
      <c r="P384" s="204"/>
      <c r="Q384" s="14"/>
      <c r="R384" s="478"/>
      <c r="S384" s="479"/>
      <c r="T384" s="480"/>
      <c r="U384" s="483"/>
      <c r="V384" s="197"/>
      <c r="AK384" s="173">
        <f t="shared" si="165"/>
        <v>0</v>
      </c>
      <c r="AL384" s="173" t="str">
        <f t="shared" si="166"/>
        <v>00000</v>
      </c>
    </row>
    <row r="385" spans="1:38" s="1" customFormat="1" ht="18" hidden="1" customHeight="1" thickTop="1">
      <c r="A385" s="442">
        <v>135</v>
      </c>
      <c r="B385" s="469" t="s">
        <v>41</v>
      </c>
      <c r="C385" s="418"/>
      <c r="D385" s="418" t="str">
        <f>IF(C385&gt;0,VLOOKUP(C385,男子登録情報!$A$1:$H$1688,3,0),"")</f>
        <v/>
      </c>
      <c r="E385" s="418" t="str">
        <f>IF(C385&gt;0,VLOOKUP(C385,男子登録情報!$A$1:$H$1688,4,0),"")</f>
        <v/>
      </c>
      <c r="F385" s="34" t="str">
        <f>IF(C385&gt;0,VLOOKUP(C385,男子登録情報!$A$1:$H$1688,8,0),"")</f>
        <v/>
      </c>
      <c r="G385" s="425" t="e">
        <f>IF(F386&gt;0,VLOOKUP(F386,男子登録情報!$N$2:$O$48,2,0),"")</f>
        <v>#N/A</v>
      </c>
      <c r="H385" s="425" t="str">
        <f t="shared" ref="H385" si="172">IF(C385&gt;0,TEXT(C385,"100000000"),"")</f>
        <v/>
      </c>
      <c r="I385" s="162"/>
      <c r="J385" s="162"/>
      <c r="K385" s="4" t="s">
        <v>36</v>
      </c>
      <c r="L385" s="5"/>
      <c r="M385" s="6" t="str">
        <f>IF(L385&gt;0,VLOOKUP(L385,男子登録情報!$J$1:$K$21,2,0),"")</f>
        <v/>
      </c>
      <c r="N385" s="418"/>
      <c r="O385" s="7" t="str">
        <f t="shared" si="164"/>
        <v/>
      </c>
      <c r="P385" s="7"/>
      <c r="Q385" s="8"/>
      <c r="R385" s="472"/>
      <c r="S385" s="473"/>
      <c r="T385" s="474"/>
      <c r="U385" s="481"/>
      <c r="V385" s="197"/>
      <c r="AK385" s="173">
        <f t="shared" si="165"/>
        <v>0</v>
      </c>
      <c r="AL385" s="173" t="str">
        <f t="shared" si="166"/>
        <v>00000</v>
      </c>
    </row>
    <row r="386" spans="1:38" s="1" customFormat="1" ht="18" hidden="1" customHeight="1" thickTop="1">
      <c r="A386" s="443"/>
      <c r="B386" s="470"/>
      <c r="C386" s="466"/>
      <c r="D386" s="466"/>
      <c r="E386" s="466"/>
      <c r="F386" s="35" t="str">
        <f>IF(C385&gt;0,VLOOKUP(C385,男子登録情報!$A$1:$H$1688,5,0),"")</f>
        <v/>
      </c>
      <c r="G386" s="426"/>
      <c r="H386" s="426"/>
      <c r="I386" s="162"/>
      <c r="J386" s="162"/>
      <c r="K386" s="9" t="s">
        <v>38</v>
      </c>
      <c r="L386" s="5"/>
      <c r="M386" s="6" t="str">
        <f>IF(L386&gt;0,VLOOKUP(L386,男子登録情報!$J$2:$K$21,2,0),"")</f>
        <v/>
      </c>
      <c r="N386" s="466"/>
      <c r="O386" s="7" t="str">
        <f t="shared" si="164"/>
        <v/>
      </c>
      <c r="P386" s="7"/>
      <c r="Q386" s="8"/>
      <c r="R386" s="475"/>
      <c r="S386" s="476"/>
      <c r="T386" s="477"/>
      <c r="U386" s="482"/>
      <c r="V386" s="197"/>
      <c r="AK386" s="173">
        <f t="shared" si="165"/>
        <v>0</v>
      </c>
      <c r="AL386" s="173" t="str">
        <f t="shared" si="166"/>
        <v>00000</v>
      </c>
    </row>
    <row r="387" spans="1:38" s="1" customFormat="1" ht="18" hidden="1" customHeight="1" thickTop="1">
      <c r="A387" s="444"/>
      <c r="B387" s="471" t="s">
        <v>39</v>
      </c>
      <c r="C387" s="391"/>
      <c r="D387" s="36"/>
      <c r="E387" s="36"/>
      <c r="F387" s="37"/>
      <c r="G387" s="427"/>
      <c r="H387" s="427"/>
      <c r="I387" s="163"/>
      <c r="J387" s="163"/>
      <c r="K387" s="10" t="s">
        <v>40</v>
      </c>
      <c r="L387" s="11"/>
      <c r="M387" s="12" t="str">
        <f>IF(L387&gt;0,VLOOKUP(L387,男子登録情報!$J$2:$K$21,2,0),"")</f>
        <v/>
      </c>
      <c r="N387" s="193"/>
      <c r="O387" s="7" t="str">
        <f t="shared" si="164"/>
        <v/>
      </c>
      <c r="P387" s="204"/>
      <c r="Q387" s="14"/>
      <c r="R387" s="478"/>
      <c r="S387" s="479"/>
      <c r="T387" s="480"/>
      <c r="U387" s="483"/>
      <c r="V387" s="197"/>
      <c r="AK387" s="173">
        <f t="shared" si="165"/>
        <v>0</v>
      </c>
      <c r="AL387" s="173" t="str">
        <f t="shared" si="166"/>
        <v>00000</v>
      </c>
    </row>
    <row r="388" spans="1:38" s="1" customFormat="1" ht="18" hidden="1" customHeight="1" thickTop="1">
      <c r="A388" s="442">
        <v>136</v>
      </c>
      <c r="B388" s="469" t="s">
        <v>41</v>
      </c>
      <c r="C388" s="418"/>
      <c r="D388" s="418" t="str">
        <f>IF(C388&gt;0,VLOOKUP(C388,男子登録情報!$A$1:$H$1688,3,0),"")</f>
        <v/>
      </c>
      <c r="E388" s="418" t="str">
        <f>IF(C388&gt;0,VLOOKUP(C388,男子登録情報!$A$1:$H$1688,4,0),"")</f>
        <v/>
      </c>
      <c r="F388" s="34" t="str">
        <f>IF(C388&gt;0,VLOOKUP(C388,男子登録情報!$A$1:$H$1688,8,0),"")</f>
        <v/>
      </c>
      <c r="G388" s="425" t="e">
        <f>IF(F389&gt;0,VLOOKUP(F389,男子登録情報!$N$2:$O$48,2,0),"")</f>
        <v>#N/A</v>
      </c>
      <c r="H388" s="425" t="str">
        <f t="shared" ref="H388" si="173">IF(C388&gt;0,TEXT(C388,"100000000"),"")</f>
        <v/>
      </c>
      <c r="I388" s="162"/>
      <c r="J388" s="162"/>
      <c r="K388" s="4" t="s">
        <v>36</v>
      </c>
      <c r="L388" s="5"/>
      <c r="M388" s="6" t="str">
        <f>IF(L388&gt;0,VLOOKUP(L388,男子登録情報!$J$1:$K$21,2,0),"")</f>
        <v/>
      </c>
      <c r="N388" s="418"/>
      <c r="O388" s="7" t="str">
        <f t="shared" si="164"/>
        <v/>
      </c>
      <c r="P388" s="7"/>
      <c r="Q388" s="8"/>
      <c r="R388" s="472"/>
      <c r="S388" s="473"/>
      <c r="T388" s="474"/>
      <c r="U388" s="481"/>
      <c r="V388" s="197"/>
      <c r="AK388" s="173">
        <f t="shared" si="165"/>
        <v>0</v>
      </c>
      <c r="AL388" s="173" t="str">
        <f t="shared" si="166"/>
        <v>00000</v>
      </c>
    </row>
    <row r="389" spans="1:38" s="1" customFormat="1" ht="18" hidden="1" customHeight="1" thickTop="1">
      <c r="A389" s="443"/>
      <c r="B389" s="470"/>
      <c r="C389" s="466"/>
      <c r="D389" s="466"/>
      <c r="E389" s="466"/>
      <c r="F389" s="35" t="str">
        <f>IF(C388&gt;0,VLOOKUP(C388,男子登録情報!$A$1:$H$1688,5,0),"")</f>
        <v/>
      </c>
      <c r="G389" s="426"/>
      <c r="H389" s="426"/>
      <c r="I389" s="162"/>
      <c r="J389" s="162"/>
      <c r="K389" s="9" t="s">
        <v>38</v>
      </c>
      <c r="L389" s="5"/>
      <c r="M389" s="6" t="str">
        <f>IF(L389&gt;0,VLOOKUP(L389,男子登録情報!$J$2:$K$21,2,0),"")</f>
        <v/>
      </c>
      <c r="N389" s="466"/>
      <c r="O389" s="7" t="str">
        <f t="shared" si="164"/>
        <v/>
      </c>
      <c r="P389" s="7"/>
      <c r="Q389" s="8"/>
      <c r="R389" s="475"/>
      <c r="S389" s="476"/>
      <c r="T389" s="477"/>
      <c r="U389" s="482"/>
      <c r="V389" s="197"/>
      <c r="AK389" s="173">
        <f t="shared" si="165"/>
        <v>0</v>
      </c>
      <c r="AL389" s="173" t="str">
        <f t="shared" si="166"/>
        <v>00000</v>
      </c>
    </row>
    <row r="390" spans="1:38" s="1" customFormat="1" ht="18" hidden="1" customHeight="1" thickTop="1">
      <c r="A390" s="444"/>
      <c r="B390" s="471" t="s">
        <v>39</v>
      </c>
      <c r="C390" s="391"/>
      <c r="D390" s="36"/>
      <c r="E390" s="36"/>
      <c r="F390" s="37"/>
      <c r="G390" s="427"/>
      <c r="H390" s="427"/>
      <c r="I390" s="163"/>
      <c r="J390" s="163"/>
      <c r="K390" s="10" t="s">
        <v>40</v>
      </c>
      <c r="L390" s="11"/>
      <c r="M390" s="12" t="str">
        <f>IF(L390&gt;0,VLOOKUP(L390,男子登録情報!$J$2:$K$21,2,0),"")</f>
        <v/>
      </c>
      <c r="N390" s="193"/>
      <c r="O390" s="7" t="str">
        <f t="shared" si="164"/>
        <v/>
      </c>
      <c r="P390" s="204"/>
      <c r="Q390" s="14"/>
      <c r="R390" s="478"/>
      <c r="S390" s="479"/>
      <c r="T390" s="480"/>
      <c r="U390" s="483"/>
      <c r="V390" s="197"/>
      <c r="AK390" s="173">
        <f t="shared" si="165"/>
        <v>0</v>
      </c>
      <c r="AL390" s="173" t="str">
        <f t="shared" si="166"/>
        <v>00000</v>
      </c>
    </row>
    <row r="391" spans="1:38" s="1" customFormat="1" ht="18" hidden="1" customHeight="1" thickTop="1">
      <c r="A391" s="442">
        <v>137</v>
      </c>
      <c r="B391" s="469" t="s">
        <v>41</v>
      </c>
      <c r="C391" s="418"/>
      <c r="D391" s="418" t="str">
        <f>IF(C391&gt;0,VLOOKUP(C391,男子登録情報!$A$1:$H$1688,3,0),"")</f>
        <v/>
      </c>
      <c r="E391" s="418" t="str">
        <f>IF(C391&gt;0,VLOOKUP(C391,男子登録情報!$A$1:$H$1688,4,0),"")</f>
        <v/>
      </c>
      <c r="F391" s="34" t="str">
        <f>IF(C391&gt;0,VLOOKUP(C391,男子登録情報!$A$1:$H$1688,8,0),"")</f>
        <v/>
      </c>
      <c r="G391" s="425" t="e">
        <f>IF(F392&gt;0,VLOOKUP(F392,男子登録情報!$N$2:$O$48,2,0),"")</f>
        <v>#N/A</v>
      </c>
      <c r="H391" s="425" t="str">
        <f t="shared" ref="H391" si="174">IF(C391&gt;0,TEXT(C391,"100000000"),"")</f>
        <v/>
      </c>
      <c r="I391" s="162"/>
      <c r="J391" s="162"/>
      <c r="K391" s="4" t="s">
        <v>36</v>
      </c>
      <c r="L391" s="5"/>
      <c r="M391" s="6" t="str">
        <f>IF(L391&gt;0,VLOOKUP(L391,男子登録情報!$J$1:$K$21,2,0),"")</f>
        <v/>
      </c>
      <c r="N391" s="418"/>
      <c r="O391" s="7" t="str">
        <f t="shared" si="164"/>
        <v/>
      </c>
      <c r="P391" s="7"/>
      <c r="Q391" s="8"/>
      <c r="R391" s="472"/>
      <c r="S391" s="473"/>
      <c r="T391" s="474"/>
      <c r="U391" s="481"/>
      <c r="V391" s="197"/>
      <c r="AK391" s="173">
        <f t="shared" si="165"/>
        <v>0</v>
      </c>
      <c r="AL391" s="173" t="str">
        <f t="shared" si="166"/>
        <v>00000</v>
      </c>
    </row>
    <row r="392" spans="1:38" s="1" customFormat="1" ht="18" hidden="1" customHeight="1" thickTop="1">
      <c r="A392" s="443"/>
      <c r="B392" s="470"/>
      <c r="C392" s="466"/>
      <c r="D392" s="466"/>
      <c r="E392" s="466"/>
      <c r="F392" s="35" t="str">
        <f>IF(C391&gt;0,VLOOKUP(C391,男子登録情報!$A$1:$H$1688,5,0),"")</f>
        <v/>
      </c>
      <c r="G392" s="426"/>
      <c r="H392" s="426"/>
      <c r="I392" s="162"/>
      <c r="J392" s="162"/>
      <c r="K392" s="9" t="s">
        <v>38</v>
      </c>
      <c r="L392" s="5"/>
      <c r="M392" s="6" t="str">
        <f>IF(L392&gt;0,VLOOKUP(L392,男子登録情報!$J$2:$K$21,2,0),"")</f>
        <v/>
      </c>
      <c r="N392" s="466"/>
      <c r="O392" s="7" t="str">
        <f t="shared" si="164"/>
        <v/>
      </c>
      <c r="P392" s="7"/>
      <c r="Q392" s="8"/>
      <c r="R392" s="475"/>
      <c r="S392" s="476"/>
      <c r="T392" s="477"/>
      <c r="U392" s="482"/>
      <c r="V392" s="197"/>
      <c r="AK392" s="173">
        <f t="shared" si="165"/>
        <v>0</v>
      </c>
      <c r="AL392" s="173" t="str">
        <f t="shared" si="166"/>
        <v>00000</v>
      </c>
    </row>
    <row r="393" spans="1:38" s="1" customFormat="1" ht="18" hidden="1" customHeight="1" thickTop="1">
      <c r="A393" s="444"/>
      <c r="B393" s="471" t="s">
        <v>39</v>
      </c>
      <c r="C393" s="391"/>
      <c r="D393" s="36"/>
      <c r="E393" s="36"/>
      <c r="F393" s="37"/>
      <c r="G393" s="427"/>
      <c r="H393" s="427"/>
      <c r="I393" s="163"/>
      <c r="J393" s="163"/>
      <c r="K393" s="10" t="s">
        <v>40</v>
      </c>
      <c r="L393" s="11"/>
      <c r="M393" s="12" t="str">
        <f>IF(L393&gt;0,VLOOKUP(L393,男子登録情報!$J$2:$K$21,2,0),"")</f>
        <v/>
      </c>
      <c r="N393" s="193"/>
      <c r="O393" s="7" t="str">
        <f t="shared" si="164"/>
        <v/>
      </c>
      <c r="P393" s="204"/>
      <c r="Q393" s="14"/>
      <c r="R393" s="478"/>
      <c r="S393" s="479"/>
      <c r="T393" s="480"/>
      <c r="U393" s="483"/>
      <c r="V393" s="197"/>
      <c r="AK393" s="173">
        <f t="shared" si="165"/>
        <v>0</v>
      </c>
      <c r="AL393" s="173" t="str">
        <f t="shared" si="166"/>
        <v>00000</v>
      </c>
    </row>
    <row r="394" spans="1:38" s="1" customFormat="1" ht="18" hidden="1" customHeight="1" thickTop="1">
      <c r="A394" s="442">
        <v>138</v>
      </c>
      <c r="B394" s="469" t="s">
        <v>41</v>
      </c>
      <c r="C394" s="418"/>
      <c r="D394" s="418" t="str">
        <f>IF(C394&gt;0,VLOOKUP(C394,男子登録情報!$A$1:$H$1688,3,0),"")</f>
        <v/>
      </c>
      <c r="E394" s="418" t="str">
        <f>IF(C394&gt;0,VLOOKUP(C394,男子登録情報!$A$1:$H$1688,4,0),"")</f>
        <v/>
      </c>
      <c r="F394" s="34" t="str">
        <f>IF(C394&gt;0,VLOOKUP(C394,男子登録情報!$A$1:$H$1688,8,0),"")</f>
        <v/>
      </c>
      <c r="G394" s="425" t="e">
        <f>IF(F395&gt;0,VLOOKUP(F395,男子登録情報!$N$2:$O$48,2,0),"")</f>
        <v>#N/A</v>
      </c>
      <c r="H394" s="425" t="str">
        <f t="shared" ref="H394" si="175">IF(C394&gt;0,TEXT(C394,"100000000"),"")</f>
        <v/>
      </c>
      <c r="I394" s="162"/>
      <c r="J394" s="162"/>
      <c r="K394" s="4" t="s">
        <v>36</v>
      </c>
      <c r="L394" s="5"/>
      <c r="M394" s="6" t="str">
        <f>IF(L394&gt;0,VLOOKUP(L394,男子登録情報!$J$1:$K$21,2,0),"")</f>
        <v/>
      </c>
      <c r="N394" s="418"/>
      <c r="O394" s="7" t="str">
        <f t="shared" si="164"/>
        <v/>
      </c>
      <c r="P394" s="7"/>
      <c r="Q394" s="8"/>
      <c r="R394" s="472"/>
      <c r="S394" s="473"/>
      <c r="T394" s="474"/>
      <c r="U394" s="481"/>
      <c r="V394" s="197"/>
      <c r="AK394" s="173">
        <f t="shared" si="165"/>
        <v>0</v>
      </c>
      <c r="AL394" s="173" t="str">
        <f t="shared" si="166"/>
        <v>00000</v>
      </c>
    </row>
    <row r="395" spans="1:38" s="1" customFormat="1" ht="18" hidden="1" customHeight="1" thickTop="1">
      <c r="A395" s="443"/>
      <c r="B395" s="470"/>
      <c r="C395" s="466"/>
      <c r="D395" s="466"/>
      <c r="E395" s="466"/>
      <c r="F395" s="35" t="str">
        <f>IF(C394&gt;0,VLOOKUP(C394,男子登録情報!$A$1:$H$1688,5,0),"")</f>
        <v/>
      </c>
      <c r="G395" s="426"/>
      <c r="H395" s="426"/>
      <c r="I395" s="162"/>
      <c r="J395" s="162"/>
      <c r="K395" s="9" t="s">
        <v>38</v>
      </c>
      <c r="L395" s="5"/>
      <c r="M395" s="6" t="str">
        <f>IF(L395&gt;0,VLOOKUP(L395,男子登録情報!$J$2:$K$21,2,0),"")</f>
        <v/>
      </c>
      <c r="N395" s="466"/>
      <c r="O395" s="7" t="str">
        <f t="shared" si="164"/>
        <v/>
      </c>
      <c r="P395" s="7"/>
      <c r="Q395" s="8"/>
      <c r="R395" s="475"/>
      <c r="S395" s="476"/>
      <c r="T395" s="477"/>
      <c r="U395" s="482"/>
      <c r="V395" s="197"/>
      <c r="AK395" s="173">
        <f t="shared" si="165"/>
        <v>0</v>
      </c>
      <c r="AL395" s="173" t="str">
        <f t="shared" si="166"/>
        <v>00000</v>
      </c>
    </row>
    <row r="396" spans="1:38" s="1" customFormat="1" ht="18" hidden="1" customHeight="1" thickTop="1">
      <c r="A396" s="444"/>
      <c r="B396" s="471" t="s">
        <v>39</v>
      </c>
      <c r="C396" s="391"/>
      <c r="D396" s="36"/>
      <c r="E396" s="36"/>
      <c r="F396" s="37"/>
      <c r="G396" s="427"/>
      <c r="H396" s="427"/>
      <c r="I396" s="163"/>
      <c r="J396" s="163"/>
      <c r="K396" s="10" t="s">
        <v>40</v>
      </c>
      <c r="L396" s="11"/>
      <c r="M396" s="12" t="str">
        <f>IF(L396&gt;0,VLOOKUP(L396,男子登録情報!$J$2:$K$21,2,0),"")</f>
        <v/>
      </c>
      <c r="N396" s="193"/>
      <c r="O396" s="7" t="str">
        <f t="shared" si="164"/>
        <v/>
      </c>
      <c r="P396" s="204"/>
      <c r="Q396" s="14"/>
      <c r="R396" s="478"/>
      <c r="S396" s="479"/>
      <c r="T396" s="480"/>
      <c r="U396" s="483"/>
      <c r="V396" s="197"/>
      <c r="AK396" s="173">
        <f t="shared" si="165"/>
        <v>0</v>
      </c>
      <c r="AL396" s="173" t="str">
        <f t="shared" si="166"/>
        <v>00000</v>
      </c>
    </row>
    <row r="397" spans="1:38" s="1" customFormat="1" ht="18" hidden="1" customHeight="1" thickTop="1">
      <c r="A397" s="442">
        <v>139</v>
      </c>
      <c r="B397" s="469" t="s">
        <v>41</v>
      </c>
      <c r="C397" s="418"/>
      <c r="D397" s="418" t="str">
        <f>IF(C397&gt;0,VLOOKUP(C397,男子登録情報!$A$1:$H$1688,3,0),"")</f>
        <v/>
      </c>
      <c r="E397" s="418" t="str">
        <f>IF(C397&gt;0,VLOOKUP(C397,男子登録情報!$A$1:$H$1688,4,0),"")</f>
        <v/>
      </c>
      <c r="F397" s="34" t="str">
        <f>IF(C397&gt;0,VLOOKUP(C397,男子登録情報!$A$1:$H$1688,8,0),"")</f>
        <v/>
      </c>
      <c r="G397" s="425" t="e">
        <f>IF(F398&gt;0,VLOOKUP(F398,男子登録情報!$N$2:$O$48,2,0),"")</f>
        <v>#N/A</v>
      </c>
      <c r="H397" s="425" t="str">
        <f t="shared" ref="H397" si="176">IF(C397&gt;0,TEXT(C397,"100000000"),"")</f>
        <v/>
      </c>
      <c r="I397" s="162"/>
      <c r="J397" s="162"/>
      <c r="K397" s="4" t="s">
        <v>36</v>
      </c>
      <c r="L397" s="5"/>
      <c r="M397" s="6" t="str">
        <f>IF(L397&gt;0,VLOOKUP(L397,男子登録情報!$J$1:$K$21,2,0),"")</f>
        <v/>
      </c>
      <c r="N397" s="418"/>
      <c r="O397" s="7" t="str">
        <f t="shared" si="164"/>
        <v/>
      </c>
      <c r="P397" s="7"/>
      <c r="Q397" s="8"/>
      <c r="R397" s="472"/>
      <c r="S397" s="473"/>
      <c r="T397" s="474"/>
      <c r="U397" s="481"/>
      <c r="V397" s="197"/>
      <c r="AK397" s="173">
        <f t="shared" si="165"/>
        <v>0</v>
      </c>
      <c r="AL397" s="173" t="str">
        <f t="shared" si="166"/>
        <v>00000</v>
      </c>
    </row>
    <row r="398" spans="1:38" s="1" customFormat="1" ht="18" hidden="1" customHeight="1" thickTop="1">
      <c r="A398" s="443"/>
      <c r="B398" s="470"/>
      <c r="C398" s="466"/>
      <c r="D398" s="466"/>
      <c r="E398" s="466"/>
      <c r="F398" s="35" t="str">
        <f>IF(C397&gt;0,VLOOKUP(C397,男子登録情報!$A$1:$H$1688,5,0),"")</f>
        <v/>
      </c>
      <c r="G398" s="426"/>
      <c r="H398" s="426"/>
      <c r="I398" s="162"/>
      <c r="J398" s="162"/>
      <c r="K398" s="9" t="s">
        <v>38</v>
      </c>
      <c r="L398" s="5"/>
      <c r="M398" s="6" t="str">
        <f>IF(L398&gt;0,VLOOKUP(L398,男子登録情報!$J$2:$K$21,2,0),"")</f>
        <v/>
      </c>
      <c r="N398" s="466"/>
      <c r="O398" s="7" t="str">
        <f t="shared" si="164"/>
        <v/>
      </c>
      <c r="P398" s="7"/>
      <c r="Q398" s="8"/>
      <c r="R398" s="475"/>
      <c r="S398" s="476"/>
      <c r="T398" s="477"/>
      <c r="U398" s="482"/>
      <c r="V398" s="197"/>
      <c r="AK398" s="173">
        <f t="shared" si="165"/>
        <v>0</v>
      </c>
      <c r="AL398" s="173" t="str">
        <f t="shared" si="166"/>
        <v>00000</v>
      </c>
    </row>
    <row r="399" spans="1:38" s="1" customFormat="1" ht="18" hidden="1" customHeight="1" thickTop="1">
      <c r="A399" s="444"/>
      <c r="B399" s="471" t="s">
        <v>39</v>
      </c>
      <c r="C399" s="391"/>
      <c r="D399" s="36"/>
      <c r="E399" s="36"/>
      <c r="F399" s="37"/>
      <c r="G399" s="427"/>
      <c r="H399" s="427"/>
      <c r="I399" s="163"/>
      <c r="J399" s="163"/>
      <c r="K399" s="10" t="s">
        <v>40</v>
      </c>
      <c r="L399" s="11"/>
      <c r="M399" s="12" t="str">
        <f>IF(L399&gt;0,VLOOKUP(L399,男子登録情報!$J$2:$K$21,2,0),"")</f>
        <v/>
      </c>
      <c r="N399" s="193"/>
      <c r="O399" s="7" t="str">
        <f t="shared" si="164"/>
        <v/>
      </c>
      <c r="P399" s="204"/>
      <c r="Q399" s="14"/>
      <c r="R399" s="478"/>
      <c r="S399" s="479"/>
      <c r="T399" s="480"/>
      <c r="U399" s="483"/>
      <c r="V399" s="197"/>
      <c r="AK399" s="173">
        <f t="shared" si="165"/>
        <v>0</v>
      </c>
      <c r="AL399" s="173" t="str">
        <f t="shared" si="166"/>
        <v>00000</v>
      </c>
    </row>
    <row r="400" spans="1:38" s="1" customFormat="1" ht="18" hidden="1" customHeight="1" thickTop="1">
      <c r="A400" s="442">
        <v>140</v>
      </c>
      <c r="B400" s="469" t="s">
        <v>41</v>
      </c>
      <c r="C400" s="418"/>
      <c r="D400" s="418" t="str">
        <f>IF(C400&gt;0,VLOOKUP(C400,男子登録情報!$A$1:$H$1688,3,0),"")</f>
        <v/>
      </c>
      <c r="E400" s="418" t="str">
        <f>IF(C400&gt;0,VLOOKUP(C400,男子登録情報!$A$1:$H$1688,4,0),"")</f>
        <v/>
      </c>
      <c r="F400" s="34" t="str">
        <f>IF(C400&gt;0,VLOOKUP(C400,男子登録情報!$A$1:$H$1688,8,0),"")</f>
        <v/>
      </c>
      <c r="G400" s="425" t="e">
        <f>IF(F401&gt;0,VLOOKUP(F401,男子登録情報!$N$2:$O$48,2,0),"")</f>
        <v>#N/A</v>
      </c>
      <c r="H400" s="425" t="str">
        <f t="shared" ref="H400" si="177">IF(C400&gt;0,TEXT(C400,"100000000"),"")</f>
        <v/>
      </c>
      <c r="I400" s="162"/>
      <c r="J400" s="162"/>
      <c r="K400" s="4" t="s">
        <v>36</v>
      </c>
      <c r="L400" s="5"/>
      <c r="M400" s="6" t="str">
        <f>IF(L400&gt;0,VLOOKUP(L400,男子登録情報!$J$1:$K$21,2,0),"")</f>
        <v/>
      </c>
      <c r="N400" s="418"/>
      <c r="O400" s="7" t="str">
        <f t="shared" si="164"/>
        <v/>
      </c>
      <c r="P400" s="7"/>
      <c r="Q400" s="8"/>
      <c r="R400" s="472"/>
      <c r="S400" s="473"/>
      <c r="T400" s="474"/>
      <c r="U400" s="481"/>
      <c r="V400" s="197"/>
      <c r="AK400" s="173">
        <f t="shared" si="165"/>
        <v>0</v>
      </c>
      <c r="AL400" s="173" t="str">
        <f t="shared" si="166"/>
        <v>00000</v>
      </c>
    </row>
    <row r="401" spans="1:38" s="1" customFormat="1" ht="18" hidden="1" customHeight="1" thickTop="1">
      <c r="A401" s="443"/>
      <c r="B401" s="470"/>
      <c r="C401" s="466"/>
      <c r="D401" s="466"/>
      <c r="E401" s="466"/>
      <c r="F401" s="35" t="str">
        <f>IF(C400&gt;0,VLOOKUP(C400,男子登録情報!$A$1:$H$1688,5,0),"")</f>
        <v/>
      </c>
      <c r="G401" s="426"/>
      <c r="H401" s="426"/>
      <c r="I401" s="162"/>
      <c r="J401" s="162"/>
      <c r="K401" s="9" t="s">
        <v>38</v>
      </c>
      <c r="L401" s="5"/>
      <c r="M401" s="6" t="str">
        <f>IF(L401&gt;0,VLOOKUP(L401,男子登録情報!$J$2:$K$21,2,0),"")</f>
        <v/>
      </c>
      <c r="N401" s="466"/>
      <c r="O401" s="7" t="str">
        <f t="shared" si="164"/>
        <v/>
      </c>
      <c r="P401" s="7"/>
      <c r="Q401" s="8"/>
      <c r="R401" s="475"/>
      <c r="S401" s="476"/>
      <c r="T401" s="477"/>
      <c r="U401" s="482"/>
      <c r="V401" s="197"/>
      <c r="AK401" s="173">
        <f t="shared" si="165"/>
        <v>0</v>
      </c>
      <c r="AL401" s="173" t="str">
        <f t="shared" si="166"/>
        <v>00000</v>
      </c>
    </row>
    <row r="402" spans="1:38" s="1" customFormat="1" ht="18" hidden="1" customHeight="1" thickTop="1">
      <c r="A402" s="444"/>
      <c r="B402" s="471" t="s">
        <v>39</v>
      </c>
      <c r="C402" s="391"/>
      <c r="D402" s="36"/>
      <c r="E402" s="36"/>
      <c r="F402" s="37"/>
      <c r="G402" s="427"/>
      <c r="H402" s="427"/>
      <c r="I402" s="163"/>
      <c r="J402" s="163"/>
      <c r="K402" s="10" t="s">
        <v>40</v>
      </c>
      <c r="L402" s="11"/>
      <c r="M402" s="12" t="str">
        <f>IF(L402&gt;0,VLOOKUP(L402,男子登録情報!$J$2:$K$21,2,0),"")</f>
        <v/>
      </c>
      <c r="N402" s="193"/>
      <c r="O402" s="7" t="str">
        <f t="shared" si="164"/>
        <v/>
      </c>
      <c r="P402" s="204"/>
      <c r="Q402" s="14"/>
      <c r="R402" s="478"/>
      <c r="S402" s="479"/>
      <c r="T402" s="480"/>
      <c r="U402" s="483"/>
      <c r="V402" s="197"/>
      <c r="AK402" s="173">
        <f t="shared" si="165"/>
        <v>0</v>
      </c>
      <c r="AL402" s="173" t="str">
        <f t="shared" si="166"/>
        <v>00000</v>
      </c>
    </row>
    <row r="403" spans="1:38" s="1" customFormat="1" ht="18" hidden="1" customHeight="1" thickTop="1">
      <c r="A403" s="442">
        <v>141</v>
      </c>
      <c r="B403" s="469" t="s">
        <v>41</v>
      </c>
      <c r="C403" s="418"/>
      <c r="D403" s="418" t="str">
        <f>IF(C403&gt;0,VLOOKUP(C403,男子登録情報!$A$1:$H$1688,3,0),"")</f>
        <v/>
      </c>
      <c r="E403" s="418" t="str">
        <f>IF(C403&gt;0,VLOOKUP(C403,男子登録情報!$A$1:$H$1688,4,0),"")</f>
        <v/>
      </c>
      <c r="F403" s="34" t="str">
        <f>IF(C403&gt;0,VLOOKUP(C403,男子登録情報!$A$1:$H$1688,8,0),"")</f>
        <v/>
      </c>
      <c r="G403" s="425" t="e">
        <f>IF(F404&gt;0,VLOOKUP(F404,男子登録情報!$N$2:$O$48,2,0),"")</f>
        <v>#N/A</v>
      </c>
      <c r="H403" s="425" t="str">
        <f t="shared" ref="H403" si="178">IF(C403&gt;0,TEXT(C403,"100000000"),"")</f>
        <v/>
      </c>
      <c r="I403" s="162"/>
      <c r="J403" s="162"/>
      <c r="K403" s="4" t="s">
        <v>36</v>
      </c>
      <c r="L403" s="5"/>
      <c r="M403" s="6" t="str">
        <f>IF(L403&gt;0,VLOOKUP(L403,男子登録情報!$J$1:$K$21,2,0),"")</f>
        <v/>
      </c>
      <c r="N403" s="418"/>
      <c r="O403" s="7" t="str">
        <f t="shared" si="164"/>
        <v/>
      </c>
      <c r="P403" s="7"/>
      <c r="Q403" s="8"/>
      <c r="R403" s="472"/>
      <c r="S403" s="473"/>
      <c r="T403" s="474"/>
      <c r="U403" s="481"/>
      <c r="V403" s="197"/>
      <c r="AK403" s="173">
        <f t="shared" si="165"/>
        <v>0</v>
      </c>
      <c r="AL403" s="173" t="str">
        <f t="shared" si="166"/>
        <v>00000</v>
      </c>
    </row>
    <row r="404" spans="1:38" s="1" customFormat="1" ht="18" hidden="1" customHeight="1" thickTop="1">
      <c r="A404" s="443"/>
      <c r="B404" s="470"/>
      <c r="C404" s="466"/>
      <c r="D404" s="466"/>
      <c r="E404" s="466"/>
      <c r="F404" s="35" t="str">
        <f>IF(C403&gt;0,VLOOKUP(C403,男子登録情報!$A$1:$H$1688,5,0),"")</f>
        <v/>
      </c>
      <c r="G404" s="426"/>
      <c r="H404" s="426"/>
      <c r="I404" s="162"/>
      <c r="J404" s="162"/>
      <c r="K404" s="9" t="s">
        <v>38</v>
      </c>
      <c r="L404" s="5"/>
      <c r="M404" s="6" t="str">
        <f>IF(L404&gt;0,VLOOKUP(L404,男子登録情報!$J$2:$K$21,2,0),"")</f>
        <v/>
      </c>
      <c r="N404" s="466"/>
      <c r="O404" s="7" t="str">
        <f t="shared" si="164"/>
        <v/>
      </c>
      <c r="P404" s="7"/>
      <c r="Q404" s="8"/>
      <c r="R404" s="475"/>
      <c r="S404" s="476"/>
      <c r="T404" s="477"/>
      <c r="U404" s="482"/>
      <c r="V404" s="197"/>
      <c r="AK404" s="173">
        <f t="shared" si="165"/>
        <v>0</v>
      </c>
      <c r="AL404" s="173" t="str">
        <f t="shared" si="166"/>
        <v>00000</v>
      </c>
    </row>
    <row r="405" spans="1:38" s="1" customFormat="1" ht="18" hidden="1" customHeight="1" thickTop="1">
      <c r="A405" s="444"/>
      <c r="B405" s="471" t="s">
        <v>39</v>
      </c>
      <c r="C405" s="391"/>
      <c r="D405" s="36"/>
      <c r="E405" s="36"/>
      <c r="F405" s="37"/>
      <c r="G405" s="427"/>
      <c r="H405" s="427"/>
      <c r="I405" s="163"/>
      <c r="J405" s="163"/>
      <c r="K405" s="10" t="s">
        <v>40</v>
      </c>
      <c r="L405" s="11"/>
      <c r="M405" s="12" t="str">
        <f>IF(L405&gt;0,VLOOKUP(L405,男子登録情報!$J$2:$K$21,2,0),"")</f>
        <v/>
      </c>
      <c r="N405" s="193"/>
      <c r="O405" s="7" t="str">
        <f t="shared" si="164"/>
        <v/>
      </c>
      <c r="P405" s="204"/>
      <c r="Q405" s="14"/>
      <c r="R405" s="478"/>
      <c r="S405" s="479"/>
      <c r="T405" s="480"/>
      <c r="U405" s="483"/>
      <c r="V405" s="197"/>
      <c r="AK405" s="173">
        <f t="shared" si="165"/>
        <v>0</v>
      </c>
      <c r="AL405" s="173" t="str">
        <f t="shared" si="166"/>
        <v>00000</v>
      </c>
    </row>
    <row r="406" spans="1:38" s="1" customFormat="1" ht="18" hidden="1" customHeight="1" thickTop="1">
      <c r="A406" s="442">
        <v>142</v>
      </c>
      <c r="B406" s="469" t="s">
        <v>41</v>
      </c>
      <c r="C406" s="418"/>
      <c r="D406" s="418" t="str">
        <f>IF(C406&gt;0,VLOOKUP(C406,男子登録情報!$A$1:$H$1688,3,0),"")</f>
        <v/>
      </c>
      <c r="E406" s="418" t="str">
        <f>IF(C406&gt;0,VLOOKUP(C406,男子登録情報!$A$1:$H$1688,4,0),"")</f>
        <v/>
      </c>
      <c r="F406" s="34" t="str">
        <f>IF(C406&gt;0,VLOOKUP(C406,男子登録情報!$A$1:$H$1688,8,0),"")</f>
        <v/>
      </c>
      <c r="G406" s="425" t="e">
        <f>IF(F407&gt;0,VLOOKUP(F407,男子登録情報!$N$2:$O$48,2,0),"")</f>
        <v>#N/A</v>
      </c>
      <c r="H406" s="425" t="str">
        <f t="shared" ref="H406" si="179">IF(C406&gt;0,TEXT(C406,"100000000"),"")</f>
        <v/>
      </c>
      <c r="I406" s="162"/>
      <c r="J406" s="162"/>
      <c r="K406" s="4" t="s">
        <v>36</v>
      </c>
      <c r="L406" s="5"/>
      <c r="M406" s="6" t="str">
        <f>IF(L406&gt;0,VLOOKUP(L406,男子登録情報!$J$1:$K$21,2,0),"")</f>
        <v/>
      </c>
      <c r="N406" s="418"/>
      <c r="O406" s="7" t="str">
        <f t="shared" si="164"/>
        <v/>
      </c>
      <c r="P406" s="7"/>
      <c r="Q406" s="8"/>
      <c r="R406" s="472"/>
      <c r="S406" s="473"/>
      <c r="T406" s="474"/>
      <c r="U406" s="481"/>
      <c r="V406" s="197"/>
      <c r="AK406" s="173">
        <f t="shared" si="165"/>
        <v>0</v>
      </c>
      <c r="AL406" s="173" t="str">
        <f t="shared" si="166"/>
        <v>00000</v>
      </c>
    </row>
    <row r="407" spans="1:38" s="1" customFormat="1" ht="18" hidden="1" customHeight="1" thickTop="1">
      <c r="A407" s="443"/>
      <c r="B407" s="470"/>
      <c r="C407" s="466"/>
      <c r="D407" s="466"/>
      <c r="E407" s="466"/>
      <c r="F407" s="35" t="str">
        <f>IF(C406&gt;0,VLOOKUP(C406,男子登録情報!$A$1:$H$1688,5,0),"")</f>
        <v/>
      </c>
      <c r="G407" s="426"/>
      <c r="H407" s="426"/>
      <c r="I407" s="162"/>
      <c r="J407" s="162"/>
      <c r="K407" s="9" t="s">
        <v>38</v>
      </c>
      <c r="L407" s="5"/>
      <c r="M407" s="6" t="str">
        <f>IF(L407&gt;0,VLOOKUP(L407,男子登録情報!$J$2:$K$21,2,0),"")</f>
        <v/>
      </c>
      <c r="N407" s="466"/>
      <c r="O407" s="7" t="str">
        <f t="shared" si="164"/>
        <v/>
      </c>
      <c r="P407" s="7"/>
      <c r="Q407" s="8"/>
      <c r="R407" s="475"/>
      <c r="S407" s="476"/>
      <c r="T407" s="477"/>
      <c r="U407" s="482"/>
      <c r="V407" s="197"/>
      <c r="AK407" s="173">
        <f t="shared" si="165"/>
        <v>0</v>
      </c>
      <c r="AL407" s="173" t="str">
        <f t="shared" si="166"/>
        <v>00000</v>
      </c>
    </row>
    <row r="408" spans="1:38" s="1" customFormat="1" ht="18" hidden="1" customHeight="1" thickTop="1">
      <c r="A408" s="444"/>
      <c r="B408" s="471" t="s">
        <v>39</v>
      </c>
      <c r="C408" s="391"/>
      <c r="D408" s="36"/>
      <c r="E408" s="36"/>
      <c r="F408" s="37"/>
      <c r="G408" s="427"/>
      <c r="H408" s="427"/>
      <c r="I408" s="163"/>
      <c r="J408" s="163"/>
      <c r="K408" s="10" t="s">
        <v>40</v>
      </c>
      <c r="L408" s="11"/>
      <c r="M408" s="12" t="str">
        <f>IF(L408&gt;0,VLOOKUP(L408,男子登録情報!$J$2:$K$21,2,0),"")</f>
        <v/>
      </c>
      <c r="N408" s="193"/>
      <c r="O408" s="7" t="str">
        <f t="shared" si="164"/>
        <v/>
      </c>
      <c r="P408" s="204"/>
      <c r="Q408" s="14"/>
      <c r="R408" s="478"/>
      <c r="S408" s="479"/>
      <c r="T408" s="480"/>
      <c r="U408" s="483"/>
      <c r="V408" s="197"/>
      <c r="AK408" s="173">
        <f t="shared" si="165"/>
        <v>0</v>
      </c>
      <c r="AL408" s="173" t="str">
        <f t="shared" si="166"/>
        <v>00000</v>
      </c>
    </row>
    <row r="409" spans="1:38" s="1" customFormat="1" ht="18" hidden="1" customHeight="1" thickTop="1">
      <c r="A409" s="442">
        <v>143</v>
      </c>
      <c r="B409" s="469" t="s">
        <v>41</v>
      </c>
      <c r="C409" s="418"/>
      <c r="D409" s="418" t="str">
        <f>IF(C409&gt;0,VLOOKUP(C409,男子登録情報!$A$1:$H$1688,3,0),"")</f>
        <v/>
      </c>
      <c r="E409" s="418" t="str">
        <f>IF(C409&gt;0,VLOOKUP(C409,男子登録情報!$A$1:$H$1688,4,0),"")</f>
        <v/>
      </c>
      <c r="F409" s="34" t="str">
        <f>IF(C409&gt;0,VLOOKUP(C409,男子登録情報!$A$1:$H$1688,8,0),"")</f>
        <v/>
      </c>
      <c r="G409" s="425" t="e">
        <f>IF(F410&gt;0,VLOOKUP(F410,男子登録情報!$N$2:$O$48,2,0),"")</f>
        <v>#N/A</v>
      </c>
      <c r="H409" s="425" t="str">
        <f t="shared" ref="H409" si="180">IF(C409&gt;0,TEXT(C409,"100000000"),"")</f>
        <v/>
      </c>
      <c r="I409" s="162"/>
      <c r="J409" s="162"/>
      <c r="K409" s="4" t="s">
        <v>36</v>
      </c>
      <c r="L409" s="5"/>
      <c r="M409" s="6" t="str">
        <f>IF(L409&gt;0,VLOOKUP(L409,男子登録情報!$J$1:$K$21,2,0),"")</f>
        <v/>
      </c>
      <c r="N409" s="418"/>
      <c r="O409" s="7" t="str">
        <f t="shared" si="164"/>
        <v/>
      </c>
      <c r="P409" s="7"/>
      <c r="Q409" s="8"/>
      <c r="R409" s="472"/>
      <c r="S409" s="473"/>
      <c r="T409" s="474"/>
      <c r="U409" s="481"/>
      <c r="V409" s="197"/>
      <c r="AK409" s="173">
        <f t="shared" si="165"/>
        <v>0</v>
      </c>
      <c r="AL409" s="173" t="str">
        <f t="shared" si="166"/>
        <v>00000</v>
      </c>
    </row>
    <row r="410" spans="1:38" s="1" customFormat="1" ht="18" hidden="1" customHeight="1" thickTop="1">
      <c r="A410" s="443"/>
      <c r="B410" s="470"/>
      <c r="C410" s="466"/>
      <c r="D410" s="466"/>
      <c r="E410" s="466"/>
      <c r="F410" s="35" t="str">
        <f>IF(C409&gt;0,VLOOKUP(C409,男子登録情報!$A$1:$H$1688,5,0),"")</f>
        <v/>
      </c>
      <c r="G410" s="426"/>
      <c r="H410" s="426"/>
      <c r="I410" s="162"/>
      <c r="J410" s="162"/>
      <c r="K410" s="9" t="s">
        <v>38</v>
      </c>
      <c r="L410" s="5"/>
      <c r="M410" s="6" t="str">
        <f>IF(L410&gt;0,VLOOKUP(L410,男子登録情報!$J$2:$K$21,2,0),"")</f>
        <v/>
      </c>
      <c r="N410" s="466"/>
      <c r="O410" s="7" t="str">
        <f t="shared" si="164"/>
        <v/>
      </c>
      <c r="P410" s="7"/>
      <c r="Q410" s="8"/>
      <c r="R410" s="475"/>
      <c r="S410" s="476"/>
      <c r="T410" s="477"/>
      <c r="U410" s="482"/>
      <c r="V410" s="197"/>
      <c r="AK410" s="173">
        <f t="shared" si="165"/>
        <v>0</v>
      </c>
      <c r="AL410" s="173" t="str">
        <f t="shared" si="166"/>
        <v>00000</v>
      </c>
    </row>
    <row r="411" spans="1:38" s="1" customFormat="1" ht="18" hidden="1" customHeight="1" thickTop="1">
      <c r="A411" s="444"/>
      <c r="B411" s="471" t="s">
        <v>39</v>
      </c>
      <c r="C411" s="391"/>
      <c r="D411" s="36"/>
      <c r="E411" s="36"/>
      <c r="F411" s="37"/>
      <c r="G411" s="427"/>
      <c r="H411" s="427"/>
      <c r="I411" s="163"/>
      <c r="J411" s="163"/>
      <c r="K411" s="10" t="s">
        <v>40</v>
      </c>
      <c r="L411" s="11"/>
      <c r="M411" s="12" t="str">
        <f>IF(L411&gt;0,VLOOKUP(L411,男子登録情報!$J$2:$K$21,2,0),"")</f>
        <v/>
      </c>
      <c r="N411" s="193"/>
      <c r="O411" s="7" t="str">
        <f t="shared" si="164"/>
        <v/>
      </c>
      <c r="P411" s="204"/>
      <c r="Q411" s="14"/>
      <c r="R411" s="478"/>
      <c r="S411" s="479"/>
      <c r="T411" s="480"/>
      <c r="U411" s="483"/>
      <c r="V411" s="197"/>
      <c r="AK411" s="173">
        <f t="shared" si="165"/>
        <v>0</v>
      </c>
      <c r="AL411" s="173" t="str">
        <f t="shared" si="166"/>
        <v>00000</v>
      </c>
    </row>
    <row r="412" spans="1:38" s="1" customFormat="1" ht="18" hidden="1" customHeight="1" thickTop="1">
      <c r="A412" s="442">
        <v>144</v>
      </c>
      <c r="B412" s="469" t="s">
        <v>41</v>
      </c>
      <c r="C412" s="418"/>
      <c r="D412" s="418" t="str">
        <f>IF(C412&gt;0,VLOOKUP(C412,男子登録情報!$A$1:$H$1688,3,0),"")</f>
        <v/>
      </c>
      <c r="E412" s="418" t="str">
        <f>IF(C412&gt;0,VLOOKUP(C412,男子登録情報!$A$1:$H$1688,4,0),"")</f>
        <v/>
      </c>
      <c r="F412" s="34" t="str">
        <f>IF(C412&gt;0,VLOOKUP(C412,男子登録情報!$A$1:$H$1688,8,0),"")</f>
        <v/>
      </c>
      <c r="G412" s="425" t="e">
        <f>IF(F413&gt;0,VLOOKUP(F413,男子登録情報!$N$2:$O$48,2,0),"")</f>
        <v>#N/A</v>
      </c>
      <c r="H412" s="425" t="str">
        <f t="shared" ref="H412" si="181">IF(C412&gt;0,TEXT(C412,"100000000"),"")</f>
        <v/>
      </c>
      <c r="I412" s="162"/>
      <c r="J412" s="162"/>
      <c r="K412" s="4" t="s">
        <v>36</v>
      </c>
      <c r="L412" s="5"/>
      <c r="M412" s="6" t="str">
        <f>IF(L412&gt;0,VLOOKUP(L412,男子登録情報!$J$1:$K$21,2,0),"")</f>
        <v/>
      </c>
      <c r="N412" s="418"/>
      <c r="O412" s="7" t="str">
        <f t="shared" si="164"/>
        <v/>
      </c>
      <c r="P412" s="7"/>
      <c r="Q412" s="8"/>
      <c r="R412" s="472"/>
      <c r="S412" s="473"/>
      <c r="T412" s="474"/>
      <c r="U412" s="481"/>
      <c r="V412" s="197"/>
      <c r="AK412" s="173">
        <f t="shared" si="165"/>
        <v>0</v>
      </c>
      <c r="AL412" s="173" t="str">
        <f t="shared" si="166"/>
        <v>00000</v>
      </c>
    </row>
    <row r="413" spans="1:38" s="1" customFormat="1" ht="18" hidden="1" customHeight="1" thickTop="1">
      <c r="A413" s="443"/>
      <c r="B413" s="470"/>
      <c r="C413" s="466"/>
      <c r="D413" s="466"/>
      <c r="E413" s="466"/>
      <c r="F413" s="35" t="str">
        <f>IF(C412&gt;0,VLOOKUP(C412,男子登録情報!$A$1:$H$1688,5,0),"")</f>
        <v/>
      </c>
      <c r="G413" s="426"/>
      <c r="H413" s="426"/>
      <c r="I413" s="162"/>
      <c r="J413" s="162"/>
      <c r="K413" s="9" t="s">
        <v>38</v>
      </c>
      <c r="L413" s="5"/>
      <c r="M413" s="6" t="str">
        <f>IF(L413&gt;0,VLOOKUP(L413,男子登録情報!$J$2:$K$21,2,0),"")</f>
        <v/>
      </c>
      <c r="N413" s="466"/>
      <c r="O413" s="7" t="str">
        <f t="shared" si="164"/>
        <v/>
      </c>
      <c r="P413" s="7"/>
      <c r="Q413" s="8"/>
      <c r="R413" s="475"/>
      <c r="S413" s="476"/>
      <c r="T413" s="477"/>
      <c r="U413" s="482"/>
      <c r="V413" s="197"/>
      <c r="AK413" s="173">
        <f t="shared" si="165"/>
        <v>0</v>
      </c>
      <c r="AL413" s="173" t="str">
        <f t="shared" si="166"/>
        <v>00000</v>
      </c>
    </row>
    <row r="414" spans="1:38" s="1" customFormat="1" ht="18" hidden="1" customHeight="1" thickTop="1">
      <c r="A414" s="444"/>
      <c r="B414" s="471" t="s">
        <v>39</v>
      </c>
      <c r="C414" s="391"/>
      <c r="D414" s="36"/>
      <c r="E414" s="36"/>
      <c r="F414" s="37"/>
      <c r="G414" s="427"/>
      <c r="H414" s="427"/>
      <c r="I414" s="163"/>
      <c r="J414" s="163"/>
      <c r="K414" s="10" t="s">
        <v>40</v>
      </c>
      <c r="L414" s="11"/>
      <c r="M414" s="12" t="str">
        <f>IF(L414&gt;0,VLOOKUP(L414,男子登録情報!$J$2:$K$21,2,0),"")</f>
        <v/>
      </c>
      <c r="N414" s="193"/>
      <c r="O414" s="7" t="str">
        <f t="shared" si="164"/>
        <v/>
      </c>
      <c r="P414" s="204"/>
      <c r="Q414" s="14"/>
      <c r="R414" s="478"/>
      <c r="S414" s="479"/>
      <c r="T414" s="480"/>
      <c r="U414" s="483"/>
      <c r="V414" s="197"/>
      <c r="AK414" s="173">
        <f t="shared" si="165"/>
        <v>0</v>
      </c>
      <c r="AL414" s="173" t="str">
        <f t="shared" si="166"/>
        <v>00000</v>
      </c>
    </row>
    <row r="415" spans="1:38" s="1" customFormat="1" ht="18" hidden="1" customHeight="1" thickTop="1">
      <c r="A415" s="442">
        <v>145</v>
      </c>
      <c r="B415" s="469" t="s">
        <v>41</v>
      </c>
      <c r="C415" s="418"/>
      <c r="D415" s="418" t="str">
        <f>IF(C415&gt;0,VLOOKUP(C415,男子登録情報!$A$1:$H$1688,3,0),"")</f>
        <v/>
      </c>
      <c r="E415" s="418" t="str">
        <f>IF(C415&gt;0,VLOOKUP(C415,男子登録情報!$A$1:$H$1688,4,0),"")</f>
        <v/>
      </c>
      <c r="F415" s="34" t="str">
        <f>IF(C415&gt;0,VLOOKUP(C415,男子登録情報!$A$1:$H$1688,8,0),"")</f>
        <v/>
      </c>
      <c r="G415" s="425" t="e">
        <f>IF(F416&gt;0,VLOOKUP(F416,男子登録情報!$N$2:$O$48,2,0),"")</f>
        <v>#N/A</v>
      </c>
      <c r="H415" s="425" t="str">
        <f t="shared" ref="H415" si="182">IF(C415&gt;0,TEXT(C415,"100000000"),"")</f>
        <v/>
      </c>
      <c r="I415" s="162"/>
      <c r="J415" s="162"/>
      <c r="K415" s="4" t="s">
        <v>36</v>
      </c>
      <c r="L415" s="5"/>
      <c r="M415" s="6" t="str">
        <f>IF(L415&gt;0,VLOOKUP(L415,男子登録情報!$J$1:$K$21,2,0),"")</f>
        <v/>
      </c>
      <c r="N415" s="418"/>
      <c r="O415" s="7" t="str">
        <f t="shared" si="164"/>
        <v/>
      </c>
      <c r="P415" s="7"/>
      <c r="Q415" s="8"/>
      <c r="R415" s="472"/>
      <c r="S415" s="473"/>
      <c r="T415" s="474"/>
      <c r="U415" s="481"/>
      <c r="V415" s="197"/>
      <c r="AK415" s="173">
        <f t="shared" si="165"/>
        <v>0</v>
      </c>
      <c r="AL415" s="173" t="str">
        <f t="shared" si="166"/>
        <v>00000</v>
      </c>
    </row>
    <row r="416" spans="1:38" s="1" customFormat="1" ht="18" hidden="1" customHeight="1" thickTop="1">
      <c r="A416" s="443"/>
      <c r="B416" s="470"/>
      <c r="C416" s="466"/>
      <c r="D416" s="466"/>
      <c r="E416" s="466"/>
      <c r="F416" s="35" t="str">
        <f>IF(C415&gt;0,VLOOKUP(C415,男子登録情報!$A$1:$H$1688,5,0),"")</f>
        <v/>
      </c>
      <c r="G416" s="426"/>
      <c r="H416" s="426"/>
      <c r="I416" s="162"/>
      <c r="J416" s="162"/>
      <c r="K416" s="9" t="s">
        <v>38</v>
      </c>
      <c r="L416" s="5"/>
      <c r="M416" s="6" t="str">
        <f>IF(L416&gt;0,VLOOKUP(L416,男子登録情報!$J$2:$K$21,2,0),"")</f>
        <v/>
      </c>
      <c r="N416" s="466"/>
      <c r="O416" s="7" t="str">
        <f t="shared" si="164"/>
        <v/>
      </c>
      <c r="P416" s="7"/>
      <c r="Q416" s="8"/>
      <c r="R416" s="475"/>
      <c r="S416" s="476"/>
      <c r="T416" s="477"/>
      <c r="U416" s="482"/>
      <c r="V416" s="197"/>
      <c r="AK416" s="173">
        <f t="shared" si="165"/>
        <v>0</v>
      </c>
      <c r="AL416" s="173" t="str">
        <f t="shared" si="166"/>
        <v>00000</v>
      </c>
    </row>
    <row r="417" spans="1:38" s="1" customFormat="1" ht="18" hidden="1" customHeight="1" thickTop="1">
      <c r="A417" s="444"/>
      <c r="B417" s="471" t="s">
        <v>39</v>
      </c>
      <c r="C417" s="391"/>
      <c r="D417" s="36"/>
      <c r="E417" s="36"/>
      <c r="F417" s="37"/>
      <c r="G417" s="427"/>
      <c r="H417" s="427"/>
      <c r="I417" s="163"/>
      <c r="J417" s="163"/>
      <c r="K417" s="10" t="s">
        <v>40</v>
      </c>
      <c r="L417" s="11"/>
      <c r="M417" s="12" t="str">
        <f>IF(L417&gt;0,VLOOKUP(L417,男子登録情報!$J$2:$K$21,2,0),"")</f>
        <v/>
      </c>
      <c r="N417" s="193"/>
      <c r="O417" s="7" t="str">
        <f t="shared" si="164"/>
        <v/>
      </c>
      <c r="P417" s="204"/>
      <c r="Q417" s="14"/>
      <c r="R417" s="478"/>
      <c r="S417" s="479"/>
      <c r="T417" s="480"/>
      <c r="U417" s="483"/>
      <c r="V417" s="197"/>
      <c r="AK417" s="173">
        <f t="shared" si="165"/>
        <v>0</v>
      </c>
      <c r="AL417" s="173" t="str">
        <f t="shared" si="166"/>
        <v>00000</v>
      </c>
    </row>
    <row r="418" spans="1:38" s="1" customFormat="1" ht="18" hidden="1" customHeight="1" thickTop="1">
      <c r="A418" s="442">
        <v>146</v>
      </c>
      <c r="B418" s="469" t="s">
        <v>41</v>
      </c>
      <c r="C418" s="418"/>
      <c r="D418" s="418" t="str">
        <f>IF(C418&gt;0,VLOOKUP(C418,男子登録情報!$A$1:$H$1688,3,0),"")</f>
        <v/>
      </c>
      <c r="E418" s="418" t="str">
        <f>IF(C418&gt;0,VLOOKUP(C418,男子登録情報!$A$1:$H$1688,4,0),"")</f>
        <v/>
      </c>
      <c r="F418" s="34" t="str">
        <f>IF(C418&gt;0,VLOOKUP(C418,男子登録情報!$A$1:$H$1688,8,0),"")</f>
        <v/>
      </c>
      <c r="G418" s="425" t="e">
        <f>IF(F419&gt;0,VLOOKUP(F419,男子登録情報!$N$2:$O$48,2,0),"")</f>
        <v>#N/A</v>
      </c>
      <c r="H418" s="425" t="str">
        <f t="shared" ref="H418" si="183">IF(C418&gt;0,TEXT(C418,"100000000"),"")</f>
        <v/>
      </c>
      <c r="I418" s="162"/>
      <c r="J418" s="162"/>
      <c r="K418" s="4" t="s">
        <v>36</v>
      </c>
      <c r="L418" s="5"/>
      <c r="M418" s="6" t="str">
        <f>IF(L418&gt;0,VLOOKUP(L418,男子登録情報!$J$1:$K$21,2,0),"")</f>
        <v/>
      </c>
      <c r="N418" s="418"/>
      <c r="O418" s="7" t="str">
        <f t="shared" si="164"/>
        <v/>
      </c>
      <c r="P418" s="7"/>
      <c r="Q418" s="8"/>
      <c r="R418" s="472"/>
      <c r="S418" s="473"/>
      <c r="T418" s="474"/>
      <c r="U418" s="481"/>
      <c r="V418" s="197"/>
      <c r="AK418" s="173">
        <f t="shared" si="165"/>
        <v>0</v>
      </c>
      <c r="AL418" s="173" t="str">
        <f t="shared" si="166"/>
        <v>00000</v>
      </c>
    </row>
    <row r="419" spans="1:38" s="1" customFormat="1" ht="18" hidden="1" customHeight="1" thickTop="1">
      <c r="A419" s="443"/>
      <c r="B419" s="470"/>
      <c r="C419" s="466"/>
      <c r="D419" s="466"/>
      <c r="E419" s="466"/>
      <c r="F419" s="35" t="str">
        <f>IF(C418&gt;0,VLOOKUP(C418,男子登録情報!$A$1:$H$1688,5,0),"")</f>
        <v/>
      </c>
      <c r="G419" s="426"/>
      <c r="H419" s="426"/>
      <c r="I419" s="162"/>
      <c r="J419" s="162"/>
      <c r="K419" s="9" t="s">
        <v>38</v>
      </c>
      <c r="L419" s="5"/>
      <c r="M419" s="6" t="str">
        <f>IF(L419&gt;0,VLOOKUP(L419,男子登録情報!$J$2:$K$21,2,0),"")</f>
        <v/>
      </c>
      <c r="N419" s="466"/>
      <c r="O419" s="7" t="str">
        <f t="shared" si="164"/>
        <v/>
      </c>
      <c r="P419" s="7"/>
      <c r="Q419" s="8"/>
      <c r="R419" s="475"/>
      <c r="S419" s="476"/>
      <c r="T419" s="477"/>
      <c r="U419" s="482"/>
      <c r="V419" s="197"/>
      <c r="AK419" s="173">
        <f t="shared" si="165"/>
        <v>0</v>
      </c>
      <c r="AL419" s="173" t="str">
        <f t="shared" si="166"/>
        <v>00000</v>
      </c>
    </row>
    <row r="420" spans="1:38" s="1" customFormat="1" ht="18" hidden="1" customHeight="1" thickTop="1">
      <c r="A420" s="444"/>
      <c r="B420" s="471" t="s">
        <v>39</v>
      </c>
      <c r="C420" s="391"/>
      <c r="D420" s="36"/>
      <c r="E420" s="36"/>
      <c r="F420" s="37"/>
      <c r="G420" s="427"/>
      <c r="H420" s="427"/>
      <c r="I420" s="163"/>
      <c r="J420" s="163"/>
      <c r="K420" s="10" t="s">
        <v>40</v>
      </c>
      <c r="L420" s="11"/>
      <c r="M420" s="12" t="str">
        <f>IF(L420&gt;0,VLOOKUP(L420,男子登録情報!$J$2:$K$21,2,0),"")</f>
        <v/>
      </c>
      <c r="N420" s="193"/>
      <c r="O420" s="7" t="str">
        <f t="shared" si="164"/>
        <v/>
      </c>
      <c r="P420" s="204"/>
      <c r="Q420" s="14"/>
      <c r="R420" s="478"/>
      <c r="S420" s="479"/>
      <c r="T420" s="480"/>
      <c r="U420" s="483"/>
      <c r="V420" s="197"/>
      <c r="AK420" s="173">
        <f t="shared" si="165"/>
        <v>0</v>
      </c>
      <c r="AL420" s="173" t="str">
        <f t="shared" si="166"/>
        <v>00000</v>
      </c>
    </row>
    <row r="421" spans="1:38" s="1" customFormat="1" ht="18" hidden="1" customHeight="1" thickTop="1">
      <c r="A421" s="442">
        <v>147</v>
      </c>
      <c r="B421" s="469" t="s">
        <v>41</v>
      </c>
      <c r="C421" s="418"/>
      <c r="D421" s="418" t="str">
        <f>IF(C421&gt;0,VLOOKUP(C421,男子登録情報!$A$1:$H$1688,3,0),"")</f>
        <v/>
      </c>
      <c r="E421" s="418" t="str">
        <f>IF(C421&gt;0,VLOOKUP(C421,男子登録情報!$A$1:$H$1688,4,0),"")</f>
        <v/>
      </c>
      <c r="F421" s="34" t="str">
        <f>IF(C421&gt;0,VLOOKUP(C421,男子登録情報!$A$1:$H$1688,8,0),"")</f>
        <v/>
      </c>
      <c r="G421" s="425" t="e">
        <f>IF(F422&gt;0,VLOOKUP(F422,男子登録情報!$N$2:$O$48,2,0),"")</f>
        <v>#N/A</v>
      </c>
      <c r="H421" s="425" t="str">
        <f t="shared" ref="H421" si="184">IF(C421&gt;0,TEXT(C421,"100000000"),"")</f>
        <v/>
      </c>
      <c r="I421" s="162"/>
      <c r="J421" s="162"/>
      <c r="K421" s="4" t="s">
        <v>36</v>
      </c>
      <c r="L421" s="5"/>
      <c r="M421" s="6" t="str">
        <f>IF(L421&gt;0,VLOOKUP(L421,男子登録情報!$J$1:$K$21,2,0),"")</f>
        <v/>
      </c>
      <c r="N421" s="418"/>
      <c r="O421" s="7" t="str">
        <f t="shared" si="164"/>
        <v/>
      </c>
      <c r="P421" s="7"/>
      <c r="Q421" s="8"/>
      <c r="R421" s="472"/>
      <c r="S421" s="473"/>
      <c r="T421" s="474"/>
      <c r="U421" s="481"/>
      <c r="V421" s="197"/>
      <c r="AK421" s="173">
        <f t="shared" si="165"/>
        <v>0</v>
      </c>
      <c r="AL421" s="173" t="str">
        <f t="shared" si="166"/>
        <v>00000</v>
      </c>
    </row>
    <row r="422" spans="1:38" s="1" customFormat="1" ht="18" hidden="1" customHeight="1" thickTop="1">
      <c r="A422" s="443"/>
      <c r="B422" s="470"/>
      <c r="C422" s="466"/>
      <c r="D422" s="466"/>
      <c r="E422" s="466"/>
      <c r="F422" s="35" t="str">
        <f>IF(C421&gt;0,VLOOKUP(C421,男子登録情報!$A$1:$H$1688,5,0),"")</f>
        <v/>
      </c>
      <c r="G422" s="426"/>
      <c r="H422" s="426"/>
      <c r="I422" s="162"/>
      <c r="J422" s="162"/>
      <c r="K422" s="9" t="s">
        <v>38</v>
      </c>
      <c r="L422" s="5"/>
      <c r="M422" s="6" t="str">
        <f>IF(L422&gt;0,VLOOKUP(L422,男子登録情報!$J$2:$K$21,2,0),"")</f>
        <v/>
      </c>
      <c r="N422" s="466"/>
      <c r="O422" s="7" t="str">
        <f t="shared" si="164"/>
        <v/>
      </c>
      <c r="P422" s="7"/>
      <c r="Q422" s="8"/>
      <c r="R422" s="475"/>
      <c r="S422" s="476"/>
      <c r="T422" s="477"/>
      <c r="U422" s="482"/>
      <c r="V422" s="197"/>
      <c r="AK422" s="173">
        <f t="shared" si="165"/>
        <v>0</v>
      </c>
      <c r="AL422" s="173" t="str">
        <f t="shared" si="166"/>
        <v>00000</v>
      </c>
    </row>
    <row r="423" spans="1:38" s="1" customFormat="1" ht="18" hidden="1" customHeight="1" thickTop="1">
      <c r="A423" s="444"/>
      <c r="B423" s="471" t="s">
        <v>39</v>
      </c>
      <c r="C423" s="391"/>
      <c r="D423" s="36"/>
      <c r="E423" s="36"/>
      <c r="F423" s="37"/>
      <c r="G423" s="427"/>
      <c r="H423" s="427"/>
      <c r="I423" s="163"/>
      <c r="J423" s="163"/>
      <c r="K423" s="10" t="s">
        <v>40</v>
      </c>
      <c r="L423" s="11"/>
      <c r="M423" s="12" t="str">
        <f>IF(L423&gt;0,VLOOKUP(L423,男子登録情報!$J$2:$K$21,2,0),"")</f>
        <v/>
      </c>
      <c r="N423" s="193"/>
      <c r="O423" s="7" t="str">
        <f t="shared" si="164"/>
        <v/>
      </c>
      <c r="P423" s="204"/>
      <c r="Q423" s="14"/>
      <c r="R423" s="478"/>
      <c r="S423" s="479"/>
      <c r="T423" s="480"/>
      <c r="U423" s="483"/>
      <c r="V423" s="197"/>
      <c r="AK423" s="173">
        <f t="shared" si="165"/>
        <v>0</v>
      </c>
      <c r="AL423" s="173" t="str">
        <f t="shared" si="166"/>
        <v>00000</v>
      </c>
    </row>
    <row r="424" spans="1:38" s="1" customFormat="1" ht="18" hidden="1" customHeight="1" thickTop="1">
      <c r="A424" s="442">
        <v>148</v>
      </c>
      <c r="B424" s="469" t="s">
        <v>41</v>
      </c>
      <c r="C424" s="418"/>
      <c r="D424" s="418" t="str">
        <f>IF(C424&gt;0,VLOOKUP(C424,男子登録情報!$A$1:$H$1688,3,0),"")</f>
        <v/>
      </c>
      <c r="E424" s="418" t="str">
        <f>IF(C424&gt;0,VLOOKUP(C424,男子登録情報!$A$1:$H$1688,4,0),"")</f>
        <v/>
      </c>
      <c r="F424" s="34" t="str">
        <f>IF(C424&gt;0,VLOOKUP(C424,男子登録情報!$A$1:$H$1688,8,0),"")</f>
        <v/>
      </c>
      <c r="G424" s="425" t="e">
        <f>IF(F425&gt;0,VLOOKUP(F425,男子登録情報!$N$2:$O$48,2,0),"")</f>
        <v>#N/A</v>
      </c>
      <c r="H424" s="425" t="str">
        <f t="shared" ref="H424" si="185">IF(C424&gt;0,TEXT(C424,"100000000"),"")</f>
        <v/>
      </c>
      <c r="I424" s="162"/>
      <c r="J424" s="162"/>
      <c r="K424" s="4" t="s">
        <v>36</v>
      </c>
      <c r="L424" s="5"/>
      <c r="M424" s="6" t="str">
        <f>IF(L424&gt;0,VLOOKUP(L424,男子登録情報!$J$1:$K$21,2,0),"")</f>
        <v/>
      </c>
      <c r="N424" s="418"/>
      <c r="O424" s="7" t="str">
        <f t="shared" si="164"/>
        <v/>
      </c>
      <c r="P424" s="7"/>
      <c r="Q424" s="8"/>
      <c r="R424" s="472"/>
      <c r="S424" s="473"/>
      <c r="T424" s="474"/>
      <c r="U424" s="481"/>
      <c r="V424" s="197"/>
      <c r="AK424" s="173">
        <f t="shared" si="165"/>
        <v>0</v>
      </c>
      <c r="AL424" s="173" t="str">
        <f t="shared" si="166"/>
        <v>00000</v>
      </c>
    </row>
    <row r="425" spans="1:38" s="1" customFormat="1" ht="18" hidden="1" customHeight="1" thickTop="1">
      <c r="A425" s="443"/>
      <c r="B425" s="470"/>
      <c r="C425" s="466"/>
      <c r="D425" s="466"/>
      <c r="E425" s="466"/>
      <c r="F425" s="35" t="str">
        <f>IF(C424&gt;0,VLOOKUP(C424,男子登録情報!$A$1:$H$1688,5,0),"")</f>
        <v/>
      </c>
      <c r="G425" s="426"/>
      <c r="H425" s="426"/>
      <c r="I425" s="162"/>
      <c r="J425" s="162"/>
      <c r="K425" s="9" t="s">
        <v>38</v>
      </c>
      <c r="L425" s="5"/>
      <c r="M425" s="6" t="str">
        <f>IF(L425&gt;0,VLOOKUP(L425,男子登録情報!$J$2:$K$21,2,0),"")</f>
        <v/>
      </c>
      <c r="N425" s="466"/>
      <c r="O425" s="7" t="str">
        <f t="shared" si="164"/>
        <v/>
      </c>
      <c r="P425" s="7"/>
      <c r="Q425" s="8"/>
      <c r="R425" s="475"/>
      <c r="S425" s="476"/>
      <c r="T425" s="477"/>
      <c r="U425" s="482"/>
      <c r="V425" s="197"/>
      <c r="AK425" s="173">
        <f t="shared" si="165"/>
        <v>0</v>
      </c>
      <c r="AL425" s="173" t="str">
        <f t="shared" si="166"/>
        <v>00000</v>
      </c>
    </row>
    <row r="426" spans="1:38" s="1" customFormat="1" ht="18" hidden="1" customHeight="1" thickTop="1">
      <c r="A426" s="444"/>
      <c r="B426" s="471" t="s">
        <v>39</v>
      </c>
      <c r="C426" s="391"/>
      <c r="D426" s="36"/>
      <c r="E426" s="36"/>
      <c r="F426" s="37"/>
      <c r="G426" s="427"/>
      <c r="H426" s="427"/>
      <c r="I426" s="163"/>
      <c r="J426" s="163"/>
      <c r="K426" s="10" t="s">
        <v>40</v>
      </c>
      <c r="L426" s="11"/>
      <c r="M426" s="12" t="str">
        <f>IF(L426&gt;0,VLOOKUP(L426,男子登録情報!$J$2:$K$21,2,0),"")</f>
        <v/>
      </c>
      <c r="N426" s="193"/>
      <c r="O426" s="7" t="str">
        <f t="shared" si="164"/>
        <v/>
      </c>
      <c r="P426" s="204"/>
      <c r="Q426" s="14"/>
      <c r="R426" s="478"/>
      <c r="S426" s="479"/>
      <c r="T426" s="480"/>
      <c r="U426" s="483"/>
      <c r="V426" s="197"/>
      <c r="AK426" s="173">
        <f t="shared" si="165"/>
        <v>0</v>
      </c>
      <c r="AL426" s="173" t="str">
        <f t="shared" si="166"/>
        <v>00000</v>
      </c>
    </row>
    <row r="427" spans="1:38" s="1" customFormat="1" ht="18" hidden="1" customHeight="1" thickTop="1">
      <c r="A427" s="442">
        <v>149</v>
      </c>
      <c r="B427" s="469" t="s">
        <v>41</v>
      </c>
      <c r="C427" s="418"/>
      <c r="D427" s="418" t="str">
        <f>IF(C427&gt;0,VLOOKUP(C427,男子登録情報!$A$1:$H$1688,3,0),"")</f>
        <v/>
      </c>
      <c r="E427" s="418" t="str">
        <f>IF(C427&gt;0,VLOOKUP(C427,男子登録情報!$A$1:$H$1688,4,0),"")</f>
        <v/>
      </c>
      <c r="F427" s="34" t="str">
        <f>IF(C427&gt;0,VLOOKUP(C427,男子登録情報!$A$1:$H$1688,8,0),"")</f>
        <v/>
      </c>
      <c r="G427" s="425" t="e">
        <f>IF(F428&gt;0,VLOOKUP(F428,男子登録情報!$N$2:$O$48,2,0),"")</f>
        <v>#N/A</v>
      </c>
      <c r="H427" s="425" t="str">
        <f t="shared" ref="H427" si="186">IF(C427&gt;0,TEXT(C427,"100000000"),"")</f>
        <v/>
      </c>
      <c r="I427" s="162"/>
      <c r="J427" s="162"/>
      <c r="K427" s="4" t="s">
        <v>36</v>
      </c>
      <c r="L427" s="5"/>
      <c r="M427" s="6" t="str">
        <f>IF(L427&gt;0,VLOOKUP(L427,男子登録情報!$J$1:$K$21,2,0),"")</f>
        <v/>
      </c>
      <c r="N427" s="418"/>
      <c r="O427" s="7" t="str">
        <f t="shared" si="164"/>
        <v/>
      </c>
      <c r="P427" s="7"/>
      <c r="Q427" s="8"/>
      <c r="R427" s="472"/>
      <c r="S427" s="473"/>
      <c r="T427" s="474"/>
      <c r="U427" s="481"/>
      <c r="V427" s="197"/>
      <c r="AK427" s="173">
        <f t="shared" si="165"/>
        <v>0</v>
      </c>
      <c r="AL427" s="173" t="str">
        <f t="shared" si="166"/>
        <v>00000</v>
      </c>
    </row>
    <row r="428" spans="1:38" s="1" customFormat="1" ht="18" hidden="1" customHeight="1" thickTop="1">
      <c r="A428" s="443"/>
      <c r="B428" s="470"/>
      <c r="C428" s="466"/>
      <c r="D428" s="466"/>
      <c r="E428" s="466"/>
      <c r="F428" s="35" t="str">
        <f>IF(C427&gt;0,VLOOKUP(C427,男子登録情報!$A$1:$H$1688,5,0),"")</f>
        <v/>
      </c>
      <c r="G428" s="426"/>
      <c r="H428" s="426"/>
      <c r="I428" s="162"/>
      <c r="J428" s="162"/>
      <c r="K428" s="9" t="s">
        <v>38</v>
      </c>
      <c r="L428" s="5"/>
      <c r="M428" s="6" t="str">
        <f>IF(L428&gt;0,VLOOKUP(L428,男子登録情報!$J$2:$K$21,2,0),"")</f>
        <v/>
      </c>
      <c r="N428" s="466"/>
      <c r="O428" s="7" t="str">
        <f t="shared" si="164"/>
        <v/>
      </c>
      <c r="P428" s="7"/>
      <c r="Q428" s="8"/>
      <c r="R428" s="475"/>
      <c r="S428" s="476"/>
      <c r="T428" s="477"/>
      <c r="U428" s="482"/>
      <c r="V428" s="197"/>
      <c r="AK428" s="173">
        <f t="shared" si="165"/>
        <v>0</v>
      </c>
      <c r="AL428" s="173" t="str">
        <f t="shared" si="166"/>
        <v>00000</v>
      </c>
    </row>
    <row r="429" spans="1:38" s="1" customFormat="1" ht="18" hidden="1" customHeight="1" thickTop="1">
      <c r="A429" s="444"/>
      <c r="B429" s="471" t="s">
        <v>39</v>
      </c>
      <c r="C429" s="391"/>
      <c r="D429" s="36"/>
      <c r="E429" s="36"/>
      <c r="F429" s="37"/>
      <c r="G429" s="427"/>
      <c r="H429" s="427"/>
      <c r="I429" s="163"/>
      <c r="J429" s="163"/>
      <c r="K429" s="10" t="s">
        <v>40</v>
      </c>
      <c r="L429" s="11"/>
      <c r="M429" s="12" t="str">
        <f>IF(L429&gt;0,VLOOKUP(L429,男子登録情報!$J$2:$K$21,2,0),"")</f>
        <v/>
      </c>
      <c r="N429" s="193"/>
      <c r="O429" s="7" t="str">
        <f t="shared" si="164"/>
        <v/>
      </c>
      <c r="P429" s="204"/>
      <c r="Q429" s="14"/>
      <c r="R429" s="478"/>
      <c r="S429" s="479"/>
      <c r="T429" s="480"/>
      <c r="U429" s="483"/>
      <c r="V429" s="197"/>
      <c r="AK429" s="173">
        <f t="shared" si="165"/>
        <v>0</v>
      </c>
      <c r="AL429" s="173" t="str">
        <f t="shared" si="166"/>
        <v>00000</v>
      </c>
    </row>
    <row r="430" spans="1:38" s="1" customFormat="1" ht="18" hidden="1" customHeight="1" thickTop="1">
      <c r="A430" s="442">
        <v>150</v>
      </c>
      <c r="B430" s="469" t="s">
        <v>41</v>
      </c>
      <c r="C430" s="418"/>
      <c r="D430" s="418" t="str">
        <f>IF(C430&gt;0,VLOOKUP(C430,男子登録情報!$A$1:$H$1688,3,0),"")</f>
        <v/>
      </c>
      <c r="E430" s="418" t="str">
        <f>IF(C430&gt;0,VLOOKUP(C430,男子登録情報!$A$1:$H$1688,4,0),"")</f>
        <v/>
      </c>
      <c r="F430" s="34" t="str">
        <f>IF(C430&gt;0,VLOOKUP(C430,男子登録情報!$A$1:$H$1688,8,0),"")</f>
        <v/>
      </c>
      <c r="G430" s="425" t="e">
        <f>IF(F431&gt;0,VLOOKUP(F431,男子登録情報!$N$2:$O$48,2,0),"")</f>
        <v>#N/A</v>
      </c>
      <c r="H430" s="425" t="str">
        <f t="shared" ref="H430" si="187">IF(C430&gt;0,TEXT(C430,"100000000"),"")</f>
        <v/>
      </c>
      <c r="I430" s="162"/>
      <c r="J430" s="162"/>
      <c r="K430" s="4" t="s">
        <v>36</v>
      </c>
      <c r="L430" s="5"/>
      <c r="M430" s="6" t="str">
        <f>IF(L430&gt;0,VLOOKUP(L430,男子登録情報!$J$1:$K$21,2,0),"")</f>
        <v/>
      </c>
      <c r="N430" s="418"/>
      <c r="O430" s="7" t="str">
        <f t="shared" si="164"/>
        <v/>
      </c>
      <c r="P430" s="7"/>
      <c r="Q430" s="8"/>
      <c r="R430" s="472"/>
      <c r="S430" s="473"/>
      <c r="T430" s="474"/>
      <c r="U430" s="481"/>
      <c r="V430" s="197"/>
      <c r="AK430" s="173">
        <f t="shared" si="165"/>
        <v>0</v>
      </c>
      <c r="AL430" s="173" t="str">
        <f t="shared" si="166"/>
        <v>00000</v>
      </c>
    </row>
    <row r="431" spans="1:38" s="1" customFormat="1" ht="18" hidden="1" customHeight="1" thickTop="1">
      <c r="A431" s="443"/>
      <c r="B431" s="470"/>
      <c r="C431" s="466"/>
      <c r="D431" s="466"/>
      <c r="E431" s="466"/>
      <c r="F431" s="35" t="str">
        <f>IF(C430&gt;0,VLOOKUP(C430,男子登録情報!$A$1:$H$1688,5,0),"")</f>
        <v/>
      </c>
      <c r="G431" s="426"/>
      <c r="H431" s="426"/>
      <c r="I431" s="162"/>
      <c r="J431" s="162"/>
      <c r="K431" s="9" t="s">
        <v>38</v>
      </c>
      <c r="L431" s="5"/>
      <c r="M431" s="6" t="str">
        <f>IF(L431&gt;0,VLOOKUP(L431,男子登録情報!$J$2:$K$21,2,0),"")</f>
        <v/>
      </c>
      <c r="N431" s="466"/>
      <c r="O431" s="7" t="str">
        <f t="shared" ref="O431:O432" si="188">IF(M431="","",LEFT(M431,5)&amp;" "&amp;IF(OR(LEFT(M431,3)*1&lt;70,LEFT(M431,3)*1&gt;100),REPT(0,7-LEN(N431)),REPT(0,5-LEN(N431)))&amp;N431)</f>
        <v/>
      </c>
      <c r="P431" s="7"/>
      <c r="Q431" s="8"/>
      <c r="R431" s="475"/>
      <c r="S431" s="476"/>
      <c r="T431" s="477"/>
      <c r="U431" s="482"/>
      <c r="V431" s="197"/>
      <c r="AK431" s="173">
        <f t="shared" si="165"/>
        <v>0</v>
      </c>
      <c r="AL431" s="173" t="str">
        <f t="shared" si="166"/>
        <v>00000</v>
      </c>
    </row>
    <row r="432" spans="1:38" s="1" customFormat="1" ht="18" hidden="1" customHeight="1" thickTop="1">
      <c r="A432" s="444"/>
      <c r="B432" s="471" t="s">
        <v>39</v>
      </c>
      <c r="C432" s="391"/>
      <c r="D432" s="36"/>
      <c r="E432" s="36"/>
      <c r="F432" s="37"/>
      <c r="G432" s="427"/>
      <c r="H432" s="427"/>
      <c r="I432" s="163"/>
      <c r="J432" s="163"/>
      <c r="K432" s="10" t="s">
        <v>40</v>
      </c>
      <c r="L432" s="11"/>
      <c r="M432" s="12" t="str">
        <f>IF(L432&gt;0,VLOOKUP(L432,男子登録情報!$J$2:$K$21,2,0),"")</f>
        <v/>
      </c>
      <c r="N432" s="193"/>
      <c r="O432" s="7" t="str">
        <f t="shared" si="188"/>
        <v/>
      </c>
      <c r="P432" s="204"/>
      <c r="Q432" s="14"/>
      <c r="R432" s="478"/>
      <c r="S432" s="479"/>
      <c r="T432" s="480"/>
      <c r="U432" s="483"/>
      <c r="V432" s="197"/>
      <c r="AK432" s="173">
        <f t="shared" ref="AK432" si="189">IF(VALUE(AO432)&gt;59,1,0)</f>
        <v>0</v>
      </c>
      <c r="AL432" s="173" t="str">
        <f t="shared" si="166"/>
        <v>00000</v>
      </c>
    </row>
    <row r="433" spans="3:3" ht="14.25" customHeight="1" thickTop="1"/>
    <row r="434" spans="3:3" ht="13.5" customHeight="1">
      <c r="C434" s="222"/>
    </row>
  </sheetData>
  <sheetProtection algorithmName="SHA-512" hashValue="ofaov+fy/Mpada603uMIojV4sMsTVB0d6H5zyTI+hvBJ3cdf9tNubCOiKJYGryi0fvZ2a6uJQa0z/UFkpXDlVA==" saltValue="02zxktosjQcRBuhpTV9rJw==" spinCount="100000" sheet="1" objects="1" scenarios="1"/>
  <protectedRanges>
    <protectedRange sqref="V6:V11" name="範囲1"/>
    <protectedRange sqref="T10:T12 R10 T6:T8" name="範囲1_1"/>
  </protectedRanges>
  <mergeCells count="1921">
    <mergeCell ref="J64:J66"/>
    <mergeCell ref="J67:J69"/>
    <mergeCell ref="J70:J72"/>
    <mergeCell ref="J73:J75"/>
    <mergeCell ref="J76:J78"/>
    <mergeCell ref="J79:J81"/>
    <mergeCell ref="J82:J84"/>
    <mergeCell ref="J85:J87"/>
    <mergeCell ref="J88:J90"/>
    <mergeCell ref="J91:J93"/>
    <mergeCell ref="J94:J96"/>
    <mergeCell ref="J97:J99"/>
    <mergeCell ref="J100:J102"/>
    <mergeCell ref="N409:N410"/>
    <mergeCell ref="N412:N413"/>
    <mergeCell ref="N415:N416"/>
    <mergeCell ref="N418:N419"/>
    <mergeCell ref="N151:N152"/>
    <mergeCell ref="N169:N170"/>
    <mergeCell ref="N172:N173"/>
    <mergeCell ref="N175:N176"/>
    <mergeCell ref="N178:N179"/>
    <mergeCell ref="N181:N182"/>
    <mergeCell ref="N256:N257"/>
    <mergeCell ref="N199:N200"/>
    <mergeCell ref="N202:N203"/>
    <mergeCell ref="N205:N206"/>
    <mergeCell ref="N208:N209"/>
    <mergeCell ref="N211:N212"/>
    <mergeCell ref="N214:N215"/>
    <mergeCell ref="N217:N218"/>
    <mergeCell ref="N220:N221"/>
    <mergeCell ref="N421:N422"/>
    <mergeCell ref="N424:N425"/>
    <mergeCell ref="N427:N428"/>
    <mergeCell ref="N307:N308"/>
    <mergeCell ref="N310:N311"/>
    <mergeCell ref="N430:N431"/>
    <mergeCell ref="N340:N341"/>
    <mergeCell ref="N343:N344"/>
    <mergeCell ref="N346:N347"/>
    <mergeCell ref="N349:N350"/>
    <mergeCell ref="N352:N353"/>
    <mergeCell ref="N355:N356"/>
    <mergeCell ref="N358:N359"/>
    <mergeCell ref="N361:N362"/>
    <mergeCell ref="N364:N365"/>
    <mergeCell ref="N367:N368"/>
    <mergeCell ref="N400:N401"/>
    <mergeCell ref="N403:N404"/>
    <mergeCell ref="N406:N407"/>
    <mergeCell ref="N370:N371"/>
    <mergeCell ref="N373:N374"/>
    <mergeCell ref="N376:N377"/>
    <mergeCell ref="N379:N380"/>
    <mergeCell ref="N313:N314"/>
    <mergeCell ref="N316:N317"/>
    <mergeCell ref="N319:N320"/>
    <mergeCell ref="N322:N323"/>
    <mergeCell ref="N223:N224"/>
    <mergeCell ref="N226:N227"/>
    <mergeCell ref="N229:N230"/>
    <mergeCell ref="N232:N233"/>
    <mergeCell ref="N235:N236"/>
    <mergeCell ref="N238:N239"/>
    <mergeCell ref="N241:N242"/>
    <mergeCell ref="N277:N278"/>
    <mergeCell ref="N280:N281"/>
    <mergeCell ref="N295:N296"/>
    <mergeCell ref="N298:N299"/>
    <mergeCell ref="N289:N290"/>
    <mergeCell ref="N259:N260"/>
    <mergeCell ref="A5:B5"/>
    <mergeCell ref="C5:D5"/>
    <mergeCell ref="F5:O5"/>
    <mergeCell ref="R6:R7"/>
    <mergeCell ref="C106:C107"/>
    <mergeCell ref="C148:C149"/>
    <mergeCell ref="C151:C152"/>
    <mergeCell ref="B187:B188"/>
    <mergeCell ref="B258:C258"/>
    <mergeCell ref="B255:C255"/>
    <mergeCell ref="B252:C252"/>
    <mergeCell ref="B112:B113"/>
    <mergeCell ref="B109:B110"/>
    <mergeCell ref="B138:C138"/>
    <mergeCell ref="B135:C135"/>
    <mergeCell ref="B132:C132"/>
    <mergeCell ref="B129:C129"/>
    <mergeCell ref="R135:T135"/>
    <mergeCell ref="R136:T136"/>
    <mergeCell ref="S6:S7"/>
    <mergeCell ref="A7:B7"/>
    <mergeCell ref="C7:D7"/>
    <mergeCell ref="F7:O7"/>
    <mergeCell ref="B240:C240"/>
    <mergeCell ref="B237:C237"/>
    <mergeCell ref="B234:C234"/>
    <mergeCell ref="B231:C231"/>
    <mergeCell ref="B228:C228"/>
    <mergeCell ref="B225:C225"/>
    <mergeCell ref="B204:C204"/>
    <mergeCell ref="B201:C201"/>
    <mergeCell ref="B235:B236"/>
    <mergeCell ref="B232:B233"/>
    <mergeCell ref="B229:B230"/>
    <mergeCell ref="B226:B227"/>
    <mergeCell ref="A16:C16"/>
    <mergeCell ref="I17:I18"/>
    <mergeCell ref="A15:C15"/>
    <mergeCell ref="B159:C159"/>
    <mergeCell ref="C232:C233"/>
    <mergeCell ref="D232:D233"/>
    <mergeCell ref="E232:E233"/>
    <mergeCell ref="C238:C239"/>
    <mergeCell ref="D238:D239"/>
    <mergeCell ref="E238:E239"/>
    <mergeCell ref="G238:G240"/>
    <mergeCell ref="R220:T220"/>
    <mergeCell ref="B162:C162"/>
    <mergeCell ref="B120:C120"/>
    <mergeCell ref="B117:C117"/>
    <mergeCell ref="B114:C114"/>
    <mergeCell ref="B426:C426"/>
    <mergeCell ref="B423:C423"/>
    <mergeCell ref="C244:C245"/>
    <mergeCell ref="B417:C417"/>
    <mergeCell ref="B414:C414"/>
    <mergeCell ref="B411:C411"/>
    <mergeCell ref="B408:C408"/>
    <mergeCell ref="B405:C405"/>
    <mergeCell ref="B348:C348"/>
    <mergeCell ref="B345:C345"/>
    <mergeCell ref="B342:C342"/>
    <mergeCell ref="B339:C339"/>
    <mergeCell ref="B336:C336"/>
    <mergeCell ref="B333:C333"/>
    <mergeCell ref="B330:C330"/>
    <mergeCell ref="B396:C396"/>
    <mergeCell ref="B430:B431"/>
    <mergeCell ref="B421:B422"/>
    <mergeCell ref="B418:B419"/>
    <mergeCell ref="B415:B416"/>
    <mergeCell ref="B412:B413"/>
    <mergeCell ref="B409:B410"/>
    <mergeCell ref="B406:B407"/>
    <mergeCell ref="B403:B404"/>
    <mergeCell ref="B366:C366"/>
    <mergeCell ref="B363:C363"/>
    <mergeCell ref="B360:C360"/>
    <mergeCell ref="B357:C357"/>
    <mergeCell ref="B402:C402"/>
    <mergeCell ref="B399:C399"/>
    <mergeCell ref="B379:B380"/>
    <mergeCell ref="B376:B377"/>
    <mergeCell ref="B424:B425"/>
    <mergeCell ref="B198:C198"/>
    <mergeCell ref="B279:C279"/>
    <mergeCell ref="B276:C276"/>
    <mergeCell ref="B315:C315"/>
    <mergeCell ref="B312:C312"/>
    <mergeCell ref="B309:C309"/>
    <mergeCell ref="B306:C306"/>
    <mergeCell ref="B303:C303"/>
    <mergeCell ref="B370:B371"/>
    <mergeCell ref="B297:C297"/>
    <mergeCell ref="B294:C294"/>
    <mergeCell ref="B367:B368"/>
    <mergeCell ref="B364:B365"/>
    <mergeCell ref="B361:B362"/>
    <mergeCell ref="B358:B359"/>
    <mergeCell ref="B355:B356"/>
    <mergeCell ref="B295:B296"/>
    <mergeCell ref="B322:B323"/>
    <mergeCell ref="B319:B320"/>
    <mergeCell ref="B316:B317"/>
    <mergeCell ref="B298:B299"/>
    <mergeCell ref="B300:C300"/>
    <mergeCell ref="C301:C302"/>
    <mergeCell ref="B373:B374"/>
    <mergeCell ref="B388:B389"/>
    <mergeCell ref="B385:B386"/>
    <mergeCell ref="B261:C261"/>
    <mergeCell ref="U409:U411"/>
    <mergeCell ref="A412:A414"/>
    <mergeCell ref="C412:C413"/>
    <mergeCell ref="D412:D413"/>
    <mergeCell ref="E412:E413"/>
    <mergeCell ref="G412:G414"/>
    <mergeCell ref="U412:U414"/>
    <mergeCell ref="R409:T409"/>
    <mergeCell ref="R410:T410"/>
    <mergeCell ref="R411:T411"/>
    <mergeCell ref="R412:T412"/>
    <mergeCell ref="C400:C401"/>
    <mergeCell ref="A406:A408"/>
    <mergeCell ref="C406:C407"/>
    <mergeCell ref="D406:D407"/>
    <mergeCell ref="E406:E407"/>
    <mergeCell ref="G406:G408"/>
    <mergeCell ref="U406:U408"/>
    <mergeCell ref="R406:T406"/>
    <mergeCell ref="R407:T407"/>
    <mergeCell ref="B372:C372"/>
    <mergeCell ref="B180:C180"/>
    <mergeCell ref="A403:A405"/>
    <mergeCell ref="C403:C404"/>
    <mergeCell ref="D403:D404"/>
    <mergeCell ref="A1:U3"/>
    <mergeCell ref="R18:T18"/>
    <mergeCell ref="R403:T403"/>
    <mergeCell ref="R404:T404"/>
    <mergeCell ref="R405:T405"/>
    <mergeCell ref="U397:U399"/>
    <mergeCell ref="U400:U402"/>
    <mergeCell ref="B381:C381"/>
    <mergeCell ref="B378:C378"/>
    <mergeCell ref="N394:N395"/>
    <mergeCell ref="N397:N398"/>
    <mergeCell ref="E403:E404"/>
    <mergeCell ref="G403:G405"/>
    <mergeCell ref="U403:U405"/>
    <mergeCell ref="B397:B398"/>
    <mergeCell ref="B400:B401"/>
    <mergeCell ref="C391:C392"/>
    <mergeCell ref="B340:B341"/>
    <mergeCell ref="B282:C282"/>
    <mergeCell ref="B244:B245"/>
    <mergeCell ref="B241:B242"/>
    <mergeCell ref="B238:B239"/>
    <mergeCell ref="C304:C305"/>
    <mergeCell ref="B243:C243"/>
    <mergeCell ref="C259:C260"/>
    <mergeCell ref="B270:C270"/>
    <mergeCell ref="B267:C267"/>
    <mergeCell ref="B264:C264"/>
    <mergeCell ref="R408:T408"/>
    <mergeCell ref="H406:H408"/>
    <mergeCell ref="A400:A402"/>
    <mergeCell ref="M17:M18"/>
    <mergeCell ref="A49:A51"/>
    <mergeCell ref="H115:H117"/>
    <mergeCell ref="H118:H120"/>
    <mergeCell ref="H70:H72"/>
    <mergeCell ref="H73:H75"/>
    <mergeCell ref="H76:H78"/>
    <mergeCell ref="H103:H105"/>
    <mergeCell ref="H106:H108"/>
    <mergeCell ref="B105:C105"/>
    <mergeCell ref="B177:C177"/>
    <mergeCell ref="B189:C189"/>
    <mergeCell ref="B136:B137"/>
    <mergeCell ref="A397:A399"/>
    <mergeCell ref="B393:C393"/>
    <mergeCell ref="N391:N392"/>
    <mergeCell ref="C397:C398"/>
    <mergeCell ref="D397:D398"/>
    <mergeCell ref="E397:E398"/>
    <mergeCell ref="G397:G399"/>
    <mergeCell ref="C394:C395"/>
    <mergeCell ref="D394:D395"/>
    <mergeCell ref="R397:T397"/>
    <mergeCell ref="R400:T400"/>
    <mergeCell ref="R398:T398"/>
    <mergeCell ref="R399:T399"/>
    <mergeCell ref="B390:C390"/>
    <mergeCell ref="B387:C387"/>
    <mergeCell ref="B384:C384"/>
    <mergeCell ref="A415:A417"/>
    <mergeCell ref="C415:C416"/>
    <mergeCell ref="D415:D416"/>
    <mergeCell ref="E415:E416"/>
    <mergeCell ref="G415:G417"/>
    <mergeCell ref="U415:U417"/>
    <mergeCell ref="R415:T415"/>
    <mergeCell ref="R416:T416"/>
    <mergeCell ref="R417:T417"/>
    <mergeCell ref="H415:H417"/>
    <mergeCell ref="A409:A411"/>
    <mergeCell ref="C409:C410"/>
    <mergeCell ref="D409:D410"/>
    <mergeCell ref="E409:E410"/>
    <mergeCell ref="G409:G411"/>
    <mergeCell ref="R413:T413"/>
    <mergeCell ref="R414:T414"/>
    <mergeCell ref="H409:H411"/>
    <mergeCell ref="H412:H414"/>
    <mergeCell ref="D391:D392"/>
    <mergeCell ref="E391:E392"/>
    <mergeCell ref="G391:G393"/>
    <mergeCell ref="U391:U393"/>
    <mergeCell ref="R391:T391"/>
    <mergeCell ref="R392:T392"/>
    <mergeCell ref="R393:T393"/>
    <mergeCell ref="R394:T394"/>
    <mergeCell ref="R395:T395"/>
    <mergeCell ref="R396:T396"/>
    <mergeCell ref="H391:H393"/>
    <mergeCell ref="H394:H396"/>
    <mergeCell ref="H403:H405"/>
    <mergeCell ref="R401:T401"/>
    <mergeCell ref="R402:T402"/>
    <mergeCell ref="H397:H399"/>
    <mergeCell ref="H400:H402"/>
    <mergeCell ref="E394:E395"/>
    <mergeCell ref="G394:G396"/>
    <mergeCell ref="U394:U396"/>
    <mergeCell ref="D400:D401"/>
    <mergeCell ref="E400:E401"/>
    <mergeCell ref="G400:G402"/>
    <mergeCell ref="H376:H378"/>
    <mergeCell ref="A379:A381"/>
    <mergeCell ref="C379:C380"/>
    <mergeCell ref="D379:D380"/>
    <mergeCell ref="E379:E380"/>
    <mergeCell ref="G379:G381"/>
    <mergeCell ref="U379:U381"/>
    <mergeCell ref="A382:A384"/>
    <mergeCell ref="C382:C383"/>
    <mergeCell ref="D382:D383"/>
    <mergeCell ref="E382:E383"/>
    <mergeCell ref="G382:G384"/>
    <mergeCell ref="U382:U384"/>
    <mergeCell ref="R379:T379"/>
    <mergeCell ref="R380:T380"/>
    <mergeCell ref="R381:T381"/>
    <mergeCell ref="R382:T382"/>
    <mergeCell ref="R383:T383"/>
    <mergeCell ref="R384:T384"/>
    <mergeCell ref="H379:H381"/>
    <mergeCell ref="H382:H384"/>
    <mergeCell ref="A376:A378"/>
    <mergeCell ref="C376:C377"/>
    <mergeCell ref="D376:D377"/>
    <mergeCell ref="E376:E377"/>
    <mergeCell ref="G376:G378"/>
    <mergeCell ref="U376:U378"/>
    <mergeCell ref="R376:T376"/>
    <mergeCell ref="R377:T377"/>
    <mergeCell ref="R378:T378"/>
    <mergeCell ref="N382:N383"/>
    <mergeCell ref="B382:B383"/>
    <mergeCell ref="A370:A372"/>
    <mergeCell ref="C370:C371"/>
    <mergeCell ref="D370:D371"/>
    <mergeCell ref="E370:E371"/>
    <mergeCell ref="G370:G372"/>
    <mergeCell ref="U370:U372"/>
    <mergeCell ref="R367:T367"/>
    <mergeCell ref="R368:T368"/>
    <mergeCell ref="R369:T369"/>
    <mergeCell ref="R370:T370"/>
    <mergeCell ref="R371:T371"/>
    <mergeCell ref="R372:T372"/>
    <mergeCell ref="H367:H369"/>
    <mergeCell ref="H370:H372"/>
    <mergeCell ref="A373:A375"/>
    <mergeCell ref="C373:C374"/>
    <mergeCell ref="D373:D374"/>
    <mergeCell ref="E373:E374"/>
    <mergeCell ref="G373:G375"/>
    <mergeCell ref="U373:U375"/>
    <mergeCell ref="R373:T373"/>
    <mergeCell ref="R374:T374"/>
    <mergeCell ref="R375:T375"/>
    <mergeCell ref="U367:U369"/>
    <mergeCell ref="D367:D368"/>
    <mergeCell ref="E367:E368"/>
    <mergeCell ref="G367:G369"/>
    <mergeCell ref="A367:A369"/>
    <mergeCell ref="C367:C368"/>
    <mergeCell ref="H373:H375"/>
    <mergeCell ref="B375:C375"/>
    <mergeCell ref="B369:C369"/>
    <mergeCell ref="R358:T358"/>
    <mergeCell ref="R359:T359"/>
    <mergeCell ref="R360:T360"/>
    <mergeCell ref="H355:H357"/>
    <mergeCell ref="H358:H360"/>
    <mergeCell ref="A361:A363"/>
    <mergeCell ref="C361:C362"/>
    <mergeCell ref="D361:D362"/>
    <mergeCell ref="E361:E362"/>
    <mergeCell ref="G361:G363"/>
    <mergeCell ref="U361:U363"/>
    <mergeCell ref="A364:A366"/>
    <mergeCell ref="C364:C365"/>
    <mergeCell ref="D364:D365"/>
    <mergeCell ref="E364:E365"/>
    <mergeCell ref="G364:G366"/>
    <mergeCell ref="U364:U366"/>
    <mergeCell ref="R361:T361"/>
    <mergeCell ref="R362:T362"/>
    <mergeCell ref="R363:T363"/>
    <mergeCell ref="R364:T364"/>
    <mergeCell ref="R365:T365"/>
    <mergeCell ref="R366:T366"/>
    <mergeCell ref="H361:H363"/>
    <mergeCell ref="H364:H366"/>
    <mergeCell ref="U358:U360"/>
    <mergeCell ref="A358:A360"/>
    <mergeCell ref="C358:C359"/>
    <mergeCell ref="D358:D359"/>
    <mergeCell ref="G358:G360"/>
    <mergeCell ref="A352:A354"/>
    <mergeCell ref="C352:C353"/>
    <mergeCell ref="D352:D353"/>
    <mergeCell ref="E352:E353"/>
    <mergeCell ref="G352:G354"/>
    <mergeCell ref="U352:U354"/>
    <mergeCell ref="R349:T349"/>
    <mergeCell ref="R350:T350"/>
    <mergeCell ref="R351:T351"/>
    <mergeCell ref="R352:T352"/>
    <mergeCell ref="R353:T353"/>
    <mergeCell ref="R354:T354"/>
    <mergeCell ref="H349:H351"/>
    <mergeCell ref="H352:H354"/>
    <mergeCell ref="A355:A357"/>
    <mergeCell ref="C355:C356"/>
    <mergeCell ref="D355:D356"/>
    <mergeCell ref="E355:E356"/>
    <mergeCell ref="G355:G357"/>
    <mergeCell ref="U355:U357"/>
    <mergeCell ref="R355:T355"/>
    <mergeCell ref="R356:T356"/>
    <mergeCell ref="R357:T357"/>
    <mergeCell ref="G349:G351"/>
    <mergeCell ref="U349:U351"/>
    <mergeCell ref="B354:C354"/>
    <mergeCell ref="B351:C351"/>
    <mergeCell ref="B352:B353"/>
    <mergeCell ref="B349:B350"/>
    <mergeCell ref="A349:A351"/>
    <mergeCell ref="C349:C350"/>
    <mergeCell ref="D349:D350"/>
    <mergeCell ref="R340:T340"/>
    <mergeCell ref="R341:T341"/>
    <mergeCell ref="R342:T342"/>
    <mergeCell ref="H337:H339"/>
    <mergeCell ref="H340:H342"/>
    <mergeCell ref="A343:A345"/>
    <mergeCell ref="C343:C344"/>
    <mergeCell ref="D343:D344"/>
    <mergeCell ref="E343:E344"/>
    <mergeCell ref="G343:G345"/>
    <mergeCell ref="U343:U345"/>
    <mergeCell ref="A346:A348"/>
    <mergeCell ref="C346:C347"/>
    <mergeCell ref="D346:D347"/>
    <mergeCell ref="E346:E347"/>
    <mergeCell ref="G346:G348"/>
    <mergeCell ref="U346:U348"/>
    <mergeCell ref="R343:T343"/>
    <mergeCell ref="R344:T344"/>
    <mergeCell ref="R345:T345"/>
    <mergeCell ref="R346:T346"/>
    <mergeCell ref="R347:T347"/>
    <mergeCell ref="R348:T348"/>
    <mergeCell ref="H343:H345"/>
    <mergeCell ref="H346:H348"/>
    <mergeCell ref="A340:A342"/>
    <mergeCell ref="C340:C341"/>
    <mergeCell ref="D340:D341"/>
    <mergeCell ref="E340:E341"/>
    <mergeCell ref="G340:G342"/>
    <mergeCell ref="B346:B347"/>
    <mergeCell ref="B343:B344"/>
    <mergeCell ref="A334:A336"/>
    <mergeCell ref="C334:C335"/>
    <mergeCell ref="D334:D335"/>
    <mergeCell ref="E334:E335"/>
    <mergeCell ref="G334:G336"/>
    <mergeCell ref="U334:U336"/>
    <mergeCell ref="R331:T331"/>
    <mergeCell ref="R332:T332"/>
    <mergeCell ref="R333:T333"/>
    <mergeCell ref="R334:T334"/>
    <mergeCell ref="R335:T335"/>
    <mergeCell ref="R336:T336"/>
    <mergeCell ref="H331:H333"/>
    <mergeCell ref="H334:H336"/>
    <mergeCell ref="A337:A339"/>
    <mergeCell ref="C337:C338"/>
    <mergeCell ref="D337:D338"/>
    <mergeCell ref="E337:E338"/>
    <mergeCell ref="G337:G339"/>
    <mergeCell ref="U337:U339"/>
    <mergeCell ref="R337:T337"/>
    <mergeCell ref="R338:T338"/>
    <mergeCell ref="R339:T339"/>
    <mergeCell ref="N331:N332"/>
    <mergeCell ref="N334:N335"/>
    <mergeCell ref="N337:N338"/>
    <mergeCell ref="B337:B338"/>
    <mergeCell ref="B334:B335"/>
    <mergeCell ref="B331:B332"/>
    <mergeCell ref="E331:E332"/>
    <mergeCell ref="G331:G333"/>
    <mergeCell ref="U331:U333"/>
    <mergeCell ref="A325:A327"/>
    <mergeCell ref="C325:C326"/>
    <mergeCell ref="D325:D326"/>
    <mergeCell ref="E325:E326"/>
    <mergeCell ref="G325:G327"/>
    <mergeCell ref="U325:U327"/>
    <mergeCell ref="A328:A330"/>
    <mergeCell ref="C328:C329"/>
    <mergeCell ref="D328:D329"/>
    <mergeCell ref="E328:E329"/>
    <mergeCell ref="G328:G330"/>
    <mergeCell ref="U328:U330"/>
    <mergeCell ref="R325:T325"/>
    <mergeCell ref="R326:T326"/>
    <mergeCell ref="R327:T327"/>
    <mergeCell ref="R328:T328"/>
    <mergeCell ref="R329:T329"/>
    <mergeCell ref="R330:T330"/>
    <mergeCell ref="H325:H327"/>
    <mergeCell ref="H328:H330"/>
    <mergeCell ref="B327:C327"/>
    <mergeCell ref="N328:N329"/>
    <mergeCell ref="N325:N326"/>
    <mergeCell ref="B328:B329"/>
    <mergeCell ref="B325:B326"/>
    <mergeCell ref="U319:U321"/>
    <mergeCell ref="R319:T319"/>
    <mergeCell ref="R320:T320"/>
    <mergeCell ref="R321:T321"/>
    <mergeCell ref="R322:T322"/>
    <mergeCell ref="B318:C318"/>
    <mergeCell ref="A322:A324"/>
    <mergeCell ref="C322:C323"/>
    <mergeCell ref="D322:D323"/>
    <mergeCell ref="E322:E323"/>
    <mergeCell ref="G322:G324"/>
    <mergeCell ref="U322:U324"/>
    <mergeCell ref="A313:A315"/>
    <mergeCell ref="C313:C314"/>
    <mergeCell ref="D313:D314"/>
    <mergeCell ref="E313:E314"/>
    <mergeCell ref="G313:G315"/>
    <mergeCell ref="U313:U315"/>
    <mergeCell ref="R323:T323"/>
    <mergeCell ref="R324:T324"/>
    <mergeCell ref="H319:H321"/>
    <mergeCell ref="H322:H324"/>
    <mergeCell ref="B324:C324"/>
    <mergeCell ref="B321:C321"/>
    <mergeCell ref="B313:B314"/>
    <mergeCell ref="C316:C317"/>
    <mergeCell ref="R315:T315"/>
    <mergeCell ref="R316:T316"/>
    <mergeCell ref="R317:T317"/>
    <mergeCell ref="R318:T318"/>
    <mergeCell ref="H313:H315"/>
    <mergeCell ref="H316:H318"/>
    <mergeCell ref="A319:A321"/>
    <mergeCell ref="C319:C320"/>
    <mergeCell ref="D319:D320"/>
    <mergeCell ref="E319:E320"/>
    <mergeCell ref="G319:G321"/>
    <mergeCell ref="B310:B311"/>
    <mergeCell ref="H304:H306"/>
    <mergeCell ref="A307:A309"/>
    <mergeCell ref="C307:C308"/>
    <mergeCell ref="D307:D308"/>
    <mergeCell ref="E307:E308"/>
    <mergeCell ref="G307:G309"/>
    <mergeCell ref="U307:U309"/>
    <mergeCell ref="B301:B302"/>
    <mergeCell ref="N301:N302"/>
    <mergeCell ref="U304:U306"/>
    <mergeCell ref="A301:A303"/>
    <mergeCell ref="D301:D302"/>
    <mergeCell ref="E301:E302"/>
    <mergeCell ref="G301:G303"/>
    <mergeCell ref="A310:A312"/>
    <mergeCell ref="C310:C311"/>
    <mergeCell ref="D310:D311"/>
    <mergeCell ref="E310:E311"/>
    <mergeCell ref="G310:G312"/>
    <mergeCell ref="U310:U312"/>
    <mergeCell ref="R307:T307"/>
    <mergeCell ref="R308:T308"/>
    <mergeCell ref="R309:T309"/>
    <mergeCell ref="R310:T310"/>
    <mergeCell ref="R311:T311"/>
    <mergeCell ref="R312:T312"/>
    <mergeCell ref="H307:H309"/>
    <mergeCell ref="H310:H312"/>
    <mergeCell ref="A304:A306"/>
    <mergeCell ref="D304:D305"/>
    <mergeCell ref="E304:E305"/>
    <mergeCell ref="G304:G306"/>
    <mergeCell ref="B307:B308"/>
    <mergeCell ref="B304:B305"/>
    <mergeCell ref="N304:N305"/>
    <mergeCell ref="R306:T306"/>
    <mergeCell ref="H283:H285"/>
    <mergeCell ref="H286:H288"/>
    <mergeCell ref="A289:A291"/>
    <mergeCell ref="C289:C290"/>
    <mergeCell ref="D289:D290"/>
    <mergeCell ref="E289:E290"/>
    <mergeCell ref="G289:G291"/>
    <mergeCell ref="B286:B287"/>
    <mergeCell ref="B283:B284"/>
    <mergeCell ref="B288:C288"/>
    <mergeCell ref="N283:N284"/>
    <mergeCell ref="N286:N287"/>
    <mergeCell ref="R304:T304"/>
    <mergeCell ref="R305:T305"/>
    <mergeCell ref="H301:H303"/>
    <mergeCell ref="U289:U291"/>
    <mergeCell ref="A292:A294"/>
    <mergeCell ref="C292:C293"/>
    <mergeCell ref="D292:D293"/>
    <mergeCell ref="E292:E293"/>
    <mergeCell ref="G292:G294"/>
    <mergeCell ref="U292:U294"/>
    <mergeCell ref="R289:T289"/>
    <mergeCell ref="R290:T290"/>
    <mergeCell ref="R291:T291"/>
    <mergeCell ref="R292:T292"/>
    <mergeCell ref="R293:T293"/>
    <mergeCell ref="R294:T294"/>
    <mergeCell ref="H289:H291"/>
    <mergeCell ref="H292:H294"/>
    <mergeCell ref="B292:B293"/>
    <mergeCell ref="B289:B290"/>
    <mergeCell ref="B291:C291"/>
    <mergeCell ref="N292:N293"/>
    <mergeCell ref="R279:T279"/>
    <mergeCell ref="R280:T280"/>
    <mergeCell ref="R281:T281"/>
    <mergeCell ref="R282:T282"/>
    <mergeCell ref="H277:H279"/>
    <mergeCell ref="H280:H282"/>
    <mergeCell ref="A283:A285"/>
    <mergeCell ref="C283:C284"/>
    <mergeCell ref="D283:D284"/>
    <mergeCell ref="E283:E284"/>
    <mergeCell ref="G283:G285"/>
    <mergeCell ref="U283:U285"/>
    <mergeCell ref="R283:T283"/>
    <mergeCell ref="R284:T284"/>
    <mergeCell ref="R285:T285"/>
    <mergeCell ref="R286:T286"/>
    <mergeCell ref="B280:B281"/>
    <mergeCell ref="B277:B278"/>
    <mergeCell ref="B285:C285"/>
    <mergeCell ref="A286:A288"/>
    <mergeCell ref="C286:C287"/>
    <mergeCell ref="D286:D287"/>
    <mergeCell ref="E286:E287"/>
    <mergeCell ref="G286:G288"/>
    <mergeCell ref="U286:U288"/>
    <mergeCell ref="A277:A279"/>
    <mergeCell ref="C277:C278"/>
    <mergeCell ref="D277:D278"/>
    <mergeCell ref="E277:E278"/>
    <mergeCell ref="G277:G279"/>
    <mergeCell ref="R287:T287"/>
    <mergeCell ref="R288:T288"/>
    <mergeCell ref="A271:A273"/>
    <mergeCell ref="C271:C272"/>
    <mergeCell ref="D271:D272"/>
    <mergeCell ref="E271:E272"/>
    <mergeCell ref="G271:G273"/>
    <mergeCell ref="U271:U273"/>
    <mergeCell ref="A274:A276"/>
    <mergeCell ref="C274:C275"/>
    <mergeCell ref="D274:D275"/>
    <mergeCell ref="E274:E275"/>
    <mergeCell ref="G274:G276"/>
    <mergeCell ref="U274:U276"/>
    <mergeCell ref="R271:T271"/>
    <mergeCell ref="R272:T272"/>
    <mergeCell ref="R273:T273"/>
    <mergeCell ref="R274:T274"/>
    <mergeCell ref="R275:T275"/>
    <mergeCell ref="R276:T276"/>
    <mergeCell ref="H271:H273"/>
    <mergeCell ref="H274:H276"/>
    <mergeCell ref="B274:B275"/>
    <mergeCell ref="B273:C273"/>
    <mergeCell ref="N271:N272"/>
    <mergeCell ref="N274:N275"/>
    <mergeCell ref="B271:B272"/>
    <mergeCell ref="A265:A267"/>
    <mergeCell ref="C265:C266"/>
    <mergeCell ref="D265:D266"/>
    <mergeCell ref="E265:E266"/>
    <mergeCell ref="G265:G267"/>
    <mergeCell ref="U265:U267"/>
    <mergeCell ref="R265:T265"/>
    <mergeCell ref="R266:T266"/>
    <mergeCell ref="R267:T267"/>
    <mergeCell ref="R268:T268"/>
    <mergeCell ref="R269:T269"/>
    <mergeCell ref="R270:T270"/>
    <mergeCell ref="H265:H267"/>
    <mergeCell ref="H268:H270"/>
    <mergeCell ref="A268:A270"/>
    <mergeCell ref="C268:C269"/>
    <mergeCell ref="D268:D269"/>
    <mergeCell ref="E268:E269"/>
    <mergeCell ref="G268:G270"/>
    <mergeCell ref="N265:N266"/>
    <mergeCell ref="N268:N269"/>
    <mergeCell ref="B268:B269"/>
    <mergeCell ref="B265:B266"/>
    <mergeCell ref="A256:A258"/>
    <mergeCell ref="C256:C257"/>
    <mergeCell ref="D256:D257"/>
    <mergeCell ref="E256:E257"/>
    <mergeCell ref="G256:G258"/>
    <mergeCell ref="U256:U258"/>
    <mergeCell ref="R253:T253"/>
    <mergeCell ref="R254:T254"/>
    <mergeCell ref="R255:T255"/>
    <mergeCell ref="R256:T256"/>
    <mergeCell ref="R257:T257"/>
    <mergeCell ref="R258:T258"/>
    <mergeCell ref="H253:H255"/>
    <mergeCell ref="H256:H258"/>
    <mergeCell ref="N253:N254"/>
    <mergeCell ref="B253:B254"/>
    <mergeCell ref="B256:B257"/>
    <mergeCell ref="R250:T250"/>
    <mergeCell ref="A250:A252"/>
    <mergeCell ref="C250:C251"/>
    <mergeCell ref="D250:D251"/>
    <mergeCell ref="E250:E251"/>
    <mergeCell ref="G250:G252"/>
    <mergeCell ref="U250:U252"/>
    <mergeCell ref="R251:T251"/>
    <mergeCell ref="R252:T252"/>
    <mergeCell ref="H247:H249"/>
    <mergeCell ref="H250:H252"/>
    <mergeCell ref="B250:B251"/>
    <mergeCell ref="B247:B248"/>
    <mergeCell ref="B249:C249"/>
    <mergeCell ref="N250:N251"/>
    <mergeCell ref="N247:N248"/>
    <mergeCell ref="A253:A255"/>
    <mergeCell ref="C253:C254"/>
    <mergeCell ref="D253:D254"/>
    <mergeCell ref="E253:E254"/>
    <mergeCell ref="G253:G255"/>
    <mergeCell ref="U253:U255"/>
    <mergeCell ref="E247:E248"/>
    <mergeCell ref="G247:G249"/>
    <mergeCell ref="U247:U249"/>
    <mergeCell ref="R247:T247"/>
    <mergeCell ref="R248:T248"/>
    <mergeCell ref="R249:T249"/>
    <mergeCell ref="R244:T244"/>
    <mergeCell ref="R245:T245"/>
    <mergeCell ref="R246:T246"/>
    <mergeCell ref="H241:H243"/>
    <mergeCell ref="H244:H246"/>
    <mergeCell ref="A241:A243"/>
    <mergeCell ref="C241:C242"/>
    <mergeCell ref="D241:D242"/>
    <mergeCell ref="E241:E242"/>
    <mergeCell ref="G241:G243"/>
    <mergeCell ref="U241:U243"/>
    <mergeCell ref="A244:A246"/>
    <mergeCell ref="B246:C246"/>
    <mergeCell ref="N244:N245"/>
    <mergeCell ref="B217:B218"/>
    <mergeCell ref="B214:B215"/>
    <mergeCell ref="B211:B212"/>
    <mergeCell ref="B216:C216"/>
    <mergeCell ref="B213:C213"/>
    <mergeCell ref="C214:C215"/>
    <mergeCell ref="D214:D215"/>
    <mergeCell ref="R219:T219"/>
    <mergeCell ref="E226:E227"/>
    <mergeCell ref="G226:G228"/>
    <mergeCell ref="A232:A234"/>
    <mergeCell ref="G232:G234"/>
    <mergeCell ref="B222:C222"/>
    <mergeCell ref="B219:C219"/>
    <mergeCell ref="C223:C224"/>
    <mergeCell ref="D223:D224"/>
    <mergeCell ref="R243:T243"/>
    <mergeCell ref="A235:A237"/>
    <mergeCell ref="C235:C236"/>
    <mergeCell ref="D235:D236"/>
    <mergeCell ref="E235:E236"/>
    <mergeCell ref="G235:G237"/>
    <mergeCell ref="R236:T236"/>
    <mergeCell ref="R237:T237"/>
    <mergeCell ref="R238:T238"/>
    <mergeCell ref="R210:T210"/>
    <mergeCell ref="H205:H207"/>
    <mergeCell ref="H208:H210"/>
    <mergeCell ref="A211:A213"/>
    <mergeCell ref="C211:C212"/>
    <mergeCell ref="D211:D212"/>
    <mergeCell ref="E211:E212"/>
    <mergeCell ref="G211:G213"/>
    <mergeCell ref="U211:U213"/>
    <mergeCell ref="R211:T211"/>
    <mergeCell ref="R212:T212"/>
    <mergeCell ref="R213:T213"/>
    <mergeCell ref="R214:T214"/>
    <mergeCell ref="B208:B209"/>
    <mergeCell ref="B205:B206"/>
    <mergeCell ref="A205:A207"/>
    <mergeCell ref="C205:C206"/>
    <mergeCell ref="D205:D206"/>
    <mergeCell ref="E205:E206"/>
    <mergeCell ref="G205:G207"/>
    <mergeCell ref="U205:U207"/>
    <mergeCell ref="A208:A210"/>
    <mergeCell ref="C208:C209"/>
    <mergeCell ref="D208:D209"/>
    <mergeCell ref="E208:E209"/>
    <mergeCell ref="G208:G210"/>
    <mergeCell ref="B210:C210"/>
    <mergeCell ref="B207:C207"/>
    <mergeCell ref="H211:H213"/>
    <mergeCell ref="H214:H216"/>
    <mergeCell ref="R199:T199"/>
    <mergeCell ref="R200:T200"/>
    <mergeCell ref="R201:T201"/>
    <mergeCell ref="R202:T202"/>
    <mergeCell ref="R203:T203"/>
    <mergeCell ref="R204:T204"/>
    <mergeCell ref="H199:H201"/>
    <mergeCell ref="H202:H204"/>
    <mergeCell ref="A196:A198"/>
    <mergeCell ref="C196:C197"/>
    <mergeCell ref="D196:D197"/>
    <mergeCell ref="E196:E197"/>
    <mergeCell ref="G196:G198"/>
    <mergeCell ref="B202:B203"/>
    <mergeCell ref="R207:T207"/>
    <mergeCell ref="R208:T208"/>
    <mergeCell ref="R209:T209"/>
    <mergeCell ref="B199:B200"/>
    <mergeCell ref="N196:N197"/>
    <mergeCell ref="A193:A195"/>
    <mergeCell ref="C193:C194"/>
    <mergeCell ref="D193:D194"/>
    <mergeCell ref="E193:E194"/>
    <mergeCell ref="G193:G195"/>
    <mergeCell ref="U193:U195"/>
    <mergeCell ref="R193:T193"/>
    <mergeCell ref="R194:T194"/>
    <mergeCell ref="R195:T195"/>
    <mergeCell ref="B192:C192"/>
    <mergeCell ref="R196:T196"/>
    <mergeCell ref="R197:T197"/>
    <mergeCell ref="B196:B197"/>
    <mergeCell ref="B193:B194"/>
    <mergeCell ref="B195:C195"/>
    <mergeCell ref="U208:U210"/>
    <mergeCell ref="R205:T205"/>
    <mergeCell ref="R206:T206"/>
    <mergeCell ref="H196:H198"/>
    <mergeCell ref="A199:A201"/>
    <mergeCell ref="C199:C200"/>
    <mergeCell ref="D199:D200"/>
    <mergeCell ref="E199:E200"/>
    <mergeCell ref="G199:G201"/>
    <mergeCell ref="U199:U201"/>
    <mergeCell ref="A202:A204"/>
    <mergeCell ref="C202:C203"/>
    <mergeCell ref="D202:D203"/>
    <mergeCell ref="E202:E203"/>
    <mergeCell ref="G202:G204"/>
    <mergeCell ref="U202:U204"/>
    <mergeCell ref="N193:N194"/>
    <mergeCell ref="U196:U198"/>
    <mergeCell ref="A187:A189"/>
    <mergeCell ref="C187:C188"/>
    <mergeCell ref="D187:D188"/>
    <mergeCell ref="E187:E188"/>
    <mergeCell ref="G187:G189"/>
    <mergeCell ref="R198:T198"/>
    <mergeCell ref="H193:H195"/>
    <mergeCell ref="H175:H177"/>
    <mergeCell ref="H178:H180"/>
    <mergeCell ref="A181:A183"/>
    <mergeCell ref="C181:C182"/>
    <mergeCell ref="D181:D182"/>
    <mergeCell ref="E181:E182"/>
    <mergeCell ref="G181:G183"/>
    <mergeCell ref="U181:U183"/>
    <mergeCell ref="A184:A186"/>
    <mergeCell ref="C184:C185"/>
    <mergeCell ref="D184:D185"/>
    <mergeCell ref="E184:E185"/>
    <mergeCell ref="G184:G186"/>
    <mergeCell ref="A175:A177"/>
    <mergeCell ref="C175:C176"/>
    <mergeCell ref="D175:D176"/>
    <mergeCell ref="E175:E176"/>
    <mergeCell ref="G175:G177"/>
    <mergeCell ref="U175:U177"/>
    <mergeCell ref="R175:T175"/>
    <mergeCell ref="R176:T176"/>
    <mergeCell ref="R177:T177"/>
    <mergeCell ref="U187:U189"/>
    <mergeCell ref="A190:A192"/>
    <mergeCell ref="A169:A171"/>
    <mergeCell ref="C169:C170"/>
    <mergeCell ref="D169:D170"/>
    <mergeCell ref="E169:E170"/>
    <mergeCell ref="G169:G171"/>
    <mergeCell ref="U169:U171"/>
    <mergeCell ref="A172:A174"/>
    <mergeCell ref="C172:C173"/>
    <mergeCell ref="D172:D173"/>
    <mergeCell ref="E172:E173"/>
    <mergeCell ref="G172:G174"/>
    <mergeCell ref="U172:U174"/>
    <mergeCell ref="R169:T169"/>
    <mergeCell ref="R170:T170"/>
    <mergeCell ref="B178:B179"/>
    <mergeCell ref="B175:B176"/>
    <mergeCell ref="U178:U180"/>
    <mergeCell ref="R171:T171"/>
    <mergeCell ref="H169:H171"/>
    <mergeCell ref="H172:H174"/>
    <mergeCell ref="B172:B173"/>
    <mergeCell ref="B169:B170"/>
    <mergeCell ref="A178:A180"/>
    <mergeCell ref="C178:C179"/>
    <mergeCell ref="D178:D179"/>
    <mergeCell ref="E178:E179"/>
    <mergeCell ref="G178:G180"/>
    <mergeCell ref="R179:T179"/>
    <mergeCell ref="R180:T180"/>
    <mergeCell ref="R178:T178"/>
    <mergeCell ref="B174:C174"/>
    <mergeCell ref="B171:C171"/>
    <mergeCell ref="A166:A168"/>
    <mergeCell ref="C166:C167"/>
    <mergeCell ref="D166:D167"/>
    <mergeCell ref="E166:E167"/>
    <mergeCell ref="G166:G168"/>
    <mergeCell ref="U166:U168"/>
    <mergeCell ref="R163:T163"/>
    <mergeCell ref="R164:T164"/>
    <mergeCell ref="R165:T165"/>
    <mergeCell ref="R166:T166"/>
    <mergeCell ref="R167:T167"/>
    <mergeCell ref="R168:T168"/>
    <mergeCell ref="H163:H165"/>
    <mergeCell ref="H166:H168"/>
    <mergeCell ref="N163:N164"/>
    <mergeCell ref="N166:N167"/>
    <mergeCell ref="C163:C164"/>
    <mergeCell ref="D163:D164"/>
    <mergeCell ref="E163:E164"/>
    <mergeCell ref="G163:G165"/>
    <mergeCell ref="U163:U165"/>
    <mergeCell ref="A163:A165"/>
    <mergeCell ref="B166:B167"/>
    <mergeCell ref="B163:B164"/>
    <mergeCell ref="B165:C165"/>
    <mergeCell ref="B168:C168"/>
    <mergeCell ref="H151:H153"/>
    <mergeCell ref="H154:H156"/>
    <mergeCell ref="A157:A159"/>
    <mergeCell ref="C157:C158"/>
    <mergeCell ref="D157:D158"/>
    <mergeCell ref="E157:E158"/>
    <mergeCell ref="G157:G159"/>
    <mergeCell ref="U157:U159"/>
    <mergeCell ref="R157:T157"/>
    <mergeCell ref="R158:T158"/>
    <mergeCell ref="R159:T159"/>
    <mergeCell ref="R160:T160"/>
    <mergeCell ref="R161:T161"/>
    <mergeCell ref="R162:T162"/>
    <mergeCell ref="H157:H159"/>
    <mergeCell ref="H160:H162"/>
    <mergeCell ref="A160:A162"/>
    <mergeCell ref="C160:C161"/>
    <mergeCell ref="D160:D161"/>
    <mergeCell ref="E160:E161"/>
    <mergeCell ref="G160:G162"/>
    <mergeCell ref="B160:B161"/>
    <mergeCell ref="B157:B158"/>
    <mergeCell ref="B154:B155"/>
    <mergeCell ref="B151:B152"/>
    <mergeCell ref="B156:C156"/>
    <mergeCell ref="B153:C153"/>
    <mergeCell ref="N154:N155"/>
    <mergeCell ref="N157:N158"/>
    <mergeCell ref="N160:N161"/>
    <mergeCell ref="R154:T154"/>
    <mergeCell ref="A151:A153"/>
    <mergeCell ref="H145:H147"/>
    <mergeCell ref="H148:H150"/>
    <mergeCell ref="B148:B149"/>
    <mergeCell ref="B145:B146"/>
    <mergeCell ref="B150:C150"/>
    <mergeCell ref="B147:C147"/>
    <mergeCell ref="E139:E140"/>
    <mergeCell ref="G139:G141"/>
    <mergeCell ref="U139:U141"/>
    <mergeCell ref="R139:T139"/>
    <mergeCell ref="R140:T140"/>
    <mergeCell ref="R141:T141"/>
    <mergeCell ref="R142:T142"/>
    <mergeCell ref="N139:N140"/>
    <mergeCell ref="N142:N143"/>
    <mergeCell ref="N145:N146"/>
    <mergeCell ref="N148:N149"/>
    <mergeCell ref="A133:A135"/>
    <mergeCell ref="C133:C134"/>
    <mergeCell ref="D133:D134"/>
    <mergeCell ref="E133:E134"/>
    <mergeCell ref="G133:G135"/>
    <mergeCell ref="U133:U135"/>
    <mergeCell ref="A136:A138"/>
    <mergeCell ref="C136:C137"/>
    <mergeCell ref="D136:D137"/>
    <mergeCell ref="E136:E137"/>
    <mergeCell ref="G136:G138"/>
    <mergeCell ref="U136:U138"/>
    <mergeCell ref="R133:T133"/>
    <mergeCell ref="R134:T134"/>
    <mergeCell ref="H139:H141"/>
    <mergeCell ref="H142:H144"/>
    <mergeCell ref="B141:C141"/>
    <mergeCell ref="B139:B140"/>
    <mergeCell ref="B142:B143"/>
    <mergeCell ref="A139:A141"/>
    <mergeCell ref="C139:C140"/>
    <mergeCell ref="D139:D140"/>
    <mergeCell ref="B144:C144"/>
    <mergeCell ref="N133:N134"/>
    <mergeCell ref="N136:N137"/>
    <mergeCell ref="B133:B134"/>
    <mergeCell ref="R137:T137"/>
    <mergeCell ref="R138:T138"/>
    <mergeCell ref="H133:H135"/>
    <mergeCell ref="H136:H138"/>
    <mergeCell ref="A127:A129"/>
    <mergeCell ref="C127:C128"/>
    <mergeCell ref="D127:D128"/>
    <mergeCell ref="E127:E128"/>
    <mergeCell ref="G127:G129"/>
    <mergeCell ref="U127:U129"/>
    <mergeCell ref="A130:A132"/>
    <mergeCell ref="C130:C131"/>
    <mergeCell ref="D130:D131"/>
    <mergeCell ref="E130:E131"/>
    <mergeCell ref="G130:G132"/>
    <mergeCell ref="U130:U132"/>
    <mergeCell ref="R127:T127"/>
    <mergeCell ref="R128:T128"/>
    <mergeCell ref="R129:T129"/>
    <mergeCell ref="R130:T130"/>
    <mergeCell ref="R131:T131"/>
    <mergeCell ref="R132:T132"/>
    <mergeCell ref="H127:H129"/>
    <mergeCell ref="H130:H132"/>
    <mergeCell ref="B127:B128"/>
    <mergeCell ref="N127:N128"/>
    <mergeCell ref="N130:N131"/>
    <mergeCell ref="B130:B131"/>
    <mergeCell ref="A121:A123"/>
    <mergeCell ref="C121:C122"/>
    <mergeCell ref="D121:D122"/>
    <mergeCell ref="E121:E122"/>
    <mergeCell ref="G121:G123"/>
    <mergeCell ref="U121:U123"/>
    <mergeCell ref="R121:T121"/>
    <mergeCell ref="R122:T122"/>
    <mergeCell ref="R123:T123"/>
    <mergeCell ref="H121:H123"/>
    <mergeCell ref="C118:C119"/>
    <mergeCell ref="B111:C111"/>
    <mergeCell ref="A118:A120"/>
    <mergeCell ref="D118:D119"/>
    <mergeCell ref="E118:E119"/>
    <mergeCell ref="G118:G120"/>
    <mergeCell ref="H124:H126"/>
    <mergeCell ref="A124:A126"/>
    <mergeCell ref="C124:C125"/>
    <mergeCell ref="D124:D125"/>
    <mergeCell ref="E124:E125"/>
    <mergeCell ref="G124:G126"/>
    <mergeCell ref="B121:B122"/>
    <mergeCell ref="B124:B125"/>
    <mergeCell ref="U124:U126"/>
    <mergeCell ref="N121:N122"/>
    <mergeCell ref="N124:N125"/>
    <mergeCell ref="B126:C126"/>
    <mergeCell ref="B123:C123"/>
    <mergeCell ref="B118:B119"/>
    <mergeCell ref="B115:B116"/>
    <mergeCell ref="U115:U117"/>
    <mergeCell ref="B60:C60"/>
    <mergeCell ref="I55:I57"/>
    <mergeCell ref="I58:I60"/>
    <mergeCell ref="N55:N57"/>
    <mergeCell ref="Q79:Q81"/>
    <mergeCell ref="Q82:Q84"/>
    <mergeCell ref="N73:N75"/>
    <mergeCell ref="Q73:Q75"/>
    <mergeCell ref="N76:N78"/>
    <mergeCell ref="Q76:Q78"/>
    <mergeCell ref="R94:T96"/>
    <mergeCell ref="A94:A96"/>
    <mergeCell ref="B99:C99"/>
    <mergeCell ref="B96:C96"/>
    <mergeCell ref="A100:A102"/>
    <mergeCell ref="C100:C101"/>
    <mergeCell ref="D100:D101"/>
    <mergeCell ref="E100:E101"/>
    <mergeCell ref="H91:H93"/>
    <mergeCell ref="H97:H99"/>
    <mergeCell ref="B97:B98"/>
    <mergeCell ref="D79:D80"/>
    <mergeCell ref="A82:A84"/>
    <mergeCell ref="C82:C83"/>
    <mergeCell ref="D82:D83"/>
    <mergeCell ref="E82:E83"/>
    <mergeCell ref="B88:B89"/>
    <mergeCell ref="G79:G81"/>
    <mergeCell ref="G82:G84"/>
    <mergeCell ref="G94:G96"/>
    <mergeCell ref="G100:G102"/>
    <mergeCell ref="B100:B101"/>
    <mergeCell ref="A67:A69"/>
    <mergeCell ref="A64:A66"/>
    <mergeCell ref="A70:A72"/>
    <mergeCell ref="U103:U105"/>
    <mergeCell ref="C103:C104"/>
    <mergeCell ref="P79:P81"/>
    <mergeCell ref="P82:P84"/>
    <mergeCell ref="C94:C95"/>
    <mergeCell ref="D94:D95"/>
    <mergeCell ref="E94:E95"/>
    <mergeCell ref="H64:H66"/>
    <mergeCell ref="I70:I72"/>
    <mergeCell ref="I73:I75"/>
    <mergeCell ref="B69:C69"/>
    <mergeCell ref="U94:U96"/>
    <mergeCell ref="B93:C93"/>
    <mergeCell ref="G70:G72"/>
    <mergeCell ref="B82:B83"/>
    <mergeCell ref="B84:C84"/>
    <mergeCell ref="E73:E74"/>
    <mergeCell ref="I76:I78"/>
    <mergeCell ref="N70:N72"/>
    <mergeCell ref="Q70:Q72"/>
    <mergeCell ref="R70:T72"/>
    <mergeCell ref="U88:U90"/>
    <mergeCell ref="U82:U84"/>
    <mergeCell ref="U100:U102"/>
    <mergeCell ref="R97:T99"/>
    <mergeCell ref="R100:T102"/>
    <mergeCell ref="A88:A90"/>
    <mergeCell ref="C88:C89"/>
    <mergeCell ref="D88:D89"/>
    <mergeCell ref="B24:C24"/>
    <mergeCell ref="B25:B26"/>
    <mergeCell ref="B27:C27"/>
    <mergeCell ref="B37:B38"/>
    <mergeCell ref="B39:C39"/>
    <mergeCell ref="C43:C44"/>
    <mergeCell ref="B45:C45"/>
    <mergeCell ref="B46:B47"/>
    <mergeCell ref="A55:A57"/>
    <mergeCell ref="C52:C53"/>
    <mergeCell ref="B28:B29"/>
    <mergeCell ref="B30:C30"/>
    <mergeCell ref="B33:C33"/>
    <mergeCell ref="B34:B35"/>
    <mergeCell ref="B36:C36"/>
    <mergeCell ref="B55:B56"/>
    <mergeCell ref="B48:C48"/>
    <mergeCell ref="B49:B50"/>
    <mergeCell ref="R172:T172"/>
    <mergeCell ref="R173:T173"/>
    <mergeCell ref="R174:T174"/>
    <mergeCell ref="U85:U87"/>
    <mergeCell ref="U79:U81"/>
    <mergeCell ref="U106:U108"/>
    <mergeCell ref="U97:U99"/>
    <mergeCell ref="U91:U93"/>
    <mergeCell ref="R124:T124"/>
    <mergeCell ref="R125:T125"/>
    <mergeCell ref="R126:T126"/>
    <mergeCell ref="U145:U147"/>
    <mergeCell ref="U160:U162"/>
    <mergeCell ref="U118:U120"/>
    <mergeCell ref="R115:T115"/>
    <mergeCell ref="R116:T116"/>
    <mergeCell ref="R117:T117"/>
    <mergeCell ref="U148:U150"/>
    <mergeCell ref="R145:T145"/>
    <mergeCell ref="R146:T146"/>
    <mergeCell ref="R103:T105"/>
    <mergeCell ref="R106:T108"/>
    <mergeCell ref="R147:T147"/>
    <mergeCell ref="R148:T148"/>
    <mergeCell ref="R149:T149"/>
    <mergeCell ref="R150:T150"/>
    <mergeCell ref="A316:A318"/>
    <mergeCell ref="A280:A282"/>
    <mergeCell ref="C280:C281"/>
    <mergeCell ref="D280:D281"/>
    <mergeCell ref="E280:E281"/>
    <mergeCell ref="G280:G282"/>
    <mergeCell ref="R297:T297"/>
    <mergeCell ref="U280:U282"/>
    <mergeCell ref="R277:T277"/>
    <mergeCell ref="R278:T278"/>
    <mergeCell ref="U268:U270"/>
    <mergeCell ref="U70:U72"/>
    <mergeCell ref="A103:A105"/>
    <mergeCell ref="A106:A108"/>
    <mergeCell ref="D106:D107"/>
    <mergeCell ref="U301:U303"/>
    <mergeCell ref="R301:T301"/>
    <mergeCell ref="R302:T302"/>
    <mergeCell ref="R303:T303"/>
    <mergeCell ref="A76:A78"/>
    <mergeCell ref="A73:A75"/>
    <mergeCell ref="E88:E89"/>
    <mergeCell ref="C70:C71"/>
    <mergeCell ref="D70:D71"/>
    <mergeCell ref="E70:E71"/>
    <mergeCell ref="G73:G75"/>
    <mergeCell ref="G76:G78"/>
    <mergeCell ref="B85:B86"/>
    <mergeCell ref="B78:C78"/>
    <mergeCell ref="U238:U240"/>
    <mergeCell ref="U109:U111"/>
    <mergeCell ref="R181:T181"/>
    <mergeCell ref="A394:A396"/>
    <mergeCell ref="U58:U60"/>
    <mergeCell ref="D316:D317"/>
    <mergeCell ref="E316:E317"/>
    <mergeCell ref="G316:G318"/>
    <mergeCell ref="D385:D386"/>
    <mergeCell ref="E385:E386"/>
    <mergeCell ref="U316:U318"/>
    <mergeCell ref="R313:T313"/>
    <mergeCell ref="R314:T314"/>
    <mergeCell ref="A46:A48"/>
    <mergeCell ref="C46:C47"/>
    <mergeCell ref="D46:D47"/>
    <mergeCell ref="E52:E53"/>
    <mergeCell ref="C55:C56"/>
    <mergeCell ref="D55:D56"/>
    <mergeCell ref="E55:E56"/>
    <mergeCell ref="C49:C50"/>
    <mergeCell ref="D49:D50"/>
    <mergeCell ref="E49:E50"/>
    <mergeCell ref="A52:A54"/>
    <mergeCell ref="D64:D65"/>
    <mergeCell ref="E64:E65"/>
    <mergeCell ref="E358:E359"/>
    <mergeCell ref="E349:E350"/>
    <mergeCell ref="C64:C65"/>
    <mergeCell ref="A79:A81"/>
    <mergeCell ref="C79:C80"/>
    <mergeCell ref="U340:U342"/>
    <mergeCell ref="A331:A333"/>
    <mergeCell ref="C331:C332"/>
    <mergeCell ref="D331:D332"/>
    <mergeCell ref="E427:E428"/>
    <mergeCell ref="G427:G429"/>
    <mergeCell ref="H427:H429"/>
    <mergeCell ref="R427:T427"/>
    <mergeCell ref="U427:U429"/>
    <mergeCell ref="R428:T428"/>
    <mergeCell ref="R429:T429"/>
    <mergeCell ref="C427:C428"/>
    <mergeCell ref="B432:C432"/>
    <mergeCell ref="B429:C429"/>
    <mergeCell ref="H418:H420"/>
    <mergeCell ref="R418:T418"/>
    <mergeCell ref="U418:U420"/>
    <mergeCell ref="R419:T419"/>
    <mergeCell ref="R420:T420"/>
    <mergeCell ref="A421:A423"/>
    <mergeCell ref="C421:C422"/>
    <mergeCell ref="D421:D422"/>
    <mergeCell ref="E421:E422"/>
    <mergeCell ref="G421:G423"/>
    <mergeCell ref="H421:H423"/>
    <mergeCell ref="R421:T421"/>
    <mergeCell ref="U421:U423"/>
    <mergeCell ref="R422:T422"/>
    <mergeCell ref="R423:T423"/>
    <mergeCell ref="A418:A420"/>
    <mergeCell ref="C418:C419"/>
    <mergeCell ref="D418:D419"/>
    <mergeCell ref="E418:E419"/>
    <mergeCell ref="G418:G420"/>
    <mergeCell ref="B420:C420"/>
    <mergeCell ref="B427:B428"/>
    <mergeCell ref="U388:U390"/>
    <mergeCell ref="R385:T385"/>
    <mergeCell ref="R386:T386"/>
    <mergeCell ref="R387:T387"/>
    <mergeCell ref="R388:T388"/>
    <mergeCell ref="R389:T389"/>
    <mergeCell ref="R390:T390"/>
    <mergeCell ref="H385:H387"/>
    <mergeCell ref="H388:H390"/>
    <mergeCell ref="N385:N386"/>
    <mergeCell ref="A430:A432"/>
    <mergeCell ref="C430:C431"/>
    <mergeCell ref="D430:D431"/>
    <mergeCell ref="E430:E431"/>
    <mergeCell ref="G430:G432"/>
    <mergeCell ref="H430:H432"/>
    <mergeCell ref="R430:T430"/>
    <mergeCell ref="U430:U432"/>
    <mergeCell ref="R431:T431"/>
    <mergeCell ref="R432:T432"/>
    <mergeCell ref="A424:A426"/>
    <mergeCell ref="C424:C425"/>
    <mergeCell ref="D424:D425"/>
    <mergeCell ref="E424:E425"/>
    <mergeCell ref="G424:G426"/>
    <mergeCell ref="H424:H426"/>
    <mergeCell ref="R424:T424"/>
    <mergeCell ref="U424:U426"/>
    <mergeCell ref="R425:T425"/>
    <mergeCell ref="R426:T426"/>
    <mergeCell ref="A427:A429"/>
    <mergeCell ref="D427:D428"/>
    <mergeCell ref="B391:B392"/>
    <mergeCell ref="B394:B395"/>
    <mergeCell ref="A391:A393"/>
    <mergeCell ref="N388:N389"/>
    <mergeCell ref="A295:A297"/>
    <mergeCell ref="C295:C296"/>
    <mergeCell ref="D295:D296"/>
    <mergeCell ref="E295:E296"/>
    <mergeCell ref="G295:G297"/>
    <mergeCell ref="U295:U297"/>
    <mergeCell ref="A298:A300"/>
    <mergeCell ref="C298:C299"/>
    <mergeCell ref="D298:D299"/>
    <mergeCell ref="E298:E299"/>
    <mergeCell ref="G298:G300"/>
    <mergeCell ref="U298:U300"/>
    <mergeCell ref="R295:T295"/>
    <mergeCell ref="R296:T296"/>
    <mergeCell ref="R298:T298"/>
    <mergeCell ref="R299:T299"/>
    <mergeCell ref="R300:T300"/>
    <mergeCell ref="H295:H297"/>
    <mergeCell ref="H298:H300"/>
    <mergeCell ref="A385:A387"/>
    <mergeCell ref="C385:C386"/>
    <mergeCell ref="G385:G387"/>
    <mergeCell ref="U385:U387"/>
    <mergeCell ref="A388:A390"/>
    <mergeCell ref="C388:C389"/>
    <mergeCell ref="D388:D389"/>
    <mergeCell ref="E388:E389"/>
    <mergeCell ref="G388:G390"/>
    <mergeCell ref="D262:D263"/>
    <mergeCell ref="E262:E263"/>
    <mergeCell ref="G262:G264"/>
    <mergeCell ref="U262:U264"/>
    <mergeCell ref="R259:T259"/>
    <mergeCell ref="R260:T260"/>
    <mergeCell ref="R261:T261"/>
    <mergeCell ref="R262:T262"/>
    <mergeCell ref="R263:T263"/>
    <mergeCell ref="R264:T264"/>
    <mergeCell ref="H259:H261"/>
    <mergeCell ref="B262:B263"/>
    <mergeCell ref="H262:H264"/>
    <mergeCell ref="B259:B260"/>
    <mergeCell ref="N262:N263"/>
    <mergeCell ref="U235:U237"/>
    <mergeCell ref="A238:A240"/>
    <mergeCell ref="U244:U246"/>
    <mergeCell ref="R241:T241"/>
    <mergeCell ref="R242:T242"/>
    <mergeCell ref="U259:U261"/>
    <mergeCell ref="A262:A264"/>
    <mergeCell ref="C262:C263"/>
    <mergeCell ref="R235:T235"/>
    <mergeCell ref="G244:G246"/>
    <mergeCell ref="R239:T239"/>
    <mergeCell ref="R240:T240"/>
    <mergeCell ref="H235:H237"/>
    <mergeCell ref="H238:H240"/>
    <mergeCell ref="A247:A249"/>
    <mergeCell ref="C247:C248"/>
    <mergeCell ref="D247:D248"/>
    <mergeCell ref="U277:U279"/>
    <mergeCell ref="R223:T223"/>
    <mergeCell ref="R224:T224"/>
    <mergeCell ref="R225:T225"/>
    <mergeCell ref="R226:T226"/>
    <mergeCell ref="R227:T227"/>
    <mergeCell ref="R228:T228"/>
    <mergeCell ref="H223:H225"/>
    <mergeCell ref="H226:H228"/>
    <mergeCell ref="A229:A231"/>
    <mergeCell ref="C229:C230"/>
    <mergeCell ref="D229:D230"/>
    <mergeCell ref="E229:E230"/>
    <mergeCell ref="G229:G231"/>
    <mergeCell ref="U229:U231"/>
    <mergeCell ref="R229:T229"/>
    <mergeCell ref="R230:T230"/>
    <mergeCell ref="R231:T231"/>
    <mergeCell ref="B223:B224"/>
    <mergeCell ref="R232:T232"/>
    <mergeCell ref="R233:T233"/>
    <mergeCell ref="R234:T234"/>
    <mergeCell ref="H229:H231"/>
    <mergeCell ref="H232:H234"/>
    <mergeCell ref="D244:D245"/>
    <mergeCell ref="E244:E245"/>
    <mergeCell ref="A259:A261"/>
    <mergeCell ref="D259:D260"/>
    <mergeCell ref="E259:E260"/>
    <mergeCell ref="G259:G261"/>
    <mergeCell ref="U232:U234"/>
    <mergeCell ref="A223:A225"/>
    <mergeCell ref="E223:E224"/>
    <mergeCell ref="G223:G225"/>
    <mergeCell ref="U223:U225"/>
    <mergeCell ref="A214:A216"/>
    <mergeCell ref="E214:E215"/>
    <mergeCell ref="G214:G216"/>
    <mergeCell ref="U214:U216"/>
    <mergeCell ref="R215:T215"/>
    <mergeCell ref="R216:T216"/>
    <mergeCell ref="A226:A228"/>
    <mergeCell ref="C226:C227"/>
    <mergeCell ref="D226:D227"/>
    <mergeCell ref="U226:U228"/>
    <mergeCell ref="U217:U219"/>
    <mergeCell ref="A220:A222"/>
    <mergeCell ref="C220:C221"/>
    <mergeCell ref="D220:D221"/>
    <mergeCell ref="E220:E221"/>
    <mergeCell ref="G220:G222"/>
    <mergeCell ref="U220:U222"/>
    <mergeCell ref="R217:T217"/>
    <mergeCell ref="R218:T218"/>
    <mergeCell ref="A217:A219"/>
    <mergeCell ref="C217:C218"/>
    <mergeCell ref="D217:D218"/>
    <mergeCell ref="E217:E218"/>
    <mergeCell ref="G217:G219"/>
    <mergeCell ref="R221:T221"/>
    <mergeCell ref="R222:T222"/>
    <mergeCell ref="H217:H219"/>
    <mergeCell ref="H220:H222"/>
    <mergeCell ref="B220:B221"/>
    <mergeCell ref="D190:D191"/>
    <mergeCell ref="E190:E191"/>
    <mergeCell ref="G190:G192"/>
    <mergeCell ref="U190:U192"/>
    <mergeCell ref="R187:T187"/>
    <mergeCell ref="R188:T188"/>
    <mergeCell ref="R189:T189"/>
    <mergeCell ref="R190:T190"/>
    <mergeCell ref="R191:T191"/>
    <mergeCell ref="R192:T192"/>
    <mergeCell ref="H187:H189"/>
    <mergeCell ref="H190:H192"/>
    <mergeCell ref="H181:H183"/>
    <mergeCell ref="H184:H186"/>
    <mergeCell ref="B186:C186"/>
    <mergeCell ref="B184:B185"/>
    <mergeCell ref="B181:B182"/>
    <mergeCell ref="N184:N185"/>
    <mergeCell ref="U184:U186"/>
    <mergeCell ref="N187:N188"/>
    <mergeCell ref="N190:N191"/>
    <mergeCell ref="R182:T182"/>
    <mergeCell ref="R183:T183"/>
    <mergeCell ref="R184:T184"/>
    <mergeCell ref="R185:T185"/>
    <mergeCell ref="R186:T186"/>
    <mergeCell ref="B183:C183"/>
    <mergeCell ref="B190:B191"/>
    <mergeCell ref="C190:C191"/>
    <mergeCell ref="D151:D152"/>
    <mergeCell ref="E151:E152"/>
    <mergeCell ref="G151:G153"/>
    <mergeCell ref="U151:U153"/>
    <mergeCell ref="A142:A144"/>
    <mergeCell ref="C142:C143"/>
    <mergeCell ref="D142:D143"/>
    <mergeCell ref="E142:E143"/>
    <mergeCell ref="G142:G144"/>
    <mergeCell ref="U142:U144"/>
    <mergeCell ref="R143:T143"/>
    <mergeCell ref="R144:T144"/>
    <mergeCell ref="A154:A156"/>
    <mergeCell ref="C154:C155"/>
    <mergeCell ref="D154:D155"/>
    <mergeCell ref="E154:E155"/>
    <mergeCell ref="G154:G156"/>
    <mergeCell ref="U154:U156"/>
    <mergeCell ref="R151:T151"/>
    <mergeCell ref="R152:T152"/>
    <mergeCell ref="R153:T153"/>
    <mergeCell ref="R155:T155"/>
    <mergeCell ref="R156:T156"/>
    <mergeCell ref="A145:A147"/>
    <mergeCell ref="C145:C146"/>
    <mergeCell ref="D145:D146"/>
    <mergeCell ref="E145:E146"/>
    <mergeCell ref="G145:G147"/>
    <mergeCell ref="A148:A150"/>
    <mergeCell ref="D148:D149"/>
    <mergeCell ref="E148:E149"/>
    <mergeCell ref="G148:G150"/>
    <mergeCell ref="H79:H81"/>
    <mergeCell ref="I97:I99"/>
    <mergeCell ref="I100:I102"/>
    <mergeCell ref="I103:I105"/>
    <mergeCell ref="I106:I108"/>
    <mergeCell ref="E106:E107"/>
    <mergeCell ref="G106:G108"/>
    <mergeCell ref="N79:N81"/>
    <mergeCell ref="N82:N84"/>
    <mergeCell ref="N85:N87"/>
    <mergeCell ref="N88:N90"/>
    <mergeCell ref="N91:N93"/>
    <mergeCell ref="N94:N96"/>
    <mergeCell ref="Q100:Q102"/>
    <mergeCell ref="G103:G105"/>
    <mergeCell ref="E103:E104"/>
    <mergeCell ref="E97:E98"/>
    <mergeCell ref="Q103:Q105"/>
    <mergeCell ref="Q106:Q108"/>
    <mergeCell ref="N103:N105"/>
    <mergeCell ref="N106:N108"/>
    <mergeCell ref="J103:J105"/>
    <mergeCell ref="J106:J108"/>
    <mergeCell ref="U112:U114"/>
    <mergeCell ref="R109:T109"/>
    <mergeCell ref="R110:T110"/>
    <mergeCell ref="R111:T111"/>
    <mergeCell ref="R112:T112"/>
    <mergeCell ref="R113:T113"/>
    <mergeCell ref="I64:I66"/>
    <mergeCell ref="G97:G99"/>
    <mergeCell ref="I61:I63"/>
    <mergeCell ref="G64:G66"/>
    <mergeCell ref="I79:I81"/>
    <mergeCell ref="I82:I84"/>
    <mergeCell ref="I85:I87"/>
    <mergeCell ref="I88:I90"/>
    <mergeCell ref="I91:I93"/>
    <mergeCell ref="I94:I96"/>
    <mergeCell ref="I67:I69"/>
    <mergeCell ref="P70:P72"/>
    <mergeCell ref="P73:P75"/>
    <mergeCell ref="P76:P78"/>
    <mergeCell ref="R79:T81"/>
    <mergeCell ref="R82:T84"/>
    <mergeCell ref="Q85:Q87"/>
    <mergeCell ref="Q88:Q90"/>
    <mergeCell ref="Q91:Q93"/>
    <mergeCell ref="Q94:Q96"/>
    <mergeCell ref="Q97:Q99"/>
    <mergeCell ref="N97:N99"/>
    <mergeCell ref="N100:N102"/>
    <mergeCell ref="R85:T87"/>
    <mergeCell ref="H82:H84"/>
    <mergeCell ref="H85:H87"/>
    <mergeCell ref="R118:T118"/>
    <mergeCell ref="R119:T119"/>
    <mergeCell ref="R120:T120"/>
    <mergeCell ref="N115:N116"/>
    <mergeCell ref="N118:N119"/>
    <mergeCell ref="B81:C81"/>
    <mergeCell ref="H94:H96"/>
    <mergeCell ref="B67:B68"/>
    <mergeCell ref="B75:C75"/>
    <mergeCell ref="B72:C72"/>
    <mergeCell ref="B103:B104"/>
    <mergeCell ref="D103:D104"/>
    <mergeCell ref="C97:C98"/>
    <mergeCell ref="D97:D98"/>
    <mergeCell ref="C112:C113"/>
    <mergeCell ref="D112:D113"/>
    <mergeCell ref="R114:T114"/>
    <mergeCell ref="H109:H111"/>
    <mergeCell ref="H112:H114"/>
    <mergeCell ref="N109:N110"/>
    <mergeCell ref="N112:N113"/>
    <mergeCell ref="P67:P69"/>
    <mergeCell ref="P97:P99"/>
    <mergeCell ref="P100:P102"/>
    <mergeCell ref="P103:P105"/>
    <mergeCell ref="P106:P108"/>
    <mergeCell ref="P85:P87"/>
    <mergeCell ref="P88:P90"/>
    <mergeCell ref="P91:P93"/>
    <mergeCell ref="P94:P96"/>
    <mergeCell ref="R73:T75"/>
    <mergeCell ref="R76:T78"/>
    <mergeCell ref="A58:A60"/>
    <mergeCell ref="C58:C59"/>
    <mergeCell ref="B76:B77"/>
    <mergeCell ref="B73:B74"/>
    <mergeCell ref="B70:B71"/>
    <mergeCell ref="D58:D59"/>
    <mergeCell ref="E58:E59"/>
    <mergeCell ref="H67:H69"/>
    <mergeCell ref="G67:G69"/>
    <mergeCell ref="C85:C86"/>
    <mergeCell ref="D85:D86"/>
    <mergeCell ref="U73:U75"/>
    <mergeCell ref="U76:U78"/>
    <mergeCell ref="U61:U63"/>
    <mergeCell ref="U64:U66"/>
    <mergeCell ref="U67:U69"/>
    <mergeCell ref="H100:H102"/>
    <mergeCell ref="H88:H90"/>
    <mergeCell ref="G61:G63"/>
    <mergeCell ref="E85:E86"/>
    <mergeCell ref="H61:H63"/>
    <mergeCell ref="N67:N69"/>
    <mergeCell ref="Q67:Q69"/>
    <mergeCell ref="R67:T69"/>
    <mergeCell ref="A61:A63"/>
    <mergeCell ref="C61:C62"/>
    <mergeCell ref="D61:D62"/>
    <mergeCell ref="E61:E62"/>
    <mergeCell ref="B64:B65"/>
    <mergeCell ref="B63:C63"/>
    <mergeCell ref="B61:B62"/>
    <mergeCell ref="B66:C66"/>
    <mergeCell ref="A115:A117"/>
    <mergeCell ref="C115:C116"/>
    <mergeCell ref="D115:D116"/>
    <mergeCell ref="E115:E116"/>
    <mergeCell ref="G115:G117"/>
    <mergeCell ref="A91:A93"/>
    <mergeCell ref="C91:C92"/>
    <mergeCell ref="D91:D92"/>
    <mergeCell ref="E91:E92"/>
    <mergeCell ref="G91:G93"/>
    <mergeCell ref="E79:E80"/>
    <mergeCell ref="B79:B80"/>
    <mergeCell ref="B102:C102"/>
    <mergeCell ref="B90:C90"/>
    <mergeCell ref="B87:C87"/>
    <mergeCell ref="A109:A111"/>
    <mergeCell ref="C109:C110"/>
    <mergeCell ref="D109:D110"/>
    <mergeCell ref="E109:E110"/>
    <mergeCell ref="G109:G111"/>
    <mergeCell ref="B94:B95"/>
    <mergeCell ref="B91:B92"/>
    <mergeCell ref="G85:G87"/>
    <mergeCell ref="G88:G90"/>
    <mergeCell ref="A85:A87"/>
    <mergeCell ref="A97:A99"/>
    <mergeCell ref="A112:A114"/>
    <mergeCell ref="B106:B107"/>
    <mergeCell ref="E112:E113"/>
    <mergeCell ref="G112:G114"/>
    <mergeCell ref="B108:C108"/>
    <mergeCell ref="B58:B59"/>
    <mergeCell ref="E76:E77"/>
    <mergeCell ref="C73:C74"/>
    <mergeCell ref="D73:D74"/>
    <mergeCell ref="C67:C68"/>
    <mergeCell ref="D67:D68"/>
    <mergeCell ref="E67:E68"/>
    <mergeCell ref="C76:C77"/>
    <mergeCell ref="D76:D77"/>
    <mergeCell ref="C19:C20"/>
    <mergeCell ref="D19:D20"/>
    <mergeCell ref="E19:E20"/>
    <mergeCell ref="E28:E29"/>
    <mergeCell ref="C31:C32"/>
    <mergeCell ref="D31:D32"/>
    <mergeCell ref="E31:E32"/>
    <mergeCell ref="C22:C23"/>
    <mergeCell ref="D22:D23"/>
    <mergeCell ref="E22:E23"/>
    <mergeCell ref="C25:C26"/>
    <mergeCell ref="D25:D26"/>
    <mergeCell ref="C37:C38"/>
    <mergeCell ref="D24:F24"/>
    <mergeCell ref="D27:F27"/>
    <mergeCell ref="B40:B41"/>
    <mergeCell ref="B42:C42"/>
    <mergeCell ref="B43:B44"/>
    <mergeCell ref="B51:C51"/>
    <mergeCell ref="B52:B53"/>
    <mergeCell ref="C28:C29"/>
    <mergeCell ref="D28:D29"/>
    <mergeCell ref="C40:C41"/>
    <mergeCell ref="G31:G33"/>
    <mergeCell ref="G34:G36"/>
    <mergeCell ref="A9:N9"/>
    <mergeCell ref="D42:F42"/>
    <mergeCell ref="D45:F45"/>
    <mergeCell ref="D48:F48"/>
    <mergeCell ref="G40:G42"/>
    <mergeCell ref="G43:G45"/>
    <mergeCell ref="G46:G48"/>
    <mergeCell ref="G37:G39"/>
    <mergeCell ref="B54:C54"/>
    <mergeCell ref="B57:C57"/>
    <mergeCell ref="G55:G57"/>
    <mergeCell ref="H52:H54"/>
    <mergeCell ref="A17:A18"/>
    <mergeCell ref="A28:A30"/>
    <mergeCell ref="A31:A33"/>
    <mergeCell ref="A22:A24"/>
    <mergeCell ref="A25:A27"/>
    <mergeCell ref="A40:A42"/>
    <mergeCell ref="A43:A45"/>
    <mergeCell ref="D40:D41"/>
    <mergeCell ref="B17:C17"/>
    <mergeCell ref="B18:C18"/>
    <mergeCell ref="A19:A21"/>
    <mergeCell ref="B21:C21"/>
    <mergeCell ref="B19:B20"/>
    <mergeCell ref="D34:D35"/>
    <mergeCell ref="D16:T16"/>
    <mergeCell ref="C34:C35"/>
    <mergeCell ref="D30:F30"/>
    <mergeCell ref="B22:B23"/>
    <mergeCell ref="D33:F33"/>
    <mergeCell ref="D36:F36"/>
    <mergeCell ref="D39:F39"/>
    <mergeCell ref="D52:D53"/>
    <mergeCell ref="AL17:AR17"/>
    <mergeCell ref="N17:T17"/>
    <mergeCell ref="I19:I21"/>
    <mergeCell ref="I22:I24"/>
    <mergeCell ref="I25:I27"/>
    <mergeCell ref="I28:I30"/>
    <mergeCell ref="I31:I33"/>
    <mergeCell ref="I34:I36"/>
    <mergeCell ref="H46:H48"/>
    <mergeCell ref="D37:D38"/>
    <mergeCell ref="E37:E38"/>
    <mergeCell ref="D17:D18"/>
    <mergeCell ref="E17:E18"/>
    <mergeCell ref="F17:F18"/>
    <mergeCell ref="U19:U21"/>
    <mergeCell ref="E46:E47"/>
    <mergeCell ref="P31:P33"/>
    <mergeCell ref="P34:P36"/>
    <mergeCell ref="P37:P39"/>
    <mergeCell ref="N19:N21"/>
    <mergeCell ref="Q19:Q21"/>
    <mergeCell ref="G49:G51"/>
    <mergeCell ref="U49:U51"/>
    <mergeCell ref="U52:U54"/>
    <mergeCell ref="J52:J54"/>
    <mergeCell ref="AE19:AE21"/>
    <mergeCell ref="AE22:AE24"/>
    <mergeCell ref="AE25:AE27"/>
    <mergeCell ref="V6:V8"/>
    <mergeCell ref="I40:I42"/>
    <mergeCell ref="I43:I45"/>
    <mergeCell ref="Y40:Y42"/>
    <mergeCell ref="Y43:Y45"/>
    <mergeCell ref="Y46:Y48"/>
    <mergeCell ref="K17:L18"/>
    <mergeCell ref="T6:T8"/>
    <mergeCell ref="A10:N10"/>
    <mergeCell ref="A14:N14"/>
    <mergeCell ref="A12:N12"/>
    <mergeCell ref="A11:N11"/>
    <mergeCell ref="N22:N24"/>
    <mergeCell ref="Q22:Q24"/>
    <mergeCell ref="R22:T24"/>
    <mergeCell ref="N25:N27"/>
    <mergeCell ref="Q25:Q27"/>
    <mergeCell ref="R25:T27"/>
    <mergeCell ref="N28:N30"/>
    <mergeCell ref="I46:I48"/>
    <mergeCell ref="E34:E35"/>
    <mergeCell ref="E43:E44"/>
    <mergeCell ref="A34:A36"/>
    <mergeCell ref="A37:A39"/>
    <mergeCell ref="G19:G21"/>
    <mergeCell ref="I37:I39"/>
    <mergeCell ref="R11:R12"/>
    <mergeCell ref="T11:T12"/>
    <mergeCell ref="R31:T33"/>
    <mergeCell ref="Q31:Q33"/>
    <mergeCell ref="N34:N36"/>
    <mergeCell ref="Y17:AE17"/>
    <mergeCell ref="AE28:AE30"/>
    <mergeCell ref="AE31:AE33"/>
    <mergeCell ref="AE34:AE36"/>
    <mergeCell ref="AE37:AE39"/>
    <mergeCell ref="AE40:AE42"/>
    <mergeCell ref="AE43:AE45"/>
    <mergeCell ref="U43:U45"/>
    <mergeCell ref="Q37:Q39"/>
    <mergeCell ref="R37:T39"/>
    <mergeCell ref="N40:N42"/>
    <mergeCell ref="Q40:Q42"/>
    <mergeCell ref="R40:T42"/>
    <mergeCell ref="AE46:AE48"/>
    <mergeCell ref="Y19:Y21"/>
    <mergeCell ref="Y22:Y24"/>
    <mergeCell ref="Y25:Y27"/>
    <mergeCell ref="U22:U24"/>
    <mergeCell ref="U25:U27"/>
    <mergeCell ref="U46:U48"/>
    <mergeCell ref="J25:J27"/>
    <mergeCell ref="J28:J30"/>
    <mergeCell ref="J31:J33"/>
    <mergeCell ref="J34:J36"/>
    <mergeCell ref="J37:J39"/>
    <mergeCell ref="J40:J42"/>
    <mergeCell ref="Y28:Y30"/>
    <mergeCell ref="Y31:Y33"/>
    <mergeCell ref="Y34:Y36"/>
    <mergeCell ref="Y37:Y39"/>
    <mergeCell ref="U31:U33"/>
    <mergeCell ref="U34:U36"/>
    <mergeCell ref="U37:U39"/>
    <mergeCell ref="H19:H21"/>
    <mergeCell ref="H22:H24"/>
    <mergeCell ref="G22:G24"/>
    <mergeCell ref="P19:P21"/>
    <mergeCell ref="P22:P24"/>
    <mergeCell ref="P25:P27"/>
    <mergeCell ref="U28:U30"/>
    <mergeCell ref="U40:U42"/>
    <mergeCell ref="Q34:Q36"/>
    <mergeCell ref="R34:T36"/>
    <mergeCell ref="N37:N39"/>
    <mergeCell ref="N31:N33"/>
    <mergeCell ref="H25:H27"/>
    <mergeCell ref="H28:H30"/>
    <mergeCell ref="H31:H33"/>
    <mergeCell ref="H34:H36"/>
    <mergeCell ref="H37:H39"/>
    <mergeCell ref="H40:H42"/>
    <mergeCell ref="G28:G30"/>
    <mergeCell ref="E40:E41"/>
    <mergeCell ref="G25:G27"/>
    <mergeCell ref="R19:T21"/>
    <mergeCell ref="P28:P30"/>
    <mergeCell ref="J43:J45"/>
    <mergeCell ref="J46:J48"/>
    <mergeCell ref="D43:D44"/>
    <mergeCell ref="H49:H51"/>
    <mergeCell ref="N49:N51"/>
    <mergeCell ref="Q49:Q51"/>
    <mergeCell ref="R49:T51"/>
    <mergeCell ref="N61:N63"/>
    <mergeCell ref="Q61:Q63"/>
    <mergeCell ref="R61:T63"/>
    <mergeCell ref="Q52:Q54"/>
    <mergeCell ref="R52:T54"/>
    <mergeCell ref="R55:T57"/>
    <mergeCell ref="N58:N60"/>
    <mergeCell ref="Q58:Q60"/>
    <mergeCell ref="H55:H57"/>
    <mergeCell ref="H58:H60"/>
    <mergeCell ref="N43:N45"/>
    <mergeCell ref="Q43:Q45"/>
    <mergeCell ref="R43:T45"/>
    <mergeCell ref="N52:N54"/>
    <mergeCell ref="P46:P48"/>
    <mergeCell ref="Q46:Q48"/>
    <mergeCell ref="R46:T48"/>
    <mergeCell ref="G58:G60"/>
    <mergeCell ref="J49:J51"/>
    <mergeCell ref="H43:H45"/>
    <mergeCell ref="J22:J24"/>
    <mergeCell ref="D21:F21"/>
    <mergeCell ref="E25:E26"/>
    <mergeCell ref="J17:J18"/>
    <mergeCell ref="J19:J21"/>
    <mergeCell ref="U55:U57"/>
    <mergeCell ref="J55:J57"/>
    <mergeCell ref="J58:J60"/>
    <mergeCell ref="J61:J63"/>
    <mergeCell ref="R88:T90"/>
    <mergeCell ref="R91:T93"/>
    <mergeCell ref="A13:N13"/>
    <mergeCell ref="B31:B32"/>
    <mergeCell ref="Q55:Q57"/>
    <mergeCell ref="N64:N66"/>
    <mergeCell ref="Q64:Q66"/>
    <mergeCell ref="R64:T66"/>
    <mergeCell ref="P58:P60"/>
    <mergeCell ref="P49:P51"/>
    <mergeCell ref="P52:P54"/>
    <mergeCell ref="P55:P57"/>
    <mergeCell ref="D15:T15"/>
    <mergeCell ref="Q28:Q30"/>
    <mergeCell ref="R28:T30"/>
    <mergeCell ref="N46:N48"/>
    <mergeCell ref="R58:T60"/>
    <mergeCell ref="P61:P63"/>
    <mergeCell ref="P64:P66"/>
    <mergeCell ref="I49:I51"/>
    <mergeCell ref="I52:I54"/>
    <mergeCell ref="P40:P42"/>
    <mergeCell ref="P43:P45"/>
    <mergeCell ref="G52:G54"/>
  </mergeCells>
  <phoneticPr fontId="1"/>
  <conditionalFormatting sqref="T6:T8">
    <cfRule type="expression" dxfId="7" priority="17">
      <formula>#REF!&lt;&gt;""</formula>
    </cfRule>
    <cfRule type="expression" dxfId="6" priority="18">
      <formula>$T$6&lt;&gt;""</formula>
    </cfRule>
  </conditionalFormatting>
  <conditionalFormatting sqref="T11:T12">
    <cfRule type="expression" dxfId="5" priority="15">
      <formula>#REF!&lt;&gt;""</formula>
    </cfRule>
    <cfRule type="expression" dxfId="4" priority="16">
      <formula>$T$11&lt;&gt;""</formula>
    </cfRule>
  </conditionalFormatting>
  <dataValidations count="3">
    <dataValidation imeMode="halfAlpha" allowBlank="1" showInputMessage="1" showErrorMessage="1" sqref="F430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N354:N355 N357:N358 N19 N342:N343 N360:N361 N363:N364 N366:N367 N369:N370 N372:N373 N375:N376 N378:N379 N381:N382 N384:N385 N387:N388 N432 N390:N391 N393:N394 N396:N397 N399:N400 N402:N403 N405:N406 N408:N409 N411:N412 N414:N415 N417:N418 N420:N421 N423:N424 N426:N427 N429:N430 N345:N346 N348:N349 N351:N352 N25 N28 N109 N22 N100 N103 N106 N111:N112 N114:N115 N117:N118 N120:N121 N123:N124 N126:N127 N129:N130 N132:N133 N135:N136 N138:N139 N141:N142 N144:N145 N147:N148 N150:N151 N153:N154 N156:N157 N159:N160 N162:N163 N165:N166 N168:N169 N171:N172 N174:N175 N177:N178 N180:N181 N183:N184 N186:N187 N189:N190 N192:N193 N195:N196 N198:N199 N201:N202 N204:N205 N207:N208 N210:N211 N213:N214 N216:N217 N219:N220 N222:N223 N225:N226 N228:N229 N231:N232 N234:N235 N237:N238 N240:N241 N243:N244 N246:N247 N249:N250 N252:N253 N255:N256 N258:N259 N261:N262 N264:N265 N267:N268 N270:N271 N273:N274 N276:N277 N279:N280 N282:N283 N285:N286 N288:N289 N291:N292 N294:N295 N297:N298 N300:N301 N303:N304 N306:N307 N309:N310 N312:N313 N315:N316 N318:N319 N321:N322 N324:N325 N327:N328 N330:N331 N333:N334 N336:N337 N339:N340 N31 N34 N37 N40 N43 N46 N49 N52 N55 N58 N61 N64 N67 N70 N73 N76 N79 N82 N85 N88 N91 N94 N97" xr:uid="{00000000-0002-0000-0100-000000000000}"/>
    <dataValidation imeMode="halfKatakana" allowBlank="1" showInputMessage="1" showErrorMessage="1" sqref="E19:E20 E22:E23 E25:E26 E28:E29 E31:E32 E34:E35 E37:E38 E40:E41 E43:E44 E46:E47 E49:E50 E52:E53 E55:E56 E58:E59 E61:E62 E64:E65 E67:E68 E70:E71 E73:E74 E76:E77 E79:E80 E82:E83 E85:E86 E88:E89 E91:E92 E94:E95 E97:E98 E100:E101 E103:E104 E106:E107 E109:E110 E112:E113 E115:E116 E118:E119 E121:E122 E124:E125 E127:E128 E130:E131 E133:E134 E136:E137 E139:E140 E142:E143 E145:E146 E148:E149 E151:E152 E154:E155 E157:E158 E160:E161 E163:E164 E166:E167 E169:E170 E172:E173 E175:E176 E178:E179 E181:E182 E184:E185 E187:E188 E190:E191 E193:E194 E196:E197 E199:E200 E202:E203 E205:E206 E208:E209 E211:E212 E214:E215 E217:E218 E220:E221 E223:E224 E226:E227 E229:E230 E232:E233 E235:E236 E238:E239 E241:E242 E244:E245 E247:E248 E250:E251 E253:E254 E256:E257 E259:E260 E262:E263 E265:E266 E268:E269 E271:E272 E274:E275 E277:E278 E280:E281 E283:E284 E286:E287 E289:E290 E292:E293 E295:E296 E298:E299 E301:E302 E304:E305 E307:E308 E310:E311 E313:E314 E316:E317 E319:E320 E322:E323 E325:E326 E328:E329 E331:E332 E334:E335 E337:E338 E340:E341 E343:E344 E346:E347 E349:E350 E352:E353 E355:E356 E358:E359 E361:E362 E364:E365 E367:E368 E370:E371 E373:E374 E376:E377 E379:E380 E382:E383 E385:E386 E388:E389 E391:E392 E394:E395 E397:E398 E400:E401 E403:E404 E406:E407 E409:E410 E412:E413 E415:E416 E418:E419 E421:E422 E424:E425 E427:E428 E430:E431" xr:uid="{00000000-0002-0000-0100-000001000000}"/>
    <dataValidation type="list" allowBlank="1" showInputMessage="1" showErrorMessage="1" sqref="T11:T12" xr:uid="{00000000-0002-0000-0100-000002000000}">
      <formula1>" 0,1,2,3"</formula1>
    </dataValidation>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男子登録情報!$L$1:$L$2</xm:f>
          </x14:formula1>
          <xm:sqref>T6 V6:V11 U19:V432</xm:sqref>
        </x14:dataValidation>
        <x14:dataValidation type="list" allowBlank="1" showInputMessage="1" showErrorMessage="1" xr:uid="{00000000-0002-0000-0100-000003000000}">
          <x14:formula1>
            <xm:f>男子登録情報!$J$1:$J$21</xm:f>
          </x14:formula1>
          <xm:sqref>L19:L432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1:R1999"/>
  <sheetViews>
    <sheetView zoomScale="90" zoomScaleNormal="90" workbookViewId="0">
      <pane ySplit="1" topLeftCell="A2" activePane="bottomLeft" state="frozen"/>
      <selection pane="bottomLeft"/>
    </sheetView>
  </sheetViews>
  <sheetFormatPr defaultColWidth="8.875" defaultRowHeight="13.5"/>
  <cols>
    <col min="1" max="1" width="9.5" style="15" customWidth="1"/>
    <col min="2" max="2" width="10.5" style="15" customWidth="1"/>
    <col min="3" max="3" width="16.125" style="15" bestFit="1" customWidth="1"/>
    <col min="4" max="4" width="15" style="15" bestFit="1" customWidth="1"/>
    <col min="5" max="6" width="9.5" style="15" customWidth="1"/>
    <col min="7" max="7" width="27.125" style="15" bestFit="1" customWidth="1"/>
    <col min="8" max="8" width="5.5" style="15" customWidth="1"/>
    <col min="9" max="13" width="9" customWidth="1"/>
    <col min="14" max="14" width="10.875" customWidth="1"/>
    <col min="15" max="16" width="9" customWidth="1"/>
  </cols>
  <sheetData>
    <row r="1" spans="1:17">
      <c r="A1" s="115" t="s">
        <v>79</v>
      </c>
      <c r="B1" s="17" t="s">
        <v>150</v>
      </c>
      <c r="C1" s="17" t="s">
        <v>400</v>
      </c>
      <c r="D1" s="17" t="s">
        <v>3288</v>
      </c>
      <c r="E1" s="17" t="s">
        <v>401</v>
      </c>
      <c r="F1" s="17" t="s">
        <v>402</v>
      </c>
      <c r="G1" s="17" t="s">
        <v>403</v>
      </c>
      <c r="H1" s="16" t="s">
        <v>3159</v>
      </c>
      <c r="I1" s="17" t="s">
        <v>6051</v>
      </c>
      <c r="J1" s="15"/>
      <c r="K1" s="15"/>
      <c r="N1" t="s">
        <v>404</v>
      </c>
      <c r="O1" s="92" t="s">
        <v>405</v>
      </c>
    </row>
    <row r="2" spans="1:17">
      <c r="A2" s="264">
        <v>1</v>
      </c>
      <c r="B2" s="16" t="s">
        <v>3287</v>
      </c>
      <c r="C2" s="260" t="s">
        <v>6011</v>
      </c>
      <c r="D2" s="262" t="s">
        <v>4190</v>
      </c>
      <c r="E2" s="31" t="s">
        <v>5377</v>
      </c>
      <c r="F2" s="31" t="s">
        <v>6017</v>
      </c>
      <c r="G2" s="31" t="s">
        <v>183</v>
      </c>
      <c r="H2" s="31" t="s">
        <v>424</v>
      </c>
      <c r="I2" t="e">
        <f>_xlfn.XLOOKUP(C2,'様式Ⅲ－1(男子)'!$D$19:$D$108,'様式Ⅲ－1(男子)'!$J$19:$J$108)</f>
        <v>#N/A</v>
      </c>
      <c r="J2" s="18" t="s">
        <v>407</v>
      </c>
      <c r="K2" s="16" t="s">
        <v>408</v>
      </c>
      <c r="L2" t="s">
        <v>409</v>
      </c>
      <c r="M2" t="s">
        <v>410</v>
      </c>
      <c r="N2" t="s">
        <v>114</v>
      </c>
      <c r="O2">
        <v>47</v>
      </c>
      <c r="Q2" s="32"/>
    </row>
    <row r="3" spans="1:17">
      <c r="A3" s="264">
        <v>2</v>
      </c>
      <c r="B3" s="16" t="s">
        <v>411</v>
      </c>
      <c r="C3" s="260" t="s">
        <v>2767</v>
      </c>
      <c r="D3" s="262" t="s">
        <v>4191</v>
      </c>
      <c r="E3" s="31" t="s">
        <v>5377</v>
      </c>
      <c r="F3" s="31" t="s">
        <v>6017</v>
      </c>
      <c r="G3" s="31" t="s">
        <v>183</v>
      </c>
      <c r="H3" s="31" t="s">
        <v>2537</v>
      </c>
      <c r="I3" t="e">
        <f>_xlfn.XLOOKUP(C3,'様式Ⅲ－1(男子)'!$D$19:$D$108,'様式Ⅲ－1(男子)'!$J$19:$J$108)</f>
        <v>#N/A</v>
      </c>
      <c r="J3" s="18" t="s">
        <v>412</v>
      </c>
      <c r="K3" s="16" t="s">
        <v>413</v>
      </c>
      <c r="M3" t="s">
        <v>414</v>
      </c>
      <c r="N3" t="s">
        <v>113</v>
      </c>
      <c r="O3">
        <v>46</v>
      </c>
      <c r="Q3" s="32"/>
    </row>
    <row r="4" spans="1:17">
      <c r="A4" s="264">
        <v>3</v>
      </c>
      <c r="B4" s="16" t="s">
        <v>415</v>
      </c>
      <c r="C4" s="260" t="s">
        <v>2561</v>
      </c>
      <c r="D4" s="262" t="s">
        <v>4192</v>
      </c>
      <c r="E4" s="31" t="s">
        <v>5377</v>
      </c>
      <c r="F4" s="31" t="s">
        <v>6017</v>
      </c>
      <c r="G4" s="31" t="s">
        <v>183</v>
      </c>
      <c r="H4" s="31" t="s">
        <v>429</v>
      </c>
      <c r="I4" t="e">
        <f>_xlfn.XLOOKUP(C4,'様式Ⅲ－1(男子)'!$D$19:$D$108,'様式Ⅲ－1(男子)'!$J$19:$J$108)</f>
        <v>#N/A</v>
      </c>
      <c r="J4" s="18" t="s">
        <v>416</v>
      </c>
      <c r="K4" s="16" t="s">
        <v>417</v>
      </c>
      <c r="M4" t="s">
        <v>418</v>
      </c>
      <c r="N4" t="s">
        <v>112</v>
      </c>
      <c r="O4">
        <v>45</v>
      </c>
      <c r="Q4" s="32"/>
    </row>
    <row r="5" spans="1:17">
      <c r="A5" s="264">
        <v>4</v>
      </c>
      <c r="B5" s="16" t="s">
        <v>419</v>
      </c>
      <c r="C5" s="260" t="s">
        <v>2562</v>
      </c>
      <c r="D5" s="262" t="s">
        <v>4193</v>
      </c>
      <c r="E5" s="31" t="s">
        <v>5377</v>
      </c>
      <c r="F5" s="31" t="s">
        <v>6017</v>
      </c>
      <c r="G5" s="31" t="s">
        <v>183</v>
      </c>
      <c r="H5" s="31" t="s">
        <v>429</v>
      </c>
      <c r="I5" t="e">
        <f>_xlfn.XLOOKUP(C5,'様式Ⅲ－1(男子)'!$D$19:$D$108,'様式Ⅲ－1(男子)'!$J$19:$J$108)</f>
        <v>#N/A</v>
      </c>
      <c r="J5" s="18" t="s">
        <v>420</v>
      </c>
      <c r="K5" s="16" t="s">
        <v>421</v>
      </c>
      <c r="M5" t="s">
        <v>422</v>
      </c>
      <c r="N5" t="s">
        <v>110</v>
      </c>
      <c r="O5">
        <v>44</v>
      </c>
      <c r="Q5" s="32"/>
    </row>
    <row r="6" spans="1:17">
      <c r="A6" s="264">
        <v>5</v>
      </c>
      <c r="B6" s="16" t="s">
        <v>423</v>
      </c>
      <c r="C6" s="260" t="s">
        <v>2563</v>
      </c>
      <c r="D6" s="262" t="s">
        <v>4194</v>
      </c>
      <c r="E6" s="31" t="s">
        <v>5377</v>
      </c>
      <c r="F6" s="31" t="s">
        <v>6017</v>
      </c>
      <c r="G6" s="31" t="s">
        <v>183</v>
      </c>
      <c r="H6" s="31" t="s">
        <v>2537</v>
      </c>
      <c r="I6" t="e">
        <f>_xlfn.XLOOKUP(C6,'様式Ⅲ－1(男子)'!$D$19:$D$108,'様式Ⅲ－1(男子)'!$J$19:$J$108)</f>
        <v>#N/A</v>
      </c>
      <c r="J6" s="18" t="s">
        <v>425</v>
      </c>
      <c r="K6" s="16" t="s">
        <v>426</v>
      </c>
      <c r="M6" t="s">
        <v>427</v>
      </c>
      <c r="N6" t="s">
        <v>109</v>
      </c>
      <c r="O6">
        <v>43</v>
      </c>
      <c r="Q6" s="32"/>
    </row>
    <row r="7" spans="1:17">
      <c r="A7" s="264">
        <v>6</v>
      </c>
      <c r="B7" s="16" t="s">
        <v>428</v>
      </c>
      <c r="C7" s="260" t="s">
        <v>2768</v>
      </c>
      <c r="D7" s="262" t="s">
        <v>4195</v>
      </c>
      <c r="E7" s="31" t="s">
        <v>5377</v>
      </c>
      <c r="F7" s="31" t="s">
        <v>6017</v>
      </c>
      <c r="G7" s="31" t="s">
        <v>183</v>
      </c>
      <c r="H7" s="31" t="s">
        <v>2537</v>
      </c>
      <c r="I7" t="e">
        <f>_xlfn.XLOOKUP(C7,'様式Ⅲ－1(男子)'!$D$19:$D$108,'様式Ⅲ－1(男子)'!$J$19:$J$108)</f>
        <v>#N/A</v>
      </c>
      <c r="J7" s="18" t="s">
        <v>430</v>
      </c>
      <c r="K7" s="16" t="s">
        <v>431</v>
      </c>
      <c r="M7" t="s">
        <v>432</v>
      </c>
      <c r="N7" t="s">
        <v>108</v>
      </c>
      <c r="O7">
        <v>42</v>
      </c>
      <c r="Q7" s="32"/>
    </row>
    <row r="8" spans="1:17">
      <c r="A8" s="264">
        <v>7</v>
      </c>
      <c r="B8" s="16" t="s">
        <v>433</v>
      </c>
      <c r="C8" s="260" t="s">
        <v>2727</v>
      </c>
      <c r="D8" s="262" t="s">
        <v>4196</v>
      </c>
      <c r="E8" s="31" t="s">
        <v>5377</v>
      </c>
      <c r="F8" s="31" t="s">
        <v>6017</v>
      </c>
      <c r="G8" s="31" t="s">
        <v>183</v>
      </c>
      <c r="H8" s="31" t="s">
        <v>2537</v>
      </c>
      <c r="I8" t="e">
        <f>_xlfn.XLOOKUP(C8,'様式Ⅲ－1(男子)'!$D$19:$D$108,'様式Ⅲ－1(男子)'!$J$19:$J$108)</f>
        <v>#N/A</v>
      </c>
      <c r="J8" s="18" t="s">
        <v>434</v>
      </c>
      <c r="K8" s="16" t="s">
        <v>435</v>
      </c>
      <c r="M8" t="s">
        <v>436</v>
      </c>
      <c r="N8" t="s">
        <v>105</v>
      </c>
      <c r="O8">
        <v>41</v>
      </c>
      <c r="Q8" s="32"/>
    </row>
    <row r="9" spans="1:17">
      <c r="A9" s="264">
        <v>8</v>
      </c>
      <c r="B9" s="16" t="s">
        <v>437</v>
      </c>
      <c r="C9" s="260" t="s">
        <v>2728</v>
      </c>
      <c r="D9" s="262" t="s">
        <v>4197</v>
      </c>
      <c r="E9" s="31" t="s">
        <v>5377</v>
      </c>
      <c r="F9" s="31" t="s">
        <v>6017</v>
      </c>
      <c r="G9" s="31" t="s">
        <v>183</v>
      </c>
      <c r="H9" s="31" t="s">
        <v>2537</v>
      </c>
      <c r="I9" t="e">
        <f>_xlfn.XLOOKUP(C9,'様式Ⅲ－1(男子)'!$D$19:$D$108,'様式Ⅲ－1(男子)'!$J$19:$J$108)</f>
        <v>#N/A</v>
      </c>
      <c r="J9" s="18" t="s">
        <v>438</v>
      </c>
      <c r="K9" s="16" t="s">
        <v>439</v>
      </c>
      <c r="M9" t="s">
        <v>440</v>
      </c>
      <c r="N9" t="s">
        <v>104</v>
      </c>
      <c r="O9">
        <v>40</v>
      </c>
      <c r="Q9" s="32"/>
    </row>
    <row r="10" spans="1:17">
      <c r="A10" s="264">
        <v>9</v>
      </c>
      <c r="B10" s="16" t="s">
        <v>441</v>
      </c>
      <c r="C10" s="260" t="s">
        <v>2899</v>
      </c>
      <c r="D10" s="262" t="s">
        <v>4198</v>
      </c>
      <c r="E10" s="31" t="s">
        <v>5377</v>
      </c>
      <c r="F10" s="31" t="s">
        <v>6017</v>
      </c>
      <c r="G10" s="31" t="s">
        <v>183</v>
      </c>
      <c r="H10" s="31" t="s">
        <v>2537</v>
      </c>
      <c r="I10" t="e">
        <f>_xlfn.XLOOKUP(C10,'様式Ⅲ－1(男子)'!$D$19:$D$108,'様式Ⅲ－1(男子)'!$J$19:$J$108)</f>
        <v>#N/A</v>
      </c>
      <c r="J10" s="18" t="s">
        <v>442</v>
      </c>
      <c r="K10" s="16" t="s">
        <v>443</v>
      </c>
      <c r="M10" t="s">
        <v>444</v>
      </c>
      <c r="N10" t="s">
        <v>103</v>
      </c>
      <c r="O10">
        <v>39</v>
      </c>
      <c r="Q10" s="32"/>
    </row>
    <row r="11" spans="1:17">
      <c r="A11" s="264">
        <v>10</v>
      </c>
      <c r="B11" s="16" t="s">
        <v>445</v>
      </c>
      <c r="C11" s="260" t="s">
        <v>2729</v>
      </c>
      <c r="D11" s="262" t="s">
        <v>4199</v>
      </c>
      <c r="E11" s="31" t="s">
        <v>5377</v>
      </c>
      <c r="F11" s="31" t="s">
        <v>6017</v>
      </c>
      <c r="G11" s="31" t="s">
        <v>183</v>
      </c>
      <c r="H11" s="31" t="s">
        <v>2537</v>
      </c>
      <c r="I11" t="e">
        <f>_xlfn.XLOOKUP(C11,'様式Ⅲ－1(男子)'!$D$19:$D$108,'様式Ⅲ－1(男子)'!$J$19:$J$108)</f>
        <v>#N/A</v>
      </c>
      <c r="J11" s="18" t="s">
        <v>446</v>
      </c>
      <c r="K11" s="16" t="s">
        <v>447</v>
      </c>
      <c r="M11" t="s">
        <v>448</v>
      </c>
      <c r="N11" t="s">
        <v>102</v>
      </c>
      <c r="O11">
        <v>38</v>
      </c>
      <c r="Q11" s="32"/>
    </row>
    <row r="12" spans="1:17">
      <c r="A12" s="264">
        <v>11</v>
      </c>
      <c r="B12" s="16" t="s">
        <v>449</v>
      </c>
      <c r="C12" s="260" t="s">
        <v>2730</v>
      </c>
      <c r="D12" s="262" t="s">
        <v>4200</v>
      </c>
      <c r="E12" s="31" t="s">
        <v>5377</v>
      </c>
      <c r="F12" s="31" t="s">
        <v>6017</v>
      </c>
      <c r="G12" s="31" t="s">
        <v>183</v>
      </c>
      <c r="H12" s="31" t="s">
        <v>2537</v>
      </c>
      <c r="I12" t="e">
        <f>_xlfn.XLOOKUP(C12,'様式Ⅲ－1(男子)'!$D$19:$D$108,'様式Ⅲ－1(男子)'!$J$19:$J$108)</f>
        <v>#N/A</v>
      </c>
      <c r="J12" s="18" t="s">
        <v>450</v>
      </c>
      <c r="K12" s="16" t="s">
        <v>451</v>
      </c>
      <c r="M12" t="s">
        <v>452</v>
      </c>
      <c r="N12" t="s">
        <v>101</v>
      </c>
      <c r="O12">
        <v>37</v>
      </c>
      <c r="Q12" s="32"/>
    </row>
    <row r="13" spans="1:17">
      <c r="A13" s="264">
        <v>12</v>
      </c>
      <c r="B13" s="16" t="s">
        <v>453</v>
      </c>
      <c r="C13" s="260" t="s">
        <v>3771</v>
      </c>
      <c r="D13" s="262" t="s">
        <v>4201</v>
      </c>
      <c r="E13" s="31" t="s">
        <v>5377</v>
      </c>
      <c r="F13" s="31" t="s">
        <v>6017</v>
      </c>
      <c r="G13" s="31" t="s">
        <v>183</v>
      </c>
      <c r="H13" s="31" t="s">
        <v>2537</v>
      </c>
      <c r="I13" t="e">
        <f>_xlfn.XLOOKUP(C13,'様式Ⅲ－1(男子)'!$D$19:$D$108,'様式Ⅲ－1(男子)'!$J$19:$J$108)</f>
        <v>#N/A</v>
      </c>
      <c r="J13" s="18" t="s">
        <v>454</v>
      </c>
      <c r="K13" s="16" t="s">
        <v>455</v>
      </c>
      <c r="M13" t="s">
        <v>456</v>
      </c>
      <c r="N13" t="s">
        <v>100</v>
      </c>
      <c r="O13">
        <v>36</v>
      </c>
      <c r="Q13" s="32"/>
    </row>
    <row r="14" spans="1:17">
      <c r="A14" s="264">
        <v>13</v>
      </c>
      <c r="B14" s="16" t="s">
        <v>457</v>
      </c>
      <c r="C14" s="260" t="s">
        <v>2769</v>
      </c>
      <c r="D14" s="262" t="s">
        <v>4202</v>
      </c>
      <c r="E14" s="31" t="s">
        <v>5377</v>
      </c>
      <c r="F14" s="31" t="s">
        <v>6017</v>
      </c>
      <c r="G14" s="31" t="s">
        <v>183</v>
      </c>
      <c r="H14" s="31" t="s">
        <v>2537</v>
      </c>
      <c r="I14" t="e">
        <f>_xlfn.XLOOKUP(C14,'様式Ⅲ－1(男子)'!$D$19:$D$108,'様式Ⅲ－1(男子)'!$J$19:$J$108)</f>
        <v>#N/A</v>
      </c>
      <c r="J14" s="18" t="s">
        <v>458</v>
      </c>
      <c r="K14" s="16" t="s">
        <v>459</v>
      </c>
      <c r="M14" t="s">
        <v>460</v>
      </c>
      <c r="N14" t="s">
        <v>99</v>
      </c>
      <c r="O14">
        <v>35</v>
      </c>
      <c r="Q14" s="32"/>
    </row>
    <row r="15" spans="1:17">
      <c r="A15" s="264">
        <v>14</v>
      </c>
      <c r="B15" s="16" t="s">
        <v>461</v>
      </c>
      <c r="C15" s="260" t="s">
        <v>2652</v>
      </c>
      <c r="D15" s="262" t="s">
        <v>4203</v>
      </c>
      <c r="E15" s="31" t="s">
        <v>5377</v>
      </c>
      <c r="F15" s="31" t="s">
        <v>6017</v>
      </c>
      <c r="G15" s="31" t="s">
        <v>183</v>
      </c>
      <c r="H15" s="31" t="s">
        <v>2537</v>
      </c>
      <c r="I15" t="e">
        <f>_xlfn.XLOOKUP(C15,'様式Ⅲ－1(男子)'!$D$19:$D$108,'様式Ⅲ－1(男子)'!$J$19:$J$108)</f>
        <v>#N/A</v>
      </c>
      <c r="J15" s="18" t="s">
        <v>462</v>
      </c>
      <c r="K15" s="16" t="s">
        <v>463</v>
      </c>
      <c r="M15" t="s">
        <v>464</v>
      </c>
      <c r="N15" t="s">
        <v>98</v>
      </c>
      <c r="O15">
        <v>34</v>
      </c>
      <c r="Q15" s="32"/>
    </row>
    <row r="16" spans="1:17">
      <c r="A16" s="264">
        <v>15</v>
      </c>
      <c r="B16" s="16" t="s">
        <v>465</v>
      </c>
      <c r="C16" s="260" t="s">
        <v>2796</v>
      </c>
      <c r="D16" s="262" t="s">
        <v>4204</v>
      </c>
      <c r="E16" s="31" t="s">
        <v>5377</v>
      </c>
      <c r="F16" s="31" t="s">
        <v>6017</v>
      </c>
      <c r="G16" s="31" t="s">
        <v>183</v>
      </c>
      <c r="H16" s="31" t="s">
        <v>2537</v>
      </c>
      <c r="I16" t="e">
        <f>_xlfn.XLOOKUP(C16,'様式Ⅲ－1(男子)'!$D$19:$D$108,'様式Ⅲ－1(男子)'!$J$19:$J$108)</f>
        <v>#N/A</v>
      </c>
      <c r="J16" s="18" t="s">
        <v>466</v>
      </c>
      <c r="K16" s="16" t="s">
        <v>467</v>
      </c>
      <c r="M16" t="s">
        <v>468</v>
      </c>
      <c r="N16" t="s">
        <v>97</v>
      </c>
      <c r="O16">
        <v>33</v>
      </c>
      <c r="Q16" s="32"/>
    </row>
    <row r="17" spans="1:17">
      <c r="A17" s="264">
        <v>16</v>
      </c>
      <c r="B17" s="16" t="s">
        <v>469</v>
      </c>
      <c r="C17" s="260" t="s">
        <v>2770</v>
      </c>
      <c r="D17" s="262" t="s">
        <v>4205</v>
      </c>
      <c r="E17" s="31" t="s">
        <v>5377</v>
      </c>
      <c r="F17" s="31" t="s">
        <v>6017</v>
      </c>
      <c r="G17" s="31" t="s">
        <v>183</v>
      </c>
      <c r="H17" s="31" t="s">
        <v>2537</v>
      </c>
      <c r="I17" t="e">
        <f>_xlfn.XLOOKUP(C17,'様式Ⅲ－1(男子)'!$D$19:$D$108,'様式Ⅲ－1(男子)'!$J$19:$J$108)</f>
        <v>#N/A</v>
      </c>
      <c r="J17" s="18" t="s">
        <v>470</v>
      </c>
      <c r="K17" s="16" t="s">
        <v>471</v>
      </c>
      <c r="M17" t="s">
        <v>472</v>
      </c>
      <c r="N17" t="s">
        <v>96</v>
      </c>
      <c r="O17">
        <v>32</v>
      </c>
      <c r="Q17" s="32"/>
    </row>
    <row r="18" spans="1:17">
      <c r="A18" s="264">
        <v>17</v>
      </c>
      <c r="B18" s="16" t="s">
        <v>473</v>
      </c>
      <c r="C18" s="260" t="s">
        <v>2731</v>
      </c>
      <c r="D18" s="262" t="s">
        <v>4206</v>
      </c>
      <c r="E18" s="31" t="s">
        <v>5377</v>
      </c>
      <c r="F18" s="31" t="s">
        <v>6017</v>
      </c>
      <c r="G18" s="31" t="s">
        <v>183</v>
      </c>
      <c r="H18" s="31" t="s">
        <v>2537</v>
      </c>
      <c r="I18" t="e">
        <f>_xlfn.XLOOKUP(C18,'様式Ⅲ－1(男子)'!$D$19:$D$108,'様式Ⅲ－1(男子)'!$J$19:$J$108)</f>
        <v>#N/A</v>
      </c>
      <c r="J18" s="18" t="s">
        <v>474</v>
      </c>
      <c r="K18" s="16" t="s">
        <v>475</v>
      </c>
      <c r="M18" t="s">
        <v>476</v>
      </c>
      <c r="N18" t="s">
        <v>95</v>
      </c>
      <c r="O18">
        <v>31</v>
      </c>
      <c r="Q18" s="32"/>
    </row>
    <row r="19" spans="1:17">
      <c r="A19" s="264">
        <v>18</v>
      </c>
      <c r="B19" s="16" t="s">
        <v>477</v>
      </c>
      <c r="C19" s="260" t="s">
        <v>3011</v>
      </c>
      <c r="D19" s="262" t="s">
        <v>4207</v>
      </c>
      <c r="E19" s="31" t="s">
        <v>5377</v>
      </c>
      <c r="F19" s="31" t="s">
        <v>6017</v>
      </c>
      <c r="G19" s="31" t="s">
        <v>183</v>
      </c>
      <c r="H19" s="31" t="s">
        <v>2538</v>
      </c>
      <c r="I19" t="e">
        <f>_xlfn.XLOOKUP(C19,'様式Ⅲ－1(男子)'!$D$19:$D$108,'様式Ⅲ－1(男子)'!$J$19:$J$108)</f>
        <v>#N/A</v>
      </c>
      <c r="J19" s="18" t="s">
        <v>478</v>
      </c>
      <c r="K19" s="16" t="s">
        <v>479</v>
      </c>
      <c r="M19" t="s">
        <v>480</v>
      </c>
      <c r="N19" t="s">
        <v>94</v>
      </c>
      <c r="O19">
        <v>30</v>
      </c>
      <c r="Q19" s="32"/>
    </row>
    <row r="20" spans="1:17">
      <c r="A20" s="264">
        <v>19</v>
      </c>
      <c r="B20" s="16" t="s">
        <v>481</v>
      </c>
      <c r="C20" s="260" t="s">
        <v>3014</v>
      </c>
      <c r="D20" s="262" t="s">
        <v>4208</v>
      </c>
      <c r="E20" s="31" t="s">
        <v>5377</v>
      </c>
      <c r="F20" s="31" t="s">
        <v>6017</v>
      </c>
      <c r="G20" s="31" t="s">
        <v>183</v>
      </c>
      <c r="H20" s="31" t="s">
        <v>2538</v>
      </c>
      <c r="I20" t="e">
        <f>_xlfn.XLOOKUP(C20,'様式Ⅲ－1(男子)'!$D$19:$D$108,'様式Ⅲ－1(男子)'!$J$19:$J$108)</f>
        <v>#N/A</v>
      </c>
      <c r="J20" s="18" t="s">
        <v>482</v>
      </c>
      <c r="K20" s="16" t="s">
        <v>483</v>
      </c>
      <c r="M20" t="s">
        <v>484</v>
      </c>
      <c r="N20" t="s">
        <v>93</v>
      </c>
      <c r="O20">
        <v>29</v>
      </c>
      <c r="Q20" s="32"/>
    </row>
    <row r="21" spans="1:17">
      <c r="A21" s="264">
        <v>20</v>
      </c>
      <c r="B21" s="16" t="s">
        <v>485</v>
      </c>
      <c r="C21" s="260" t="s">
        <v>3012</v>
      </c>
      <c r="D21" s="262" t="s">
        <v>4209</v>
      </c>
      <c r="E21" s="31" t="s">
        <v>5377</v>
      </c>
      <c r="F21" s="31" t="s">
        <v>6017</v>
      </c>
      <c r="G21" s="31" t="s">
        <v>183</v>
      </c>
      <c r="H21" s="31" t="s">
        <v>2538</v>
      </c>
      <c r="I21" t="e">
        <f>_xlfn.XLOOKUP(C21,'様式Ⅲ－1(男子)'!$D$19:$D$108,'様式Ⅲ－1(男子)'!$J$19:$J$108)</f>
        <v>#N/A</v>
      </c>
      <c r="J21" s="18" t="s">
        <v>486</v>
      </c>
      <c r="K21" s="16" t="s">
        <v>487</v>
      </c>
      <c r="M21" t="s">
        <v>488</v>
      </c>
      <c r="N21" t="s">
        <v>92</v>
      </c>
      <c r="O21">
        <v>28</v>
      </c>
      <c r="Q21" s="32"/>
    </row>
    <row r="22" spans="1:17">
      <c r="A22" s="264">
        <v>21</v>
      </c>
      <c r="B22" s="16" t="s">
        <v>489</v>
      </c>
      <c r="C22" s="260" t="s">
        <v>3015</v>
      </c>
      <c r="D22" s="262" t="s">
        <v>4210</v>
      </c>
      <c r="E22" s="31" t="s">
        <v>5377</v>
      </c>
      <c r="F22" s="31" t="s">
        <v>6017</v>
      </c>
      <c r="G22" s="31" t="s">
        <v>183</v>
      </c>
      <c r="H22" s="31" t="s">
        <v>2538</v>
      </c>
      <c r="I22" t="e">
        <f>_xlfn.XLOOKUP(C22,'様式Ⅲ－1(男子)'!$D$19:$D$108,'様式Ⅲ－1(男子)'!$J$19:$J$108)</f>
        <v>#N/A</v>
      </c>
      <c r="N22" t="s">
        <v>91</v>
      </c>
      <c r="O22">
        <v>27</v>
      </c>
      <c r="Q22" s="32"/>
    </row>
    <row r="23" spans="1:17">
      <c r="A23" s="264">
        <v>22</v>
      </c>
      <c r="B23" s="16" t="s">
        <v>490</v>
      </c>
      <c r="C23" s="260" t="s">
        <v>3013</v>
      </c>
      <c r="D23" s="262" t="s">
        <v>4211</v>
      </c>
      <c r="E23" s="31" t="s">
        <v>5377</v>
      </c>
      <c r="F23" s="31" t="s">
        <v>6017</v>
      </c>
      <c r="G23" s="31" t="s">
        <v>183</v>
      </c>
      <c r="H23" s="31" t="s">
        <v>2538</v>
      </c>
      <c r="I23" t="e">
        <f>_xlfn.XLOOKUP(C23,'様式Ⅲ－1(男子)'!$D$19:$D$108,'様式Ⅲ－1(男子)'!$J$19:$J$108)</f>
        <v>#N/A</v>
      </c>
      <c r="N23" t="s">
        <v>90</v>
      </c>
      <c r="O23">
        <v>26</v>
      </c>
      <c r="Q23" s="32"/>
    </row>
    <row r="24" spans="1:17">
      <c r="A24" s="264">
        <v>23</v>
      </c>
      <c r="B24" s="16" t="s">
        <v>491</v>
      </c>
      <c r="C24" s="260" t="s">
        <v>3772</v>
      </c>
      <c r="D24" s="262" t="s">
        <v>4212</v>
      </c>
      <c r="E24" s="31" t="s">
        <v>5377</v>
      </c>
      <c r="F24" s="31" t="s">
        <v>6017</v>
      </c>
      <c r="G24" s="31" t="s">
        <v>183</v>
      </c>
      <c r="H24" s="31" t="s">
        <v>2538</v>
      </c>
      <c r="I24" t="e">
        <f>_xlfn.XLOOKUP(C24,'様式Ⅲ－1(男子)'!$D$19:$D$108,'様式Ⅲ－1(男子)'!$J$19:$J$108)</f>
        <v>#N/A</v>
      </c>
      <c r="N24" t="s">
        <v>89</v>
      </c>
      <c r="O24">
        <v>25</v>
      </c>
      <c r="Q24" s="32"/>
    </row>
    <row r="25" spans="1:17">
      <c r="A25" s="264">
        <v>24</v>
      </c>
      <c r="B25" s="16" t="s">
        <v>492</v>
      </c>
      <c r="C25" s="260" t="s">
        <v>3565</v>
      </c>
      <c r="D25" s="262" t="s">
        <v>4213</v>
      </c>
      <c r="E25" s="31" t="s">
        <v>5377</v>
      </c>
      <c r="F25" s="31" t="s">
        <v>6017</v>
      </c>
      <c r="G25" s="31" t="s">
        <v>183</v>
      </c>
      <c r="H25" s="31" t="s">
        <v>2542</v>
      </c>
      <c r="I25" t="e">
        <f>_xlfn.XLOOKUP(C25,'様式Ⅲ－1(男子)'!$D$19:$D$108,'様式Ⅲ－1(男子)'!$J$19:$J$108)</f>
        <v>#N/A</v>
      </c>
      <c r="J25" t="e">
        <f>IF(F20&gt;0,VLOOKUP(F20,男子登録情報!$N$2:$O$49,2,0),"")</f>
        <v>#N/A</v>
      </c>
      <c r="N25" t="s">
        <v>88</v>
      </c>
      <c r="O25">
        <v>24</v>
      </c>
      <c r="Q25" s="32"/>
    </row>
    <row r="26" spans="1:17">
      <c r="A26" s="264">
        <v>25</v>
      </c>
      <c r="B26" s="16" t="s">
        <v>493</v>
      </c>
      <c r="C26" s="260" t="s">
        <v>3520</v>
      </c>
      <c r="D26" s="262" t="s">
        <v>4214</v>
      </c>
      <c r="E26" s="31" t="s">
        <v>5377</v>
      </c>
      <c r="F26" s="31" t="s">
        <v>6017</v>
      </c>
      <c r="G26" s="31" t="s">
        <v>183</v>
      </c>
      <c r="H26" s="31" t="s">
        <v>2542</v>
      </c>
      <c r="I26" t="e">
        <f>_xlfn.XLOOKUP(C26,'様式Ⅲ－1(男子)'!$D$19:$D$108,'様式Ⅲ－1(男子)'!$J$19:$J$108)</f>
        <v>#N/A</v>
      </c>
      <c r="N26" t="s">
        <v>87</v>
      </c>
      <c r="O26">
        <v>23</v>
      </c>
      <c r="Q26" s="32"/>
    </row>
    <row r="27" spans="1:17">
      <c r="A27" s="264">
        <v>26</v>
      </c>
      <c r="B27" s="16" t="s">
        <v>494</v>
      </c>
      <c r="C27" s="260" t="s">
        <v>3474</v>
      </c>
      <c r="D27" s="262" t="s">
        <v>4215</v>
      </c>
      <c r="E27" s="31" t="s">
        <v>5377</v>
      </c>
      <c r="F27" s="31" t="s">
        <v>6017</v>
      </c>
      <c r="G27" s="31" t="s">
        <v>183</v>
      </c>
      <c r="H27" s="31" t="s">
        <v>2542</v>
      </c>
      <c r="I27" t="e">
        <f>_xlfn.XLOOKUP(C27,'様式Ⅲ－1(男子)'!$D$19:$D$108,'様式Ⅲ－1(男子)'!$J$19:$J$108)</f>
        <v>#N/A</v>
      </c>
      <c r="N27" t="s">
        <v>86</v>
      </c>
      <c r="O27">
        <v>22</v>
      </c>
      <c r="Q27" s="32"/>
    </row>
    <row r="28" spans="1:17">
      <c r="A28" s="264">
        <v>27</v>
      </c>
      <c r="B28" s="16" t="s">
        <v>495</v>
      </c>
      <c r="C28" s="260" t="s">
        <v>3521</v>
      </c>
      <c r="D28" s="262" t="s">
        <v>4216</v>
      </c>
      <c r="E28" s="31" t="s">
        <v>5377</v>
      </c>
      <c r="F28" s="31" t="s">
        <v>6017</v>
      </c>
      <c r="G28" s="31" t="s">
        <v>183</v>
      </c>
      <c r="H28" s="31" t="s">
        <v>2542</v>
      </c>
      <c r="I28" t="e">
        <f>_xlfn.XLOOKUP(C28,'様式Ⅲ－1(男子)'!$D$19:$D$108,'様式Ⅲ－1(男子)'!$J$19:$J$108)</f>
        <v>#N/A</v>
      </c>
      <c r="N28" t="s">
        <v>85</v>
      </c>
      <c r="O28">
        <v>21</v>
      </c>
      <c r="Q28" s="32"/>
    </row>
    <row r="29" spans="1:17">
      <c r="A29" s="264">
        <v>28</v>
      </c>
      <c r="B29" s="16" t="s">
        <v>496</v>
      </c>
      <c r="C29" s="260" t="s">
        <v>3475</v>
      </c>
      <c r="D29" s="262" t="s">
        <v>4217</v>
      </c>
      <c r="E29" s="31" t="s">
        <v>5377</v>
      </c>
      <c r="F29" s="31" t="s">
        <v>6017</v>
      </c>
      <c r="G29" s="31" t="s">
        <v>183</v>
      </c>
      <c r="H29" s="31" t="s">
        <v>2542</v>
      </c>
      <c r="I29" t="e">
        <f>_xlfn.XLOOKUP(C29,'様式Ⅲ－1(男子)'!$D$19:$D$108,'様式Ⅲ－1(男子)'!$J$19:$J$108)</f>
        <v>#N/A</v>
      </c>
      <c r="N29" t="s">
        <v>84</v>
      </c>
      <c r="O29">
        <v>20</v>
      </c>
      <c r="Q29" s="32"/>
    </row>
    <row r="30" spans="1:17">
      <c r="A30" s="264">
        <v>29</v>
      </c>
      <c r="B30" s="16" t="s">
        <v>497</v>
      </c>
      <c r="C30" s="260" t="s">
        <v>3476</v>
      </c>
      <c r="D30" s="262" t="s">
        <v>4218</v>
      </c>
      <c r="E30" s="31" t="s">
        <v>5377</v>
      </c>
      <c r="F30" s="31" t="s">
        <v>6017</v>
      </c>
      <c r="G30" s="31" t="s">
        <v>183</v>
      </c>
      <c r="H30" s="31" t="s">
        <v>2542</v>
      </c>
      <c r="I30" t="e">
        <f>_xlfn.XLOOKUP(C30,'様式Ⅲ－1(男子)'!$D$19:$D$108,'様式Ⅲ－1(男子)'!$J$19:$J$108)</f>
        <v>#N/A</v>
      </c>
      <c r="N30" t="s">
        <v>498</v>
      </c>
      <c r="O30">
        <v>19</v>
      </c>
      <c r="Q30" s="32"/>
    </row>
    <row r="31" spans="1:17">
      <c r="A31" s="264">
        <v>30</v>
      </c>
      <c r="B31" s="16" t="s">
        <v>499</v>
      </c>
      <c r="C31" s="260" t="s">
        <v>3094</v>
      </c>
      <c r="D31" s="262" t="s">
        <v>4219</v>
      </c>
      <c r="E31" s="31" t="s">
        <v>5377</v>
      </c>
      <c r="F31" s="31" t="s">
        <v>6017</v>
      </c>
      <c r="G31" s="31" t="s">
        <v>271</v>
      </c>
      <c r="H31" s="31" t="s">
        <v>2538</v>
      </c>
      <c r="I31" t="e">
        <f>_xlfn.XLOOKUP(C31,'様式Ⅲ－1(男子)'!$D$19:$D$108,'様式Ⅲ－1(男子)'!$J$19:$J$108)</f>
        <v>#N/A</v>
      </c>
      <c r="N31" t="s">
        <v>83</v>
      </c>
      <c r="O31">
        <v>18</v>
      </c>
      <c r="Q31" s="32"/>
    </row>
    <row r="32" spans="1:17">
      <c r="A32" s="264">
        <v>31</v>
      </c>
      <c r="B32" s="16" t="s">
        <v>500</v>
      </c>
      <c r="C32" s="260" t="s">
        <v>2765</v>
      </c>
      <c r="D32" s="262" t="s">
        <v>4220</v>
      </c>
      <c r="E32" s="31" t="s">
        <v>5377</v>
      </c>
      <c r="F32" s="31" t="s">
        <v>6017</v>
      </c>
      <c r="G32" s="31" t="s">
        <v>271</v>
      </c>
      <c r="H32" s="31" t="s">
        <v>2537</v>
      </c>
      <c r="I32" t="e">
        <f>_xlfn.XLOOKUP(C32,'様式Ⅲ－1(男子)'!$D$19:$D$108,'様式Ⅲ－1(男子)'!$J$19:$J$108)</f>
        <v>#N/A</v>
      </c>
      <c r="N32" t="s">
        <v>78</v>
      </c>
      <c r="O32">
        <v>17</v>
      </c>
      <c r="Q32" s="32"/>
    </row>
    <row r="33" spans="1:17">
      <c r="A33" s="264">
        <v>32</v>
      </c>
      <c r="B33" s="16" t="s">
        <v>501</v>
      </c>
      <c r="C33" s="260" t="s">
        <v>2763</v>
      </c>
      <c r="D33" s="262" t="s">
        <v>4221</v>
      </c>
      <c r="E33" s="31" t="s">
        <v>5377</v>
      </c>
      <c r="F33" s="31" t="s">
        <v>6017</v>
      </c>
      <c r="G33" s="31" t="s">
        <v>271</v>
      </c>
      <c r="H33" s="31" t="s">
        <v>2537</v>
      </c>
      <c r="I33" t="e">
        <f>_xlfn.XLOOKUP(C33,'様式Ⅲ－1(男子)'!$D$19:$D$108,'様式Ⅲ－1(男子)'!$J$19:$J$108)</f>
        <v>#N/A</v>
      </c>
      <c r="N33" t="s">
        <v>502</v>
      </c>
      <c r="O33">
        <v>16</v>
      </c>
      <c r="Q33" s="32"/>
    </row>
    <row r="34" spans="1:17">
      <c r="A34" s="264">
        <v>33</v>
      </c>
      <c r="B34" s="16" t="s">
        <v>503</v>
      </c>
      <c r="C34" s="260" t="s">
        <v>3773</v>
      </c>
      <c r="D34" s="262" t="s">
        <v>4222</v>
      </c>
      <c r="E34" s="31" t="s">
        <v>5377</v>
      </c>
      <c r="F34" s="31" t="s">
        <v>6017</v>
      </c>
      <c r="G34" s="31" t="s">
        <v>271</v>
      </c>
      <c r="H34" s="31" t="s">
        <v>2538</v>
      </c>
      <c r="I34" t="e">
        <f>_xlfn.XLOOKUP(C34,'様式Ⅲ－1(男子)'!$D$19:$D$108,'様式Ⅲ－1(男子)'!$J$19:$J$108)</f>
        <v>#N/A</v>
      </c>
      <c r="N34" t="s">
        <v>504</v>
      </c>
      <c r="O34">
        <v>15</v>
      </c>
      <c r="Q34" s="32"/>
    </row>
    <row r="35" spans="1:17">
      <c r="A35" s="264">
        <v>34</v>
      </c>
      <c r="B35" s="16" t="s">
        <v>505</v>
      </c>
      <c r="C35" s="260" t="s">
        <v>3057</v>
      </c>
      <c r="D35" s="262" t="s">
        <v>4223</v>
      </c>
      <c r="E35" s="31" t="s">
        <v>5377</v>
      </c>
      <c r="F35" s="31" t="s">
        <v>6017</v>
      </c>
      <c r="G35" s="31" t="s">
        <v>271</v>
      </c>
      <c r="H35" s="31" t="s">
        <v>2538</v>
      </c>
      <c r="I35" t="e">
        <f>_xlfn.XLOOKUP(C35,'様式Ⅲ－1(男子)'!$D$19:$D$108,'様式Ⅲ－1(男子)'!$J$19:$J$108)</f>
        <v>#N/A</v>
      </c>
      <c r="N35" t="s">
        <v>71</v>
      </c>
      <c r="O35">
        <v>14</v>
      </c>
      <c r="Q35" s="32"/>
    </row>
    <row r="36" spans="1:17">
      <c r="A36" s="264">
        <v>35</v>
      </c>
      <c r="B36" s="16" t="s">
        <v>506</v>
      </c>
      <c r="C36" s="260" t="s">
        <v>2897</v>
      </c>
      <c r="D36" s="262" t="s">
        <v>4224</v>
      </c>
      <c r="E36" s="31" t="s">
        <v>5377</v>
      </c>
      <c r="F36" s="31" t="s">
        <v>6017</v>
      </c>
      <c r="G36" s="31" t="s">
        <v>271</v>
      </c>
      <c r="H36" s="31" t="s">
        <v>2537</v>
      </c>
      <c r="I36" t="e">
        <f>_xlfn.XLOOKUP(C36,'様式Ⅲ－1(男子)'!$D$19:$D$108,'様式Ⅲ－1(男子)'!$J$19:$J$108)</f>
        <v>#N/A</v>
      </c>
      <c r="N36" t="s">
        <v>70</v>
      </c>
      <c r="O36">
        <v>13</v>
      </c>
      <c r="Q36" s="32"/>
    </row>
    <row r="37" spans="1:17">
      <c r="A37" s="264">
        <v>36</v>
      </c>
      <c r="B37" s="16" t="s">
        <v>507</v>
      </c>
      <c r="C37" s="260" t="s">
        <v>3096</v>
      </c>
      <c r="D37" s="262" t="s">
        <v>4225</v>
      </c>
      <c r="E37" s="31" t="s">
        <v>5377</v>
      </c>
      <c r="F37" s="31" t="s">
        <v>6017</v>
      </c>
      <c r="G37" s="31" t="s">
        <v>271</v>
      </c>
      <c r="H37" s="31" t="s">
        <v>2538</v>
      </c>
      <c r="I37" t="e">
        <f>_xlfn.XLOOKUP(C37,'様式Ⅲ－1(男子)'!$D$19:$D$108,'様式Ⅲ－1(男子)'!$J$19:$J$108)</f>
        <v>#N/A</v>
      </c>
      <c r="N37" t="s">
        <v>67</v>
      </c>
      <c r="O37">
        <v>12</v>
      </c>
      <c r="Q37" s="32"/>
    </row>
    <row r="38" spans="1:17">
      <c r="A38" s="264">
        <v>37</v>
      </c>
      <c r="B38" s="16" t="s">
        <v>508</v>
      </c>
      <c r="C38" s="260" t="s">
        <v>2525</v>
      </c>
      <c r="D38" s="262" t="s">
        <v>4226</v>
      </c>
      <c r="E38" s="31" t="s">
        <v>5377</v>
      </c>
      <c r="F38" s="31" t="s">
        <v>6017</v>
      </c>
      <c r="G38" s="31" t="s">
        <v>271</v>
      </c>
      <c r="H38" s="31" t="s">
        <v>424</v>
      </c>
      <c r="I38" t="e">
        <f>_xlfn.XLOOKUP(C38,'様式Ⅲ－1(男子)'!$D$19:$D$108,'様式Ⅲ－1(男子)'!$J$19:$J$108)</f>
        <v>#N/A</v>
      </c>
      <c r="N38" t="s">
        <v>62</v>
      </c>
      <c r="O38">
        <v>11</v>
      </c>
      <c r="Q38" s="32"/>
    </row>
    <row r="39" spans="1:17">
      <c r="A39" s="264">
        <v>38</v>
      </c>
      <c r="B39" s="16" t="s">
        <v>509</v>
      </c>
      <c r="C39" s="260" t="s">
        <v>2571</v>
      </c>
      <c r="D39" s="262" t="s">
        <v>4227</v>
      </c>
      <c r="E39" s="31" t="s">
        <v>5377</v>
      </c>
      <c r="F39" s="31" t="s">
        <v>6017</v>
      </c>
      <c r="G39" s="31" t="s">
        <v>271</v>
      </c>
      <c r="H39" s="31" t="s">
        <v>429</v>
      </c>
      <c r="I39" t="e">
        <f>_xlfn.XLOOKUP(C39,'様式Ⅲ－1(男子)'!$D$19:$D$108,'様式Ⅲ－1(男子)'!$J$19:$J$108)</f>
        <v>#N/A</v>
      </c>
      <c r="N39" t="s">
        <v>61</v>
      </c>
      <c r="O39">
        <v>10</v>
      </c>
      <c r="Q39" s="32"/>
    </row>
    <row r="40" spans="1:17">
      <c r="A40" s="264">
        <v>39</v>
      </c>
      <c r="B40" s="16" t="s">
        <v>510</v>
      </c>
      <c r="C40" s="260" t="s">
        <v>2895</v>
      </c>
      <c r="D40" s="262" t="s">
        <v>4228</v>
      </c>
      <c r="E40" s="31" t="s">
        <v>5377</v>
      </c>
      <c r="F40" s="31" t="s">
        <v>6017</v>
      </c>
      <c r="G40" s="31" t="s">
        <v>271</v>
      </c>
      <c r="H40" s="31" t="s">
        <v>2537</v>
      </c>
      <c r="I40" t="e">
        <f>_xlfn.XLOOKUP(C40,'様式Ⅲ－1(男子)'!$D$19:$D$108,'様式Ⅲ－1(男子)'!$J$19:$J$108)</f>
        <v>#N/A</v>
      </c>
      <c r="N40" t="s">
        <v>60</v>
      </c>
      <c r="O40">
        <v>9</v>
      </c>
      <c r="Q40" s="32"/>
    </row>
    <row r="41" spans="1:17">
      <c r="A41" s="264">
        <v>40</v>
      </c>
      <c r="B41" s="16" t="s">
        <v>511</v>
      </c>
      <c r="C41" s="260" t="s">
        <v>3550</v>
      </c>
      <c r="D41" s="262" t="s">
        <v>4229</v>
      </c>
      <c r="E41" s="31" t="s">
        <v>5377</v>
      </c>
      <c r="F41" s="31" t="s">
        <v>6017</v>
      </c>
      <c r="G41" s="31" t="s">
        <v>271</v>
      </c>
      <c r="H41" s="31" t="s">
        <v>2542</v>
      </c>
      <c r="I41" t="e">
        <f>_xlfn.XLOOKUP(C41,'様式Ⅲ－1(男子)'!$D$19:$D$108,'様式Ⅲ－1(男子)'!$J$19:$J$108)</f>
        <v>#N/A</v>
      </c>
      <c r="N41" t="s">
        <v>58</v>
      </c>
      <c r="O41">
        <v>8</v>
      </c>
      <c r="Q41" s="32"/>
    </row>
    <row r="42" spans="1:17">
      <c r="A42" s="264">
        <v>41</v>
      </c>
      <c r="B42" s="16" t="s">
        <v>512</v>
      </c>
      <c r="C42" s="260" t="s">
        <v>3135</v>
      </c>
      <c r="D42" s="262" t="s">
        <v>4230</v>
      </c>
      <c r="E42" s="31" t="s">
        <v>5377</v>
      </c>
      <c r="F42" s="31" t="s">
        <v>6017</v>
      </c>
      <c r="G42" s="31" t="s">
        <v>271</v>
      </c>
      <c r="H42" s="31" t="s">
        <v>2538</v>
      </c>
      <c r="I42" t="e">
        <f>_xlfn.XLOOKUP(C42,'様式Ⅲ－1(男子)'!$D$19:$D$108,'様式Ⅲ－1(男子)'!$J$19:$J$108)</f>
        <v>#N/A</v>
      </c>
      <c r="N42" t="s">
        <v>57</v>
      </c>
      <c r="O42">
        <v>7</v>
      </c>
      <c r="Q42" s="32"/>
    </row>
    <row r="43" spans="1:17">
      <c r="A43" s="264">
        <v>42</v>
      </c>
      <c r="B43" s="16" t="s">
        <v>513</v>
      </c>
      <c r="C43" s="260" t="s">
        <v>2816</v>
      </c>
      <c r="D43" s="262" t="s">
        <v>4231</v>
      </c>
      <c r="E43" s="31" t="s">
        <v>5377</v>
      </c>
      <c r="F43" s="31" t="s">
        <v>6017</v>
      </c>
      <c r="G43" s="31" t="s">
        <v>271</v>
      </c>
      <c r="H43" s="31" t="s">
        <v>2537</v>
      </c>
      <c r="I43" t="e">
        <f>_xlfn.XLOOKUP(C43,'様式Ⅲ－1(男子)'!$D$19:$D$108,'様式Ⅲ－1(男子)'!$J$19:$J$108)</f>
        <v>#N/A</v>
      </c>
      <c r="N43" t="s">
        <v>56</v>
      </c>
      <c r="O43">
        <v>6</v>
      </c>
      <c r="Q43" s="32"/>
    </row>
    <row r="44" spans="1:17">
      <c r="A44" s="264">
        <v>43</v>
      </c>
      <c r="B44" s="16" t="s">
        <v>514</v>
      </c>
      <c r="C44" s="260" t="s">
        <v>2759</v>
      </c>
      <c r="D44" s="262" t="s">
        <v>4232</v>
      </c>
      <c r="E44" s="31" t="s">
        <v>5377</v>
      </c>
      <c r="F44" s="31" t="s">
        <v>6017</v>
      </c>
      <c r="G44" s="31" t="s">
        <v>271</v>
      </c>
      <c r="H44" s="31" t="s">
        <v>2537</v>
      </c>
      <c r="I44" t="e">
        <f>_xlfn.XLOOKUP(C44,'様式Ⅲ－1(男子)'!$D$19:$D$108,'様式Ⅲ－1(男子)'!$J$19:$J$108)</f>
        <v>#N/A</v>
      </c>
      <c r="N44" t="s">
        <v>54</v>
      </c>
      <c r="O44">
        <v>5</v>
      </c>
      <c r="Q44" s="32"/>
    </row>
    <row r="45" spans="1:17">
      <c r="A45" s="264">
        <v>44</v>
      </c>
      <c r="B45" s="16" t="s">
        <v>515</v>
      </c>
      <c r="C45" s="260" t="s">
        <v>3774</v>
      </c>
      <c r="D45" s="262" t="s">
        <v>4233</v>
      </c>
      <c r="E45" s="31" t="s">
        <v>5377</v>
      </c>
      <c r="F45" s="31" t="s">
        <v>6017</v>
      </c>
      <c r="G45" s="31" t="s">
        <v>271</v>
      </c>
      <c r="H45" s="31" t="s">
        <v>2542</v>
      </c>
      <c r="I45" t="e">
        <f>_xlfn.XLOOKUP(C45,'様式Ⅲ－1(男子)'!$D$19:$D$108,'様式Ⅲ－1(男子)'!$J$19:$J$108)</f>
        <v>#N/A</v>
      </c>
      <c r="N45" t="s">
        <v>53</v>
      </c>
      <c r="O45">
        <v>4</v>
      </c>
      <c r="Q45" s="32"/>
    </row>
    <row r="46" spans="1:17">
      <c r="A46" s="264">
        <v>45</v>
      </c>
      <c r="B46" s="16" t="s">
        <v>516</v>
      </c>
      <c r="C46" s="260" t="s">
        <v>3100</v>
      </c>
      <c r="D46" s="262" t="s">
        <v>4234</v>
      </c>
      <c r="E46" s="31" t="s">
        <v>5377</v>
      </c>
      <c r="F46" s="31" t="s">
        <v>6017</v>
      </c>
      <c r="G46" s="31" t="s">
        <v>271</v>
      </c>
      <c r="H46" s="31" t="s">
        <v>2538</v>
      </c>
      <c r="I46" t="e">
        <f>_xlfn.XLOOKUP(C46,'様式Ⅲ－1(男子)'!$D$19:$D$108,'様式Ⅲ－1(男子)'!$J$19:$J$108)</f>
        <v>#N/A</v>
      </c>
      <c r="N46" t="s">
        <v>51</v>
      </c>
      <c r="O46">
        <v>3</v>
      </c>
      <c r="Q46" s="32"/>
    </row>
    <row r="47" spans="1:17">
      <c r="A47" s="264">
        <v>46</v>
      </c>
      <c r="B47" s="16" t="s">
        <v>517</v>
      </c>
      <c r="C47" s="260" t="s">
        <v>2573</v>
      </c>
      <c r="D47" s="262" t="s">
        <v>4235</v>
      </c>
      <c r="E47" s="31" t="s">
        <v>5377</v>
      </c>
      <c r="F47" s="31" t="s">
        <v>6017</v>
      </c>
      <c r="G47" s="31" t="s">
        <v>271</v>
      </c>
      <c r="H47" s="31" t="s">
        <v>429</v>
      </c>
      <c r="I47" t="e">
        <f>_xlfn.XLOOKUP(C47,'様式Ⅲ－1(男子)'!$D$19:$D$108,'様式Ⅲ－1(男子)'!$J$19:$J$108)</f>
        <v>#N/A</v>
      </c>
      <c r="N47" t="s">
        <v>49</v>
      </c>
      <c r="O47">
        <v>2</v>
      </c>
      <c r="Q47" s="32"/>
    </row>
    <row r="48" spans="1:17">
      <c r="A48" s="264">
        <v>47</v>
      </c>
      <c r="B48" s="16" t="s">
        <v>518</v>
      </c>
      <c r="C48" s="260" t="s">
        <v>3500</v>
      </c>
      <c r="D48" s="262" t="s">
        <v>4236</v>
      </c>
      <c r="E48" s="31" t="s">
        <v>5377</v>
      </c>
      <c r="F48" s="31" t="s">
        <v>6017</v>
      </c>
      <c r="G48" s="31" t="s">
        <v>271</v>
      </c>
      <c r="H48" s="31" t="s">
        <v>2542</v>
      </c>
      <c r="I48" t="e">
        <f>_xlfn.XLOOKUP(C48,'様式Ⅲ－1(男子)'!$D$19:$D$108,'様式Ⅲ－1(男子)'!$J$19:$J$108)</f>
        <v>#N/A</v>
      </c>
      <c r="N48" t="s">
        <v>48</v>
      </c>
      <c r="O48">
        <v>1</v>
      </c>
      <c r="Q48" s="32"/>
    </row>
    <row r="49" spans="1:17">
      <c r="A49" s="264">
        <v>48</v>
      </c>
      <c r="B49" s="16" t="s">
        <v>519</v>
      </c>
      <c r="C49" s="260" t="s">
        <v>3411</v>
      </c>
      <c r="D49" s="262" t="s">
        <v>4237</v>
      </c>
      <c r="E49" s="31" t="s">
        <v>5377</v>
      </c>
      <c r="F49" s="31" t="s">
        <v>6017</v>
      </c>
      <c r="G49" s="31" t="s">
        <v>271</v>
      </c>
      <c r="H49" s="31" t="s">
        <v>2543</v>
      </c>
      <c r="I49" t="e">
        <f>_xlfn.XLOOKUP(C49,'様式Ⅲ－1(男子)'!$D$19:$D$108,'様式Ⅲ－1(男子)'!$J$19:$J$108)</f>
        <v>#N/A</v>
      </c>
      <c r="N49" t="s">
        <v>6012</v>
      </c>
      <c r="O49">
        <v>49</v>
      </c>
      <c r="Q49" s="32"/>
    </row>
    <row r="50" spans="1:17">
      <c r="A50" s="264">
        <v>49</v>
      </c>
      <c r="B50" s="16" t="s">
        <v>520</v>
      </c>
      <c r="C50" s="260" t="s">
        <v>2898</v>
      </c>
      <c r="D50" s="262" t="s">
        <v>4238</v>
      </c>
      <c r="E50" s="31" t="s">
        <v>5377</v>
      </c>
      <c r="F50" s="31" t="s">
        <v>6017</v>
      </c>
      <c r="G50" s="31" t="s">
        <v>271</v>
      </c>
      <c r="H50" s="31" t="s">
        <v>2537</v>
      </c>
      <c r="I50" t="e">
        <f>_xlfn.XLOOKUP(C50,'様式Ⅲ－1(男子)'!$D$19:$D$108,'様式Ⅲ－1(男子)'!$J$19:$J$108)</f>
        <v>#N/A</v>
      </c>
      <c r="Q50" s="32"/>
    </row>
    <row r="51" spans="1:17">
      <c r="A51" s="264">
        <v>50</v>
      </c>
      <c r="B51" s="16" t="s">
        <v>521</v>
      </c>
      <c r="C51" s="260" t="s">
        <v>3097</v>
      </c>
      <c r="D51" s="262" t="s">
        <v>4239</v>
      </c>
      <c r="E51" s="31" t="s">
        <v>5377</v>
      </c>
      <c r="F51" s="31" t="s">
        <v>6017</v>
      </c>
      <c r="G51" s="31" t="s">
        <v>271</v>
      </c>
      <c r="H51" s="31" t="s">
        <v>2538</v>
      </c>
      <c r="I51" t="e">
        <f>_xlfn.XLOOKUP(C51,'様式Ⅲ－1(男子)'!$D$19:$D$108,'様式Ⅲ－1(男子)'!$J$19:$J$108)</f>
        <v>#N/A</v>
      </c>
      <c r="Q51" s="32"/>
    </row>
    <row r="52" spans="1:17">
      <c r="A52" s="264">
        <v>51</v>
      </c>
      <c r="B52" s="16" t="s">
        <v>522</v>
      </c>
      <c r="C52" s="260" t="s">
        <v>3499</v>
      </c>
      <c r="D52" s="262" t="s">
        <v>4240</v>
      </c>
      <c r="E52" s="31" t="s">
        <v>5377</v>
      </c>
      <c r="F52" s="31" t="s">
        <v>6017</v>
      </c>
      <c r="G52" s="31" t="s">
        <v>271</v>
      </c>
      <c r="H52" s="31" t="s">
        <v>2542</v>
      </c>
      <c r="I52" t="e">
        <f>_xlfn.XLOOKUP(C52,'様式Ⅲ－1(男子)'!$D$19:$D$108,'様式Ⅲ－1(男子)'!$J$19:$J$108)</f>
        <v>#N/A</v>
      </c>
      <c r="Q52" s="32"/>
    </row>
    <row r="53" spans="1:17">
      <c r="A53" s="264">
        <v>52</v>
      </c>
      <c r="B53" s="16" t="s">
        <v>523</v>
      </c>
      <c r="C53" s="260" t="s">
        <v>3133</v>
      </c>
      <c r="D53" s="262" t="s">
        <v>4241</v>
      </c>
      <c r="E53" s="31" t="s">
        <v>5377</v>
      </c>
      <c r="F53" s="31" t="s">
        <v>6017</v>
      </c>
      <c r="G53" s="31" t="s">
        <v>271</v>
      </c>
      <c r="H53" s="31" t="s">
        <v>2538</v>
      </c>
      <c r="I53" t="e">
        <f>_xlfn.XLOOKUP(C53,'様式Ⅲ－1(男子)'!$D$19:$D$108,'様式Ⅲ－1(男子)'!$J$19:$J$108)</f>
        <v>#N/A</v>
      </c>
      <c r="Q53" s="32"/>
    </row>
    <row r="54" spans="1:17">
      <c r="A54" s="264">
        <v>53</v>
      </c>
      <c r="B54" s="16" t="s">
        <v>524</v>
      </c>
      <c r="C54" s="260" t="s">
        <v>3099</v>
      </c>
      <c r="D54" s="262" t="s">
        <v>4242</v>
      </c>
      <c r="E54" s="31" t="s">
        <v>5377</v>
      </c>
      <c r="F54" s="31" t="s">
        <v>6017</v>
      </c>
      <c r="G54" s="31" t="s">
        <v>271</v>
      </c>
      <c r="H54" s="31" t="s">
        <v>2537</v>
      </c>
      <c r="I54" t="e">
        <f>_xlfn.XLOOKUP(C54,'様式Ⅲ－1(男子)'!$D$19:$D$108,'様式Ⅲ－1(男子)'!$J$19:$J$108)</f>
        <v>#N/A</v>
      </c>
      <c r="Q54" s="32"/>
    </row>
    <row r="55" spans="1:17">
      <c r="A55" s="264">
        <v>54</v>
      </c>
      <c r="B55" s="16" t="s">
        <v>525</v>
      </c>
      <c r="C55" s="260" t="s">
        <v>3054</v>
      </c>
      <c r="D55" s="262" t="s">
        <v>4243</v>
      </c>
      <c r="E55" s="31" t="s">
        <v>5377</v>
      </c>
      <c r="F55" s="31" t="s">
        <v>6017</v>
      </c>
      <c r="G55" s="31" t="s">
        <v>271</v>
      </c>
      <c r="H55" s="31" t="s">
        <v>2538</v>
      </c>
      <c r="I55" t="e">
        <f>_xlfn.XLOOKUP(C55,'様式Ⅲ－1(男子)'!$D$19:$D$108,'様式Ⅲ－1(男子)'!$J$19:$J$108)</f>
        <v>#N/A</v>
      </c>
      <c r="Q55" s="32"/>
    </row>
    <row r="56" spans="1:17">
      <c r="A56" s="264">
        <v>55</v>
      </c>
      <c r="B56" s="16" t="s">
        <v>526</v>
      </c>
      <c r="C56" s="260" t="s">
        <v>3543</v>
      </c>
      <c r="D56" s="262" t="s">
        <v>4244</v>
      </c>
      <c r="E56" s="31" t="s">
        <v>5377</v>
      </c>
      <c r="F56" s="31" t="s">
        <v>6017</v>
      </c>
      <c r="G56" s="31" t="s">
        <v>271</v>
      </c>
      <c r="H56" s="31" t="s">
        <v>2542</v>
      </c>
      <c r="I56" t="e">
        <f>_xlfn.XLOOKUP(C56,'様式Ⅲ－1(男子)'!$D$19:$D$108,'様式Ⅲ－1(男子)'!$J$19:$J$108)</f>
        <v>#N/A</v>
      </c>
      <c r="Q56" s="32"/>
    </row>
    <row r="57" spans="1:17">
      <c r="A57" s="264">
        <v>56</v>
      </c>
      <c r="B57" s="16" t="s">
        <v>527</v>
      </c>
      <c r="C57" s="260" t="s">
        <v>3098</v>
      </c>
      <c r="D57" s="262" t="s">
        <v>4245</v>
      </c>
      <c r="E57" s="31" t="s">
        <v>5377</v>
      </c>
      <c r="F57" s="31" t="s">
        <v>6017</v>
      </c>
      <c r="G57" s="31" t="s">
        <v>271</v>
      </c>
      <c r="H57" s="31" t="s">
        <v>2538</v>
      </c>
      <c r="I57" t="e">
        <f>_xlfn.XLOOKUP(C57,'様式Ⅲ－1(男子)'!$D$19:$D$108,'様式Ⅲ－1(男子)'!$J$19:$J$108)</f>
        <v>#N/A</v>
      </c>
      <c r="Q57" s="32"/>
    </row>
    <row r="58" spans="1:17">
      <c r="A58" s="264">
        <v>57</v>
      </c>
      <c r="B58" s="16" t="s">
        <v>528</v>
      </c>
      <c r="C58" s="260" t="s">
        <v>2760</v>
      </c>
      <c r="D58" s="262" t="s">
        <v>4246</v>
      </c>
      <c r="E58" s="31" t="s">
        <v>5377</v>
      </c>
      <c r="F58" s="31" t="s">
        <v>6017</v>
      </c>
      <c r="G58" s="31" t="s">
        <v>271</v>
      </c>
      <c r="H58" s="31" t="s">
        <v>2537</v>
      </c>
      <c r="I58" t="e">
        <f>_xlfn.XLOOKUP(C58,'様式Ⅲ－1(男子)'!$D$19:$D$108,'様式Ⅲ－1(男子)'!$J$19:$J$108)</f>
        <v>#N/A</v>
      </c>
      <c r="Q58" s="32"/>
    </row>
    <row r="59" spans="1:17">
      <c r="A59" s="264">
        <v>58</v>
      </c>
      <c r="B59" s="16" t="s">
        <v>529</v>
      </c>
      <c r="C59" s="260" t="s">
        <v>3501</v>
      </c>
      <c r="D59" s="262" t="s">
        <v>4247</v>
      </c>
      <c r="E59" s="31" t="s">
        <v>5377</v>
      </c>
      <c r="F59" s="31" t="s">
        <v>6017</v>
      </c>
      <c r="G59" s="31" t="s">
        <v>271</v>
      </c>
      <c r="H59" s="31" t="s">
        <v>2542</v>
      </c>
      <c r="I59" t="e">
        <f>_xlfn.XLOOKUP(C59,'様式Ⅲ－1(男子)'!$D$19:$D$108,'様式Ⅲ－1(男子)'!$J$19:$J$108)</f>
        <v>#N/A</v>
      </c>
      <c r="Q59" s="32"/>
    </row>
    <row r="60" spans="1:17">
      <c r="A60" s="264">
        <v>59</v>
      </c>
      <c r="B60" s="16" t="s">
        <v>530</v>
      </c>
      <c r="C60" s="260" t="s">
        <v>3545</v>
      </c>
      <c r="D60" s="262" t="s">
        <v>4248</v>
      </c>
      <c r="E60" s="31" t="s">
        <v>5377</v>
      </c>
      <c r="F60" s="31" t="s">
        <v>6017</v>
      </c>
      <c r="G60" s="31" t="s">
        <v>271</v>
      </c>
      <c r="H60" s="31" t="s">
        <v>2542</v>
      </c>
      <c r="I60" t="e">
        <f>_xlfn.XLOOKUP(C60,'様式Ⅲ－1(男子)'!$D$19:$D$108,'様式Ⅲ－1(男子)'!$J$19:$J$108)</f>
        <v>#N/A</v>
      </c>
      <c r="Q60" s="32"/>
    </row>
    <row r="61" spans="1:17">
      <c r="A61" s="264">
        <v>60</v>
      </c>
      <c r="B61" s="16" t="s">
        <v>531</v>
      </c>
      <c r="C61" s="260" t="s">
        <v>2762</v>
      </c>
      <c r="D61" s="262" t="s">
        <v>4249</v>
      </c>
      <c r="E61" s="31" t="s">
        <v>5377</v>
      </c>
      <c r="F61" s="31" t="s">
        <v>6017</v>
      </c>
      <c r="G61" s="31" t="s">
        <v>271</v>
      </c>
      <c r="H61" s="31" t="s">
        <v>2537</v>
      </c>
      <c r="I61" t="e">
        <f>_xlfn.XLOOKUP(C61,'様式Ⅲ－1(男子)'!$D$19:$D$108,'様式Ⅲ－1(男子)'!$J$19:$J$108)</f>
        <v>#N/A</v>
      </c>
      <c r="Q61" s="32"/>
    </row>
    <row r="62" spans="1:17">
      <c r="A62" s="264">
        <v>61</v>
      </c>
      <c r="B62" s="16" t="s">
        <v>532</v>
      </c>
      <c r="C62" s="260" t="s">
        <v>2761</v>
      </c>
      <c r="D62" s="262" t="s">
        <v>4250</v>
      </c>
      <c r="E62" s="31" t="s">
        <v>5377</v>
      </c>
      <c r="F62" s="31" t="s">
        <v>6017</v>
      </c>
      <c r="G62" s="31" t="s">
        <v>271</v>
      </c>
      <c r="H62" s="31" t="s">
        <v>2537</v>
      </c>
      <c r="I62" t="e">
        <f>_xlfn.XLOOKUP(C62,'様式Ⅲ－1(男子)'!$D$19:$D$108,'様式Ⅲ－1(男子)'!$J$19:$J$108)</f>
        <v>#N/A</v>
      </c>
      <c r="Q62" s="32"/>
    </row>
    <row r="63" spans="1:17">
      <c r="A63" s="264">
        <v>62</v>
      </c>
      <c r="B63" s="16" t="s">
        <v>533</v>
      </c>
      <c r="C63" s="260" t="s">
        <v>2896</v>
      </c>
      <c r="D63" s="262" t="s">
        <v>4251</v>
      </c>
      <c r="E63" s="31" t="s">
        <v>5377</v>
      </c>
      <c r="F63" s="31" t="s">
        <v>6017</v>
      </c>
      <c r="G63" s="31" t="s">
        <v>271</v>
      </c>
      <c r="H63" s="31" t="s">
        <v>2537</v>
      </c>
      <c r="I63" t="e">
        <f>_xlfn.XLOOKUP(C63,'様式Ⅲ－1(男子)'!$D$19:$D$108,'様式Ⅲ－1(男子)'!$J$19:$J$108)</f>
        <v>#N/A</v>
      </c>
      <c r="Q63" s="32"/>
    </row>
    <row r="64" spans="1:17">
      <c r="A64" s="264">
        <v>63</v>
      </c>
      <c r="B64" s="16" t="s">
        <v>534</v>
      </c>
      <c r="C64" s="260" t="s">
        <v>2764</v>
      </c>
      <c r="D64" s="262" t="s">
        <v>4252</v>
      </c>
      <c r="E64" s="31" t="s">
        <v>5377</v>
      </c>
      <c r="F64" s="31" t="s">
        <v>6017</v>
      </c>
      <c r="G64" s="31" t="s">
        <v>271</v>
      </c>
      <c r="H64" s="31" t="s">
        <v>2537</v>
      </c>
      <c r="I64" t="e">
        <f>_xlfn.XLOOKUP(C64,'様式Ⅲ－1(男子)'!$D$19:$D$108,'様式Ⅲ－1(男子)'!$J$19:$J$108)</f>
        <v>#N/A</v>
      </c>
      <c r="Q64" s="32"/>
    </row>
    <row r="65" spans="1:17">
      <c r="A65" s="264">
        <v>64</v>
      </c>
      <c r="B65" s="16" t="s">
        <v>535</v>
      </c>
      <c r="C65" s="260" t="s">
        <v>3544</v>
      </c>
      <c r="D65" s="262" t="s">
        <v>4253</v>
      </c>
      <c r="E65" s="31" t="s">
        <v>5377</v>
      </c>
      <c r="F65" s="31" t="s">
        <v>6017</v>
      </c>
      <c r="G65" s="31" t="s">
        <v>271</v>
      </c>
      <c r="H65" s="31" t="s">
        <v>2542</v>
      </c>
      <c r="I65" t="e">
        <f>_xlfn.XLOOKUP(C65,'様式Ⅲ－1(男子)'!$D$19:$D$108,'様式Ⅲ－1(男子)'!$J$19:$J$108)</f>
        <v>#N/A</v>
      </c>
      <c r="Q65" s="32"/>
    </row>
    <row r="66" spans="1:17">
      <c r="A66" s="264">
        <v>65</v>
      </c>
      <c r="B66" s="16" t="s">
        <v>536</v>
      </c>
      <c r="C66" s="260" t="s">
        <v>3614</v>
      </c>
      <c r="D66" s="262" t="s">
        <v>4254</v>
      </c>
      <c r="E66" s="31" t="s">
        <v>5377</v>
      </c>
      <c r="F66" s="31" t="s">
        <v>6017</v>
      </c>
      <c r="G66" s="31" t="s">
        <v>271</v>
      </c>
      <c r="H66" s="31" t="s">
        <v>2542</v>
      </c>
      <c r="I66" t="e">
        <f>_xlfn.XLOOKUP(C66,'様式Ⅲ－1(男子)'!$D$19:$D$108,'様式Ⅲ－1(男子)'!$J$19:$J$108)</f>
        <v>#N/A</v>
      </c>
      <c r="Q66" s="32"/>
    </row>
    <row r="67" spans="1:17">
      <c r="A67" s="264">
        <v>66</v>
      </c>
      <c r="B67" s="16" t="s">
        <v>537</v>
      </c>
      <c r="C67" s="260" t="s">
        <v>2738</v>
      </c>
      <c r="D67" s="262" t="s">
        <v>4255</v>
      </c>
      <c r="E67" s="31" t="s">
        <v>5377</v>
      </c>
      <c r="F67" s="31" t="s">
        <v>6017</v>
      </c>
      <c r="G67" s="31" t="s">
        <v>271</v>
      </c>
      <c r="H67" s="31" t="s">
        <v>2537</v>
      </c>
      <c r="I67" t="e">
        <f>_xlfn.XLOOKUP(C67,'様式Ⅲ－1(男子)'!$D$19:$D$108,'様式Ⅲ－1(男子)'!$J$19:$J$108)</f>
        <v>#N/A</v>
      </c>
      <c r="Q67" s="32"/>
    </row>
    <row r="68" spans="1:17">
      <c r="A68" s="264">
        <v>67</v>
      </c>
      <c r="B68" s="16" t="s">
        <v>538</v>
      </c>
      <c r="C68" s="260" t="s">
        <v>3600</v>
      </c>
      <c r="D68" s="262" t="s">
        <v>4256</v>
      </c>
      <c r="E68" s="31" t="s">
        <v>5377</v>
      </c>
      <c r="F68" s="31" t="s">
        <v>6017</v>
      </c>
      <c r="G68" s="31" t="s">
        <v>271</v>
      </c>
      <c r="H68" s="31" t="s">
        <v>2542</v>
      </c>
      <c r="I68" t="e">
        <f>_xlfn.XLOOKUP(C68,'様式Ⅲ－1(男子)'!$D$19:$D$108,'様式Ⅲ－1(男子)'!$J$19:$J$108)</f>
        <v>#N/A</v>
      </c>
      <c r="Q68" s="32"/>
    </row>
    <row r="69" spans="1:17">
      <c r="A69" s="264">
        <v>68</v>
      </c>
      <c r="B69" s="16" t="s">
        <v>539</v>
      </c>
      <c r="C69" s="260" t="s">
        <v>3055</v>
      </c>
      <c r="D69" s="262" t="s">
        <v>4257</v>
      </c>
      <c r="E69" s="31" t="s">
        <v>5377</v>
      </c>
      <c r="F69" s="31" t="s">
        <v>6017</v>
      </c>
      <c r="G69" s="31" t="s">
        <v>271</v>
      </c>
      <c r="H69" s="31" t="s">
        <v>2538</v>
      </c>
      <c r="I69" t="e">
        <f>_xlfn.XLOOKUP(C69,'様式Ⅲ－1(男子)'!$D$19:$D$108,'様式Ⅲ－1(男子)'!$J$19:$J$108)</f>
        <v>#N/A</v>
      </c>
      <c r="Q69" s="32"/>
    </row>
    <row r="70" spans="1:17">
      <c r="A70" s="264">
        <v>69</v>
      </c>
      <c r="B70" s="16" t="s">
        <v>540</v>
      </c>
      <c r="C70" s="260" t="s">
        <v>2739</v>
      </c>
      <c r="D70" s="262" t="s">
        <v>4258</v>
      </c>
      <c r="E70" s="31" t="s">
        <v>5377</v>
      </c>
      <c r="F70" s="31" t="s">
        <v>6017</v>
      </c>
      <c r="G70" s="31" t="s">
        <v>271</v>
      </c>
      <c r="H70" s="31" t="s">
        <v>2537</v>
      </c>
      <c r="I70" t="e">
        <f>_xlfn.XLOOKUP(C70,'様式Ⅲ－1(男子)'!$D$19:$D$108,'様式Ⅲ－1(男子)'!$J$19:$J$108)</f>
        <v>#N/A</v>
      </c>
      <c r="Q70" s="32"/>
    </row>
    <row r="71" spans="1:17">
      <c r="A71" s="264">
        <v>70</v>
      </c>
      <c r="B71" s="16" t="s">
        <v>541</v>
      </c>
      <c r="C71" s="260" t="s">
        <v>2740</v>
      </c>
      <c r="D71" s="262" t="s">
        <v>4259</v>
      </c>
      <c r="E71" s="31" t="s">
        <v>5377</v>
      </c>
      <c r="F71" s="31" t="s">
        <v>6017</v>
      </c>
      <c r="G71" s="31" t="s">
        <v>271</v>
      </c>
      <c r="H71" s="31" t="s">
        <v>2537</v>
      </c>
      <c r="I71" t="e">
        <f>_xlfn.XLOOKUP(C71,'様式Ⅲ－1(男子)'!$D$19:$D$108,'様式Ⅲ－1(男子)'!$J$19:$J$108)</f>
        <v>#N/A</v>
      </c>
      <c r="Q71" s="32"/>
    </row>
    <row r="72" spans="1:17">
      <c r="A72" s="264">
        <v>71</v>
      </c>
      <c r="B72" s="16" t="s">
        <v>542</v>
      </c>
      <c r="C72" s="260" t="s">
        <v>3549</v>
      </c>
      <c r="D72" s="262" t="s">
        <v>4260</v>
      </c>
      <c r="E72" s="31" t="s">
        <v>5377</v>
      </c>
      <c r="F72" s="31" t="s">
        <v>6017</v>
      </c>
      <c r="G72" s="31" t="s">
        <v>271</v>
      </c>
      <c r="H72" s="31" t="s">
        <v>2542</v>
      </c>
      <c r="I72" t="e">
        <f>_xlfn.XLOOKUP(C72,'様式Ⅲ－1(男子)'!$D$19:$D$108,'様式Ⅲ－1(男子)'!$J$19:$J$108)</f>
        <v>#N/A</v>
      </c>
      <c r="Q72" s="32"/>
    </row>
    <row r="73" spans="1:17">
      <c r="A73" s="264">
        <v>72</v>
      </c>
      <c r="B73" s="16" t="s">
        <v>543</v>
      </c>
      <c r="C73" s="260" t="s">
        <v>2737</v>
      </c>
      <c r="D73" s="262" t="s">
        <v>4261</v>
      </c>
      <c r="E73" s="31" t="s">
        <v>5377</v>
      </c>
      <c r="F73" s="31" t="s">
        <v>6017</v>
      </c>
      <c r="G73" s="31" t="s">
        <v>271</v>
      </c>
      <c r="H73" s="31" t="s">
        <v>2537</v>
      </c>
      <c r="I73" t="e">
        <f>_xlfn.XLOOKUP(C73,'様式Ⅲ－1(男子)'!$D$19:$D$108,'様式Ⅲ－1(男子)'!$J$19:$J$108)</f>
        <v>#N/A</v>
      </c>
      <c r="Q73" s="32"/>
    </row>
    <row r="74" spans="1:17">
      <c r="A74" s="264">
        <v>73</v>
      </c>
      <c r="B74" s="16" t="s">
        <v>544</v>
      </c>
      <c r="C74" s="260" t="s">
        <v>3542</v>
      </c>
      <c r="D74" s="262" t="s">
        <v>4262</v>
      </c>
      <c r="E74" s="31" t="s">
        <v>5377</v>
      </c>
      <c r="F74" s="31" t="s">
        <v>6017</v>
      </c>
      <c r="G74" s="31" t="s">
        <v>271</v>
      </c>
      <c r="H74" s="31" t="s">
        <v>2542</v>
      </c>
      <c r="I74" t="e">
        <f>_xlfn.XLOOKUP(C74,'様式Ⅲ－1(男子)'!$D$19:$D$108,'様式Ⅲ－1(男子)'!$J$19:$J$108)</f>
        <v>#N/A</v>
      </c>
      <c r="Q74" s="32"/>
    </row>
    <row r="75" spans="1:17">
      <c r="A75" s="264">
        <v>74</v>
      </c>
      <c r="B75" s="16" t="s">
        <v>545</v>
      </c>
      <c r="C75" s="260" t="s">
        <v>2574</v>
      </c>
      <c r="D75" s="262" t="s">
        <v>4263</v>
      </c>
      <c r="E75" s="31" t="s">
        <v>5377</v>
      </c>
      <c r="F75" s="31" t="s">
        <v>6017</v>
      </c>
      <c r="G75" s="31" t="s">
        <v>271</v>
      </c>
      <c r="H75" s="31" t="s">
        <v>429</v>
      </c>
      <c r="I75" t="e">
        <f>_xlfn.XLOOKUP(C75,'様式Ⅲ－1(男子)'!$D$19:$D$108,'様式Ⅲ－1(男子)'!$J$19:$J$108)</f>
        <v>#N/A</v>
      </c>
      <c r="Q75" s="32"/>
    </row>
    <row r="76" spans="1:17">
      <c r="A76" s="264">
        <v>75</v>
      </c>
      <c r="B76" s="16" t="s">
        <v>546</v>
      </c>
      <c r="C76" s="260" t="s">
        <v>2741</v>
      </c>
      <c r="D76" s="262" t="s">
        <v>4264</v>
      </c>
      <c r="E76" s="31" t="s">
        <v>5377</v>
      </c>
      <c r="F76" s="31" t="s">
        <v>6017</v>
      </c>
      <c r="G76" s="31" t="s">
        <v>271</v>
      </c>
      <c r="H76" s="31" t="s">
        <v>2537</v>
      </c>
      <c r="I76" t="e">
        <f>_xlfn.XLOOKUP(C76,'様式Ⅲ－1(男子)'!$D$19:$D$108,'様式Ⅲ－1(男子)'!$J$19:$J$108)</f>
        <v>#N/A</v>
      </c>
      <c r="Q76" s="32"/>
    </row>
    <row r="77" spans="1:17">
      <c r="A77" s="264">
        <v>76</v>
      </c>
      <c r="B77" s="16" t="s">
        <v>547</v>
      </c>
      <c r="C77" s="260" t="s">
        <v>2566</v>
      </c>
      <c r="D77" s="262" t="s">
        <v>4265</v>
      </c>
      <c r="E77" s="31" t="s">
        <v>5377</v>
      </c>
      <c r="F77" s="31" t="s">
        <v>6017</v>
      </c>
      <c r="G77" s="31" t="s">
        <v>271</v>
      </c>
      <c r="H77" s="31" t="s">
        <v>429</v>
      </c>
      <c r="I77" t="e">
        <f>_xlfn.XLOOKUP(C77,'様式Ⅲ－1(男子)'!$D$19:$D$108,'様式Ⅲ－1(男子)'!$J$19:$J$108)</f>
        <v>#N/A</v>
      </c>
      <c r="Q77" s="32"/>
    </row>
    <row r="78" spans="1:17">
      <c r="A78" s="264">
        <v>77</v>
      </c>
      <c r="B78" s="16" t="s">
        <v>548</v>
      </c>
      <c r="C78" s="260" t="s">
        <v>2839</v>
      </c>
      <c r="D78" s="262" t="s">
        <v>4266</v>
      </c>
      <c r="E78" s="31" t="s">
        <v>5377</v>
      </c>
      <c r="F78" s="31" t="s">
        <v>6017</v>
      </c>
      <c r="G78" s="31" t="s">
        <v>271</v>
      </c>
      <c r="H78" s="31" t="s">
        <v>2537</v>
      </c>
      <c r="I78" t="e">
        <f>_xlfn.XLOOKUP(C78,'様式Ⅲ－1(男子)'!$D$19:$D$108,'様式Ⅲ－1(男子)'!$J$19:$J$108)</f>
        <v>#N/A</v>
      </c>
      <c r="Q78" s="32"/>
    </row>
    <row r="79" spans="1:17">
      <c r="A79" s="264">
        <v>78</v>
      </c>
      <c r="B79" s="16" t="s">
        <v>549</v>
      </c>
      <c r="C79" s="260" t="s">
        <v>2519</v>
      </c>
      <c r="D79" s="262" t="s">
        <v>4267</v>
      </c>
      <c r="E79" s="31" t="s">
        <v>5377</v>
      </c>
      <c r="F79" s="31" t="s">
        <v>6017</v>
      </c>
      <c r="G79" s="31" t="s">
        <v>271</v>
      </c>
      <c r="H79" s="31" t="s">
        <v>424</v>
      </c>
      <c r="I79" t="e">
        <f>_xlfn.XLOOKUP(C79,'様式Ⅲ－1(男子)'!$D$19:$D$108,'様式Ⅲ－1(男子)'!$J$19:$J$108)</f>
        <v>#N/A</v>
      </c>
      <c r="Q79" s="32"/>
    </row>
    <row r="80" spans="1:17">
      <c r="A80" s="264">
        <v>79</v>
      </c>
      <c r="B80" s="16" t="s">
        <v>550</v>
      </c>
      <c r="C80" s="260" t="s">
        <v>3548</v>
      </c>
      <c r="D80" s="262" t="s">
        <v>4268</v>
      </c>
      <c r="E80" s="31" t="s">
        <v>5377</v>
      </c>
      <c r="F80" s="31" t="s">
        <v>6017</v>
      </c>
      <c r="G80" s="31" t="s">
        <v>271</v>
      </c>
      <c r="H80" s="31" t="s">
        <v>2542</v>
      </c>
      <c r="I80" t="e">
        <f>_xlfn.XLOOKUP(C80,'様式Ⅲ－1(男子)'!$D$19:$D$108,'様式Ⅲ－1(男子)'!$J$19:$J$108)</f>
        <v>#N/A</v>
      </c>
      <c r="Q80" s="32"/>
    </row>
    <row r="81" spans="1:17">
      <c r="A81" s="264">
        <v>80</v>
      </c>
      <c r="B81" s="16" t="s">
        <v>552</v>
      </c>
      <c r="C81" s="260" t="s">
        <v>3547</v>
      </c>
      <c r="D81" s="262" t="s">
        <v>4269</v>
      </c>
      <c r="E81" s="31" t="s">
        <v>5377</v>
      </c>
      <c r="F81" s="31" t="s">
        <v>6017</v>
      </c>
      <c r="G81" s="31" t="s">
        <v>271</v>
      </c>
      <c r="H81" s="31" t="s">
        <v>2542</v>
      </c>
      <c r="I81" t="e">
        <f>_xlfn.XLOOKUP(C81,'様式Ⅲ－1(男子)'!$D$19:$D$108,'様式Ⅲ－1(男子)'!$J$19:$J$108)</f>
        <v>#N/A</v>
      </c>
      <c r="Q81" s="32"/>
    </row>
    <row r="82" spans="1:17">
      <c r="A82" s="264">
        <v>81</v>
      </c>
      <c r="B82" s="16" t="s">
        <v>553</v>
      </c>
      <c r="C82" s="260" t="s">
        <v>3599</v>
      </c>
      <c r="D82" s="262" t="s">
        <v>4270</v>
      </c>
      <c r="E82" s="31" t="s">
        <v>5377</v>
      </c>
      <c r="F82" s="31" t="s">
        <v>6017</v>
      </c>
      <c r="G82" s="31" t="s">
        <v>271</v>
      </c>
      <c r="H82" s="31" t="s">
        <v>2542</v>
      </c>
      <c r="I82" t="e">
        <f>_xlfn.XLOOKUP(C82,'様式Ⅲ－1(男子)'!$D$19:$D$108,'様式Ⅲ－1(男子)'!$J$19:$J$108)</f>
        <v>#N/A</v>
      </c>
      <c r="Q82" s="32"/>
    </row>
    <row r="83" spans="1:17">
      <c r="A83" s="264">
        <v>82</v>
      </c>
      <c r="B83" s="16" t="s">
        <v>554</v>
      </c>
      <c r="C83" s="260" t="s">
        <v>3056</v>
      </c>
      <c r="D83" s="262" t="s">
        <v>4271</v>
      </c>
      <c r="E83" s="31" t="s">
        <v>5377</v>
      </c>
      <c r="F83" s="31" t="s">
        <v>6017</v>
      </c>
      <c r="G83" s="31" t="s">
        <v>271</v>
      </c>
      <c r="H83" s="31" t="s">
        <v>2538</v>
      </c>
      <c r="I83" t="e">
        <f>_xlfn.XLOOKUP(C83,'様式Ⅲ－1(男子)'!$D$19:$D$108,'様式Ⅲ－1(男子)'!$J$19:$J$108)</f>
        <v>#N/A</v>
      </c>
      <c r="Q83" s="32"/>
    </row>
    <row r="84" spans="1:17">
      <c r="A84" s="264">
        <v>83</v>
      </c>
      <c r="B84" s="16" t="s">
        <v>555</v>
      </c>
      <c r="C84" s="260" t="s">
        <v>2766</v>
      </c>
      <c r="D84" s="262" t="s">
        <v>4272</v>
      </c>
      <c r="E84" s="31" t="s">
        <v>5377</v>
      </c>
      <c r="F84" s="31" t="s">
        <v>6017</v>
      </c>
      <c r="G84" s="31" t="s">
        <v>271</v>
      </c>
      <c r="H84" s="31" t="s">
        <v>2537</v>
      </c>
      <c r="I84" t="e">
        <f>_xlfn.XLOOKUP(C84,'様式Ⅲ－1(男子)'!$D$19:$D$108,'様式Ⅲ－1(男子)'!$J$19:$J$108)</f>
        <v>#N/A</v>
      </c>
      <c r="Q84" s="32"/>
    </row>
    <row r="85" spans="1:17">
      <c r="A85" s="264">
        <v>84</v>
      </c>
      <c r="B85" s="16" t="s">
        <v>556</v>
      </c>
      <c r="C85" s="260" t="s">
        <v>3546</v>
      </c>
      <c r="D85" s="262" t="s">
        <v>4273</v>
      </c>
      <c r="E85" s="31" t="s">
        <v>5377</v>
      </c>
      <c r="F85" s="31" t="s">
        <v>6017</v>
      </c>
      <c r="G85" s="31" t="s">
        <v>271</v>
      </c>
      <c r="H85" s="31" t="s">
        <v>2542</v>
      </c>
      <c r="I85" t="e">
        <f>_xlfn.XLOOKUP(C85,'様式Ⅲ－1(男子)'!$D$19:$D$108,'様式Ⅲ－1(男子)'!$J$19:$J$108)</f>
        <v>#N/A</v>
      </c>
      <c r="Q85" s="32"/>
    </row>
    <row r="86" spans="1:17">
      <c r="A86" s="264">
        <v>85</v>
      </c>
      <c r="B86" s="16" t="s">
        <v>557</v>
      </c>
      <c r="C86" s="260" t="s">
        <v>2893</v>
      </c>
      <c r="D86" s="262" t="s">
        <v>4274</v>
      </c>
      <c r="E86" s="31" t="s">
        <v>5377</v>
      </c>
      <c r="F86" s="31" t="s">
        <v>6017</v>
      </c>
      <c r="G86" s="31" t="s">
        <v>271</v>
      </c>
      <c r="H86" s="31" t="s">
        <v>2537</v>
      </c>
      <c r="I86" t="e">
        <f>_xlfn.XLOOKUP(C86,'様式Ⅲ－1(男子)'!$D$19:$D$108,'様式Ⅲ－1(男子)'!$J$19:$J$108)</f>
        <v>#N/A</v>
      </c>
      <c r="Q86" s="32"/>
    </row>
    <row r="87" spans="1:17">
      <c r="A87" s="264">
        <v>86</v>
      </c>
      <c r="B87" s="16" t="s">
        <v>558</v>
      </c>
      <c r="C87" s="260" t="s">
        <v>2894</v>
      </c>
      <c r="D87" s="262" t="s">
        <v>4275</v>
      </c>
      <c r="E87" s="31" t="s">
        <v>5377</v>
      </c>
      <c r="F87" s="31" t="s">
        <v>6017</v>
      </c>
      <c r="G87" s="31" t="s">
        <v>271</v>
      </c>
      <c r="H87" s="31" t="s">
        <v>2537</v>
      </c>
      <c r="I87" t="e">
        <f>_xlfn.XLOOKUP(C87,'様式Ⅲ－1(男子)'!$D$19:$D$108,'様式Ⅲ－1(男子)'!$J$19:$J$108)</f>
        <v>#N/A</v>
      </c>
      <c r="Q87" s="32"/>
    </row>
    <row r="88" spans="1:17">
      <c r="A88" s="264">
        <v>87</v>
      </c>
      <c r="B88" s="16" t="s">
        <v>559</v>
      </c>
      <c r="C88" s="260" t="s">
        <v>3095</v>
      </c>
      <c r="D88" s="262" t="s">
        <v>4276</v>
      </c>
      <c r="E88" s="31" t="s">
        <v>5377</v>
      </c>
      <c r="F88" s="31" t="s">
        <v>6017</v>
      </c>
      <c r="G88" s="31" t="s">
        <v>271</v>
      </c>
      <c r="H88" s="31" t="s">
        <v>2538</v>
      </c>
      <c r="I88" t="e">
        <f>_xlfn.XLOOKUP(C88,'様式Ⅲ－1(男子)'!$D$19:$D$108,'様式Ⅲ－1(男子)'!$J$19:$J$108)</f>
        <v>#N/A</v>
      </c>
      <c r="Q88" s="32"/>
    </row>
    <row r="89" spans="1:17">
      <c r="A89" s="264">
        <v>88</v>
      </c>
      <c r="B89" s="16" t="s">
        <v>560</v>
      </c>
      <c r="C89" s="260" t="s">
        <v>3433</v>
      </c>
      <c r="D89" s="262" t="s">
        <v>4277</v>
      </c>
      <c r="E89" s="31" t="s">
        <v>5377</v>
      </c>
      <c r="F89" s="31" t="s">
        <v>6017</v>
      </c>
      <c r="G89" s="31" t="s">
        <v>231</v>
      </c>
      <c r="H89" s="31" t="s">
        <v>424</v>
      </c>
      <c r="I89" t="e">
        <f>_xlfn.XLOOKUP(C89,'様式Ⅲ－1(男子)'!$D$19:$D$108,'様式Ⅲ－1(男子)'!$J$19:$J$108)</f>
        <v>#N/A</v>
      </c>
      <c r="Q89" s="32"/>
    </row>
    <row r="90" spans="1:17">
      <c r="A90" s="264">
        <v>89</v>
      </c>
      <c r="B90" s="16" t="s">
        <v>561</v>
      </c>
      <c r="C90" s="260" t="s">
        <v>2534</v>
      </c>
      <c r="D90" s="262" t="s">
        <v>4278</v>
      </c>
      <c r="E90" s="31" t="s">
        <v>5377</v>
      </c>
      <c r="F90" s="31" t="s">
        <v>6017</v>
      </c>
      <c r="G90" s="31" t="s">
        <v>231</v>
      </c>
      <c r="H90" s="31" t="s">
        <v>424</v>
      </c>
      <c r="I90" t="e">
        <f>_xlfn.XLOOKUP(C90,'様式Ⅲ－1(男子)'!$D$19:$D$108,'様式Ⅲ－1(男子)'!$J$19:$J$108)</f>
        <v>#N/A</v>
      </c>
      <c r="Q90" s="32"/>
    </row>
    <row r="91" spans="1:17">
      <c r="A91" s="264">
        <v>90</v>
      </c>
      <c r="B91" s="16" t="s">
        <v>562</v>
      </c>
      <c r="C91" s="260" t="s">
        <v>2522</v>
      </c>
      <c r="D91" s="262" t="s">
        <v>4279</v>
      </c>
      <c r="E91" s="31" t="s">
        <v>5377</v>
      </c>
      <c r="F91" s="31" t="s">
        <v>6017</v>
      </c>
      <c r="G91" s="31" t="s">
        <v>231</v>
      </c>
      <c r="H91" s="31" t="s">
        <v>424</v>
      </c>
      <c r="I91" t="e">
        <f>_xlfn.XLOOKUP(C91,'様式Ⅲ－1(男子)'!$D$19:$D$108,'様式Ⅲ－1(男子)'!$J$19:$J$108)</f>
        <v>#N/A</v>
      </c>
      <c r="Q91" s="32"/>
    </row>
    <row r="92" spans="1:17">
      <c r="A92" s="264">
        <v>91</v>
      </c>
      <c r="B92" s="16" t="s">
        <v>563</v>
      </c>
      <c r="C92" s="260" t="s">
        <v>2535</v>
      </c>
      <c r="D92" s="262" t="s">
        <v>4280</v>
      </c>
      <c r="E92" s="31" t="s">
        <v>5377</v>
      </c>
      <c r="F92" s="31" t="s">
        <v>6017</v>
      </c>
      <c r="G92" s="31" t="s">
        <v>231</v>
      </c>
      <c r="H92" s="31" t="s">
        <v>424</v>
      </c>
      <c r="I92" t="e">
        <f>_xlfn.XLOOKUP(C92,'様式Ⅲ－1(男子)'!$D$19:$D$108,'様式Ⅲ－1(男子)'!$J$19:$J$108)</f>
        <v>#N/A</v>
      </c>
      <c r="Q92" s="32"/>
    </row>
    <row r="93" spans="1:17">
      <c r="A93" s="264">
        <v>92</v>
      </c>
      <c r="B93" s="16" t="s">
        <v>564</v>
      </c>
      <c r="C93" s="260" t="s">
        <v>3775</v>
      </c>
      <c r="D93" s="262" t="s">
        <v>4281</v>
      </c>
      <c r="E93" s="31" t="s">
        <v>5377</v>
      </c>
      <c r="F93" s="31" t="s">
        <v>6017</v>
      </c>
      <c r="G93" s="31" t="s">
        <v>231</v>
      </c>
      <c r="H93" s="31" t="s">
        <v>424</v>
      </c>
      <c r="I93" t="e">
        <f>_xlfn.XLOOKUP(C93,'様式Ⅲ－1(男子)'!$D$19:$D$108,'様式Ⅲ－1(男子)'!$J$19:$J$108)</f>
        <v>#N/A</v>
      </c>
      <c r="Q93" s="32"/>
    </row>
    <row r="94" spans="1:17">
      <c r="A94" s="264">
        <v>93</v>
      </c>
      <c r="B94" s="16" t="s">
        <v>565</v>
      </c>
      <c r="C94" s="260" t="s">
        <v>2576</v>
      </c>
      <c r="D94" s="262" t="s">
        <v>4282</v>
      </c>
      <c r="E94" s="31" t="s">
        <v>5377</v>
      </c>
      <c r="F94" s="31" t="s">
        <v>6017</v>
      </c>
      <c r="G94" s="31" t="s">
        <v>231</v>
      </c>
      <c r="H94" s="31" t="s">
        <v>429</v>
      </c>
      <c r="I94" t="e">
        <f>_xlfn.XLOOKUP(C94,'様式Ⅲ－1(男子)'!$D$19:$D$108,'様式Ⅲ－1(男子)'!$J$19:$J$108)</f>
        <v>#N/A</v>
      </c>
      <c r="Q94" s="32"/>
    </row>
    <row r="95" spans="1:17">
      <c r="A95" s="264">
        <v>94</v>
      </c>
      <c r="B95" s="16" t="s">
        <v>566</v>
      </c>
      <c r="C95" s="260" t="s">
        <v>2756</v>
      </c>
      <c r="D95" s="262" t="s">
        <v>4283</v>
      </c>
      <c r="E95" s="31" t="s">
        <v>5377</v>
      </c>
      <c r="F95" s="31" t="s">
        <v>6017</v>
      </c>
      <c r="G95" s="31" t="s">
        <v>231</v>
      </c>
      <c r="H95" s="31" t="s">
        <v>2537</v>
      </c>
      <c r="I95" t="e">
        <f>_xlfn.XLOOKUP(C95,'様式Ⅲ－1(男子)'!$D$19:$D$108,'様式Ⅲ－1(男子)'!$J$19:$J$108)</f>
        <v>#N/A</v>
      </c>
      <c r="Q95" s="32"/>
    </row>
    <row r="96" spans="1:17">
      <c r="A96" s="264">
        <v>95</v>
      </c>
      <c r="B96" s="16" t="s">
        <v>567</v>
      </c>
      <c r="C96" s="260" t="s">
        <v>2823</v>
      </c>
      <c r="D96" s="262" t="s">
        <v>4284</v>
      </c>
      <c r="E96" s="31" t="s">
        <v>5377</v>
      </c>
      <c r="F96" s="31" t="s">
        <v>6017</v>
      </c>
      <c r="G96" s="31" t="s">
        <v>231</v>
      </c>
      <c r="H96" s="31" t="s">
        <v>2537</v>
      </c>
      <c r="I96" t="e">
        <f>_xlfn.XLOOKUP(C96,'様式Ⅲ－1(男子)'!$D$19:$D$108,'様式Ⅲ－1(男子)'!$J$19:$J$108)</f>
        <v>#N/A</v>
      </c>
      <c r="Q96" s="32"/>
    </row>
    <row r="97" spans="1:17">
      <c r="A97" s="264">
        <v>96</v>
      </c>
      <c r="B97" s="16" t="s">
        <v>568</v>
      </c>
      <c r="C97" s="260" t="s">
        <v>2798</v>
      </c>
      <c r="D97" s="262" t="s">
        <v>4285</v>
      </c>
      <c r="E97" s="31" t="s">
        <v>5377</v>
      </c>
      <c r="F97" s="31" t="s">
        <v>6017</v>
      </c>
      <c r="G97" s="31" t="s">
        <v>231</v>
      </c>
      <c r="H97" s="31" t="s">
        <v>2537</v>
      </c>
      <c r="I97" t="e">
        <f>_xlfn.XLOOKUP(C97,'様式Ⅲ－1(男子)'!$D$19:$D$108,'様式Ⅲ－1(男子)'!$J$19:$J$108)</f>
        <v>#N/A</v>
      </c>
      <c r="Q97" s="32"/>
    </row>
    <row r="98" spans="1:17">
      <c r="A98" s="264">
        <v>97</v>
      </c>
      <c r="B98" s="16" t="s">
        <v>569</v>
      </c>
      <c r="C98" s="260" t="s">
        <v>2758</v>
      </c>
      <c r="D98" s="262" t="s">
        <v>4286</v>
      </c>
      <c r="E98" s="31" t="s">
        <v>5377</v>
      </c>
      <c r="F98" s="31" t="s">
        <v>6017</v>
      </c>
      <c r="G98" s="31" t="s">
        <v>231</v>
      </c>
      <c r="H98" s="31" t="s">
        <v>2537</v>
      </c>
      <c r="I98" t="e">
        <f>_xlfn.XLOOKUP(C98,'様式Ⅲ－1(男子)'!$D$19:$D$108,'様式Ⅲ－1(男子)'!$J$19:$J$108)</f>
        <v>#N/A</v>
      </c>
      <c r="Q98" s="32"/>
    </row>
    <row r="99" spans="1:17">
      <c r="A99" s="264">
        <v>98</v>
      </c>
      <c r="B99" s="16" t="s">
        <v>570</v>
      </c>
      <c r="C99" s="260" t="s">
        <v>2757</v>
      </c>
      <c r="D99" s="262" t="s">
        <v>4287</v>
      </c>
      <c r="E99" s="31" t="s">
        <v>5377</v>
      </c>
      <c r="F99" s="31" t="s">
        <v>6017</v>
      </c>
      <c r="G99" s="31" t="s">
        <v>231</v>
      </c>
      <c r="H99" s="31" t="s">
        <v>2537</v>
      </c>
      <c r="I99" t="e">
        <f>_xlfn.XLOOKUP(C99,'様式Ⅲ－1(男子)'!$D$19:$D$108,'様式Ⅲ－1(男子)'!$J$19:$J$108)</f>
        <v>#N/A</v>
      </c>
      <c r="Q99" s="32"/>
    </row>
    <row r="100" spans="1:17">
      <c r="A100" s="264">
        <v>99</v>
      </c>
      <c r="B100" s="16" t="s">
        <v>571</v>
      </c>
      <c r="C100" s="260" t="s">
        <v>2996</v>
      </c>
      <c r="D100" s="262" t="s">
        <v>4288</v>
      </c>
      <c r="E100" s="31" t="s">
        <v>5377</v>
      </c>
      <c r="F100" s="31" t="s">
        <v>6017</v>
      </c>
      <c r="G100" s="31" t="s">
        <v>231</v>
      </c>
      <c r="H100" s="31" t="s">
        <v>2537</v>
      </c>
      <c r="I100" t="e">
        <f>_xlfn.XLOOKUP(C100,'様式Ⅲ－1(男子)'!$D$19:$D$108,'様式Ⅲ－1(男子)'!$J$19:$J$108)</f>
        <v>#N/A</v>
      </c>
      <c r="Q100" s="32"/>
    </row>
    <row r="101" spans="1:17">
      <c r="A101" s="264">
        <v>100</v>
      </c>
      <c r="B101" s="16" t="s">
        <v>572</v>
      </c>
      <c r="C101" s="260" t="s">
        <v>3122</v>
      </c>
      <c r="D101" s="262" t="s">
        <v>4289</v>
      </c>
      <c r="E101" s="31" t="s">
        <v>5377</v>
      </c>
      <c r="F101" s="31" t="s">
        <v>6017</v>
      </c>
      <c r="G101" s="31" t="s">
        <v>231</v>
      </c>
      <c r="H101" s="31" t="s">
        <v>2538</v>
      </c>
      <c r="I101" t="e">
        <f>_xlfn.XLOOKUP(C101,'様式Ⅲ－1(男子)'!$D$19:$D$108,'様式Ⅲ－1(男子)'!$J$19:$J$108)</f>
        <v>#N/A</v>
      </c>
      <c r="Q101" s="32"/>
    </row>
    <row r="102" spans="1:17">
      <c r="A102" s="264">
        <v>101</v>
      </c>
      <c r="B102" s="16" t="s">
        <v>573</v>
      </c>
      <c r="C102" s="260" t="s">
        <v>3121</v>
      </c>
      <c r="D102" s="262" t="s">
        <v>4290</v>
      </c>
      <c r="E102" s="31" t="s">
        <v>5377</v>
      </c>
      <c r="F102" s="31" t="s">
        <v>6017</v>
      </c>
      <c r="G102" s="31" t="s">
        <v>231</v>
      </c>
      <c r="H102" s="31" t="s">
        <v>2538</v>
      </c>
      <c r="I102" t="e">
        <f>_xlfn.XLOOKUP(C102,'様式Ⅲ－1(男子)'!$D$19:$D$108,'様式Ⅲ－1(男子)'!$J$19:$J$108)</f>
        <v>#N/A</v>
      </c>
      <c r="Q102" s="32"/>
    </row>
    <row r="103" spans="1:17">
      <c r="A103" s="264">
        <v>102</v>
      </c>
      <c r="B103" s="16" t="s">
        <v>574</v>
      </c>
      <c r="C103" s="260" t="s">
        <v>3153</v>
      </c>
      <c r="D103" s="262" t="s">
        <v>4291</v>
      </c>
      <c r="E103" s="31" t="s">
        <v>5377</v>
      </c>
      <c r="F103" s="31" t="s">
        <v>6017</v>
      </c>
      <c r="G103" s="31" t="s">
        <v>231</v>
      </c>
      <c r="H103" s="31" t="s">
        <v>2538</v>
      </c>
      <c r="I103" t="e">
        <f>_xlfn.XLOOKUP(C103,'様式Ⅲ－1(男子)'!$D$19:$D$108,'様式Ⅲ－1(男子)'!$J$19:$J$108)</f>
        <v>#N/A</v>
      </c>
      <c r="Q103" s="32"/>
    </row>
    <row r="104" spans="1:17">
      <c r="A104" s="264">
        <v>103</v>
      </c>
      <c r="B104" s="16" t="s">
        <v>575</v>
      </c>
      <c r="C104" s="260" t="s">
        <v>3150</v>
      </c>
      <c r="D104" s="262" t="s">
        <v>4292</v>
      </c>
      <c r="E104" s="31" t="s">
        <v>5377</v>
      </c>
      <c r="F104" s="31" t="s">
        <v>6017</v>
      </c>
      <c r="G104" s="31" t="s">
        <v>231</v>
      </c>
      <c r="H104" s="31" t="s">
        <v>2538</v>
      </c>
      <c r="I104" t="e">
        <f>_xlfn.XLOOKUP(C104,'様式Ⅲ－1(男子)'!$D$19:$D$108,'様式Ⅲ－1(男子)'!$J$19:$J$108)</f>
        <v>#N/A</v>
      </c>
      <c r="Q104" s="32"/>
    </row>
    <row r="105" spans="1:17">
      <c r="A105" s="264">
        <v>104</v>
      </c>
      <c r="B105" s="16" t="s">
        <v>576</v>
      </c>
      <c r="C105" s="260" t="s">
        <v>3123</v>
      </c>
      <c r="D105" s="262" t="s">
        <v>4293</v>
      </c>
      <c r="E105" s="31" t="s">
        <v>5377</v>
      </c>
      <c r="F105" s="31" t="s">
        <v>6017</v>
      </c>
      <c r="G105" s="31" t="s">
        <v>231</v>
      </c>
      <c r="H105" s="31" t="s">
        <v>2538</v>
      </c>
      <c r="I105" t="e">
        <f>_xlfn.XLOOKUP(C105,'様式Ⅲ－1(男子)'!$D$19:$D$108,'様式Ⅲ－1(男子)'!$J$19:$J$108)</f>
        <v>#N/A</v>
      </c>
      <c r="Q105" s="32"/>
    </row>
    <row r="106" spans="1:17">
      <c r="A106" s="264">
        <v>105</v>
      </c>
      <c r="B106" s="16" t="s">
        <v>577</v>
      </c>
      <c r="C106" s="260" t="s">
        <v>3124</v>
      </c>
      <c r="D106" s="262" t="s">
        <v>4294</v>
      </c>
      <c r="E106" s="31" t="s">
        <v>5377</v>
      </c>
      <c r="F106" s="31" t="s">
        <v>6017</v>
      </c>
      <c r="G106" s="31" t="s">
        <v>231</v>
      </c>
      <c r="H106" s="31" t="s">
        <v>2538</v>
      </c>
      <c r="I106" t="e">
        <f>_xlfn.XLOOKUP(C106,'様式Ⅲ－1(男子)'!$D$19:$D$108,'様式Ⅲ－1(男子)'!$J$19:$J$108)</f>
        <v>#N/A</v>
      </c>
      <c r="Q106" s="32"/>
    </row>
    <row r="107" spans="1:17">
      <c r="A107" s="264">
        <v>106</v>
      </c>
      <c r="B107" s="16" t="s">
        <v>578</v>
      </c>
      <c r="C107" s="260" t="s">
        <v>3152</v>
      </c>
      <c r="D107" s="262" t="s">
        <v>4295</v>
      </c>
      <c r="E107" s="31" t="s">
        <v>5377</v>
      </c>
      <c r="F107" s="31" t="s">
        <v>6017</v>
      </c>
      <c r="G107" s="31" t="s">
        <v>231</v>
      </c>
      <c r="H107" s="31" t="s">
        <v>2538</v>
      </c>
      <c r="I107" t="e">
        <f>_xlfn.XLOOKUP(C107,'様式Ⅲ－1(男子)'!$D$19:$D$108,'様式Ⅲ－1(男子)'!$J$19:$J$108)</f>
        <v>#N/A</v>
      </c>
      <c r="Q107" s="32"/>
    </row>
    <row r="108" spans="1:17">
      <c r="A108" s="264">
        <v>107</v>
      </c>
      <c r="B108" s="16" t="s">
        <v>579</v>
      </c>
      <c r="C108" s="260" t="s">
        <v>3151</v>
      </c>
      <c r="D108" s="262" t="s">
        <v>4296</v>
      </c>
      <c r="E108" s="31" t="s">
        <v>5377</v>
      </c>
      <c r="F108" s="31" t="s">
        <v>6017</v>
      </c>
      <c r="G108" s="31" t="s">
        <v>231</v>
      </c>
      <c r="H108" s="31" t="s">
        <v>2538</v>
      </c>
      <c r="I108" t="e">
        <f>_xlfn.XLOOKUP(C108,'様式Ⅲ－1(男子)'!$D$19:$D$108,'様式Ⅲ－1(男子)'!$J$19:$J$108)</f>
        <v>#N/A</v>
      </c>
      <c r="Q108" s="32"/>
    </row>
    <row r="109" spans="1:17">
      <c r="A109" s="264">
        <v>108</v>
      </c>
      <c r="B109" s="16" t="s">
        <v>580</v>
      </c>
      <c r="C109" s="260" t="s">
        <v>3776</v>
      </c>
      <c r="D109" s="262" t="s">
        <v>4297</v>
      </c>
      <c r="E109" s="31" t="s">
        <v>5377</v>
      </c>
      <c r="F109" s="31" t="s">
        <v>6017</v>
      </c>
      <c r="G109" s="31" t="s">
        <v>231</v>
      </c>
      <c r="H109" s="31" t="s">
        <v>2538</v>
      </c>
      <c r="I109" t="e">
        <f>_xlfn.XLOOKUP(C109,'様式Ⅲ－1(男子)'!$D$19:$D$108,'様式Ⅲ－1(男子)'!$J$19:$J$108)</f>
        <v>#N/A</v>
      </c>
      <c r="Q109" s="32"/>
    </row>
    <row r="110" spans="1:17">
      <c r="A110" s="264">
        <v>109</v>
      </c>
      <c r="B110" s="16" t="s">
        <v>581</v>
      </c>
      <c r="C110" s="260" t="s">
        <v>3568</v>
      </c>
      <c r="D110" s="262" t="s">
        <v>4298</v>
      </c>
      <c r="E110" s="31" t="s">
        <v>5377</v>
      </c>
      <c r="F110" s="31" t="s">
        <v>6017</v>
      </c>
      <c r="G110" s="31" t="s">
        <v>231</v>
      </c>
      <c r="H110" s="31" t="s">
        <v>2542</v>
      </c>
      <c r="I110" t="e">
        <f>_xlfn.XLOOKUP(C110,'様式Ⅲ－1(男子)'!$D$19:$D$108,'様式Ⅲ－1(男子)'!$J$19:$J$108)</f>
        <v>#N/A</v>
      </c>
      <c r="Q110" s="32"/>
    </row>
    <row r="111" spans="1:17">
      <c r="A111" s="264">
        <v>110</v>
      </c>
      <c r="B111" s="16" t="s">
        <v>582</v>
      </c>
      <c r="C111" s="260" t="s">
        <v>3777</v>
      </c>
      <c r="D111" s="262" t="s">
        <v>4299</v>
      </c>
      <c r="E111" s="31" t="s">
        <v>5377</v>
      </c>
      <c r="F111" s="31" t="s">
        <v>6017</v>
      </c>
      <c r="G111" s="31" t="s">
        <v>231</v>
      </c>
      <c r="H111" s="31" t="s">
        <v>2542</v>
      </c>
      <c r="I111" t="e">
        <f>_xlfn.XLOOKUP(C111,'様式Ⅲ－1(男子)'!$D$19:$D$108,'様式Ⅲ－1(男子)'!$J$19:$J$108)</f>
        <v>#N/A</v>
      </c>
      <c r="Q111" s="32"/>
    </row>
    <row r="112" spans="1:17">
      <c r="A112" s="264">
        <v>111</v>
      </c>
      <c r="B112" s="16" t="s">
        <v>583</v>
      </c>
      <c r="C112" s="260" t="s">
        <v>3574</v>
      </c>
      <c r="D112" s="262" t="s">
        <v>4300</v>
      </c>
      <c r="E112" s="31" t="s">
        <v>5377</v>
      </c>
      <c r="F112" s="31" t="s">
        <v>6017</v>
      </c>
      <c r="G112" s="31" t="s">
        <v>231</v>
      </c>
      <c r="H112" s="31" t="s">
        <v>2542</v>
      </c>
      <c r="I112" t="e">
        <f>_xlfn.XLOOKUP(C112,'様式Ⅲ－1(男子)'!$D$19:$D$108,'様式Ⅲ－1(男子)'!$J$19:$J$108)</f>
        <v>#N/A</v>
      </c>
      <c r="Q112" s="32"/>
    </row>
    <row r="113" spans="1:17">
      <c r="A113" s="264">
        <v>112</v>
      </c>
      <c r="B113" s="16" t="s">
        <v>584</v>
      </c>
      <c r="C113" s="260" t="s">
        <v>3468</v>
      </c>
      <c r="D113" s="262" t="s">
        <v>4301</v>
      </c>
      <c r="E113" s="31" t="s">
        <v>5377</v>
      </c>
      <c r="F113" s="31" t="s">
        <v>6017</v>
      </c>
      <c r="G113" s="31" t="s">
        <v>231</v>
      </c>
      <c r="H113" s="31" t="s">
        <v>2542</v>
      </c>
      <c r="I113" t="e">
        <f>_xlfn.XLOOKUP(C113,'様式Ⅲ－1(男子)'!$D$19:$D$108,'様式Ⅲ－1(男子)'!$J$19:$J$108)</f>
        <v>#N/A</v>
      </c>
      <c r="Q113" s="32"/>
    </row>
    <row r="114" spans="1:17">
      <c r="A114" s="264">
        <v>113</v>
      </c>
      <c r="B114" s="16" t="s">
        <v>585</v>
      </c>
      <c r="C114" s="260" t="s">
        <v>3570</v>
      </c>
      <c r="D114" s="262" t="s">
        <v>4302</v>
      </c>
      <c r="E114" s="31" t="s">
        <v>5377</v>
      </c>
      <c r="F114" s="31" t="s">
        <v>6017</v>
      </c>
      <c r="G114" s="31" t="s">
        <v>231</v>
      </c>
      <c r="H114" s="31" t="s">
        <v>2542</v>
      </c>
      <c r="I114" t="e">
        <f>_xlfn.XLOOKUP(C114,'様式Ⅲ－1(男子)'!$D$19:$D$108,'様式Ⅲ－1(男子)'!$J$19:$J$108)</f>
        <v>#N/A</v>
      </c>
      <c r="Q114" s="32"/>
    </row>
    <row r="115" spans="1:17">
      <c r="A115" s="264">
        <v>114</v>
      </c>
      <c r="B115" s="16" t="s">
        <v>586</v>
      </c>
      <c r="C115" s="260" t="s">
        <v>3573</v>
      </c>
      <c r="D115" s="262" t="s">
        <v>4303</v>
      </c>
      <c r="E115" s="31" t="s">
        <v>5377</v>
      </c>
      <c r="F115" s="31" t="s">
        <v>6017</v>
      </c>
      <c r="G115" s="31" t="s">
        <v>231</v>
      </c>
      <c r="H115" s="31" t="s">
        <v>2542</v>
      </c>
      <c r="I115" t="e">
        <f>_xlfn.XLOOKUP(C115,'様式Ⅲ－1(男子)'!$D$19:$D$108,'様式Ⅲ－1(男子)'!$J$19:$J$108)</f>
        <v>#N/A</v>
      </c>
      <c r="Q115" s="32"/>
    </row>
    <row r="116" spans="1:17">
      <c r="A116" s="264">
        <v>115</v>
      </c>
      <c r="B116" s="16" t="s">
        <v>587</v>
      </c>
      <c r="C116" s="260" t="s">
        <v>3569</v>
      </c>
      <c r="D116" s="262" t="s">
        <v>4304</v>
      </c>
      <c r="E116" s="31" t="s">
        <v>5377</v>
      </c>
      <c r="F116" s="31" t="s">
        <v>6017</v>
      </c>
      <c r="G116" s="31" t="s">
        <v>231</v>
      </c>
      <c r="H116" s="31" t="s">
        <v>2542</v>
      </c>
      <c r="I116" t="e">
        <f>_xlfn.XLOOKUP(C116,'様式Ⅲ－1(男子)'!$D$19:$D$108,'様式Ⅲ－1(男子)'!$J$19:$J$108)</f>
        <v>#N/A</v>
      </c>
      <c r="Q116" s="32"/>
    </row>
    <row r="117" spans="1:17">
      <c r="A117" s="264">
        <v>116</v>
      </c>
      <c r="B117" s="16" t="s">
        <v>588</v>
      </c>
      <c r="C117" s="260" t="s">
        <v>3575</v>
      </c>
      <c r="D117" s="262" t="s">
        <v>4305</v>
      </c>
      <c r="E117" s="31" t="s">
        <v>5377</v>
      </c>
      <c r="F117" s="31" t="s">
        <v>6017</v>
      </c>
      <c r="G117" s="31" t="s">
        <v>231</v>
      </c>
      <c r="H117" s="31" t="s">
        <v>2542</v>
      </c>
      <c r="I117" t="e">
        <f>_xlfn.XLOOKUP(C117,'様式Ⅲ－1(男子)'!$D$19:$D$108,'様式Ⅲ－1(男子)'!$J$19:$J$108)</f>
        <v>#N/A</v>
      </c>
      <c r="Q117" s="32"/>
    </row>
    <row r="118" spans="1:17">
      <c r="A118" s="264">
        <v>117</v>
      </c>
      <c r="B118" s="16" t="s">
        <v>589</v>
      </c>
      <c r="C118" s="260" t="s">
        <v>3571</v>
      </c>
      <c r="D118" s="262" t="s">
        <v>4306</v>
      </c>
      <c r="E118" s="31" t="s">
        <v>5377</v>
      </c>
      <c r="F118" s="31" t="s">
        <v>6017</v>
      </c>
      <c r="G118" s="31" t="s">
        <v>231</v>
      </c>
      <c r="H118" s="31" t="s">
        <v>2542</v>
      </c>
      <c r="I118" t="e">
        <f>_xlfn.XLOOKUP(C118,'様式Ⅲ－1(男子)'!$D$19:$D$108,'様式Ⅲ－1(男子)'!$J$19:$J$108)</f>
        <v>#N/A</v>
      </c>
      <c r="Q118" s="32"/>
    </row>
    <row r="119" spans="1:17">
      <c r="A119" s="264">
        <v>118</v>
      </c>
      <c r="B119" s="16" t="s">
        <v>590</v>
      </c>
      <c r="C119" s="260" t="s">
        <v>3572</v>
      </c>
      <c r="D119" s="262" t="s">
        <v>4307</v>
      </c>
      <c r="E119" s="31" t="s">
        <v>5377</v>
      </c>
      <c r="F119" s="31" t="s">
        <v>6017</v>
      </c>
      <c r="G119" s="31" t="s">
        <v>231</v>
      </c>
      <c r="H119" s="31" t="s">
        <v>2542</v>
      </c>
      <c r="I119" t="e">
        <f>_xlfn.XLOOKUP(C119,'様式Ⅲ－1(男子)'!$D$19:$D$108,'様式Ⅲ－1(男子)'!$J$19:$J$108)</f>
        <v>#N/A</v>
      </c>
      <c r="Q119" s="32"/>
    </row>
    <row r="120" spans="1:17">
      <c r="A120" s="264">
        <v>119</v>
      </c>
      <c r="B120" s="16" t="s">
        <v>591</v>
      </c>
      <c r="C120" s="260" t="s">
        <v>2966</v>
      </c>
      <c r="D120" s="262" t="s">
        <v>4308</v>
      </c>
      <c r="E120" s="31" t="s">
        <v>5377</v>
      </c>
      <c r="F120" s="31" t="s">
        <v>6017</v>
      </c>
      <c r="G120" s="31" t="s">
        <v>285</v>
      </c>
      <c r="H120" s="31" t="s">
        <v>429</v>
      </c>
      <c r="I120" t="e">
        <f>_xlfn.XLOOKUP(C120,'様式Ⅲ－1(男子)'!$D$19:$D$108,'様式Ⅲ－1(男子)'!$J$19:$J$108)</f>
        <v>#N/A</v>
      </c>
      <c r="Q120" s="32"/>
    </row>
    <row r="121" spans="1:17">
      <c r="A121" s="264">
        <v>120</v>
      </c>
      <c r="B121" s="16" t="s">
        <v>592</v>
      </c>
      <c r="C121" s="260" t="s">
        <v>2968</v>
      </c>
      <c r="D121" s="262" t="s">
        <v>4309</v>
      </c>
      <c r="E121" s="31" t="s">
        <v>5377</v>
      </c>
      <c r="F121" s="31" t="s">
        <v>6017</v>
      </c>
      <c r="G121" s="31" t="s">
        <v>285</v>
      </c>
      <c r="H121" s="31" t="s">
        <v>2537</v>
      </c>
      <c r="I121" t="e">
        <f>_xlfn.XLOOKUP(C121,'様式Ⅲ－1(男子)'!$D$19:$D$108,'様式Ⅲ－1(男子)'!$J$19:$J$108)</f>
        <v>#N/A</v>
      </c>
      <c r="Q121" s="32"/>
    </row>
    <row r="122" spans="1:17">
      <c r="A122" s="264">
        <v>121</v>
      </c>
      <c r="B122" s="16" t="s">
        <v>593</v>
      </c>
      <c r="C122" s="260" t="s">
        <v>2967</v>
      </c>
      <c r="D122" s="262" t="s">
        <v>4310</v>
      </c>
      <c r="E122" s="31" t="s">
        <v>5377</v>
      </c>
      <c r="F122" s="31" t="s">
        <v>6017</v>
      </c>
      <c r="G122" s="31" t="s">
        <v>285</v>
      </c>
      <c r="H122" s="31" t="s">
        <v>2537</v>
      </c>
      <c r="I122" t="e">
        <f>_xlfn.XLOOKUP(C122,'様式Ⅲ－1(男子)'!$D$19:$D$108,'様式Ⅲ－1(男子)'!$J$19:$J$108)</f>
        <v>#N/A</v>
      </c>
      <c r="Q122" s="32"/>
    </row>
    <row r="123" spans="1:17">
      <c r="A123" s="264">
        <v>122</v>
      </c>
      <c r="B123" s="16" t="s">
        <v>594</v>
      </c>
      <c r="C123" s="260" t="s">
        <v>2969</v>
      </c>
      <c r="D123" s="262" t="s">
        <v>4311</v>
      </c>
      <c r="E123" s="31" t="s">
        <v>5377</v>
      </c>
      <c r="F123" s="31" t="s">
        <v>6017</v>
      </c>
      <c r="G123" s="31" t="s">
        <v>285</v>
      </c>
      <c r="H123" s="31" t="s">
        <v>2537</v>
      </c>
      <c r="I123" t="e">
        <f>_xlfn.XLOOKUP(C123,'様式Ⅲ－1(男子)'!$D$19:$D$108,'様式Ⅲ－1(男子)'!$J$19:$J$108)</f>
        <v>#N/A</v>
      </c>
      <c r="Q123" s="32"/>
    </row>
    <row r="124" spans="1:17">
      <c r="A124" s="264">
        <v>123</v>
      </c>
      <c r="B124" s="16" t="s">
        <v>595</v>
      </c>
      <c r="C124" s="260" t="s">
        <v>2827</v>
      </c>
      <c r="D124" s="262" t="s">
        <v>4312</v>
      </c>
      <c r="E124" s="31" t="s">
        <v>5377</v>
      </c>
      <c r="F124" s="31" t="s">
        <v>6017</v>
      </c>
      <c r="G124" s="31" t="s">
        <v>285</v>
      </c>
      <c r="H124" s="31" t="s">
        <v>2537</v>
      </c>
      <c r="I124" t="e">
        <f>_xlfn.XLOOKUP(C124,'様式Ⅲ－1(男子)'!$D$19:$D$108,'様式Ⅲ－1(男子)'!$J$19:$J$108)</f>
        <v>#N/A</v>
      </c>
      <c r="Q124" s="32"/>
    </row>
    <row r="125" spans="1:17">
      <c r="A125" s="264">
        <v>124</v>
      </c>
      <c r="B125" s="16" t="s">
        <v>596</v>
      </c>
      <c r="C125" s="260" t="s">
        <v>2826</v>
      </c>
      <c r="D125" s="262" t="s">
        <v>4313</v>
      </c>
      <c r="E125" s="31" t="s">
        <v>5377</v>
      </c>
      <c r="F125" s="31" t="s">
        <v>6017</v>
      </c>
      <c r="G125" s="31" t="s">
        <v>285</v>
      </c>
      <c r="H125" s="31" t="s">
        <v>2537</v>
      </c>
      <c r="I125" t="e">
        <f>_xlfn.XLOOKUP(C125,'様式Ⅲ－1(男子)'!$D$19:$D$108,'様式Ⅲ－1(男子)'!$J$19:$J$108)</f>
        <v>#N/A</v>
      </c>
      <c r="Q125" s="32"/>
    </row>
    <row r="126" spans="1:17">
      <c r="A126" s="264">
        <v>125</v>
      </c>
      <c r="B126" s="16" t="s">
        <v>597</v>
      </c>
      <c r="C126" s="260" t="s">
        <v>3104</v>
      </c>
      <c r="D126" s="262" t="s">
        <v>4314</v>
      </c>
      <c r="E126" s="31" t="s">
        <v>5377</v>
      </c>
      <c r="F126" s="31" t="s">
        <v>6017</v>
      </c>
      <c r="G126" s="31" t="s">
        <v>285</v>
      </c>
      <c r="H126" s="31" t="s">
        <v>2538</v>
      </c>
      <c r="I126" t="e">
        <f>_xlfn.XLOOKUP(C126,'様式Ⅲ－1(男子)'!$D$19:$D$108,'様式Ⅲ－1(男子)'!$J$19:$J$108)</f>
        <v>#N/A</v>
      </c>
      <c r="Q126" s="32"/>
    </row>
    <row r="127" spans="1:17">
      <c r="A127" s="264">
        <v>126</v>
      </c>
      <c r="B127" s="16" t="s">
        <v>598</v>
      </c>
      <c r="C127" s="260" t="s">
        <v>3103</v>
      </c>
      <c r="D127" s="262" t="s">
        <v>4315</v>
      </c>
      <c r="E127" s="31" t="s">
        <v>5377</v>
      </c>
      <c r="F127" s="31" t="s">
        <v>6017</v>
      </c>
      <c r="G127" s="31" t="s">
        <v>285</v>
      </c>
      <c r="H127" s="31" t="s">
        <v>2538</v>
      </c>
      <c r="I127" t="e">
        <f>_xlfn.XLOOKUP(C127,'様式Ⅲ－1(男子)'!$D$19:$D$108,'様式Ⅲ－1(男子)'!$J$19:$J$108)</f>
        <v>#N/A</v>
      </c>
      <c r="Q127" s="32"/>
    </row>
    <row r="128" spans="1:17">
      <c r="A128" s="264">
        <v>127</v>
      </c>
      <c r="B128" s="16" t="s">
        <v>599</v>
      </c>
      <c r="C128" s="260" t="s">
        <v>3102</v>
      </c>
      <c r="D128" s="262" t="s">
        <v>4316</v>
      </c>
      <c r="E128" s="31" t="s">
        <v>5377</v>
      </c>
      <c r="F128" s="31" t="s">
        <v>6017</v>
      </c>
      <c r="G128" s="31" t="s">
        <v>285</v>
      </c>
      <c r="H128" s="31" t="s">
        <v>2538</v>
      </c>
      <c r="I128" t="e">
        <f>_xlfn.XLOOKUP(C128,'様式Ⅲ－1(男子)'!$D$19:$D$108,'様式Ⅲ－1(男子)'!$J$19:$J$108)</f>
        <v>#N/A</v>
      </c>
      <c r="Q128" s="32"/>
    </row>
    <row r="129" spans="1:17">
      <c r="A129" s="264">
        <v>128</v>
      </c>
      <c r="B129" s="16" t="s">
        <v>600</v>
      </c>
      <c r="C129" s="260" t="s">
        <v>2970</v>
      </c>
      <c r="D129" s="262" t="s">
        <v>4317</v>
      </c>
      <c r="E129" s="31" t="s">
        <v>5377</v>
      </c>
      <c r="F129" s="31" t="s">
        <v>6017</v>
      </c>
      <c r="G129" s="31" t="s">
        <v>285</v>
      </c>
      <c r="H129" s="31" t="s">
        <v>2538</v>
      </c>
      <c r="I129" t="e">
        <f>_xlfn.XLOOKUP(C129,'様式Ⅲ－1(男子)'!$D$19:$D$108,'様式Ⅲ－1(男子)'!$J$19:$J$108)</f>
        <v>#N/A</v>
      </c>
      <c r="Q129" s="32"/>
    </row>
    <row r="130" spans="1:17">
      <c r="A130" s="264">
        <v>129</v>
      </c>
      <c r="B130" s="16" t="s">
        <v>601</v>
      </c>
      <c r="C130" s="260" t="s">
        <v>3408</v>
      </c>
      <c r="D130" s="262" t="s">
        <v>4318</v>
      </c>
      <c r="E130" s="31" t="s">
        <v>5377</v>
      </c>
      <c r="F130" s="31" t="s">
        <v>6017</v>
      </c>
      <c r="G130" s="31" t="s">
        <v>285</v>
      </c>
      <c r="H130" s="31" t="s">
        <v>2542</v>
      </c>
      <c r="I130" t="e">
        <f>_xlfn.XLOOKUP(C130,'様式Ⅲ－1(男子)'!$D$19:$D$108,'様式Ⅲ－1(男子)'!$J$19:$J$108)</f>
        <v>#N/A</v>
      </c>
      <c r="Q130" s="32"/>
    </row>
    <row r="131" spans="1:17">
      <c r="A131" s="264">
        <v>130</v>
      </c>
      <c r="B131" s="16" t="s">
        <v>602</v>
      </c>
      <c r="C131" s="260" t="s">
        <v>3618</v>
      </c>
      <c r="D131" s="262" t="s">
        <v>4319</v>
      </c>
      <c r="E131" s="31" t="s">
        <v>5377</v>
      </c>
      <c r="F131" s="31" t="s">
        <v>6017</v>
      </c>
      <c r="G131" s="31" t="s">
        <v>285</v>
      </c>
      <c r="H131" s="31" t="s">
        <v>2542</v>
      </c>
      <c r="I131" t="e">
        <f>_xlfn.XLOOKUP(C131,'様式Ⅲ－1(男子)'!$D$19:$D$108,'様式Ⅲ－1(男子)'!$J$19:$J$108)</f>
        <v>#N/A</v>
      </c>
      <c r="Q131" s="32"/>
    </row>
    <row r="132" spans="1:17">
      <c r="A132" s="264">
        <v>131</v>
      </c>
      <c r="B132" s="16" t="s">
        <v>603</v>
      </c>
      <c r="C132" s="260" t="s">
        <v>3407</v>
      </c>
      <c r="D132" s="262" t="s">
        <v>4320</v>
      </c>
      <c r="E132" s="31" t="s">
        <v>5377</v>
      </c>
      <c r="F132" s="31" t="s">
        <v>6017</v>
      </c>
      <c r="G132" s="31" t="s">
        <v>285</v>
      </c>
      <c r="H132" s="31" t="s">
        <v>2542</v>
      </c>
      <c r="I132" t="e">
        <f>_xlfn.XLOOKUP(C132,'様式Ⅲ－1(男子)'!$D$19:$D$108,'様式Ⅲ－1(男子)'!$J$19:$J$108)</f>
        <v>#N/A</v>
      </c>
      <c r="Q132" s="32"/>
    </row>
    <row r="133" spans="1:17">
      <c r="A133" s="264">
        <v>132</v>
      </c>
      <c r="B133" s="16" t="s">
        <v>604</v>
      </c>
      <c r="C133" s="260" t="s">
        <v>3497</v>
      </c>
      <c r="D133" s="262" t="s">
        <v>4321</v>
      </c>
      <c r="E133" s="31" t="s">
        <v>5377</v>
      </c>
      <c r="F133" s="31" t="s">
        <v>6017</v>
      </c>
      <c r="G133" s="31" t="s">
        <v>285</v>
      </c>
      <c r="H133" s="31" t="s">
        <v>2542</v>
      </c>
      <c r="I133" t="e">
        <f>_xlfn.XLOOKUP(C133,'様式Ⅲ－1(男子)'!$D$19:$D$108,'様式Ⅲ－1(男子)'!$J$19:$J$108)</f>
        <v>#N/A</v>
      </c>
      <c r="Q133" s="32"/>
    </row>
    <row r="134" spans="1:17">
      <c r="A134" s="264">
        <v>133</v>
      </c>
      <c r="B134" s="16" t="s">
        <v>605</v>
      </c>
      <c r="C134" s="260" t="s">
        <v>3406</v>
      </c>
      <c r="D134" s="262" t="s">
        <v>4322</v>
      </c>
      <c r="E134" s="31" t="s">
        <v>5377</v>
      </c>
      <c r="F134" s="31" t="s">
        <v>6017</v>
      </c>
      <c r="G134" s="31" t="s">
        <v>285</v>
      </c>
      <c r="H134" s="31" t="s">
        <v>2542</v>
      </c>
      <c r="I134" t="e">
        <f>_xlfn.XLOOKUP(C134,'様式Ⅲ－1(男子)'!$D$19:$D$108,'様式Ⅲ－1(男子)'!$J$19:$J$108)</f>
        <v>#N/A</v>
      </c>
      <c r="Q134" s="32"/>
    </row>
    <row r="135" spans="1:17">
      <c r="A135" s="264">
        <v>134</v>
      </c>
      <c r="B135" s="16" t="s">
        <v>606</v>
      </c>
      <c r="C135" s="260" t="s">
        <v>3541</v>
      </c>
      <c r="D135" s="262" t="s">
        <v>4323</v>
      </c>
      <c r="E135" s="31" t="s">
        <v>5377</v>
      </c>
      <c r="F135" s="31" t="s">
        <v>6017</v>
      </c>
      <c r="G135" s="31" t="s">
        <v>285</v>
      </c>
      <c r="H135" s="31" t="s">
        <v>2542</v>
      </c>
      <c r="I135" t="e">
        <f>_xlfn.XLOOKUP(C135,'様式Ⅲ－1(男子)'!$D$19:$D$108,'様式Ⅲ－1(男子)'!$J$19:$J$108)</f>
        <v>#N/A</v>
      </c>
      <c r="Q135" s="32"/>
    </row>
    <row r="136" spans="1:17">
      <c r="A136" s="264">
        <v>135</v>
      </c>
      <c r="B136" s="16" t="s">
        <v>607</v>
      </c>
      <c r="C136" s="260" t="s">
        <v>3496</v>
      </c>
      <c r="D136" s="262" t="s">
        <v>4324</v>
      </c>
      <c r="E136" s="31" t="s">
        <v>5377</v>
      </c>
      <c r="F136" s="31" t="s">
        <v>6017</v>
      </c>
      <c r="G136" s="31" t="s">
        <v>285</v>
      </c>
      <c r="H136" s="31" t="s">
        <v>2542</v>
      </c>
      <c r="I136" t="e">
        <f>_xlfn.XLOOKUP(C136,'様式Ⅲ－1(男子)'!$D$19:$D$108,'様式Ⅲ－1(男子)'!$J$19:$J$108)</f>
        <v>#N/A</v>
      </c>
      <c r="Q136" s="32"/>
    </row>
    <row r="137" spans="1:17">
      <c r="A137" s="264">
        <v>136</v>
      </c>
      <c r="B137" s="16" t="s">
        <v>608</v>
      </c>
      <c r="C137" s="260" t="s">
        <v>3410</v>
      </c>
      <c r="D137" s="262" t="s">
        <v>4325</v>
      </c>
      <c r="E137" s="31" t="s">
        <v>5377</v>
      </c>
      <c r="F137" s="31" t="s">
        <v>6017</v>
      </c>
      <c r="G137" s="31" t="s">
        <v>285</v>
      </c>
      <c r="H137" s="31" t="s">
        <v>2542</v>
      </c>
      <c r="I137" t="e">
        <f>_xlfn.XLOOKUP(C137,'様式Ⅲ－1(男子)'!$D$19:$D$108,'様式Ⅲ－1(男子)'!$J$19:$J$108)</f>
        <v>#N/A</v>
      </c>
      <c r="Q137" s="32"/>
    </row>
    <row r="138" spans="1:17">
      <c r="A138" s="264">
        <v>137</v>
      </c>
      <c r="B138" s="16" t="s">
        <v>609</v>
      </c>
      <c r="C138" s="260" t="s">
        <v>3409</v>
      </c>
      <c r="D138" s="262" t="s">
        <v>4326</v>
      </c>
      <c r="E138" s="31" t="s">
        <v>5377</v>
      </c>
      <c r="F138" s="31" t="s">
        <v>6017</v>
      </c>
      <c r="G138" s="31" t="s">
        <v>285</v>
      </c>
      <c r="H138" s="31" t="s">
        <v>2542</v>
      </c>
      <c r="I138" t="e">
        <f>_xlfn.XLOOKUP(C138,'様式Ⅲ－1(男子)'!$D$19:$D$108,'様式Ⅲ－1(男子)'!$J$19:$J$108)</f>
        <v>#N/A</v>
      </c>
      <c r="Q138" s="32"/>
    </row>
    <row r="139" spans="1:17">
      <c r="A139" s="264">
        <v>138</v>
      </c>
      <c r="B139" s="16" t="s">
        <v>610</v>
      </c>
      <c r="C139" s="260" t="s">
        <v>3778</v>
      </c>
      <c r="D139" s="262" t="s">
        <v>4327</v>
      </c>
      <c r="E139" s="31" t="s">
        <v>5377</v>
      </c>
      <c r="F139" s="31" t="s">
        <v>6017</v>
      </c>
      <c r="G139" s="31" t="s">
        <v>285</v>
      </c>
      <c r="H139" s="31" t="s">
        <v>2536</v>
      </c>
      <c r="I139" t="e">
        <f>_xlfn.XLOOKUP(C139,'様式Ⅲ－1(男子)'!$D$19:$D$108,'様式Ⅲ－1(男子)'!$J$19:$J$108)</f>
        <v>#N/A</v>
      </c>
      <c r="Q139" s="32"/>
    </row>
    <row r="140" spans="1:17">
      <c r="A140" s="264">
        <v>139</v>
      </c>
      <c r="B140" s="16" t="s">
        <v>611</v>
      </c>
      <c r="C140" s="260" t="s">
        <v>3779</v>
      </c>
      <c r="D140" s="262" t="s">
        <v>4328</v>
      </c>
      <c r="E140" s="31" t="s">
        <v>5377</v>
      </c>
      <c r="F140" s="31" t="s">
        <v>6017</v>
      </c>
      <c r="G140" s="31" t="s">
        <v>285</v>
      </c>
      <c r="H140" s="31" t="s">
        <v>2536</v>
      </c>
      <c r="I140" t="e">
        <f>_xlfn.XLOOKUP(C140,'様式Ⅲ－1(男子)'!$D$19:$D$108,'様式Ⅲ－1(男子)'!$J$19:$J$108)</f>
        <v>#N/A</v>
      </c>
      <c r="Q140" s="32"/>
    </row>
    <row r="141" spans="1:17">
      <c r="A141" s="264">
        <v>140</v>
      </c>
      <c r="B141" s="16" t="s">
        <v>612</v>
      </c>
      <c r="C141" s="260" t="s">
        <v>3780</v>
      </c>
      <c r="D141" s="262" t="s">
        <v>4329</v>
      </c>
      <c r="E141" s="31" t="s">
        <v>5377</v>
      </c>
      <c r="F141" s="31" t="s">
        <v>6017</v>
      </c>
      <c r="G141" s="31" t="s">
        <v>285</v>
      </c>
      <c r="H141" s="31" t="s">
        <v>2536</v>
      </c>
      <c r="I141" t="e">
        <f>_xlfn.XLOOKUP(C141,'様式Ⅲ－1(男子)'!$D$19:$D$108,'様式Ⅲ－1(男子)'!$J$19:$J$108)</f>
        <v>#N/A</v>
      </c>
      <c r="Q141" s="32"/>
    </row>
    <row r="142" spans="1:17">
      <c r="A142" s="264">
        <v>141</v>
      </c>
      <c r="B142" s="16" t="s">
        <v>613</v>
      </c>
      <c r="C142" s="260" t="s">
        <v>3781</v>
      </c>
      <c r="D142" s="262" t="s">
        <v>4330</v>
      </c>
      <c r="E142" s="31" t="s">
        <v>5377</v>
      </c>
      <c r="F142" s="31" t="s">
        <v>6017</v>
      </c>
      <c r="G142" s="31" t="s">
        <v>285</v>
      </c>
      <c r="H142" s="31" t="s">
        <v>2536</v>
      </c>
      <c r="I142" t="e">
        <f>_xlfn.XLOOKUP(C142,'様式Ⅲ－1(男子)'!$D$19:$D$108,'様式Ⅲ－1(男子)'!$J$19:$J$108)</f>
        <v>#N/A</v>
      </c>
      <c r="Q142" s="32"/>
    </row>
    <row r="143" spans="1:17">
      <c r="A143" s="264">
        <v>142</v>
      </c>
      <c r="B143" s="16" t="s">
        <v>614</v>
      </c>
      <c r="C143" s="260" t="s">
        <v>3782</v>
      </c>
      <c r="D143" s="262" t="s">
        <v>4331</v>
      </c>
      <c r="E143" s="31" t="s">
        <v>5377</v>
      </c>
      <c r="F143" s="31" t="s">
        <v>6017</v>
      </c>
      <c r="G143" s="31" t="s">
        <v>285</v>
      </c>
      <c r="H143" s="31" t="s">
        <v>2536</v>
      </c>
      <c r="I143" t="e">
        <f>_xlfn.XLOOKUP(C143,'様式Ⅲ－1(男子)'!$D$19:$D$108,'様式Ⅲ－1(男子)'!$J$19:$J$108)</f>
        <v>#N/A</v>
      </c>
      <c r="Q143" s="32"/>
    </row>
    <row r="144" spans="1:17">
      <c r="A144" s="264">
        <v>143</v>
      </c>
      <c r="B144" s="16" t="s">
        <v>615</v>
      </c>
      <c r="C144" s="260" t="s">
        <v>3783</v>
      </c>
      <c r="D144" s="262" t="s">
        <v>4332</v>
      </c>
      <c r="E144" s="31" t="s">
        <v>5377</v>
      </c>
      <c r="F144" s="31" t="s">
        <v>6017</v>
      </c>
      <c r="G144" s="31" t="s">
        <v>285</v>
      </c>
      <c r="H144" s="31" t="s">
        <v>2536</v>
      </c>
      <c r="I144" t="e">
        <f>_xlfn.XLOOKUP(C144,'様式Ⅲ－1(男子)'!$D$19:$D$108,'様式Ⅲ－1(男子)'!$J$19:$J$108)</f>
        <v>#N/A</v>
      </c>
      <c r="Q144" s="32"/>
    </row>
    <row r="145" spans="1:17">
      <c r="A145" s="264">
        <v>144</v>
      </c>
      <c r="B145" s="16" t="s">
        <v>616</v>
      </c>
      <c r="C145" s="260" t="s">
        <v>3784</v>
      </c>
      <c r="D145" s="262" t="s">
        <v>4333</v>
      </c>
      <c r="E145" s="31" t="s">
        <v>5377</v>
      </c>
      <c r="F145" s="31" t="s">
        <v>6017</v>
      </c>
      <c r="G145" s="31" t="s">
        <v>285</v>
      </c>
      <c r="H145" s="31" t="s">
        <v>2536</v>
      </c>
      <c r="I145" t="e">
        <f>_xlfn.XLOOKUP(C145,'様式Ⅲ－1(男子)'!$D$19:$D$108,'様式Ⅲ－1(男子)'!$J$19:$J$108)</f>
        <v>#N/A</v>
      </c>
      <c r="Q145" s="32"/>
    </row>
    <row r="146" spans="1:17">
      <c r="A146" s="264">
        <v>145</v>
      </c>
      <c r="B146" s="16" t="s">
        <v>617</v>
      </c>
      <c r="C146" s="260" t="s">
        <v>3785</v>
      </c>
      <c r="D146" s="262" t="s">
        <v>4334</v>
      </c>
      <c r="E146" s="31" t="s">
        <v>5377</v>
      </c>
      <c r="F146" s="31" t="s">
        <v>6017</v>
      </c>
      <c r="G146" s="31" t="s">
        <v>285</v>
      </c>
      <c r="H146" s="31" t="s">
        <v>2536</v>
      </c>
      <c r="I146" t="e">
        <f>_xlfn.XLOOKUP(C146,'様式Ⅲ－1(男子)'!$D$19:$D$108,'様式Ⅲ－1(男子)'!$J$19:$J$108)</f>
        <v>#N/A</v>
      </c>
      <c r="Q146" s="32"/>
    </row>
    <row r="147" spans="1:17">
      <c r="A147" s="264">
        <v>146</v>
      </c>
      <c r="B147" s="16" t="s">
        <v>618</v>
      </c>
      <c r="C147" s="260" t="s">
        <v>3786</v>
      </c>
      <c r="D147" s="262" t="s">
        <v>4335</v>
      </c>
      <c r="E147" s="31" t="s">
        <v>5377</v>
      </c>
      <c r="F147" s="31" t="s">
        <v>6017</v>
      </c>
      <c r="G147" s="31" t="s">
        <v>285</v>
      </c>
      <c r="H147" s="31" t="s">
        <v>2536</v>
      </c>
      <c r="I147" t="e">
        <f>_xlfn.XLOOKUP(C147,'様式Ⅲ－1(男子)'!$D$19:$D$108,'様式Ⅲ－1(男子)'!$J$19:$J$108)</f>
        <v>#N/A</v>
      </c>
      <c r="Q147" s="32"/>
    </row>
    <row r="148" spans="1:17">
      <c r="A148" s="264">
        <v>147</v>
      </c>
      <c r="B148" s="16" t="s">
        <v>619</v>
      </c>
      <c r="C148" s="260" t="s">
        <v>3787</v>
      </c>
      <c r="D148" s="262" t="s">
        <v>4336</v>
      </c>
      <c r="E148" s="31" t="s">
        <v>5377</v>
      </c>
      <c r="F148" s="31" t="s">
        <v>6017</v>
      </c>
      <c r="G148" s="31" t="s">
        <v>285</v>
      </c>
      <c r="H148" s="31" t="s">
        <v>2536</v>
      </c>
      <c r="I148" t="e">
        <f>_xlfn.XLOOKUP(C148,'様式Ⅲ－1(男子)'!$D$19:$D$108,'様式Ⅲ－1(男子)'!$J$19:$J$108)</f>
        <v>#N/A</v>
      </c>
      <c r="Q148" s="32"/>
    </row>
    <row r="149" spans="1:17">
      <c r="A149" s="264">
        <v>148</v>
      </c>
      <c r="B149" s="16" t="s">
        <v>620</v>
      </c>
      <c r="C149" s="260" t="s">
        <v>2572</v>
      </c>
      <c r="D149" s="262" t="s">
        <v>4337</v>
      </c>
      <c r="E149" s="31" t="s">
        <v>5377</v>
      </c>
      <c r="F149" s="31" t="s">
        <v>6017</v>
      </c>
      <c r="G149" s="31" t="s">
        <v>254</v>
      </c>
      <c r="H149" s="31" t="s">
        <v>429</v>
      </c>
      <c r="I149" t="e">
        <f>_xlfn.XLOOKUP(C149,'様式Ⅲ－1(男子)'!$D$19:$D$108,'様式Ⅲ－1(男子)'!$J$19:$J$108)</f>
        <v>#N/A</v>
      </c>
      <c r="Q149" s="32"/>
    </row>
    <row r="150" spans="1:17">
      <c r="A150" s="264">
        <v>149</v>
      </c>
      <c r="B150" s="16" t="s">
        <v>621</v>
      </c>
      <c r="C150" s="260" t="s">
        <v>3050</v>
      </c>
      <c r="D150" s="262" t="s">
        <v>4338</v>
      </c>
      <c r="E150" s="31" t="s">
        <v>5377</v>
      </c>
      <c r="F150" s="31" t="s">
        <v>6017</v>
      </c>
      <c r="G150" s="31" t="s">
        <v>254</v>
      </c>
      <c r="H150" s="31" t="s">
        <v>2538</v>
      </c>
      <c r="I150" t="e">
        <f>_xlfn.XLOOKUP(C150,'様式Ⅲ－1(男子)'!$D$19:$D$108,'様式Ⅲ－1(男子)'!$J$19:$J$108)</f>
        <v>#N/A</v>
      </c>
      <c r="Q150" s="32"/>
    </row>
    <row r="151" spans="1:17">
      <c r="A151" s="264">
        <v>150</v>
      </c>
      <c r="B151" s="16" t="s">
        <v>622</v>
      </c>
      <c r="C151" s="260" t="s">
        <v>2953</v>
      </c>
      <c r="D151" s="262" t="s">
        <v>4339</v>
      </c>
      <c r="E151" s="31" t="s">
        <v>5377</v>
      </c>
      <c r="F151" s="31" t="s">
        <v>6017</v>
      </c>
      <c r="G151" s="31" t="s">
        <v>254</v>
      </c>
      <c r="H151" s="31" t="s">
        <v>2537</v>
      </c>
      <c r="I151" t="e">
        <f>_xlfn.XLOOKUP(C151,'様式Ⅲ－1(男子)'!$D$19:$D$108,'様式Ⅲ－1(男子)'!$J$19:$J$108)</f>
        <v>#N/A</v>
      </c>
      <c r="Q151" s="32"/>
    </row>
    <row r="152" spans="1:17">
      <c r="A152" s="264">
        <v>151</v>
      </c>
      <c r="B152" s="16" t="s">
        <v>623</v>
      </c>
      <c r="C152" s="260" t="s">
        <v>2806</v>
      </c>
      <c r="D152" s="262" t="s">
        <v>4340</v>
      </c>
      <c r="E152" s="31" t="s">
        <v>5377</v>
      </c>
      <c r="F152" s="31" t="s">
        <v>6017</v>
      </c>
      <c r="G152" s="31" t="s">
        <v>254</v>
      </c>
      <c r="H152" s="31" t="s">
        <v>2537</v>
      </c>
      <c r="I152" t="e">
        <f>_xlfn.XLOOKUP(C152,'様式Ⅲ－1(男子)'!$D$19:$D$108,'様式Ⅲ－1(男子)'!$J$19:$J$108)</f>
        <v>#N/A</v>
      </c>
      <c r="Q152" s="32"/>
    </row>
    <row r="153" spans="1:17">
      <c r="A153" s="264">
        <v>152</v>
      </c>
      <c r="B153" s="16" t="s">
        <v>624</v>
      </c>
      <c r="C153" s="260" t="s">
        <v>3051</v>
      </c>
      <c r="D153" s="262" t="s">
        <v>4341</v>
      </c>
      <c r="E153" s="31" t="s">
        <v>5377</v>
      </c>
      <c r="F153" s="31" t="s">
        <v>6017</v>
      </c>
      <c r="G153" s="31" t="s">
        <v>254</v>
      </c>
      <c r="H153" s="31" t="s">
        <v>2537</v>
      </c>
      <c r="I153" t="e">
        <f>_xlfn.XLOOKUP(C153,'様式Ⅲ－1(男子)'!$D$19:$D$108,'様式Ⅲ－1(男子)'!$J$19:$J$108)</f>
        <v>#N/A</v>
      </c>
      <c r="Q153" s="32"/>
    </row>
    <row r="154" spans="1:17">
      <c r="A154" s="264">
        <v>153</v>
      </c>
      <c r="B154" s="16" t="s">
        <v>625</v>
      </c>
      <c r="C154" s="260" t="s">
        <v>2660</v>
      </c>
      <c r="D154" s="262" t="s">
        <v>4342</v>
      </c>
      <c r="E154" s="31" t="s">
        <v>5377</v>
      </c>
      <c r="F154" s="31" t="s">
        <v>6017</v>
      </c>
      <c r="G154" s="31" t="s">
        <v>254</v>
      </c>
      <c r="H154" s="31" t="s">
        <v>424</v>
      </c>
      <c r="I154" t="e">
        <f>_xlfn.XLOOKUP(C154,'様式Ⅲ－1(男子)'!$D$19:$D$108,'様式Ⅲ－1(男子)'!$J$19:$J$108)</f>
        <v>#N/A</v>
      </c>
      <c r="Q154" s="32"/>
    </row>
    <row r="155" spans="1:17">
      <c r="A155" s="264">
        <v>154</v>
      </c>
      <c r="B155" s="16" t="s">
        <v>626</v>
      </c>
      <c r="C155" s="260" t="s">
        <v>3076</v>
      </c>
      <c r="D155" s="262" t="s">
        <v>4343</v>
      </c>
      <c r="E155" s="31" t="s">
        <v>5377</v>
      </c>
      <c r="F155" s="31" t="s">
        <v>6017</v>
      </c>
      <c r="G155" s="31" t="s">
        <v>254</v>
      </c>
      <c r="H155" s="31" t="s">
        <v>2538</v>
      </c>
      <c r="I155" t="e">
        <f>_xlfn.XLOOKUP(C155,'様式Ⅲ－1(男子)'!$D$19:$D$108,'様式Ⅲ－1(男子)'!$J$19:$J$108)</f>
        <v>#N/A</v>
      </c>
      <c r="Q155" s="32"/>
    </row>
    <row r="156" spans="1:17">
      <c r="A156" s="264">
        <v>155</v>
      </c>
      <c r="B156" s="16" t="s">
        <v>627</v>
      </c>
      <c r="C156" s="260" t="s">
        <v>2804</v>
      </c>
      <c r="D156" s="262" t="s">
        <v>4344</v>
      </c>
      <c r="E156" s="31" t="s">
        <v>5377</v>
      </c>
      <c r="F156" s="31" t="s">
        <v>6017</v>
      </c>
      <c r="G156" s="31" t="s">
        <v>254</v>
      </c>
      <c r="H156" s="31" t="s">
        <v>2538</v>
      </c>
      <c r="I156" t="e">
        <f>_xlfn.XLOOKUP(C156,'様式Ⅲ－1(男子)'!$D$19:$D$108,'様式Ⅲ－1(男子)'!$J$19:$J$108)</f>
        <v>#N/A</v>
      </c>
      <c r="Q156" s="32"/>
    </row>
    <row r="157" spans="1:17">
      <c r="A157" s="264">
        <v>156</v>
      </c>
      <c r="B157" s="16" t="s">
        <v>628</v>
      </c>
      <c r="C157" s="260" t="s">
        <v>2805</v>
      </c>
      <c r="D157" s="262" t="s">
        <v>4345</v>
      </c>
      <c r="E157" s="31" t="s">
        <v>5377</v>
      </c>
      <c r="F157" s="31" t="s">
        <v>6017</v>
      </c>
      <c r="G157" s="31" t="s">
        <v>254</v>
      </c>
      <c r="H157" s="31" t="s">
        <v>2537</v>
      </c>
      <c r="I157" t="e">
        <f>_xlfn.XLOOKUP(C157,'様式Ⅲ－1(男子)'!$D$19:$D$108,'様式Ⅲ－1(男子)'!$J$19:$J$108)</f>
        <v>#N/A</v>
      </c>
      <c r="Q157" s="32"/>
    </row>
    <row r="158" spans="1:17">
      <c r="A158" s="264">
        <v>157</v>
      </c>
      <c r="B158" s="16" t="s">
        <v>629</v>
      </c>
      <c r="C158" s="260" t="s">
        <v>3400</v>
      </c>
      <c r="D158" s="262" t="s">
        <v>4346</v>
      </c>
      <c r="E158" s="31" t="s">
        <v>5377</v>
      </c>
      <c r="F158" s="31" t="s">
        <v>6017</v>
      </c>
      <c r="G158" s="31" t="s">
        <v>254</v>
      </c>
      <c r="H158" s="31" t="s">
        <v>2538</v>
      </c>
      <c r="I158" t="e">
        <f>_xlfn.XLOOKUP(C158,'様式Ⅲ－1(男子)'!$D$19:$D$108,'様式Ⅲ－1(男子)'!$J$19:$J$108)</f>
        <v>#N/A</v>
      </c>
      <c r="Q158" s="32"/>
    </row>
    <row r="159" spans="1:17">
      <c r="A159" s="264">
        <v>158</v>
      </c>
      <c r="B159" s="16" t="s">
        <v>630</v>
      </c>
      <c r="C159" s="260" t="s">
        <v>2824</v>
      </c>
      <c r="D159" s="262" t="s">
        <v>4347</v>
      </c>
      <c r="E159" s="31" t="s">
        <v>5377</v>
      </c>
      <c r="F159" s="31" t="s">
        <v>6017</v>
      </c>
      <c r="G159" s="31" t="s">
        <v>254</v>
      </c>
      <c r="H159" s="31" t="s">
        <v>2537</v>
      </c>
      <c r="I159" t="e">
        <f>_xlfn.XLOOKUP(C159,'様式Ⅲ－1(男子)'!$D$19:$D$108,'様式Ⅲ－1(男子)'!$J$19:$J$108)</f>
        <v>#N/A</v>
      </c>
      <c r="Q159" s="32"/>
    </row>
    <row r="160" spans="1:17">
      <c r="A160" s="264">
        <v>159</v>
      </c>
      <c r="B160" s="16" t="s">
        <v>631</v>
      </c>
      <c r="C160" s="260" t="s">
        <v>3052</v>
      </c>
      <c r="D160" s="262" t="s">
        <v>4348</v>
      </c>
      <c r="E160" s="31" t="s">
        <v>5377</v>
      </c>
      <c r="F160" s="31" t="s">
        <v>6017</v>
      </c>
      <c r="G160" s="31" t="s">
        <v>254</v>
      </c>
      <c r="H160" s="31" t="s">
        <v>2538</v>
      </c>
      <c r="I160" t="e">
        <f>_xlfn.XLOOKUP(C160,'様式Ⅲ－1(男子)'!$D$19:$D$108,'様式Ⅲ－1(男子)'!$J$19:$J$108)</f>
        <v>#N/A</v>
      </c>
      <c r="Q160" s="32"/>
    </row>
    <row r="161" spans="1:17">
      <c r="A161" s="264">
        <v>160</v>
      </c>
      <c r="B161" s="16" t="s">
        <v>632</v>
      </c>
      <c r="C161" s="260" t="s">
        <v>2955</v>
      </c>
      <c r="D161" s="262" t="s">
        <v>4349</v>
      </c>
      <c r="E161" s="31" t="s">
        <v>5377</v>
      </c>
      <c r="F161" s="31" t="s">
        <v>6017</v>
      </c>
      <c r="G161" s="31" t="s">
        <v>254</v>
      </c>
      <c r="H161" s="31" t="s">
        <v>2537</v>
      </c>
      <c r="I161" t="e">
        <f>_xlfn.XLOOKUP(C161,'様式Ⅲ－1(男子)'!$D$19:$D$108,'様式Ⅲ－1(男子)'!$J$19:$J$108)</f>
        <v>#N/A</v>
      </c>
      <c r="Q161" s="32"/>
    </row>
    <row r="162" spans="1:17">
      <c r="A162" s="264">
        <v>161</v>
      </c>
      <c r="B162" s="16" t="s">
        <v>633</v>
      </c>
      <c r="C162" s="260" t="s">
        <v>3158</v>
      </c>
      <c r="D162" s="262" t="s">
        <v>4350</v>
      </c>
      <c r="E162" s="31" t="s">
        <v>5377</v>
      </c>
      <c r="F162" s="31" t="s">
        <v>6017</v>
      </c>
      <c r="G162" s="31" t="s">
        <v>254</v>
      </c>
      <c r="H162" s="31" t="s">
        <v>2538</v>
      </c>
      <c r="I162" t="e">
        <f>_xlfn.XLOOKUP(C162,'様式Ⅲ－1(男子)'!$D$19:$D$108,'様式Ⅲ－1(男子)'!$J$19:$J$108)</f>
        <v>#N/A</v>
      </c>
      <c r="Q162" s="32"/>
    </row>
    <row r="163" spans="1:17">
      <c r="A163" s="264">
        <v>162</v>
      </c>
      <c r="B163" s="16" t="s">
        <v>634</v>
      </c>
      <c r="C163" s="260" t="s">
        <v>3398</v>
      </c>
      <c r="D163" s="262" t="s">
        <v>4351</v>
      </c>
      <c r="E163" s="31" t="s">
        <v>5377</v>
      </c>
      <c r="F163" s="31" t="s">
        <v>6017</v>
      </c>
      <c r="G163" s="31" t="s">
        <v>254</v>
      </c>
      <c r="H163" s="31" t="s">
        <v>429</v>
      </c>
      <c r="I163" t="e">
        <f>_xlfn.XLOOKUP(C163,'様式Ⅲ－1(男子)'!$D$19:$D$108,'様式Ⅲ－1(男子)'!$J$19:$J$108)</f>
        <v>#N/A</v>
      </c>
      <c r="Q163" s="32"/>
    </row>
    <row r="164" spans="1:17">
      <c r="A164" s="264">
        <v>163</v>
      </c>
      <c r="B164" s="16" t="s">
        <v>635</v>
      </c>
      <c r="C164" s="260" t="s">
        <v>2803</v>
      </c>
      <c r="D164" s="262" t="s">
        <v>4352</v>
      </c>
      <c r="E164" s="31" t="s">
        <v>5377</v>
      </c>
      <c r="F164" s="31" t="s">
        <v>6017</v>
      </c>
      <c r="G164" s="31" t="s">
        <v>254</v>
      </c>
      <c r="H164" s="31" t="s">
        <v>2538</v>
      </c>
      <c r="I164" t="e">
        <f>_xlfn.XLOOKUP(C164,'様式Ⅲ－1(男子)'!$D$19:$D$108,'様式Ⅲ－1(男子)'!$J$19:$J$108)</f>
        <v>#N/A</v>
      </c>
      <c r="Q164" s="32"/>
    </row>
    <row r="165" spans="1:17">
      <c r="A165" s="264">
        <v>164</v>
      </c>
      <c r="B165" s="16" t="s">
        <v>636</v>
      </c>
      <c r="C165" s="260" t="s">
        <v>3577</v>
      </c>
      <c r="D165" s="262" t="s">
        <v>4353</v>
      </c>
      <c r="E165" s="31" t="s">
        <v>5377</v>
      </c>
      <c r="F165" s="31" t="s">
        <v>6017</v>
      </c>
      <c r="G165" s="31" t="s">
        <v>254</v>
      </c>
      <c r="H165" s="31" t="s">
        <v>2542</v>
      </c>
      <c r="I165" t="e">
        <f>_xlfn.XLOOKUP(C165,'様式Ⅲ－1(男子)'!$D$19:$D$108,'様式Ⅲ－1(男子)'!$J$19:$J$108)</f>
        <v>#N/A</v>
      </c>
      <c r="Q165" s="32"/>
    </row>
    <row r="166" spans="1:17">
      <c r="A166" s="264">
        <v>165</v>
      </c>
      <c r="B166" s="16" t="s">
        <v>637</v>
      </c>
      <c r="C166" s="260" t="s">
        <v>3399</v>
      </c>
      <c r="D166" s="262" t="s">
        <v>4354</v>
      </c>
      <c r="E166" s="31" t="s">
        <v>5377</v>
      </c>
      <c r="F166" s="31" t="s">
        <v>6017</v>
      </c>
      <c r="G166" s="31" t="s">
        <v>254</v>
      </c>
      <c r="H166" s="31" t="s">
        <v>2538</v>
      </c>
      <c r="I166" t="e">
        <f>_xlfn.XLOOKUP(C166,'様式Ⅲ－1(男子)'!$D$19:$D$108,'様式Ⅲ－1(男子)'!$J$19:$J$108)</f>
        <v>#N/A</v>
      </c>
      <c r="Q166" s="32"/>
    </row>
    <row r="167" spans="1:17">
      <c r="A167" s="264">
        <v>166</v>
      </c>
      <c r="B167" s="16" t="s">
        <v>638</v>
      </c>
      <c r="C167" s="260" t="s">
        <v>3578</v>
      </c>
      <c r="D167" s="262" t="s">
        <v>4355</v>
      </c>
      <c r="E167" s="31" t="s">
        <v>5377</v>
      </c>
      <c r="F167" s="31" t="s">
        <v>6017</v>
      </c>
      <c r="G167" s="31" t="s">
        <v>254</v>
      </c>
      <c r="H167" s="31" t="s">
        <v>2542</v>
      </c>
      <c r="I167" t="e">
        <f>_xlfn.XLOOKUP(C167,'様式Ⅲ－1(男子)'!$D$19:$D$108,'様式Ⅲ－1(男子)'!$J$19:$J$108)</f>
        <v>#N/A</v>
      </c>
      <c r="Q167" s="32"/>
    </row>
    <row r="168" spans="1:17">
      <c r="A168" s="264">
        <v>167</v>
      </c>
      <c r="B168" s="16" t="s">
        <v>639</v>
      </c>
      <c r="C168" s="260" t="s">
        <v>3576</v>
      </c>
      <c r="D168" s="262" t="s">
        <v>4356</v>
      </c>
      <c r="E168" s="31" t="s">
        <v>5377</v>
      </c>
      <c r="F168" s="31" t="s">
        <v>6017</v>
      </c>
      <c r="G168" s="31" t="s">
        <v>254</v>
      </c>
      <c r="H168" s="31" t="s">
        <v>2542</v>
      </c>
      <c r="I168" t="e">
        <f>_xlfn.XLOOKUP(C168,'様式Ⅲ－1(男子)'!$D$19:$D$108,'様式Ⅲ－1(男子)'!$J$19:$J$108)</f>
        <v>#N/A</v>
      </c>
      <c r="Q168" s="32"/>
    </row>
    <row r="169" spans="1:17">
      <c r="A169" s="264">
        <v>168</v>
      </c>
      <c r="B169" s="16" t="s">
        <v>640</v>
      </c>
      <c r="C169" s="260" t="s">
        <v>2954</v>
      </c>
      <c r="D169" s="262" t="s">
        <v>4357</v>
      </c>
      <c r="E169" s="31" t="s">
        <v>5377</v>
      </c>
      <c r="F169" s="31" t="s">
        <v>6017</v>
      </c>
      <c r="G169" s="31" t="s">
        <v>254</v>
      </c>
      <c r="H169" s="31" t="s">
        <v>2537</v>
      </c>
      <c r="I169" t="e">
        <f>_xlfn.XLOOKUP(C169,'様式Ⅲ－1(男子)'!$D$19:$D$108,'様式Ⅲ－1(男子)'!$J$19:$J$108)</f>
        <v>#N/A</v>
      </c>
      <c r="Q169" s="32"/>
    </row>
    <row r="170" spans="1:17">
      <c r="A170" s="264">
        <v>169</v>
      </c>
      <c r="B170" s="16" t="s">
        <v>641</v>
      </c>
      <c r="C170" s="260" t="s">
        <v>3615</v>
      </c>
      <c r="D170" s="262" t="s">
        <v>4358</v>
      </c>
      <c r="E170" s="31" t="s">
        <v>5377</v>
      </c>
      <c r="F170" s="31" t="s">
        <v>6017</v>
      </c>
      <c r="G170" s="31" t="s">
        <v>254</v>
      </c>
      <c r="H170" s="31" t="s">
        <v>2542</v>
      </c>
      <c r="I170" t="e">
        <f>_xlfn.XLOOKUP(C170,'様式Ⅲ－1(男子)'!$D$19:$D$108,'様式Ⅲ－1(男子)'!$J$19:$J$108)</f>
        <v>#N/A</v>
      </c>
      <c r="Q170" s="32"/>
    </row>
    <row r="171" spans="1:17">
      <c r="A171" s="264">
        <v>170</v>
      </c>
      <c r="B171" s="16" t="s">
        <v>642</v>
      </c>
      <c r="C171" s="260" t="s">
        <v>3493</v>
      </c>
      <c r="D171" s="262" t="s">
        <v>4359</v>
      </c>
      <c r="E171" s="31" t="s">
        <v>5377</v>
      </c>
      <c r="F171" s="31" t="s">
        <v>6017</v>
      </c>
      <c r="G171" s="31" t="s">
        <v>254</v>
      </c>
      <c r="H171" s="31" t="s">
        <v>2537</v>
      </c>
      <c r="I171" t="e">
        <f>_xlfn.XLOOKUP(C171,'様式Ⅲ－1(男子)'!$D$19:$D$108,'様式Ⅲ－1(男子)'!$J$19:$J$108)</f>
        <v>#N/A</v>
      </c>
      <c r="Q171" s="32"/>
    </row>
    <row r="172" spans="1:17">
      <c r="A172" s="264">
        <v>171</v>
      </c>
      <c r="B172" s="16" t="s">
        <v>643</v>
      </c>
      <c r="C172" s="260" t="s">
        <v>3401</v>
      </c>
      <c r="D172" s="262" t="s">
        <v>4360</v>
      </c>
      <c r="E172" s="31" t="s">
        <v>5377</v>
      </c>
      <c r="F172" s="31" t="s">
        <v>6017</v>
      </c>
      <c r="G172" s="31" t="s">
        <v>254</v>
      </c>
      <c r="H172" s="31" t="s">
        <v>2538</v>
      </c>
      <c r="I172" t="e">
        <f>_xlfn.XLOOKUP(C172,'様式Ⅲ－1(男子)'!$D$19:$D$108,'様式Ⅲ－1(男子)'!$J$19:$J$108)</f>
        <v>#N/A</v>
      </c>
      <c r="Q172" s="32"/>
    </row>
    <row r="173" spans="1:17">
      <c r="A173" s="264">
        <v>172</v>
      </c>
      <c r="B173" s="16" t="s">
        <v>644</v>
      </c>
      <c r="C173" s="260" t="s">
        <v>3579</v>
      </c>
      <c r="D173" s="262" t="s">
        <v>4361</v>
      </c>
      <c r="E173" s="31" t="s">
        <v>5377</v>
      </c>
      <c r="F173" s="31" t="s">
        <v>6017</v>
      </c>
      <c r="G173" s="31" t="s">
        <v>254</v>
      </c>
      <c r="H173" s="31" t="s">
        <v>2542</v>
      </c>
      <c r="I173" t="e">
        <f>_xlfn.XLOOKUP(C173,'様式Ⅲ－1(男子)'!$D$19:$D$108,'様式Ⅲ－1(男子)'!$J$19:$J$108)</f>
        <v>#N/A</v>
      </c>
      <c r="Q173" s="32"/>
    </row>
    <row r="174" spans="1:17">
      <c r="A174" s="264">
        <v>173</v>
      </c>
      <c r="B174" s="16" t="s">
        <v>645</v>
      </c>
      <c r="C174" s="260" t="s">
        <v>3529</v>
      </c>
      <c r="D174" s="262" t="s">
        <v>4362</v>
      </c>
      <c r="E174" s="31" t="s">
        <v>5377</v>
      </c>
      <c r="F174" s="31" t="s">
        <v>6017</v>
      </c>
      <c r="G174" s="31" t="s">
        <v>254</v>
      </c>
      <c r="H174" s="31" t="s">
        <v>2542</v>
      </c>
      <c r="I174" t="e">
        <f>_xlfn.XLOOKUP(C174,'様式Ⅲ－1(男子)'!$D$19:$D$108,'様式Ⅲ－1(男子)'!$J$19:$J$108)</f>
        <v>#N/A</v>
      </c>
      <c r="Q174" s="32"/>
    </row>
    <row r="175" spans="1:17">
      <c r="A175" s="264">
        <v>174</v>
      </c>
      <c r="B175" s="16" t="s">
        <v>646</v>
      </c>
      <c r="C175" s="260" t="s">
        <v>3755</v>
      </c>
      <c r="D175" s="262" t="s">
        <v>4363</v>
      </c>
      <c r="E175" s="31" t="s">
        <v>5377</v>
      </c>
      <c r="F175" s="31" t="s">
        <v>6017</v>
      </c>
      <c r="G175" s="31" t="s">
        <v>254</v>
      </c>
      <c r="H175" s="31" t="s">
        <v>2538</v>
      </c>
      <c r="I175" t="e">
        <f>_xlfn.XLOOKUP(C175,'様式Ⅲ－1(男子)'!$D$19:$D$108,'様式Ⅲ－1(男子)'!$J$19:$J$108)</f>
        <v>#N/A</v>
      </c>
      <c r="Q175" s="32"/>
    </row>
    <row r="176" spans="1:17">
      <c r="A176" s="264">
        <v>175</v>
      </c>
      <c r="B176" s="16" t="s">
        <v>647</v>
      </c>
      <c r="C176" s="260" t="s">
        <v>3788</v>
      </c>
      <c r="D176" s="262" t="s">
        <v>4364</v>
      </c>
      <c r="E176" s="31" t="s">
        <v>5377</v>
      </c>
      <c r="F176" s="31" t="s">
        <v>6017</v>
      </c>
      <c r="G176" s="31" t="s">
        <v>254</v>
      </c>
      <c r="H176" s="31" t="s">
        <v>2536</v>
      </c>
      <c r="I176" t="e">
        <f>_xlfn.XLOOKUP(C176,'様式Ⅲ－1(男子)'!$D$19:$D$108,'様式Ⅲ－1(男子)'!$J$19:$J$108)</f>
        <v>#N/A</v>
      </c>
      <c r="Q176" s="32"/>
    </row>
    <row r="177" spans="1:17">
      <c r="A177" s="264">
        <v>176</v>
      </c>
      <c r="B177" s="16" t="s">
        <v>648</v>
      </c>
      <c r="C177" s="260" t="s">
        <v>3789</v>
      </c>
      <c r="D177" s="262" t="s">
        <v>4365</v>
      </c>
      <c r="E177" s="31" t="s">
        <v>5377</v>
      </c>
      <c r="F177" s="31" t="s">
        <v>6017</v>
      </c>
      <c r="G177" s="31" t="s">
        <v>254</v>
      </c>
      <c r="H177" s="31" t="s">
        <v>2536</v>
      </c>
      <c r="I177" t="e">
        <f>_xlfn.XLOOKUP(C177,'様式Ⅲ－1(男子)'!$D$19:$D$108,'様式Ⅲ－1(男子)'!$J$19:$J$108)</f>
        <v>#N/A</v>
      </c>
      <c r="Q177" s="32"/>
    </row>
    <row r="178" spans="1:17">
      <c r="A178" s="264">
        <v>177</v>
      </c>
      <c r="B178" s="16" t="s">
        <v>649</v>
      </c>
      <c r="C178" s="260" t="s">
        <v>2810</v>
      </c>
      <c r="D178" s="262" t="s">
        <v>4366</v>
      </c>
      <c r="E178" s="31" t="s">
        <v>5377</v>
      </c>
      <c r="F178" s="31" t="s">
        <v>6017</v>
      </c>
      <c r="G178" s="31" t="s">
        <v>282</v>
      </c>
      <c r="H178" s="31" t="s">
        <v>2537</v>
      </c>
      <c r="I178" t="e">
        <f>_xlfn.XLOOKUP(C178,'様式Ⅲ－1(男子)'!$D$19:$D$108,'様式Ⅲ－1(男子)'!$J$19:$J$108)</f>
        <v>#N/A</v>
      </c>
      <c r="Q178" s="32"/>
    </row>
    <row r="179" spans="1:17">
      <c r="A179" s="264">
        <v>178</v>
      </c>
      <c r="B179" s="16" t="s">
        <v>650</v>
      </c>
      <c r="C179" s="260" t="s">
        <v>2962</v>
      </c>
      <c r="D179" s="262" t="s">
        <v>4367</v>
      </c>
      <c r="E179" s="31" t="s">
        <v>5377</v>
      </c>
      <c r="F179" s="31" t="s">
        <v>6017</v>
      </c>
      <c r="G179" s="31" t="s">
        <v>282</v>
      </c>
      <c r="H179" s="31" t="s">
        <v>2537</v>
      </c>
      <c r="I179" t="e">
        <f>_xlfn.XLOOKUP(C179,'様式Ⅲ－1(男子)'!$D$19:$D$108,'様式Ⅲ－1(男子)'!$J$19:$J$108)</f>
        <v>#N/A</v>
      </c>
      <c r="Q179" s="32"/>
    </row>
    <row r="180" spans="1:17">
      <c r="A180" s="264">
        <v>179</v>
      </c>
      <c r="B180" s="16" t="s">
        <v>651</v>
      </c>
      <c r="C180" s="260" t="s">
        <v>2963</v>
      </c>
      <c r="D180" s="262" t="s">
        <v>4368</v>
      </c>
      <c r="E180" s="31" t="s">
        <v>5377</v>
      </c>
      <c r="F180" s="31" t="s">
        <v>6017</v>
      </c>
      <c r="G180" s="31" t="s">
        <v>282</v>
      </c>
      <c r="H180" s="31" t="s">
        <v>2537</v>
      </c>
      <c r="I180" t="e">
        <f>_xlfn.XLOOKUP(C180,'様式Ⅲ－1(男子)'!$D$19:$D$108,'様式Ⅲ－1(男子)'!$J$19:$J$108)</f>
        <v>#N/A</v>
      </c>
      <c r="Q180" s="32"/>
    </row>
    <row r="181" spans="1:17">
      <c r="A181" s="264">
        <v>180</v>
      </c>
      <c r="B181" s="16" t="s">
        <v>652</v>
      </c>
      <c r="C181" s="260" t="s">
        <v>3084</v>
      </c>
      <c r="D181" s="262" t="s">
        <v>4369</v>
      </c>
      <c r="E181" s="31" t="s">
        <v>5377</v>
      </c>
      <c r="F181" s="31" t="s">
        <v>6017</v>
      </c>
      <c r="G181" s="31" t="s">
        <v>282</v>
      </c>
      <c r="H181" s="31" t="s">
        <v>2537</v>
      </c>
      <c r="I181" t="e">
        <f>_xlfn.XLOOKUP(C181,'様式Ⅲ－1(男子)'!$D$19:$D$108,'様式Ⅲ－1(男子)'!$J$19:$J$108)</f>
        <v>#N/A</v>
      </c>
      <c r="Q181" s="32"/>
    </row>
    <row r="182" spans="1:17">
      <c r="A182" s="264">
        <v>181</v>
      </c>
      <c r="B182" s="16" t="s">
        <v>653</v>
      </c>
      <c r="C182" s="260" t="s">
        <v>2809</v>
      </c>
      <c r="D182" s="262" t="s">
        <v>4370</v>
      </c>
      <c r="E182" s="31" t="s">
        <v>5377</v>
      </c>
      <c r="F182" s="31" t="s">
        <v>6017</v>
      </c>
      <c r="G182" s="31" t="s">
        <v>282</v>
      </c>
      <c r="H182" s="31" t="s">
        <v>2537</v>
      </c>
      <c r="I182" t="e">
        <f>_xlfn.XLOOKUP(C182,'様式Ⅲ－1(男子)'!$D$19:$D$108,'様式Ⅲ－1(男子)'!$J$19:$J$108)</f>
        <v>#N/A</v>
      </c>
      <c r="Q182" s="32"/>
    </row>
    <row r="183" spans="1:17">
      <c r="A183" s="264">
        <v>182</v>
      </c>
      <c r="B183" s="16" t="s">
        <v>654</v>
      </c>
      <c r="C183" s="260" t="s">
        <v>2811</v>
      </c>
      <c r="D183" s="262" t="s">
        <v>4371</v>
      </c>
      <c r="E183" s="31" t="s">
        <v>5377</v>
      </c>
      <c r="F183" s="31" t="s">
        <v>6017</v>
      </c>
      <c r="G183" s="31" t="s">
        <v>282</v>
      </c>
      <c r="H183" s="31" t="s">
        <v>2537</v>
      </c>
      <c r="I183" t="e">
        <f>_xlfn.XLOOKUP(C183,'様式Ⅲ－1(男子)'!$D$19:$D$108,'様式Ⅲ－1(男子)'!$J$19:$J$108)</f>
        <v>#N/A</v>
      </c>
      <c r="Q183" s="32"/>
    </row>
    <row r="184" spans="1:17">
      <c r="A184" s="264">
        <v>183</v>
      </c>
      <c r="B184" s="16" t="s">
        <v>655</v>
      </c>
      <c r="C184" s="260" t="s">
        <v>2807</v>
      </c>
      <c r="D184" s="262" t="s">
        <v>4372</v>
      </c>
      <c r="E184" s="31" t="s">
        <v>5377</v>
      </c>
      <c r="F184" s="31" t="s">
        <v>6017</v>
      </c>
      <c r="G184" s="31" t="s">
        <v>282</v>
      </c>
      <c r="H184" s="31" t="s">
        <v>2537</v>
      </c>
      <c r="I184" t="e">
        <f>_xlfn.XLOOKUP(C184,'様式Ⅲ－1(男子)'!$D$19:$D$108,'様式Ⅲ－1(男子)'!$J$19:$J$108)</f>
        <v>#N/A</v>
      </c>
      <c r="Q184" s="32"/>
    </row>
    <row r="185" spans="1:17">
      <c r="A185" s="264">
        <v>184</v>
      </c>
      <c r="B185" s="16" t="s">
        <v>656</v>
      </c>
      <c r="C185" s="260" t="s">
        <v>2808</v>
      </c>
      <c r="D185" s="262" t="s">
        <v>4373</v>
      </c>
      <c r="E185" s="31" t="s">
        <v>5377</v>
      </c>
      <c r="F185" s="31" t="s">
        <v>6017</v>
      </c>
      <c r="G185" s="31" t="s">
        <v>282</v>
      </c>
      <c r="H185" s="31" t="s">
        <v>2537</v>
      </c>
      <c r="I185" t="e">
        <f>_xlfn.XLOOKUP(C185,'様式Ⅲ－1(男子)'!$D$19:$D$108,'様式Ⅲ－1(男子)'!$J$19:$J$108)</f>
        <v>#N/A</v>
      </c>
      <c r="Q185" s="32"/>
    </row>
    <row r="186" spans="1:17">
      <c r="A186" s="264">
        <v>185</v>
      </c>
      <c r="B186" s="16" t="s">
        <v>657</v>
      </c>
      <c r="C186" s="260" t="s">
        <v>3085</v>
      </c>
      <c r="D186" s="262" t="s">
        <v>4374</v>
      </c>
      <c r="E186" s="31" t="s">
        <v>5377</v>
      </c>
      <c r="F186" s="31" t="s">
        <v>6017</v>
      </c>
      <c r="G186" s="31" t="s">
        <v>282</v>
      </c>
      <c r="H186" s="31" t="s">
        <v>2538</v>
      </c>
      <c r="I186" t="e">
        <f>_xlfn.XLOOKUP(C186,'様式Ⅲ－1(男子)'!$D$19:$D$108,'様式Ⅲ－1(男子)'!$J$19:$J$108)</f>
        <v>#N/A</v>
      </c>
      <c r="Q186" s="32"/>
    </row>
    <row r="187" spans="1:17">
      <c r="A187" s="264">
        <v>186</v>
      </c>
      <c r="B187" s="16" t="s">
        <v>658</v>
      </c>
      <c r="C187" s="260" t="s">
        <v>3053</v>
      </c>
      <c r="D187" s="262" t="s">
        <v>4375</v>
      </c>
      <c r="E187" s="31" t="s">
        <v>5377</v>
      </c>
      <c r="F187" s="31" t="s">
        <v>6017</v>
      </c>
      <c r="G187" s="31" t="s">
        <v>282</v>
      </c>
      <c r="H187" s="31" t="s">
        <v>2538</v>
      </c>
      <c r="I187" t="e">
        <f>_xlfn.XLOOKUP(C187,'様式Ⅲ－1(男子)'!$D$19:$D$108,'様式Ⅲ－1(男子)'!$J$19:$J$108)</f>
        <v>#N/A</v>
      </c>
      <c r="Q187" s="32"/>
    </row>
    <row r="188" spans="1:17">
      <c r="A188" s="264">
        <v>187</v>
      </c>
      <c r="B188" s="16" t="s">
        <v>659</v>
      </c>
      <c r="C188" s="260" t="s">
        <v>3405</v>
      </c>
      <c r="D188" s="262" t="s">
        <v>4376</v>
      </c>
      <c r="E188" s="31" t="s">
        <v>5377</v>
      </c>
      <c r="F188" s="31" t="s">
        <v>6017</v>
      </c>
      <c r="G188" s="31" t="s">
        <v>282</v>
      </c>
      <c r="H188" s="31" t="s">
        <v>2538</v>
      </c>
      <c r="I188" t="e">
        <f>_xlfn.XLOOKUP(C188,'様式Ⅲ－1(男子)'!$D$19:$D$108,'様式Ⅲ－1(男子)'!$J$19:$J$108)</f>
        <v>#N/A</v>
      </c>
      <c r="Q188" s="32"/>
    </row>
    <row r="189" spans="1:17">
      <c r="A189" s="264">
        <v>188</v>
      </c>
      <c r="B189" s="16" t="s">
        <v>660</v>
      </c>
      <c r="C189" s="260" t="s">
        <v>3083</v>
      </c>
      <c r="D189" s="262" t="s">
        <v>4377</v>
      </c>
      <c r="E189" s="31" t="s">
        <v>5377</v>
      </c>
      <c r="F189" s="31" t="s">
        <v>6017</v>
      </c>
      <c r="G189" s="31" t="s">
        <v>282</v>
      </c>
      <c r="H189" s="31" t="s">
        <v>2538</v>
      </c>
      <c r="I189" t="e">
        <f>_xlfn.XLOOKUP(C189,'様式Ⅲ－1(男子)'!$D$19:$D$108,'様式Ⅲ－1(男子)'!$J$19:$J$108)</f>
        <v>#N/A</v>
      </c>
      <c r="Q189" s="32"/>
    </row>
    <row r="190" spans="1:17">
      <c r="A190" s="264">
        <v>189</v>
      </c>
      <c r="B190" s="16" t="s">
        <v>661</v>
      </c>
      <c r="C190" s="260" t="s">
        <v>3088</v>
      </c>
      <c r="D190" s="262" t="s">
        <v>4378</v>
      </c>
      <c r="E190" s="31" t="s">
        <v>5377</v>
      </c>
      <c r="F190" s="31" t="s">
        <v>6017</v>
      </c>
      <c r="G190" s="31" t="s">
        <v>282</v>
      </c>
      <c r="H190" s="31" t="s">
        <v>2538</v>
      </c>
      <c r="I190" t="e">
        <f>_xlfn.XLOOKUP(C190,'様式Ⅲ－1(男子)'!$D$19:$D$108,'様式Ⅲ－1(男子)'!$J$19:$J$108)</f>
        <v>#N/A</v>
      </c>
      <c r="Q190" s="32"/>
    </row>
    <row r="191" spans="1:17">
      <c r="A191" s="264">
        <v>190</v>
      </c>
      <c r="B191" s="16" t="s">
        <v>662</v>
      </c>
      <c r="C191" s="260" t="s">
        <v>3087</v>
      </c>
      <c r="D191" s="262" t="s">
        <v>4379</v>
      </c>
      <c r="E191" s="31" t="s">
        <v>5377</v>
      </c>
      <c r="F191" s="31" t="s">
        <v>6017</v>
      </c>
      <c r="G191" s="31" t="s">
        <v>282</v>
      </c>
      <c r="H191" s="31" t="s">
        <v>2538</v>
      </c>
      <c r="I191" t="e">
        <f>_xlfn.XLOOKUP(C191,'様式Ⅲ－1(男子)'!$D$19:$D$108,'様式Ⅲ－1(男子)'!$J$19:$J$108)</f>
        <v>#N/A</v>
      </c>
      <c r="Q191" s="32"/>
    </row>
    <row r="192" spans="1:17">
      <c r="A192" s="264">
        <v>191</v>
      </c>
      <c r="B192" s="16" t="s">
        <v>663</v>
      </c>
      <c r="C192" s="260" t="s">
        <v>3626</v>
      </c>
      <c r="D192" s="262" t="s">
        <v>4380</v>
      </c>
      <c r="E192" s="31" t="s">
        <v>5377</v>
      </c>
      <c r="F192" s="31" t="s">
        <v>6017</v>
      </c>
      <c r="G192" s="31" t="s">
        <v>282</v>
      </c>
      <c r="H192" s="31" t="s">
        <v>2538</v>
      </c>
      <c r="I192" t="e">
        <f>_xlfn.XLOOKUP(C192,'様式Ⅲ－1(男子)'!$D$19:$D$108,'様式Ⅲ－1(男子)'!$J$19:$J$108)</f>
        <v>#N/A</v>
      </c>
      <c r="Q192" s="32"/>
    </row>
    <row r="193" spans="1:17">
      <c r="A193" s="264">
        <v>192</v>
      </c>
      <c r="B193" s="16" t="s">
        <v>664</v>
      </c>
      <c r="C193" s="260" t="s">
        <v>3086</v>
      </c>
      <c r="D193" s="262" t="s">
        <v>4381</v>
      </c>
      <c r="E193" s="31" t="s">
        <v>5377</v>
      </c>
      <c r="F193" s="31" t="s">
        <v>6017</v>
      </c>
      <c r="G193" s="31" t="s">
        <v>282</v>
      </c>
      <c r="H193" s="31" t="s">
        <v>2538</v>
      </c>
      <c r="I193" t="e">
        <f>_xlfn.XLOOKUP(C193,'様式Ⅲ－1(男子)'!$D$19:$D$108,'様式Ⅲ－1(男子)'!$J$19:$J$108)</f>
        <v>#N/A</v>
      </c>
      <c r="Q193" s="32"/>
    </row>
    <row r="194" spans="1:17">
      <c r="A194" s="264">
        <v>193</v>
      </c>
      <c r="B194" s="16" t="s">
        <v>665</v>
      </c>
      <c r="C194" s="260" t="s">
        <v>3531</v>
      </c>
      <c r="D194" s="262" t="s">
        <v>4382</v>
      </c>
      <c r="E194" s="31" t="s">
        <v>5377</v>
      </c>
      <c r="F194" s="31" t="s">
        <v>6017</v>
      </c>
      <c r="G194" s="31" t="s">
        <v>282</v>
      </c>
      <c r="H194" s="31" t="s">
        <v>2542</v>
      </c>
      <c r="I194" t="e">
        <f>_xlfn.XLOOKUP(C194,'様式Ⅲ－1(男子)'!$D$19:$D$108,'様式Ⅲ－1(男子)'!$J$19:$J$108)</f>
        <v>#N/A</v>
      </c>
      <c r="Q194" s="32"/>
    </row>
    <row r="195" spans="1:17">
      <c r="A195" s="264">
        <v>194</v>
      </c>
      <c r="B195" s="16" t="s">
        <v>666</v>
      </c>
      <c r="C195" s="260" t="s">
        <v>3532</v>
      </c>
      <c r="D195" s="262" t="s">
        <v>4383</v>
      </c>
      <c r="E195" s="31" t="s">
        <v>5377</v>
      </c>
      <c r="F195" s="31" t="s">
        <v>6017</v>
      </c>
      <c r="G195" s="31" t="s">
        <v>282</v>
      </c>
      <c r="H195" s="31" t="s">
        <v>2542</v>
      </c>
      <c r="I195" t="e">
        <f>_xlfn.XLOOKUP(C195,'様式Ⅲ－1(男子)'!$D$19:$D$108,'様式Ⅲ－1(男子)'!$J$19:$J$108)</f>
        <v>#N/A</v>
      </c>
      <c r="Q195" s="32"/>
    </row>
    <row r="196" spans="1:17">
      <c r="A196" s="264">
        <v>195</v>
      </c>
      <c r="B196" s="16" t="s">
        <v>667</v>
      </c>
      <c r="C196" s="260" t="s">
        <v>3533</v>
      </c>
      <c r="D196" s="262" t="s">
        <v>4384</v>
      </c>
      <c r="E196" s="31" t="s">
        <v>5377</v>
      </c>
      <c r="F196" s="31" t="s">
        <v>6017</v>
      </c>
      <c r="G196" s="31" t="s">
        <v>282</v>
      </c>
      <c r="H196" s="31" t="s">
        <v>2542</v>
      </c>
      <c r="I196" t="e">
        <f>_xlfn.XLOOKUP(C196,'様式Ⅲ－1(男子)'!$D$19:$D$108,'様式Ⅲ－1(男子)'!$J$19:$J$108)</f>
        <v>#N/A</v>
      </c>
      <c r="Q196" s="32"/>
    </row>
    <row r="197" spans="1:17">
      <c r="A197" s="264">
        <v>196</v>
      </c>
      <c r="B197" s="16" t="s">
        <v>668</v>
      </c>
      <c r="C197" s="260" t="s">
        <v>3790</v>
      </c>
      <c r="D197" s="262" t="s">
        <v>4385</v>
      </c>
      <c r="E197" s="31" t="s">
        <v>5377</v>
      </c>
      <c r="F197" s="31" t="s">
        <v>6017</v>
      </c>
      <c r="G197" s="31" t="s">
        <v>282</v>
      </c>
      <c r="H197" s="31" t="s">
        <v>2542</v>
      </c>
      <c r="I197" t="e">
        <f>_xlfn.XLOOKUP(C197,'様式Ⅲ－1(男子)'!$D$19:$D$108,'様式Ⅲ－1(男子)'!$J$19:$J$108)</f>
        <v>#N/A</v>
      </c>
      <c r="Q197" s="32"/>
    </row>
    <row r="198" spans="1:17">
      <c r="A198" s="264">
        <v>197</v>
      </c>
      <c r="B198" s="16" t="s">
        <v>669</v>
      </c>
      <c r="C198" s="260" t="s">
        <v>3534</v>
      </c>
      <c r="D198" s="262" t="s">
        <v>4386</v>
      </c>
      <c r="E198" s="31" t="s">
        <v>5377</v>
      </c>
      <c r="F198" s="31" t="s">
        <v>6017</v>
      </c>
      <c r="G198" s="31" t="s">
        <v>282</v>
      </c>
      <c r="H198" s="31" t="s">
        <v>2542</v>
      </c>
      <c r="I198" t="e">
        <f>_xlfn.XLOOKUP(C198,'様式Ⅲ－1(男子)'!$D$19:$D$108,'様式Ⅲ－1(男子)'!$J$19:$J$108)</f>
        <v>#N/A</v>
      </c>
      <c r="Q198" s="32"/>
    </row>
    <row r="199" spans="1:17">
      <c r="A199" s="264">
        <v>198</v>
      </c>
      <c r="B199" s="16" t="s">
        <v>670</v>
      </c>
      <c r="C199" s="260" t="s">
        <v>3536</v>
      </c>
      <c r="D199" s="262" t="s">
        <v>4387</v>
      </c>
      <c r="E199" s="31" t="s">
        <v>5377</v>
      </c>
      <c r="F199" s="31" t="s">
        <v>6017</v>
      </c>
      <c r="G199" s="31" t="s">
        <v>282</v>
      </c>
      <c r="H199" s="31" t="s">
        <v>2542</v>
      </c>
      <c r="I199" t="e">
        <f>_xlfn.XLOOKUP(C199,'様式Ⅲ－1(男子)'!$D$19:$D$108,'様式Ⅲ－1(男子)'!$J$19:$J$108)</f>
        <v>#N/A</v>
      </c>
      <c r="Q199" s="32"/>
    </row>
    <row r="200" spans="1:17">
      <c r="A200" s="264">
        <v>199</v>
      </c>
      <c r="B200" s="16" t="s">
        <v>671</v>
      </c>
      <c r="C200" s="260" t="s">
        <v>3791</v>
      </c>
      <c r="D200" s="262" t="s">
        <v>4388</v>
      </c>
      <c r="E200" s="31" t="s">
        <v>5377</v>
      </c>
      <c r="F200" s="31" t="s">
        <v>6017</v>
      </c>
      <c r="G200" s="31" t="s">
        <v>282</v>
      </c>
      <c r="H200" s="31" t="s">
        <v>2542</v>
      </c>
      <c r="I200" t="e">
        <f>_xlfn.XLOOKUP(C200,'様式Ⅲ－1(男子)'!$D$19:$D$108,'様式Ⅲ－1(男子)'!$J$19:$J$108)</f>
        <v>#N/A</v>
      </c>
      <c r="Q200" s="32"/>
    </row>
    <row r="201" spans="1:17">
      <c r="A201" s="264">
        <v>200</v>
      </c>
      <c r="B201" s="16" t="s">
        <v>672</v>
      </c>
      <c r="C201" s="260" t="s">
        <v>3537</v>
      </c>
      <c r="D201" s="262" t="s">
        <v>4389</v>
      </c>
      <c r="E201" s="31" t="s">
        <v>5377</v>
      </c>
      <c r="F201" s="31" t="s">
        <v>6017</v>
      </c>
      <c r="G201" s="31" t="s">
        <v>282</v>
      </c>
      <c r="H201" s="31" t="s">
        <v>2542</v>
      </c>
      <c r="I201" t="e">
        <f>_xlfn.XLOOKUP(C201,'様式Ⅲ－1(男子)'!$D$19:$D$108,'様式Ⅲ－1(男子)'!$J$19:$J$108)</f>
        <v>#N/A</v>
      </c>
      <c r="Q201" s="32"/>
    </row>
    <row r="202" spans="1:17">
      <c r="A202" s="264">
        <v>201</v>
      </c>
      <c r="B202" s="16" t="s">
        <v>673</v>
      </c>
      <c r="C202" s="260" t="s">
        <v>3535</v>
      </c>
      <c r="D202" s="262" t="s">
        <v>4390</v>
      </c>
      <c r="E202" s="31" t="s">
        <v>5377</v>
      </c>
      <c r="F202" s="31" t="s">
        <v>6017</v>
      </c>
      <c r="G202" s="31" t="s">
        <v>282</v>
      </c>
      <c r="H202" s="31" t="s">
        <v>2542</v>
      </c>
      <c r="I202" t="e">
        <f>_xlfn.XLOOKUP(C202,'様式Ⅲ－1(男子)'!$D$19:$D$108,'様式Ⅲ－1(男子)'!$J$19:$J$108)</f>
        <v>#N/A</v>
      </c>
      <c r="Q202" s="32"/>
    </row>
    <row r="203" spans="1:17">
      <c r="A203" s="264">
        <v>202</v>
      </c>
      <c r="B203" s="16" t="s">
        <v>674</v>
      </c>
      <c r="C203" s="260" t="s">
        <v>3631</v>
      </c>
      <c r="D203" s="262" t="s">
        <v>4391</v>
      </c>
      <c r="E203" s="31" t="s">
        <v>5377</v>
      </c>
      <c r="F203" s="31" t="s">
        <v>6017</v>
      </c>
      <c r="G203" s="31" t="s">
        <v>282</v>
      </c>
      <c r="H203" s="31" t="s">
        <v>2542</v>
      </c>
      <c r="I203" t="e">
        <f>_xlfn.XLOOKUP(C203,'様式Ⅲ－1(男子)'!$D$19:$D$108,'様式Ⅲ－1(男子)'!$J$19:$J$108)</f>
        <v>#N/A</v>
      </c>
      <c r="Q203" s="32"/>
    </row>
    <row r="204" spans="1:17">
      <c r="A204" s="264">
        <v>203</v>
      </c>
      <c r="B204" s="16" t="s">
        <v>675</v>
      </c>
      <c r="C204" s="260" t="s">
        <v>3538</v>
      </c>
      <c r="D204" s="262" t="s">
        <v>4392</v>
      </c>
      <c r="E204" s="31" t="s">
        <v>5377</v>
      </c>
      <c r="F204" s="31" t="s">
        <v>6017</v>
      </c>
      <c r="G204" s="31" t="s">
        <v>282</v>
      </c>
      <c r="H204" s="31" t="s">
        <v>2542</v>
      </c>
      <c r="I204" t="e">
        <f>_xlfn.XLOOKUP(C204,'様式Ⅲ－1(男子)'!$D$19:$D$108,'様式Ⅲ－1(男子)'!$J$19:$J$108)</f>
        <v>#N/A</v>
      </c>
      <c r="Q204" s="32"/>
    </row>
    <row r="205" spans="1:17">
      <c r="A205" s="264">
        <v>204</v>
      </c>
      <c r="B205" s="16" t="s">
        <v>676</v>
      </c>
      <c r="C205" s="260" t="s">
        <v>3539</v>
      </c>
      <c r="D205" s="262" t="s">
        <v>4393</v>
      </c>
      <c r="E205" s="31" t="s">
        <v>5377</v>
      </c>
      <c r="F205" s="31" t="s">
        <v>6017</v>
      </c>
      <c r="G205" s="31" t="s">
        <v>282</v>
      </c>
      <c r="H205" s="31" t="s">
        <v>2542</v>
      </c>
      <c r="I205" t="e">
        <f>_xlfn.XLOOKUP(C205,'様式Ⅲ－1(男子)'!$D$19:$D$108,'様式Ⅲ－1(男子)'!$J$19:$J$108)</f>
        <v>#N/A</v>
      </c>
      <c r="Q205" s="32"/>
    </row>
    <row r="206" spans="1:17">
      <c r="A206" s="264">
        <v>205</v>
      </c>
      <c r="B206" s="16" t="s">
        <v>677</v>
      </c>
      <c r="C206" s="260" t="s">
        <v>3583</v>
      </c>
      <c r="D206" s="262" t="s">
        <v>4394</v>
      </c>
      <c r="E206" s="31" t="s">
        <v>5377</v>
      </c>
      <c r="F206" s="31" t="s">
        <v>6017</v>
      </c>
      <c r="G206" s="31" t="s">
        <v>282</v>
      </c>
      <c r="H206" s="31" t="s">
        <v>2542</v>
      </c>
      <c r="I206" t="e">
        <f>_xlfn.XLOOKUP(C206,'様式Ⅲ－1(男子)'!$D$19:$D$108,'様式Ⅲ－1(男子)'!$J$19:$J$108)</f>
        <v>#N/A</v>
      </c>
      <c r="Q206" s="32"/>
    </row>
    <row r="207" spans="1:17">
      <c r="A207" s="264">
        <v>206</v>
      </c>
      <c r="B207" s="16" t="s">
        <v>678</v>
      </c>
      <c r="C207" s="260" t="s">
        <v>3584</v>
      </c>
      <c r="D207" s="262" t="s">
        <v>4395</v>
      </c>
      <c r="E207" s="31" t="s">
        <v>5377</v>
      </c>
      <c r="F207" s="31" t="s">
        <v>6017</v>
      </c>
      <c r="G207" s="31" t="s">
        <v>282</v>
      </c>
      <c r="H207" s="31" t="s">
        <v>2542</v>
      </c>
      <c r="I207" t="e">
        <f>_xlfn.XLOOKUP(C207,'様式Ⅲ－1(男子)'!$D$19:$D$108,'様式Ⅲ－1(男子)'!$J$19:$J$108)</f>
        <v>#N/A</v>
      </c>
      <c r="Q207" s="32"/>
    </row>
    <row r="208" spans="1:17">
      <c r="A208" s="264">
        <v>207</v>
      </c>
      <c r="B208" s="16" t="s">
        <v>679</v>
      </c>
      <c r="C208" s="260" t="s">
        <v>3495</v>
      </c>
      <c r="D208" s="262" t="s">
        <v>4396</v>
      </c>
      <c r="E208" s="31" t="s">
        <v>5377</v>
      </c>
      <c r="F208" s="31" t="s">
        <v>6017</v>
      </c>
      <c r="G208" s="31" t="s">
        <v>282</v>
      </c>
      <c r="H208" s="31" t="s">
        <v>2542</v>
      </c>
      <c r="I208" t="e">
        <f>_xlfn.XLOOKUP(C208,'様式Ⅲ－1(男子)'!$D$19:$D$108,'様式Ⅲ－1(男子)'!$J$19:$J$108)</f>
        <v>#N/A</v>
      </c>
      <c r="Q208" s="32"/>
    </row>
    <row r="209" spans="1:17">
      <c r="A209" s="264">
        <v>208</v>
      </c>
      <c r="B209" s="16" t="s">
        <v>680</v>
      </c>
      <c r="C209" s="260" t="s">
        <v>3540</v>
      </c>
      <c r="D209" s="262" t="s">
        <v>4397</v>
      </c>
      <c r="E209" s="31" t="s">
        <v>5377</v>
      </c>
      <c r="F209" s="31" t="s">
        <v>6017</v>
      </c>
      <c r="G209" s="31" t="s">
        <v>282</v>
      </c>
      <c r="H209" s="31" t="s">
        <v>2542</v>
      </c>
      <c r="I209" t="e">
        <f>_xlfn.XLOOKUP(C209,'様式Ⅲ－1(男子)'!$D$19:$D$108,'様式Ⅲ－1(男子)'!$J$19:$J$108)</f>
        <v>#N/A</v>
      </c>
      <c r="Q209" s="32"/>
    </row>
    <row r="210" spans="1:17">
      <c r="A210" s="264">
        <v>209</v>
      </c>
      <c r="B210" s="16" t="s">
        <v>681</v>
      </c>
      <c r="C210" s="260" t="s">
        <v>3627</v>
      </c>
      <c r="D210" s="262" t="s">
        <v>4398</v>
      </c>
      <c r="E210" s="31" t="s">
        <v>5377</v>
      </c>
      <c r="F210" s="31" t="s">
        <v>6017</v>
      </c>
      <c r="G210" s="31" t="s">
        <v>282</v>
      </c>
      <c r="H210" s="31" t="s">
        <v>2542</v>
      </c>
      <c r="I210" t="e">
        <f>_xlfn.XLOOKUP(C210,'様式Ⅲ－1(男子)'!$D$19:$D$108,'様式Ⅲ－1(男子)'!$J$19:$J$108)</f>
        <v>#N/A</v>
      </c>
      <c r="Q210" s="32"/>
    </row>
    <row r="211" spans="1:17">
      <c r="A211" s="264">
        <v>210</v>
      </c>
      <c r="B211" s="16" t="s">
        <v>682</v>
      </c>
      <c r="C211" s="260" t="s">
        <v>3628</v>
      </c>
      <c r="D211" s="262" t="s">
        <v>4399</v>
      </c>
      <c r="E211" s="31" t="s">
        <v>5377</v>
      </c>
      <c r="F211" s="31" t="s">
        <v>6017</v>
      </c>
      <c r="G211" s="31" t="s">
        <v>282</v>
      </c>
      <c r="H211" s="31" t="s">
        <v>2542</v>
      </c>
      <c r="I211" t="e">
        <f>_xlfn.XLOOKUP(C211,'様式Ⅲ－1(男子)'!$D$19:$D$108,'様式Ⅲ－1(男子)'!$J$19:$J$108)</f>
        <v>#N/A</v>
      </c>
      <c r="Q211" s="32"/>
    </row>
    <row r="212" spans="1:17">
      <c r="A212" s="264">
        <v>211</v>
      </c>
      <c r="B212" s="16" t="s">
        <v>683</v>
      </c>
      <c r="C212" s="260" t="s">
        <v>2965</v>
      </c>
      <c r="D212" s="262" t="s">
        <v>4400</v>
      </c>
      <c r="E212" s="31" t="s">
        <v>5377</v>
      </c>
      <c r="F212" s="31" t="s">
        <v>6017</v>
      </c>
      <c r="G212" s="31" t="s">
        <v>177</v>
      </c>
      <c r="H212" s="31" t="s">
        <v>2537</v>
      </c>
      <c r="I212" t="e">
        <f>_xlfn.XLOOKUP(C212,'様式Ⅲ－1(男子)'!$D$19:$D$108,'様式Ⅲ－1(男子)'!$J$19:$J$108)</f>
        <v>#N/A</v>
      </c>
      <c r="Q212" s="32"/>
    </row>
    <row r="213" spans="1:17">
      <c r="A213" s="264">
        <v>212</v>
      </c>
      <c r="B213" s="16" t="s">
        <v>684</v>
      </c>
      <c r="C213" s="260" t="s">
        <v>2997</v>
      </c>
      <c r="D213" s="262" t="s">
        <v>4401</v>
      </c>
      <c r="E213" s="31" t="s">
        <v>5377</v>
      </c>
      <c r="F213" s="31" t="s">
        <v>6017</v>
      </c>
      <c r="G213" s="31" t="s">
        <v>177</v>
      </c>
      <c r="H213" s="31" t="s">
        <v>2537</v>
      </c>
      <c r="I213" t="e">
        <f>_xlfn.XLOOKUP(C213,'様式Ⅲ－1(男子)'!$D$19:$D$108,'様式Ⅲ－1(男子)'!$J$19:$J$108)</f>
        <v>#N/A</v>
      </c>
      <c r="Q213" s="32"/>
    </row>
    <row r="214" spans="1:17">
      <c r="A214" s="264">
        <v>213</v>
      </c>
      <c r="B214" s="16" t="s">
        <v>685</v>
      </c>
      <c r="C214" s="260" t="s">
        <v>3116</v>
      </c>
      <c r="D214" s="262" t="s">
        <v>4402</v>
      </c>
      <c r="E214" s="31" t="s">
        <v>5377</v>
      </c>
      <c r="F214" s="31" t="s">
        <v>6017</v>
      </c>
      <c r="G214" s="31" t="s">
        <v>177</v>
      </c>
      <c r="H214" s="31" t="s">
        <v>2537</v>
      </c>
      <c r="I214" t="e">
        <f>_xlfn.XLOOKUP(C214,'様式Ⅲ－1(男子)'!$D$19:$D$108,'様式Ⅲ－1(男子)'!$J$19:$J$108)</f>
        <v>#N/A</v>
      </c>
      <c r="Q214" s="32"/>
    </row>
    <row r="215" spans="1:17">
      <c r="A215" s="264">
        <v>214</v>
      </c>
      <c r="B215" s="16" t="s">
        <v>686</v>
      </c>
      <c r="C215" s="260" t="s">
        <v>3115</v>
      </c>
      <c r="D215" s="262" t="s">
        <v>4403</v>
      </c>
      <c r="E215" s="31" t="s">
        <v>5377</v>
      </c>
      <c r="F215" s="31" t="s">
        <v>6017</v>
      </c>
      <c r="G215" s="31" t="s">
        <v>177</v>
      </c>
      <c r="H215" s="31" t="s">
        <v>2538</v>
      </c>
      <c r="I215" t="e">
        <f>_xlfn.XLOOKUP(C215,'様式Ⅲ－1(男子)'!$D$19:$D$108,'様式Ⅲ－1(男子)'!$J$19:$J$108)</f>
        <v>#N/A</v>
      </c>
      <c r="Q215" s="32"/>
    </row>
    <row r="216" spans="1:17">
      <c r="A216" s="264">
        <v>215</v>
      </c>
      <c r="B216" s="16" t="s">
        <v>687</v>
      </c>
      <c r="C216" s="260" t="s">
        <v>3792</v>
      </c>
      <c r="D216" s="262" t="s">
        <v>4404</v>
      </c>
      <c r="E216" s="31" t="s">
        <v>5377</v>
      </c>
      <c r="F216" s="31" t="s">
        <v>6017</v>
      </c>
      <c r="G216" s="31" t="s">
        <v>177</v>
      </c>
      <c r="H216" s="31" t="s">
        <v>2538</v>
      </c>
      <c r="I216" t="e">
        <f>_xlfn.XLOOKUP(C216,'様式Ⅲ－1(男子)'!$D$19:$D$108,'様式Ⅲ－1(男子)'!$J$19:$J$108)</f>
        <v>#N/A</v>
      </c>
      <c r="Q216" s="32"/>
    </row>
    <row r="217" spans="1:17">
      <c r="A217" s="264">
        <v>216</v>
      </c>
      <c r="B217" s="16" t="s">
        <v>688</v>
      </c>
      <c r="C217" s="260" t="s">
        <v>3114</v>
      </c>
      <c r="D217" s="262" t="s">
        <v>4405</v>
      </c>
      <c r="E217" s="31" t="s">
        <v>5377</v>
      </c>
      <c r="F217" s="31" t="s">
        <v>6017</v>
      </c>
      <c r="G217" s="31" t="s">
        <v>177</v>
      </c>
      <c r="H217" s="31" t="s">
        <v>2538</v>
      </c>
      <c r="I217" t="e">
        <f>_xlfn.XLOOKUP(C217,'様式Ⅲ－1(男子)'!$D$19:$D$108,'様式Ⅲ－1(男子)'!$J$19:$J$108)</f>
        <v>#N/A</v>
      </c>
      <c r="Q217" s="32"/>
    </row>
    <row r="218" spans="1:17">
      <c r="A218" s="264">
        <v>217</v>
      </c>
      <c r="B218" s="16" t="s">
        <v>689</v>
      </c>
      <c r="C218" s="260" t="s">
        <v>3117</v>
      </c>
      <c r="D218" s="262" t="s">
        <v>4406</v>
      </c>
      <c r="E218" s="31" t="s">
        <v>5377</v>
      </c>
      <c r="F218" s="31" t="s">
        <v>6017</v>
      </c>
      <c r="G218" s="31" t="s">
        <v>177</v>
      </c>
      <c r="H218" s="31" t="s">
        <v>2538</v>
      </c>
      <c r="I218" t="e">
        <f>_xlfn.XLOOKUP(C218,'様式Ⅲ－1(男子)'!$D$19:$D$108,'様式Ⅲ－1(男子)'!$J$19:$J$108)</f>
        <v>#N/A</v>
      </c>
      <c r="Q218" s="32"/>
    </row>
    <row r="219" spans="1:17">
      <c r="A219" s="264">
        <v>218</v>
      </c>
      <c r="B219" s="16" t="s">
        <v>690</v>
      </c>
      <c r="C219" s="260" t="s">
        <v>3113</v>
      </c>
      <c r="D219" s="262" t="s">
        <v>4407</v>
      </c>
      <c r="E219" s="31" t="s">
        <v>5377</v>
      </c>
      <c r="F219" s="31" t="s">
        <v>6017</v>
      </c>
      <c r="G219" s="31" t="s">
        <v>177</v>
      </c>
      <c r="H219" s="31" t="s">
        <v>2538</v>
      </c>
      <c r="I219" t="e">
        <f>_xlfn.XLOOKUP(C219,'様式Ⅲ－1(男子)'!$D$19:$D$108,'様式Ⅲ－1(男子)'!$J$19:$J$108)</f>
        <v>#N/A</v>
      </c>
      <c r="Q219" s="32"/>
    </row>
    <row r="220" spans="1:17">
      <c r="A220" s="264">
        <v>219</v>
      </c>
      <c r="B220" s="16" t="s">
        <v>691</v>
      </c>
      <c r="C220" s="260" t="s">
        <v>3793</v>
      </c>
      <c r="D220" s="262" t="s">
        <v>4408</v>
      </c>
      <c r="E220" s="31" t="s">
        <v>5377</v>
      </c>
      <c r="F220" s="31" t="s">
        <v>6017</v>
      </c>
      <c r="G220" s="31" t="s">
        <v>177</v>
      </c>
      <c r="H220" s="31" t="s">
        <v>2538</v>
      </c>
      <c r="I220" t="e">
        <f>_xlfn.XLOOKUP(C220,'様式Ⅲ－1(男子)'!$D$19:$D$108,'様式Ⅲ－1(男子)'!$J$19:$J$108)</f>
        <v>#N/A</v>
      </c>
      <c r="Q220" s="32"/>
    </row>
    <row r="221" spans="1:17">
      <c r="A221" s="264">
        <v>220</v>
      </c>
      <c r="B221" s="16" t="s">
        <v>692</v>
      </c>
      <c r="C221" s="260" t="s">
        <v>3119</v>
      </c>
      <c r="D221" s="262" t="s">
        <v>4409</v>
      </c>
      <c r="E221" s="31" t="s">
        <v>5377</v>
      </c>
      <c r="F221" s="31" t="s">
        <v>6017</v>
      </c>
      <c r="G221" s="31" t="s">
        <v>177</v>
      </c>
      <c r="H221" s="31" t="s">
        <v>2538</v>
      </c>
      <c r="I221" t="e">
        <f>_xlfn.XLOOKUP(C221,'様式Ⅲ－1(男子)'!$D$19:$D$108,'様式Ⅲ－1(男子)'!$J$19:$J$108)</f>
        <v>#N/A</v>
      </c>
      <c r="Q221" s="32"/>
    </row>
    <row r="222" spans="1:17">
      <c r="A222" s="264">
        <v>221</v>
      </c>
      <c r="B222" s="16" t="s">
        <v>693</v>
      </c>
      <c r="C222" s="260" t="s">
        <v>3794</v>
      </c>
      <c r="D222" s="262" t="s">
        <v>4410</v>
      </c>
      <c r="E222" s="31" t="s">
        <v>5377</v>
      </c>
      <c r="F222" s="31" t="s">
        <v>6017</v>
      </c>
      <c r="G222" s="31" t="s">
        <v>177</v>
      </c>
      <c r="H222" s="31" t="s">
        <v>2538</v>
      </c>
      <c r="I222" t="e">
        <f>_xlfn.XLOOKUP(C222,'様式Ⅲ－1(男子)'!$D$19:$D$108,'様式Ⅲ－1(男子)'!$J$19:$J$108)</f>
        <v>#N/A</v>
      </c>
      <c r="Q222" s="32"/>
    </row>
    <row r="223" spans="1:17">
      <c r="A223" s="264">
        <v>222</v>
      </c>
      <c r="B223" s="16" t="s">
        <v>694</v>
      </c>
      <c r="C223" s="260" t="s">
        <v>3473</v>
      </c>
      <c r="D223" s="262" t="s">
        <v>4411</v>
      </c>
      <c r="E223" s="31" t="s">
        <v>5377</v>
      </c>
      <c r="F223" s="31" t="s">
        <v>6017</v>
      </c>
      <c r="G223" s="31" t="s">
        <v>177</v>
      </c>
      <c r="H223" s="31" t="s">
        <v>2542</v>
      </c>
      <c r="I223" t="e">
        <f>_xlfn.XLOOKUP(C223,'様式Ⅲ－1(男子)'!$D$19:$D$108,'様式Ⅲ－1(男子)'!$J$19:$J$108)</f>
        <v>#N/A</v>
      </c>
      <c r="Q223" s="32"/>
    </row>
    <row r="224" spans="1:17">
      <c r="A224" s="264">
        <v>223</v>
      </c>
      <c r="B224" s="16" t="s">
        <v>695</v>
      </c>
      <c r="C224" s="260" t="s">
        <v>3472</v>
      </c>
      <c r="D224" s="262" t="s">
        <v>4412</v>
      </c>
      <c r="E224" s="31" t="s">
        <v>5377</v>
      </c>
      <c r="F224" s="31" t="s">
        <v>6017</v>
      </c>
      <c r="G224" s="31" t="s">
        <v>177</v>
      </c>
      <c r="H224" s="31" t="s">
        <v>2542</v>
      </c>
      <c r="I224" t="e">
        <f>_xlfn.XLOOKUP(C224,'様式Ⅲ－1(男子)'!$D$19:$D$108,'様式Ⅲ－1(男子)'!$J$19:$J$108)</f>
        <v>#N/A</v>
      </c>
      <c r="Q224" s="32"/>
    </row>
    <row r="225" spans="1:17">
      <c r="A225" s="264">
        <v>224</v>
      </c>
      <c r="B225" s="16" t="s">
        <v>696</v>
      </c>
      <c r="C225" s="260" t="s">
        <v>3606</v>
      </c>
      <c r="D225" s="262" t="s">
        <v>4413</v>
      </c>
      <c r="E225" s="31" t="s">
        <v>5377</v>
      </c>
      <c r="F225" s="31" t="s">
        <v>6017</v>
      </c>
      <c r="G225" s="31" t="s">
        <v>177</v>
      </c>
      <c r="H225" s="31" t="s">
        <v>2542</v>
      </c>
      <c r="I225" t="e">
        <f>_xlfn.XLOOKUP(C225,'様式Ⅲ－1(男子)'!$D$19:$D$108,'様式Ⅲ－1(男子)'!$J$19:$J$108)</f>
        <v>#N/A</v>
      </c>
      <c r="Q225" s="32"/>
    </row>
    <row r="226" spans="1:17">
      <c r="A226" s="264">
        <v>225</v>
      </c>
      <c r="B226" s="16" t="s">
        <v>697</v>
      </c>
      <c r="C226" s="260" t="s">
        <v>3753</v>
      </c>
      <c r="D226" s="262" t="s">
        <v>4414</v>
      </c>
      <c r="E226" s="31" t="s">
        <v>5377</v>
      </c>
      <c r="F226" s="31" t="s">
        <v>6017</v>
      </c>
      <c r="G226" s="31" t="s">
        <v>177</v>
      </c>
      <c r="H226" s="31" t="s">
        <v>2542</v>
      </c>
      <c r="I226" t="e">
        <f>_xlfn.XLOOKUP(C226,'様式Ⅲ－1(男子)'!$D$19:$D$108,'様式Ⅲ－1(男子)'!$J$19:$J$108)</f>
        <v>#N/A</v>
      </c>
      <c r="Q226" s="32"/>
    </row>
    <row r="227" spans="1:17">
      <c r="A227" s="264">
        <v>226</v>
      </c>
      <c r="B227" s="16" t="s">
        <v>698</v>
      </c>
      <c r="C227" s="260" t="s">
        <v>3603</v>
      </c>
      <c r="D227" s="262" t="s">
        <v>4415</v>
      </c>
      <c r="E227" s="31" t="s">
        <v>5377</v>
      </c>
      <c r="F227" s="31" t="s">
        <v>6017</v>
      </c>
      <c r="G227" s="31" t="s">
        <v>177</v>
      </c>
      <c r="H227" s="31" t="s">
        <v>2542</v>
      </c>
      <c r="I227" t="e">
        <f>_xlfn.XLOOKUP(C227,'様式Ⅲ－1(男子)'!$D$19:$D$108,'様式Ⅲ－1(男子)'!$J$19:$J$108)</f>
        <v>#N/A</v>
      </c>
      <c r="Q227" s="32"/>
    </row>
    <row r="228" spans="1:17">
      <c r="A228" s="264">
        <v>227</v>
      </c>
      <c r="B228" s="16" t="s">
        <v>699</v>
      </c>
      <c r="C228" s="260" t="s">
        <v>3604</v>
      </c>
      <c r="D228" s="262" t="s">
        <v>4416</v>
      </c>
      <c r="E228" s="31" t="s">
        <v>5377</v>
      </c>
      <c r="F228" s="31" t="s">
        <v>6017</v>
      </c>
      <c r="G228" s="31" t="s">
        <v>177</v>
      </c>
      <c r="H228" s="31" t="s">
        <v>2542</v>
      </c>
      <c r="I228" t="e">
        <f>_xlfn.XLOOKUP(C228,'様式Ⅲ－1(男子)'!$D$19:$D$108,'様式Ⅲ－1(男子)'!$J$19:$J$108)</f>
        <v>#N/A</v>
      </c>
      <c r="Q228" s="32"/>
    </row>
    <row r="229" spans="1:17">
      <c r="A229" s="264">
        <v>228</v>
      </c>
      <c r="B229" s="16" t="s">
        <v>700</v>
      </c>
      <c r="C229" s="260" t="s">
        <v>3605</v>
      </c>
      <c r="D229" s="262" t="s">
        <v>4417</v>
      </c>
      <c r="E229" s="31" t="s">
        <v>5377</v>
      </c>
      <c r="F229" s="31" t="s">
        <v>6017</v>
      </c>
      <c r="G229" s="31" t="s">
        <v>177</v>
      </c>
      <c r="H229" s="31" t="s">
        <v>2542</v>
      </c>
      <c r="I229" t="e">
        <f>_xlfn.XLOOKUP(C229,'様式Ⅲ－1(男子)'!$D$19:$D$108,'様式Ⅲ－1(男子)'!$J$19:$J$108)</f>
        <v>#N/A</v>
      </c>
      <c r="Q229" s="32"/>
    </row>
    <row r="230" spans="1:17">
      <c r="A230" s="264">
        <v>229</v>
      </c>
      <c r="B230" s="16" t="s">
        <v>701</v>
      </c>
      <c r="C230" s="260" t="s">
        <v>3754</v>
      </c>
      <c r="D230" s="262" t="s">
        <v>4418</v>
      </c>
      <c r="E230" s="31" t="s">
        <v>5377</v>
      </c>
      <c r="F230" s="31" t="s">
        <v>6017</v>
      </c>
      <c r="G230" s="31" t="s">
        <v>177</v>
      </c>
      <c r="H230" s="31" t="s">
        <v>2542</v>
      </c>
      <c r="I230" t="e">
        <f>_xlfn.XLOOKUP(C230,'様式Ⅲ－1(男子)'!$D$19:$D$108,'様式Ⅲ－1(男子)'!$J$19:$J$108)</f>
        <v>#N/A</v>
      </c>
      <c r="Q230" s="32"/>
    </row>
    <row r="231" spans="1:17">
      <c r="A231" s="264">
        <v>230</v>
      </c>
      <c r="B231" s="16" t="s">
        <v>702</v>
      </c>
      <c r="C231" s="260" t="s">
        <v>3118</v>
      </c>
      <c r="D231" s="262" t="s">
        <v>4419</v>
      </c>
      <c r="E231" s="31" t="s">
        <v>5377</v>
      </c>
      <c r="F231" s="31" t="s">
        <v>6017</v>
      </c>
      <c r="G231" s="31" t="s">
        <v>177</v>
      </c>
      <c r="H231" s="31" t="s">
        <v>2538</v>
      </c>
      <c r="I231" t="e">
        <f>_xlfn.XLOOKUP(C231,'様式Ⅲ－1(男子)'!$D$19:$D$108,'様式Ⅲ－1(男子)'!$J$19:$J$108)</f>
        <v>#N/A</v>
      </c>
      <c r="Q231" s="32"/>
    </row>
    <row r="232" spans="1:17">
      <c r="A232" s="264">
        <v>231</v>
      </c>
      <c r="B232" s="16" t="s">
        <v>703</v>
      </c>
      <c r="C232" s="260" t="s">
        <v>3120</v>
      </c>
      <c r="D232" s="262" t="s">
        <v>4420</v>
      </c>
      <c r="E232" s="31" t="s">
        <v>5377</v>
      </c>
      <c r="F232" s="31" t="s">
        <v>6017</v>
      </c>
      <c r="G232" s="31" t="s">
        <v>177</v>
      </c>
      <c r="H232" s="31" t="s">
        <v>2538</v>
      </c>
      <c r="I232" t="e">
        <f>_xlfn.XLOOKUP(C232,'様式Ⅲ－1(男子)'!$D$19:$D$108,'様式Ⅲ－1(男子)'!$J$19:$J$108)</f>
        <v>#N/A</v>
      </c>
      <c r="Q232" s="32"/>
    </row>
    <row r="233" spans="1:17">
      <c r="A233" s="264">
        <v>232</v>
      </c>
      <c r="B233" s="16" t="s">
        <v>704</v>
      </c>
      <c r="C233" s="260" t="s">
        <v>2656</v>
      </c>
      <c r="D233" s="262" t="s">
        <v>4421</v>
      </c>
      <c r="E233" s="31" t="s">
        <v>5377</v>
      </c>
      <c r="F233" s="31" t="s">
        <v>6017</v>
      </c>
      <c r="G233" s="31" t="s">
        <v>192</v>
      </c>
      <c r="H233" s="31" t="s">
        <v>2537</v>
      </c>
      <c r="I233" t="e">
        <f>_xlfn.XLOOKUP(C233,'様式Ⅲ－1(男子)'!$D$19:$D$108,'様式Ⅲ－1(男子)'!$J$19:$J$108)</f>
        <v>#N/A</v>
      </c>
      <c r="Q233" s="32"/>
    </row>
    <row r="234" spans="1:17">
      <c r="A234" s="264">
        <v>233</v>
      </c>
      <c r="B234" s="16" t="s">
        <v>705</v>
      </c>
      <c r="C234" s="260" t="s">
        <v>2654</v>
      </c>
      <c r="D234" s="262" t="s">
        <v>4422</v>
      </c>
      <c r="E234" s="31" t="s">
        <v>5377</v>
      </c>
      <c r="F234" s="31" t="s">
        <v>6017</v>
      </c>
      <c r="G234" s="31" t="s">
        <v>192</v>
      </c>
      <c r="H234" s="31" t="s">
        <v>2537</v>
      </c>
      <c r="I234" t="e">
        <f>_xlfn.XLOOKUP(C234,'様式Ⅲ－1(男子)'!$D$19:$D$108,'様式Ⅲ－1(男子)'!$J$19:$J$108)</f>
        <v>#N/A</v>
      </c>
      <c r="Q234" s="32"/>
    </row>
    <row r="235" spans="1:17">
      <c r="A235" s="264">
        <v>234</v>
      </c>
      <c r="B235" s="16" t="s">
        <v>706</v>
      </c>
      <c r="C235" s="260" t="s">
        <v>2653</v>
      </c>
      <c r="D235" s="262" t="s">
        <v>4423</v>
      </c>
      <c r="E235" s="31" t="s">
        <v>5377</v>
      </c>
      <c r="F235" s="31" t="s">
        <v>6017</v>
      </c>
      <c r="G235" s="31" t="s">
        <v>192</v>
      </c>
      <c r="H235" s="31" t="s">
        <v>2537</v>
      </c>
      <c r="I235" t="e">
        <f>_xlfn.XLOOKUP(C235,'様式Ⅲ－1(男子)'!$D$19:$D$108,'様式Ⅲ－1(男子)'!$J$19:$J$108)</f>
        <v>#N/A</v>
      </c>
      <c r="Q235" s="32"/>
    </row>
    <row r="236" spans="1:17">
      <c r="A236" s="264">
        <v>235</v>
      </c>
      <c r="B236" s="16" t="s">
        <v>707</v>
      </c>
      <c r="C236" s="260" t="s">
        <v>2655</v>
      </c>
      <c r="D236" s="262" t="s">
        <v>4424</v>
      </c>
      <c r="E236" s="31" t="s">
        <v>5377</v>
      </c>
      <c r="F236" s="31" t="s">
        <v>6017</v>
      </c>
      <c r="G236" s="31" t="s">
        <v>192</v>
      </c>
      <c r="H236" s="31" t="s">
        <v>2537</v>
      </c>
      <c r="I236" t="e">
        <f>_xlfn.XLOOKUP(C236,'様式Ⅲ－1(男子)'!$D$19:$D$108,'様式Ⅲ－1(男子)'!$J$19:$J$108)</f>
        <v>#N/A</v>
      </c>
      <c r="Q236" s="32"/>
    </row>
    <row r="237" spans="1:17">
      <c r="A237" s="264">
        <v>236</v>
      </c>
      <c r="B237" s="16" t="s">
        <v>708</v>
      </c>
      <c r="C237" s="260" t="s">
        <v>2900</v>
      </c>
      <c r="D237" s="262" t="s">
        <v>4425</v>
      </c>
      <c r="E237" s="31" t="s">
        <v>5377</v>
      </c>
      <c r="F237" s="31" t="s">
        <v>6017</v>
      </c>
      <c r="G237" s="31" t="s">
        <v>192</v>
      </c>
      <c r="H237" s="31" t="s">
        <v>2538</v>
      </c>
      <c r="I237" t="e">
        <f>_xlfn.XLOOKUP(C237,'様式Ⅲ－1(男子)'!$D$19:$D$108,'様式Ⅲ－1(男子)'!$J$19:$J$108)</f>
        <v>#N/A</v>
      </c>
      <c r="Q237" s="32"/>
    </row>
    <row r="238" spans="1:17">
      <c r="A238" s="264">
        <v>237</v>
      </c>
      <c r="B238" s="16" t="s">
        <v>709</v>
      </c>
      <c r="C238" s="260" t="s">
        <v>2901</v>
      </c>
      <c r="D238" s="262" t="s">
        <v>4426</v>
      </c>
      <c r="E238" s="31" t="s">
        <v>5377</v>
      </c>
      <c r="F238" s="31" t="s">
        <v>6017</v>
      </c>
      <c r="G238" s="31" t="s">
        <v>192</v>
      </c>
      <c r="H238" s="31" t="s">
        <v>2538</v>
      </c>
      <c r="I238" t="e">
        <f>_xlfn.XLOOKUP(C238,'様式Ⅲ－1(男子)'!$D$19:$D$108,'様式Ⅲ－1(男子)'!$J$19:$J$108)</f>
        <v>#N/A</v>
      </c>
      <c r="Q238" s="32"/>
    </row>
    <row r="239" spans="1:17">
      <c r="A239" s="264">
        <v>238</v>
      </c>
      <c r="B239" s="16" t="s">
        <v>710</v>
      </c>
      <c r="C239" s="260" t="s">
        <v>2999</v>
      </c>
      <c r="D239" s="262" t="s">
        <v>4427</v>
      </c>
      <c r="E239" s="31" t="s">
        <v>5377</v>
      </c>
      <c r="F239" s="31" t="s">
        <v>6017</v>
      </c>
      <c r="G239" s="31" t="s">
        <v>192</v>
      </c>
      <c r="H239" s="31" t="s">
        <v>2538</v>
      </c>
      <c r="I239" t="e">
        <f>_xlfn.XLOOKUP(C239,'様式Ⅲ－1(男子)'!$D$19:$D$108,'様式Ⅲ－1(男子)'!$J$19:$J$108)</f>
        <v>#N/A</v>
      </c>
      <c r="Q239" s="32"/>
    </row>
    <row r="240" spans="1:17">
      <c r="A240" s="264">
        <v>239</v>
      </c>
      <c r="B240" s="16" t="s">
        <v>711</v>
      </c>
      <c r="C240" s="260" t="s">
        <v>2902</v>
      </c>
      <c r="D240" s="262" t="s">
        <v>4428</v>
      </c>
      <c r="E240" s="31" t="s">
        <v>5377</v>
      </c>
      <c r="F240" s="31" t="s">
        <v>6017</v>
      </c>
      <c r="G240" s="31" t="s">
        <v>192</v>
      </c>
      <c r="H240" s="31" t="s">
        <v>2538</v>
      </c>
      <c r="I240" t="e">
        <f>_xlfn.XLOOKUP(C240,'様式Ⅲ－1(男子)'!$D$19:$D$108,'様式Ⅲ－1(男子)'!$J$19:$J$108)</f>
        <v>#N/A</v>
      </c>
      <c r="Q240" s="32"/>
    </row>
    <row r="241" spans="1:17">
      <c r="A241" s="264">
        <v>240</v>
      </c>
      <c r="B241" s="16" t="s">
        <v>712</v>
      </c>
      <c r="C241" s="260" t="s">
        <v>3319</v>
      </c>
      <c r="D241" s="262" t="s">
        <v>4429</v>
      </c>
      <c r="E241" s="31" t="s">
        <v>5377</v>
      </c>
      <c r="F241" s="31" t="s">
        <v>6017</v>
      </c>
      <c r="G241" s="31" t="s">
        <v>192</v>
      </c>
      <c r="H241" s="31" t="s">
        <v>2538</v>
      </c>
      <c r="I241" t="e">
        <f>_xlfn.XLOOKUP(C241,'様式Ⅲ－1(男子)'!$D$19:$D$108,'様式Ⅲ－1(男子)'!$J$19:$J$108)</f>
        <v>#N/A</v>
      </c>
      <c r="Q241" s="32"/>
    </row>
    <row r="242" spans="1:17">
      <c r="A242" s="264">
        <v>241</v>
      </c>
      <c r="B242" s="16" t="s">
        <v>713</v>
      </c>
      <c r="C242" s="260" t="s">
        <v>2998</v>
      </c>
      <c r="D242" s="262" t="s">
        <v>4430</v>
      </c>
      <c r="E242" s="31" t="s">
        <v>5377</v>
      </c>
      <c r="F242" s="31" t="s">
        <v>6017</v>
      </c>
      <c r="G242" s="31" t="s">
        <v>192</v>
      </c>
      <c r="H242" s="31" t="s">
        <v>2538</v>
      </c>
      <c r="I242" t="e">
        <f>_xlfn.XLOOKUP(C242,'様式Ⅲ－1(男子)'!$D$19:$D$108,'様式Ⅲ－1(男子)'!$J$19:$J$108)</f>
        <v>#N/A</v>
      </c>
      <c r="Q242" s="32"/>
    </row>
    <row r="243" spans="1:17">
      <c r="A243" s="264">
        <v>242</v>
      </c>
      <c r="B243" s="16" t="s">
        <v>714</v>
      </c>
      <c r="C243" s="260" t="s">
        <v>3322</v>
      </c>
      <c r="D243" s="262" t="s">
        <v>4431</v>
      </c>
      <c r="E243" s="31" t="s">
        <v>5377</v>
      </c>
      <c r="F243" s="31" t="s">
        <v>6017</v>
      </c>
      <c r="G243" s="31" t="s">
        <v>192</v>
      </c>
      <c r="H243" s="31" t="s">
        <v>2542</v>
      </c>
      <c r="I243" t="e">
        <f>_xlfn.XLOOKUP(C243,'様式Ⅲ－1(男子)'!$D$19:$D$108,'様式Ⅲ－1(男子)'!$J$19:$J$108)</f>
        <v>#N/A</v>
      </c>
      <c r="Q243" s="32"/>
    </row>
    <row r="244" spans="1:17">
      <c r="A244" s="264">
        <v>243</v>
      </c>
      <c r="B244" s="16" t="s">
        <v>715</v>
      </c>
      <c r="C244" s="260" t="s">
        <v>3321</v>
      </c>
      <c r="D244" s="262" t="s">
        <v>4432</v>
      </c>
      <c r="E244" s="31" t="s">
        <v>5377</v>
      </c>
      <c r="F244" s="31" t="s">
        <v>6017</v>
      </c>
      <c r="G244" s="31" t="s">
        <v>192</v>
      </c>
      <c r="H244" s="31" t="s">
        <v>2542</v>
      </c>
      <c r="I244" t="e">
        <f>_xlfn.XLOOKUP(C244,'様式Ⅲ－1(男子)'!$D$19:$D$108,'様式Ⅲ－1(男子)'!$J$19:$J$108)</f>
        <v>#N/A</v>
      </c>
      <c r="Q244" s="32"/>
    </row>
    <row r="245" spans="1:17">
      <c r="A245" s="264">
        <v>244</v>
      </c>
      <c r="B245" s="16" t="s">
        <v>716</v>
      </c>
      <c r="C245" s="260" t="s">
        <v>3320</v>
      </c>
      <c r="D245" s="262" t="s">
        <v>4433</v>
      </c>
      <c r="E245" s="31" t="s">
        <v>5377</v>
      </c>
      <c r="F245" s="31" t="s">
        <v>6017</v>
      </c>
      <c r="G245" s="31" t="s">
        <v>192</v>
      </c>
      <c r="H245" s="31" t="s">
        <v>2542</v>
      </c>
      <c r="I245" t="e">
        <f>_xlfn.XLOOKUP(C245,'様式Ⅲ－1(男子)'!$D$19:$D$108,'様式Ⅲ－1(男子)'!$J$19:$J$108)</f>
        <v>#N/A</v>
      </c>
      <c r="Q245" s="32"/>
    </row>
    <row r="246" spans="1:17">
      <c r="A246" s="264">
        <v>245</v>
      </c>
      <c r="B246" s="16" t="s">
        <v>717</v>
      </c>
      <c r="C246" s="260" t="s">
        <v>3795</v>
      </c>
      <c r="D246" s="262" t="s">
        <v>4434</v>
      </c>
      <c r="E246" s="31" t="s">
        <v>5377</v>
      </c>
      <c r="F246" s="31" t="s">
        <v>6017</v>
      </c>
      <c r="G246" s="31" t="s">
        <v>192</v>
      </c>
      <c r="H246" s="31" t="s">
        <v>2536</v>
      </c>
      <c r="I246" t="e">
        <f>_xlfn.XLOOKUP(C246,'様式Ⅲ－1(男子)'!$D$19:$D$108,'様式Ⅲ－1(男子)'!$J$19:$J$108)</f>
        <v>#N/A</v>
      </c>
      <c r="Q246" s="32"/>
    </row>
    <row r="247" spans="1:17">
      <c r="A247" s="264">
        <v>246</v>
      </c>
      <c r="B247" s="16" t="s">
        <v>718</v>
      </c>
      <c r="C247" s="260" t="s">
        <v>3796</v>
      </c>
      <c r="D247" s="262" t="s">
        <v>4435</v>
      </c>
      <c r="E247" s="31" t="s">
        <v>5377</v>
      </c>
      <c r="F247" s="31" t="s">
        <v>6017</v>
      </c>
      <c r="G247" s="31" t="s">
        <v>192</v>
      </c>
      <c r="H247" s="31" t="s">
        <v>2536</v>
      </c>
      <c r="I247" t="e">
        <f>_xlfn.XLOOKUP(C247,'様式Ⅲ－1(男子)'!$D$19:$D$108,'様式Ⅲ－1(男子)'!$J$19:$J$108)</f>
        <v>#N/A</v>
      </c>
      <c r="Q247" s="32"/>
    </row>
    <row r="248" spans="1:17">
      <c r="A248" s="264">
        <v>247</v>
      </c>
      <c r="B248" s="16" t="s">
        <v>719</v>
      </c>
      <c r="C248" s="260" t="s">
        <v>3797</v>
      </c>
      <c r="D248" s="262" t="s">
        <v>4436</v>
      </c>
      <c r="E248" s="31" t="s">
        <v>5377</v>
      </c>
      <c r="F248" s="31" t="s">
        <v>6017</v>
      </c>
      <c r="G248" s="31" t="s">
        <v>192</v>
      </c>
      <c r="H248" s="31" t="s">
        <v>2536</v>
      </c>
      <c r="I248" t="e">
        <f>_xlfn.XLOOKUP(C248,'様式Ⅲ－1(男子)'!$D$19:$D$108,'様式Ⅲ－1(男子)'!$J$19:$J$108)</f>
        <v>#N/A</v>
      </c>
      <c r="Q248" s="32"/>
    </row>
    <row r="249" spans="1:17">
      <c r="A249" s="264">
        <v>248</v>
      </c>
      <c r="B249" s="16" t="s">
        <v>720</v>
      </c>
      <c r="C249" s="260" t="s">
        <v>3798</v>
      </c>
      <c r="D249" s="262" t="s">
        <v>4437</v>
      </c>
      <c r="E249" s="31" t="s">
        <v>5377</v>
      </c>
      <c r="F249" s="31" t="s">
        <v>6017</v>
      </c>
      <c r="G249" s="31" t="s">
        <v>192</v>
      </c>
      <c r="H249" s="31" t="s">
        <v>2536</v>
      </c>
      <c r="I249" t="e">
        <f>_xlfn.XLOOKUP(C249,'様式Ⅲ－1(男子)'!$D$19:$D$108,'様式Ⅲ－1(男子)'!$J$19:$J$108)</f>
        <v>#N/A</v>
      </c>
      <c r="Q249" s="32"/>
    </row>
    <row r="250" spans="1:17">
      <c r="A250" s="264">
        <v>249</v>
      </c>
      <c r="B250" s="16" t="s">
        <v>721</v>
      </c>
      <c r="C250" s="260" t="s">
        <v>3799</v>
      </c>
      <c r="D250" s="262" t="s">
        <v>4438</v>
      </c>
      <c r="E250" s="31" t="s">
        <v>5377</v>
      </c>
      <c r="F250" s="31" t="s">
        <v>6017</v>
      </c>
      <c r="G250" s="31" t="s">
        <v>192</v>
      </c>
      <c r="H250" s="31" t="s">
        <v>2536</v>
      </c>
      <c r="I250" t="e">
        <f>_xlfn.XLOOKUP(C250,'様式Ⅲ－1(男子)'!$D$19:$D$108,'様式Ⅲ－1(男子)'!$J$19:$J$108)</f>
        <v>#N/A</v>
      </c>
      <c r="Q250" s="32"/>
    </row>
    <row r="251" spans="1:17">
      <c r="A251" s="264">
        <v>250</v>
      </c>
      <c r="B251" s="16" t="s">
        <v>722</v>
      </c>
      <c r="C251" s="260" t="s">
        <v>3800</v>
      </c>
      <c r="D251" s="262" t="s">
        <v>4439</v>
      </c>
      <c r="E251" s="31" t="s">
        <v>5377</v>
      </c>
      <c r="F251" s="31" t="s">
        <v>6017</v>
      </c>
      <c r="G251" s="31" t="s">
        <v>192</v>
      </c>
      <c r="H251" s="31" t="s">
        <v>2536</v>
      </c>
      <c r="I251" t="e">
        <f>_xlfn.XLOOKUP(C251,'様式Ⅲ－1(男子)'!$D$19:$D$108,'様式Ⅲ－1(男子)'!$J$19:$J$108)</f>
        <v>#N/A</v>
      </c>
      <c r="Q251" s="32"/>
    </row>
    <row r="252" spans="1:17">
      <c r="A252" s="264">
        <v>251</v>
      </c>
      <c r="B252" s="16" t="s">
        <v>723</v>
      </c>
      <c r="C252" s="260" t="s">
        <v>3801</v>
      </c>
      <c r="D252" s="262" t="s">
        <v>4440</v>
      </c>
      <c r="E252" s="31" t="s">
        <v>5377</v>
      </c>
      <c r="F252" s="31" t="s">
        <v>6017</v>
      </c>
      <c r="G252" s="31" t="s">
        <v>192</v>
      </c>
      <c r="H252" s="31" t="s">
        <v>2536</v>
      </c>
      <c r="I252" t="e">
        <f>_xlfn.XLOOKUP(C252,'様式Ⅲ－1(男子)'!$D$19:$D$108,'様式Ⅲ－1(男子)'!$J$19:$J$108)</f>
        <v>#N/A</v>
      </c>
      <c r="Q252" s="32"/>
    </row>
    <row r="253" spans="1:17">
      <c r="A253" s="264">
        <v>252</v>
      </c>
      <c r="B253" s="16" t="s">
        <v>724</v>
      </c>
      <c r="C253" s="260" t="s">
        <v>2752</v>
      </c>
      <c r="D253" s="262" t="s">
        <v>4441</v>
      </c>
      <c r="E253" s="31" t="s">
        <v>5377</v>
      </c>
      <c r="F253" s="31" t="s">
        <v>6017</v>
      </c>
      <c r="G253" s="31" t="s">
        <v>164</v>
      </c>
      <c r="H253" s="31" t="s">
        <v>2537</v>
      </c>
      <c r="I253" t="e">
        <f>_xlfn.XLOOKUP(C253,'様式Ⅲ－1(男子)'!$D$19:$D$108,'様式Ⅲ－1(男子)'!$J$19:$J$108)</f>
        <v>#N/A</v>
      </c>
      <c r="Q253" s="32"/>
    </row>
    <row r="254" spans="1:17">
      <c r="A254" s="264">
        <v>253</v>
      </c>
      <c r="B254" s="16" t="s">
        <v>725</v>
      </c>
      <c r="C254" s="260" t="s">
        <v>2905</v>
      </c>
      <c r="D254" s="262" t="s">
        <v>4442</v>
      </c>
      <c r="E254" s="31" t="s">
        <v>5377</v>
      </c>
      <c r="F254" s="31" t="s">
        <v>6017</v>
      </c>
      <c r="G254" s="31" t="s">
        <v>164</v>
      </c>
      <c r="H254" s="31" t="s">
        <v>2537</v>
      </c>
      <c r="I254" t="e">
        <f>_xlfn.XLOOKUP(C254,'様式Ⅲ－1(男子)'!$D$19:$D$108,'様式Ⅲ－1(男子)'!$J$19:$J$108)</f>
        <v>#N/A</v>
      </c>
      <c r="Q254" s="32"/>
    </row>
    <row r="255" spans="1:17">
      <c r="A255" s="264">
        <v>254</v>
      </c>
      <c r="B255" s="16" t="s">
        <v>726</v>
      </c>
      <c r="C255" s="260" t="s">
        <v>2832</v>
      </c>
      <c r="D255" s="262" t="s">
        <v>4443</v>
      </c>
      <c r="E255" s="31" t="s">
        <v>5377</v>
      </c>
      <c r="F255" s="31" t="s">
        <v>6017</v>
      </c>
      <c r="G255" s="31" t="s">
        <v>164</v>
      </c>
      <c r="H255" s="31" t="s">
        <v>2537</v>
      </c>
      <c r="I255" t="e">
        <f>_xlfn.XLOOKUP(C255,'様式Ⅲ－1(男子)'!$D$19:$D$108,'様式Ⅲ－1(男子)'!$J$19:$J$108)</f>
        <v>#N/A</v>
      </c>
      <c r="Q255" s="32"/>
    </row>
    <row r="256" spans="1:17">
      <c r="A256" s="264">
        <v>255</v>
      </c>
      <c r="B256" s="16" t="s">
        <v>727</v>
      </c>
      <c r="C256" s="260" t="s">
        <v>2904</v>
      </c>
      <c r="D256" s="262" t="s">
        <v>4444</v>
      </c>
      <c r="E256" s="31" t="s">
        <v>5377</v>
      </c>
      <c r="F256" s="31" t="s">
        <v>6017</v>
      </c>
      <c r="G256" s="31" t="s">
        <v>164</v>
      </c>
      <c r="H256" s="31" t="s">
        <v>2537</v>
      </c>
      <c r="I256" t="e">
        <f>_xlfn.XLOOKUP(C256,'様式Ⅲ－1(男子)'!$D$19:$D$108,'様式Ⅲ－1(男子)'!$J$19:$J$108)</f>
        <v>#N/A</v>
      </c>
      <c r="Q256" s="32"/>
    </row>
    <row r="257" spans="1:17">
      <c r="A257" s="264">
        <v>256</v>
      </c>
      <c r="B257" s="16" t="s">
        <v>728</v>
      </c>
      <c r="C257" s="260" t="s">
        <v>2833</v>
      </c>
      <c r="D257" s="262" t="s">
        <v>4445</v>
      </c>
      <c r="E257" s="31" t="s">
        <v>5377</v>
      </c>
      <c r="F257" s="31" t="s">
        <v>6017</v>
      </c>
      <c r="G257" s="31" t="s">
        <v>164</v>
      </c>
      <c r="H257" s="31" t="s">
        <v>2537</v>
      </c>
      <c r="I257" t="e">
        <f>_xlfn.XLOOKUP(C257,'様式Ⅲ－1(男子)'!$D$19:$D$108,'様式Ⅲ－1(男子)'!$J$19:$J$108)</f>
        <v>#N/A</v>
      </c>
      <c r="Q257" s="32"/>
    </row>
    <row r="258" spans="1:17">
      <c r="A258" s="264">
        <v>257</v>
      </c>
      <c r="B258" s="16" t="s">
        <v>729</v>
      </c>
      <c r="C258" s="260" t="s">
        <v>2831</v>
      </c>
      <c r="D258" s="262" t="s">
        <v>4446</v>
      </c>
      <c r="E258" s="31" t="s">
        <v>5377</v>
      </c>
      <c r="F258" s="31" t="s">
        <v>6017</v>
      </c>
      <c r="G258" s="31" t="s">
        <v>164</v>
      </c>
      <c r="H258" s="31" t="s">
        <v>2537</v>
      </c>
      <c r="I258" t="e">
        <f>_xlfn.XLOOKUP(C258,'様式Ⅲ－1(男子)'!$D$19:$D$108,'様式Ⅲ－1(男子)'!$J$19:$J$108)</f>
        <v>#N/A</v>
      </c>
      <c r="Q258" s="32"/>
    </row>
    <row r="259" spans="1:17">
      <c r="A259" s="264">
        <v>258</v>
      </c>
      <c r="B259" s="16" t="s">
        <v>730</v>
      </c>
      <c r="C259" s="260" t="s">
        <v>2903</v>
      </c>
      <c r="D259" s="262" t="s">
        <v>4447</v>
      </c>
      <c r="E259" s="31" t="s">
        <v>5377</v>
      </c>
      <c r="F259" s="31" t="s">
        <v>6017</v>
      </c>
      <c r="G259" s="31" t="s">
        <v>164</v>
      </c>
      <c r="H259" s="31" t="s">
        <v>2537</v>
      </c>
      <c r="I259" t="e">
        <f>_xlfn.XLOOKUP(C259,'様式Ⅲ－1(男子)'!$D$19:$D$108,'様式Ⅲ－1(男子)'!$J$19:$J$108)</f>
        <v>#N/A</v>
      </c>
      <c r="Q259" s="32"/>
    </row>
    <row r="260" spans="1:17">
      <c r="A260" s="264">
        <v>259</v>
      </c>
      <c r="B260" s="16" t="s">
        <v>731</v>
      </c>
      <c r="C260" s="260" t="s">
        <v>3802</v>
      </c>
      <c r="D260" s="262" t="s">
        <v>4448</v>
      </c>
      <c r="E260" s="31" t="s">
        <v>5377</v>
      </c>
      <c r="F260" s="31" t="s">
        <v>6017</v>
      </c>
      <c r="G260" s="31" t="s">
        <v>164</v>
      </c>
      <c r="H260" s="31" t="s">
        <v>2537</v>
      </c>
      <c r="I260" t="e">
        <f>_xlfn.XLOOKUP(C260,'様式Ⅲ－1(男子)'!$D$19:$D$108,'様式Ⅲ－1(男子)'!$J$19:$J$108)</f>
        <v>#N/A</v>
      </c>
      <c r="Q260" s="32"/>
    </row>
    <row r="261" spans="1:17">
      <c r="A261" s="264">
        <v>260</v>
      </c>
      <c r="B261" s="16" t="s">
        <v>732</v>
      </c>
      <c r="C261" s="260" t="s">
        <v>3063</v>
      </c>
      <c r="D261" s="262" t="s">
        <v>4449</v>
      </c>
      <c r="E261" s="31" t="s">
        <v>5377</v>
      </c>
      <c r="F261" s="31" t="s">
        <v>6017</v>
      </c>
      <c r="G261" s="31" t="s">
        <v>164</v>
      </c>
      <c r="H261" s="31" t="s">
        <v>2538</v>
      </c>
      <c r="I261" t="e">
        <f>_xlfn.XLOOKUP(C261,'様式Ⅲ－1(男子)'!$D$19:$D$108,'様式Ⅲ－1(男子)'!$J$19:$J$108)</f>
        <v>#N/A</v>
      </c>
      <c r="Q261" s="32"/>
    </row>
    <row r="262" spans="1:17">
      <c r="A262" s="264">
        <v>261</v>
      </c>
      <c r="B262" s="16" t="s">
        <v>733</v>
      </c>
      <c r="C262" s="260" t="s">
        <v>3064</v>
      </c>
      <c r="D262" s="262" t="s">
        <v>4450</v>
      </c>
      <c r="E262" s="31" t="s">
        <v>5377</v>
      </c>
      <c r="F262" s="31" t="s">
        <v>6017</v>
      </c>
      <c r="G262" s="31" t="s">
        <v>164</v>
      </c>
      <c r="H262" s="31" t="s">
        <v>2538</v>
      </c>
      <c r="I262" t="e">
        <f>_xlfn.XLOOKUP(C262,'様式Ⅲ－1(男子)'!$D$19:$D$108,'様式Ⅲ－1(男子)'!$J$19:$J$108)</f>
        <v>#N/A</v>
      </c>
      <c r="Q262" s="32"/>
    </row>
    <row r="263" spans="1:17">
      <c r="A263" s="264">
        <v>262</v>
      </c>
      <c r="B263" s="16" t="s">
        <v>734</v>
      </c>
      <c r="C263" s="260" t="s">
        <v>3065</v>
      </c>
      <c r="D263" s="262" t="s">
        <v>4451</v>
      </c>
      <c r="E263" s="31" t="s">
        <v>5377</v>
      </c>
      <c r="F263" s="31" t="s">
        <v>6017</v>
      </c>
      <c r="G263" s="31" t="s">
        <v>164</v>
      </c>
      <c r="H263" s="31" t="s">
        <v>2538</v>
      </c>
      <c r="I263" t="e">
        <f>_xlfn.XLOOKUP(C263,'様式Ⅲ－1(男子)'!$D$19:$D$108,'様式Ⅲ－1(男子)'!$J$19:$J$108)</f>
        <v>#N/A</v>
      </c>
      <c r="Q263" s="32"/>
    </row>
    <row r="264" spans="1:17">
      <c r="A264" s="264">
        <v>263</v>
      </c>
      <c r="B264" s="16" t="s">
        <v>735</v>
      </c>
      <c r="C264" s="260" t="s">
        <v>3156</v>
      </c>
      <c r="D264" s="262" t="s">
        <v>4452</v>
      </c>
      <c r="E264" s="31" t="s">
        <v>5377</v>
      </c>
      <c r="F264" s="31" t="s">
        <v>6017</v>
      </c>
      <c r="G264" s="31" t="s">
        <v>164</v>
      </c>
      <c r="H264" s="31" t="s">
        <v>2538</v>
      </c>
      <c r="I264" t="e">
        <f>_xlfn.XLOOKUP(C264,'様式Ⅲ－1(男子)'!$D$19:$D$108,'様式Ⅲ－1(男子)'!$J$19:$J$108)</f>
        <v>#N/A</v>
      </c>
      <c r="Q264" s="32"/>
    </row>
    <row r="265" spans="1:17">
      <c r="A265" s="264">
        <v>264</v>
      </c>
      <c r="B265" s="16" t="s">
        <v>736</v>
      </c>
      <c r="C265" s="260" t="s">
        <v>3067</v>
      </c>
      <c r="D265" s="262" t="s">
        <v>4453</v>
      </c>
      <c r="E265" s="31" t="s">
        <v>5377</v>
      </c>
      <c r="F265" s="31" t="s">
        <v>6017</v>
      </c>
      <c r="G265" s="31" t="s">
        <v>164</v>
      </c>
      <c r="H265" s="31" t="s">
        <v>2538</v>
      </c>
      <c r="I265" t="e">
        <f>_xlfn.XLOOKUP(C265,'様式Ⅲ－1(男子)'!$D$19:$D$108,'様式Ⅲ－1(男子)'!$J$19:$J$108)</f>
        <v>#N/A</v>
      </c>
      <c r="Q265" s="32"/>
    </row>
    <row r="266" spans="1:17">
      <c r="A266" s="264">
        <v>265</v>
      </c>
      <c r="B266" s="16" t="s">
        <v>737</v>
      </c>
      <c r="C266" s="260" t="s">
        <v>3066</v>
      </c>
      <c r="D266" s="262" t="s">
        <v>4454</v>
      </c>
      <c r="E266" s="31" t="s">
        <v>5377</v>
      </c>
      <c r="F266" s="31" t="s">
        <v>6017</v>
      </c>
      <c r="G266" s="31" t="s">
        <v>164</v>
      </c>
      <c r="H266" s="31" t="s">
        <v>2538</v>
      </c>
      <c r="I266" t="e">
        <f>_xlfn.XLOOKUP(C266,'様式Ⅲ－1(男子)'!$D$19:$D$108,'様式Ⅲ－1(男子)'!$J$19:$J$108)</f>
        <v>#N/A</v>
      </c>
      <c r="Q266" s="32"/>
    </row>
    <row r="267" spans="1:17">
      <c r="A267" s="264">
        <v>266</v>
      </c>
      <c r="B267" s="16" t="s">
        <v>738</v>
      </c>
      <c r="C267" s="260" t="s">
        <v>3477</v>
      </c>
      <c r="D267" s="262" t="s">
        <v>4455</v>
      </c>
      <c r="E267" s="31" t="s">
        <v>5377</v>
      </c>
      <c r="F267" s="31" t="s">
        <v>6017</v>
      </c>
      <c r="G267" s="31" t="s">
        <v>164</v>
      </c>
      <c r="H267" s="31" t="s">
        <v>2542</v>
      </c>
      <c r="I267" t="e">
        <f>_xlfn.XLOOKUP(C267,'様式Ⅲ－1(男子)'!$D$19:$D$108,'様式Ⅲ－1(男子)'!$J$19:$J$108)</f>
        <v>#N/A</v>
      </c>
      <c r="Q267" s="32"/>
    </row>
    <row r="268" spans="1:17">
      <c r="A268" s="264">
        <v>267</v>
      </c>
      <c r="B268" s="16" t="s">
        <v>739</v>
      </c>
      <c r="C268" s="260" t="s">
        <v>3610</v>
      </c>
      <c r="D268" s="262" t="s">
        <v>4456</v>
      </c>
      <c r="E268" s="31" t="s">
        <v>5377</v>
      </c>
      <c r="F268" s="31" t="s">
        <v>6017</v>
      </c>
      <c r="G268" s="31" t="s">
        <v>164</v>
      </c>
      <c r="H268" s="31" t="s">
        <v>2542</v>
      </c>
      <c r="I268" t="e">
        <f>_xlfn.XLOOKUP(C268,'様式Ⅲ－1(男子)'!$D$19:$D$108,'様式Ⅲ－1(男子)'!$J$19:$J$108)</f>
        <v>#N/A</v>
      </c>
      <c r="Q268" s="32"/>
    </row>
    <row r="269" spans="1:17">
      <c r="A269" s="264">
        <v>268</v>
      </c>
      <c r="B269" s="16" t="s">
        <v>740</v>
      </c>
      <c r="C269" s="260" t="s">
        <v>3608</v>
      </c>
      <c r="D269" s="262" t="s">
        <v>4457</v>
      </c>
      <c r="E269" s="31" t="s">
        <v>5377</v>
      </c>
      <c r="F269" s="31" t="s">
        <v>6017</v>
      </c>
      <c r="G269" s="31" t="s">
        <v>164</v>
      </c>
      <c r="H269" s="31" t="s">
        <v>2542</v>
      </c>
      <c r="I269" t="e">
        <f>_xlfn.XLOOKUP(C269,'様式Ⅲ－1(男子)'!$D$19:$D$108,'様式Ⅲ－1(男子)'!$J$19:$J$108)</f>
        <v>#N/A</v>
      </c>
      <c r="Q269" s="32"/>
    </row>
    <row r="270" spans="1:17">
      <c r="A270" s="264">
        <v>269</v>
      </c>
      <c r="B270" s="16" t="s">
        <v>741</v>
      </c>
      <c r="C270" s="260" t="s">
        <v>3609</v>
      </c>
      <c r="D270" s="262" t="s">
        <v>4458</v>
      </c>
      <c r="E270" s="31" t="s">
        <v>5377</v>
      </c>
      <c r="F270" s="31" t="s">
        <v>6017</v>
      </c>
      <c r="G270" s="31" t="s">
        <v>164</v>
      </c>
      <c r="H270" s="31" t="s">
        <v>2542</v>
      </c>
      <c r="I270" t="e">
        <f>_xlfn.XLOOKUP(C270,'様式Ⅲ－1(男子)'!$D$19:$D$108,'様式Ⅲ－1(男子)'!$J$19:$J$108)</f>
        <v>#N/A</v>
      </c>
      <c r="Q270" s="32"/>
    </row>
    <row r="271" spans="1:17">
      <c r="A271" s="264">
        <v>270</v>
      </c>
      <c r="B271" s="16" t="s">
        <v>742</v>
      </c>
      <c r="C271" s="260" t="s">
        <v>3607</v>
      </c>
      <c r="D271" s="262" t="s">
        <v>4459</v>
      </c>
      <c r="E271" s="31" t="s">
        <v>5377</v>
      </c>
      <c r="F271" s="31" t="s">
        <v>6017</v>
      </c>
      <c r="G271" s="31" t="s">
        <v>164</v>
      </c>
      <c r="H271" s="31" t="s">
        <v>2542</v>
      </c>
      <c r="I271" t="e">
        <f>_xlfn.XLOOKUP(C271,'様式Ⅲ－1(男子)'!$D$19:$D$108,'様式Ⅲ－1(男子)'!$J$19:$J$108)</f>
        <v>#N/A</v>
      </c>
      <c r="Q271" s="32"/>
    </row>
    <row r="272" spans="1:17">
      <c r="A272" s="264">
        <v>271</v>
      </c>
      <c r="B272" s="16" t="s">
        <v>743</v>
      </c>
      <c r="C272" s="260" t="s">
        <v>3630</v>
      </c>
      <c r="D272" s="262" t="s">
        <v>4460</v>
      </c>
      <c r="E272" s="31" t="s">
        <v>5377</v>
      </c>
      <c r="F272" s="31" t="s">
        <v>6017</v>
      </c>
      <c r="G272" s="31" t="s">
        <v>164</v>
      </c>
      <c r="H272" s="31" t="s">
        <v>2542</v>
      </c>
      <c r="I272" t="e">
        <f>_xlfn.XLOOKUP(C272,'様式Ⅲ－1(男子)'!$D$19:$D$108,'様式Ⅲ－1(男子)'!$J$19:$J$108)</f>
        <v>#N/A</v>
      </c>
      <c r="Q272" s="32"/>
    </row>
    <row r="273" spans="1:17">
      <c r="A273" s="264">
        <v>272</v>
      </c>
      <c r="B273" s="16" t="s">
        <v>744</v>
      </c>
      <c r="C273" s="260" t="s">
        <v>3803</v>
      </c>
      <c r="D273" s="262" t="s">
        <v>4461</v>
      </c>
      <c r="E273" s="31" t="s">
        <v>5377</v>
      </c>
      <c r="F273" s="31" t="s">
        <v>6017</v>
      </c>
      <c r="G273" s="31" t="s">
        <v>164</v>
      </c>
      <c r="H273" s="31" t="s">
        <v>2542</v>
      </c>
      <c r="I273" t="e">
        <f>_xlfn.XLOOKUP(C273,'様式Ⅲ－1(男子)'!$D$19:$D$108,'様式Ⅲ－1(男子)'!$J$19:$J$108)</f>
        <v>#N/A</v>
      </c>
      <c r="Q273" s="32"/>
    </row>
    <row r="274" spans="1:17">
      <c r="A274" s="264">
        <v>273</v>
      </c>
      <c r="B274" s="16" t="s">
        <v>745</v>
      </c>
      <c r="C274" s="260" t="s">
        <v>2683</v>
      </c>
      <c r="D274" s="262" t="s">
        <v>4462</v>
      </c>
      <c r="E274" s="31" t="s">
        <v>5377</v>
      </c>
      <c r="F274" s="31" t="s">
        <v>6017</v>
      </c>
      <c r="G274" s="31" t="s">
        <v>2557</v>
      </c>
      <c r="H274" s="31" t="s">
        <v>2537</v>
      </c>
      <c r="I274" t="e">
        <f>_xlfn.XLOOKUP(C274,'様式Ⅲ－1(男子)'!$D$19:$D$108,'様式Ⅲ－1(男子)'!$J$19:$J$108)</f>
        <v>#N/A</v>
      </c>
      <c r="Q274" s="32"/>
    </row>
    <row r="275" spans="1:17">
      <c r="A275" s="264">
        <v>274</v>
      </c>
      <c r="B275" s="16" t="s">
        <v>746</v>
      </c>
      <c r="C275" s="260" t="s">
        <v>2684</v>
      </c>
      <c r="D275" s="262" t="s">
        <v>4463</v>
      </c>
      <c r="E275" s="31" t="s">
        <v>5377</v>
      </c>
      <c r="F275" s="31" t="s">
        <v>6017</v>
      </c>
      <c r="G275" s="31" t="s">
        <v>2557</v>
      </c>
      <c r="H275" s="31" t="s">
        <v>2537</v>
      </c>
      <c r="I275" t="e">
        <f>_xlfn.XLOOKUP(C275,'様式Ⅲ－1(男子)'!$D$19:$D$108,'様式Ⅲ－1(男子)'!$J$19:$J$108)</f>
        <v>#N/A</v>
      </c>
      <c r="Q275" s="32"/>
    </row>
    <row r="276" spans="1:17">
      <c r="A276" s="264">
        <v>275</v>
      </c>
      <c r="B276" s="16" t="s">
        <v>747</v>
      </c>
      <c r="C276" s="260" t="s">
        <v>2685</v>
      </c>
      <c r="D276" s="262" t="s">
        <v>4464</v>
      </c>
      <c r="E276" s="31" t="s">
        <v>5377</v>
      </c>
      <c r="F276" s="31" t="s">
        <v>6017</v>
      </c>
      <c r="G276" s="31" t="s">
        <v>2557</v>
      </c>
      <c r="H276" s="31" t="s">
        <v>2537</v>
      </c>
      <c r="I276" t="e">
        <f>_xlfn.XLOOKUP(C276,'様式Ⅲ－1(男子)'!$D$19:$D$108,'様式Ⅲ－1(男子)'!$J$19:$J$108)</f>
        <v>#N/A</v>
      </c>
      <c r="Q276" s="32"/>
    </row>
    <row r="277" spans="1:17">
      <c r="A277" s="264">
        <v>276</v>
      </c>
      <c r="B277" s="16" t="s">
        <v>748</v>
      </c>
      <c r="C277" s="260" t="s">
        <v>2686</v>
      </c>
      <c r="D277" s="262" t="s">
        <v>4465</v>
      </c>
      <c r="E277" s="31" t="s">
        <v>5377</v>
      </c>
      <c r="F277" s="31" t="s">
        <v>6017</v>
      </c>
      <c r="G277" s="31" t="s">
        <v>2557</v>
      </c>
      <c r="H277" s="31" t="s">
        <v>2537</v>
      </c>
      <c r="I277" t="e">
        <f>_xlfn.XLOOKUP(C277,'様式Ⅲ－1(男子)'!$D$19:$D$108,'様式Ⅲ－1(男子)'!$J$19:$J$108)</f>
        <v>#N/A</v>
      </c>
      <c r="Q277" s="32"/>
    </row>
    <row r="278" spans="1:17">
      <c r="A278" s="264">
        <v>277</v>
      </c>
      <c r="B278" s="16" t="s">
        <v>749</v>
      </c>
      <c r="C278" s="260" t="s">
        <v>2687</v>
      </c>
      <c r="D278" s="262" t="s">
        <v>4466</v>
      </c>
      <c r="E278" s="31" t="s">
        <v>5377</v>
      </c>
      <c r="F278" s="31" t="s">
        <v>6017</v>
      </c>
      <c r="G278" s="31" t="s">
        <v>2557</v>
      </c>
      <c r="H278" s="31" t="s">
        <v>2537</v>
      </c>
      <c r="I278" t="e">
        <f>_xlfn.XLOOKUP(C278,'様式Ⅲ－1(男子)'!$D$19:$D$108,'様式Ⅲ－1(男子)'!$J$19:$J$108)</f>
        <v>#N/A</v>
      </c>
      <c r="Q278" s="32"/>
    </row>
    <row r="279" spans="1:17">
      <c r="A279" s="264">
        <v>278</v>
      </c>
      <c r="B279" s="16" t="s">
        <v>750</v>
      </c>
      <c r="C279" s="260" t="s">
        <v>2688</v>
      </c>
      <c r="D279" s="262" t="s">
        <v>4467</v>
      </c>
      <c r="E279" s="31" t="s">
        <v>5377</v>
      </c>
      <c r="F279" s="31" t="s">
        <v>6017</v>
      </c>
      <c r="G279" s="31" t="s">
        <v>2557</v>
      </c>
      <c r="H279" s="31" t="s">
        <v>2537</v>
      </c>
      <c r="I279" t="e">
        <f>_xlfn.XLOOKUP(C279,'様式Ⅲ－1(男子)'!$D$19:$D$108,'様式Ⅲ－1(男子)'!$J$19:$J$108)</f>
        <v>#N/A</v>
      </c>
      <c r="Q279" s="32"/>
    </row>
    <row r="280" spans="1:17">
      <c r="A280" s="264">
        <v>279</v>
      </c>
      <c r="B280" s="16" t="s">
        <v>751</v>
      </c>
      <c r="C280" s="260" t="s">
        <v>2689</v>
      </c>
      <c r="D280" s="262" t="s">
        <v>4468</v>
      </c>
      <c r="E280" s="31" t="s">
        <v>5377</v>
      </c>
      <c r="F280" s="31" t="s">
        <v>6017</v>
      </c>
      <c r="G280" s="31" t="s">
        <v>2557</v>
      </c>
      <c r="H280" s="31" t="s">
        <v>2537</v>
      </c>
      <c r="I280" t="e">
        <f>_xlfn.XLOOKUP(C280,'様式Ⅲ－1(男子)'!$D$19:$D$108,'様式Ⅲ－1(男子)'!$J$19:$J$108)</f>
        <v>#N/A</v>
      </c>
      <c r="Q280" s="32"/>
    </row>
    <row r="281" spans="1:17">
      <c r="A281" s="264">
        <v>280</v>
      </c>
      <c r="B281" s="16" t="s">
        <v>752</v>
      </c>
      <c r="C281" s="260" t="s">
        <v>2690</v>
      </c>
      <c r="D281" s="262" t="s">
        <v>4469</v>
      </c>
      <c r="E281" s="31" t="s">
        <v>5377</v>
      </c>
      <c r="F281" s="31" t="s">
        <v>6017</v>
      </c>
      <c r="G281" s="31" t="s">
        <v>2557</v>
      </c>
      <c r="H281" s="31" t="s">
        <v>2537</v>
      </c>
      <c r="I281" t="e">
        <f>_xlfn.XLOOKUP(C281,'様式Ⅲ－1(男子)'!$D$19:$D$108,'様式Ⅲ－1(男子)'!$J$19:$J$108)</f>
        <v>#N/A</v>
      </c>
      <c r="Q281" s="62"/>
    </row>
    <row r="282" spans="1:17">
      <c r="A282" s="264">
        <v>281</v>
      </c>
      <c r="B282" s="16" t="s">
        <v>753</v>
      </c>
      <c r="C282" s="260" t="s">
        <v>2691</v>
      </c>
      <c r="D282" s="262" t="s">
        <v>4470</v>
      </c>
      <c r="E282" s="31" t="s">
        <v>5377</v>
      </c>
      <c r="F282" s="31" t="s">
        <v>6017</v>
      </c>
      <c r="G282" s="31" t="s">
        <v>2557</v>
      </c>
      <c r="H282" s="31" t="s">
        <v>2537</v>
      </c>
      <c r="I282" t="e">
        <f>_xlfn.XLOOKUP(C282,'様式Ⅲ－1(男子)'!$D$19:$D$108,'様式Ⅲ－1(男子)'!$J$19:$J$108)</f>
        <v>#N/A</v>
      </c>
      <c r="Q282" s="32"/>
    </row>
    <row r="283" spans="1:17">
      <c r="A283" s="264">
        <v>282</v>
      </c>
      <c r="B283" s="16" t="s">
        <v>754</v>
      </c>
      <c r="C283" s="260" t="s">
        <v>2692</v>
      </c>
      <c r="D283" s="262" t="s">
        <v>4471</v>
      </c>
      <c r="E283" s="31" t="s">
        <v>5377</v>
      </c>
      <c r="F283" s="31" t="s">
        <v>6017</v>
      </c>
      <c r="G283" s="31" t="s">
        <v>2557</v>
      </c>
      <c r="H283" s="31" t="s">
        <v>2537</v>
      </c>
      <c r="I283" t="e">
        <f>_xlfn.XLOOKUP(C283,'様式Ⅲ－1(男子)'!$D$19:$D$108,'様式Ⅲ－1(男子)'!$J$19:$J$108)</f>
        <v>#N/A</v>
      </c>
      <c r="Q283" s="32"/>
    </row>
    <row r="284" spans="1:17">
      <c r="A284" s="264">
        <v>283</v>
      </c>
      <c r="B284" s="16" t="s">
        <v>755</v>
      </c>
      <c r="C284" s="260" t="s">
        <v>2693</v>
      </c>
      <c r="D284" s="262" t="s">
        <v>4472</v>
      </c>
      <c r="E284" s="31" t="s">
        <v>5377</v>
      </c>
      <c r="F284" s="31" t="s">
        <v>6017</v>
      </c>
      <c r="G284" s="31" t="s">
        <v>2557</v>
      </c>
      <c r="H284" s="31" t="s">
        <v>2537</v>
      </c>
      <c r="I284" t="e">
        <f>_xlfn.XLOOKUP(C284,'様式Ⅲ－1(男子)'!$D$19:$D$108,'様式Ⅲ－1(男子)'!$J$19:$J$108)</f>
        <v>#N/A</v>
      </c>
      <c r="Q284" s="32"/>
    </row>
    <row r="285" spans="1:17">
      <c r="A285" s="264">
        <v>284</v>
      </c>
      <c r="B285" s="16" t="s">
        <v>756</v>
      </c>
      <c r="C285" s="260" t="s">
        <v>2694</v>
      </c>
      <c r="D285" s="262" t="s">
        <v>4473</v>
      </c>
      <c r="E285" s="31" t="s">
        <v>5377</v>
      </c>
      <c r="F285" s="31" t="s">
        <v>6017</v>
      </c>
      <c r="G285" s="31" t="s">
        <v>2557</v>
      </c>
      <c r="H285" s="31" t="s">
        <v>2537</v>
      </c>
      <c r="I285" t="e">
        <f>_xlfn.XLOOKUP(C285,'様式Ⅲ－1(男子)'!$D$19:$D$108,'様式Ⅲ－1(男子)'!$J$19:$J$108)</f>
        <v>#N/A</v>
      </c>
      <c r="Q285" s="32"/>
    </row>
    <row r="286" spans="1:17">
      <c r="A286" s="264">
        <v>285</v>
      </c>
      <c r="B286" s="16" t="s">
        <v>757</v>
      </c>
      <c r="C286" s="260" t="s">
        <v>2695</v>
      </c>
      <c r="D286" s="262" t="s">
        <v>4474</v>
      </c>
      <c r="E286" s="31" t="s">
        <v>5377</v>
      </c>
      <c r="F286" s="31" t="s">
        <v>6017</v>
      </c>
      <c r="G286" s="31" t="s">
        <v>2557</v>
      </c>
      <c r="H286" s="31" t="s">
        <v>2537</v>
      </c>
      <c r="I286" t="e">
        <f>_xlfn.XLOOKUP(C286,'様式Ⅲ－1(男子)'!$D$19:$D$108,'様式Ⅲ－1(男子)'!$J$19:$J$108)</f>
        <v>#N/A</v>
      </c>
      <c r="Q286" s="62"/>
    </row>
    <row r="287" spans="1:17">
      <c r="A287" s="264">
        <v>286</v>
      </c>
      <c r="B287" s="16" t="s">
        <v>758</v>
      </c>
      <c r="C287" s="260" t="s">
        <v>2696</v>
      </c>
      <c r="D287" s="262" t="s">
        <v>4475</v>
      </c>
      <c r="E287" s="31" t="s">
        <v>5377</v>
      </c>
      <c r="F287" s="31" t="s">
        <v>6017</v>
      </c>
      <c r="G287" s="31" t="s">
        <v>2557</v>
      </c>
      <c r="H287" s="31" t="s">
        <v>2537</v>
      </c>
      <c r="I287" t="e">
        <f>_xlfn.XLOOKUP(C287,'様式Ⅲ－1(男子)'!$D$19:$D$108,'様式Ⅲ－1(男子)'!$J$19:$J$108)</f>
        <v>#N/A</v>
      </c>
      <c r="Q287" s="32"/>
    </row>
    <row r="288" spans="1:17">
      <c r="A288" s="264">
        <v>287</v>
      </c>
      <c r="B288" s="16" t="s">
        <v>759</v>
      </c>
      <c r="C288" s="260" t="s">
        <v>2697</v>
      </c>
      <c r="D288" s="262" t="s">
        <v>4476</v>
      </c>
      <c r="E288" s="31" t="s">
        <v>5377</v>
      </c>
      <c r="F288" s="31" t="s">
        <v>6017</v>
      </c>
      <c r="G288" s="31" t="s">
        <v>2557</v>
      </c>
      <c r="H288" s="31" t="s">
        <v>2537</v>
      </c>
      <c r="I288" t="e">
        <f>_xlfn.XLOOKUP(C288,'様式Ⅲ－1(男子)'!$D$19:$D$108,'様式Ⅲ－1(男子)'!$J$19:$J$108)</f>
        <v>#N/A</v>
      </c>
      <c r="Q288" s="32"/>
    </row>
    <row r="289" spans="1:17">
      <c r="A289" s="264">
        <v>288</v>
      </c>
      <c r="B289" s="16" t="s">
        <v>760</v>
      </c>
      <c r="C289" s="260" t="s">
        <v>2698</v>
      </c>
      <c r="D289" s="262" t="s">
        <v>4477</v>
      </c>
      <c r="E289" s="31" t="s">
        <v>5377</v>
      </c>
      <c r="F289" s="31" t="s">
        <v>6017</v>
      </c>
      <c r="G289" s="31" t="s">
        <v>2557</v>
      </c>
      <c r="H289" s="31" t="s">
        <v>2537</v>
      </c>
      <c r="I289" t="e">
        <f>_xlfn.XLOOKUP(C289,'様式Ⅲ－1(男子)'!$D$19:$D$108,'様式Ⅲ－1(男子)'!$J$19:$J$108)</f>
        <v>#N/A</v>
      </c>
      <c r="Q289" s="32"/>
    </row>
    <row r="290" spans="1:17">
      <c r="A290" s="264">
        <v>289</v>
      </c>
      <c r="B290" s="16" t="s">
        <v>761</v>
      </c>
      <c r="C290" s="260" t="s">
        <v>2699</v>
      </c>
      <c r="D290" s="262" t="s">
        <v>4478</v>
      </c>
      <c r="E290" s="31" t="s">
        <v>5377</v>
      </c>
      <c r="F290" s="31" t="s">
        <v>6017</v>
      </c>
      <c r="G290" s="31" t="s">
        <v>2557</v>
      </c>
      <c r="H290" s="31" t="s">
        <v>2537</v>
      </c>
      <c r="I290" t="e">
        <f>_xlfn.XLOOKUP(C290,'様式Ⅲ－1(男子)'!$D$19:$D$108,'様式Ⅲ－1(男子)'!$J$19:$J$108)</f>
        <v>#N/A</v>
      </c>
      <c r="Q290" s="32"/>
    </row>
    <row r="291" spans="1:17">
      <c r="A291" s="264">
        <v>290</v>
      </c>
      <c r="B291" s="16" t="s">
        <v>762</v>
      </c>
      <c r="C291" s="260" t="s">
        <v>3324</v>
      </c>
      <c r="D291" s="262" t="s">
        <v>4479</v>
      </c>
      <c r="E291" s="31" t="s">
        <v>5377</v>
      </c>
      <c r="F291" s="31" t="s">
        <v>6017</v>
      </c>
      <c r="G291" s="31" t="s">
        <v>2557</v>
      </c>
      <c r="H291" s="31" t="s">
        <v>2537</v>
      </c>
      <c r="I291" t="e">
        <f>_xlfn.XLOOKUP(C291,'様式Ⅲ－1(男子)'!$D$19:$D$108,'様式Ⅲ－1(男子)'!$J$19:$J$108)</f>
        <v>#N/A</v>
      </c>
      <c r="Q291" s="32"/>
    </row>
    <row r="292" spans="1:17">
      <c r="A292" s="264">
        <v>291</v>
      </c>
      <c r="B292" s="16" t="s">
        <v>763</v>
      </c>
      <c r="C292" s="260" t="s">
        <v>2906</v>
      </c>
      <c r="D292" s="262" t="s">
        <v>4480</v>
      </c>
      <c r="E292" s="31" t="s">
        <v>5377</v>
      </c>
      <c r="F292" s="31" t="s">
        <v>6017</v>
      </c>
      <c r="G292" s="31" t="s">
        <v>2557</v>
      </c>
      <c r="H292" s="31" t="s">
        <v>2538</v>
      </c>
      <c r="I292" t="e">
        <f>_xlfn.XLOOKUP(C292,'様式Ⅲ－1(男子)'!$D$19:$D$108,'様式Ⅲ－1(男子)'!$J$19:$J$108)</f>
        <v>#N/A</v>
      </c>
      <c r="Q292" s="32"/>
    </row>
    <row r="293" spans="1:17">
      <c r="A293" s="264">
        <v>292</v>
      </c>
      <c r="B293" s="16" t="s">
        <v>764</v>
      </c>
      <c r="C293" s="260" t="s">
        <v>2907</v>
      </c>
      <c r="D293" s="262" t="s">
        <v>4481</v>
      </c>
      <c r="E293" s="31" t="s">
        <v>5377</v>
      </c>
      <c r="F293" s="31" t="s">
        <v>6017</v>
      </c>
      <c r="G293" s="31" t="s">
        <v>2557</v>
      </c>
      <c r="H293" s="31" t="s">
        <v>2538</v>
      </c>
      <c r="I293" t="e">
        <f>_xlfn.XLOOKUP(C293,'様式Ⅲ－1(男子)'!$D$19:$D$108,'様式Ⅲ－1(男子)'!$J$19:$J$108)</f>
        <v>#N/A</v>
      </c>
      <c r="Q293" s="32"/>
    </row>
    <row r="294" spans="1:17">
      <c r="A294" s="264">
        <v>293</v>
      </c>
      <c r="B294" s="16" t="s">
        <v>765</v>
      </c>
      <c r="C294" s="260" t="s">
        <v>2908</v>
      </c>
      <c r="D294" s="262" t="s">
        <v>4482</v>
      </c>
      <c r="E294" s="31" t="s">
        <v>5377</v>
      </c>
      <c r="F294" s="31" t="s">
        <v>6017</v>
      </c>
      <c r="G294" s="31" t="s">
        <v>2557</v>
      </c>
      <c r="H294" s="31" t="s">
        <v>2538</v>
      </c>
      <c r="I294" t="e">
        <f>_xlfn.XLOOKUP(C294,'様式Ⅲ－1(男子)'!$D$19:$D$108,'様式Ⅲ－1(男子)'!$J$19:$J$108)</f>
        <v>#N/A</v>
      </c>
      <c r="Q294" s="32"/>
    </row>
    <row r="295" spans="1:17">
      <c r="A295" s="264">
        <v>294</v>
      </c>
      <c r="B295" s="16" t="s">
        <v>766</v>
      </c>
      <c r="C295" s="260" t="s">
        <v>2909</v>
      </c>
      <c r="D295" s="262" t="s">
        <v>4483</v>
      </c>
      <c r="E295" s="31" t="s">
        <v>5377</v>
      </c>
      <c r="F295" s="31" t="s">
        <v>6017</v>
      </c>
      <c r="G295" s="31" t="s">
        <v>2557</v>
      </c>
      <c r="H295" s="31" t="s">
        <v>2538</v>
      </c>
      <c r="I295" t="e">
        <f>_xlfn.XLOOKUP(C295,'様式Ⅲ－1(男子)'!$D$19:$D$108,'様式Ⅲ－1(男子)'!$J$19:$J$108)</f>
        <v>#N/A</v>
      </c>
      <c r="Q295" s="32"/>
    </row>
    <row r="296" spans="1:17">
      <c r="A296" s="264">
        <v>295</v>
      </c>
      <c r="B296" s="16" t="s">
        <v>767</v>
      </c>
      <c r="C296" s="260" t="s">
        <v>2910</v>
      </c>
      <c r="D296" s="262" t="s">
        <v>4484</v>
      </c>
      <c r="E296" s="31" t="s">
        <v>5377</v>
      </c>
      <c r="F296" s="31" t="s">
        <v>6017</v>
      </c>
      <c r="G296" s="31" t="s">
        <v>2557</v>
      </c>
      <c r="H296" s="31" t="s">
        <v>2538</v>
      </c>
      <c r="I296" t="e">
        <f>_xlfn.XLOOKUP(C296,'様式Ⅲ－1(男子)'!$D$19:$D$108,'様式Ⅲ－1(男子)'!$J$19:$J$108)</f>
        <v>#N/A</v>
      </c>
      <c r="Q296" s="32"/>
    </row>
    <row r="297" spans="1:17">
      <c r="A297" s="264">
        <v>296</v>
      </c>
      <c r="B297" s="16" t="s">
        <v>768</v>
      </c>
      <c r="C297" s="260" t="s">
        <v>2911</v>
      </c>
      <c r="D297" s="262" t="s">
        <v>4485</v>
      </c>
      <c r="E297" s="31" t="s">
        <v>5377</v>
      </c>
      <c r="F297" s="31" t="s">
        <v>6017</v>
      </c>
      <c r="G297" s="31" t="s">
        <v>2557</v>
      </c>
      <c r="H297" s="31" t="s">
        <v>2538</v>
      </c>
      <c r="I297" t="e">
        <f>_xlfn.XLOOKUP(C297,'様式Ⅲ－1(男子)'!$D$19:$D$108,'様式Ⅲ－1(男子)'!$J$19:$J$108)</f>
        <v>#N/A</v>
      </c>
      <c r="Q297" s="32"/>
    </row>
    <row r="298" spans="1:17">
      <c r="A298" s="264">
        <v>297</v>
      </c>
      <c r="B298" s="16" t="s">
        <v>769</v>
      </c>
      <c r="C298" s="260" t="s">
        <v>2912</v>
      </c>
      <c r="D298" s="262" t="s">
        <v>4486</v>
      </c>
      <c r="E298" s="31" t="s">
        <v>5377</v>
      </c>
      <c r="F298" s="31" t="s">
        <v>6017</v>
      </c>
      <c r="G298" s="31" t="s">
        <v>2557</v>
      </c>
      <c r="H298" s="31" t="s">
        <v>2538</v>
      </c>
      <c r="I298" t="e">
        <f>_xlfn.XLOOKUP(C298,'様式Ⅲ－1(男子)'!$D$19:$D$108,'様式Ⅲ－1(男子)'!$J$19:$J$108)</f>
        <v>#N/A</v>
      </c>
      <c r="Q298" s="32"/>
    </row>
    <row r="299" spans="1:17">
      <c r="A299" s="264">
        <v>298</v>
      </c>
      <c r="B299" s="16" t="s">
        <v>770</v>
      </c>
      <c r="C299" s="260" t="s">
        <v>2913</v>
      </c>
      <c r="D299" s="262" t="s">
        <v>4487</v>
      </c>
      <c r="E299" s="31" t="s">
        <v>5377</v>
      </c>
      <c r="F299" s="31" t="s">
        <v>6017</v>
      </c>
      <c r="G299" s="31" t="s">
        <v>2557</v>
      </c>
      <c r="H299" s="31" t="s">
        <v>2538</v>
      </c>
      <c r="I299" t="e">
        <f>_xlfn.XLOOKUP(C299,'様式Ⅲ－1(男子)'!$D$19:$D$108,'様式Ⅲ－1(男子)'!$J$19:$J$108)</f>
        <v>#N/A</v>
      </c>
      <c r="Q299" s="32"/>
    </row>
    <row r="300" spans="1:17">
      <c r="A300" s="264">
        <v>299</v>
      </c>
      <c r="B300" s="16" t="s">
        <v>771</v>
      </c>
      <c r="C300" s="260" t="s">
        <v>3804</v>
      </c>
      <c r="D300" s="262" t="s">
        <v>4488</v>
      </c>
      <c r="E300" s="31" t="s">
        <v>5377</v>
      </c>
      <c r="F300" s="31" t="s">
        <v>6017</v>
      </c>
      <c r="G300" s="31" t="s">
        <v>2557</v>
      </c>
      <c r="H300" s="31" t="s">
        <v>2538</v>
      </c>
      <c r="I300" t="e">
        <f>_xlfn.XLOOKUP(C300,'様式Ⅲ－1(男子)'!$D$19:$D$108,'様式Ⅲ－1(男子)'!$J$19:$J$108)</f>
        <v>#N/A</v>
      </c>
      <c r="Q300" s="32"/>
    </row>
    <row r="301" spans="1:17">
      <c r="A301" s="264">
        <v>300</v>
      </c>
      <c r="B301" s="16" t="s">
        <v>772</v>
      </c>
      <c r="C301" s="260" t="s">
        <v>2914</v>
      </c>
      <c r="D301" s="262" t="s">
        <v>4489</v>
      </c>
      <c r="E301" s="31" t="s">
        <v>5377</v>
      </c>
      <c r="F301" s="31" t="s">
        <v>6017</v>
      </c>
      <c r="G301" s="31" t="s">
        <v>2557</v>
      </c>
      <c r="H301" s="31" t="s">
        <v>2538</v>
      </c>
      <c r="I301" t="e">
        <f>_xlfn.XLOOKUP(C301,'様式Ⅲ－1(男子)'!$D$19:$D$108,'様式Ⅲ－1(男子)'!$J$19:$J$108)</f>
        <v>#N/A</v>
      </c>
      <c r="Q301" s="32"/>
    </row>
    <row r="302" spans="1:17">
      <c r="A302" s="264">
        <v>301</v>
      </c>
      <c r="B302" s="16" t="s">
        <v>773</v>
      </c>
      <c r="C302" s="260" t="s">
        <v>2915</v>
      </c>
      <c r="D302" s="262" t="s">
        <v>4490</v>
      </c>
      <c r="E302" s="31" t="s">
        <v>5377</v>
      </c>
      <c r="F302" s="31" t="s">
        <v>6017</v>
      </c>
      <c r="G302" s="31" t="s">
        <v>2557</v>
      </c>
      <c r="H302" s="31" t="s">
        <v>2538</v>
      </c>
      <c r="I302" t="e">
        <f>_xlfn.XLOOKUP(C302,'様式Ⅲ－1(男子)'!$D$19:$D$108,'様式Ⅲ－1(男子)'!$J$19:$J$108)</f>
        <v>#N/A</v>
      </c>
      <c r="Q302" s="32"/>
    </row>
    <row r="303" spans="1:17">
      <c r="A303" s="264">
        <v>302</v>
      </c>
      <c r="B303" s="16" t="s">
        <v>774</v>
      </c>
      <c r="C303" s="260" t="s">
        <v>2916</v>
      </c>
      <c r="D303" s="262" t="s">
        <v>4491</v>
      </c>
      <c r="E303" s="31" t="s">
        <v>5377</v>
      </c>
      <c r="F303" s="31" t="s">
        <v>6017</v>
      </c>
      <c r="G303" s="31" t="s">
        <v>2557</v>
      </c>
      <c r="H303" s="31" t="s">
        <v>2538</v>
      </c>
      <c r="I303" t="e">
        <f>_xlfn.XLOOKUP(C303,'様式Ⅲ－1(男子)'!$D$19:$D$108,'様式Ⅲ－1(男子)'!$J$19:$J$108)</f>
        <v>#N/A</v>
      </c>
      <c r="Q303" s="32"/>
    </row>
    <row r="304" spans="1:17">
      <c r="A304" s="264">
        <v>303</v>
      </c>
      <c r="B304" s="16" t="s">
        <v>775</v>
      </c>
      <c r="C304" s="260" t="s">
        <v>2917</v>
      </c>
      <c r="D304" s="262" t="s">
        <v>4492</v>
      </c>
      <c r="E304" s="31" t="s">
        <v>5377</v>
      </c>
      <c r="F304" s="31" t="s">
        <v>6017</v>
      </c>
      <c r="G304" s="31" t="s">
        <v>2557</v>
      </c>
      <c r="H304" s="31" t="s">
        <v>2538</v>
      </c>
      <c r="I304" t="e">
        <f>_xlfn.XLOOKUP(C304,'様式Ⅲ－1(男子)'!$D$19:$D$108,'様式Ⅲ－1(男子)'!$J$19:$J$108)</f>
        <v>#N/A</v>
      </c>
      <c r="Q304" s="32"/>
    </row>
    <row r="305" spans="1:17">
      <c r="A305" s="264">
        <v>304</v>
      </c>
      <c r="B305" s="16" t="s">
        <v>776</v>
      </c>
      <c r="C305" s="260" t="s">
        <v>3016</v>
      </c>
      <c r="D305" s="262" t="s">
        <v>4493</v>
      </c>
      <c r="E305" s="31" t="s">
        <v>5377</v>
      </c>
      <c r="F305" s="31" t="s">
        <v>6017</v>
      </c>
      <c r="G305" s="31" t="s">
        <v>2557</v>
      </c>
      <c r="H305" s="31" t="s">
        <v>2538</v>
      </c>
      <c r="I305" t="e">
        <f>_xlfn.XLOOKUP(C305,'様式Ⅲ－1(男子)'!$D$19:$D$108,'様式Ⅲ－1(男子)'!$J$19:$J$108)</f>
        <v>#N/A</v>
      </c>
      <c r="Q305" s="32"/>
    </row>
    <row r="306" spans="1:17">
      <c r="A306" s="264">
        <v>305</v>
      </c>
      <c r="B306" s="16" t="s">
        <v>777</v>
      </c>
      <c r="C306" s="260" t="s">
        <v>2918</v>
      </c>
      <c r="D306" s="262" t="s">
        <v>4494</v>
      </c>
      <c r="E306" s="31" t="s">
        <v>5377</v>
      </c>
      <c r="F306" s="31" t="s">
        <v>6017</v>
      </c>
      <c r="G306" s="31" t="s">
        <v>2557</v>
      </c>
      <c r="H306" s="31" t="s">
        <v>2538</v>
      </c>
      <c r="I306" t="e">
        <f>_xlfn.XLOOKUP(C306,'様式Ⅲ－1(男子)'!$D$19:$D$108,'様式Ⅲ－1(男子)'!$J$19:$J$108)</f>
        <v>#N/A</v>
      </c>
      <c r="Q306" s="32"/>
    </row>
    <row r="307" spans="1:17">
      <c r="A307" s="264">
        <v>306</v>
      </c>
      <c r="B307" s="16" t="s">
        <v>778</v>
      </c>
      <c r="C307" s="260" t="s">
        <v>2919</v>
      </c>
      <c r="D307" s="262" t="s">
        <v>4495</v>
      </c>
      <c r="E307" s="31" t="s">
        <v>5377</v>
      </c>
      <c r="F307" s="31" t="s">
        <v>6017</v>
      </c>
      <c r="G307" s="31" t="s">
        <v>2557</v>
      </c>
      <c r="H307" s="31" t="s">
        <v>2538</v>
      </c>
      <c r="I307" t="e">
        <f>_xlfn.XLOOKUP(C307,'様式Ⅲ－1(男子)'!$D$19:$D$108,'様式Ⅲ－1(男子)'!$J$19:$J$108)</f>
        <v>#N/A</v>
      </c>
      <c r="Q307" s="32"/>
    </row>
    <row r="308" spans="1:17">
      <c r="A308" s="264">
        <v>307</v>
      </c>
      <c r="B308" s="16" t="s">
        <v>779</v>
      </c>
      <c r="C308" s="260" t="s">
        <v>2920</v>
      </c>
      <c r="D308" s="262" t="s">
        <v>4496</v>
      </c>
      <c r="E308" s="31" t="s">
        <v>5377</v>
      </c>
      <c r="F308" s="31" t="s">
        <v>6017</v>
      </c>
      <c r="G308" s="31" t="s">
        <v>2557</v>
      </c>
      <c r="H308" s="31" t="s">
        <v>2538</v>
      </c>
      <c r="I308" t="e">
        <f>_xlfn.XLOOKUP(C308,'様式Ⅲ－1(男子)'!$D$19:$D$108,'様式Ⅲ－1(男子)'!$J$19:$J$108)</f>
        <v>#N/A</v>
      </c>
      <c r="Q308" s="32"/>
    </row>
    <row r="309" spans="1:17">
      <c r="A309" s="264">
        <v>308</v>
      </c>
      <c r="B309" s="16" t="s">
        <v>780</v>
      </c>
      <c r="C309" s="260" t="s">
        <v>2921</v>
      </c>
      <c r="D309" s="262" t="s">
        <v>4497</v>
      </c>
      <c r="E309" s="31" t="s">
        <v>5377</v>
      </c>
      <c r="F309" s="31" t="s">
        <v>6017</v>
      </c>
      <c r="G309" s="31" t="s">
        <v>2557</v>
      </c>
      <c r="H309" s="31" t="s">
        <v>2538</v>
      </c>
      <c r="I309" t="e">
        <f>_xlfn.XLOOKUP(C309,'様式Ⅲ－1(男子)'!$D$19:$D$108,'様式Ⅲ－1(男子)'!$J$19:$J$108)</f>
        <v>#N/A</v>
      </c>
      <c r="Q309" s="32"/>
    </row>
    <row r="310" spans="1:17">
      <c r="A310" s="264">
        <v>309</v>
      </c>
      <c r="B310" s="16" t="s">
        <v>781</v>
      </c>
      <c r="C310" s="260" t="s">
        <v>3017</v>
      </c>
      <c r="D310" s="262" t="s">
        <v>4498</v>
      </c>
      <c r="E310" s="31" t="s">
        <v>5377</v>
      </c>
      <c r="F310" s="31" t="s">
        <v>6017</v>
      </c>
      <c r="G310" s="31" t="s">
        <v>2557</v>
      </c>
      <c r="H310" s="31" t="s">
        <v>2538</v>
      </c>
      <c r="I310" t="e">
        <f>_xlfn.XLOOKUP(C310,'様式Ⅲ－1(男子)'!$D$19:$D$108,'様式Ⅲ－1(男子)'!$J$19:$J$108)</f>
        <v>#N/A</v>
      </c>
      <c r="Q310" s="32"/>
    </row>
    <row r="311" spans="1:17">
      <c r="A311" s="264">
        <v>310</v>
      </c>
      <c r="B311" s="16" t="s">
        <v>782</v>
      </c>
      <c r="C311" s="260" t="s">
        <v>2922</v>
      </c>
      <c r="D311" s="262" t="s">
        <v>4499</v>
      </c>
      <c r="E311" s="31" t="s">
        <v>5377</v>
      </c>
      <c r="F311" s="31" t="s">
        <v>6017</v>
      </c>
      <c r="G311" s="31" t="s">
        <v>2557</v>
      </c>
      <c r="H311" s="31" t="s">
        <v>2538</v>
      </c>
      <c r="I311" t="e">
        <f>_xlfn.XLOOKUP(C311,'様式Ⅲ－1(男子)'!$D$19:$D$108,'様式Ⅲ－1(男子)'!$J$19:$J$108)</f>
        <v>#N/A</v>
      </c>
      <c r="Q311" s="32"/>
    </row>
    <row r="312" spans="1:17">
      <c r="A312" s="264">
        <v>311</v>
      </c>
      <c r="B312" s="16" t="s">
        <v>783</v>
      </c>
      <c r="C312" s="260" t="s">
        <v>3018</v>
      </c>
      <c r="D312" s="262" t="s">
        <v>4500</v>
      </c>
      <c r="E312" s="31" t="s">
        <v>5377</v>
      </c>
      <c r="F312" s="31" t="s">
        <v>6017</v>
      </c>
      <c r="G312" s="31" t="s">
        <v>2557</v>
      </c>
      <c r="H312" s="31" t="s">
        <v>2538</v>
      </c>
      <c r="I312" t="e">
        <f>_xlfn.XLOOKUP(C312,'様式Ⅲ－1(男子)'!$D$19:$D$108,'様式Ⅲ－1(男子)'!$J$19:$J$108)</f>
        <v>#N/A</v>
      </c>
      <c r="Q312" s="32"/>
    </row>
    <row r="313" spans="1:17">
      <c r="A313" s="264">
        <v>312</v>
      </c>
      <c r="B313" s="16" t="s">
        <v>784</v>
      </c>
      <c r="C313" s="260" t="s">
        <v>2923</v>
      </c>
      <c r="D313" s="262" t="s">
        <v>4501</v>
      </c>
      <c r="E313" s="31" t="s">
        <v>5377</v>
      </c>
      <c r="F313" s="31" t="s">
        <v>6017</v>
      </c>
      <c r="G313" s="31" t="s">
        <v>2557</v>
      </c>
      <c r="H313" s="31" t="s">
        <v>2538</v>
      </c>
      <c r="I313" t="e">
        <f>_xlfn.XLOOKUP(C313,'様式Ⅲ－1(男子)'!$D$19:$D$108,'様式Ⅲ－1(男子)'!$J$19:$J$108)</f>
        <v>#N/A</v>
      </c>
      <c r="Q313" s="32"/>
    </row>
    <row r="314" spans="1:17">
      <c r="A314" s="264">
        <v>313</v>
      </c>
      <c r="B314" s="16" t="s">
        <v>785</v>
      </c>
      <c r="C314" s="260" t="s">
        <v>2924</v>
      </c>
      <c r="D314" s="262" t="s">
        <v>4502</v>
      </c>
      <c r="E314" s="31" t="s">
        <v>5377</v>
      </c>
      <c r="F314" s="31" t="s">
        <v>6017</v>
      </c>
      <c r="G314" s="31" t="s">
        <v>2557</v>
      </c>
      <c r="H314" s="31" t="s">
        <v>2538</v>
      </c>
      <c r="I314" t="e">
        <f>_xlfn.XLOOKUP(C314,'様式Ⅲ－1(男子)'!$D$19:$D$108,'様式Ⅲ－1(男子)'!$J$19:$J$108)</f>
        <v>#N/A</v>
      </c>
      <c r="Q314" s="32"/>
    </row>
    <row r="315" spans="1:17">
      <c r="A315" s="264">
        <v>314</v>
      </c>
      <c r="B315" s="16" t="s">
        <v>786</v>
      </c>
      <c r="C315" s="260" t="s">
        <v>2925</v>
      </c>
      <c r="D315" s="262" t="s">
        <v>4503</v>
      </c>
      <c r="E315" s="31" t="s">
        <v>5377</v>
      </c>
      <c r="F315" s="31" t="s">
        <v>6017</v>
      </c>
      <c r="G315" s="31" t="s">
        <v>2557</v>
      </c>
      <c r="H315" s="31" t="s">
        <v>2538</v>
      </c>
      <c r="I315" t="e">
        <f>_xlfn.XLOOKUP(C315,'様式Ⅲ－1(男子)'!$D$19:$D$108,'様式Ⅲ－1(男子)'!$J$19:$J$108)</f>
        <v>#N/A</v>
      </c>
      <c r="Q315" s="32"/>
    </row>
    <row r="316" spans="1:17">
      <c r="A316" s="264">
        <v>315</v>
      </c>
      <c r="B316" s="16" t="s">
        <v>787</v>
      </c>
      <c r="C316" s="260" t="s">
        <v>3325</v>
      </c>
      <c r="D316" s="262" t="s">
        <v>4504</v>
      </c>
      <c r="E316" s="31" t="s">
        <v>5377</v>
      </c>
      <c r="F316" s="31" t="s">
        <v>6017</v>
      </c>
      <c r="G316" s="31" t="s">
        <v>2557</v>
      </c>
      <c r="H316" s="31" t="s">
        <v>2542</v>
      </c>
      <c r="I316" t="e">
        <f>_xlfn.XLOOKUP(C316,'様式Ⅲ－1(男子)'!$D$19:$D$108,'様式Ⅲ－1(男子)'!$J$19:$J$108)</f>
        <v>#N/A</v>
      </c>
      <c r="Q316" s="32"/>
    </row>
    <row r="317" spans="1:17">
      <c r="A317" s="264">
        <v>316</v>
      </c>
      <c r="B317" s="16" t="s">
        <v>788</v>
      </c>
      <c r="C317" s="260" t="s">
        <v>3326</v>
      </c>
      <c r="D317" s="262" t="s">
        <v>4505</v>
      </c>
      <c r="E317" s="31" t="s">
        <v>5377</v>
      </c>
      <c r="F317" s="31" t="s">
        <v>6017</v>
      </c>
      <c r="G317" s="31" t="s">
        <v>2557</v>
      </c>
      <c r="H317" s="31" t="s">
        <v>2542</v>
      </c>
      <c r="I317" t="e">
        <f>_xlfn.XLOOKUP(C317,'様式Ⅲ－1(男子)'!$D$19:$D$108,'様式Ⅲ－1(男子)'!$J$19:$J$108)</f>
        <v>#N/A</v>
      </c>
      <c r="Q317" s="32"/>
    </row>
    <row r="318" spans="1:17">
      <c r="A318" s="264">
        <v>317</v>
      </c>
      <c r="B318" s="16" t="s">
        <v>789</v>
      </c>
      <c r="C318" s="260" t="s">
        <v>3327</v>
      </c>
      <c r="D318" s="262" t="s">
        <v>4506</v>
      </c>
      <c r="E318" s="31" t="s">
        <v>5377</v>
      </c>
      <c r="F318" s="31" t="s">
        <v>6017</v>
      </c>
      <c r="G318" s="31" t="s">
        <v>2557</v>
      </c>
      <c r="H318" s="31" t="s">
        <v>2542</v>
      </c>
      <c r="I318" t="e">
        <f>_xlfn.XLOOKUP(C318,'様式Ⅲ－1(男子)'!$D$19:$D$108,'様式Ⅲ－1(男子)'!$J$19:$J$108)</f>
        <v>#N/A</v>
      </c>
      <c r="Q318" s="32"/>
    </row>
    <row r="319" spans="1:17">
      <c r="A319" s="264">
        <v>318</v>
      </c>
      <c r="B319" s="16" t="s">
        <v>790</v>
      </c>
      <c r="C319" s="260" t="s">
        <v>3328</v>
      </c>
      <c r="D319" s="262" t="s">
        <v>4507</v>
      </c>
      <c r="E319" s="31" t="s">
        <v>5377</v>
      </c>
      <c r="F319" s="31" t="s">
        <v>6017</v>
      </c>
      <c r="G319" s="31" t="s">
        <v>2557</v>
      </c>
      <c r="H319" s="31" t="s">
        <v>2542</v>
      </c>
      <c r="I319" t="e">
        <f>_xlfn.XLOOKUP(C319,'様式Ⅲ－1(男子)'!$D$19:$D$108,'様式Ⅲ－1(男子)'!$J$19:$J$108)</f>
        <v>#N/A</v>
      </c>
      <c r="Q319" s="32"/>
    </row>
    <row r="320" spans="1:17">
      <c r="A320" s="264">
        <v>319</v>
      </c>
      <c r="B320" s="16" t="s">
        <v>791</v>
      </c>
      <c r="C320" s="260" t="s">
        <v>3329</v>
      </c>
      <c r="D320" s="262" t="s">
        <v>4508</v>
      </c>
      <c r="E320" s="31" t="s">
        <v>5377</v>
      </c>
      <c r="F320" s="31" t="s">
        <v>6017</v>
      </c>
      <c r="G320" s="31" t="s">
        <v>2557</v>
      </c>
      <c r="H320" s="31" t="s">
        <v>2542</v>
      </c>
      <c r="I320" t="e">
        <f>_xlfn.XLOOKUP(C320,'様式Ⅲ－1(男子)'!$D$19:$D$108,'様式Ⅲ－1(男子)'!$J$19:$J$108)</f>
        <v>#N/A</v>
      </c>
      <c r="Q320" s="32"/>
    </row>
    <row r="321" spans="1:17">
      <c r="A321" s="264">
        <v>320</v>
      </c>
      <c r="B321" s="16" t="s">
        <v>792</v>
      </c>
      <c r="C321" s="260" t="s">
        <v>3330</v>
      </c>
      <c r="D321" s="262" t="s">
        <v>4509</v>
      </c>
      <c r="E321" s="31" t="s">
        <v>5377</v>
      </c>
      <c r="F321" s="31" t="s">
        <v>6017</v>
      </c>
      <c r="G321" s="31" t="s">
        <v>2557</v>
      </c>
      <c r="H321" s="31" t="s">
        <v>2542</v>
      </c>
      <c r="I321" t="e">
        <f>_xlfn.XLOOKUP(C321,'様式Ⅲ－1(男子)'!$D$19:$D$108,'様式Ⅲ－1(男子)'!$J$19:$J$108)</f>
        <v>#N/A</v>
      </c>
      <c r="Q321" s="32"/>
    </row>
    <row r="322" spans="1:17">
      <c r="A322" s="264">
        <v>321</v>
      </c>
      <c r="B322" s="16" t="s">
        <v>793</v>
      </c>
      <c r="C322" s="260" t="s">
        <v>3331</v>
      </c>
      <c r="D322" s="262" t="s">
        <v>4510</v>
      </c>
      <c r="E322" s="31" t="s">
        <v>5377</v>
      </c>
      <c r="F322" s="31" t="s">
        <v>6017</v>
      </c>
      <c r="G322" s="31" t="s">
        <v>2557</v>
      </c>
      <c r="H322" s="31" t="s">
        <v>2542</v>
      </c>
      <c r="I322" t="e">
        <f>_xlfn.XLOOKUP(C322,'様式Ⅲ－1(男子)'!$D$19:$D$108,'様式Ⅲ－1(男子)'!$J$19:$J$108)</f>
        <v>#N/A</v>
      </c>
      <c r="Q322" s="32"/>
    </row>
    <row r="323" spans="1:17">
      <c r="A323" s="264">
        <v>322</v>
      </c>
      <c r="B323" s="16" t="s">
        <v>794</v>
      </c>
      <c r="C323" s="260" t="s">
        <v>3332</v>
      </c>
      <c r="D323" s="262" t="s">
        <v>4511</v>
      </c>
      <c r="E323" s="31" t="s">
        <v>5377</v>
      </c>
      <c r="F323" s="31" t="s">
        <v>6017</v>
      </c>
      <c r="G323" s="31" t="s">
        <v>2557</v>
      </c>
      <c r="H323" s="31" t="s">
        <v>2542</v>
      </c>
      <c r="I323" t="e">
        <f>_xlfn.XLOOKUP(C323,'様式Ⅲ－1(男子)'!$D$19:$D$108,'様式Ⅲ－1(男子)'!$J$19:$J$108)</f>
        <v>#N/A</v>
      </c>
      <c r="Q323" s="32"/>
    </row>
    <row r="324" spans="1:17">
      <c r="A324" s="264">
        <v>323</v>
      </c>
      <c r="B324" s="16" t="s">
        <v>795</v>
      </c>
      <c r="C324" s="260" t="s">
        <v>3333</v>
      </c>
      <c r="D324" s="262" t="s">
        <v>4512</v>
      </c>
      <c r="E324" s="31" t="s">
        <v>5377</v>
      </c>
      <c r="F324" s="31" t="s">
        <v>6017</v>
      </c>
      <c r="G324" s="31" t="s">
        <v>2557</v>
      </c>
      <c r="H324" s="31" t="s">
        <v>2542</v>
      </c>
      <c r="I324" t="e">
        <f>_xlfn.XLOOKUP(C324,'様式Ⅲ－1(男子)'!$D$19:$D$108,'様式Ⅲ－1(男子)'!$J$19:$J$108)</f>
        <v>#N/A</v>
      </c>
      <c r="Q324" s="32"/>
    </row>
    <row r="325" spans="1:17">
      <c r="A325" s="264">
        <v>324</v>
      </c>
      <c r="B325" s="16" t="s">
        <v>796</v>
      </c>
      <c r="C325" s="260" t="s">
        <v>3334</v>
      </c>
      <c r="D325" s="262" t="s">
        <v>4513</v>
      </c>
      <c r="E325" s="31" t="s">
        <v>5377</v>
      </c>
      <c r="F325" s="31" t="s">
        <v>6017</v>
      </c>
      <c r="G325" s="31" t="s">
        <v>2557</v>
      </c>
      <c r="H325" s="31" t="s">
        <v>2542</v>
      </c>
      <c r="I325" t="e">
        <f>_xlfn.XLOOKUP(C325,'様式Ⅲ－1(男子)'!$D$19:$D$108,'様式Ⅲ－1(男子)'!$J$19:$J$108)</f>
        <v>#N/A</v>
      </c>
      <c r="Q325" s="32"/>
    </row>
    <row r="326" spans="1:17">
      <c r="A326" s="264">
        <v>325</v>
      </c>
      <c r="B326" s="16" t="s">
        <v>797</v>
      </c>
      <c r="C326" s="260" t="s">
        <v>3335</v>
      </c>
      <c r="D326" s="262" t="s">
        <v>4514</v>
      </c>
      <c r="E326" s="31" t="s">
        <v>5377</v>
      </c>
      <c r="F326" s="31" t="s">
        <v>6017</v>
      </c>
      <c r="G326" s="31" t="s">
        <v>2557</v>
      </c>
      <c r="H326" s="31" t="s">
        <v>2542</v>
      </c>
      <c r="I326" t="e">
        <f>_xlfn.XLOOKUP(C326,'様式Ⅲ－1(男子)'!$D$19:$D$108,'様式Ⅲ－1(男子)'!$J$19:$J$108)</f>
        <v>#N/A</v>
      </c>
      <c r="Q326" s="32"/>
    </row>
    <row r="327" spans="1:17">
      <c r="A327" s="264">
        <v>326</v>
      </c>
      <c r="B327" s="16" t="s">
        <v>798</v>
      </c>
      <c r="C327" s="260" t="s">
        <v>3336</v>
      </c>
      <c r="D327" s="262" t="s">
        <v>4515</v>
      </c>
      <c r="E327" s="31" t="s">
        <v>5377</v>
      </c>
      <c r="F327" s="31" t="s">
        <v>6017</v>
      </c>
      <c r="G327" s="31" t="s">
        <v>2557</v>
      </c>
      <c r="H327" s="31" t="s">
        <v>2542</v>
      </c>
      <c r="I327" t="e">
        <f>_xlfn.XLOOKUP(C327,'様式Ⅲ－1(男子)'!$D$19:$D$108,'様式Ⅲ－1(男子)'!$J$19:$J$108)</f>
        <v>#N/A</v>
      </c>
      <c r="Q327" s="32"/>
    </row>
    <row r="328" spans="1:17">
      <c r="A328" s="264">
        <v>327</v>
      </c>
      <c r="B328" s="16" t="s">
        <v>799</v>
      </c>
      <c r="C328" s="260" t="s">
        <v>3337</v>
      </c>
      <c r="D328" s="262" t="s">
        <v>4516</v>
      </c>
      <c r="E328" s="31" t="s">
        <v>5377</v>
      </c>
      <c r="F328" s="31" t="s">
        <v>6017</v>
      </c>
      <c r="G328" s="31" t="s">
        <v>2557</v>
      </c>
      <c r="H328" s="31" t="s">
        <v>2542</v>
      </c>
      <c r="I328" t="e">
        <f>_xlfn.XLOOKUP(C328,'様式Ⅲ－1(男子)'!$D$19:$D$108,'様式Ⅲ－1(男子)'!$J$19:$J$108)</f>
        <v>#N/A</v>
      </c>
      <c r="Q328" s="32"/>
    </row>
    <row r="329" spans="1:17">
      <c r="A329" s="264">
        <v>328</v>
      </c>
      <c r="B329" s="16" t="s">
        <v>800</v>
      </c>
      <c r="C329" s="260" t="s">
        <v>3338</v>
      </c>
      <c r="D329" s="262" t="s">
        <v>4517</v>
      </c>
      <c r="E329" s="31" t="s">
        <v>5377</v>
      </c>
      <c r="F329" s="31" t="s">
        <v>6017</v>
      </c>
      <c r="G329" s="31" t="s">
        <v>2557</v>
      </c>
      <c r="H329" s="31" t="s">
        <v>2542</v>
      </c>
      <c r="I329" t="e">
        <f>_xlfn.XLOOKUP(C329,'様式Ⅲ－1(男子)'!$D$19:$D$108,'様式Ⅲ－1(男子)'!$J$19:$J$108)</f>
        <v>#N/A</v>
      </c>
      <c r="Q329" s="32"/>
    </row>
    <row r="330" spans="1:17">
      <c r="A330" s="264">
        <v>329</v>
      </c>
      <c r="B330" s="16" t="s">
        <v>801</v>
      </c>
      <c r="C330" s="260" t="s">
        <v>3339</v>
      </c>
      <c r="D330" s="262" t="s">
        <v>4518</v>
      </c>
      <c r="E330" s="31" t="s">
        <v>5377</v>
      </c>
      <c r="F330" s="31" t="s">
        <v>6017</v>
      </c>
      <c r="G330" s="31" t="s">
        <v>2557</v>
      </c>
      <c r="H330" s="31" t="s">
        <v>2542</v>
      </c>
      <c r="I330" t="e">
        <f>_xlfn.XLOOKUP(C330,'様式Ⅲ－1(男子)'!$D$19:$D$108,'様式Ⅲ－1(男子)'!$J$19:$J$108)</f>
        <v>#N/A</v>
      </c>
      <c r="Q330" s="32"/>
    </row>
    <row r="331" spans="1:17">
      <c r="A331" s="264">
        <v>330</v>
      </c>
      <c r="B331" s="16" t="s">
        <v>802</v>
      </c>
      <c r="C331" s="260" t="s">
        <v>3340</v>
      </c>
      <c r="D331" s="262" t="s">
        <v>4519</v>
      </c>
      <c r="E331" s="31" t="s">
        <v>5377</v>
      </c>
      <c r="F331" s="31" t="s">
        <v>6017</v>
      </c>
      <c r="G331" s="31" t="s">
        <v>2557</v>
      </c>
      <c r="H331" s="31" t="s">
        <v>2542</v>
      </c>
      <c r="I331" t="e">
        <f>_xlfn.XLOOKUP(C331,'様式Ⅲ－1(男子)'!$D$19:$D$108,'様式Ⅲ－1(男子)'!$J$19:$J$108)</f>
        <v>#N/A</v>
      </c>
      <c r="Q331" s="32"/>
    </row>
    <row r="332" spans="1:17">
      <c r="A332" s="264">
        <v>331</v>
      </c>
      <c r="B332" s="16" t="s">
        <v>803</v>
      </c>
      <c r="C332" s="260" t="s">
        <v>3341</v>
      </c>
      <c r="D332" s="262" t="s">
        <v>4520</v>
      </c>
      <c r="E332" s="31" t="s">
        <v>5377</v>
      </c>
      <c r="F332" s="31" t="s">
        <v>6017</v>
      </c>
      <c r="G332" s="31" t="s">
        <v>2557</v>
      </c>
      <c r="H332" s="31" t="s">
        <v>2542</v>
      </c>
      <c r="I332" t="e">
        <f>_xlfn.XLOOKUP(C332,'様式Ⅲ－1(男子)'!$D$19:$D$108,'様式Ⅲ－1(男子)'!$J$19:$J$108)</f>
        <v>#N/A</v>
      </c>
      <c r="Q332" s="32"/>
    </row>
    <row r="333" spans="1:17">
      <c r="A333" s="264">
        <v>332</v>
      </c>
      <c r="B333" s="16" t="s">
        <v>804</v>
      </c>
      <c r="C333" s="260" t="s">
        <v>3342</v>
      </c>
      <c r="D333" s="262" t="s">
        <v>4521</v>
      </c>
      <c r="E333" s="31" t="s">
        <v>5377</v>
      </c>
      <c r="F333" s="31" t="s">
        <v>6017</v>
      </c>
      <c r="G333" s="31" t="s">
        <v>2557</v>
      </c>
      <c r="H333" s="31" t="s">
        <v>2542</v>
      </c>
      <c r="I333" t="e">
        <f>_xlfn.XLOOKUP(C333,'様式Ⅲ－1(男子)'!$D$19:$D$108,'様式Ⅲ－1(男子)'!$J$19:$J$108)</f>
        <v>#N/A</v>
      </c>
      <c r="Q333" s="32"/>
    </row>
    <row r="334" spans="1:17">
      <c r="A334" s="264">
        <v>333</v>
      </c>
      <c r="B334" s="16" t="s">
        <v>805</v>
      </c>
      <c r="C334" s="260" t="s">
        <v>3343</v>
      </c>
      <c r="D334" s="262" t="s">
        <v>4522</v>
      </c>
      <c r="E334" s="31" t="s">
        <v>5377</v>
      </c>
      <c r="F334" s="31" t="s">
        <v>6017</v>
      </c>
      <c r="G334" s="31" t="s">
        <v>2557</v>
      </c>
      <c r="H334" s="31" t="s">
        <v>2542</v>
      </c>
      <c r="I334" t="e">
        <f>_xlfn.XLOOKUP(C334,'様式Ⅲ－1(男子)'!$D$19:$D$108,'様式Ⅲ－1(男子)'!$J$19:$J$108)</f>
        <v>#N/A</v>
      </c>
      <c r="Q334" s="32"/>
    </row>
    <row r="335" spans="1:17">
      <c r="A335" s="264">
        <v>334</v>
      </c>
      <c r="B335" s="16" t="s">
        <v>806</v>
      </c>
      <c r="C335" s="260" t="s">
        <v>3344</v>
      </c>
      <c r="D335" s="262" t="s">
        <v>4523</v>
      </c>
      <c r="E335" s="31" t="s">
        <v>5377</v>
      </c>
      <c r="F335" s="31" t="s">
        <v>6017</v>
      </c>
      <c r="G335" s="31" t="s">
        <v>2557</v>
      </c>
      <c r="H335" s="31" t="s">
        <v>2542</v>
      </c>
      <c r="I335" t="e">
        <f>_xlfn.XLOOKUP(C335,'様式Ⅲ－1(男子)'!$D$19:$D$108,'様式Ⅲ－1(男子)'!$J$19:$J$108)</f>
        <v>#N/A</v>
      </c>
      <c r="Q335" s="32"/>
    </row>
    <row r="336" spans="1:17">
      <c r="A336" s="264">
        <v>335</v>
      </c>
      <c r="B336" s="16" t="s">
        <v>807</v>
      </c>
      <c r="C336" s="260" t="s">
        <v>3345</v>
      </c>
      <c r="D336" s="262" t="s">
        <v>4524</v>
      </c>
      <c r="E336" s="31" t="s">
        <v>5377</v>
      </c>
      <c r="F336" s="31" t="s">
        <v>6017</v>
      </c>
      <c r="G336" s="31" t="s">
        <v>2557</v>
      </c>
      <c r="H336" s="31" t="s">
        <v>2542</v>
      </c>
      <c r="I336" t="e">
        <f>_xlfn.XLOOKUP(C336,'様式Ⅲ－1(男子)'!$D$19:$D$108,'様式Ⅲ－1(男子)'!$J$19:$J$108)</f>
        <v>#N/A</v>
      </c>
      <c r="Q336" s="32"/>
    </row>
    <row r="337" spans="1:17">
      <c r="A337" s="264">
        <v>336</v>
      </c>
      <c r="B337" s="16" t="s">
        <v>808</v>
      </c>
      <c r="C337" s="260" t="s">
        <v>3346</v>
      </c>
      <c r="D337" s="262" t="s">
        <v>4525</v>
      </c>
      <c r="E337" s="31" t="s">
        <v>5377</v>
      </c>
      <c r="F337" s="31" t="s">
        <v>6017</v>
      </c>
      <c r="G337" s="31" t="s">
        <v>2557</v>
      </c>
      <c r="H337" s="31" t="s">
        <v>2542</v>
      </c>
      <c r="I337" t="e">
        <f>_xlfn.XLOOKUP(C337,'様式Ⅲ－1(男子)'!$D$19:$D$108,'様式Ⅲ－1(男子)'!$J$19:$J$108)</f>
        <v>#N/A</v>
      </c>
      <c r="Q337" s="32"/>
    </row>
    <row r="338" spans="1:17">
      <c r="A338" s="264">
        <v>337</v>
      </c>
      <c r="B338" s="16" t="s">
        <v>809</v>
      </c>
      <c r="C338" s="260" t="s">
        <v>3347</v>
      </c>
      <c r="D338" s="262" t="s">
        <v>4526</v>
      </c>
      <c r="E338" s="31" t="s">
        <v>5377</v>
      </c>
      <c r="F338" s="31" t="s">
        <v>6017</v>
      </c>
      <c r="G338" s="31" t="s">
        <v>2557</v>
      </c>
      <c r="H338" s="31" t="s">
        <v>2542</v>
      </c>
      <c r="I338" t="e">
        <f>_xlfn.XLOOKUP(C338,'様式Ⅲ－1(男子)'!$D$19:$D$108,'様式Ⅲ－1(男子)'!$J$19:$J$108)</f>
        <v>#N/A</v>
      </c>
      <c r="Q338" s="32"/>
    </row>
    <row r="339" spans="1:17">
      <c r="A339" s="264">
        <v>338</v>
      </c>
      <c r="B339" s="16" t="s">
        <v>810</v>
      </c>
      <c r="C339" s="260" t="s">
        <v>3508</v>
      </c>
      <c r="D339" s="262" t="s">
        <v>4527</v>
      </c>
      <c r="E339" s="31" t="s">
        <v>5377</v>
      </c>
      <c r="F339" s="31" t="s">
        <v>6017</v>
      </c>
      <c r="G339" s="31" t="s">
        <v>2557</v>
      </c>
      <c r="H339" s="31" t="s">
        <v>2542</v>
      </c>
      <c r="I339" t="e">
        <f>_xlfn.XLOOKUP(C339,'様式Ⅲ－1(男子)'!$D$19:$D$108,'様式Ⅲ－1(男子)'!$J$19:$J$108)</f>
        <v>#N/A</v>
      </c>
      <c r="Q339" s="32"/>
    </row>
    <row r="340" spans="1:17">
      <c r="A340" s="264">
        <v>339</v>
      </c>
      <c r="B340" s="16" t="s">
        <v>811</v>
      </c>
      <c r="C340" s="260" t="s">
        <v>3348</v>
      </c>
      <c r="D340" s="262" t="s">
        <v>4528</v>
      </c>
      <c r="E340" s="31" t="s">
        <v>5377</v>
      </c>
      <c r="F340" s="31" t="s">
        <v>6017</v>
      </c>
      <c r="G340" s="31" t="s">
        <v>2557</v>
      </c>
      <c r="H340" s="31" t="s">
        <v>2542</v>
      </c>
      <c r="I340" t="e">
        <f>_xlfn.XLOOKUP(C340,'様式Ⅲ－1(男子)'!$D$19:$D$108,'様式Ⅲ－1(男子)'!$J$19:$J$108)</f>
        <v>#N/A</v>
      </c>
      <c r="Q340" s="32"/>
    </row>
    <row r="341" spans="1:17">
      <c r="A341" s="264">
        <v>340</v>
      </c>
      <c r="B341" s="16" t="s">
        <v>812</v>
      </c>
      <c r="C341" s="260" t="s">
        <v>3349</v>
      </c>
      <c r="D341" s="262" t="s">
        <v>4529</v>
      </c>
      <c r="E341" s="31" t="s">
        <v>5377</v>
      </c>
      <c r="F341" s="31" t="s">
        <v>6017</v>
      </c>
      <c r="G341" s="31" t="s">
        <v>2557</v>
      </c>
      <c r="H341" s="31" t="s">
        <v>2542</v>
      </c>
      <c r="I341" t="e">
        <f>_xlfn.XLOOKUP(C341,'様式Ⅲ－1(男子)'!$D$19:$D$108,'様式Ⅲ－1(男子)'!$J$19:$J$108)</f>
        <v>#N/A</v>
      </c>
      <c r="Q341" s="32"/>
    </row>
    <row r="342" spans="1:17">
      <c r="A342" s="264">
        <v>341</v>
      </c>
      <c r="B342" s="16" t="s">
        <v>813</v>
      </c>
      <c r="C342" s="260" t="s">
        <v>3350</v>
      </c>
      <c r="D342" s="262" t="s">
        <v>4530</v>
      </c>
      <c r="E342" s="31" t="s">
        <v>5377</v>
      </c>
      <c r="F342" s="31" t="s">
        <v>6017</v>
      </c>
      <c r="G342" s="31" t="s">
        <v>2557</v>
      </c>
      <c r="H342" s="31" t="s">
        <v>2542</v>
      </c>
      <c r="I342" t="e">
        <f>_xlfn.XLOOKUP(C342,'様式Ⅲ－1(男子)'!$D$19:$D$108,'様式Ⅲ－1(男子)'!$J$19:$J$108)</f>
        <v>#N/A</v>
      </c>
      <c r="Q342" s="32"/>
    </row>
    <row r="343" spans="1:17">
      <c r="A343" s="264">
        <v>342</v>
      </c>
      <c r="B343" s="16" t="s">
        <v>814</v>
      </c>
      <c r="C343" s="260" t="s">
        <v>3351</v>
      </c>
      <c r="D343" s="262" t="s">
        <v>4531</v>
      </c>
      <c r="E343" s="31" t="s">
        <v>5377</v>
      </c>
      <c r="F343" s="31" t="s">
        <v>6017</v>
      </c>
      <c r="G343" s="31" t="s">
        <v>2557</v>
      </c>
      <c r="H343" s="31" t="s">
        <v>2542</v>
      </c>
      <c r="I343" t="e">
        <f>_xlfn.XLOOKUP(C343,'様式Ⅲ－1(男子)'!$D$19:$D$108,'様式Ⅲ－1(男子)'!$J$19:$J$108)</f>
        <v>#N/A</v>
      </c>
      <c r="Q343" s="32"/>
    </row>
    <row r="344" spans="1:17">
      <c r="A344" s="264">
        <v>343</v>
      </c>
      <c r="B344" s="16" t="s">
        <v>815</v>
      </c>
      <c r="C344" s="260" t="s">
        <v>3352</v>
      </c>
      <c r="D344" s="262" t="s">
        <v>4532</v>
      </c>
      <c r="E344" s="31" t="s">
        <v>5377</v>
      </c>
      <c r="F344" s="31" t="s">
        <v>6017</v>
      </c>
      <c r="G344" s="31" t="s">
        <v>2557</v>
      </c>
      <c r="H344" s="31" t="s">
        <v>2542</v>
      </c>
      <c r="I344" t="e">
        <f>_xlfn.XLOOKUP(C344,'様式Ⅲ－1(男子)'!$D$19:$D$108,'様式Ⅲ－1(男子)'!$J$19:$J$108)</f>
        <v>#N/A</v>
      </c>
      <c r="Q344" s="32"/>
    </row>
    <row r="345" spans="1:17">
      <c r="A345" s="264">
        <v>344</v>
      </c>
      <c r="B345" s="16" t="s">
        <v>816</v>
      </c>
      <c r="C345" s="260" t="s">
        <v>3805</v>
      </c>
      <c r="D345" s="262" t="s">
        <v>4533</v>
      </c>
      <c r="E345" s="31" t="s">
        <v>5377</v>
      </c>
      <c r="F345" s="31" t="s">
        <v>6017</v>
      </c>
      <c r="G345" s="31" t="s">
        <v>2557</v>
      </c>
      <c r="H345" s="31" t="s">
        <v>2536</v>
      </c>
      <c r="I345" t="e">
        <f>_xlfn.XLOOKUP(C345,'様式Ⅲ－1(男子)'!$D$19:$D$108,'様式Ⅲ－1(男子)'!$J$19:$J$108)</f>
        <v>#N/A</v>
      </c>
      <c r="Q345" s="32"/>
    </row>
    <row r="346" spans="1:17">
      <c r="A346" s="264">
        <v>345</v>
      </c>
      <c r="B346" s="16" t="s">
        <v>817</v>
      </c>
      <c r="C346" s="260" t="s">
        <v>3806</v>
      </c>
      <c r="D346" s="262" t="s">
        <v>4534</v>
      </c>
      <c r="E346" s="31" t="s">
        <v>5377</v>
      </c>
      <c r="F346" s="31" t="s">
        <v>6017</v>
      </c>
      <c r="G346" s="31" t="s">
        <v>2557</v>
      </c>
      <c r="H346" s="31" t="s">
        <v>2536</v>
      </c>
      <c r="I346" t="e">
        <f>_xlfn.XLOOKUP(C346,'様式Ⅲ－1(男子)'!$D$19:$D$108,'様式Ⅲ－1(男子)'!$J$19:$J$108)</f>
        <v>#N/A</v>
      </c>
      <c r="Q346" s="32"/>
    </row>
    <row r="347" spans="1:17">
      <c r="A347" s="264">
        <v>346</v>
      </c>
      <c r="B347" s="16" t="s">
        <v>818</v>
      </c>
      <c r="C347" s="260" t="s">
        <v>3807</v>
      </c>
      <c r="D347" s="262" t="s">
        <v>4535</v>
      </c>
      <c r="E347" s="31" t="s">
        <v>5377</v>
      </c>
      <c r="F347" s="31" t="s">
        <v>6017</v>
      </c>
      <c r="G347" s="31" t="s">
        <v>2557</v>
      </c>
      <c r="H347" s="31" t="s">
        <v>2536</v>
      </c>
      <c r="I347" t="e">
        <f>_xlfn.XLOOKUP(C347,'様式Ⅲ－1(男子)'!$D$19:$D$108,'様式Ⅲ－1(男子)'!$J$19:$J$108)</f>
        <v>#N/A</v>
      </c>
      <c r="Q347" s="32"/>
    </row>
    <row r="348" spans="1:17">
      <c r="A348" s="264">
        <v>347</v>
      </c>
      <c r="B348" s="16" t="s">
        <v>819</v>
      </c>
      <c r="C348" s="260" t="s">
        <v>3808</v>
      </c>
      <c r="D348" s="262" t="s">
        <v>4536</v>
      </c>
      <c r="E348" s="31" t="s">
        <v>5377</v>
      </c>
      <c r="F348" s="31" t="s">
        <v>6017</v>
      </c>
      <c r="G348" s="31" t="s">
        <v>2557</v>
      </c>
      <c r="H348" s="31" t="s">
        <v>2536</v>
      </c>
      <c r="I348" t="e">
        <f>_xlfn.XLOOKUP(C348,'様式Ⅲ－1(男子)'!$D$19:$D$108,'様式Ⅲ－1(男子)'!$J$19:$J$108)</f>
        <v>#N/A</v>
      </c>
      <c r="Q348" s="32"/>
    </row>
    <row r="349" spans="1:17">
      <c r="A349" s="264">
        <v>348</v>
      </c>
      <c r="B349" s="16" t="s">
        <v>820</v>
      </c>
      <c r="C349" s="260" t="s">
        <v>3809</v>
      </c>
      <c r="D349" s="262" t="s">
        <v>4537</v>
      </c>
      <c r="E349" s="31" t="s">
        <v>5377</v>
      </c>
      <c r="F349" s="31" t="s">
        <v>6017</v>
      </c>
      <c r="G349" s="31" t="s">
        <v>2557</v>
      </c>
      <c r="H349" s="31" t="s">
        <v>2536</v>
      </c>
      <c r="I349" t="e">
        <f>_xlfn.XLOOKUP(C349,'様式Ⅲ－1(男子)'!$D$19:$D$108,'様式Ⅲ－1(男子)'!$J$19:$J$108)</f>
        <v>#N/A</v>
      </c>
      <c r="Q349" s="32"/>
    </row>
    <row r="350" spans="1:17">
      <c r="A350" s="264">
        <v>349</v>
      </c>
      <c r="B350" s="16" t="s">
        <v>821</v>
      </c>
      <c r="C350" s="260" t="s">
        <v>3810</v>
      </c>
      <c r="D350" s="262" t="s">
        <v>4538</v>
      </c>
      <c r="E350" s="31" t="s">
        <v>5377</v>
      </c>
      <c r="F350" s="31" t="s">
        <v>6017</v>
      </c>
      <c r="G350" s="31" t="s">
        <v>2557</v>
      </c>
      <c r="H350" s="31" t="s">
        <v>2536</v>
      </c>
      <c r="I350" t="e">
        <f>_xlfn.XLOOKUP(C350,'様式Ⅲ－1(男子)'!$D$19:$D$108,'様式Ⅲ－1(男子)'!$J$19:$J$108)</f>
        <v>#N/A</v>
      </c>
      <c r="Q350" s="32"/>
    </row>
    <row r="351" spans="1:17">
      <c r="A351" s="264">
        <v>350</v>
      </c>
      <c r="B351" s="16" t="s">
        <v>822</v>
      </c>
      <c r="C351" s="260" t="s">
        <v>3811</v>
      </c>
      <c r="D351" s="262" t="s">
        <v>4539</v>
      </c>
      <c r="E351" s="31" t="s">
        <v>5377</v>
      </c>
      <c r="F351" s="31" t="s">
        <v>6017</v>
      </c>
      <c r="G351" s="31" t="s">
        <v>2557</v>
      </c>
      <c r="H351" s="31" t="s">
        <v>2536</v>
      </c>
      <c r="I351" t="e">
        <f>_xlfn.XLOOKUP(C351,'様式Ⅲ－1(男子)'!$D$19:$D$108,'様式Ⅲ－1(男子)'!$J$19:$J$108)</f>
        <v>#N/A</v>
      </c>
      <c r="Q351" s="32"/>
    </row>
    <row r="352" spans="1:17">
      <c r="A352" s="264">
        <v>351</v>
      </c>
      <c r="B352" s="16" t="s">
        <v>823</v>
      </c>
      <c r="C352" s="260" t="s">
        <v>3812</v>
      </c>
      <c r="D352" s="262" t="s">
        <v>4540</v>
      </c>
      <c r="E352" s="31" t="s">
        <v>5377</v>
      </c>
      <c r="F352" s="31" t="s">
        <v>6017</v>
      </c>
      <c r="G352" s="31" t="s">
        <v>2557</v>
      </c>
      <c r="H352" s="31" t="s">
        <v>2536</v>
      </c>
      <c r="I352" t="e">
        <f>_xlfn.XLOOKUP(C352,'様式Ⅲ－1(男子)'!$D$19:$D$108,'様式Ⅲ－1(男子)'!$J$19:$J$108)</f>
        <v>#N/A</v>
      </c>
      <c r="Q352" s="32"/>
    </row>
    <row r="353" spans="1:17">
      <c r="A353" s="264">
        <v>352</v>
      </c>
      <c r="B353" s="16" t="s">
        <v>824</v>
      </c>
      <c r="C353" s="260" t="s">
        <v>3813</v>
      </c>
      <c r="D353" s="262" t="s">
        <v>4541</v>
      </c>
      <c r="E353" s="31" t="s">
        <v>5377</v>
      </c>
      <c r="F353" s="31" t="s">
        <v>6017</v>
      </c>
      <c r="G353" s="31" t="s">
        <v>2557</v>
      </c>
      <c r="H353" s="31" t="s">
        <v>2536</v>
      </c>
      <c r="I353" t="e">
        <f>_xlfn.XLOOKUP(C353,'様式Ⅲ－1(男子)'!$D$19:$D$108,'様式Ⅲ－1(男子)'!$J$19:$J$108)</f>
        <v>#N/A</v>
      </c>
      <c r="Q353" s="32"/>
    </row>
    <row r="354" spans="1:17">
      <c r="A354" s="264">
        <v>353</v>
      </c>
      <c r="B354" s="16" t="s">
        <v>825</v>
      </c>
      <c r="C354" s="260" t="s">
        <v>3814</v>
      </c>
      <c r="D354" s="262" t="s">
        <v>4542</v>
      </c>
      <c r="E354" s="31" t="s">
        <v>5377</v>
      </c>
      <c r="F354" s="31" t="s">
        <v>6017</v>
      </c>
      <c r="G354" s="31" t="s">
        <v>2557</v>
      </c>
      <c r="H354" s="31" t="s">
        <v>2536</v>
      </c>
      <c r="I354" t="e">
        <f>_xlfn.XLOOKUP(C354,'様式Ⅲ－1(男子)'!$D$19:$D$108,'様式Ⅲ－1(男子)'!$J$19:$J$108)</f>
        <v>#N/A</v>
      </c>
      <c r="Q354" s="32"/>
    </row>
    <row r="355" spans="1:17">
      <c r="A355" s="264">
        <v>354</v>
      </c>
      <c r="B355" s="16" t="s">
        <v>826</v>
      </c>
      <c r="C355" s="260" t="s">
        <v>3815</v>
      </c>
      <c r="D355" s="262" t="s">
        <v>4543</v>
      </c>
      <c r="E355" s="31" t="s">
        <v>5377</v>
      </c>
      <c r="F355" s="31" t="s">
        <v>6017</v>
      </c>
      <c r="G355" s="31" t="s">
        <v>2557</v>
      </c>
      <c r="H355" s="31" t="s">
        <v>2536</v>
      </c>
      <c r="I355" t="e">
        <f>_xlfn.XLOOKUP(C355,'様式Ⅲ－1(男子)'!$D$19:$D$108,'様式Ⅲ－1(男子)'!$J$19:$J$108)</f>
        <v>#N/A</v>
      </c>
      <c r="Q355" s="32"/>
    </row>
    <row r="356" spans="1:17">
      <c r="A356" s="264">
        <v>355</v>
      </c>
      <c r="B356" s="16" t="s">
        <v>827</v>
      </c>
      <c r="C356" s="260" t="s">
        <v>3816</v>
      </c>
      <c r="D356" s="262" t="s">
        <v>4544</v>
      </c>
      <c r="E356" s="31" t="s">
        <v>5377</v>
      </c>
      <c r="F356" s="31" t="s">
        <v>6017</v>
      </c>
      <c r="G356" s="31" t="s">
        <v>2557</v>
      </c>
      <c r="H356" s="31" t="s">
        <v>2536</v>
      </c>
      <c r="I356" t="e">
        <f>_xlfn.XLOOKUP(C356,'様式Ⅲ－1(男子)'!$D$19:$D$108,'様式Ⅲ－1(男子)'!$J$19:$J$108)</f>
        <v>#N/A</v>
      </c>
      <c r="Q356" s="32"/>
    </row>
    <row r="357" spans="1:17">
      <c r="A357" s="264">
        <v>356</v>
      </c>
      <c r="B357" s="16" t="s">
        <v>828</v>
      </c>
      <c r="C357" s="260" t="s">
        <v>3817</v>
      </c>
      <c r="D357" s="262" t="s">
        <v>4545</v>
      </c>
      <c r="E357" s="31" t="s">
        <v>5377</v>
      </c>
      <c r="F357" s="31" t="s">
        <v>6017</v>
      </c>
      <c r="G357" s="31" t="s">
        <v>2557</v>
      </c>
      <c r="H357" s="31" t="s">
        <v>2536</v>
      </c>
      <c r="I357" t="e">
        <f>_xlfn.XLOOKUP(C357,'様式Ⅲ－1(男子)'!$D$19:$D$108,'様式Ⅲ－1(男子)'!$J$19:$J$108)</f>
        <v>#N/A</v>
      </c>
      <c r="Q357" s="32"/>
    </row>
    <row r="358" spans="1:17">
      <c r="A358" s="264">
        <v>357</v>
      </c>
      <c r="B358" s="16" t="s">
        <v>829</v>
      </c>
      <c r="C358" s="260" t="s">
        <v>3818</v>
      </c>
      <c r="D358" s="262" t="s">
        <v>4546</v>
      </c>
      <c r="E358" s="31" t="s">
        <v>5377</v>
      </c>
      <c r="F358" s="31" t="s">
        <v>6017</v>
      </c>
      <c r="G358" s="31" t="s">
        <v>2557</v>
      </c>
      <c r="H358" s="31" t="s">
        <v>2536</v>
      </c>
      <c r="I358" t="e">
        <f>_xlfn.XLOOKUP(C358,'様式Ⅲ－1(男子)'!$D$19:$D$108,'様式Ⅲ－1(男子)'!$J$19:$J$108)</f>
        <v>#N/A</v>
      </c>
      <c r="Q358" s="32"/>
    </row>
    <row r="359" spans="1:17">
      <c r="A359" s="264">
        <v>358</v>
      </c>
      <c r="B359" s="16" t="s">
        <v>830</v>
      </c>
      <c r="C359" s="260" t="s">
        <v>3819</v>
      </c>
      <c r="D359" s="262" t="s">
        <v>4547</v>
      </c>
      <c r="E359" s="31" t="s">
        <v>5377</v>
      </c>
      <c r="F359" s="31" t="s">
        <v>6017</v>
      </c>
      <c r="G359" s="31" t="s">
        <v>2557</v>
      </c>
      <c r="H359" s="31" t="s">
        <v>2536</v>
      </c>
      <c r="I359" t="e">
        <f>_xlfn.XLOOKUP(C359,'様式Ⅲ－1(男子)'!$D$19:$D$108,'様式Ⅲ－1(男子)'!$J$19:$J$108)</f>
        <v>#N/A</v>
      </c>
      <c r="Q359" s="32"/>
    </row>
    <row r="360" spans="1:17">
      <c r="A360" s="264">
        <v>359</v>
      </c>
      <c r="B360" s="16" t="s">
        <v>831</v>
      </c>
      <c r="C360" s="260" t="s">
        <v>3820</v>
      </c>
      <c r="D360" s="262" t="s">
        <v>4548</v>
      </c>
      <c r="E360" s="31" t="s">
        <v>5377</v>
      </c>
      <c r="F360" s="31" t="s">
        <v>6017</v>
      </c>
      <c r="G360" s="31" t="s">
        <v>2557</v>
      </c>
      <c r="H360" s="31" t="s">
        <v>2536</v>
      </c>
      <c r="I360" t="e">
        <f>_xlfn.XLOOKUP(C360,'様式Ⅲ－1(男子)'!$D$19:$D$108,'様式Ⅲ－1(男子)'!$J$19:$J$108)</f>
        <v>#N/A</v>
      </c>
      <c r="Q360" s="32"/>
    </row>
    <row r="361" spans="1:17">
      <c r="A361" s="264">
        <v>360</v>
      </c>
      <c r="B361" s="16" t="s">
        <v>832</v>
      </c>
      <c r="C361" s="260" t="s">
        <v>3821</v>
      </c>
      <c r="D361" s="262" t="s">
        <v>4549</v>
      </c>
      <c r="E361" s="31" t="s">
        <v>5377</v>
      </c>
      <c r="F361" s="31" t="s">
        <v>6017</v>
      </c>
      <c r="G361" s="31" t="s">
        <v>2557</v>
      </c>
      <c r="H361" s="31" t="s">
        <v>2536</v>
      </c>
      <c r="I361" t="e">
        <f>_xlfn.XLOOKUP(C361,'様式Ⅲ－1(男子)'!$D$19:$D$108,'様式Ⅲ－1(男子)'!$J$19:$J$108)</f>
        <v>#N/A</v>
      </c>
      <c r="Q361" s="32"/>
    </row>
    <row r="362" spans="1:17">
      <c r="A362" s="264">
        <v>361</v>
      </c>
      <c r="B362" s="16" t="s">
        <v>833</v>
      </c>
      <c r="C362" s="260" t="s">
        <v>3822</v>
      </c>
      <c r="D362" s="262" t="s">
        <v>4550</v>
      </c>
      <c r="E362" s="31" t="s">
        <v>5377</v>
      </c>
      <c r="F362" s="31" t="s">
        <v>6017</v>
      </c>
      <c r="G362" s="31" t="s">
        <v>2557</v>
      </c>
      <c r="H362" s="31" t="s">
        <v>2536</v>
      </c>
      <c r="I362" t="e">
        <f>_xlfn.XLOOKUP(C362,'様式Ⅲ－1(男子)'!$D$19:$D$108,'様式Ⅲ－1(男子)'!$J$19:$J$108)</f>
        <v>#N/A</v>
      </c>
      <c r="Q362" s="32"/>
    </row>
    <row r="363" spans="1:17">
      <c r="A363" s="264">
        <v>362</v>
      </c>
      <c r="B363" s="16" t="s">
        <v>834</v>
      </c>
      <c r="C363" s="260" t="s">
        <v>3823</v>
      </c>
      <c r="D363" s="262" t="s">
        <v>4551</v>
      </c>
      <c r="E363" s="31" t="s">
        <v>5377</v>
      </c>
      <c r="F363" s="31" t="s">
        <v>6017</v>
      </c>
      <c r="G363" s="31" t="s">
        <v>2557</v>
      </c>
      <c r="H363" s="31" t="s">
        <v>2536</v>
      </c>
      <c r="I363" t="e">
        <f>_xlfn.XLOOKUP(C363,'様式Ⅲ－1(男子)'!$D$19:$D$108,'様式Ⅲ－1(男子)'!$J$19:$J$108)</f>
        <v>#N/A</v>
      </c>
      <c r="Q363" s="32"/>
    </row>
    <row r="364" spans="1:17">
      <c r="A364" s="264">
        <v>363</v>
      </c>
      <c r="B364" s="16" t="s">
        <v>835</v>
      </c>
      <c r="C364" s="260" t="s">
        <v>3824</v>
      </c>
      <c r="D364" s="262" t="s">
        <v>4552</v>
      </c>
      <c r="E364" s="31" t="s">
        <v>5377</v>
      </c>
      <c r="F364" s="31" t="s">
        <v>6017</v>
      </c>
      <c r="G364" s="31" t="s">
        <v>2557</v>
      </c>
      <c r="H364" s="31" t="s">
        <v>2536</v>
      </c>
      <c r="I364" t="e">
        <f>_xlfn.XLOOKUP(C364,'様式Ⅲ－1(男子)'!$D$19:$D$108,'様式Ⅲ－1(男子)'!$J$19:$J$108)</f>
        <v>#N/A</v>
      </c>
      <c r="Q364" s="32"/>
    </row>
    <row r="365" spans="1:17">
      <c r="A365" s="264">
        <v>364</v>
      </c>
      <c r="B365" s="16" t="s">
        <v>836</v>
      </c>
      <c r="C365" s="260" t="s">
        <v>3825</v>
      </c>
      <c r="D365" s="262" t="s">
        <v>4553</v>
      </c>
      <c r="E365" s="31" t="s">
        <v>5377</v>
      </c>
      <c r="F365" s="31" t="s">
        <v>6017</v>
      </c>
      <c r="G365" s="31" t="s">
        <v>2557</v>
      </c>
      <c r="H365" s="31" t="s">
        <v>2536</v>
      </c>
      <c r="I365" t="e">
        <f>_xlfn.XLOOKUP(C365,'様式Ⅲ－1(男子)'!$D$19:$D$108,'様式Ⅲ－1(男子)'!$J$19:$J$108)</f>
        <v>#N/A</v>
      </c>
      <c r="Q365" s="32"/>
    </row>
    <row r="366" spans="1:17">
      <c r="A366" s="264">
        <v>365</v>
      </c>
      <c r="B366" s="16" t="s">
        <v>837</v>
      </c>
      <c r="C366" s="260" t="s">
        <v>3826</v>
      </c>
      <c r="D366" s="262" t="s">
        <v>4554</v>
      </c>
      <c r="E366" s="31" t="s">
        <v>5377</v>
      </c>
      <c r="F366" s="31" t="s">
        <v>6017</v>
      </c>
      <c r="G366" s="31" t="s">
        <v>2557</v>
      </c>
      <c r="H366" s="31" t="s">
        <v>2536</v>
      </c>
      <c r="I366" t="e">
        <f>_xlfn.XLOOKUP(C366,'様式Ⅲ－1(男子)'!$D$19:$D$108,'様式Ⅲ－1(男子)'!$J$19:$J$108)</f>
        <v>#N/A</v>
      </c>
      <c r="Q366" s="32"/>
    </row>
    <row r="367" spans="1:17">
      <c r="A367" s="264">
        <v>366</v>
      </c>
      <c r="B367" s="16" t="s">
        <v>838</v>
      </c>
      <c r="C367" s="260" t="s">
        <v>3827</v>
      </c>
      <c r="D367" s="262" t="s">
        <v>4555</v>
      </c>
      <c r="E367" s="31" t="s">
        <v>5377</v>
      </c>
      <c r="F367" s="31" t="s">
        <v>6017</v>
      </c>
      <c r="G367" s="31" t="s">
        <v>2557</v>
      </c>
      <c r="H367" s="31" t="s">
        <v>2536</v>
      </c>
      <c r="I367" t="e">
        <f>_xlfn.XLOOKUP(C367,'様式Ⅲ－1(男子)'!$D$19:$D$108,'様式Ⅲ－1(男子)'!$J$19:$J$108)</f>
        <v>#N/A</v>
      </c>
      <c r="Q367" s="32"/>
    </row>
    <row r="368" spans="1:17">
      <c r="A368" s="264">
        <v>367</v>
      </c>
      <c r="B368" s="16" t="s">
        <v>839</v>
      </c>
      <c r="C368" s="260" t="s">
        <v>3828</v>
      </c>
      <c r="D368" s="262" t="s">
        <v>4556</v>
      </c>
      <c r="E368" s="31" t="s">
        <v>5377</v>
      </c>
      <c r="F368" s="31" t="s">
        <v>6017</v>
      </c>
      <c r="G368" s="31" t="s">
        <v>2557</v>
      </c>
      <c r="H368" s="31" t="s">
        <v>2536</v>
      </c>
      <c r="I368" t="e">
        <f>_xlfn.XLOOKUP(C368,'様式Ⅲ－1(男子)'!$D$19:$D$108,'様式Ⅲ－1(男子)'!$J$19:$J$108)</f>
        <v>#N/A</v>
      </c>
      <c r="Q368" s="32"/>
    </row>
    <row r="369" spans="1:17">
      <c r="A369" s="264">
        <v>368</v>
      </c>
      <c r="B369" s="16" t="s">
        <v>840</v>
      </c>
      <c r="C369" s="260" t="s">
        <v>3829</v>
      </c>
      <c r="D369" s="262" t="s">
        <v>4557</v>
      </c>
      <c r="E369" s="31" t="s">
        <v>5377</v>
      </c>
      <c r="F369" s="31" t="s">
        <v>6017</v>
      </c>
      <c r="G369" s="31" t="s">
        <v>2557</v>
      </c>
      <c r="H369" s="31" t="s">
        <v>2536</v>
      </c>
      <c r="I369" t="e">
        <f>_xlfn.XLOOKUP(C369,'様式Ⅲ－1(男子)'!$D$19:$D$108,'様式Ⅲ－1(男子)'!$J$19:$J$108)</f>
        <v>#N/A</v>
      </c>
      <c r="Q369" s="32"/>
    </row>
    <row r="370" spans="1:17">
      <c r="A370" s="264">
        <v>369</v>
      </c>
      <c r="B370" s="16" t="s">
        <v>841</v>
      </c>
      <c r="C370" s="260" t="s">
        <v>3830</v>
      </c>
      <c r="D370" s="262" t="s">
        <v>4558</v>
      </c>
      <c r="E370" s="31" t="s">
        <v>5377</v>
      </c>
      <c r="F370" s="31" t="s">
        <v>6017</v>
      </c>
      <c r="G370" s="31" t="s">
        <v>2557</v>
      </c>
      <c r="H370" s="31" t="s">
        <v>2536</v>
      </c>
      <c r="I370" t="e">
        <f>_xlfn.XLOOKUP(C370,'様式Ⅲ－1(男子)'!$D$19:$D$108,'様式Ⅲ－1(男子)'!$J$19:$J$108)</f>
        <v>#N/A</v>
      </c>
      <c r="Q370" s="32"/>
    </row>
    <row r="371" spans="1:17">
      <c r="A371" s="264">
        <v>370</v>
      </c>
      <c r="B371" s="16" t="s">
        <v>842</v>
      </c>
      <c r="C371" s="260" t="s">
        <v>3831</v>
      </c>
      <c r="D371" s="262" t="s">
        <v>4559</v>
      </c>
      <c r="E371" s="31" t="s">
        <v>5377</v>
      </c>
      <c r="F371" s="31" t="s">
        <v>6017</v>
      </c>
      <c r="G371" s="31" t="s">
        <v>2557</v>
      </c>
      <c r="H371" s="31" t="s">
        <v>2536</v>
      </c>
      <c r="I371" t="e">
        <f>_xlfn.XLOOKUP(C371,'様式Ⅲ－1(男子)'!$D$19:$D$108,'様式Ⅲ－1(男子)'!$J$19:$J$108)</f>
        <v>#N/A</v>
      </c>
      <c r="Q371" s="32"/>
    </row>
    <row r="372" spans="1:17">
      <c r="A372" s="264">
        <v>371</v>
      </c>
      <c r="B372" s="16" t="s">
        <v>843</v>
      </c>
      <c r="C372" s="260" t="s">
        <v>3832</v>
      </c>
      <c r="D372" s="262" t="s">
        <v>4560</v>
      </c>
      <c r="E372" s="31" t="s">
        <v>5377</v>
      </c>
      <c r="F372" s="31" t="s">
        <v>6017</v>
      </c>
      <c r="G372" s="31" t="s">
        <v>2557</v>
      </c>
      <c r="H372" s="31" t="s">
        <v>2536</v>
      </c>
      <c r="I372" t="e">
        <f>_xlfn.XLOOKUP(C372,'様式Ⅲ－1(男子)'!$D$19:$D$108,'様式Ⅲ－1(男子)'!$J$19:$J$108)</f>
        <v>#N/A</v>
      </c>
      <c r="Q372" s="32"/>
    </row>
    <row r="373" spans="1:17">
      <c r="A373" s="264">
        <v>372</v>
      </c>
      <c r="B373" s="16" t="s">
        <v>844</v>
      </c>
      <c r="C373" s="260" t="s">
        <v>3833</v>
      </c>
      <c r="D373" s="262" t="s">
        <v>4561</v>
      </c>
      <c r="E373" s="31" t="s">
        <v>5377</v>
      </c>
      <c r="F373" s="31" t="s">
        <v>6017</v>
      </c>
      <c r="G373" s="31" t="s">
        <v>2557</v>
      </c>
      <c r="H373" s="31" t="s">
        <v>2536</v>
      </c>
      <c r="I373" t="e">
        <f>_xlfn.XLOOKUP(C373,'様式Ⅲ－1(男子)'!$D$19:$D$108,'様式Ⅲ－1(男子)'!$J$19:$J$108)</f>
        <v>#N/A</v>
      </c>
      <c r="Q373" s="32"/>
    </row>
    <row r="374" spans="1:17">
      <c r="A374" s="264">
        <v>373</v>
      </c>
      <c r="B374" s="16" t="s">
        <v>845</v>
      </c>
      <c r="C374" s="260" t="s">
        <v>3834</v>
      </c>
      <c r="D374" s="262" t="s">
        <v>4562</v>
      </c>
      <c r="E374" s="31" t="s">
        <v>5377</v>
      </c>
      <c r="F374" s="31" t="s">
        <v>6017</v>
      </c>
      <c r="G374" s="31" t="s">
        <v>2557</v>
      </c>
      <c r="H374" s="31" t="s">
        <v>2536</v>
      </c>
      <c r="I374" t="e">
        <f>_xlfn.XLOOKUP(C374,'様式Ⅲ－1(男子)'!$D$19:$D$108,'様式Ⅲ－1(男子)'!$J$19:$J$108)</f>
        <v>#N/A</v>
      </c>
      <c r="Q374" s="32"/>
    </row>
    <row r="375" spans="1:17">
      <c r="A375" s="264">
        <v>374</v>
      </c>
      <c r="B375" s="16" t="s">
        <v>846</v>
      </c>
      <c r="C375" s="260" t="s">
        <v>2657</v>
      </c>
      <c r="D375" s="262" t="s">
        <v>4563</v>
      </c>
      <c r="E375" s="31" t="s">
        <v>5377</v>
      </c>
      <c r="F375" s="31" t="s">
        <v>6017</v>
      </c>
      <c r="G375" s="31" t="s">
        <v>2557</v>
      </c>
      <c r="H375" s="31" t="s">
        <v>2537</v>
      </c>
      <c r="I375" t="e">
        <f>_xlfn.XLOOKUP(C375,'様式Ⅲ－1(男子)'!$D$19:$D$108,'様式Ⅲ－1(男子)'!$J$19:$J$108)</f>
        <v>#N/A</v>
      </c>
      <c r="Q375" s="32"/>
    </row>
    <row r="376" spans="1:17">
      <c r="A376" s="264">
        <v>375</v>
      </c>
      <c r="B376" s="16" t="s">
        <v>847</v>
      </c>
      <c r="C376" s="260" t="s">
        <v>3353</v>
      </c>
      <c r="D376" s="262" t="s">
        <v>4564</v>
      </c>
      <c r="E376" s="31" t="s">
        <v>5377</v>
      </c>
      <c r="F376" s="31" t="s">
        <v>6017</v>
      </c>
      <c r="G376" s="31" t="s">
        <v>2557</v>
      </c>
      <c r="H376" s="31" t="s">
        <v>2537</v>
      </c>
      <c r="I376" t="e">
        <f>_xlfn.XLOOKUP(C376,'様式Ⅲ－1(男子)'!$D$19:$D$108,'様式Ⅲ－1(男子)'!$J$19:$J$108)</f>
        <v>#N/A</v>
      </c>
      <c r="Q376" s="32"/>
    </row>
    <row r="377" spans="1:17">
      <c r="A377" s="264">
        <v>376</v>
      </c>
      <c r="B377" s="16" t="s">
        <v>848</v>
      </c>
      <c r="C377" s="260" t="s">
        <v>3354</v>
      </c>
      <c r="D377" s="262" t="s">
        <v>4565</v>
      </c>
      <c r="E377" s="31" t="s">
        <v>5377</v>
      </c>
      <c r="F377" s="31" t="s">
        <v>6017</v>
      </c>
      <c r="G377" s="31" t="s">
        <v>2557</v>
      </c>
      <c r="H377" s="31" t="s">
        <v>2537</v>
      </c>
      <c r="I377" t="e">
        <f>_xlfn.XLOOKUP(C377,'様式Ⅲ－1(男子)'!$D$19:$D$108,'様式Ⅲ－1(男子)'!$J$19:$J$108)</f>
        <v>#N/A</v>
      </c>
      <c r="Q377" s="32"/>
    </row>
    <row r="378" spans="1:17">
      <c r="A378" s="264">
        <v>377</v>
      </c>
      <c r="B378" s="16" t="s">
        <v>849</v>
      </c>
      <c r="C378" s="260" t="s">
        <v>2926</v>
      </c>
      <c r="D378" s="262" t="s">
        <v>4566</v>
      </c>
      <c r="E378" s="31" t="s">
        <v>5377</v>
      </c>
      <c r="F378" s="31" t="s">
        <v>6017</v>
      </c>
      <c r="G378" s="31" t="s">
        <v>2557</v>
      </c>
      <c r="H378" s="31" t="s">
        <v>2538</v>
      </c>
      <c r="I378" t="e">
        <f>_xlfn.XLOOKUP(C378,'様式Ⅲ－1(男子)'!$D$19:$D$108,'様式Ⅲ－1(男子)'!$J$19:$J$108)</f>
        <v>#N/A</v>
      </c>
      <c r="Q378" s="32"/>
    </row>
    <row r="379" spans="1:17">
      <c r="A379" s="264">
        <v>378</v>
      </c>
      <c r="B379" s="16" t="s">
        <v>850</v>
      </c>
      <c r="C379" s="260" t="s">
        <v>2927</v>
      </c>
      <c r="D379" s="262" t="s">
        <v>4567</v>
      </c>
      <c r="E379" s="31" t="s">
        <v>5377</v>
      </c>
      <c r="F379" s="31" t="s">
        <v>6017</v>
      </c>
      <c r="G379" s="31" t="s">
        <v>2557</v>
      </c>
      <c r="H379" s="31" t="s">
        <v>2538</v>
      </c>
      <c r="I379" t="e">
        <f>_xlfn.XLOOKUP(C379,'様式Ⅲ－1(男子)'!$D$19:$D$108,'様式Ⅲ－1(男子)'!$J$19:$J$108)</f>
        <v>#N/A</v>
      </c>
      <c r="Q379" s="32"/>
    </row>
    <row r="380" spans="1:17">
      <c r="A380" s="264">
        <v>379</v>
      </c>
      <c r="B380" s="16" t="s">
        <v>851</v>
      </c>
      <c r="C380" s="260" t="s">
        <v>2928</v>
      </c>
      <c r="D380" s="262" t="s">
        <v>4568</v>
      </c>
      <c r="E380" s="31" t="s">
        <v>5377</v>
      </c>
      <c r="F380" s="31" t="s">
        <v>6017</v>
      </c>
      <c r="G380" s="31" t="s">
        <v>2557</v>
      </c>
      <c r="H380" s="31" t="s">
        <v>2538</v>
      </c>
      <c r="I380" t="e">
        <f>_xlfn.XLOOKUP(C380,'様式Ⅲ－1(男子)'!$D$19:$D$108,'様式Ⅲ－1(男子)'!$J$19:$J$108)</f>
        <v>#N/A</v>
      </c>
      <c r="Q380" s="32"/>
    </row>
    <row r="381" spans="1:17">
      <c r="A381" s="264">
        <v>380</v>
      </c>
      <c r="B381" s="16" t="s">
        <v>852</v>
      </c>
      <c r="C381" s="260" t="s">
        <v>2929</v>
      </c>
      <c r="D381" s="262" t="s">
        <v>4569</v>
      </c>
      <c r="E381" s="31" t="s">
        <v>5377</v>
      </c>
      <c r="F381" s="31" t="s">
        <v>6017</v>
      </c>
      <c r="G381" s="31" t="s">
        <v>2557</v>
      </c>
      <c r="H381" s="31" t="s">
        <v>2538</v>
      </c>
      <c r="I381" t="e">
        <f>_xlfn.XLOOKUP(C381,'様式Ⅲ－1(男子)'!$D$19:$D$108,'様式Ⅲ－1(男子)'!$J$19:$J$108)</f>
        <v>#N/A</v>
      </c>
      <c r="Q381" s="32"/>
    </row>
    <row r="382" spans="1:17">
      <c r="A382" s="264">
        <v>381</v>
      </c>
      <c r="B382" s="16" t="s">
        <v>853</v>
      </c>
      <c r="C382" s="260" t="s">
        <v>2930</v>
      </c>
      <c r="D382" s="262" t="s">
        <v>4570</v>
      </c>
      <c r="E382" s="31" t="s">
        <v>5377</v>
      </c>
      <c r="F382" s="31" t="s">
        <v>6017</v>
      </c>
      <c r="G382" s="31" t="s">
        <v>2557</v>
      </c>
      <c r="H382" s="31" t="s">
        <v>2538</v>
      </c>
      <c r="I382" t="e">
        <f>_xlfn.XLOOKUP(C382,'様式Ⅲ－1(男子)'!$D$19:$D$108,'様式Ⅲ－1(男子)'!$J$19:$J$108)</f>
        <v>#N/A</v>
      </c>
      <c r="Q382" s="32"/>
    </row>
    <row r="383" spans="1:17">
      <c r="A383" s="264">
        <v>382</v>
      </c>
      <c r="B383" s="16" t="s">
        <v>854</v>
      </c>
      <c r="C383" s="260" t="s">
        <v>2931</v>
      </c>
      <c r="D383" s="262" t="s">
        <v>4571</v>
      </c>
      <c r="E383" s="31" t="s">
        <v>5377</v>
      </c>
      <c r="F383" s="31" t="s">
        <v>6017</v>
      </c>
      <c r="G383" s="31" t="s">
        <v>2557</v>
      </c>
      <c r="H383" s="31" t="s">
        <v>2538</v>
      </c>
      <c r="I383" t="e">
        <f>_xlfn.XLOOKUP(C383,'様式Ⅲ－1(男子)'!$D$19:$D$108,'様式Ⅲ－1(男子)'!$J$19:$J$108)</f>
        <v>#N/A</v>
      </c>
      <c r="Q383" s="32"/>
    </row>
    <row r="384" spans="1:17">
      <c r="A384" s="264">
        <v>383</v>
      </c>
      <c r="B384" s="16" t="s">
        <v>855</v>
      </c>
      <c r="C384" s="260" t="s">
        <v>2932</v>
      </c>
      <c r="D384" s="262" t="s">
        <v>4572</v>
      </c>
      <c r="E384" s="31" t="s">
        <v>5377</v>
      </c>
      <c r="F384" s="31" t="s">
        <v>6017</v>
      </c>
      <c r="G384" s="31" t="s">
        <v>2557</v>
      </c>
      <c r="H384" s="31" t="s">
        <v>2538</v>
      </c>
      <c r="I384" t="e">
        <f>_xlfn.XLOOKUP(C384,'様式Ⅲ－1(男子)'!$D$19:$D$108,'様式Ⅲ－1(男子)'!$J$19:$J$108)</f>
        <v>#N/A</v>
      </c>
      <c r="Q384" s="32"/>
    </row>
    <row r="385" spans="1:17">
      <c r="A385" s="264">
        <v>384</v>
      </c>
      <c r="B385" s="16" t="s">
        <v>856</v>
      </c>
      <c r="C385" s="260" t="s">
        <v>2933</v>
      </c>
      <c r="D385" s="262" t="s">
        <v>4573</v>
      </c>
      <c r="E385" s="31" t="s">
        <v>5377</v>
      </c>
      <c r="F385" s="31" t="s">
        <v>6017</v>
      </c>
      <c r="G385" s="31" t="s">
        <v>2557</v>
      </c>
      <c r="H385" s="31" t="s">
        <v>2538</v>
      </c>
      <c r="I385" t="e">
        <f>_xlfn.XLOOKUP(C385,'様式Ⅲ－1(男子)'!$D$19:$D$108,'様式Ⅲ－1(男子)'!$J$19:$J$108)</f>
        <v>#N/A</v>
      </c>
      <c r="Q385" s="32"/>
    </row>
    <row r="386" spans="1:17">
      <c r="A386" s="264">
        <v>385</v>
      </c>
      <c r="B386" s="16" t="s">
        <v>857</v>
      </c>
      <c r="C386" s="260" t="s">
        <v>2934</v>
      </c>
      <c r="D386" s="262" t="s">
        <v>4574</v>
      </c>
      <c r="E386" s="31" t="s">
        <v>5377</v>
      </c>
      <c r="F386" s="31" t="s">
        <v>6017</v>
      </c>
      <c r="G386" s="31" t="s">
        <v>2557</v>
      </c>
      <c r="H386" s="31" t="s">
        <v>2538</v>
      </c>
      <c r="I386" t="e">
        <f>_xlfn.XLOOKUP(C386,'様式Ⅲ－1(男子)'!$D$19:$D$108,'様式Ⅲ－1(男子)'!$J$19:$J$108)</f>
        <v>#N/A</v>
      </c>
      <c r="Q386" s="32"/>
    </row>
    <row r="387" spans="1:17">
      <c r="A387" s="264">
        <v>386</v>
      </c>
      <c r="B387" s="16" t="s">
        <v>858</v>
      </c>
      <c r="C387" s="260" t="s">
        <v>3835</v>
      </c>
      <c r="D387" s="262" t="s">
        <v>4575</v>
      </c>
      <c r="E387" s="31" t="s">
        <v>5377</v>
      </c>
      <c r="F387" s="31" t="s">
        <v>6017</v>
      </c>
      <c r="G387" s="31" t="s">
        <v>2557</v>
      </c>
      <c r="H387" s="31" t="s">
        <v>2542</v>
      </c>
      <c r="I387" t="e">
        <f>_xlfn.XLOOKUP(C387,'様式Ⅲ－1(男子)'!$D$19:$D$108,'様式Ⅲ－1(男子)'!$J$19:$J$108)</f>
        <v>#N/A</v>
      </c>
      <c r="Q387" s="32"/>
    </row>
    <row r="388" spans="1:17">
      <c r="A388" s="264">
        <v>387</v>
      </c>
      <c r="B388" s="16" t="s">
        <v>859</v>
      </c>
      <c r="C388" s="260" t="s">
        <v>3355</v>
      </c>
      <c r="D388" s="262" t="s">
        <v>4576</v>
      </c>
      <c r="E388" s="31" t="s">
        <v>5377</v>
      </c>
      <c r="F388" s="31" t="s">
        <v>6017</v>
      </c>
      <c r="G388" s="31" t="s">
        <v>2557</v>
      </c>
      <c r="H388" s="31" t="s">
        <v>2542</v>
      </c>
      <c r="I388" t="e">
        <f>_xlfn.XLOOKUP(C388,'様式Ⅲ－1(男子)'!$D$19:$D$108,'様式Ⅲ－1(男子)'!$J$19:$J$108)</f>
        <v>#N/A</v>
      </c>
      <c r="Q388" s="32"/>
    </row>
    <row r="389" spans="1:17">
      <c r="A389" s="264">
        <v>388</v>
      </c>
      <c r="B389" s="16" t="s">
        <v>860</v>
      </c>
      <c r="C389" s="260" t="s">
        <v>3356</v>
      </c>
      <c r="D389" s="262" t="s">
        <v>4577</v>
      </c>
      <c r="E389" s="31" t="s">
        <v>5377</v>
      </c>
      <c r="F389" s="31" t="s">
        <v>6017</v>
      </c>
      <c r="G389" s="31" t="s">
        <v>2557</v>
      </c>
      <c r="H389" s="31" t="s">
        <v>2542</v>
      </c>
      <c r="I389" t="e">
        <f>_xlfn.XLOOKUP(C389,'様式Ⅲ－1(男子)'!$D$19:$D$108,'様式Ⅲ－1(男子)'!$J$19:$J$108)</f>
        <v>#N/A</v>
      </c>
      <c r="Q389" s="32"/>
    </row>
    <row r="390" spans="1:17">
      <c r="A390" s="264">
        <v>389</v>
      </c>
      <c r="B390" s="16" t="s">
        <v>861</v>
      </c>
      <c r="C390" s="260" t="s">
        <v>3836</v>
      </c>
      <c r="D390" s="262" t="s">
        <v>4578</v>
      </c>
      <c r="E390" s="31" t="s">
        <v>5377</v>
      </c>
      <c r="F390" s="31" t="s">
        <v>6017</v>
      </c>
      <c r="G390" s="31" t="s">
        <v>2557</v>
      </c>
      <c r="H390" s="31" t="s">
        <v>2536</v>
      </c>
      <c r="I390" t="e">
        <f>_xlfn.XLOOKUP(C390,'様式Ⅲ－1(男子)'!$D$19:$D$108,'様式Ⅲ－1(男子)'!$J$19:$J$108)</f>
        <v>#N/A</v>
      </c>
      <c r="Q390" s="32"/>
    </row>
    <row r="391" spans="1:17">
      <c r="A391" s="264">
        <v>390</v>
      </c>
      <c r="B391" s="16" t="s">
        <v>862</v>
      </c>
      <c r="C391" s="260" t="s">
        <v>3837</v>
      </c>
      <c r="D391" s="262" t="s">
        <v>4579</v>
      </c>
      <c r="E391" s="31" t="s">
        <v>5377</v>
      </c>
      <c r="F391" s="31" t="s">
        <v>6017</v>
      </c>
      <c r="G391" s="31" t="s">
        <v>2557</v>
      </c>
      <c r="H391" s="31" t="s">
        <v>2536</v>
      </c>
      <c r="I391" t="e">
        <f>_xlfn.XLOOKUP(C391,'様式Ⅲ－1(男子)'!$D$19:$D$108,'様式Ⅲ－1(男子)'!$J$19:$J$108)</f>
        <v>#N/A</v>
      </c>
      <c r="Q391" s="32"/>
    </row>
    <row r="392" spans="1:17">
      <c r="A392" s="264">
        <v>391</v>
      </c>
      <c r="B392" s="16" t="s">
        <v>863</v>
      </c>
      <c r="C392" s="260" t="s">
        <v>3838</v>
      </c>
      <c r="D392" s="262" t="s">
        <v>4580</v>
      </c>
      <c r="E392" s="31" t="s">
        <v>5377</v>
      </c>
      <c r="F392" s="31" t="s">
        <v>6017</v>
      </c>
      <c r="G392" s="31" t="s">
        <v>2557</v>
      </c>
      <c r="H392" s="31" t="s">
        <v>2536</v>
      </c>
      <c r="I392" t="e">
        <f>_xlfn.XLOOKUP(C392,'様式Ⅲ－1(男子)'!$D$19:$D$108,'様式Ⅲ－1(男子)'!$J$19:$J$108)</f>
        <v>#N/A</v>
      </c>
      <c r="Q392" s="32"/>
    </row>
    <row r="393" spans="1:17">
      <c r="A393" s="264">
        <v>392</v>
      </c>
      <c r="B393" s="16" t="s">
        <v>864</v>
      </c>
      <c r="C393" s="260" t="s">
        <v>3839</v>
      </c>
      <c r="D393" s="262" t="s">
        <v>4581</v>
      </c>
      <c r="E393" s="31" t="s">
        <v>5377</v>
      </c>
      <c r="F393" s="31" t="s">
        <v>6017</v>
      </c>
      <c r="G393" s="31" t="s">
        <v>2557</v>
      </c>
      <c r="H393" s="31" t="s">
        <v>2536</v>
      </c>
      <c r="I393" t="e">
        <f>_xlfn.XLOOKUP(C393,'様式Ⅲ－1(男子)'!$D$19:$D$108,'様式Ⅲ－1(男子)'!$J$19:$J$108)</f>
        <v>#N/A</v>
      </c>
      <c r="Q393" s="32"/>
    </row>
    <row r="394" spans="1:17">
      <c r="A394" s="264">
        <v>393</v>
      </c>
      <c r="B394" s="16" t="s">
        <v>865</v>
      </c>
      <c r="C394" s="260" t="s">
        <v>3840</v>
      </c>
      <c r="D394" s="262" t="s">
        <v>4582</v>
      </c>
      <c r="E394" s="31" t="s">
        <v>5377</v>
      </c>
      <c r="F394" s="31" t="s">
        <v>6017</v>
      </c>
      <c r="G394" s="31" t="s">
        <v>2557</v>
      </c>
      <c r="H394" s="31" t="s">
        <v>2536</v>
      </c>
      <c r="I394" t="e">
        <f>_xlfn.XLOOKUP(C394,'様式Ⅲ－1(男子)'!$D$19:$D$108,'様式Ⅲ－1(男子)'!$J$19:$J$108)</f>
        <v>#N/A</v>
      </c>
      <c r="Q394" s="32"/>
    </row>
    <row r="395" spans="1:17">
      <c r="A395" s="264">
        <v>394</v>
      </c>
      <c r="B395" s="16" t="s">
        <v>866</v>
      </c>
      <c r="C395" s="260" t="s">
        <v>3841</v>
      </c>
      <c r="D395" s="262" t="s">
        <v>4583</v>
      </c>
      <c r="E395" s="31" t="s">
        <v>5377</v>
      </c>
      <c r="F395" s="31" t="s">
        <v>6017</v>
      </c>
      <c r="G395" s="31" t="s">
        <v>2557</v>
      </c>
      <c r="H395" s="31" t="s">
        <v>2536</v>
      </c>
      <c r="I395" t="e">
        <f>_xlfn.XLOOKUP(C395,'様式Ⅲ－1(男子)'!$D$19:$D$108,'様式Ⅲ－1(男子)'!$J$19:$J$108)</f>
        <v>#N/A</v>
      </c>
      <c r="Q395" s="32"/>
    </row>
    <row r="396" spans="1:17">
      <c r="A396" s="264">
        <v>395</v>
      </c>
      <c r="B396" s="16" t="s">
        <v>867</v>
      </c>
      <c r="C396" s="260" t="s">
        <v>3842</v>
      </c>
      <c r="D396" s="262" t="s">
        <v>4584</v>
      </c>
      <c r="E396" s="31" t="s">
        <v>5377</v>
      </c>
      <c r="F396" s="31" t="s">
        <v>6017</v>
      </c>
      <c r="G396" s="31" t="s">
        <v>2557</v>
      </c>
      <c r="H396" s="31" t="s">
        <v>2536</v>
      </c>
      <c r="I396" t="e">
        <f>_xlfn.XLOOKUP(C396,'様式Ⅲ－1(男子)'!$D$19:$D$108,'様式Ⅲ－1(男子)'!$J$19:$J$108)</f>
        <v>#N/A</v>
      </c>
      <c r="Q396" s="32"/>
    </row>
    <row r="397" spans="1:17">
      <c r="A397" s="264">
        <v>396</v>
      </c>
      <c r="B397" s="16" t="s">
        <v>868</v>
      </c>
      <c r="C397" s="260" t="s">
        <v>3843</v>
      </c>
      <c r="D397" s="262" t="s">
        <v>4585</v>
      </c>
      <c r="E397" s="31" t="s">
        <v>5377</v>
      </c>
      <c r="F397" s="31" t="s">
        <v>6017</v>
      </c>
      <c r="G397" s="31" t="s">
        <v>2557</v>
      </c>
      <c r="H397" s="31" t="s">
        <v>2536</v>
      </c>
      <c r="I397" t="e">
        <f>_xlfn.XLOOKUP(C397,'様式Ⅲ－1(男子)'!$D$19:$D$108,'様式Ⅲ－1(男子)'!$J$19:$J$108)</f>
        <v>#N/A</v>
      </c>
      <c r="Q397" s="32"/>
    </row>
    <row r="398" spans="1:17">
      <c r="A398" s="264">
        <v>397</v>
      </c>
      <c r="B398" s="16" t="s">
        <v>869</v>
      </c>
      <c r="C398" s="260" t="s">
        <v>3844</v>
      </c>
      <c r="D398" s="262" t="s">
        <v>4586</v>
      </c>
      <c r="E398" s="31" t="s">
        <v>5377</v>
      </c>
      <c r="F398" s="31" t="s">
        <v>6017</v>
      </c>
      <c r="G398" s="31" t="s">
        <v>2557</v>
      </c>
      <c r="H398" s="31" t="s">
        <v>2536</v>
      </c>
      <c r="I398" t="e">
        <f>_xlfn.XLOOKUP(C398,'様式Ⅲ－1(男子)'!$D$19:$D$108,'様式Ⅲ－1(男子)'!$J$19:$J$108)</f>
        <v>#N/A</v>
      </c>
      <c r="Q398" s="32"/>
    </row>
    <row r="399" spans="1:17">
      <c r="A399" s="264">
        <v>398</v>
      </c>
      <c r="B399" s="16" t="s">
        <v>870</v>
      </c>
      <c r="C399" s="260" t="s">
        <v>3845</v>
      </c>
      <c r="D399" s="262" t="s">
        <v>4587</v>
      </c>
      <c r="E399" s="31" t="s">
        <v>5377</v>
      </c>
      <c r="F399" s="31" t="s">
        <v>6017</v>
      </c>
      <c r="G399" s="31" t="s">
        <v>2557</v>
      </c>
      <c r="H399" s="31" t="s">
        <v>2536</v>
      </c>
      <c r="I399" t="e">
        <f>_xlfn.XLOOKUP(C399,'様式Ⅲ－1(男子)'!$D$19:$D$108,'様式Ⅲ－1(男子)'!$J$19:$J$108)</f>
        <v>#N/A</v>
      </c>
      <c r="Q399" s="32"/>
    </row>
    <row r="400" spans="1:17">
      <c r="A400" s="264">
        <v>399</v>
      </c>
      <c r="B400" s="16" t="s">
        <v>871</v>
      </c>
      <c r="C400" s="260" t="s">
        <v>2771</v>
      </c>
      <c r="D400" s="262" t="s">
        <v>4588</v>
      </c>
      <c r="E400" s="31" t="s">
        <v>5377</v>
      </c>
      <c r="F400" s="31" t="s">
        <v>6017</v>
      </c>
      <c r="G400" s="31" t="s">
        <v>215</v>
      </c>
      <c r="H400" s="31" t="s">
        <v>2537</v>
      </c>
      <c r="I400" t="e">
        <f>_xlfn.XLOOKUP(C400,'様式Ⅲ－1(男子)'!$D$19:$D$108,'様式Ⅲ－1(男子)'!$J$19:$J$108)</f>
        <v>#N/A</v>
      </c>
      <c r="Q400" s="32"/>
    </row>
    <row r="401" spans="1:17">
      <c r="A401" s="264">
        <v>400</v>
      </c>
      <c r="B401" s="16" t="s">
        <v>872</v>
      </c>
      <c r="C401" s="260" t="s">
        <v>3058</v>
      </c>
      <c r="D401" s="262" t="s">
        <v>4589</v>
      </c>
      <c r="E401" s="31" t="s">
        <v>5377</v>
      </c>
      <c r="F401" s="31" t="s">
        <v>6017</v>
      </c>
      <c r="G401" s="31" t="s">
        <v>215</v>
      </c>
      <c r="H401" s="31" t="s">
        <v>2538</v>
      </c>
      <c r="I401" t="e">
        <f>_xlfn.XLOOKUP(C401,'様式Ⅲ－1(男子)'!$D$19:$D$108,'様式Ⅲ－1(男子)'!$J$19:$J$108)</f>
        <v>#N/A</v>
      </c>
      <c r="Q401" s="32"/>
    </row>
    <row r="402" spans="1:17">
      <c r="A402" s="264">
        <v>401</v>
      </c>
      <c r="B402" s="16" t="s">
        <v>873</v>
      </c>
      <c r="C402" s="260" t="s">
        <v>3522</v>
      </c>
      <c r="D402" s="262" t="s">
        <v>4590</v>
      </c>
      <c r="E402" s="31" t="s">
        <v>5377</v>
      </c>
      <c r="F402" s="31" t="s">
        <v>6017</v>
      </c>
      <c r="G402" s="31" t="s">
        <v>215</v>
      </c>
      <c r="H402" s="31" t="s">
        <v>2542</v>
      </c>
      <c r="I402" t="e">
        <f>_xlfn.XLOOKUP(C402,'様式Ⅲ－1(男子)'!$D$19:$D$108,'様式Ⅲ－1(男子)'!$J$19:$J$108)</f>
        <v>#N/A</v>
      </c>
      <c r="Q402" s="32"/>
    </row>
    <row r="403" spans="1:17">
      <c r="A403" s="264">
        <v>402</v>
      </c>
      <c r="B403" s="16" t="s">
        <v>874</v>
      </c>
      <c r="C403" s="260" t="s">
        <v>3566</v>
      </c>
      <c r="D403" s="262" t="s">
        <v>4591</v>
      </c>
      <c r="E403" s="31" t="s">
        <v>5377</v>
      </c>
      <c r="F403" s="31" t="s">
        <v>6017</v>
      </c>
      <c r="G403" s="31" t="s">
        <v>215</v>
      </c>
      <c r="H403" s="31" t="s">
        <v>2542</v>
      </c>
      <c r="I403" t="e">
        <f>_xlfn.XLOOKUP(C403,'様式Ⅲ－1(男子)'!$D$19:$D$108,'様式Ⅲ－1(男子)'!$J$19:$J$108)</f>
        <v>#N/A</v>
      </c>
      <c r="Q403" s="32"/>
    </row>
    <row r="404" spans="1:17">
      <c r="A404" s="264">
        <v>403</v>
      </c>
      <c r="B404" s="16" t="s">
        <v>875</v>
      </c>
      <c r="C404" s="260" t="s">
        <v>2732</v>
      </c>
      <c r="D404" s="262" t="s">
        <v>4592</v>
      </c>
      <c r="E404" s="31" t="s">
        <v>5377</v>
      </c>
      <c r="F404" s="31" t="s">
        <v>6017</v>
      </c>
      <c r="G404" s="31" t="s">
        <v>206</v>
      </c>
      <c r="H404" s="31" t="s">
        <v>2537</v>
      </c>
      <c r="I404" t="e">
        <f>_xlfn.XLOOKUP(C404,'様式Ⅲ－1(男子)'!$D$19:$D$108,'様式Ⅲ－1(男子)'!$J$19:$J$108)</f>
        <v>#N/A</v>
      </c>
      <c r="Q404" s="32"/>
    </row>
    <row r="405" spans="1:17">
      <c r="A405" s="264">
        <v>404</v>
      </c>
      <c r="B405" s="16" t="s">
        <v>876</v>
      </c>
      <c r="C405" s="260" t="s">
        <v>2774</v>
      </c>
      <c r="D405" s="262" t="s">
        <v>4593</v>
      </c>
      <c r="E405" s="31" t="s">
        <v>5377</v>
      </c>
      <c r="F405" s="31" t="s">
        <v>6017</v>
      </c>
      <c r="G405" s="31" t="s">
        <v>206</v>
      </c>
      <c r="H405" s="31" t="s">
        <v>2537</v>
      </c>
      <c r="I405" t="e">
        <f>_xlfn.XLOOKUP(C405,'様式Ⅲ－1(男子)'!$D$19:$D$108,'様式Ⅲ－1(男子)'!$J$19:$J$108)</f>
        <v>#N/A</v>
      </c>
      <c r="Q405" s="32"/>
    </row>
    <row r="406" spans="1:17">
      <c r="A406" s="264">
        <v>405</v>
      </c>
      <c r="B406" s="16" t="s">
        <v>877</v>
      </c>
      <c r="C406" s="260" t="s">
        <v>2719</v>
      </c>
      <c r="D406" s="262" t="s">
        <v>4594</v>
      </c>
      <c r="E406" s="31" t="s">
        <v>5377</v>
      </c>
      <c r="F406" s="31" t="s">
        <v>6017</v>
      </c>
      <c r="G406" s="31" t="s">
        <v>206</v>
      </c>
      <c r="H406" s="31" t="s">
        <v>2537</v>
      </c>
      <c r="I406" t="e">
        <f>_xlfn.XLOOKUP(C406,'様式Ⅲ－1(男子)'!$D$19:$D$108,'様式Ⅲ－1(男子)'!$J$19:$J$108)</f>
        <v>#N/A</v>
      </c>
      <c r="Q406" s="32"/>
    </row>
    <row r="407" spans="1:17">
      <c r="A407" s="264">
        <v>406</v>
      </c>
      <c r="B407" s="16" t="s">
        <v>878</v>
      </c>
      <c r="C407" s="260" t="s">
        <v>2772</v>
      </c>
      <c r="D407" s="262" t="s">
        <v>4595</v>
      </c>
      <c r="E407" s="31" t="s">
        <v>5377</v>
      </c>
      <c r="F407" s="31" t="s">
        <v>6017</v>
      </c>
      <c r="G407" s="31" t="s">
        <v>206</v>
      </c>
      <c r="H407" s="31" t="s">
        <v>2537</v>
      </c>
      <c r="I407" t="e">
        <f>_xlfn.XLOOKUP(C407,'様式Ⅲ－1(男子)'!$D$19:$D$108,'様式Ⅲ－1(男子)'!$J$19:$J$108)</f>
        <v>#N/A</v>
      </c>
      <c r="Q407" s="32"/>
    </row>
    <row r="408" spans="1:17">
      <c r="A408" s="264">
        <v>407</v>
      </c>
      <c r="B408" s="16" t="s">
        <v>879</v>
      </c>
      <c r="C408" s="260" t="s">
        <v>2658</v>
      </c>
      <c r="D408" s="262" t="s">
        <v>4596</v>
      </c>
      <c r="E408" s="31" t="s">
        <v>5377</v>
      </c>
      <c r="F408" s="31" t="s">
        <v>6017</v>
      </c>
      <c r="G408" s="31" t="s">
        <v>206</v>
      </c>
      <c r="H408" s="31" t="s">
        <v>2537</v>
      </c>
      <c r="I408" t="e">
        <f>_xlfn.XLOOKUP(C408,'様式Ⅲ－1(男子)'!$D$19:$D$108,'様式Ⅲ－1(男子)'!$J$19:$J$108)</f>
        <v>#N/A</v>
      </c>
      <c r="Q408" s="32"/>
    </row>
    <row r="409" spans="1:17">
      <c r="A409" s="264">
        <v>408</v>
      </c>
      <c r="B409" s="16" t="s">
        <v>880</v>
      </c>
      <c r="C409" s="260" t="s">
        <v>2773</v>
      </c>
      <c r="D409" s="262" t="s">
        <v>4597</v>
      </c>
      <c r="E409" s="31" t="s">
        <v>5377</v>
      </c>
      <c r="F409" s="31" t="s">
        <v>6017</v>
      </c>
      <c r="G409" s="31" t="s">
        <v>206</v>
      </c>
      <c r="H409" s="31" t="s">
        <v>2537</v>
      </c>
      <c r="I409" t="e">
        <f>_xlfn.XLOOKUP(C409,'様式Ⅲ－1(男子)'!$D$19:$D$108,'様式Ⅲ－1(男子)'!$J$19:$J$108)</f>
        <v>#N/A</v>
      </c>
      <c r="Q409" s="32"/>
    </row>
    <row r="410" spans="1:17">
      <c r="A410" s="264">
        <v>409</v>
      </c>
      <c r="B410" s="16" t="s">
        <v>881</v>
      </c>
      <c r="C410" s="260" t="s">
        <v>2797</v>
      </c>
      <c r="D410" s="262" t="s">
        <v>4598</v>
      </c>
      <c r="E410" s="31" t="s">
        <v>5377</v>
      </c>
      <c r="F410" s="31" t="s">
        <v>6017</v>
      </c>
      <c r="G410" s="31" t="s">
        <v>206</v>
      </c>
      <c r="H410" s="31" t="s">
        <v>2537</v>
      </c>
      <c r="I410" t="e">
        <f>_xlfn.XLOOKUP(C410,'様式Ⅲ－1(男子)'!$D$19:$D$108,'様式Ⅲ－1(男子)'!$J$19:$J$108)</f>
        <v>#N/A</v>
      </c>
      <c r="Q410" s="32"/>
    </row>
    <row r="411" spans="1:17">
      <c r="A411" s="264">
        <v>410</v>
      </c>
      <c r="B411" s="16" t="s">
        <v>882</v>
      </c>
      <c r="C411" s="260" t="s">
        <v>3137</v>
      </c>
      <c r="D411" s="262" t="s">
        <v>4599</v>
      </c>
      <c r="E411" s="31" t="s">
        <v>5377</v>
      </c>
      <c r="F411" s="31" t="s">
        <v>6017</v>
      </c>
      <c r="G411" s="31" t="s">
        <v>206</v>
      </c>
      <c r="H411" s="31" t="s">
        <v>2538</v>
      </c>
      <c r="I411" t="e">
        <f>_xlfn.XLOOKUP(C411,'様式Ⅲ－1(男子)'!$D$19:$D$108,'様式Ⅲ－1(男子)'!$J$19:$J$108)</f>
        <v>#N/A</v>
      </c>
      <c r="Q411" s="32"/>
    </row>
    <row r="412" spans="1:17">
      <c r="A412" s="264">
        <v>411</v>
      </c>
      <c r="B412" s="16" t="s">
        <v>883</v>
      </c>
      <c r="C412" s="260" t="s">
        <v>3105</v>
      </c>
      <c r="D412" s="262" t="s">
        <v>4600</v>
      </c>
      <c r="E412" s="31" t="s">
        <v>5377</v>
      </c>
      <c r="F412" s="31" t="s">
        <v>6017</v>
      </c>
      <c r="G412" s="31" t="s">
        <v>206</v>
      </c>
      <c r="H412" s="31" t="s">
        <v>2538</v>
      </c>
      <c r="I412" t="e">
        <f>_xlfn.XLOOKUP(C412,'様式Ⅲ－1(男子)'!$D$19:$D$108,'様式Ⅲ－1(男子)'!$J$19:$J$108)</f>
        <v>#N/A</v>
      </c>
      <c r="Q412" s="32"/>
    </row>
    <row r="413" spans="1:17">
      <c r="A413" s="264">
        <v>412</v>
      </c>
      <c r="B413" s="16" t="s">
        <v>884</v>
      </c>
      <c r="C413" s="260" t="s">
        <v>3001</v>
      </c>
      <c r="D413" s="262" t="s">
        <v>4601</v>
      </c>
      <c r="E413" s="31" t="s">
        <v>5377</v>
      </c>
      <c r="F413" s="31" t="s">
        <v>6017</v>
      </c>
      <c r="G413" s="31" t="s">
        <v>206</v>
      </c>
      <c r="H413" s="31" t="s">
        <v>2538</v>
      </c>
      <c r="I413" t="e">
        <f>_xlfn.XLOOKUP(C413,'様式Ⅲ－1(男子)'!$D$19:$D$108,'様式Ⅲ－1(男子)'!$J$19:$J$108)</f>
        <v>#N/A</v>
      </c>
      <c r="Q413" s="32"/>
    </row>
    <row r="414" spans="1:17">
      <c r="A414" s="264">
        <v>413</v>
      </c>
      <c r="B414" s="16" t="s">
        <v>885</v>
      </c>
      <c r="C414" s="260" t="s">
        <v>3106</v>
      </c>
      <c r="D414" s="262" t="s">
        <v>4602</v>
      </c>
      <c r="E414" s="31" t="s">
        <v>5377</v>
      </c>
      <c r="F414" s="31" t="s">
        <v>6017</v>
      </c>
      <c r="G414" s="31" t="s">
        <v>206</v>
      </c>
      <c r="H414" s="31" t="s">
        <v>2538</v>
      </c>
      <c r="I414" t="e">
        <f>_xlfn.XLOOKUP(C414,'様式Ⅲ－1(男子)'!$D$19:$D$108,'様式Ⅲ－1(男子)'!$J$19:$J$108)</f>
        <v>#N/A</v>
      </c>
      <c r="Q414" s="32"/>
    </row>
    <row r="415" spans="1:17">
      <c r="A415" s="264">
        <v>414</v>
      </c>
      <c r="B415" s="16" t="s">
        <v>886</v>
      </c>
      <c r="C415" s="260" t="s">
        <v>3068</v>
      </c>
      <c r="D415" s="262" t="s">
        <v>4603</v>
      </c>
      <c r="E415" s="31" t="s">
        <v>5377</v>
      </c>
      <c r="F415" s="31" t="s">
        <v>6017</v>
      </c>
      <c r="G415" s="31" t="s">
        <v>206</v>
      </c>
      <c r="H415" s="31" t="s">
        <v>2538</v>
      </c>
      <c r="I415" t="e">
        <f>_xlfn.XLOOKUP(C415,'様式Ⅲ－1(男子)'!$D$19:$D$108,'様式Ⅲ－1(男子)'!$J$19:$J$108)</f>
        <v>#N/A</v>
      </c>
      <c r="Q415" s="32"/>
    </row>
    <row r="416" spans="1:17">
      <c r="A416" s="264">
        <v>415</v>
      </c>
      <c r="B416" s="16" t="s">
        <v>887</v>
      </c>
      <c r="C416" s="260" t="s">
        <v>3000</v>
      </c>
      <c r="D416" s="262" t="s">
        <v>4604</v>
      </c>
      <c r="E416" s="31" t="s">
        <v>5377</v>
      </c>
      <c r="F416" s="31" t="s">
        <v>6017</v>
      </c>
      <c r="G416" s="31" t="s">
        <v>206</v>
      </c>
      <c r="H416" s="31" t="s">
        <v>2538</v>
      </c>
      <c r="I416" t="e">
        <f>_xlfn.XLOOKUP(C416,'様式Ⅲ－1(男子)'!$D$19:$D$108,'様式Ⅲ－1(男子)'!$J$19:$J$108)</f>
        <v>#N/A</v>
      </c>
      <c r="Q416" s="32"/>
    </row>
    <row r="417" spans="1:17">
      <c r="A417" s="264">
        <v>416</v>
      </c>
      <c r="B417" s="16" t="s">
        <v>888</v>
      </c>
      <c r="C417" s="260" t="s">
        <v>3147</v>
      </c>
      <c r="D417" s="262" t="s">
        <v>4605</v>
      </c>
      <c r="E417" s="31" t="s">
        <v>5377</v>
      </c>
      <c r="F417" s="31" t="s">
        <v>6017</v>
      </c>
      <c r="G417" s="31" t="s">
        <v>206</v>
      </c>
      <c r="H417" s="31" t="s">
        <v>2538</v>
      </c>
      <c r="I417" t="e">
        <f>_xlfn.XLOOKUP(C417,'様式Ⅲ－1(男子)'!$D$19:$D$108,'様式Ⅲ－1(男子)'!$J$19:$J$108)</f>
        <v>#N/A</v>
      </c>
      <c r="Q417" s="32"/>
    </row>
    <row r="418" spans="1:17">
      <c r="A418" s="264">
        <v>417</v>
      </c>
      <c r="B418" s="16" t="s">
        <v>889</v>
      </c>
      <c r="C418" s="260" t="s">
        <v>3069</v>
      </c>
      <c r="D418" s="262" t="s">
        <v>4606</v>
      </c>
      <c r="E418" s="31" t="s">
        <v>5377</v>
      </c>
      <c r="F418" s="31" t="s">
        <v>6017</v>
      </c>
      <c r="G418" s="31" t="s">
        <v>206</v>
      </c>
      <c r="H418" s="31" t="s">
        <v>2538</v>
      </c>
      <c r="I418" t="e">
        <f>_xlfn.XLOOKUP(C418,'様式Ⅲ－1(男子)'!$D$19:$D$108,'様式Ⅲ－1(男子)'!$J$19:$J$108)</f>
        <v>#N/A</v>
      </c>
      <c r="Q418" s="32"/>
    </row>
    <row r="419" spans="1:17">
      <c r="A419" s="264">
        <v>418</v>
      </c>
      <c r="B419" s="16" t="s">
        <v>890</v>
      </c>
      <c r="C419" s="260" t="s">
        <v>3478</v>
      </c>
      <c r="D419" s="262" t="s">
        <v>4607</v>
      </c>
      <c r="E419" s="31" t="s">
        <v>5377</v>
      </c>
      <c r="F419" s="31" t="s">
        <v>6017</v>
      </c>
      <c r="G419" s="31" t="s">
        <v>206</v>
      </c>
      <c r="H419" s="31" t="s">
        <v>2542</v>
      </c>
      <c r="I419" t="e">
        <f>_xlfn.XLOOKUP(C419,'様式Ⅲ－1(男子)'!$D$19:$D$108,'様式Ⅲ－1(男子)'!$J$19:$J$108)</f>
        <v>#N/A</v>
      </c>
      <c r="Q419" s="32"/>
    </row>
    <row r="420" spans="1:17">
      <c r="A420" s="264">
        <v>419</v>
      </c>
      <c r="B420" s="16" t="s">
        <v>891</v>
      </c>
      <c r="C420" s="260" t="s">
        <v>3479</v>
      </c>
      <c r="D420" s="262" t="s">
        <v>4608</v>
      </c>
      <c r="E420" s="31" t="s">
        <v>5377</v>
      </c>
      <c r="F420" s="31" t="s">
        <v>6017</v>
      </c>
      <c r="G420" s="31" t="s">
        <v>206</v>
      </c>
      <c r="H420" s="31" t="s">
        <v>2542</v>
      </c>
      <c r="I420" t="e">
        <f>_xlfn.XLOOKUP(C420,'様式Ⅲ－1(男子)'!$D$19:$D$108,'様式Ⅲ－1(男子)'!$J$19:$J$108)</f>
        <v>#N/A</v>
      </c>
      <c r="Q420" s="32"/>
    </row>
    <row r="421" spans="1:17">
      <c r="A421" s="264">
        <v>420</v>
      </c>
      <c r="B421" s="16" t="s">
        <v>892</v>
      </c>
      <c r="C421" s="260" t="s">
        <v>3480</v>
      </c>
      <c r="D421" s="262" t="s">
        <v>4609</v>
      </c>
      <c r="E421" s="31" t="s">
        <v>5377</v>
      </c>
      <c r="F421" s="31" t="s">
        <v>6017</v>
      </c>
      <c r="G421" s="31" t="s">
        <v>206</v>
      </c>
      <c r="H421" s="31" t="s">
        <v>2542</v>
      </c>
      <c r="I421" t="e">
        <f>_xlfn.XLOOKUP(C421,'様式Ⅲ－1(男子)'!$D$19:$D$108,'様式Ⅲ－1(男子)'!$J$19:$J$108)</f>
        <v>#N/A</v>
      </c>
      <c r="Q421" s="32"/>
    </row>
    <row r="422" spans="1:17">
      <c r="A422" s="264">
        <v>421</v>
      </c>
      <c r="B422" s="16" t="s">
        <v>893</v>
      </c>
      <c r="C422" s="260" t="s">
        <v>3481</v>
      </c>
      <c r="D422" s="262" t="s">
        <v>4610</v>
      </c>
      <c r="E422" s="31" t="s">
        <v>5377</v>
      </c>
      <c r="F422" s="31" t="s">
        <v>6017</v>
      </c>
      <c r="G422" s="31" t="s">
        <v>206</v>
      </c>
      <c r="H422" s="31" t="s">
        <v>2542</v>
      </c>
      <c r="I422" t="e">
        <f>_xlfn.XLOOKUP(C422,'様式Ⅲ－1(男子)'!$D$19:$D$108,'様式Ⅲ－1(男子)'!$J$19:$J$108)</f>
        <v>#N/A</v>
      </c>
      <c r="Q422" s="32"/>
    </row>
    <row r="423" spans="1:17">
      <c r="A423" s="264">
        <v>422</v>
      </c>
      <c r="B423" s="16" t="s">
        <v>894</v>
      </c>
      <c r="C423" s="260" t="s">
        <v>3625</v>
      </c>
      <c r="D423" s="262" t="s">
        <v>4611</v>
      </c>
      <c r="E423" s="31" t="s">
        <v>5377</v>
      </c>
      <c r="F423" s="31" t="s">
        <v>6017</v>
      </c>
      <c r="G423" s="31" t="s">
        <v>206</v>
      </c>
      <c r="H423" s="31" t="s">
        <v>2542</v>
      </c>
      <c r="I423" t="e">
        <f>_xlfn.XLOOKUP(C423,'様式Ⅲ－1(男子)'!$D$19:$D$108,'様式Ⅲ－1(男子)'!$J$19:$J$108)</f>
        <v>#N/A</v>
      </c>
      <c r="Q423" s="32"/>
    </row>
    <row r="424" spans="1:17">
      <c r="A424" s="264">
        <v>423</v>
      </c>
      <c r="B424" s="16" t="s">
        <v>895</v>
      </c>
      <c r="C424" s="260" t="s">
        <v>2755</v>
      </c>
      <c r="D424" s="262" t="s">
        <v>4612</v>
      </c>
      <c r="E424" s="31" t="s">
        <v>5377</v>
      </c>
      <c r="F424" s="31" t="s">
        <v>6017</v>
      </c>
      <c r="G424" s="31" t="s">
        <v>206</v>
      </c>
      <c r="H424" s="31" t="s">
        <v>424</v>
      </c>
      <c r="I424" t="e">
        <f>_xlfn.XLOOKUP(C424,'様式Ⅲ－1(男子)'!$D$19:$D$108,'様式Ⅲ－1(男子)'!$J$19:$J$108)</f>
        <v>#N/A</v>
      </c>
      <c r="Q424" s="32"/>
    </row>
    <row r="425" spans="1:17">
      <c r="A425" s="264">
        <v>424</v>
      </c>
      <c r="B425" s="16" t="s">
        <v>896</v>
      </c>
      <c r="C425" s="260" t="s">
        <v>2530</v>
      </c>
      <c r="D425" s="262" t="s">
        <v>4613</v>
      </c>
      <c r="E425" s="31" t="s">
        <v>5377</v>
      </c>
      <c r="F425" s="31" t="s">
        <v>6017</v>
      </c>
      <c r="G425" s="31" t="s">
        <v>206</v>
      </c>
      <c r="H425" s="31" t="s">
        <v>424</v>
      </c>
      <c r="I425" t="e">
        <f>_xlfn.XLOOKUP(C425,'様式Ⅲ－1(男子)'!$D$19:$D$108,'様式Ⅲ－1(男子)'!$J$19:$J$108)</f>
        <v>#N/A</v>
      </c>
      <c r="Q425" s="32"/>
    </row>
    <row r="426" spans="1:17">
      <c r="A426" s="264">
        <v>425</v>
      </c>
      <c r="B426" s="16" t="s">
        <v>897</v>
      </c>
      <c r="C426" s="260" t="s">
        <v>2520</v>
      </c>
      <c r="D426" s="262" t="s">
        <v>4614</v>
      </c>
      <c r="E426" s="31" t="s">
        <v>5377</v>
      </c>
      <c r="F426" s="31" t="s">
        <v>6017</v>
      </c>
      <c r="G426" s="31" t="s">
        <v>206</v>
      </c>
      <c r="H426" s="31" t="s">
        <v>424</v>
      </c>
      <c r="I426" t="e">
        <f>_xlfn.XLOOKUP(C426,'様式Ⅲ－1(男子)'!$D$19:$D$108,'様式Ⅲ－1(男子)'!$J$19:$J$108)</f>
        <v>#N/A</v>
      </c>
      <c r="Q426" s="32"/>
    </row>
    <row r="427" spans="1:17">
      <c r="A427" s="264">
        <v>426</v>
      </c>
      <c r="B427" s="16" t="s">
        <v>898</v>
      </c>
      <c r="C427" s="260" t="s">
        <v>2529</v>
      </c>
      <c r="D427" s="262" t="s">
        <v>4615</v>
      </c>
      <c r="E427" s="31" t="s">
        <v>5377</v>
      </c>
      <c r="F427" s="31" t="s">
        <v>6017</v>
      </c>
      <c r="G427" s="31" t="s">
        <v>206</v>
      </c>
      <c r="H427" s="31" t="s">
        <v>424</v>
      </c>
      <c r="I427" t="e">
        <f>_xlfn.XLOOKUP(C427,'様式Ⅲ－1(男子)'!$D$19:$D$108,'様式Ⅲ－1(男子)'!$J$19:$J$108)</f>
        <v>#N/A</v>
      </c>
      <c r="Q427" s="32"/>
    </row>
    <row r="428" spans="1:17">
      <c r="A428" s="264">
        <v>427</v>
      </c>
      <c r="B428" s="16" t="s">
        <v>899</v>
      </c>
      <c r="C428" s="260" t="s">
        <v>2528</v>
      </c>
      <c r="D428" s="262" t="s">
        <v>4616</v>
      </c>
      <c r="E428" s="31" t="s">
        <v>5377</v>
      </c>
      <c r="F428" s="31" t="s">
        <v>6017</v>
      </c>
      <c r="G428" s="31" t="s">
        <v>206</v>
      </c>
      <c r="H428" s="31" t="s">
        <v>424</v>
      </c>
      <c r="I428" t="e">
        <f>_xlfn.XLOOKUP(C428,'様式Ⅲ－1(男子)'!$D$19:$D$108,'様式Ⅲ－1(男子)'!$J$19:$J$108)</f>
        <v>#N/A</v>
      </c>
      <c r="Q428" s="32"/>
    </row>
    <row r="429" spans="1:17">
      <c r="A429" s="264">
        <v>428</v>
      </c>
      <c r="B429" s="16" t="s">
        <v>900</v>
      </c>
      <c r="C429" s="260" t="s">
        <v>2533</v>
      </c>
      <c r="D429" s="262" t="s">
        <v>4617</v>
      </c>
      <c r="E429" s="31" t="s">
        <v>5377</v>
      </c>
      <c r="F429" s="31" t="s">
        <v>6017</v>
      </c>
      <c r="G429" s="31" t="s">
        <v>206</v>
      </c>
      <c r="H429" s="31" t="s">
        <v>424</v>
      </c>
      <c r="I429" t="e">
        <f>_xlfn.XLOOKUP(C429,'様式Ⅲ－1(男子)'!$D$19:$D$108,'様式Ⅲ－1(男子)'!$J$19:$J$108)</f>
        <v>#N/A</v>
      </c>
      <c r="Q429" s="32"/>
    </row>
    <row r="430" spans="1:17">
      <c r="A430" s="264">
        <v>429</v>
      </c>
      <c r="B430" s="16" t="s">
        <v>901</v>
      </c>
      <c r="C430" s="260" t="s">
        <v>2531</v>
      </c>
      <c r="D430" s="262" t="s">
        <v>4618</v>
      </c>
      <c r="E430" s="31" t="s">
        <v>5377</v>
      </c>
      <c r="F430" s="31" t="s">
        <v>6017</v>
      </c>
      <c r="G430" s="31" t="s">
        <v>206</v>
      </c>
      <c r="H430" s="31" t="s">
        <v>424</v>
      </c>
      <c r="I430" t="e">
        <f>_xlfn.XLOOKUP(C430,'様式Ⅲ－1(男子)'!$D$19:$D$108,'様式Ⅲ－1(男子)'!$J$19:$J$108)</f>
        <v>#N/A</v>
      </c>
      <c r="Q430" s="32"/>
    </row>
    <row r="431" spans="1:17">
      <c r="A431" s="264">
        <v>430</v>
      </c>
      <c r="B431" s="16" t="s">
        <v>902</v>
      </c>
      <c r="C431" s="260" t="s">
        <v>2935</v>
      </c>
      <c r="D431" s="262" t="s">
        <v>4619</v>
      </c>
      <c r="E431" s="31" t="s">
        <v>5377</v>
      </c>
      <c r="F431" s="31" t="s">
        <v>6017</v>
      </c>
      <c r="G431" s="31" t="s">
        <v>206</v>
      </c>
      <c r="H431" s="31" t="s">
        <v>2537</v>
      </c>
      <c r="I431" t="e">
        <f>_xlfn.XLOOKUP(C431,'様式Ⅲ－1(男子)'!$D$19:$D$108,'様式Ⅲ－1(男子)'!$J$19:$J$108)</f>
        <v>#N/A</v>
      </c>
      <c r="Q431" s="32"/>
    </row>
    <row r="432" spans="1:17">
      <c r="A432" s="264">
        <v>431</v>
      </c>
      <c r="B432" s="16" t="s">
        <v>903</v>
      </c>
      <c r="C432" s="260" t="s">
        <v>3612</v>
      </c>
      <c r="D432" s="262" t="s">
        <v>4620</v>
      </c>
      <c r="E432" s="31" t="s">
        <v>5377</v>
      </c>
      <c r="F432" s="31" t="s">
        <v>6017</v>
      </c>
      <c r="G432" s="31" t="s">
        <v>206</v>
      </c>
      <c r="H432" s="31" t="s">
        <v>2538</v>
      </c>
      <c r="I432" t="e">
        <f>_xlfn.XLOOKUP(C432,'様式Ⅲ－1(男子)'!$D$19:$D$108,'様式Ⅲ－1(男子)'!$J$19:$J$108)</f>
        <v>#N/A</v>
      </c>
      <c r="Q432" s="32"/>
    </row>
    <row r="433" spans="1:17">
      <c r="A433" s="264">
        <v>432</v>
      </c>
      <c r="B433" s="16" t="s">
        <v>904</v>
      </c>
      <c r="C433" s="260" t="s">
        <v>3846</v>
      </c>
      <c r="D433" s="262" t="s">
        <v>4621</v>
      </c>
      <c r="E433" s="31" t="s">
        <v>5377</v>
      </c>
      <c r="F433" s="31" t="s">
        <v>6017</v>
      </c>
      <c r="G433" s="31" t="s">
        <v>206</v>
      </c>
      <c r="H433" s="31" t="s">
        <v>2542</v>
      </c>
      <c r="I433" t="e">
        <f>_xlfn.XLOOKUP(C433,'様式Ⅲ－1(男子)'!$D$19:$D$108,'様式Ⅲ－1(男子)'!$J$19:$J$108)</f>
        <v>#N/A</v>
      </c>
      <c r="Q433" s="32"/>
    </row>
    <row r="434" spans="1:17">
      <c r="A434" s="264">
        <v>433</v>
      </c>
      <c r="B434" s="16" t="s">
        <v>905</v>
      </c>
      <c r="C434" s="260" t="s">
        <v>3611</v>
      </c>
      <c r="D434" s="262" t="s">
        <v>4622</v>
      </c>
      <c r="E434" s="31" t="s">
        <v>5377</v>
      </c>
      <c r="F434" s="31" t="s">
        <v>6017</v>
      </c>
      <c r="G434" s="31" t="s">
        <v>206</v>
      </c>
      <c r="H434" s="31" t="s">
        <v>2542</v>
      </c>
      <c r="I434" t="e">
        <f>_xlfn.XLOOKUP(C434,'様式Ⅲ－1(男子)'!$D$19:$D$108,'様式Ⅲ－1(男子)'!$J$19:$J$108)</f>
        <v>#N/A</v>
      </c>
      <c r="Q434" s="32"/>
    </row>
    <row r="435" spans="1:17">
      <c r="A435" s="264">
        <v>434</v>
      </c>
      <c r="B435" s="16" t="s">
        <v>906</v>
      </c>
      <c r="C435" s="260" t="s">
        <v>3360</v>
      </c>
      <c r="D435" s="262" t="s">
        <v>4623</v>
      </c>
      <c r="E435" s="31" t="s">
        <v>5377</v>
      </c>
      <c r="F435" s="31" t="s">
        <v>6017</v>
      </c>
      <c r="G435" s="31" t="s">
        <v>221</v>
      </c>
      <c r="H435" s="31" t="s">
        <v>2542</v>
      </c>
      <c r="I435" t="e">
        <f>_xlfn.XLOOKUP(C435,'様式Ⅲ－1(男子)'!$D$19:$D$108,'様式Ⅲ－1(男子)'!$J$19:$J$108)</f>
        <v>#N/A</v>
      </c>
      <c r="Q435" s="32"/>
    </row>
    <row r="436" spans="1:17">
      <c r="A436" s="264">
        <v>435</v>
      </c>
      <c r="B436" s="16" t="s">
        <v>907</v>
      </c>
      <c r="C436" s="260" t="s">
        <v>3361</v>
      </c>
      <c r="D436" s="262" t="s">
        <v>4624</v>
      </c>
      <c r="E436" s="31" t="s">
        <v>5377</v>
      </c>
      <c r="F436" s="31" t="s">
        <v>6017</v>
      </c>
      <c r="G436" s="31" t="s">
        <v>221</v>
      </c>
      <c r="H436" s="31" t="s">
        <v>2542</v>
      </c>
      <c r="I436" t="e">
        <f>_xlfn.XLOOKUP(C436,'様式Ⅲ－1(男子)'!$D$19:$D$108,'様式Ⅲ－1(男子)'!$J$19:$J$108)</f>
        <v>#N/A</v>
      </c>
      <c r="Q436" s="32"/>
    </row>
    <row r="437" spans="1:17">
      <c r="A437" s="264">
        <v>436</v>
      </c>
      <c r="B437" s="16" t="s">
        <v>908</v>
      </c>
      <c r="C437" s="260" t="s">
        <v>3359</v>
      </c>
      <c r="D437" s="262" t="s">
        <v>4625</v>
      </c>
      <c r="E437" s="31" t="s">
        <v>5377</v>
      </c>
      <c r="F437" s="31" t="s">
        <v>6017</v>
      </c>
      <c r="G437" s="31" t="s">
        <v>221</v>
      </c>
      <c r="H437" s="31" t="s">
        <v>2542</v>
      </c>
      <c r="I437" t="e">
        <f>_xlfn.XLOOKUP(C437,'様式Ⅲ－1(男子)'!$D$19:$D$108,'様式Ⅲ－1(男子)'!$J$19:$J$108)</f>
        <v>#N/A</v>
      </c>
      <c r="Q437" s="32"/>
    </row>
    <row r="438" spans="1:17">
      <c r="A438" s="264">
        <v>437</v>
      </c>
      <c r="B438" s="16" t="s">
        <v>909</v>
      </c>
      <c r="C438" s="260" t="s">
        <v>3847</v>
      </c>
      <c r="D438" s="262" t="s">
        <v>4626</v>
      </c>
      <c r="E438" s="31" t="s">
        <v>5377</v>
      </c>
      <c r="F438" s="31" t="s">
        <v>6017</v>
      </c>
      <c r="G438" s="31" t="s">
        <v>221</v>
      </c>
      <c r="H438" s="31" t="s">
        <v>2536</v>
      </c>
      <c r="I438" t="e">
        <f>_xlfn.XLOOKUP(C438,'様式Ⅲ－1(男子)'!$D$19:$D$108,'様式Ⅲ－1(男子)'!$J$19:$J$108)</f>
        <v>#N/A</v>
      </c>
      <c r="Q438" s="32"/>
    </row>
    <row r="439" spans="1:17">
      <c r="A439" s="264">
        <v>438</v>
      </c>
      <c r="B439" s="16" t="s">
        <v>910</v>
      </c>
      <c r="C439" s="260" t="s">
        <v>3848</v>
      </c>
      <c r="D439" s="262" t="s">
        <v>4627</v>
      </c>
      <c r="E439" s="31" t="s">
        <v>5377</v>
      </c>
      <c r="F439" s="31" t="s">
        <v>6017</v>
      </c>
      <c r="G439" s="31" t="s">
        <v>221</v>
      </c>
      <c r="H439" s="31" t="s">
        <v>2536</v>
      </c>
      <c r="I439" t="e">
        <f>_xlfn.XLOOKUP(C439,'様式Ⅲ－1(男子)'!$D$19:$D$108,'様式Ⅲ－1(男子)'!$J$19:$J$108)</f>
        <v>#N/A</v>
      </c>
      <c r="Q439" s="32"/>
    </row>
    <row r="440" spans="1:17">
      <c r="A440" s="264">
        <v>439</v>
      </c>
      <c r="B440" s="16" t="s">
        <v>911</v>
      </c>
      <c r="C440" s="260" t="s">
        <v>3849</v>
      </c>
      <c r="D440" s="262" t="s">
        <v>4628</v>
      </c>
      <c r="E440" s="31" t="s">
        <v>5377</v>
      </c>
      <c r="F440" s="31" t="s">
        <v>6017</v>
      </c>
      <c r="G440" s="31" t="s">
        <v>221</v>
      </c>
      <c r="H440" s="31" t="s">
        <v>2536</v>
      </c>
      <c r="I440" t="e">
        <f>_xlfn.XLOOKUP(C440,'様式Ⅲ－1(男子)'!$D$19:$D$108,'様式Ⅲ－1(男子)'!$J$19:$J$108)</f>
        <v>#N/A</v>
      </c>
      <c r="Q440" s="32"/>
    </row>
    <row r="441" spans="1:17">
      <c r="A441" s="264">
        <v>440</v>
      </c>
      <c r="B441" s="16" t="s">
        <v>912</v>
      </c>
      <c r="C441" s="260" t="s">
        <v>3850</v>
      </c>
      <c r="D441" s="262" t="s">
        <v>4629</v>
      </c>
      <c r="E441" s="31" t="s">
        <v>5377</v>
      </c>
      <c r="F441" s="31" t="s">
        <v>6017</v>
      </c>
      <c r="G441" s="31" t="s">
        <v>221</v>
      </c>
      <c r="H441" s="31" t="s">
        <v>2536</v>
      </c>
      <c r="I441" t="e">
        <f>_xlfn.XLOOKUP(C441,'様式Ⅲ－1(男子)'!$D$19:$D$108,'様式Ⅲ－1(男子)'!$J$19:$J$108)</f>
        <v>#N/A</v>
      </c>
      <c r="Q441" s="32"/>
    </row>
    <row r="442" spans="1:17">
      <c r="A442" s="264">
        <v>441</v>
      </c>
      <c r="B442" s="16" t="s">
        <v>913</v>
      </c>
      <c r="C442" s="260" t="s">
        <v>3851</v>
      </c>
      <c r="D442" s="262" t="s">
        <v>4630</v>
      </c>
      <c r="E442" s="31" t="s">
        <v>5377</v>
      </c>
      <c r="F442" s="31" t="s">
        <v>6017</v>
      </c>
      <c r="G442" s="31" t="s">
        <v>221</v>
      </c>
      <c r="H442" s="31" t="s">
        <v>2536</v>
      </c>
      <c r="I442" t="e">
        <f>_xlfn.XLOOKUP(C442,'様式Ⅲ－1(男子)'!$D$19:$D$108,'様式Ⅲ－1(男子)'!$J$19:$J$108)</f>
        <v>#N/A</v>
      </c>
      <c r="Q442" s="32"/>
    </row>
    <row r="443" spans="1:17">
      <c r="A443" s="264">
        <v>442</v>
      </c>
      <c r="B443" s="16" t="s">
        <v>914</v>
      </c>
      <c r="C443" s="260" t="s">
        <v>2733</v>
      </c>
      <c r="D443" s="262" t="s">
        <v>4631</v>
      </c>
      <c r="E443" s="31" t="s">
        <v>5377</v>
      </c>
      <c r="F443" s="31" t="s">
        <v>6017</v>
      </c>
      <c r="G443" s="31" t="s">
        <v>225</v>
      </c>
      <c r="H443" s="31" t="s">
        <v>2537</v>
      </c>
      <c r="I443" t="e">
        <f>_xlfn.XLOOKUP(C443,'様式Ⅲ－1(男子)'!$D$19:$D$108,'様式Ⅲ－1(男子)'!$J$19:$J$108)</f>
        <v>#N/A</v>
      </c>
      <c r="Q443" s="32"/>
    </row>
    <row r="444" spans="1:17">
      <c r="A444" s="264">
        <v>443</v>
      </c>
      <c r="B444" s="16" t="s">
        <v>915</v>
      </c>
      <c r="C444" s="260" t="s">
        <v>3417</v>
      </c>
      <c r="D444" s="262" t="s">
        <v>4632</v>
      </c>
      <c r="E444" s="31" t="s">
        <v>5377</v>
      </c>
      <c r="F444" s="31" t="s">
        <v>6017</v>
      </c>
      <c r="G444" s="31" t="s">
        <v>225</v>
      </c>
      <c r="H444" s="31" t="s">
        <v>2542</v>
      </c>
      <c r="I444" t="e">
        <f>_xlfn.XLOOKUP(C444,'様式Ⅲ－1(男子)'!$D$19:$D$108,'様式Ⅲ－1(男子)'!$J$19:$J$108)</f>
        <v>#N/A</v>
      </c>
      <c r="Q444" s="32"/>
    </row>
    <row r="445" spans="1:17">
      <c r="A445" s="264">
        <v>444</v>
      </c>
      <c r="B445" s="16" t="s">
        <v>916</v>
      </c>
      <c r="C445" s="260" t="s">
        <v>3852</v>
      </c>
      <c r="D445" s="262" t="s">
        <v>4633</v>
      </c>
      <c r="E445" s="31" t="s">
        <v>5377</v>
      </c>
      <c r="F445" s="31" t="s">
        <v>6017</v>
      </c>
      <c r="G445" s="31" t="s">
        <v>292</v>
      </c>
      <c r="H445" s="31" t="s">
        <v>429</v>
      </c>
      <c r="I445" t="e">
        <f>_xlfn.XLOOKUP(C445,'様式Ⅲ－1(男子)'!$D$19:$D$108,'様式Ⅲ－1(男子)'!$J$19:$J$108)</f>
        <v>#N/A</v>
      </c>
      <c r="Q445" s="32"/>
    </row>
    <row r="446" spans="1:17">
      <c r="A446" s="264">
        <v>445</v>
      </c>
      <c r="B446" s="16" t="s">
        <v>917</v>
      </c>
      <c r="C446" s="260" t="s">
        <v>2980</v>
      </c>
      <c r="D446" s="262" t="s">
        <v>4634</v>
      </c>
      <c r="E446" s="31" t="s">
        <v>5377</v>
      </c>
      <c r="F446" s="31" t="s">
        <v>6017</v>
      </c>
      <c r="G446" s="31" t="s">
        <v>228</v>
      </c>
      <c r="H446" s="31" t="s">
        <v>2537</v>
      </c>
      <c r="I446" t="e">
        <f>_xlfn.XLOOKUP(C446,'様式Ⅲ－1(男子)'!$D$19:$D$108,'様式Ⅲ－1(男子)'!$J$19:$J$108)</f>
        <v>#N/A</v>
      </c>
      <c r="Q446" s="32"/>
    </row>
    <row r="447" spans="1:17">
      <c r="A447" s="264">
        <v>446</v>
      </c>
      <c r="B447" s="16" t="s">
        <v>918</v>
      </c>
      <c r="C447" s="260" t="s">
        <v>2703</v>
      </c>
      <c r="D447" s="262" t="s">
        <v>4635</v>
      </c>
      <c r="E447" s="31" t="s">
        <v>5377</v>
      </c>
      <c r="F447" s="31" t="s">
        <v>6017</v>
      </c>
      <c r="G447" s="31" t="s">
        <v>228</v>
      </c>
      <c r="H447" s="31" t="s">
        <v>2537</v>
      </c>
      <c r="I447" t="e">
        <f>_xlfn.XLOOKUP(C447,'様式Ⅲ－1(男子)'!$D$19:$D$108,'様式Ⅲ－1(男子)'!$J$19:$J$108)</f>
        <v>#N/A</v>
      </c>
      <c r="Q447" s="32"/>
    </row>
    <row r="448" spans="1:17">
      <c r="A448" s="264">
        <v>447</v>
      </c>
      <c r="B448" s="16" t="s">
        <v>919</v>
      </c>
      <c r="C448" s="260" t="s">
        <v>3110</v>
      </c>
      <c r="D448" s="262" t="s">
        <v>4636</v>
      </c>
      <c r="E448" s="31" t="s">
        <v>5377</v>
      </c>
      <c r="F448" s="31" t="s">
        <v>6017</v>
      </c>
      <c r="G448" s="31" t="s">
        <v>228</v>
      </c>
      <c r="H448" s="31" t="s">
        <v>2538</v>
      </c>
      <c r="I448" t="e">
        <f>_xlfn.XLOOKUP(C448,'様式Ⅲ－1(男子)'!$D$19:$D$108,'様式Ⅲ－1(男子)'!$J$19:$J$108)</f>
        <v>#N/A</v>
      </c>
      <c r="Q448" s="32"/>
    </row>
    <row r="449" spans="1:17">
      <c r="A449" s="264">
        <v>448</v>
      </c>
      <c r="B449" s="16" t="s">
        <v>920</v>
      </c>
      <c r="C449" s="260" t="s">
        <v>2702</v>
      </c>
      <c r="D449" s="262" t="s">
        <v>4637</v>
      </c>
      <c r="E449" s="31" t="s">
        <v>5377</v>
      </c>
      <c r="F449" s="31" t="s">
        <v>6017</v>
      </c>
      <c r="G449" s="31" t="s">
        <v>228</v>
      </c>
      <c r="H449" s="31" t="s">
        <v>2537</v>
      </c>
      <c r="I449" t="e">
        <f>_xlfn.XLOOKUP(C449,'様式Ⅲ－1(男子)'!$D$19:$D$108,'様式Ⅲ－1(男子)'!$J$19:$J$108)</f>
        <v>#N/A</v>
      </c>
      <c r="Q449" s="32"/>
    </row>
    <row r="450" spans="1:17">
      <c r="A450" s="264">
        <v>449</v>
      </c>
      <c r="B450" s="16" t="s">
        <v>921</v>
      </c>
      <c r="C450" s="260" t="s">
        <v>2984</v>
      </c>
      <c r="D450" s="262" t="s">
        <v>4638</v>
      </c>
      <c r="E450" s="31" t="s">
        <v>5377</v>
      </c>
      <c r="F450" s="31" t="s">
        <v>6017</v>
      </c>
      <c r="G450" s="31" t="s">
        <v>228</v>
      </c>
      <c r="H450" s="31" t="s">
        <v>2537</v>
      </c>
      <c r="I450" t="e">
        <f>_xlfn.XLOOKUP(C450,'様式Ⅲ－1(男子)'!$D$19:$D$108,'様式Ⅲ－1(男子)'!$J$19:$J$108)</f>
        <v>#N/A</v>
      </c>
      <c r="Q450" s="32"/>
    </row>
    <row r="451" spans="1:17">
      <c r="A451" s="264">
        <v>450</v>
      </c>
      <c r="B451" s="16" t="s">
        <v>922</v>
      </c>
      <c r="C451" s="260" t="s">
        <v>2988</v>
      </c>
      <c r="D451" s="262" t="s">
        <v>4639</v>
      </c>
      <c r="E451" s="31" t="s">
        <v>5377</v>
      </c>
      <c r="F451" s="31" t="s">
        <v>6017</v>
      </c>
      <c r="G451" s="31" t="s">
        <v>228</v>
      </c>
      <c r="H451" s="31" t="s">
        <v>2538</v>
      </c>
      <c r="I451" t="e">
        <f>_xlfn.XLOOKUP(C451,'様式Ⅲ－1(男子)'!$D$19:$D$108,'様式Ⅲ－1(男子)'!$J$19:$J$108)</f>
        <v>#N/A</v>
      </c>
      <c r="Q451" s="32"/>
    </row>
    <row r="452" spans="1:17">
      <c r="A452" s="264">
        <v>451</v>
      </c>
      <c r="B452" s="16" t="s">
        <v>923</v>
      </c>
      <c r="C452" s="260" t="s">
        <v>2985</v>
      </c>
      <c r="D452" s="262" t="s">
        <v>4640</v>
      </c>
      <c r="E452" s="31" t="s">
        <v>5377</v>
      </c>
      <c r="F452" s="31" t="s">
        <v>6017</v>
      </c>
      <c r="G452" s="31" t="s">
        <v>228</v>
      </c>
      <c r="H452" s="31" t="s">
        <v>2537</v>
      </c>
      <c r="I452" t="e">
        <f>_xlfn.XLOOKUP(C452,'様式Ⅲ－1(男子)'!$D$19:$D$108,'様式Ⅲ－1(男子)'!$J$19:$J$108)</f>
        <v>#N/A</v>
      </c>
      <c r="Q452" s="32"/>
    </row>
    <row r="453" spans="1:17">
      <c r="A453" s="264">
        <v>452</v>
      </c>
      <c r="B453" s="16" t="s">
        <v>924</v>
      </c>
      <c r="C453" s="260" t="s">
        <v>3471</v>
      </c>
      <c r="D453" s="262" t="s">
        <v>4641</v>
      </c>
      <c r="E453" s="31" t="s">
        <v>5377</v>
      </c>
      <c r="F453" s="31" t="s">
        <v>6017</v>
      </c>
      <c r="G453" s="31" t="s">
        <v>228</v>
      </c>
      <c r="H453" s="31" t="s">
        <v>2542</v>
      </c>
      <c r="I453" t="e">
        <f>_xlfn.XLOOKUP(C453,'様式Ⅲ－1(男子)'!$D$19:$D$108,'様式Ⅲ－1(男子)'!$J$19:$J$108)</f>
        <v>#N/A</v>
      </c>
      <c r="Q453" s="32"/>
    </row>
    <row r="454" spans="1:17">
      <c r="A454" s="264">
        <v>453</v>
      </c>
      <c r="B454" s="16" t="s">
        <v>925</v>
      </c>
      <c r="C454" s="260" t="s">
        <v>3468</v>
      </c>
      <c r="D454" s="262" t="s">
        <v>4301</v>
      </c>
      <c r="E454" s="31" t="s">
        <v>5377</v>
      </c>
      <c r="F454" s="31" t="s">
        <v>6017</v>
      </c>
      <c r="G454" s="31" t="s">
        <v>228</v>
      </c>
      <c r="H454" s="31" t="s">
        <v>2542</v>
      </c>
      <c r="I454" t="e">
        <f>_xlfn.XLOOKUP(C454,'様式Ⅲ－1(男子)'!$D$19:$D$108,'様式Ⅲ－1(男子)'!$J$19:$J$108)</f>
        <v>#N/A</v>
      </c>
      <c r="Q454" s="32"/>
    </row>
    <row r="455" spans="1:17">
      <c r="A455" s="264">
        <v>454</v>
      </c>
      <c r="B455" s="16" t="s">
        <v>926</v>
      </c>
      <c r="C455" s="260" t="s">
        <v>2701</v>
      </c>
      <c r="D455" s="262" t="s">
        <v>4642</v>
      </c>
      <c r="E455" s="31" t="s">
        <v>5377</v>
      </c>
      <c r="F455" s="31" t="s">
        <v>6017</v>
      </c>
      <c r="G455" s="31" t="s">
        <v>228</v>
      </c>
      <c r="H455" s="31" t="s">
        <v>2537</v>
      </c>
      <c r="I455" t="e">
        <f>_xlfn.XLOOKUP(C455,'様式Ⅲ－1(男子)'!$D$19:$D$108,'様式Ⅲ－1(男子)'!$J$19:$J$108)</f>
        <v>#N/A</v>
      </c>
      <c r="Q455" s="32"/>
    </row>
    <row r="456" spans="1:17">
      <c r="A456" s="264">
        <v>455</v>
      </c>
      <c r="B456" s="16" t="s">
        <v>927</v>
      </c>
      <c r="C456" s="260" t="s">
        <v>2560</v>
      </c>
      <c r="D456" s="262" t="s">
        <v>4643</v>
      </c>
      <c r="E456" s="31" t="s">
        <v>5377</v>
      </c>
      <c r="F456" s="31" t="s">
        <v>6017</v>
      </c>
      <c r="G456" s="31" t="s">
        <v>228</v>
      </c>
      <c r="H456" s="31" t="s">
        <v>429</v>
      </c>
      <c r="I456" t="e">
        <f>_xlfn.XLOOKUP(C456,'様式Ⅲ－1(男子)'!$D$19:$D$108,'様式Ⅲ－1(男子)'!$J$19:$J$108)</f>
        <v>#N/A</v>
      </c>
      <c r="Q456" s="32"/>
    </row>
    <row r="457" spans="1:17">
      <c r="A457" s="264">
        <v>456</v>
      </c>
      <c r="B457" s="16" t="s">
        <v>928</v>
      </c>
      <c r="C457" s="260" t="s">
        <v>3363</v>
      </c>
      <c r="D457" s="262" t="s">
        <v>4644</v>
      </c>
      <c r="E457" s="31" t="s">
        <v>5377</v>
      </c>
      <c r="F457" s="31" t="s">
        <v>6017</v>
      </c>
      <c r="G457" s="31" t="s">
        <v>228</v>
      </c>
      <c r="H457" s="31" t="s">
        <v>2542</v>
      </c>
      <c r="I457" t="e">
        <f>_xlfn.XLOOKUP(C457,'様式Ⅲ－1(男子)'!$D$19:$D$108,'様式Ⅲ－1(男子)'!$J$19:$J$108)</f>
        <v>#N/A</v>
      </c>
      <c r="Q457" s="32"/>
    </row>
    <row r="458" spans="1:17">
      <c r="A458" s="264">
        <v>457</v>
      </c>
      <c r="B458" s="16" t="s">
        <v>929</v>
      </c>
      <c r="C458" s="260" t="s">
        <v>3467</v>
      </c>
      <c r="D458" s="262" t="s">
        <v>4645</v>
      </c>
      <c r="E458" s="31" t="s">
        <v>5377</v>
      </c>
      <c r="F458" s="31" t="s">
        <v>6017</v>
      </c>
      <c r="G458" s="31" t="s">
        <v>228</v>
      </c>
      <c r="H458" s="31" t="s">
        <v>2542</v>
      </c>
      <c r="I458" t="e">
        <f>_xlfn.XLOOKUP(C458,'様式Ⅲ－1(男子)'!$D$19:$D$108,'様式Ⅲ－1(男子)'!$J$19:$J$108)</f>
        <v>#N/A</v>
      </c>
      <c r="Q458" s="32"/>
    </row>
    <row r="459" spans="1:17">
      <c r="A459" s="264">
        <v>458</v>
      </c>
      <c r="B459" s="16" t="s">
        <v>930</v>
      </c>
      <c r="C459" s="260" t="s">
        <v>3430</v>
      </c>
      <c r="D459" s="262" t="s">
        <v>4646</v>
      </c>
      <c r="E459" s="31" t="s">
        <v>5377</v>
      </c>
      <c r="F459" s="31" t="s">
        <v>6017</v>
      </c>
      <c r="G459" s="31" t="s">
        <v>228</v>
      </c>
      <c r="H459" s="31" t="s">
        <v>2542</v>
      </c>
      <c r="I459" t="e">
        <f>_xlfn.XLOOKUP(C459,'様式Ⅲ－1(男子)'!$D$19:$D$108,'様式Ⅲ－1(男子)'!$J$19:$J$108)</f>
        <v>#N/A</v>
      </c>
      <c r="Q459" s="32"/>
    </row>
    <row r="460" spans="1:17">
      <c r="A460" s="264">
        <v>459</v>
      </c>
      <c r="B460" s="16" t="s">
        <v>931</v>
      </c>
      <c r="C460" s="260" t="s">
        <v>3108</v>
      </c>
      <c r="D460" s="262" t="s">
        <v>4647</v>
      </c>
      <c r="E460" s="31" t="s">
        <v>5377</v>
      </c>
      <c r="F460" s="31" t="s">
        <v>6017</v>
      </c>
      <c r="G460" s="31" t="s">
        <v>228</v>
      </c>
      <c r="H460" s="31" t="s">
        <v>2538</v>
      </c>
      <c r="I460" t="e">
        <f>_xlfn.XLOOKUP(C460,'様式Ⅲ－1(男子)'!$D$19:$D$108,'様式Ⅲ－1(男子)'!$J$19:$J$108)</f>
        <v>#N/A</v>
      </c>
      <c r="Q460" s="32"/>
    </row>
    <row r="461" spans="1:17">
      <c r="A461" s="264">
        <v>460</v>
      </c>
      <c r="B461" s="16" t="s">
        <v>932</v>
      </c>
      <c r="C461" s="260" t="s">
        <v>3109</v>
      </c>
      <c r="D461" s="262" t="s">
        <v>4648</v>
      </c>
      <c r="E461" s="31" t="s">
        <v>5377</v>
      </c>
      <c r="F461" s="31" t="s">
        <v>6017</v>
      </c>
      <c r="G461" s="31" t="s">
        <v>228</v>
      </c>
      <c r="H461" s="31" t="s">
        <v>2538</v>
      </c>
      <c r="I461" t="e">
        <f>_xlfn.XLOOKUP(C461,'様式Ⅲ－1(男子)'!$D$19:$D$108,'様式Ⅲ－1(男子)'!$J$19:$J$108)</f>
        <v>#N/A</v>
      </c>
      <c r="Q461" s="32"/>
    </row>
    <row r="462" spans="1:17">
      <c r="A462" s="264">
        <v>461</v>
      </c>
      <c r="B462" s="16" t="s">
        <v>933</v>
      </c>
      <c r="C462" s="260" t="s">
        <v>2983</v>
      </c>
      <c r="D462" s="262" t="s">
        <v>4649</v>
      </c>
      <c r="E462" s="31" t="s">
        <v>5377</v>
      </c>
      <c r="F462" s="31" t="s">
        <v>6017</v>
      </c>
      <c r="G462" s="31" t="s">
        <v>228</v>
      </c>
      <c r="H462" s="31" t="s">
        <v>2537</v>
      </c>
      <c r="I462" t="e">
        <f>_xlfn.XLOOKUP(C462,'様式Ⅲ－1(男子)'!$D$19:$D$108,'様式Ⅲ－1(男子)'!$J$19:$J$108)</f>
        <v>#N/A</v>
      </c>
      <c r="Q462" s="32"/>
    </row>
    <row r="463" spans="1:17">
      <c r="A463" s="264">
        <v>462</v>
      </c>
      <c r="B463" s="16" t="s">
        <v>934</v>
      </c>
      <c r="C463" s="260" t="s">
        <v>2700</v>
      </c>
      <c r="D463" s="262" t="s">
        <v>4650</v>
      </c>
      <c r="E463" s="31" t="s">
        <v>5377</v>
      </c>
      <c r="F463" s="31" t="s">
        <v>6017</v>
      </c>
      <c r="G463" s="31" t="s">
        <v>228</v>
      </c>
      <c r="H463" s="31" t="s">
        <v>2537</v>
      </c>
      <c r="I463" t="e">
        <f>_xlfn.XLOOKUP(C463,'様式Ⅲ－1(男子)'!$D$19:$D$108,'様式Ⅲ－1(男子)'!$J$19:$J$108)</f>
        <v>#N/A</v>
      </c>
      <c r="Q463" s="32"/>
    </row>
    <row r="464" spans="1:17">
      <c r="A464" s="264">
        <v>463</v>
      </c>
      <c r="B464" s="16" t="s">
        <v>935</v>
      </c>
      <c r="C464" s="260" t="s">
        <v>2992</v>
      </c>
      <c r="D464" s="262" t="s">
        <v>4651</v>
      </c>
      <c r="E464" s="31" t="s">
        <v>5377</v>
      </c>
      <c r="F464" s="31" t="s">
        <v>6017</v>
      </c>
      <c r="G464" s="31" t="s">
        <v>228</v>
      </c>
      <c r="H464" s="31" t="s">
        <v>2538</v>
      </c>
      <c r="I464" t="e">
        <f>_xlfn.XLOOKUP(C464,'様式Ⅲ－1(男子)'!$D$19:$D$108,'様式Ⅲ－1(男子)'!$J$19:$J$108)</f>
        <v>#N/A</v>
      </c>
      <c r="Q464" s="32"/>
    </row>
    <row r="465" spans="1:17">
      <c r="A465" s="264">
        <v>464</v>
      </c>
      <c r="B465" s="16" t="s">
        <v>936</v>
      </c>
      <c r="C465" s="260" t="s">
        <v>2982</v>
      </c>
      <c r="D465" s="262" t="s">
        <v>4652</v>
      </c>
      <c r="E465" s="31" t="s">
        <v>5377</v>
      </c>
      <c r="F465" s="31" t="s">
        <v>6017</v>
      </c>
      <c r="G465" s="31" t="s">
        <v>228</v>
      </c>
      <c r="H465" s="31" t="s">
        <v>2537</v>
      </c>
      <c r="I465" t="e">
        <f>_xlfn.XLOOKUP(C465,'様式Ⅲ－1(男子)'!$D$19:$D$108,'様式Ⅲ－1(男子)'!$J$19:$J$108)</f>
        <v>#N/A</v>
      </c>
      <c r="Q465" s="32"/>
    </row>
    <row r="466" spans="1:17">
      <c r="A466" s="264">
        <v>465</v>
      </c>
      <c r="B466" s="16" t="s">
        <v>937</v>
      </c>
      <c r="C466" s="260" t="s">
        <v>3470</v>
      </c>
      <c r="D466" s="262" t="s">
        <v>4653</v>
      </c>
      <c r="E466" s="31" t="s">
        <v>5377</v>
      </c>
      <c r="F466" s="31" t="s">
        <v>6017</v>
      </c>
      <c r="G466" s="31" t="s">
        <v>228</v>
      </c>
      <c r="H466" s="31" t="s">
        <v>2542</v>
      </c>
      <c r="I466" t="e">
        <f>_xlfn.XLOOKUP(C466,'様式Ⅲ－1(男子)'!$D$19:$D$108,'様式Ⅲ－1(男子)'!$J$19:$J$108)</f>
        <v>#N/A</v>
      </c>
      <c r="Q466" s="32"/>
    </row>
    <row r="467" spans="1:17">
      <c r="A467" s="264">
        <v>466</v>
      </c>
      <c r="B467" s="16" t="s">
        <v>938</v>
      </c>
      <c r="C467" s="260" t="s">
        <v>3111</v>
      </c>
      <c r="D467" s="262" t="s">
        <v>4654</v>
      </c>
      <c r="E467" s="31" t="s">
        <v>5377</v>
      </c>
      <c r="F467" s="31" t="s">
        <v>6017</v>
      </c>
      <c r="G467" s="31" t="s">
        <v>228</v>
      </c>
      <c r="H467" s="31" t="s">
        <v>2538</v>
      </c>
      <c r="I467" t="e">
        <f>_xlfn.XLOOKUP(C467,'様式Ⅲ－1(男子)'!$D$19:$D$108,'様式Ⅲ－1(男子)'!$J$19:$J$108)</f>
        <v>#N/A</v>
      </c>
      <c r="Q467" s="32"/>
    </row>
    <row r="468" spans="1:17">
      <c r="A468" s="264">
        <v>467</v>
      </c>
      <c r="B468" s="16" t="s">
        <v>939</v>
      </c>
      <c r="C468" s="260" t="s">
        <v>3428</v>
      </c>
      <c r="D468" s="262" t="s">
        <v>4655</v>
      </c>
      <c r="E468" s="31" t="s">
        <v>5377</v>
      </c>
      <c r="F468" s="31" t="s">
        <v>6017</v>
      </c>
      <c r="G468" s="31" t="s">
        <v>228</v>
      </c>
      <c r="H468" s="31" t="s">
        <v>2542</v>
      </c>
      <c r="I468" t="e">
        <f>_xlfn.XLOOKUP(C468,'様式Ⅲ－1(男子)'!$D$19:$D$108,'様式Ⅲ－1(男子)'!$J$19:$J$108)</f>
        <v>#N/A</v>
      </c>
      <c r="Q468" s="32"/>
    </row>
    <row r="469" spans="1:17">
      <c r="A469" s="264">
        <v>468</v>
      </c>
      <c r="B469" s="16" t="s">
        <v>940</v>
      </c>
      <c r="C469" s="260" t="s">
        <v>3431</v>
      </c>
      <c r="D469" s="262" t="s">
        <v>4656</v>
      </c>
      <c r="E469" s="31" t="s">
        <v>5377</v>
      </c>
      <c r="F469" s="31" t="s">
        <v>6017</v>
      </c>
      <c r="G469" s="31" t="s">
        <v>228</v>
      </c>
      <c r="H469" s="31" t="s">
        <v>2542</v>
      </c>
      <c r="I469" t="e">
        <f>_xlfn.XLOOKUP(C469,'様式Ⅲ－1(男子)'!$D$19:$D$108,'様式Ⅲ－1(男子)'!$J$19:$J$108)</f>
        <v>#N/A</v>
      </c>
      <c r="Q469" s="32"/>
    </row>
    <row r="470" spans="1:17">
      <c r="A470" s="264">
        <v>469</v>
      </c>
      <c r="B470" s="16" t="s">
        <v>941</v>
      </c>
      <c r="C470" s="260" t="s">
        <v>3429</v>
      </c>
      <c r="D470" s="262" t="s">
        <v>4657</v>
      </c>
      <c r="E470" s="31" t="s">
        <v>5377</v>
      </c>
      <c r="F470" s="31" t="s">
        <v>6017</v>
      </c>
      <c r="G470" s="31" t="s">
        <v>228</v>
      </c>
      <c r="H470" s="31" t="s">
        <v>2542</v>
      </c>
      <c r="I470" t="e">
        <f>_xlfn.XLOOKUP(C470,'様式Ⅲ－1(男子)'!$D$19:$D$108,'様式Ⅲ－1(男子)'!$J$19:$J$108)</f>
        <v>#N/A</v>
      </c>
      <c r="Q470" s="32"/>
    </row>
    <row r="471" spans="1:17">
      <c r="A471" s="264">
        <v>470</v>
      </c>
      <c r="B471" s="16" t="s">
        <v>942</v>
      </c>
      <c r="C471" s="260" t="s">
        <v>3364</v>
      </c>
      <c r="D471" s="262" t="s">
        <v>4658</v>
      </c>
      <c r="E471" s="31" t="s">
        <v>5377</v>
      </c>
      <c r="F471" s="31" t="s">
        <v>6017</v>
      </c>
      <c r="G471" s="31" t="s">
        <v>228</v>
      </c>
      <c r="H471" s="31" t="s">
        <v>2542</v>
      </c>
      <c r="I471" t="e">
        <f>_xlfn.XLOOKUP(C471,'様式Ⅲ－1(男子)'!$D$19:$D$108,'様式Ⅲ－1(男子)'!$J$19:$J$108)</f>
        <v>#N/A</v>
      </c>
      <c r="Q471" s="32"/>
    </row>
    <row r="472" spans="1:17">
      <c r="A472" s="264">
        <v>471</v>
      </c>
      <c r="B472" s="16" t="s">
        <v>943</v>
      </c>
      <c r="C472" s="260" t="s">
        <v>2775</v>
      </c>
      <c r="D472" s="262" t="s">
        <v>4659</v>
      </c>
      <c r="E472" s="31" t="s">
        <v>5377</v>
      </c>
      <c r="F472" s="31" t="s">
        <v>6017</v>
      </c>
      <c r="G472" s="31" t="s">
        <v>228</v>
      </c>
      <c r="H472" s="31" t="s">
        <v>2537</v>
      </c>
      <c r="I472" t="e">
        <f>_xlfn.XLOOKUP(C472,'様式Ⅲ－1(男子)'!$D$19:$D$108,'様式Ⅲ－1(男子)'!$J$19:$J$108)</f>
        <v>#N/A</v>
      </c>
      <c r="Q472" s="32"/>
    </row>
    <row r="473" spans="1:17">
      <c r="A473" s="264">
        <v>472</v>
      </c>
      <c r="B473" s="16" t="s">
        <v>944</v>
      </c>
      <c r="C473" s="260" t="s">
        <v>3853</v>
      </c>
      <c r="D473" s="262" t="s">
        <v>4660</v>
      </c>
      <c r="E473" s="31" t="s">
        <v>5377</v>
      </c>
      <c r="F473" s="31" t="s">
        <v>6017</v>
      </c>
      <c r="G473" s="31" t="s">
        <v>228</v>
      </c>
      <c r="H473" s="31" t="s">
        <v>2536</v>
      </c>
      <c r="I473" t="e">
        <f>_xlfn.XLOOKUP(C473,'様式Ⅲ－1(男子)'!$D$19:$D$108,'様式Ⅲ－1(男子)'!$J$19:$J$108)</f>
        <v>#N/A</v>
      </c>
      <c r="Q473" s="32"/>
    </row>
    <row r="474" spans="1:17">
      <c r="A474" s="264">
        <v>473</v>
      </c>
      <c r="B474" s="16" t="s">
        <v>945</v>
      </c>
      <c r="C474" s="260" t="s">
        <v>2704</v>
      </c>
      <c r="D474" s="262" t="s">
        <v>4661</v>
      </c>
      <c r="E474" s="31" t="s">
        <v>5377</v>
      </c>
      <c r="F474" s="31" t="s">
        <v>6017</v>
      </c>
      <c r="G474" s="31" t="s">
        <v>228</v>
      </c>
      <c r="H474" s="31" t="s">
        <v>2537</v>
      </c>
      <c r="I474" t="e">
        <f>_xlfn.XLOOKUP(C474,'様式Ⅲ－1(男子)'!$D$19:$D$108,'様式Ⅲ－1(男子)'!$J$19:$J$108)</f>
        <v>#N/A</v>
      </c>
      <c r="Q474" s="32"/>
    </row>
    <row r="475" spans="1:17">
      <c r="A475" s="264">
        <v>474</v>
      </c>
      <c r="B475" s="16" t="s">
        <v>946</v>
      </c>
      <c r="C475" s="260" t="s">
        <v>2777</v>
      </c>
      <c r="D475" s="262" t="s">
        <v>4662</v>
      </c>
      <c r="E475" s="31" t="s">
        <v>5377</v>
      </c>
      <c r="F475" s="31" t="s">
        <v>6017</v>
      </c>
      <c r="G475" s="31" t="s">
        <v>228</v>
      </c>
      <c r="H475" s="31" t="s">
        <v>2537</v>
      </c>
      <c r="I475" t="e">
        <f>_xlfn.XLOOKUP(C475,'様式Ⅲ－1(男子)'!$D$19:$D$108,'様式Ⅲ－1(男子)'!$J$19:$J$108)</f>
        <v>#N/A</v>
      </c>
      <c r="Q475" s="32"/>
    </row>
    <row r="476" spans="1:17">
      <c r="A476" s="264">
        <v>475</v>
      </c>
      <c r="B476" s="16" t="s">
        <v>947</v>
      </c>
      <c r="C476" s="260" t="s">
        <v>2994</v>
      </c>
      <c r="D476" s="262" t="s">
        <v>4663</v>
      </c>
      <c r="E476" s="31" t="s">
        <v>5377</v>
      </c>
      <c r="F476" s="31" t="s">
        <v>6017</v>
      </c>
      <c r="G476" s="31" t="s">
        <v>228</v>
      </c>
      <c r="H476" s="31" t="s">
        <v>2538</v>
      </c>
      <c r="I476" t="e">
        <f>_xlfn.XLOOKUP(C476,'様式Ⅲ－1(男子)'!$D$19:$D$108,'様式Ⅲ－1(男子)'!$J$19:$J$108)</f>
        <v>#N/A</v>
      </c>
      <c r="Q476" s="32"/>
    </row>
    <row r="477" spans="1:17">
      <c r="A477" s="264">
        <v>476</v>
      </c>
      <c r="B477" s="16" t="s">
        <v>948</v>
      </c>
      <c r="C477" s="260" t="s">
        <v>2995</v>
      </c>
      <c r="D477" s="262" t="s">
        <v>4664</v>
      </c>
      <c r="E477" s="31" t="s">
        <v>5377</v>
      </c>
      <c r="F477" s="31" t="s">
        <v>6017</v>
      </c>
      <c r="G477" s="31" t="s">
        <v>228</v>
      </c>
      <c r="H477" s="31" t="s">
        <v>2537</v>
      </c>
      <c r="I477" t="e">
        <f>_xlfn.XLOOKUP(C477,'様式Ⅲ－1(男子)'!$D$19:$D$108,'様式Ⅲ－1(男子)'!$J$19:$J$108)</f>
        <v>#N/A</v>
      </c>
      <c r="Q477" s="32"/>
    </row>
    <row r="478" spans="1:17">
      <c r="A478" s="264">
        <v>477</v>
      </c>
      <c r="B478" s="16" t="s">
        <v>949</v>
      </c>
      <c r="C478" s="260" t="s">
        <v>2981</v>
      </c>
      <c r="D478" s="262" t="s">
        <v>4665</v>
      </c>
      <c r="E478" s="31" t="s">
        <v>5377</v>
      </c>
      <c r="F478" s="31" t="s">
        <v>6017</v>
      </c>
      <c r="G478" s="31" t="s">
        <v>228</v>
      </c>
      <c r="H478" s="31" t="s">
        <v>2537</v>
      </c>
      <c r="I478" t="e">
        <f>_xlfn.XLOOKUP(C478,'様式Ⅲ－1(男子)'!$D$19:$D$108,'様式Ⅲ－1(男子)'!$J$19:$J$108)</f>
        <v>#N/A</v>
      </c>
      <c r="Q478" s="32"/>
    </row>
    <row r="479" spans="1:17">
      <c r="A479" s="264">
        <v>478</v>
      </c>
      <c r="B479" s="16" t="s">
        <v>950</v>
      </c>
      <c r="C479" s="260" t="s">
        <v>2993</v>
      </c>
      <c r="D479" s="262" t="s">
        <v>4666</v>
      </c>
      <c r="E479" s="31" t="s">
        <v>5377</v>
      </c>
      <c r="F479" s="31" t="s">
        <v>6017</v>
      </c>
      <c r="G479" s="31" t="s">
        <v>228</v>
      </c>
      <c r="H479" s="31" t="s">
        <v>2538</v>
      </c>
      <c r="I479" t="e">
        <f>_xlfn.XLOOKUP(C479,'様式Ⅲ－1(男子)'!$D$19:$D$108,'様式Ⅲ－1(男子)'!$J$19:$J$108)</f>
        <v>#N/A</v>
      </c>
      <c r="Q479" s="32"/>
    </row>
    <row r="480" spans="1:17">
      <c r="A480" s="264">
        <v>479</v>
      </c>
      <c r="B480" s="16" t="s">
        <v>951</v>
      </c>
      <c r="C480" s="260" t="s">
        <v>3527</v>
      </c>
      <c r="D480" s="262" t="s">
        <v>4667</v>
      </c>
      <c r="E480" s="31" t="s">
        <v>5377</v>
      </c>
      <c r="F480" s="31" t="s">
        <v>6017</v>
      </c>
      <c r="G480" s="31" t="s">
        <v>228</v>
      </c>
      <c r="H480" s="31" t="s">
        <v>2542</v>
      </c>
      <c r="I480" t="e">
        <f>_xlfn.XLOOKUP(C480,'様式Ⅲ－1(男子)'!$D$19:$D$108,'様式Ⅲ－1(男子)'!$J$19:$J$108)</f>
        <v>#N/A</v>
      </c>
      <c r="Q480" s="32"/>
    </row>
    <row r="481" spans="1:17">
      <c r="A481" s="264">
        <v>480</v>
      </c>
      <c r="B481" s="16" t="s">
        <v>952</v>
      </c>
      <c r="C481" s="260" t="s">
        <v>2991</v>
      </c>
      <c r="D481" s="262" t="s">
        <v>4668</v>
      </c>
      <c r="E481" s="31" t="s">
        <v>5377</v>
      </c>
      <c r="F481" s="31" t="s">
        <v>6017</v>
      </c>
      <c r="G481" s="31" t="s">
        <v>228</v>
      </c>
      <c r="H481" s="31" t="s">
        <v>2538</v>
      </c>
      <c r="I481" t="e">
        <f>_xlfn.XLOOKUP(C481,'様式Ⅲ－1(男子)'!$D$19:$D$108,'様式Ⅲ－1(男子)'!$J$19:$J$108)</f>
        <v>#N/A</v>
      </c>
      <c r="Q481" s="32"/>
    </row>
    <row r="482" spans="1:17">
      <c r="A482" s="264">
        <v>481</v>
      </c>
      <c r="B482" s="16" t="s">
        <v>953</v>
      </c>
      <c r="C482" s="260" t="s">
        <v>3854</v>
      </c>
      <c r="D482" s="262" t="s">
        <v>4669</v>
      </c>
      <c r="E482" s="31" t="s">
        <v>5377</v>
      </c>
      <c r="F482" s="31" t="s">
        <v>6017</v>
      </c>
      <c r="G482" s="31" t="s">
        <v>228</v>
      </c>
      <c r="H482" s="31" t="s">
        <v>2538</v>
      </c>
      <c r="I482" t="e">
        <f>_xlfn.XLOOKUP(C482,'様式Ⅲ－1(男子)'!$D$19:$D$108,'様式Ⅲ－1(男子)'!$J$19:$J$108)</f>
        <v>#N/A</v>
      </c>
      <c r="Q482" s="32"/>
    </row>
    <row r="483" spans="1:17">
      <c r="A483" s="264">
        <v>482</v>
      </c>
      <c r="B483" s="16" t="s">
        <v>954</v>
      </c>
      <c r="C483" s="260" t="s">
        <v>3149</v>
      </c>
      <c r="D483" s="262" t="s">
        <v>4670</v>
      </c>
      <c r="E483" s="31" t="s">
        <v>5377</v>
      </c>
      <c r="F483" s="31" t="s">
        <v>6017</v>
      </c>
      <c r="G483" s="31" t="s">
        <v>228</v>
      </c>
      <c r="H483" s="31" t="s">
        <v>2538</v>
      </c>
      <c r="I483" t="e">
        <f>_xlfn.XLOOKUP(C483,'様式Ⅲ－1(男子)'!$D$19:$D$108,'様式Ⅲ－1(男子)'!$J$19:$J$108)</f>
        <v>#N/A</v>
      </c>
      <c r="Q483" s="32"/>
    </row>
    <row r="484" spans="1:17">
      <c r="A484" s="264">
        <v>483</v>
      </c>
      <c r="B484" s="16" t="s">
        <v>955</v>
      </c>
      <c r="C484" s="260" t="s">
        <v>2990</v>
      </c>
      <c r="D484" s="262" t="s">
        <v>4671</v>
      </c>
      <c r="E484" s="31" t="s">
        <v>5377</v>
      </c>
      <c r="F484" s="31" t="s">
        <v>6017</v>
      </c>
      <c r="G484" s="31" t="s">
        <v>228</v>
      </c>
      <c r="H484" s="31" t="s">
        <v>2538</v>
      </c>
      <c r="I484" t="e">
        <f>_xlfn.XLOOKUP(C484,'様式Ⅲ－1(男子)'!$D$19:$D$108,'様式Ⅲ－1(男子)'!$J$19:$J$108)</f>
        <v>#N/A</v>
      </c>
      <c r="Q484" s="32"/>
    </row>
    <row r="485" spans="1:17">
      <c r="A485" s="264">
        <v>484</v>
      </c>
      <c r="B485" s="16" t="s">
        <v>956</v>
      </c>
      <c r="C485" s="260" t="s">
        <v>3434</v>
      </c>
      <c r="D485" s="262" t="s">
        <v>4672</v>
      </c>
      <c r="E485" s="31" t="s">
        <v>5377</v>
      </c>
      <c r="F485" s="31" t="s">
        <v>6017</v>
      </c>
      <c r="G485" s="31" t="s">
        <v>228</v>
      </c>
      <c r="H485" s="31" t="s">
        <v>2542</v>
      </c>
      <c r="I485" t="e">
        <f>_xlfn.XLOOKUP(C485,'様式Ⅲ－1(男子)'!$D$19:$D$108,'様式Ⅲ－1(男子)'!$J$19:$J$108)</f>
        <v>#N/A</v>
      </c>
      <c r="Q485" s="32"/>
    </row>
    <row r="486" spans="1:17">
      <c r="A486" s="264">
        <v>485</v>
      </c>
      <c r="B486" s="16" t="s">
        <v>957</v>
      </c>
      <c r="C486" s="260" t="s">
        <v>2776</v>
      </c>
      <c r="D486" s="262" t="s">
        <v>4673</v>
      </c>
      <c r="E486" s="31" t="s">
        <v>5377</v>
      </c>
      <c r="F486" s="31" t="s">
        <v>6017</v>
      </c>
      <c r="G486" s="31" t="s">
        <v>228</v>
      </c>
      <c r="H486" s="31" t="s">
        <v>2537</v>
      </c>
      <c r="I486" t="e">
        <f>_xlfn.XLOOKUP(C486,'様式Ⅲ－1(男子)'!$D$19:$D$108,'様式Ⅲ－1(男子)'!$J$19:$J$108)</f>
        <v>#N/A</v>
      </c>
      <c r="Q486" s="32"/>
    </row>
    <row r="487" spans="1:17">
      <c r="A487" s="264">
        <v>486</v>
      </c>
      <c r="B487" s="16" t="s">
        <v>958</v>
      </c>
      <c r="C487" s="260" t="s">
        <v>3362</v>
      </c>
      <c r="D487" s="262" t="s">
        <v>4674</v>
      </c>
      <c r="E487" s="31" t="s">
        <v>5377</v>
      </c>
      <c r="F487" s="31" t="s">
        <v>6017</v>
      </c>
      <c r="G487" s="31" t="s">
        <v>228</v>
      </c>
      <c r="H487" s="31" t="s">
        <v>2542</v>
      </c>
      <c r="I487" t="e">
        <f>_xlfn.XLOOKUP(C487,'様式Ⅲ－1(男子)'!$D$19:$D$108,'様式Ⅲ－1(男子)'!$J$19:$J$108)</f>
        <v>#N/A</v>
      </c>
      <c r="Q487" s="32"/>
    </row>
    <row r="488" spans="1:17">
      <c r="A488" s="264">
        <v>487</v>
      </c>
      <c r="B488" s="16" t="s">
        <v>959</v>
      </c>
      <c r="C488" s="260" t="s">
        <v>3469</v>
      </c>
      <c r="D488" s="262" t="s">
        <v>4675</v>
      </c>
      <c r="E488" s="31" t="s">
        <v>5377</v>
      </c>
      <c r="F488" s="31" t="s">
        <v>6017</v>
      </c>
      <c r="G488" s="31" t="s">
        <v>228</v>
      </c>
      <c r="H488" s="31" t="s">
        <v>2542</v>
      </c>
      <c r="I488" t="e">
        <f>_xlfn.XLOOKUP(C488,'様式Ⅲ－1(男子)'!$D$19:$D$108,'様式Ⅲ－1(男子)'!$J$19:$J$108)</f>
        <v>#N/A</v>
      </c>
      <c r="Q488" s="32"/>
    </row>
    <row r="489" spans="1:17">
      <c r="A489" s="264">
        <v>488</v>
      </c>
      <c r="B489" s="16" t="s">
        <v>960</v>
      </c>
      <c r="C489" s="260" t="s">
        <v>2986</v>
      </c>
      <c r="D489" s="262" t="s">
        <v>4676</v>
      </c>
      <c r="E489" s="31" t="s">
        <v>5377</v>
      </c>
      <c r="F489" s="31" t="s">
        <v>6017</v>
      </c>
      <c r="G489" s="31" t="s">
        <v>228</v>
      </c>
      <c r="H489" s="31" t="s">
        <v>2538</v>
      </c>
      <c r="I489" t="e">
        <f>_xlfn.XLOOKUP(C489,'様式Ⅲ－1(男子)'!$D$19:$D$108,'様式Ⅲ－1(男子)'!$J$19:$J$108)</f>
        <v>#N/A</v>
      </c>
      <c r="Q489" s="32"/>
    </row>
    <row r="490" spans="1:17">
      <c r="A490" s="264">
        <v>489</v>
      </c>
      <c r="B490" s="16" t="s">
        <v>961</v>
      </c>
      <c r="C490" s="260" t="s">
        <v>3432</v>
      </c>
      <c r="D490" s="262" t="s">
        <v>4677</v>
      </c>
      <c r="E490" s="31" t="s">
        <v>5377</v>
      </c>
      <c r="F490" s="31" t="s">
        <v>6017</v>
      </c>
      <c r="G490" s="31" t="s">
        <v>228</v>
      </c>
      <c r="H490" s="31" t="s">
        <v>2542</v>
      </c>
      <c r="I490" t="e">
        <f>_xlfn.XLOOKUP(C490,'様式Ⅲ－1(男子)'!$D$19:$D$108,'様式Ⅲ－1(男子)'!$J$19:$J$108)</f>
        <v>#N/A</v>
      </c>
      <c r="Q490" s="32"/>
    </row>
    <row r="491" spans="1:17">
      <c r="A491" s="264">
        <v>490</v>
      </c>
      <c r="B491" s="16" t="s">
        <v>962</v>
      </c>
      <c r="C491" s="260" t="s">
        <v>3855</v>
      </c>
      <c r="D491" s="262" t="s">
        <v>4678</v>
      </c>
      <c r="E491" s="31" t="s">
        <v>5377</v>
      </c>
      <c r="F491" s="31" t="s">
        <v>6017</v>
      </c>
      <c r="G491" s="31" t="s">
        <v>228</v>
      </c>
      <c r="H491" s="31" t="s">
        <v>2536</v>
      </c>
      <c r="I491" t="e">
        <f>_xlfn.XLOOKUP(C491,'様式Ⅲ－1(男子)'!$D$19:$D$108,'様式Ⅲ－1(男子)'!$J$19:$J$108)</f>
        <v>#N/A</v>
      </c>
      <c r="Q491" s="32"/>
    </row>
    <row r="492" spans="1:17">
      <c r="A492" s="264">
        <v>491</v>
      </c>
      <c r="B492" s="16" t="s">
        <v>963</v>
      </c>
      <c r="C492" s="260" t="s">
        <v>3856</v>
      </c>
      <c r="D492" s="262" t="s">
        <v>4679</v>
      </c>
      <c r="E492" s="31" t="s">
        <v>5377</v>
      </c>
      <c r="F492" s="31" t="s">
        <v>6017</v>
      </c>
      <c r="G492" s="31" t="s">
        <v>228</v>
      </c>
      <c r="H492" s="31" t="s">
        <v>2536</v>
      </c>
      <c r="I492" t="e">
        <f>_xlfn.XLOOKUP(C492,'様式Ⅲ－1(男子)'!$D$19:$D$108,'様式Ⅲ－1(男子)'!$J$19:$J$108)</f>
        <v>#N/A</v>
      </c>
      <c r="Q492" s="32"/>
    </row>
    <row r="493" spans="1:17">
      <c r="A493" s="264">
        <v>492</v>
      </c>
      <c r="B493" s="16" t="s">
        <v>964</v>
      </c>
      <c r="C493" s="260" t="s">
        <v>3857</v>
      </c>
      <c r="D493" s="262" t="s">
        <v>4680</v>
      </c>
      <c r="E493" s="31" t="s">
        <v>5377</v>
      </c>
      <c r="F493" s="31" t="s">
        <v>6017</v>
      </c>
      <c r="G493" s="31" t="s">
        <v>228</v>
      </c>
      <c r="H493" s="31" t="s">
        <v>2536</v>
      </c>
      <c r="I493" t="e">
        <f>_xlfn.XLOOKUP(C493,'様式Ⅲ－1(男子)'!$D$19:$D$108,'様式Ⅲ－1(男子)'!$J$19:$J$108)</f>
        <v>#N/A</v>
      </c>
      <c r="Q493" s="32"/>
    </row>
    <row r="494" spans="1:17">
      <c r="A494" s="264">
        <v>493</v>
      </c>
      <c r="B494" s="16" t="s">
        <v>965</v>
      </c>
      <c r="C494" s="260" t="s">
        <v>3858</v>
      </c>
      <c r="D494" s="262" t="s">
        <v>4681</v>
      </c>
      <c r="E494" s="31" t="s">
        <v>5377</v>
      </c>
      <c r="F494" s="31" t="s">
        <v>6017</v>
      </c>
      <c r="G494" s="31" t="s">
        <v>228</v>
      </c>
      <c r="H494" s="31" t="s">
        <v>2536</v>
      </c>
      <c r="I494" t="e">
        <f>_xlfn.XLOOKUP(C494,'様式Ⅲ－1(男子)'!$D$19:$D$108,'様式Ⅲ－1(男子)'!$J$19:$J$108)</f>
        <v>#N/A</v>
      </c>
      <c r="Q494" s="32"/>
    </row>
    <row r="495" spans="1:17">
      <c r="A495" s="264">
        <v>494</v>
      </c>
      <c r="B495" s="16" t="s">
        <v>966</v>
      </c>
      <c r="C495" s="260" t="s">
        <v>3859</v>
      </c>
      <c r="D495" s="262" t="s">
        <v>4682</v>
      </c>
      <c r="E495" s="31" t="s">
        <v>5377</v>
      </c>
      <c r="F495" s="31" t="s">
        <v>6017</v>
      </c>
      <c r="G495" s="31" t="s">
        <v>228</v>
      </c>
      <c r="H495" s="31" t="s">
        <v>2536</v>
      </c>
      <c r="I495" t="e">
        <f>_xlfn.XLOOKUP(C495,'様式Ⅲ－1(男子)'!$D$19:$D$108,'様式Ⅲ－1(男子)'!$J$19:$J$108)</f>
        <v>#N/A</v>
      </c>
      <c r="Q495" s="32"/>
    </row>
    <row r="496" spans="1:17">
      <c r="A496" s="264">
        <v>495</v>
      </c>
      <c r="B496" s="16" t="s">
        <v>967</v>
      </c>
      <c r="C496" s="260" t="s">
        <v>3860</v>
      </c>
      <c r="D496" s="262" t="s">
        <v>4683</v>
      </c>
      <c r="E496" s="31" t="s">
        <v>5377</v>
      </c>
      <c r="F496" s="31" t="s">
        <v>6017</v>
      </c>
      <c r="G496" s="31" t="s">
        <v>228</v>
      </c>
      <c r="H496" s="31" t="s">
        <v>2536</v>
      </c>
      <c r="I496" t="e">
        <f>_xlfn.XLOOKUP(C496,'様式Ⅲ－1(男子)'!$D$19:$D$108,'様式Ⅲ－1(男子)'!$J$19:$J$108)</f>
        <v>#N/A</v>
      </c>
      <c r="Q496" s="32"/>
    </row>
    <row r="497" spans="1:17">
      <c r="A497" s="264">
        <v>496</v>
      </c>
      <c r="B497" s="16" t="s">
        <v>968</v>
      </c>
      <c r="C497" s="260" t="s">
        <v>3861</v>
      </c>
      <c r="D497" s="262" t="s">
        <v>4684</v>
      </c>
      <c r="E497" s="31" t="s">
        <v>5377</v>
      </c>
      <c r="F497" s="31" t="s">
        <v>6017</v>
      </c>
      <c r="G497" s="31" t="s">
        <v>228</v>
      </c>
      <c r="H497" s="31" t="s">
        <v>2536</v>
      </c>
      <c r="I497" t="e">
        <f>_xlfn.XLOOKUP(C497,'様式Ⅲ－1(男子)'!$D$19:$D$108,'様式Ⅲ－1(男子)'!$J$19:$J$108)</f>
        <v>#N/A</v>
      </c>
      <c r="Q497" s="32"/>
    </row>
    <row r="498" spans="1:17">
      <c r="A498" s="264">
        <v>497</v>
      </c>
      <c r="B498" s="16" t="s">
        <v>969</v>
      </c>
      <c r="C498" s="260" t="s">
        <v>3862</v>
      </c>
      <c r="D498" s="262" t="s">
        <v>4685</v>
      </c>
      <c r="E498" s="31" t="s">
        <v>5377</v>
      </c>
      <c r="F498" s="31" t="s">
        <v>6017</v>
      </c>
      <c r="G498" s="31" t="s">
        <v>228</v>
      </c>
      <c r="H498" s="31" t="s">
        <v>2536</v>
      </c>
      <c r="I498" t="e">
        <f>_xlfn.XLOOKUP(C498,'様式Ⅲ－1(男子)'!$D$19:$D$108,'様式Ⅲ－1(男子)'!$J$19:$J$108)</f>
        <v>#N/A</v>
      </c>
      <c r="Q498" s="32"/>
    </row>
    <row r="499" spans="1:17">
      <c r="A499" s="264">
        <v>498</v>
      </c>
      <c r="B499" s="16" t="s">
        <v>970</v>
      </c>
      <c r="C499" s="260" t="s">
        <v>3863</v>
      </c>
      <c r="D499" s="262" t="s">
        <v>4686</v>
      </c>
      <c r="E499" s="31" t="s">
        <v>5377</v>
      </c>
      <c r="F499" s="31" t="s">
        <v>6017</v>
      </c>
      <c r="G499" s="31" t="s">
        <v>228</v>
      </c>
      <c r="H499" s="31" t="s">
        <v>2536</v>
      </c>
      <c r="I499" t="e">
        <f>_xlfn.XLOOKUP(C499,'様式Ⅲ－1(男子)'!$D$19:$D$108,'様式Ⅲ－1(男子)'!$J$19:$J$108)</f>
        <v>#N/A</v>
      </c>
      <c r="Q499" s="32"/>
    </row>
    <row r="500" spans="1:17">
      <c r="A500" s="264">
        <v>499</v>
      </c>
      <c r="B500" s="16" t="s">
        <v>971</v>
      </c>
      <c r="C500" s="260" t="s">
        <v>3864</v>
      </c>
      <c r="D500" s="262" t="s">
        <v>4687</v>
      </c>
      <c r="E500" s="31" t="s">
        <v>5377</v>
      </c>
      <c r="F500" s="31" t="s">
        <v>6017</v>
      </c>
      <c r="G500" s="31" t="s">
        <v>228</v>
      </c>
      <c r="H500" s="31" t="s">
        <v>2536</v>
      </c>
      <c r="I500" t="e">
        <f>_xlfn.XLOOKUP(C500,'様式Ⅲ－1(男子)'!$D$19:$D$108,'様式Ⅲ－1(男子)'!$J$19:$J$108)</f>
        <v>#N/A</v>
      </c>
      <c r="Q500" s="32"/>
    </row>
    <row r="501" spans="1:17">
      <c r="A501" s="264">
        <v>500</v>
      </c>
      <c r="B501" s="16" t="s">
        <v>972</v>
      </c>
      <c r="C501" s="260" t="s">
        <v>3865</v>
      </c>
      <c r="D501" s="262" t="s">
        <v>4688</v>
      </c>
      <c r="E501" s="31" t="s">
        <v>5377</v>
      </c>
      <c r="F501" s="31" t="s">
        <v>6017</v>
      </c>
      <c r="G501" s="31" t="s">
        <v>228</v>
      </c>
      <c r="H501" s="31" t="s">
        <v>2536</v>
      </c>
      <c r="I501" t="e">
        <f>_xlfn.XLOOKUP(C501,'様式Ⅲ－1(男子)'!$D$19:$D$108,'様式Ⅲ－1(男子)'!$J$19:$J$108)</f>
        <v>#N/A</v>
      </c>
      <c r="Q501" s="32"/>
    </row>
    <row r="502" spans="1:17">
      <c r="A502" s="264">
        <v>501</v>
      </c>
      <c r="B502" s="16" t="s">
        <v>973</v>
      </c>
      <c r="C502" s="260" t="s">
        <v>3866</v>
      </c>
      <c r="D502" s="262" t="s">
        <v>4689</v>
      </c>
      <c r="E502" s="31" t="s">
        <v>5377</v>
      </c>
      <c r="F502" s="31" t="s">
        <v>6017</v>
      </c>
      <c r="G502" s="31" t="s">
        <v>228</v>
      </c>
      <c r="H502" s="31" t="s">
        <v>2536</v>
      </c>
      <c r="I502" t="e">
        <f>_xlfn.XLOOKUP(C502,'様式Ⅲ－1(男子)'!$D$19:$D$108,'様式Ⅲ－1(男子)'!$J$19:$J$108)</f>
        <v>#N/A</v>
      </c>
      <c r="Q502" s="32"/>
    </row>
    <row r="503" spans="1:17">
      <c r="A503" s="264">
        <v>502</v>
      </c>
      <c r="B503" s="16" t="s">
        <v>974</v>
      </c>
      <c r="C503" s="260" t="s">
        <v>3867</v>
      </c>
      <c r="D503" s="262" t="s">
        <v>4690</v>
      </c>
      <c r="E503" s="31" t="s">
        <v>5377</v>
      </c>
      <c r="F503" s="31" t="s">
        <v>6017</v>
      </c>
      <c r="G503" s="31" t="s">
        <v>228</v>
      </c>
      <c r="H503" s="31" t="s">
        <v>2538</v>
      </c>
      <c r="I503" t="e">
        <f>_xlfn.XLOOKUP(C503,'様式Ⅲ－1(男子)'!$D$19:$D$108,'様式Ⅲ－1(男子)'!$J$19:$J$108)</f>
        <v>#N/A</v>
      </c>
      <c r="Q503" s="32"/>
    </row>
    <row r="504" spans="1:17">
      <c r="A504" s="264">
        <v>503</v>
      </c>
      <c r="B504" s="16" t="s">
        <v>975</v>
      </c>
      <c r="C504" s="260" t="s">
        <v>3365</v>
      </c>
      <c r="D504" s="262" t="s">
        <v>4691</v>
      </c>
      <c r="E504" s="31" t="s">
        <v>5377</v>
      </c>
      <c r="F504" s="31" t="s">
        <v>6017</v>
      </c>
      <c r="G504" s="31" t="s">
        <v>228</v>
      </c>
      <c r="H504" s="31" t="s">
        <v>2538</v>
      </c>
      <c r="I504" t="e">
        <f>_xlfn.XLOOKUP(C504,'様式Ⅲ－1(男子)'!$D$19:$D$108,'様式Ⅲ－1(男子)'!$J$19:$J$108)</f>
        <v>#N/A</v>
      </c>
      <c r="Q504" s="32"/>
    </row>
    <row r="505" spans="1:17">
      <c r="A505" s="264">
        <v>504</v>
      </c>
      <c r="B505" s="16" t="s">
        <v>976</v>
      </c>
      <c r="C505" s="260" t="s">
        <v>2989</v>
      </c>
      <c r="D505" s="262" t="s">
        <v>4692</v>
      </c>
      <c r="E505" s="31" t="s">
        <v>5377</v>
      </c>
      <c r="F505" s="31" t="s">
        <v>6017</v>
      </c>
      <c r="G505" s="31" t="s">
        <v>228</v>
      </c>
      <c r="H505" s="31" t="s">
        <v>2538</v>
      </c>
      <c r="I505" t="e">
        <f>_xlfn.XLOOKUP(C505,'様式Ⅲ－1(男子)'!$D$19:$D$108,'様式Ⅲ－1(男子)'!$J$19:$J$108)</f>
        <v>#N/A</v>
      </c>
      <c r="Q505" s="32"/>
    </row>
    <row r="506" spans="1:17">
      <c r="A506" s="264">
        <v>505</v>
      </c>
      <c r="B506" s="16" t="s">
        <v>977</v>
      </c>
      <c r="C506" s="260" t="s">
        <v>3868</v>
      </c>
      <c r="D506" s="262" t="s">
        <v>4693</v>
      </c>
      <c r="E506" s="31" t="s">
        <v>5377</v>
      </c>
      <c r="F506" s="31" t="s">
        <v>6017</v>
      </c>
      <c r="G506" s="31" t="s">
        <v>234</v>
      </c>
      <c r="H506" s="31" t="s">
        <v>2542</v>
      </c>
      <c r="I506" t="e">
        <f>_xlfn.XLOOKUP(C506,'様式Ⅲ－1(男子)'!$D$19:$D$108,'様式Ⅲ－1(男子)'!$J$19:$J$108)</f>
        <v>#N/A</v>
      </c>
      <c r="Q506" s="32"/>
    </row>
    <row r="507" spans="1:17">
      <c r="A507" s="264">
        <v>506</v>
      </c>
      <c r="B507" s="16" t="s">
        <v>978</v>
      </c>
      <c r="C507" s="260" t="s">
        <v>3869</v>
      </c>
      <c r="D507" s="262" t="s">
        <v>4694</v>
      </c>
      <c r="E507" s="31" t="s">
        <v>5377</v>
      </c>
      <c r="F507" s="31" t="s">
        <v>6017</v>
      </c>
      <c r="G507" s="31" t="s">
        <v>234</v>
      </c>
      <c r="H507" s="31" t="s">
        <v>2536</v>
      </c>
      <c r="I507" t="e">
        <f>_xlfn.XLOOKUP(C507,'様式Ⅲ－1(男子)'!$D$19:$D$108,'様式Ⅲ－1(男子)'!$J$19:$J$108)</f>
        <v>#N/A</v>
      </c>
      <c r="Q507" s="32"/>
    </row>
    <row r="508" spans="1:17">
      <c r="A508" s="264">
        <v>507</v>
      </c>
      <c r="B508" s="16" t="s">
        <v>979</v>
      </c>
      <c r="C508" s="260" t="s">
        <v>3870</v>
      </c>
      <c r="D508" s="262" t="s">
        <v>4695</v>
      </c>
      <c r="E508" s="31" t="s">
        <v>5377</v>
      </c>
      <c r="F508" s="31" t="s">
        <v>6017</v>
      </c>
      <c r="G508" s="31" t="s">
        <v>234</v>
      </c>
      <c r="H508" s="31" t="s">
        <v>2542</v>
      </c>
      <c r="I508" t="e">
        <f>_xlfn.XLOOKUP(C508,'様式Ⅲ－1(男子)'!$D$19:$D$108,'様式Ⅲ－1(男子)'!$J$19:$J$108)</f>
        <v>#N/A</v>
      </c>
      <c r="Q508" s="32"/>
    </row>
    <row r="509" spans="1:17">
      <c r="A509" s="264">
        <v>508</v>
      </c>
      <c r="B509" s="16" t="s">
        <v>980</v>
      </c>
      <c r="C509" s="260" t="s">
        <v>2521</v>
      </c>
      <c r="D509" s="262" t="s">
        <v>4696</v>
      </c>
      <c r="E509" s="31" t="s">
        <v>5377</v>
      </c>
      <c r="F509" s="31" t="s">
        <v>6017</v>
      </c>
      <c r="G509" s="31" t="s">
        <v>234</v>
      </c>
      <c r="H509" s="31" t="s">
        <v>429</v>
      </c>
      <c r="I509" t="e">
        <f>_xlfn.XLOOKUP(C509,'様式Ⅲ－1(男子)'!$D$19:$D$108,'様式Ⅲ－1(男子)'!$J$19:$J$108)</f>
        <v>#N/A</v>
      </c>
      <c r="Q509" s="32"/>
    </row>
    <row r="510" spans="1:17">
      <c r="A510" s="264">
        <v>509</v>
      </c>
      <c r="B510" s="16" t="s">
        <v>981</v>
      </c>
      <c r="C510" s="260" t="s">
        <v>2754</v>
      </c>
      <c r="D510" s="262" t="s">
        <v>4697</v>
      </c>
      <c r="E510" s="31" t="s">
        <v>5377</v>
      </c>
      <c r="F510" s="31" t="s">
        <v>6017</v>
      </c>
      <c r="G510" s="31" t="s">
        <v>234</v>
      </c>
      <c r="H510" s="31" t="s">
        <v>2538</v>
      </c>
      <c r="I510" t="e">
        <f>_xlfn.XLOOKUP(C510,'様式Ⅲ－1(男子)'!$D$19:$D$108,'様式Ⅲ－1(男子)'!$J$19:$J$108)</f>
        <v>#N/A</v>
      </c>
      <c r="Q510" s="32"/>
    </row>
    <row r="511" spans="1:17">
      <c r="A511" s="264">
        <v>510</v>
      </c>
      <c r="B511" s="16" t="s">
        <v>982</v>
      </c>
      <c r="C511" s="260" t="s">
        <v>2567</v>
      </c>
      <c r="D511" s="262" t="s">
        <v>4698</v>
      </c>
      <c r="E511" s="31" t="s">
        <v>5377</v>
      </c>
      <c r="F511" s="31" t="s">
        <v>6017</v>
      </c>
      <c r="G511" s="31" t="s">
        <v>234</v>
      </c>
      <c r="H511" s="31" t="s">
        <v>2537</v>
      </c>
      <c r="I511" t="e">
        <f>_xlfn.XLOOKUP(C511,'様式Ⅲ－1(男子)'!$D$19:$D$108,'様式Ⅲ－1(男子)'!$J$19:$J$108)</f>
        <v>#N/A</v>
      </c>
      <c r="Q511" s="32"/>
    </row>
    <row r="512" spans="1:17">
      <c r="A512" s="264">
        <v>511</v>
      </c>
      <c r="B512" s="16" t="s">
        <v>983</v>
      </c>
      <c r="C512" s="260" t="s">
        <v>3366</v>
      </c>
      <c r="D512" s="262" t="s">
        <v>4699</v>
      </c>
      <c r="E512" s="31" t="s">
        <v>5377</v>
      </c>
      <c r="F512" s="31" t="s">
        <v>6017</v>
      </c>
      <c r="G512" s="31" t="s">
        <v>234</v>
      </c>
      <c r="H512" s="31" t="s">
        <v>2542</v>
      </c>
      <c r="I512" t="e">
        <f>_xlfn.XLOOKUP(C512,'様式Ⅲ－1(男子)'!$D$19:$D$108,'様式Ⅲ－1(男子)'!$J$19:$J$108)</f>
        <v>#N/A</v>
      </c>
      <c r="Q512" s="32"/>
    </row>
    <row r="513" spans="1:17">
      <c r="A513" s="264">
        <v>512</v>
      </c>
      <c r="B513" s="16" t="s">
        <v>984</v>
      </c>
      <c r="C513" s="260" t="s">
        <v>3367</v>
      </c>
      <c r="D513" s="262" t="s">
        <v>4700</v>
      </c>
      <c r="E513" s="31" t="s">
        <v>5377</v>
      </c>
      <c r="F513" s="31" t="s">
        <v>6017</v>
      </c>
      <c r="G513" s="31" t="s">
        <v>234</v>
      </c>
      <c r="H513" s="31" t="s">
        <v>2542</v>
      </c>
      <c r="I513" t="e">
        <f>_xlfn.XLOOKUP(C513,'様式Ⅲ－1(男子)'!$D$19:$D$108,'様式Ⅲ－1(男子)'!$J$19:$J$108)</f>
        <v>#N/A</v>
      </c>
      <c r="Q513" s="32"/>
    </row>
    <row r="514" spans="1:17">
      <c r="A514" s="264">
        <v>513</v>
      </c>
      <c r="B514" s="16" t="s">
        <v>985</v>
      </c>
      <c r="C514" s="260" t="s">
        <v>3112</v>
      </c>
      <c r="D514" s="262" t="s">
        <v>4701</v>
      </c>
      <c r="E514" s="31" t="s">
        <v>5377</v>
      </c>
      <c r="F514" s="31" t="s">
        <v>6017</v>
      </c>
      <c r="G514" s="31" t="s">
        <v>234</v>
      </c>
      <c r="H514" s="31" t="s">
        <v>2542</v>
      </c>
      <c r="I514" t="e">
        <f>_xlfn.XLOOKUP(C514,'様式Ⅲ－1(男子)'!$D$19:$D$108,'様式Ⅲ－1(男子)'!$J$19:$J$108)</f>
        <v>#N/A</v>
      </c>
      <c r="Q514" s="32"/>
    </row>
    <row r="515" spans="1:17">
      <c r="A515" s="264">
        <v>514</v>
      </c>
      <c r="B515" s="16" t="s">
        <v>986</v>
      </c>
      <c r="C515" s="260" t="s">
        <v>3515</v>
      </c>
      <c r="D515" s="262" t="s">
        <v>4702</v>
      </c>
      <c r="E515" s="31" t="s">
        <v>5377</v>
      </c>
      <c r="F515" s="31" t="s">
        <v>6017</v>
      </c>
      <c r="G515" s="31" t="s">
        <v>234</v>
      </c>
      <c r="H515" s="31" t="s">
        <v>2536</v>
      </c>
      <c r="I515" t="e">
        <f>_xlfn.XLOOKUP(C515,'様式Ⅲ－1(男子)'!$D$19:$D$108,'様式Ⅲ－1(男子)'!$J$19:$J$108)</f>
        <v>#N/A</v>
      </c>
      <c r="Q515" s="32"/>
    </row>
    <row r="516" spans="1:17">
      <c r="A516" s="264">
        <v>515</v>
      </c>
      <c r="B516" s="16" t="s">
        <v>987</v>
      </c>
      <c r="C516" s="260" t="s">
        <v>2659</v>
      </c>
      <c r="D516" s="262" t="s">
        <v>4703</v>
      </c>
      <c r="E516" s="31" t="s">
        <v>5377</v>
      </c>
      <c r="F516" s="31" t="s">
        <v>6017</v>
      </c>
      <c r="G516" s="31" t="s">
        <v>257</v>
      </c>
      <c r="H516" s="31" t="s">
        <v>2537</v>
      </c>
      <c r="I516" t="e">
        <f>_xlfn.XLOOKUP(C516,'様式Ⅲ－1(男子)'!$D$19:$D$108,'様式Ⅲ－1(男子)'!$J$19:$J$108)</f>
        <v>#N/A</v>
      </c>
      <c r="Q516" s="32"/>
    </row>
    <row r="517" spans="1:17">
      <c r="A517" s="264">
        <v>516</v>
      </c>
      <c r="B517" s="16" t="s">
        <v>988</v>
      </c>
      <c r="C517" s="260" t="s">
        <v>3871</v>
      </c>
      <c r="D517" s="262" t="s">
        <v>4704</v>
      </c>
      <c r="E517" s="31" t="s">
        <v>5377</v>
      </c>
      <c r="F517" s="31" t="s">
        <v>6017</v>
      </c>
      <c r="G517" s="31" t="s">
        <v>257</v>
      </c>
      <c r="H517" s="31" t="s">
        <v>2537</v>
      </c>
      <c r="I517" t="e">
        <f>_xlfn.XLOOKUP(C517,'様式Ⅲ－1(男子)'!$D$19:$D$108,'様式Ⅲ－1(男子)'!$J$19:$J$108)</f>
        <v>#N/A</v>
      </c>
      <c r="Q517" s="32"/>
    </row>
    <row r="518" spans="1:17">
      <c r="A518" s="264">
        <v>517</v>
      </c>
      <c r="B518" s="16" t="s">
        <v>989</v>
      </c>
      <c r="C518" s="260" t="s">
        <v>2952</v>
      </c>
      <c r="D518" s="262" t="s">
        <v>4705</v>
      </c>
      <c r="E518" s="31" t="s">
        <v>5377</v>
      </c>
      <c r="F518" s="31" t="s">
        <v>6017</v>
      </c>
      <c r="G518" s="31" t="s">
        <v>257</v>
      </c>
      <c r="H518" s="31" t="s">
        <v>2538</v>
      </c>
      <c r="I518" t="e">
        <f>_xlfn.XLOOKUP(C518,'様式Ⅲ－1(男子)'!$D$19:$D$108,'様式Ⅲ－1(男子)'!$J$19:$J$108)</f>
        <v>#N/A</v>
      </c>
      <c r="Q518" s="32"/>
    </row>
    <row r="519" spans="1:17">
      <c r="A519" s="264">
        <v>518</v>
      </c>
      <c r="B519" s="16" t="s">
        <v>990</v>
      </c>
      <c r="C519" s="260" t="s">
        <v>3049</v>
      </c>
      <c r="D519" s="262" t="s">
        <v>4706</v>
      </c>
      <c r="E519" s="31" t="s">
        <v>5377</v>
      </c>
      <c r="F519" s="31" t="s">
        <v>6017</v>
      </c>
      <c r="G519" s="31" t="s">
        <v>257</v>
      </c>
      <c r="H519" s="31" t="s">
        <v>2538</v>
      </c>
      <c r="I519" t="e">
        <f>_xlfn.XLOOKUP(C519,'様式Ⅲ－1(男子)'!$D$19:$D$108,'様式Ⅲ－1(男子)'!$J$19:$J$108)</f>
        <v>#N/A</v>
      </c>
      <c r="Q519" s="32"/>
    </row>
    <row r="520" spans="1:17">
      <c r="A520" s="264">
        <v>519</v>
      </c>
      <c r="B520" s="16" t="s">
        <v>991</v>
      </c>
      <c r="C520" s="260" t="s">
        <v>3528</v>
      </c>
      <c r="D520" s="262" t="s">
        <v>4707</v>
      </c>
      <c r="E520" s="31" t="s">
        <v>5377</v>
      </c>
      <c r="F520" s="31" t="s">
        <v>6017</v>
      </c>
      <c r="G520" s="31" t="s">
        <v>257</v>
      </c>
      <c r="H520" s="31" t="s">
        <v>2538</v>
      </c>
      <c r="I520" t="e">
        <f>_xlfn.XLOOKUP(C520,'様式Ⅲ－1(男子)'!$D$19:$D$108,'様式Ⅲ－1(男子)'!$J$19:$J$108)</f>
        <v>#N/A</v>
      </c>
    </row>
    <row r="521" spans="1:17">
      <c r="A521" s="264">
        <v>520</v>
      </c>
      <c r="B521" s="16" t="s">
        <v>992</v>
      </c>
      <c r="C521" s="260" t="s">
        <v>3450</v>
      </c>
      <c r="D521" s="262" t="s">
        <v>4708</v>
      </c>
      <c r="E521" s="31" t="s">
        <v>5377</v>
      </c>
      <c r="F521" s="31" t="s">
        <v>6017</v>
      </c>
      <c r="G521" s="31" t="s">
        <v>257</v>
      </c>
      <c r="H521" s="31" t="s">
        <v>2542</v>
      </c>
      <c r="I521" t="e">
        <f>_xlfn.XLOOKUP(C521,'様式Ⅲ－1(男子)'!$D$19:$D$108,'様式Ⅲ－1(男子)'!$J$19:$J$108)</f>
        <v>#N/A</v>
      </c>
    </row>
    <row r="522" spans="1:17">
      <c r="A522" s="264">
        <v>521</v>
      </c>
      <c r="B522" s="16" t="s">
        <v>993</v>
      </c>
      <c r="C522" s="260" t="s">
        <v>3872</v>
      </c>
      <c r="D522" s="262" t="s">
        <v>4709</v>
      </c>
      <c r="E522" s="31" t="s">
        <v>5377</v>
      </c>
      <c r="F522" s="31" t="s">
        <v>6017</v>
      </c>
      <c r="G522" s="31" t="s">
        <v>257</v>
      </c>
      <c r="H522" s="31" t="s">
        <v>2536</v>
      </c>
      <c r="I522" t="e">
        <f>_xlfn.XLOOKUP(C522,'様式Ⅲ－1(男子)'!$D$19:$D$108,'様式Ⅲ－1(男子)'!$J$19:$J$108)</f>
        <v>#N/A</v>
      </c>
    </row>
    <row r="523" spans="1:17">
      <c r="A523" s="264">
        <v>522</v>
      </c>
      <c r="B523" s="16" t="s">
        <v>994</v>
      </c>
      <c r="C523" s="260" t="s">
        <v>3402</v>
      </c>
      <c r="D523" s="262" t="s">
        <v>4710</v>
      </c>
      <c r="E523" s="31" t="s">
        <v>5377</v>
      </c>
      <c r="F523" s="31" t="s">
        <v>6017</v>
      </c>
      <c r="G523" s="31" t="s">
        <v>2516</v>
      </c>
      <c r="H523" s="31" t="s">
        <v>2542</v>
      </c>
      <c r="I523" t="e">
        <f>_xlfn.XLOOKUP(C523,'様式Ⅲ－1(男子)'!$D$19:$D$108,'様式Ⅲ－1(男子)'!$J$19:$J$108)</f>
        <v>#N/A</v>
      </c>
    </row>
    <row r="524" spans="1:17">
      <c r="A524" s="264">
        <v>523</v>
      </c>
      <c r="B524" s="16" t="s">
        <v>995</v>
      </c>
      <c r="C524" s="260" t="s">
        <v>3403</v>
      </c>
      <c r="D524" s="262" t="s">
        <v>4711</v>
      </c>
      <c r="E524" s="31" t="s">
        <v>5377</v>
      </c>
      <c r="F524" s="31" t="s">
        <v>6017</v>
      </c>
      <c r="G524" s="31" t="s">
        <v>2516</v>
      </c>
      <c r="H524" s="31" t="s">
        <v>2542</v>
      </c>
      <c r="I524" t="e">
        <f>_xlfn.XLOOKUP(C524,'様式Ⅲ－1(男子)'!$D$19:$D$108,'様式Ⅲ－1(男子)'!$J$19:$J$108)</f>
        <v>#N/A</v>
      </c>
    </row>
    <row r="525" spans="1:17">
      <c r="A525" s="264">
        <v>524</v>
      </c>
      <c r="B525" s="16" t="s">
        <v>996</v>
      </c>
      <c r="C525" s="260" t="s">
        <v>2705</v>
      </c>
      <c r="D525" s="262" t="s">
        <v>4712</v>
      </c>
      <c r="E525" s="31" t="s">
        <v>5377</v>
      </c>
      <c r="F525" s="31" t="s">
        <v>6017</v>
      </c>
      <c r="G525" s="31" t="s">
        <v>260</v>
      </c>
      <c r="H525" s="31" t="s">
        <v>2537</v>
      </c>
      <c r="I525" t="e">
        <f>_xlfn.XLOOKUP(C525,'様式Ⅲ－1(男子)'!$D$19:$D$108,'様式Ⅲ－1(男子)'!$J$19:$J$108)</f>
        <v>#N/A</v>
      </c>
    </row>
    <row r="526" spans="1:17">
      <c r="A526" s="264">
        <v>525</v>
      </c>
      <c r="B526" s="16" t="s">
        <v>997</v>
      </c>
      <c r="C526" s="260" t="s">
        <v>2786</v>
      </c>
      <c r="D526" s="262" t="s">
        <v>4713</v>
      </c>
      <c r="E526" s="31" t="s">
        <v>5377</v>
      </c>
      <c r="F526" s="31" t="s">
        <v>6017</v>
      </c>
      <c r="G526" s="31" t="s">
        <v>260</v>
      </c>
      <c r="H526" s="31" t="s">
        <v>2537</v>
      </c>
      <c r="I526" t="e">
        <f>_xlfn.XLOOKUP(C526,'様式Ⅲ－1(男子)'!$D$19:$D$108,'様式Ⅲ－1(男子)'!$J$19:$J$108)</f>
        <v>#N/A</v>
      </c>
    </row>
    <row r="527" spans="1:17">
      <c r="A527" s="264">
        <v>526</v>
      </c>
      <c r="B527" s="16" t="s">
        <v>998</v>
      </c>
      <c r="C527" s="260" t="s">
        <v>2785</v>
      </c>
      <c r="D527" s="262" t="s">
        <v>4714</v>
      </c>
      <c r="E527" s="31" t="s">
        <v>5377</v>
      </c>
      <c r="F527" s="31" t="s">
        <v>6017</v>
      </c>
      <c r="G527" s="31" t="s">
        <v>260</v>
      </c>
      <c r="H527" s="31" t="s">
        <v>2537</v>
      </c>
      <c r="I527" t="e">
        <f>_xlfn.XLOOKUP(C527,'様式Ⅲ－1(男子)'!$D$19:$D$108,'様式Ⅲ－1(男子)'!$J$19:$J$108)</f>
        <v>#N/A</v>
      </c>
    </row>
    <row r="528" spans="1:17">
      <c r="A528" s="264">
        <v>527</v>
      </c>
      <c r="B528" s="16" t="s">
        <v>999</v>
      </c>
      <c r="C528" s="260" t="s">
        <v>2956</v>
      </c>
      <c r="D528" s="262" t="s">
        <v>4715</v>
      </c>
      <c r="E528" s="31" t="s">
        <v>5377</v>
      </c>
      <c r="F528" s="31" t="s">
        <v>6017</v>
      </c>
      <c r="G528" s="31" t="s">
        <v>260</v>
      </c>
      <c r="H528" s="31" t="s">
        <v>2537</v>
      </c>
      <c r="I528" t="e">
        <f>_xlfn.XLOOKUP(C528,'様式Ⅲ－1(男子)'!$D$19:$D$108,'様式Ⅲ－1(男子)'!$J$19:$J$108)</f>
        <v>#N/A</v>
      </c>
    </row>
    <row r="529" spans="1:9">
      <c r="A529" s="264">
        <v>528</v>
      </c>
      <c r="B529" s="16" t="s">
        <v>1000</v>
      </c>
      <c r="C529" s="260" t="s">
        <v>2957</v>
      </c>
      <c r="D529" s="262" t="s">
        <v>4716</v>
      </c>
      <c r="E529" s="31" t="s">
        <v>5377</v>
      </c>
      <c r="F529" s="31" t="s">
        <v>6017</v>
      </c>
      <c r="G529" s="31" t="s">
        <v>260</v>
      </c>
      <c r="H529" s="31" t="s">
        <v>2537</v>
      </c>
      <c r="I529" t="e">
        <f>_xlfn.XLOOKUP(C529,'様式Ⅲ－1(男子)'!$D$19:$D$108,'様式Ⅲ－1(男子)'!$J$19:$J$108)</f>
        <v>#N/A</v>
      </c>
    </row>
    <row r="530" spans="1:9">
      <c r="A530" s="264">
        <v>529</v>
      </c>
      <c r="B530" s="16" t="s">
        <v>1001</v>
      </c>
      <c r="C530" s="260" t="s">
        <v>2958</v>
      </c>
      <c r="D530" s="262" t="s">
        <v>4717</v>
      </c>
      <c r="E530" s="31" t="s">
        <v>5377</v>
      </c>
      <c r="F530" s="31" t="s">
        <v>6017</v>
      </c>
      <c r="G530" s="31" t="s">
        <v>260</v>
      </c>
      <c r="H530" s="31" t="s">
        <v>2537</v>
      </c>
      <c r="I530" t="e">
        <f>_xlfn.XLOOKUP(C530,'様式Ⅲ－1(男子)'!$D$19:$D$108,'様式Ⅲ－1(男子)'!$J$19:$J$108)</f>
        <v>#N/A</v>
      </c>
    </row>
    <row r="531" spans="1:9">
      <c r="A531" s="264">
        <v>530</v>
      </c>
      <c r="B531" s="16" t="s">
        <v>1002</v>
      </c>
      <c r="C531" s="260" t="s">
        <v>3077</v>
      </c>
      <c r="D531" s="262" t="s">
        <v>4718</v>
      </c>
      <c r="E531" s="31" t="s">
        <v>5377</v>
      </c>
      <c r="F531" s="31" t="s">
        <v>6017</v>
      </c>
      <c r="G531" s="31" t="s">
        <v>260</v>
      </c>
      <c r="H531" s="31" t="s">
        <v>2538</v>
      </c>
      <c r="I531" t="e">
        <f>_xlfn.XLOOKUP(C531,'様式Ⅲ－1(男子)'!$D$19:$D$108,'様式Ⅲ－1(男子)'!$J$19:$J$108)</f>
        <v>#N/A</v>
      </c>
    </row>
    <row r="532" spans="1:9">
      <c r="A532" s="264">
        <v>531</v>
      </c>
      <c r="B532" s="16" t="s">
        <v>1003</v>
      </c>
      <c r="C532" s="260" t="s">
        <v>2959</v>
      </c>
      <c r="D532" s="262" t="s">
        <v>4719</v>
      </c>
      <c r="E532" s="31" t="s">
        <v>5377</v>
      </c>
      <c r="F532" s="31" t="s">
        <v>6017</v>
      </c>
      <c r="G532" s="31" t="s">
        <v>260</v>
      </c>
      <c r="H532" s="31" t="s">
        <v>2538</v>
      </c>
      <c r="I532" t="e">
        <f>_xlfn.XLOOKUP(C532,'様式Ⅲ－1(男子)'!$D$19:$D$108,'様式Ⅲ－1(男子)'!$J$19:$J$108)</f>
        <v>#N/A</v>
      </c>
    </row>
    <row r="533" spans="1:9">
      <c r="A533" s="264">
        <v>532</v>
      </c>
      <c r="B533" s="16" t="s">
        <v>1004</v>
      </c>
      <c r="C533" s="260" t="s">
        <v>3078</v>
      </c>
      <c r="D533" s="262" t="s">
        <v>4720</v>
      </c>
      <c r="E533" s="31" t="s">
        <v>5377</v>
      </c>
      <c r="F533" s="31" t="s">
        <v>6017</v>
      </c>
      <c r="G533" s="31" t="s">
        <v>260</v>
      </c>
      <c r="H533" s="31" t="s">
        <v>2538</v>
      </c>
      <c r="I533" t="e">
        <f>_xlfn.XLOOKUP(C533,'様式Ⅲ－1(男子)'!$D$19:$D$108,'様式Ⅲ－1(男子)'!$J$19:$J$108)</f>
        <v>#N/A</v>
      </c>
    </row>
    <row r="534" spans="1:9">
      <c r="A534" s="264">
        <v>533</v>
      </c>
      <c r="B534" s="16" t="s">
        <v>1005</v>
      </c>
      <c r="C534" s="260" t="s">
        <v>2960</v>
      </c>
      <c r="D534" s="262" t="s">
        <v>4721</v>
      </c>
      <c r="E534" s="31" t="s">
        <v>5377</v>
      </c>
      <c r="F534" s="31" t="s">
        <v>6017</v>
      </c>
      <c r="G534" s="31" t="s">
        <v>260</v>
      </c>
      <c r="H534" s="31" t="s">
        <v>2538</v>
      </c>
      <c r="I534" t="e">
        <f>_xlfn.XLOOKUP(C534,'様式Ⅲ－1(男子)'!$D$19:$D$108,'様式Ⅲ－1(男子)'!$J$19:$J$108)</f>
        <v>#N/A</v>
      </c>
    </row>
    <row r="535" spans="1:9">
      <c r="A535" s="264">
        <v>534</v>
      </c>
      <c r="B535" s="16" t="s">
        <v>1006</v>
      </c>
      <c r="C535" s="260" t="s">
        <v>3079</v>
      </c>
      <c r="D535" s="262" t="s">
        <v>4722</v>
      </c>
      <c r="E535" s="31" t="s">
        <v>5377</v>
      </c>
      <c r="F535" s="31" t="s">
        <v>6017</v>
      </c>
      <c r="G535" s="31" t="s">
        <v>260</v>
      </c>
      <c r="H535" s="31" t="s">
        <v>2538</v>
      </c>
      <c r="I535" t="e">
        <f>_xlfn.XLOOKUP(C535,'様式Ⅲ－1(男子)'!$D$19:$D$108,'様式Ⅲ－1(男子)'!$J$19:$J$108)</f>
        <v>#N/A</v>
      </c>
    </row>
    <row r="536" spans="1:9">
      <c r="A536" s="264">
        <v>535</v>
      </c>
      <c r="B536" s="16" t="s">
        <v>1007</v>
      </c>
      <c r="C536" s="260" t="s">
        <v>3080</v>
      </c>
      <c r="D536" s="262" t="s">
        <v>4723</v>
      </c>
      <c r="E536" s="31" t="s">
        <v>5377</v>
      </c>
      <c r="F536" s="31" t="s">
        <v>6017</v>
      </c>
      <c r="G536" s="31" t="s">
        <v>260</v>
      </c>
      <c r="H536" s="31" t="s">
        <v>2538</v>
      </c>
      <c r="I536" t="e">
        <f>_xlfn.XLOOKUP(C536,'様式Ⅲ－1(男子)'!$D$19:$D$108,'様式Ⅲ－1(男子)'!$J$19:$J$108)</f>
        <v>#N/A</v>
      </c>
    </row>
    <row r="537" spans="1:9">
      <c r="A537" s="264">
        <v>536</v>
      </c>
      <c r="B537" s="16" t="s">
        <v>1008</v>
      </c>
      <c r="C537" s="260" t="s">
        <v>3081</v>
      </c>
      <c r="D537" s="262" t="s">
        <v>4724</v>
      </c>
      <c r="E537" s="31" t="s">
        <v>5377</v>
      </c>
      <c r="F537" s="31" t="s">
        <v>6017</v>
      </c>
      <c r="G537" s="31" t="s">
        <v>260</v>
      </c>
      <c r="H537" s="31" t="s">
        <v>2538</v>
      </c>
      <c r="I537" t="e">
        <f>_xlfn.XLOOKUP(C537,'様式Ⅲ－1(男子)'!$D$19:$D$108,'様式Ⅲ－1(男子)'!$J$19:$J$108)</f>
        <v>#N/A</v>
      </c>
    </row>
    <row r="538" spans="1:9">
      <c r="A538" s="264">
        <v>537</v>
      </c>
      <c r="B538" s="16" t="s">
        <v>1009</v>
      </c>
      <c r="C538" s="260" t="s">
        <v>3082</v>
      </c>
      <c r="D538" s="262" t="s">
        <v>4725</v>
      </c>
      <c r="E538" s="31" t="s">
        <v>5377</v>
      </c>
      <c r="F538" s="31" t="s">
        <v>6017</v>
      </c>
      <c r="G538" s="31" t="s">
        <v>260</v>
      </c>
      <c r="H538" s="31" t="s">
        <v>2538</v>
      </c>
      <c r="I538" t="e">
        <f>_xlfn.XLOOKUP(C538,'様式Ⅲ－1(男子)'!$D$19:$D$108,'様式Ⅲ－1(男子)'!$J$19:$J$108)</f>
        <v>#N/A</v>
      </c>
    </row>
    <row r="539" spans="1:9">
      <c r="A539" s="264">
        <v>538</v>
      </c>
      <c r="B539" s="16" t="s">
        <v>1010</v>
      </c>
      <c r="C539" s="260" t="s">
        <v>2961</v>
      </c>
      <c r="D539" s="262" t="s">
        <v>4726</v>
      </c>
      <c r="E539" s="31" t="s">
        <v>5377</v>
      </c>
      <c r="F539" s="31" t="s">
        <v>6017</v>
      </c>
      <c r="G539" s="31" t="s">
        <v>260</v>
      </c>
      <c r="H539" s="31" t="s">
        <v>2538</v>
      </c>
      <c r="I539" t="e">
        <f>_xlfn.XLOOKUP(C539,'様式Ⅲ－1(男子)'!$D$19:$D$108,'様式Ⅲ－1(男子)'!$J$19:$J$108)</f>
        <v>#N/A</v>
      </c>
    </row>
    <row r="540" spans="1:9">
      <c r="A540" s="264">
        <v>539</v>
      </c>
      <c r="B540" s="16" t="s">
        <v>1011</v>
      </c>
      <c r="C540" s="260" t="s">
        <v>3509</v>
      </c>
      <c r="D540" s="262" t="s">
        <v>4727</v>
      </c>
      <c r="E540" s="31" t="s">
        <v>5377</v>
      </c>
      <c r="F540" s="31" t="s">
        <v>6017</v>
      </c>
      <c r="G540" s="31" t="s">
        <v>260</v>
      </c>
      <c r="H540" s="31" t="s">
        <v>2542</v>
      </c>
      <c r="I540" t="e">
        <f>_xlfn.XLOOKUP(C540,'様式Ⅲ－1(男子)'!$D$19:$D$108,'様式Ⅲ－1(男子)'!$J$19:$J$108)</f>
        <v>#N/A</v>
      </c>
    </row>
    <row r="541" spans="1:9">
      <c r="A541" s="264">
        <v>540</v>
      </c>
      <c r="B541" s="16" t="s">
        <v>1012</v>
      </c>
      <c r="C541" s="260" t="s">
        <v>3404</v>
      </c>
      <c r="D541" s="262" t="s">
        <v>4728</v>
      </c>
      <c r="E541" s="31" t="s">
        <v>5377</v>
      </c>
      <c r="F541" s="31" t="s">
        <v>6017</v>
      </c>
      <c r="G541" s="31" t="s">
        <v>260</v>
      </c>
      <c r="H541" s="31" t="s">
        <v>2542</v>
      </c>
      <c r="I541" t="e">
        <f>_xlfn.XLOOKUP(C541,'様式Ⅲ－1(男子)'!$D$19:$D$108,'様式Ⅲ－1(男子)'!$J$19:$J$108)</f>
        <v>#N/A</v>
      </c>
    </row>
    <row r="542" spans="1:9">
      <c r="A542" s="264">
        <v>541</v>
      </c>
      <c r="B542" s="16" t="s">
        <v>1013</v>
      </c>
      <c r="C542" s="260" t="s">
        <v>3510</v>
      </c>
      <c r="D542" s="262" t="s">
        <v>4729</v>
      </c>
      <c r="E542" s="31" t="s">
        <v>5377</v>
      </c>
      <c r="F542" s="31" t="s">
        <v>6017</v>
      </c>
      <c r="G542" s="31" t="s">
        <v>260</v>
      </c>
      <c r="H542" s="31" t="s">
        <v>2542</v>
      </c>
      <c r="I542" t="e">
        <f>_xlfn.XLOOKUP(C542,'様式Ⅲ－1(男子)'!$D$19:$D$108,'様式Ⅲ－1(男子)'!$J$19:$J$108)</f>
        <v>#N/A</v>
      </c>
    </row>
    <row r="543" spans="1:9">
      <c r="A543" s="264">
        <v>542</v>
      </c>
      <c r="B543" s="16" t="s">
        <v>1014</v>
      </c>
      <c r="C543" s="260" t="s">
        <v>3511</v>
      </c>
      <c r="D543" s="262" t="s">
        <v>4730</v>
      </c>
      <c r="E543" s="31" t="s">
        <v>5377</v>
      </c>
      <c r="F543" s="31" t="s">
        <v>6017</v>
      </c>
      <c r="G543" s="31" t="s">
        <v>260</v>
      </c>
      <c r="H543" s="31" t="s">
        <v>2542</v>
      </c>
      <c r="I543" t="e">
        <f>_xlfn.XLOOKUP(C543,'様式Ⅲ－1(男子)'!$D$19:$D$108,'様式Ⅲ－1(男子)'!$J$19:$J$108)</f>
        <v>#N/A</v>
      </c>
    </row>
    <row r="544" spans="1:9">
      <c r="A544" s="264">
        <v>543</v>
      </c>
      <c r="B544" s="16" t="s">
        <v>1015</v>
      </c>
      <c r="C544" s="260" t="s">
        <v>3512</v>
      </c>
      <c r="D544" s="262" t="s">
        <v>4731</v>
      </c>
      <c r="E544" s="31" t="s">
        <v>5377</v>
      </c>
      <c r="F544" s="31" t="s">
        <v>6017</v>
      </c>
      <c r="G544" s="31" t="s">
        <v>260</v>
      </c>
      <c r="H544" s="31" t="s">
        <v>2542</v>
      </c>
      <c r="I544" t="e">
        <f>_xlfn.XLOOKUP(C544,'様式Ⅲ－1(男子)'!$D$19:$D$108,'様式Ⅲ－1(男子)'!$J$19:$J$108)</f>
        <v>#N/A</v>
      </c>
    </row>
    <row r="545" spans="1:9">
      <c r="A545" s="264">
        <v>544</v>
      </c>
      <c r="B545" s="16" t="s">
        <v>1016</v>
      </c>
      <c r="C545" s="260" t="s">
        <v>3513</v>
      </c>
      <c r="D545" s="262" t="s">
        <v>4732</v>
      </c>
      <c r="E545" s="31" t="s">
        <v>5377</v>
      </c>
      <c r="F545" s="31" t="s">
        <v>6017</v>
      </c>
      <c r="G545" s="31" t="s">
        <v>260</v>
      </c>
      <c r="H545" s="31" t="s">
        <v>2542</v>
      </c>
      <c r="I545" t="e">
        <f>_xlfn.XLOOKUP(C545,'様式Ⅲ－1(男子)'!$D$19:$D$108,'様式Ⅲ－1(男子)'!$J$19:$J$108)</f>
        <v>#N/A</v>
      </c>
    </row>
    <row r="546" spans="1:9">
      <c r="A546" s="264">
        <v>545</v>
      </c>
      <c r="B546" s="16" t="s">
        <v>1017</v>
      </c>
      <c r="C546" s="260" t="s">
        <v>3873</v>
      </c>
      <c r="D546" s="262" t="s">
        <v>4733</v>
      </c>
      <c r="E546" s="31" t="s">
        <v>5377</v>
      </c>
      <c r="F546" s="31" t="s">
        <v>6017</v>
      </c>
      <c r="G546" s="31" t="s">
        <v>260</v>
      </c>
      <c r="H546" s="31" t="s">
        <v>2542</v>
      </c>
      <c r="I546" t="e">
        <f>_xlfn.XLOOKUP(C546,'様式Ⅲ－1(男子)'!$D$19:$D$108,'様式Ⅲ－1(男子)'!$J$19:$J$108)</f>
        <v>#N/A</v>
      </c>
    </row>
    <row r="547" spans="1:9">
      <c r="A547" s="264">
        <v>546</v>
      </c>
      <c r="B547" s="16" t="s">
        <v>1018</v>
      </c>
      <c r="C547" s="260" t="s">
        <v>3451</v>
      </c>
      <c r="D547" s="262" t="s">
        <v>4734</v>
      </c>
      <c r="E547" s="31" t="s">
        <v>5377</v>
      </c>
      <c r="F547" s="31" t="s">
        <v>6017</v>
      </c>
      <c r="G547" s="31" t="s">
        <v>260</v>
      </c>
      <c r="H547" s="31" t="s">
        <v>2542</v>
      </c>
      <c r="I547" t="e">
        <f>_xlfn.XLOOKUP(C547,'様式Ⅲ－1(男子)'!$D$19:$D$108,'様式Ⅲ－1(男子)'!$J$19:$J$108)</f>
        <v>#N/A</v>
      </c>
    </row>
    <row r="548" spans="1:9">
      <c r="A548" s="264">
        <v>547</v>
      </c>
      <c r="B548" s="16" t="s">
        <v>1019</v>
      </c>
      <c r="C548" s="260" t="s">
        <v>3530</v>
      </c>
      <c r="D548" s="262" t="s">
        <v>4735</v>
      </c>
      <c r="E548" s="31" t="s">
        <v>5377</v>
      </c>
      <c r="F548" s="31" t="s">
        <v>6017</v>
      </c>
      <c r="G548" s="31" t="s">
        <v>260</v>
      </c>
      <c r="H548" s="31" t="s">
        <v>2542</v>
      </c>
      <c r="I548" t="e">
        <f>_xlfn.XLOOKUP(C548,'様式Ⅲ－1(男子)'!$D$19:$D$108,'様式Ⅲ－1(男子)'!$J$19:$J$108)</f>
        <v>#N/A</v>
      </c>
    </row>
    <row r="549" spans="1:9">
      <c r="A549" s="264">
        <v>548</v>
      </c>
      <c r="B549" s="16" t="s">
        <v>1020</v>
      </c>
      <c r="C549" s="260" t="s">
        <v>3514</v>
      </c>
      <c r="D549" s="262" t="s">
        <v>4736</v>
      </c>
      <c r="E549" s="31" t="s">
        <v>5377</v>
      </c>
      <c r="F549" s="31" t="s">
        <v>6017</v>
      </c>
      <c r="G549" s="31" t="s">
        <v>260</v>
      </c>
      <c r="H549" s="31" t="s">
        <v>2542</v>
      </c>
      <c r="I549" t="e">
        <f>_xlfn.XLOOKUP(C549,'様式Ⅲ－1(男子)'!$D$19:$D$108,'様式Ⅲ－1(男子)'!$J$19:$J$108)</f>
        <v>#N/A</v>
      </c>
    </row>
    <row r="550" spans="1:9">
      <c r="A550" s="264">
        <v>549</v>
      </c>
      <c r="B550" s="16" t="s">
        <v>1021</v>
      </c>
      <c r="C550" s="260" t="s">
        <v>3452</v>
      </c>
      <c r="D550" s="262" t="s">
        <v>4737</v>
      </c>
      <c r="E550" s="31" t="s">
        <v>5377</v>
      </c>
      <c r="F550" s="31" t="s">
        <v>6017</v>
      </c>
      <c r="G550" s="31" t="s">
        <v>260</v>
      </c>
      <c r="H550" s="31" t="s">
        <v>2542</v>
      </c>
      <c r="I550" t="e">
        <f>_xlfn.XLOOKUP(C550,'様式Ⅲ－1(男子)'!$D$19:$D$108,'様式Ⅲ－1(男子)'!$J$19:$J$108)</f>
        <v>#N/A</v>
      </c>
    </row>
    <row r="551" spans="1:9">
      <c r="A551" s="264">
        <v>550</v>
      </c>
      <c r="B551" s="16" t="s">
        <v>1022</v>
      </c>
      <c r="C551" s="260" t="s">
        <v>3874</v>
      </c>
      <c r="D551" s="262" t="s">
        <v>4738</v>
      </c>
      <c r="E551" s="31" t="s">
        <v>5377</v>
      </c>
      <c r="F551" s="31" t="s">
        <v>6017</v>
      </c>
      <c r="G551" s="31" t="s">
        <v>260</v>
      </c>
      <c r="H551" s="31" t="s">
        <v>2536</v>
      </c>
      <c r="I551" t="e">
        <f>_xlfn.XLOOKUP(C551,'様式Ⅲ－1(男子)'!$D$19:$D$108,'様式Ⅲ－1(男子)'!$J$19:$J$108)</f>
        <v>#N/A</v>
      </c>
    </row>
    <row r="552" spans="1:9">
      <c r="A552" s="264">
        <v>551</v>
      </c>
      <c r="B552" s="16" t="s">
        <v>1023</v>
      </c>
      <c r="C552" s="260" t="s">
        <v>3875</v>
      </c>
      <c r="D552" s="262" t="s">
        <v>4739</v>
      </c>
      <c r="E552" s="31" t="s">
        <v>5377</v>
      </c>
      <c r="F552" s="31" t="s">
        <v>6017</v>
      </c>
      <c r="G552" s="31" t="s">
        <v>260</v>
      </c>
      <c r="H552" s="31" t="s">
        <v>2536</v>
      </c>
      <c r="I552" t="e">
        <f>_xlfn.XLOOKUP(C552,'様式Ⅲ－1(男子)'!$D$19:$D$108,'様式Ⅲ－1(男子)'!$J$19:$J$108)</f>
        <v>#N/A</v>
      </c>
    </row>
    <row r="553" spans="1:9">
      <c r="A553" s="264">
        <v>552</v>
      </c>
      <c r="B553" s="16" t="s">
        <v>1024</v>
      </c>
      <c r="C553" s="260" t="s">
        <v>3876</v>
      </c>
      <c r="D553" s="262" t="s">
        <v>4740</v>
      </c>
      <c r="E553" s="31" t="s">
        <v>5377</v>
      </c>
      <c r="F553" s="31" t="s">
        <v>6017</v>
      </c>
      <c r="G553" s="31" t="s">
        <v>260</v>
      </c>
      <c r="H553" s="31" t="s">
        <v>2536</v>
      </c>
      <c r="I553" t="e">
        <f>_xlfn.XLOOKUP(C553,'様式Ⅲ－1(男子)'!$D$19:$D$108,'様式Ⅲ－1(男子)'!$J$19:$J$108)</f>
        <v>#N/A</v>
      </c>
    </row>
    <row r="554" spans="1:9">
      <c r="A554" s="264">
        <v>553</v>
      </c>
      <c r="B554" s="16" t="s">
        <v>1025</v>
      </c>
      <c r="C554" s="260" t="s">
        <v>3877</v>
      </c>
      <c r="D554" s="262" t="s">
        <v>4741</v>
      </c>
      <c r="E554" s="31" t="s">
        <v>5377</v>
      </c>
      <c r="F554" s="31" t="s">
        <v>6017</v>
      </c>
      <c r="G554" s="31" t="s">
        <v>260</v>
      </c>
      <c r="H554" s="31" t="s">
        <v>2536</v>
      </c>
      <c r="I554" t="e">
        <f>_xlfn.XLOOKUP(C554,'様式Ⅲ－1(男子)'!$D$19:$D$108,'様式Ⅲ－1(男子)'!$J$19:$J$108)</f>
        <v>#N/A</v>
      </c>
    </row>
    <row r="555" spans="1:9">
      <c r="A555" s="264">
        <v>554</v>
      </c>
      <c r="B555" s="16" t="s">
        <v>1026</v>
      </c>
      <c r="C555" s="260" t="s">
        <v>3878</v>
      </c>
      <c r="D555" s="262" t="s">
        <v>4742</v>
      </c>
      <c r="E555" s="31" t="s">
        <v>5377</v>
      </c>
      <c r="F555" s="31" t="s">
        <v>6017</v>
      </c>
      <c r="G555" s="31" t="s">
        <v>5378</v>
      </c>
      <c r="H555" s="31" t="s">
        <v>2542</v>
      </c>
      <c r="I555" t="e">
        <f>_xlfn.XLOOKUP(C555,'様式Ⅲ－1(男子)'!$D$19:$D$108,'様式Ⅲ－1(男子)'!$J$19:$J$108)</f>
        <v>#N/A</v>
      </c>
    </row>
    <row r="556" spans="1:9">
      <c r="A556" s="264">
        <v>555</v>
      </c>
      <c r="B556" s="16" t="s">
        <v>1027</v>
      </c>
      <c r="C556" s="260" t="s">
        <v>3141</v>
      </c>
      <c r="D556" s="262" t="s">
        <v>4743</v>
      </c>
      <c r="E556" s="31" t="s">
        <v>5377</v>
      </c>
      <c r="F556" s="31" t="s">
        <v>6017</v>
      </c>
      <c r="G556" s="31" t="s">
        <v>5378</v>
      </c>
      <c r="H556" s="31" t="s">
        <v>2537</v>
      </c>
      <c r="I556" t="e">
        <f>_xlfn.XLOOKUP(C556,'様式Ⅲ－1(男子)'!$D$19:$D$108,'様式Ⅲ－1(男子)'!$J$19:$J$108)</f>
        <v>#N/A</v>
      </c>
    </row>
    <row r="557" spans="1:9">
      <c r="A557" s="264">
        <v>556</v>
      </c>
      <c r="B557" s="16" t="s">
        <v>1028</v>
      </c>
      <c r="C557" s="260" t="s">
        <v>3494</v>
      </c>
      <c r="D557" s="262" t="s">
        <v>4744</v>
      </c>
      <c r="E557" s="31" t="s">
        <v>5377</v>
      </c>
      <c r="F557" s="31" t="s">
        <v>6017</v>
      </c>
      <c r="G557" s="31" t="s">
        <v>5378</v>
      </c>
      <c r="H557" s="31" t="s">
        <v>2542</v>
      </c>
      <c r="I557" t="e">
        <f>_xlfn.XLOOKUP(C557,'様式Ⅲ－1(男子)'!$D$19:$D$108,'様式Ⅲ－1(男子)'!$J$19:$J$108)</f>
        <v>#N/A</v>
      </c>
    </row>
    <row r="558" spans="1:9">
      <c r="A558" s="264">
        <v>557</v>
      </c>
      <c r="B558" s="16" t="s">
        <v>1029</v>
      </c>
      <c r="C558" s="260" t="s">
        <v>3879</v>
      </c>
      <c r="D558" s="262" t="s">
        <v>4745</v>
      </c>
      <c r="E558" s="31" t="s">
        <v>5377</v>
      </c>
      <c r="F558" s="31" t="s">
        <v>6017</v>
      </c>
      <c r="G558" s="31" t="s">
        <v>5378</v>
      </c>
      <c r="H558" s="31" t="s">
        <v>2536</v>
      </c>
      <c r="I558" t="e">
        <f>_xlfn.XLOOKUP(C558,'様式Ⅲ－1(男子)'!$D$19:$D$108,'様式Ⅲ－1(男子)'!$J$19:$J$108)</f>
        <v>#N/A</v>
      </c>
    </row>
    <row r="559" spans="1:9">
      <c r="A559" s="264">
        <v>558</v>
      </c>
      <c r="B559" s="16" t="s">
        <v>1030</v>
      </c>
      <c r="C559" s="260" t="s">
        <v>3142</v>
      </c>
      <c r="D559" s="262" t="s">
        <v>4746</v>
      </c>
      <c r="E559" s="31" t="s">
        <v>5377</v>
      </c>
      <c r="F559" s="31" t="s">
        <v>6017</v>
      </c>
      <c r="G559" s="31" t="s">
        <v>5378</v>
      </c>
      <c r="H559" s="31" t="s">
        <v>2537</v>
      </c>
      <c r="I559" t="e">
        <f>_xlfn.XLOOKUP(C559,'様式Ⅲ－1(男子)'!$D$19:$D$108,'様式Ⅲ－1(男子)'!$J$19:$J$108)</f>
        <v>#N/A</v>
      </c>
    </row>
    <row r="560" spans="1:9">
      <c r="A560" s="264">
        <v>559</v>
      </c>
      <c r="B560" s="16" t="s">
        <v>1031</v>
      </c>
      <c r="C560" s="260" t="s">
        <v>3880</v>
      </c>
      <c r="D560" s="262" t="s">
        <v>4747</v>
      </c>
      <c r="E560" s="31" t="s">
        <v>5377</v>
      </c>
      <c r="F560" s="31" t="s">
        <v>6017</v>
      </c>
      <c r="G560" s="31" t="s">
        <v>5378</v>
      </c>
      <c r="H560" s="31" t="s">
        <v>2538</v>
      </c>
      <c r="I560" t="e">
        <f>_xlfn.XLOOKUP(C560,'様式Ⅲ－1(男子)'!$D$19:$D$108,'様式Ⅲ－1(男子)'!$J$19:$J$108)</f>
        <v>#N/A</v>
      </c>
    </row>
    <row r="561" spans="1:9">
      <c r="A561" s="264">
        <v>560</v>
      </c>
      <c r="B561" s="16" t="s">
        <v>1032</v>
      </c>
      <c r="C561" s="260" t="s">
        <v>3881</v>
      </c>
      <c r="D561" s="262" t="s">
        <v>4748</v>
      </c>
      <c r="E561" s="31" t="s">
        <v>5377</v>
      </c>
      <c r="F561" s="31" t="s">
        <v>6017</v>
      </c>
      <c r="G561" s="31" t="s">
        <v>5378</v>
      </c>
      <c r="H561" s="31" t="s">
        <v>2537</v>
      </c>
      <c r="I561" t="e">
        <f>_xlfn.XLOOKUP(C561,'様式Ⅲ－1(男子)'!$D$19:$D$108,'様式Ⅲ－1(男子)'!$J$19:$J$108)</f>
        <v>#N/A</v>
      </c>
    </row>
    <row r="562" spans="1:9">
      <c r="A562" s="264">
        <v>561</v>
      </c>
      <c r="B562" s="16" t="s">
        <v>1033</v>
      </c>
      <c r="C562" s="260" t="s">
        <v>3882</v>
      </c>
      <c r="D562" s="262" t="s">
        <v>4749</v>
      </c>
      <c r="E562" s="31" t="s">
        <v>5377</v>
      </c>
      <c r="F562" s="31" t="s">
        <v>6017</v>
      </c>
      <c r="G562" s="31" t="s">
        <v>5378</v>
      </c>
      <c r="H562" s="31" t="s">
        <v>2538</v>
      </c>
      <c r="I562" t="e">
        <f>_xlfn.XLOOKUP(C562,'様式Ⅲ－1(男子)'!$D$19:$D$108,'様式Ⅲ－1(男子)'!$J$19:$J$108)</f>
        <v>#N/A</v>
      </c>
    </row>
    <row r="563" spans="1:9">
      <c r="A563" s="264">
        <v>562</v>
      </c>
      <c r="B563" s="16" t="s">
        <v>1034</v>
      </c>
      <c r="C563" s="260" t="s">
        <v>3143</v>
      </c>
      <c r="D563" s="262" t="s">
        <v>4750</v>
      </c>
      <c r="E563" s="31" t="s">
        <v>5377</v>
      </c>
      <c r="F563" s="31" t="s">
        <v>6017</v>
      </c>
      <c r="G563" s="31" t="s">
        <v>5378</v>
      </c>
      <c r="H563" s="31" t="s">
        <v>2538</v>
      </c>
      <c r="I563" t="e">
        <f>_xlfn.XLOOKUP(C563,'様式Ⅲ－1(男子)'!$D$19:$D$108,'様式Ⅲ－1(男子)'!$J$19:$J$108)</f>
        <v>#N/A</v>
      </c>
    </row>
    <row r="564" spans="1:9">
      <c r="A564" s="264">
        <v>563</v>
      </c>
      <c r="B564" s="16" t="s">
        <v>1035</v>
      </c>
      <c r="C564" s="260" t="s">
        <v>3616</v>
      </c>
      <c r="D564" s="262" t="s">
        <v>4751</v>
      </c>
      <c r="E564" s="31" t="s">
        <v>5377</v>
      </c>
      <c r="F564" s="31" t="s">
        <v>6017</v>
      </c>
      <c r="G564" s="31" t="s">
        <v>5378</v>
      </c>
      <c r="H564" s="31" t="s">
        <v>2542</v>
      </c>
      <c r="I564" t="e">
        <f>_xlfn.XLOOKUP(C564,'様式Ⅲ－1(男子)'!$D$19:$D$108,'様式Ⅲ－1(男子)'!$J$19:$J$108)</f>
        <v>#N/A</v>
      </c>
    </row>
    <row r="565" spans="1:9">
      <c r="A565" s="264">
        <v>564</v>
      </c>
      <c r="B565" s="16" t="s">
        <v>1036</v>
      </c>
      <c r="C565" s="260" t="s">
        <v>3617</v>
      </c>
      <c r="D565" s="262" t="s">
        <v>4752</v>
      </c>
      <c r="E565" s="31" t="s">
        <v>5377</v>
      </c>
      <c r="F565" s="31" t="s">
        <v>6017</v>
      </c>
      <c r="G565" s="31" t="s">
        <v>5378</v>
      </c>
      <c r="H565" s="31" t="s">
        <v>2542</v>
      </c>
      <c r="I565" t="e">
        <f>_xlfn.XLOOKUP(C565,'様式Ⅲ－1(男子)'!$D$19:$D$108,'様式Ⅲ－1(男子)'!$J$19:$J$108)</f>
        <v>#N/A</v>
      </c>
    </row>
    <row r="566" spans="1:9">
      <c r="A566" s="264">
        <v>565</v>
      </c>
      <c r="B566" s="16" t="s">
        <v>1037</v>
      </c>
      <c r="C566" s="260" t="s">
        <v>2532</v>
      </c>
      <c r="D566" s="262" t="s">
        <v>4753</v>
      </c>
      <c r="E566" s="31" t="s">
        <v>5377</v>
      </c>
      <c r="F566" s="31" t="s">
        <v>6017</v>
      </c>
      <c r="G566" s="31" t="s">
        <v>288</v>
      </c>
      <c r="H566" s="31" t="s">
        <v>2541</v>
      </c>
      <c r="I566" t="e">
        <f>_xlfn.XLOOKUP(C566,'様式Ⅲ－1(男子)'!$D$19:$D$108,'様式Ⅲ－1(男子)'!$J$19:$J$108)</f>
        <v>#N/A</v>
      </c>
    </row>
    <row r="567" spans="1:9">
      <c r="A567" s="264">
        <v>566</v>
      </c>
      <c r="B567" s="16" t="s">
        <v>1038</v>
      </c>
      <c r="C567" s="260" t="s">
        <v>2834</v>
      </c>
      <c r="D567" s="262" t="s">
        <v>4754</v>
      </c>
      <c r="E567" s="31" t="s">
        <v>5377</v>
      </c>
      <c r="F567" s="31" t="s">
        <v>6017</v>
      </c>
      <c r="G567" s="31" t="s">
        <v>288</v>
      </c>
      <c r="H567" s="31" t="s">
        <v>2537</v>
      </c>
      <c r="I567" t="e">
        <f>_xlfn.XLOOKUP(C567,'様式Ⅲ－1(男子)'!$D$19:$D$108,'様式Ⅲ－1(男子)'!$J$19:$J$108)</f>
        <v>#N/A</v>
      </c>
    </row>
    <row r="568" spans="1:9">
      <c r="A568" s="264">
        <v>567</v>
      </c>
      <c r="B568" s="16" t="s">
        <v>1039</v>
      </c>
      <c r="C568" s="260" t="s">
        <v>3127</v>
      </c>
      <c r="D568" s="262" t="s">
        <v>4755</v>
      </c>
      <c r="E568" s="31" t="s">
        <v>5377</v>
      </c>
      <c r="F568" s="31" t="s">
        <v>6017</v>
      </c>
      <c r="G568" s="31" t="s">
        <v>288</v>
      </c>
      <c r="H568" s="31" t="s">
        <v>2538</v>
      </c>
      <c r="I568" t="e">
        <f>_xlfn.XLOOKUP(C568,'様式Ⅲ－1(男子)'!$D$19:$D$108,'様式Ⅲ－1(男子)'!$J$19:$J$108)</f>
        <v>#N/A</v>
      </c>
    </row>
    <row r="569" spans="1:9">
      <c r="A569" s="264">
        <v>568</v>
      </c>
      <c r="B569" s="16" t="s">
        <v>1040</v>
      </c>
      <c r="C569" s="260" t="s">
        <v>3586</v>
      </c>
      <c r="D569" s="262" t="s">
        <v>4756</v>
      </c>
      <c r="E569" s="31" t="s">
        <v>5377</v>
      </c>
      <c r="F569" s="31" t="s">
        <v>6017</v>
      </c>
      <c r="G569" s="31" t="s">
        <v>288</v>
      </c>
      <c r="H569" s="31" t="s">
        <v>2542</v>
      </c>
      <c r="I569" t="e">
        <f>_xlfn.XLOOKUP(C569,'様式Ⅲ－1(男子)'!$D$19:$D$108,'様式Ⅲ－1(男子)'!$J$19:$J$108)</f>
        <v>#N/A</v>
      </c>
    </row>
    <row r="570" spans="1:9">
      <c r="A570" s="264">
        <v>569</v>
      </c>
      <c r="B570" s="16" t="s">
        <v>1041</v>
      </c>
      <c r="C570" s="260" t="s">
        <v>3883</v>
      </c>
      <c r="D570" s="262" t="s">
        <v>4757</v>
      </c>
      <c r="E570" s="31" t="s">
        <v>5377</v>
      </c>
      <c r="F570" s="31" t="s">
        <v>6017</v>
      </c>
      <c r="G570" s="31" t="s">
        <v>274</v>
      </c>
      <c r="H570" s="31" t="s">
        <v>2537</v>
      </c>
      <c r="I570" t="e">
        <f>_xlfn.XLOOKUP(C570,'様式Ⅲ－1(男子)'!$D$19:$D$108,'様式Ⅲ－1(男子)'!$J$19:$J$108)</f>
        <v>#N/A</v>
      </c>
    </row>
    <row r="571" spans="1:9">
      <c r="A571" s="264">
        <v>570</v>
      </c>
      <c r="B571" s="16" t="s">
        <v>1042</v>
      </c>
      <c r="C571" s="260" t="s">
        <v>2813</v>
      </c>
      <c r="D571" s="262" t="s">
        <v>4758</v>
      </c>
      <c r="E571" s="31" t="s">
        <v>5377</v>
      </c>
      <c r="F571" s="31" t="s">
        <v>6017</v>
      </c>
      <c r="G571" s="31" t="s">
        <v>274</v>
      </c>
      <c r="H571" s="31" t="s">
        <v>2537</v>
      </c>
      <c r="I571" t="e">
        <f>_xlfn.XLOOKUP(C571,'様式Ⅲ－1(男子)'!$D$19:$D$108,'様式Ⅲ－1(男子)'!$J$19:$J$108)</f>
        <v>#N/A</v>
      </c>
    </row>
    <row r="572" spans="1:9">
      <c r="A572" s="264">
        <v>571</v>
      </c>
      <c r="B572" s="16" t="s">
        <v>1043</v>
      </c>
      <c r="C572" s="260" t="s">
        <v>2964</v>
      </c>
      <c r="D572" s="262" t="s">
        <v>4759</v>
      </c>
      <c r="E572" s="31" t="s">
        <v>5377</v>
      </c>
      <c r="F572" s="31" t="s">
        <v>6017</v>
      </c>
      <c r="G572" s="31" t="s">
        <v>274</v>
      </c>
      <c r="H572" s="31" t="s">
        <v>2537</v>
      </c>
      <c r="I572" t="e">
        <f>_xlfn.XLOOKUP(C572,'様式Ⅲ－1(男子)'!$D$19:$D$108,'様式Ⅲ－1(男子)'!$J$19:$J$108)</f>
        <v>#N/A</v>
      </c>
    </row>
    <row r="573" spans="1:9">
      <c r="A573" s="264">
        <v>572</v>
      </c>
      <c r="B573" s="16" t="s">
        <v>1044</v>
      </c>
      <c r="C573" s="260" t="s">
        <v>2812</v>
      </c>
      <c r="D573" s="262" t="s">
        <v>4760</v>
      </c>
      <c r="E573" s="31" t="s">
        <v>5377</v>
      </c>
      <c r="F573" s="31" t="s">
        <v>6017</v>
      </c>
      <c r="G573" s="31" t="s">
        <v>274</v>
      </c>
      <c r="H573" s="31" t="s">
        <v>2537</v>
      </c>
      <c r="I573" t="e">
        <f>_xlfn.XLOOKUP(C573,'様式Ⅲ－1(男子)'!$D$19:$D$108,'様式Ⅲ－1(男子)'!$J$19:$J$108)</f>
        <v>#N/A</v>
      </c>
    </row>
    <row r="574" spans="1:9">
      <c r="A574" s="264">
        <v>573</v>
      </c>
      <c r="B574" s="16" t="s">
        <v>1045</v>
      </c>
      <c r="C574" s="260" t="s">
        <v>2835</v>
      </c>
      <c r="D574" s="262" t="s">
        <v>4761</v>
      </c>
      <c r="E574" s="31" t="s">
        <v>5377</v>
      </c>
      <c r="F574" s="31" t="s">
        <v>6017</v>
      </c>
      <c r="G574" s="31" t="s">
        <v>274</v>
      </c>
      <c r="H574" s="31" t="s">
        <v>2537</v>
      </c>
      <c r="I574" t="e">
        <f>_xlfn.XLOOKUP(C574,'様式Ⅲ－1(男子)'!$D$19:$D$108,'様式Ⅲ－1(男子)'!$J$19:$J$108)</f>
        <v>#N/A</v>
      </c>
    </row>
    <row r="575" spans="1:9">
      <c r="A575" s="264">
        <v>574</v>
      </c>
      <c r="B575" s="16" t="s">
        <v>1046</v>
      </c>
      <c r="C575" s="260" t="s">
        <v>3128</v>
      </c>
      <c r="D575" s="262" t="s">
        <v>4762</v>
      </c>
      <c r="E575" s="31" t="s">
        <v>5377</v>
      </c>
      <c r="F575" s="31" t="s">
        <v>6017</v>
      </c>
      <c r="G575" s="31" t="s">
        <v>274</v>
      </c>
      <c r="H575" s="31" t="s">
        <v>2538</v>
      </c>
      <c r="I575" t="e">
        <f>_xlfn.XLOOKUP(C575,'様式Ⅲ－1(男子)'!$D$19:$D$108,'様式Ⅲ－1(男子)'!$J$19:$J$108)</f>
        <v>#N/A</v>
      </c>
    </row>
    <row r="576" spans="1:9">
      <c r="A576" s="264">
        <v>575</v>
      </c>
      <c r="B576" s="16" t="s">
        <v>1047</v>
      </c>
      <c r="C576" s="260" t="s">
        <v>3155</v>
      </c>
      <c r="D576" s="262" t="s">
        <v>4763</v>
      </c>
      <c r="E576" s="31" t="s">
        <v>5377</v>
      </c>
      <c r="F576" s="31" t="s">
        <v>6017</v>
      </c>
      <c r="G576" s="31" t="s">
        <v>274</v>
      </c>
      <c r="H576" s="31" t="s">
        <v>2538</v>
      </c>
      <c r="I576" t="e">
        <f>_xlfn.XLOOKUP(C576,'様式Ⅲ－1(男子)'!$D$19:$D$108,'様式Ⅲ－1(男子)'!$J$19:$J$108)</f>
        <v>#N/A</v>
      </c>
    </row>
    <row r="577" spans="1:9">
      <c r="A577" s="264">
        <v>576</v>
      </c>
      <c r="B577" s="16" t="s">
        <v>1048</v>
      </c>
      <c r="C577" s="260" t="s">
        <v>3316</v>
      </c>
      <c r="D577" s="262" t="s">
        <v>4764</v>
      </c>
      <c r="E577" s="31" t="s">
        <v>5377</v>
      </c>
      <c r="F577" s="31" t="s">
        <v>6017</v>
      </c>
      <c r="G577" s="31" t="s">
        <v>274</v>
      </c>
      <c r="H577" s="31" t="s">
        <v>2538</v>
      </c>
      <c r="I577" t="e">
        <f>_xlfn.XLOOKUP(C577,'様式Ⅲ－1(男子)'!$D$19:$D$108,'様式Ⅲ－1(男子)'!$J$19:$J$108)</f>
        <v>#N/A</v>
      </c>
    </row>
    <row r="578" spans="1:9">
      <c r="A578" s="264">
        <v>577</v>
      </c>
      <c r="B578" s="16" t="s">
        <v>1049</v>
      </c>
      <c r="C578" s="260" t="s">
        <v>3154</v>
      </c>
      <c r="D578" s="262" t="s">
        <v>4765</v>
      </c>
      <c r="E578" s="31" t="s">
        <v>5377</v>
      </c>
      <c r="F578" s="31" t="s">
        <v>6017</v>
      </c>
      <c r="G578" s="31" t="s">
        <v>274</v>
      </c>
      <c r="H578" s="31" t="s">
        <v>2538</v>
      </c>
      <c r="I578" t="e">
        <f>_xlfn.XLOOKUP(C578,'様式Ⅲ－1(男子)'!$D$19:$D$108,'様式Ⅲ－1(男子)'!$J$19:$J$108)</f>
        <v>#N/A</v>
      </c>
    </row>
    <row r="579" spans="1:9">
      <c r="A579" s="264">
        <v>578</v>
      </c>
      <c r="B579" s="16" t="s">
        <v>1050</v>
      </c>
      <c r="C579" s="260" t="s">
        <v>3317</v>
      </c>
      <c r="D579" s="262" t="s">
        <v>4766</v>
      </c>
      <c r="E579" s="31" t="s">
        <v>5377</v>
      </c>
      <c r="F579" s="31" t="s">
        <v>6017</v>
      </c>
      <c r="G579" s="31" t="s">
        <v>274</v>
      </c>
      <c r="H579" s="31" t="s">
        <v>2542</v>
      </c>
      <c r="I579" t="e">
        <f>_xlfn.XLOOKUP(C579,'様式Ⅲ－1(男子)'!$D$19:$D$108,'様式Ⅲ－1(男子)'!$J$19:$J$108)</f>
        <v>#N/A</v>
      </c>
    </row>
    <row r="580" spans="1:9">
      <c r="A580" s="264">
        <v>579</v>
      </c>
      <c r="B580" s="16" t="s">
        <v>1051</v>
      </c>
      <c r="C580" s="260" t="s">
        <v>3519</v>
      </c>
      <c r="D580" s="262" t="s">
        <v>4767</v>
      </c>
      <c r="E580" s="31" t="s">
        <v>5377</v>
      </c>
      <c r="F580" s="31" t="s">
        <v>6017</v>
      </c>
      <c r="G580" s="31" t="s">
        <v>274</v>
      </c>
      <c r="H580" s="31" t="s">
        <v>2542</v>
      </c>
      <c r="I580" t="e">
        <f>_xlfn.XLOOKUP(C580,'様式Ⅲ－1(男子)'!$D$19:$D$108,'様式Ⅲ－1(男子)'!$J$19:$J$108)</f>
        <v>#N/A</v>
      </c>
    </row>
    <row r="581" spans="1:9">
      <c r="A581" s="264">
        <v>580</v>
      </c>
      <c r="B581" s="16" t="s">
        <v>1052</v>
      </c>
      <c r="C581" s="260" t="s">
        <v>3464</v>
      </c>
      <c r="D581" s="262" t="s">
        <v>4768</v>
      </c>
      <c r="E581" s="31" t="s">
        <v>5377</v>
      </c>
      <c r="F581" s="31" t="s">
        <v>6017</v>
      </c>
      <c r="G581" s="31" t="s">
        <v>274</v>
      </c>
      <c r="H581" s="31" t="s">
        <v>2542</v>
      </c>
      <c r="I581" t="e">
        <f>_xlfn.XLOOKUP(C581,'様式Ⅲ－1(男子)'!$D$19:$D$108,'様式Ⅲ－1(男子)'!$J$19:$J$108)</f>
        <v>#N/A</v>
      </c>
    </row>
    <row r="582" spans="1:9">
      <c r="A582" s="264">
        <v>581</v>
      </c>
      <c r="B582" s="16" t="s">
        <v>1053</v>
      </c>
      <c r="C582" s="260" t="s">
        <v>3602</v>
      </c>
      <c r="D582" s="262" t="s">
        <v>4769</v>
      </c>
      <c r="E582" s="31" t="s">
        <v>5377</v>
      </c>
      <c r="F582" s="31" t="s">
        <v>6017</v>
      </c>
      <c r="G582" s="31" t="s">
        <v>274</v>
      </c>
      <c r="H582" s="31" t="s">
        <v>2542</v>
      </c>
      <c r="I582" t="e">
        <f>_xlfn.XLOOKUP(C582,'様式Ⅲ－1(男子)'!$D$19:$D$108,'様式Ⅲ－1(男子)'!$J$19:$J$108)</f>
        <v>#N/A</v>
      </c>
    </row>
    <row r="583" spans="1:9">
      <c r="A583" s="264">
        <v>582</v>
      </c>
      <c r="B583" s="16" t="s">
        <v>1054</v>
      </c>
      <c r="C583" s="260" t="s">
        <v>3466</v>
      </c>
      <c r="D583" s="262" t="s">
        <v>4770</v>
      </c>
      <c r="E583" s="31" t="s">
        <v>5377</v>
      </c>
      <c r="F583" s="31" t="s">
        <v>6017</v>
      </c>
      <c r="G583" s="31" t="s">
        <v>274</v>
      </c>
      <c r="H583" s="31" t="s">
        <v>2542</v>
      </c>
      <c r="I583" t="e">
        <f>_xlfn.XLOOKUP(C583,'様式Ⅲ－1(男子)'!$D$19:$D$108,'様式Ⅲ－1(男子)'!$J$19:$J$108)</f>
        <v>#N/A</v>
      </c>
    </row>
    <row r="584" spans="1:9">
      <c r="A584" s="264">
        <v>583</v>
      </c>
      <c r="B584" s="16" t="s">
        <v>1055</v>
      </c>
      <c r="C584" s="260" t="s">
        <v>3624</v>
      </c>
      <c r="D584" s="262" t="s">
        <v>4771</v>
      </c>
      <c r="E584" s="31" t="s">
        <v>5377</v>
      </c>
      <c r="F584" s="31" t="s">
        <v>6017</v>
      </c>
      <c r="G584" s="31" t="s">
        <v>274</v>
      </c>
      <c r="H584" s="31" t="s">
        <v>2542</v>
      </c>
      <c r="I584" t="e">
        <f>_xlfn.XLOOKUP(C584,'様式Ⅲ－1(男子)'!$D$19:$D$108,'様式Ⅲ－1(男子)'!$J$19:$J$108)</f>
        <v>#N/A</v>
      </c>
    </row>
    <row r="585" spans="1:9">
      <c r="A585" s="264">
        <v>584</v>
      </c>
      <c r="B585" s="16" t="s">
        <v>1056</v>
      </c>
      <c r="C585" s="260" t="s">
        <v>3465</v>
      </c>
      <c r="D585" s="262" t="s">
        <v>4772</v>
      </c>
      <c r="E585" s="31" t="s">
        <v>5377</v>
      </c>
      <c r="F585" s="31" t="s">
        <v>6017</v>
      </c>
      <c r="G585" s="31" t="s">
        <v>274</v>
      </c>
      <c r="H585" s="31" t="s">
        <v>2542</v>
      </c>
      <c r="I585" t="e">
        <f>_xlfn.XLOOKUP(C585,'様式Ⅲ－1(男子)'!$D$19:$D$108,'様式Ⅲ－1(男子)'!$J$19:$J$108)</f>
        <v>#N/A</v>
      </c>
    </row>
    <row r="586" spans="1:9">
      <c r="A586" s="264">
        <v>585</v>
      </c>
      <c r="B586" s="16" t="s">
        <v>1057</v>
      </c>
      <c r="C586" s="260" t="s">
        <v>3555</v>
      </c>
      <c r="D586" s="262" t="s">
        <v>4773</v>
      </c>
      <c r="E586" s="31" t="s">
        <v>5377</v>
      </c>
      <c r="F586" s="31" t="s">
        <v>6017</v>
      </c>
      <c r="G586" s="31" t="s">
        <v>277</v>
      </c>
      <c r="H586" s="31" t="s">
        <v>2542</v>
      </c>
      <c r="I586" t="e">
        <f>_xlfn.XLOOKUP(C586,'様式Ⅲ－1(男子)'!$D$19:$D$108,'様式Ⅲ－1(男子)'!$J$19:$J$108)</f>
        <v>#N/A</v>
      </c>
    </row>
    <row r="587" spans="1:9">
      <c r="A587" s="264">
        <v>586</v>
      </c>
      <c r="B587" s="16" t="s">
        <v>1058</v>
      </c>
      <c r="C587" s="260" t="s">
        <v>3129</v>
      </c>
      <c r="D587" s="262" t="s">
        <v>4774</v>
      </c>
      <c r="E587" s="31" t="s">
        <v>5377</v>
      </c>
      <c r="F587" s="31" t="s">
        <v>6017</v>
      </c>
      <c r="G587" s="31" t="s">
        <v>277</v>
      </c>
      <c r="H587" s="31" t="s">
        <v>2538</v>
      </c>
      <c r="I587" t="e">
        <f>_xlfn.XLOOKUP(C587,'様式Ⅲ－1(男子)'!$D$19:$D$108,'様式Ⅲ－1(男子)'!$J$19:$J$108)</f>
        <v>#N/A</v>
      </c>
    </row>
    <row r="588" spans="1:9">
      <c r="A588" s="264">
        <v>587</v>
      </c>
      <c r="B588" s="16" t="s">
        <v>1059</v>
      </c>
      <c r="C588" s="260" t="s">
        <v>2569</v>
      </c>
      <c r="D588" s="262" t="s">
        <v>4775</v>
      </c>
      <c r="E588" s="31" t="s">
        <v>5377</v>
      </c>
      <c r="F588" s="31" t="s">
        <v>6017</v>
      </c>
      <c r="G588" s="31" t="s">
        <v>277</v>
      </c>
      <c r="H588" s="31" t="s">
        <v>429</v>
      </c>
      <c r="I588" t="e">
        <f>_xlfn.XLOOKUP(C588,'様式Ⅲ－1(男子)'!$D$19:$D$108,'様式Ⅲ－1(男子)'!$J$19:$J$108)</f>
        <v>#N/A</v>
      </c>
    </row>
    <row r="589" spans="1:9">
      <c r="A589" s="264">
        <v>588</v>
      </c>
      <c r="B589" s="16" t="s">
        <v>1060</v>
      </c>
      <c r="C589" s="260" t="s">
        <v>2523</v>
      </c>
      <c r="D589" s="262" t="s">
        <v>4776</v>
      </c>
      <c r="E589" s="31" t="s">
        <v>5377</v>
      </c>
      <c r="F589" s="31" t="s">
        <v>6017</v>
      </c>
      <c r="G589" s="31" t="s">
        <v>277</v>
      </c>
      <c r="H589" s="31" t="s">
        <v>424</v>
      </c>
      <c r="I589" t="e">
        <f>_xlfn.XLOOKUP(C589,'様式Ⅲ－1(男子)'!$D$19:$D$108,'様式Ⅲ－1(男子)'!$J$19:$J$108)</f>
        <v>#N/A</v>
      </c>
    </row>
    <row r="590" spans="1:9">
      <c r="A590" s="264">
        <v>589</v>
      </c>
      <c r="B590" s="16" t="s">
        <v>1061</v>
      </c>
      <c r="C590" s="260" t="s">
        <v>2577</v>
      </c>
      <c r="D590" s="262" t="s">
        <v>4777</v>
      </c>
      <c r="E590" s="31" t="s">
        <v>5377</v>
      </c>
      <c r="F590" s="31" t="s">
        <v>6017</v>
      </c>
      <c r="G590" s="31" t="s">
        <v>277</v>
      </c>
      <c r="H590" s="31" t="s">
        <v>429</v>
      </c>
      <c r="I590" t="e">
        <f>_xlfn.XLOOKUP(C590,'様式Ⅲ－1(男子)'!$D$19:$D$108,'様式Ⅲ－1(男子)'!$J$19:$J$108)</f>
        <v>#N/A</v>
      </c>
    </row>
    <row r="591" spans="1:9">
      <c r="A591" s="264">
        <v>590</v>
      </c>
      <c r="B591" s="16" t="s">
        <v>1062</v>
      </c>
      <c r="C591" s="260" t="s">
        <v>3552</v>
      </c>
      <c r="D591" s="262" t="s">
        <v>4778</v>
      </c>
      <c r="E591" s="31" t="s">
        <v>5377</v>
      </c>
      <c r="F591" s="31" t="s">
        <v>6017</v>
      </c>
      <c r="G591" s="31" t="s">
        <v>277</v>
      </c>
      <c r="H591" s="31" t="s">
        <v>2542</v>
      </c>
      <c r="I591" t="e">
        <f>_xlfn.XLOOKUP(C591,'様式Ⅲ－1(男子)'!$D$19:$D$108,'様式Ⅲ－1(男子)'!$J$19:$J$108)</f>
        <v>#N/A</v>
      </c>
    </row>
    <row r="592" spans="1:9">
      <c r="A592" s="264">
        <v>591</v>
      </c>
      <c r="B592" s="16" t="s">
        <v>1063</v>
      </c>
      <c r="C592" s="260" t="s">
        <v>3089</v>
      </c>
      <c r="D592" s="262" t="s">
        <v>4779</v>
      </c>
      <c r="E592" s="31" t="s">
        <v>5377</v>
      </c>
      <c r="F592" s="31" t="s">
        <v>6017</v>
      </c>
      <c r="G592" s="31" t="s">
        <v>277</v>
      </c>
      <c r="H592" s="31" t="s">
        <v>2538</v>
      </c>
      <c r="I592" t="e">
        <f>_xlfn.XLOOKUP(C592,'様式Ⅲ－1(男子)'!$D$19:$D$108,'様式Ⅲ－1(男子)'!$J$19:$J$108)</f>
        <v>#N/A</v>
      </c>
    </row>
    <row r="593" spans="1:9">
      <c r="A593" s="264">
        <v>592</v>
      </c>
      <c r="B593" s="16" t="s">
        <v>1064</v>
      </c>
      <c r="C593" s="260" t="s">
        <v>3884</v>
      </c>
      <c r="D593" s="262" t="s">
        <v>4780</v>
      </c>
      <c r="E593" s="31" t="s">
        <v>5377</v>
      </c>
      <c r="F593" s="31" t="s">
        <v>6017</v>
      </c>
      <c r="G593" s="31" t="s">
        <v>277</v>
      </c>
      <c r="H593" s="31" t="s">
        <v>2538</v>
      </c>
      <c r="I593" t="e">
        <f>_xlfn.XLOOKUP(C593,'様式Ⅲ－1(男子)'!$D$19:$D$108,'様式Ⅲ－1(男子)'!$J$19:$J$108)</f>
        <v>#N/A</v>
      </c>
    </row>
    <row r="594" spans="1:9">
      <c r="A594" s="264">
        <v>593</v>
      </c>
      <c r="B594" s="16" t="s">
        <v>1065</v>
      </c>
      <c r="C594" s="260" t="s">
        <v>3554</v>
      </c>
      <c r="D594" s="262" t="s">
        <v>4781</v>
      </c>
      <c r="E594" s="31" t="s">
        <v>5377</v>
      </c>
      <c r="F594" s="31" t="s">
        <v>6017</v>
      </c>
      <c r="G594" s="31" t="s">
        <v>277</v>
      </c>
      <c r="H594" s="31" t="s">
        <v>2542</v>
      </c>
      <c r="I594" t="e">
        <f>_xlfn.XLOOKUP(C594,'様式Ⅲ－1(男子)'!$D$19:$D$108,'様式Ⅲ－1(男子)'!$J$19:$J$108)</f>
        <v>#N/A</v>
      </c>
    </row>
    <row r="595" spans="1:9">
      <c r="A595" s="264">
        <v>594</v>
      </c>
      <c r="B595" s="16" t="s">
        <v>1066</v>
      </c>
      <c r="C595" s="260" t="s">
        <v>2568</v>
      </c>
      <c r="D595" s="262" t="s">
        <v>4782</v>
      </c>
      <c r="E595" s="31" t="s">
        <v>5377</v>
      </c>
      <c r="F595" s="31" t="s">
        <v>6017</v>
      </c>
      <c r="G595" s="31" t="s">
        <v>277</v>
      </c>
      <c r="H595" s="31" t="s">
        <v>429</v>
      </c>
      <c r="I595" t="e">
        <f>_xlfn.XLOOKUP(C595,'様式Ⅲ－1(男子)'!$D$19:$D$108,'様式Ⅲ－1(男子)'!$J$19:$J$108)</f>
        <v>#N/A</v>
      </c>
    </row>
    <row r="596" spans="1:9">
      <c r="A596" s="264">
        <v>595</v>
      </c>
      <c r="B596" s="16" t="s">
        <v>1067</v>
      </c>
      <c r="C596" s="260" t="s">
        <v>3091</v>
      </c>
      <c r="D596" s="262" t="s">
        <v>4783</v>
      </c>
      <c r="E596" s="31" t="s">
        <v>5377</v>
      </c>
      <c r="F596" s="31" t="s">
        <v>6017</v>
      </c>
      <c r="G596" s="31" t="s">
        <v>277</v>
      </c>
      <c r="H596" s="31" t="s">
        <v>2538</v>
      </c>
      <c r="I596" t="e">
        <f>_xlfn.XLOOKUP(C596,'様式Ⅲ－1(男子)'!$D$19:$D$108,'様式Ⅲ－1(男子)'!$J$19:$J$108)</f>
        <v>#N/A</v>
      </c>
    </row>
    <row r="597" spans="1:9">
      <c r="A597" s="264">
        <v>596</v>
      </c>
      <c r="B597" s="16" t="s">
        <v>1068</v>
      </c>
      <c r="C597" s="260" t="s">
        <v>3092</v>
      </c>
      <c r="D597" s="262" t="s">
        <v>4784</v>
      </c>
      <c r="E597" s="31" t="s">
        <v>5377</v>
      </c>
      <c r="F597" s="31" t="s">
        <v>6017</v>
      </c>
      <c r="G597" s="31" t="s">
        <v>277</v>
      </c>
      <c r="H597" s="31" t="s">
        <v>2538</v>
      </c>
      <c r="I597" t="e">
        <f>_xlfn.XLOOKUP(C597,'様式Ⅲ－1(男子)'!$D$19:$D$108,'様式Ⅲ－1(男子)'!$J$19:$J$108)</f>
        <v>#N/A</v>
      </c>
    </row>
    <row r="598" spans="1:9">
      <c r="A598" s="264">
        <v>597</v>
      </c>
      <c r="B598" s="16" t="s">
        <v>1069</v>
      </c>
      <c r="C598" s="260" t="s">
        <v>3885</v>
      </c>
      <c r="D598" s="262" t="s">
        <v>4785</v>
      </c>
      <c r="E598" s="31" t="s">
        <v>5377</v>
      </c>
      <c r="F598" s="31" t="s">
        <v>6017</v>
      </c>
      <c r="G598" s="31" t="s">
        <v>277</v>
      </c>
      <c r="H598" s="31" t="s">
        <v>2542</v>
      </c>
      <c r="I598" t="e">
        <f>_xlfn.XLOOKUP(C598,'様式Ⅲ－1(男子)'!$D$19:$D$108,'様式Ⅲ－1(男子)'!$J$19:$J$108)</f>
        <v>#N/A</v>
      </c>
    </row>
    <row r="599" spans="1:9">
      <c r="A599" s="264">
        <v>598</v>
      </c>
      <c r="B599" s="16" t="s">
        <v>1070</v>
      </c>
      <c r="C599" s="260" t="s">
        <v>3557</v>
      </c>
      <c r="D599" s="262" t="s">
        <v>4786</v>
      </c>
      <c r="E599" s="31" t="s">
        <v>5377</v>
      </c>
      <c r="F599" s="31" t="s">
        <v>6017</v>
      </c>
      <c r="G599" s="31" t="s">
        <v>277</v>
      </c>
      <c r="H599" s="31" t="s">
        <v>2542</v>
      </c>
      <c r="I599" t="e">
        <f>_xlfn.XLOOKUP(C599,'様式Ⅲ－1(男子)'!$D$19:$D$108,'様式Ⅲ－1(男子)'!$J$19:$J$108)</f>
        <v>#N/A</v>
      </c>
    </row>
    <row r="600" spans="1:9">
      <c r="A600" s="264">
        <v>599</v>
      </c>
      <c r="B600" s="16" t="s">
        <v>1071</v>
      </c>
      <c r="C600" s="260" t="s">
        <v>3130</v>
      </c>
      <c r="D600" s="262" t="s">
        <v>4787</v>
      </c>
      <c r="E600" s="31" t="s">
        <v>5377</v>
      </c>
      <c r="F600" s="31" t="s">
        <v>6017</v>
      </c>
      <c r="G600" s="31" t="s">
        <v>277</v>
      </c>
      <c r="H600" s="31" t="s">
        <v>2538</v>
      </c>
      <c r="I600" t="e">
        <f>_xlfn.XLOOKUP(C600,'様式Ⅲ－1(男子)'!$D$19:$D$108,'様式Ⅲ－1(男子)'!$J$19:$J$108)</f>
        <v>#N/A</v>
      </c>
    </row>
    <row r="601" spans="1:9">
      <c r="A601" s="264">
        <v>600</v>
      </c>
      <c r="B601" s="16" t="s">
        <v>1072</v>
      </c>
      <c r="C601" s="260" t="s">
        <v>3556</v>
      </c>
      <c r="D601" s="262" t="s">
        <v>4788</v>
      </c>
      <c r="E601" s="31" t="s">
        <v>5377</v>
      </c>
      <c r="F601" s="31" t="s">
        <v>6017</v>
      </c>
      <c r="G601" s="31" t="s">
        <v>277</v>
      </c>
      <c r="H601" s="31" t="s">
        <v>2542</v>
      </c>
      <c r="I601" t="e">
        <f>_xlfn.XLOOKUP(C601,'様式Ⅲ－1(男子)'!$D$19:$D$108,'様式Ⅲ－1(男子)'!$J$19:$J$108)</f>
        <v>#N/A</v>
      </c>
    </row>
    <row r="602" spans="1:9">
      <c r="A602" s="264">
        <v>601</v>
      </c>
      <c r="B602" s="16" t="s">
        <v>1073</v>
      </c>
      <c r="C602" s="260" t="s">
        <v>3886</v>
      </c>
      <c r="D602" s="262" t="s">
        <v>4789</v>
      </c>
      <c r="E602" s="31" t="s">
        <v>5377</v>
      </c>
      <c r="F602" s="31" t="s">
        <v>6017</v>
      </c>
      <c r="G602" s="31" t="s">
        <v>277</v>
      </c>
      <c r="H602" s="31" t="s">
        <v>2542</v>
      </c>
      <c r="I602" t="e">
        <f>_xlfn.XLOOKUP(C602,'様式Ⅲ－1(男子)'!$D$19:$D$108,'様式Ⅲ－1(男子)'!$J$19:$J$108)</f>
        <v>#N/A</v>
      </c>
    </row>
    <row r="603" spans="1:9">
      <c r="A603" s="264">
        <v>602</v>
      </c>
      <c r="B603" s="16" t="s">
        <v>1074</v>
      </c>
      <c r="C603" s="260" t="s">
        <v>2578</v>
      </c>
      <c r="D603" s="262" t="s">
        <v>4790</v>
      </c>
      <c r="E603" s="31" t="s">
        <v>5377</v>
      </c>
      <c r="F603" s="31" t="s">
        <v>6017</v>
      </c>
      <c r="G603" s="31" t="s">
        <v>277</v>
      </c>
      <c r="H603" s="31" t="s">
        <v>429</v>
      </c>
      <c r="I603" t="e">
        <f>_xlfn.XLOOKUP(C603,'様式Ⅲ－1(男子)'!$D$19:$D$108,'様式Ⅲ－1(男子)'!$J$19:$J$108)</f>
        <v>#N/A</v>
      </c>
    </row>
    <row r="604" spans="1:9">
      <c r="A604" s="264">
        <v>603</v>
      </c>
      <c r="B604" s="16" t="s">
        <v>1075</v>
      </c>
      <c r="C604" s="260" t="s">
        <v>3090</v>
      </c>
      <c r="D604" s="262" t="s">
        <v>4791</v>
      </c>
      <c r="E604" s="31" t="s">
        <v>5377</v>
      </c>
      <c r="F604" s="31" t="s">
        <v>6017</v>
      </c>
      <c r="G604" s="31" t="s">
        <v>277</v>
      </c>
      <c r="H604" s="31" t="s">
        <v>2538</v>
      </c>
      <c r="I604" t="e">
        <f>_xlfn.XLOOKUP(C604,'様式Ⅲ－1(男子)'!$D$19:$D$108,'様式Ⅲ－1(男子)'!$J$19:$J$108)</f>
        <v>#N/A</v>
      </c>
    </row>
    <row r="605" spans="1:9">
      <c r="A605" s="264">
        <v>604</v>
      </c>
      <c r="B605" s="16" t="s">
        <v>1076</v>
      </c>
      <c r="C605" s="260" t="s">
        <v>3553</v>
      </c>
      <c r="D605" s="262" t="s">
        <v>4792</v>
      </c>
      <c r="E605" s="31" t="s">
        <v>5377</v>
      </c>
      <c r="F605" s="31" t="s">
        <v>6017</v>
      </c>
      <c r="G605" s="31" t="s">
        <v>277</v>
      </c>
      <c r="H605" s="31" t="s">
        <v>2542</v>
      </c>
      <c r="I605" t="e">
        <f>_xlfn.XLOOKUP(C605,'様式Ⅲ－1(男子)'!$D$19:$D$108,'様式Ⅲ－1(男子)'!$J$19:$J$108)</f>
        <v>#N/A</v>
      </c>
    </row>
    <row r="606" spans="1:9">
      <c r="A606" s="264">
        <v>605</v>
      </c>
      <c r="B606" s="16" t="s">
        <v>1077</v>
      </c>
      <c r="C606" s="260" t="s">
        <v>2524</v>
      </c>
      <c r="D606" s="262" t="s">
        <v>4793</v>
      </c>
      <c r="E606" s="31" t="s">
        <v>5377</v>
      </c>
      <c r="F606" s="31" t="s">
        <v>6017</v>
      </c>
      <c r="G606" s="31" t="s">
        <v>277</v>
      </c>
      <c r="H606" s="31" t="s">
        <v>424</v>
      </c>
      <c r="I606" t="e">
        <f>_xlfn.XLOOKUP(C606,'様式Ⅲ－1(男子)'!$D$19:$D$108,'様式Ⅲ－1(男子)'!$J$19:$J$108)</f>
        <v>#N/A</v>
      </c>
    </row>
    <row r="607" spans="1:9">
      <c r="A607" s="264">
        <v>606</v>
      </c>
      <c r="B607" s="16" t="s">
        <v>1078</v>
      </c>
      <c r="C607" s="260" t="s">
        <v>3551</v>
      </c>
      <c r="D607" s="262" t="s">
        <v>4794</v>
      </c>
      <c r="E607" s="31" t="s">
        <v>5377</v>
      </c>
      <c r="F607" s="31" t="s">
        <v>6017</v>
      </c>
      <c r="G607" s="31" t="s">
        <v>277</v>
      </c>
      <c r="H607" s="31" t="s">
        <v>2542</v>
      </c>
      <c r="I607" t="e">
        <f>_xlfn.XLOOKUP(C607,'様式Ⅲ－1(男子)'!$D$19:$D$108,'様式Ⅲ－1(男子)'!$J$19:$J$108)</f>
        <v>#N/A</v>
      </c>
    </row>
    <row r="608" spans="1:9">
      <c r="A608" s="264">
        <v>607</v>
      </c>
      <c r="B608" s="16" t="s">
        <v>1079</v>
      </c>
      <c r="C608" s="260" t="s">
        <v>3412</v>
      </c>
      <c r="D608" s="262" t="s">
        <v>4795</v>
      </c>
      <c r="E608" s="31" t="s">
        <v>5377</v>
      </c>
      <c r="F608" s="31" t="s">
        <v>6017</v>
      </c>
      <c r="G608" s="31" t="s">
        <v>277</v>
      </c>
      <c r="H608" s="31" t="s">
        <v>2538</v>
      </c>
      <c r="I608" t="e">
        <f>_xlfn.XLOOKUP(C608,'様式Ⅲ－1(男子)'!$D$19:$D$108,'様式Ⅲ－1(男子)'!$J$19:$J$108)</f>
        <v>#N/A</v>
      </c>
    </row>
    <row r="609" spans="1:9">
      <c r="A609" s="264">
        <v>608</v>
      </c>
      <c r="B609" s="16" t="s">
        <v>1080</v>
      </c>
      <c r="C609" s="260" t="s">
        <v>2780</v>
      </c>
      <c r="D609" s="262" t="s">
        <v>4796</v>
      </c>
      <c r="E609" s="31" t="s">
        <v>5377</v>
      </c>
      <c r="F609" s="31" t="s">
        <v>6017</v>
      </c>
      <c r="G609" s="31" t="s">
        <v>295</v>
      </c>
      <c r="H609" s="31" t="s">
        <v>2538</v>
      </c>
      <c r="I609" t="e">
        <f>_xlfn.XLOOKUP(C609,'様式Ⅲ－1(男子)'!$D$19:$D$108,'様式Ⅲ－1(男子)'!$J$19:$J$108)</f>
        <v>#N/A</v>
      </c>
    </row>
    <row r="610" spans="1:9">
      <c r="A610" s="264">
        <v>609</v>
      </c>
      <c r="B610" s="16" t="s">
        <v>1081</v>
      </c>
      <c r="C610" s="260" t="s">
        <v>2978</v>
      </c>
      <c r="D610" s="262" t="s">
        <v>4797</v>
      </c>
      <c r="E610" s="31" t="s">
        <v>5377</v>
      </c>
      <c r="F610" s="31" t="s">
        <v>6017</v>
      </c>
      <c r="G610" s="31" t="s">
        <v>295</v>
      </c>
      <c r="H610" s="31" t="s">
        <v>2537</v>
      </c>
      <c r="I610" t="e">
        <f>_xlfn.XLOOKUP(C610,'様式Ⅲ－1(男子)'!$D$19:$D$108,'様式Ⅲ－1(男子)'!$J$19:$J$108)</f>
        <v>#N/A</v>
      </c>
    </row>
    <row r="611" spans="1:9">
      <c r="A611" s="264">
        <v>610</v>
      </c>
      <c r="B611" s="16" t="s">
        <v>1082</v>
      </c>
      <c r="C611" s="260" t="s">
        <v>2979</v>
      </c>
      <c r="D611" s="262" t="s">
        <v>4798</v>
      </c>
      <c r="E611" s="31" t="s">
        <v>5377</v>
      </c>
      <c r="F611" s="31" t="s">
        <v>6017</v>
      </c>
      <c r="G611" s="31" t="s">
        <v>295</v>
      </c>
      <c r="H611" s="31" t="s">
        <v>2537</v>
      </c>
      <c r="I611" t="e">
        <f>_xlfn.XLOOKUP(C611,'様式Ⅲ－1(男子)'!$D$19:$D$108,'様式Ⅲ－1(男子)'!$J$19:$J$108)</f>
        <v>#N/A</v>
      </c>
    </row>
    <row r="612" spans="1:9">
      <c r="A612" s="264">
        <v>611</v>
      </c>
      <c r="B612" s="16" t="s">
        <v>1083</v>
      </c>
      <c r="C612" s="260" t="s">
        <v>2782</v>
      </c>
      <c r="D612" s="262" t="s">
        <v>4799</v>
      </c>
      <c r="E612" s="31" t="s">
        <v>5377</v>
      </c>
      <c r="F612" s="31" t="s">
        <v>6017</v>
      </c>
      <c r="G612" s="31" t="s">
        <v>295</v>
      </c>
      <c r="H612" s="31" t="s">
        <v>2537</v>
      </c>
      <c r="I612" t="e">
        <f>_xlfn.XLOOKUP(C612,'様式Ⅲ－1(男子)'!$D$19:$D$108,'様式Ⅲ－1(男子)'!$J$19:$J$108)</f>
        <v>#N/A</v>
      </c>
    </row>
    <row r="613" spans="1:9">
      <c r="A613" s="264">
        <v>612</v>
      </c>
      <c r="B613" s="16" t="s">
        <v>1084</v>
      </c>
      <c r="C613" s="260" t="s">
        <v>2781</v>
      </c>
      <c r="D613" s="262" t="s">
        <v>4800</v>
      </c>
      <c r="E613" s="31" t="s">
        <v>5377</v>
      </c>
      <c r="F613" s="31" t="s">
        <v>6017</v>
      </c>
      <c r="G613" s="31" t="s">
        <v>295</v>
      </c>
      <c r="H613" s="31" t="s">
        <v>2537</v>
      </c>
      <c r="I613" t="e">
        <f>_xlfn.XLOOKUP(C613,'様式Ⅲ－1(男子)'!$D$19:$D$108,'様式Ⅲ－1(男子)'!$J$19:$J$108)</f>
        <v>#N/A</v>
      </c>
    </row>
    <row r="614" spans="1:9">
      <c r="A614" s="264">
        <v>613</v>
      </c>
      <c r="B614" s="16" t="s">
        <v>1085</v>
      </c>
      <c r="C614" s="260" t="s">
        <v>2840</v>
      </c>
      <c r="D614" s="262" t="s">
        <v>4801</v>
      </c>
      <c r="E614" s="31" t="s">
        <v>5377</v>
      </c>
      <c r="F614" s="31" t="s">
        <v>6017</v>
      </c>
      <c r="G614" s="31" t="s">
        <v>295</v>
      </c>
      <c r="H614" s="31" t="s">
        <v>2537</v>
      </c>
      <c r="I614" t="e">
        <f>_xlfn.XLOOKUP(C614,'様式Ⅲ－1(男子)'!$D$19:$D$108,'様式Ⅲ－1(男子)'!$J$19:$J$108)</f>
        <v>#N/A</v>
      </c>
    </row>
    <row r="615" spans="1:9">
      <c r="A615" s="264">
        <v>614</v>
      </c>
      <c r="B615" s="16" t="s">
        <v>1086</v>
      </c>
      <c r="C615" s="260" t="s">
        <v>2661</v>
      </c>
      <c r="D615" s="262" t="s">
        <v>4802</v>
      </c>
      <c r="E615" s="31" t="s">
        <v>5377</v>
      </c>
      <c r="F615" s="31" t="s">
        <v>6017</v>
      </c>
      <c r="G615" s="31" t="s">
        <v>295</v>
      </c>
      <c r="H615" s="31" t="s">
        <v>2537</v>
      </c>
      <c r="I615" t="e">
        <f>_xlfn.XLOOKUP(C615,'様式Ⅲ－1(男子)'!$D$19:$D$108,'様式Ⅲ－1(男子)'!$J$19:$J$108)</f>
        <v>#N/A</v>
      </c>
    </row>
    <row r="616" spans="1:9">
      <c r="A616" s="264">
        <v>615</v>
      </c>
      <c r="B616" s="16" t="s">
        <v>1087</v>
      </c>
      <c r="C616" s="260" t="s">
        <v>3101</v>
      </c>
      <c r="D616" s="262" t="s">
        <v>4803</v>
      </c>
      <c r="E616" s="31" t="s">
        <v>5377</v>
      </c>
      <c r="F616" s="31" t="s">
        <v>6017</v>
      </c>
      <c r="G616" s="31" t="s">
        <v>295</v>
      </c>
      <c r="H616" s="31" t="s">
        <v>2538</v>
      </c>
      <c r="I616" t="e">
        <f>_xlfn.XLOOKUP(C616,'様式Ⅲ－1(男子)'!$D$19:$D$108,'様式Ⅲ－1(男子)'!$J$19:$J$108)</f>
        <v>#N/A</v>
      </c>
    </row>
    <row r="617" spans="1:9">
      <c r="A617" s="264">
        <v>616</v>
      </c>
      <c r="B617" s="16" t="s">
        <v>1088</v>
      </c>
      <c r="C617" s="260" t="s">
        <v>3413</v>
      </c>
      <c r="D617" s="262" t="s">
        <v>4804</v>
      </c>
      <c r="E617" s="31" t="s">
        <v>5377</v>
      </c>
      <c r="F617" s="31" t="s">
        <v>6017</v>
      </c>
      <c r="G617" s="31" t="s">
        <v>295</v>
      </c>
      <c r="H617" s="31" t="s">
        <v>2538</v>
      </c>
      <c r="I617" t="e">
        <f>_xlfn.XLOOKUP(C617,'様式Ⅲ－1(男子)'!$D$19:$D$108,'様式Ⅲ－1(男子)'!$J$19:$J$108)</f>
        <v>#N/A</v>
      </c>
    </row>
    <row r="618" spans="1:9">
      <c r="A618" s="264">
        <v>617</v>
      </c>
      <c r="B618" s="16" t="s">
        <v>1089</v>
      </c>
      <c r="C618" s="260" t="s">
        <v>2841</v>
      </c>
      <c r="D618" s="262" t="s">
        <v>4805</v>
      </c>
      <c r="E618" s="31" t="s">
        <v>5377</v>
      </c>
      <c r="F618" s="31" t="s">
        <v>6017</v>
      </c>
      <c r="G618" s="31" t="s">
        <v>295</v>
      </c>
      <c r="H618" s="31" t="s">
        <v>2542</v>
      </c>
      <c r="I618" t="e">
        <f>_xlfn.XLOOKUP(C618,'様式Ⅲ－1(男子)'!$D$19:$D$108,'様式Ⅲ－1(男子)'!$J$19:$J$108)</f>
        <v>#N/A</v>
      </c>
    </row>
    <row r="619" spans="1:9">
      <c r="A619" s="264">
        <v>618</v>
      </c>
      <c r="B619" s="16" t="s">
        <v>1090</v>
      </c>
      <c r="C619" s="260" t="s">
        <v>3502</v>
      </c>
      <c r="D619" s="262" t="s">
        <v>4806</v>
      </c>
      <c r="E619" s="31" t="s">
        <v>5377</v>
      </c>
      <c r="F619" s="31" t="s">
        <v>6017</v>
      </c>
      <c r="G619" s="31" t="s">
        <v>295</v>
      </c>
      <c r="H619" s="31" t="s">
        <v>2542</v>
      </c>
      <c r="I619" t="e">
        <f>_xlfn.XLOOKUP(C619,'様式Ⅲ－1(男子)'!$D$19:$D$108,'様式Ⅲ－1(男子)'!$J$19:$J$108)</f>
        <v>#N/A</v>
      </c>
    </row>
    <row r="620" spans="1:9">
      <c r="A620" s="264">
        <v>619</v>
      </c>
      <c r="B620" s="16" t="s">
        <v>1091</v>
      </c>
      <c r="C620" s="260" t="s">
        <v>3505</v>
      </c>
      <c r="D620" s="262" t="s">
        <v>4807</v>
      </c>
      <c r="E620" s="31" t="s">
        <v>5377</v>
      </c>
      <c r="F620" s="31" t="s">
        <v>6017</v>
      </c>
      <c r="G620" s="31" t="s">
        <v>295</v>
      </c>
      <c r="H620" s="31" t="s">
        <v>2542</v>
      </c>
      <c r="I620" t="e">
        <f>_xlfn.XLOOKUP(C620,'様式Ⅲ－1(男子)'!$D$19:$D$108,'様式Ⅲ－1(男子)'!$J$19:$J$108)</f>
        <v>#N/A</v>
      </c>
    </row>
    <row r="621" spans="1:9">
      <c r="A621" s="264">
        <v>620</v>
      </c>
      <c r="B621" s="16" t="s">
        <v>1092</v>
      </c>
      <c r="C621" s="260" t="s">
        <v>3601</v>
      </c>
      <c r="D621" s="262" t="s">
        <v>4808</v>
      </c>
      <c r="E621" s="31" t="s">
        <v>5377</v>
      </c>
      <c r="F621" s="31" t="s">
        <v>6017</v>
      </c>
      <c r="G621" s="31" t="s">
        <v>295</v>
      </c>
      <c r="H621" s="31" t="s">
        <v>2542</v>
      </c>
      <c r="I621" t="e">
        <f>_xlfn.XLOOKUP(C621,'様式Ⅲ－1(男子)'!$D$19:$D$108,'様式Ⅲ－1(男子)'!$J$19:$J$108)</f>
        <v>#N/A</v>
      </c>
    </row>
    <row r="622" spans="1:9">
      <c r="A622" s="264">
        <v>621</v>
      </c>
      <c r="B622" s="16" t="s">
        <v>1093</v>
      </c>
      <c r="C622" s="260" t="s">
        <v>3629</v>
      </c>
      <c r="D622" s="262" t="s">
        <v>4809</v>
      </c>
      <c r="E622" s="31" t="s">
        <v>5377</v>
      </c>
      <c r="F622" s="31" t="s">
        <v>6017</v>
      </c>
      <c r="G622" s="31" t="s">
        <v>295</v>
      </c>
      <c r="H622" s="31" t="s">
        <v>2542</v>
      </c>
      <c r="I622" t="e">
        <f>_xlfn.XLOOKUP(C622,'様式Ⅲ－1(男子)'!$D$19:$D$108,'様式Ⅲ－1(男子)'!$J$19:$J$108)</f>
        <v>#N/A</v>
      </c>
    </row>
    <row r="623" spans="1:9">
      <c r="A623" s="264">
        <v>622</v>
      </c>
      <c r="B623" s="16" t="s">
        <v>1094</v>
      </c>
      <c r="C623" s="260" t="s">
        <v>3504</v>
      </c>
      <c r="D623" s="262" t="s">
        <v>4810</v>
      </c>
      <c r="E623" s="31" t="s">
        <v>5377</v>
      </c>
      <c r="F623" s="31" t="s">
        <v>6017</v>
      </c>
      <c r="G623" s="31" t="s">
        <v>295</v>
      </c>
      <c r="H623" s="31" t="s">
        <v>2542</v>
      </c>
      <c r="I623" t="e">
        <f>_xlfn.XLOOKUP(C623,'様式Ⅲ－1(男子)'!$D$19:$D$108,'様式Ⅲ－1(男子)'!$J$19:$J$108)</f>
        <v>#N/A</v>
      </c>
    </row>
    <row r="624" spans="1:9">
      <c r="A624" s="264">
        <v>623</v>
      </c>
      <c r="B624" s="16" t="s">
        <v>1095</v>
      </c>
      <c r="C624" s="260" t="s">
        <v>2784</v>
      </c>
      <c r="D624" s="262" t="s">
        <v>4811</v>
      </c>
      <c r="E624" s="31" t="s">
        <v>5377</v>
      </c>
      <c r="F624" s="31" t="s">
        <v>6017</v>
      </c>
      <c r="G624" s="31" t="s">
        <v>295</v>
      </c>
      <c r="H624" s="31" t="s">
        <v>2537</v>
      </c>
      <c r="I624" t="e">
        <f>_xlfn.XLOOKUP(C624,'様式Ⅲ－1(男子)'!$D$19:$D$108,'様式Ⅲ－1(男子)'!$J$19:$J$108)</f>
        <v>#N/A</v>
      </c>
    </row>
    <row r="625" spans="1:9">
      <c r="A625" s="264">
        <v>624</v>
      </c>
      <c r="B625" s="16" t="s">
        <v>1096</v>
      </c>
      <c r="C625" s="260" t="s">
        <v>3503</v>
      </c>
      <c r="D625" s="262" t="s">
        <v>4812</v>
      </c>
      <c r="E625" s="31" t="s">
        <v>5377</v>
      </c>
      <c r="F625" s="31" t="s">
        <v>6017</v>
      </c>
      <c r="G625" s="31" t="s">
        <v>295</v>
      </c>
      <c r="H625" s="31" t="s">
        <v>2542</v>
      </c>
      <c r="I625" t="e">
        <f>_xlfn.XLOOKUP(C625,'様式Ⅲ－1(男子)'!$D$19:$D$108,'様式Ⅲ－1(男子)'!$J$19:$J$108)</f>
        <v>#N/A</v>
      </c>
    </row>
    <row r="626" spans="1:9">
      <c r="A626" s="264">
        <v>625</v>
      </c>
      <c r="B626" s="16" t="s">
        <v>1097</v>
      </c>
      <c r="C626" s="260" t="s">
        <v>3588</v>
      </c>
      <c r="D626" s="262" t="s">
        <v>4813</v>
      </c>
      <c r="E626" s="31" t="s">
        <v>5377</v>
      </c>
      <c r="F626" s="31" t="s">
        <v>6017</v>
      </c>
      <c r="G626" s="31" t="s">
        <v>295</v>
      </c>
      <c r="H626" s="31" t="s">
        <v>2542</v>
      </c>
      <c r="I626" t="e">
        <f>_xlfn.XLOOKUP(C626,'様式Ⅲ－1(男子)'!$D$19:$D$108,'様式Ⅲ－1(男子)'!$J$19:$J$108)</f>
        <v>#N/A</v>
      </c>
    </row>
    <row r="627" spans="1:9">
      <c r="A627" s="264">
        <v>626</v>
      </c>
      <c r="B627" s="16" t="s">
        <v>1098</v>
      </c>
      <c r="C627" s="260" t="s">
        <v>3559</v>
      </c>
      <c r="D627" s="262" t="s">
        <v>4814</v>
      </c>
      <c r="E627" s="31" t="s">
        <v>5377</v>
      </c>
      <c r="F627" s="31" t="s">
        <v>6017</v>
      </c>
      <c r="G627" s="31" t="s">
        <v>295</v>
      </c>
      <c r="H627" s="31" t="s">
        <v>2542</v>
      </c>
      <c r="I627" t="e">
        <f>_xlfn.XLOOKUP(C627,'様式Ⅲ－1(男子)'!$D$19:$D$108,'様式Ⅲ－1(男子)'!$J$19:$J$108)</f>
        <v>#N/A</v>
      </c>
    </row>
    <row r="628" spans="1:9">
      <c r="A628" s="264">
        <v>627</v>
      </c>
      <c r="B628" s="16" t="s">
        <v>1099</v>
      </c>
      <c r="C628" s="260" t="s">
        <v>3454</v>
      </c>
      <c r="D628" s="262" t="s">
        <v>4815</v>
      </c>
      <c r="E628" s="31" t="s">
        <v>5377</v>
      </c>
      <c r="F628" s="31" t="s">
        <v>6017</v>
      </c>
      <c r="G628" s="31" t="s">
        <v>295</v>
      </c>
      <c r="H628" s="31" t="s">
        <v>2542</v>
      </c>
      <c r="I628" t="e">
        <f>_xlfn.XLOOKUP(C628,'様式Ⅲ－1(男子)'!$D$19:$D$108,'様式Ⅲ－1(男子)'!$J$19:$J$108)</f>
        <v>#N/A</v>
      </c>
    </row>
    <row r="629" spans="1:9">
      <c r="A629" s="264">
        <v>628</v>
      </c>
      <c r="B629" s="16" t="s">
        <v>1100</v>
      </c>
      <c r="C629" s="260" t="s">
        <v>2783</v>
      </c>
      <c r="D629" s="262" t="s">
        <v>4816</v>
      </c>
      <c r="E629" s="31" t="s">
        <v>5377</v>
      </c>
      <c r="F629" s="31" t="s">
        <v>6017</v>
      </c>
      <c r="G629" s="31" t="s">
        <v>295</v>
      </c>
      <c r="H629" s="31" t="s">
        <v>2537</v>
      </c>
      <c r="I629" t="e">
        <f>_xlfn.XLOOKUP(C629,'様式Ⅲ－1(男子)'!$D$19:$D$108,'様式Ⅲ－1(男子)'!$J$19:$J$108)</f>
        <v>#N/A</v>
      </c>
    </row>
    <row r="630" spans="1:9">
      <c r="A630" s="264">
        <v>629</v>
      </c>
      <c r="B630" s="16" t="s">
        <v>1101</v>
      </c>
      <c r="C630" s="260" t="s">
        <v>3887</v>
      </c>
      <c r="D630" s="262" t="s">
        <v>4817</v>
      </c>
      <c r="E630" s="31" t="s">
        <v>5377</v>
      </c>
      <c r="F630" s="31" t="s">
        <v>6017</v>
      </c>
      <c r="G630" s="31" t="s">
        <v>295</v>
      </c>
      <c r="H630" s="31" t="s">
        <v>2542</v>
      </c>
      <c r="I630" t="e">
        <f>_xlfn.XLOOKUP(C630,'様式Ⅲ－1(男子)'!$D$19:$D$108,'様式Ⅲ－1(男子)'!$J$19:$J$108)</f>
        <v>#N/A</v>
      </c>
    </row>
    <row r="631" spans="1:9">
      <c r="A631" s="264">
        <v>630</v>
      </c>
      <c r="B631" s="16" t="s">
        <v>1102</v>
      </c>
      <c r="C631" s="260" t="s">
        <v>3589</v>
      </c>
      <c r="D631" s="262" t="s">
        <v>4818</v>
      </c>
      <c r="E631" s="31" t="s">
        <v>5377</v>
      </c>
      <c r="F631" s="31" t="s">
        <v>6017</v>
      </c>
      <c r="G631" s="31" t="s">
        <v>295</v>
      </c>
      <c r="H631" s="31" t="s">
        <v>2542</v>
      </c>
      <c r="I631" t="e">
        <f>_xlfn.XLOOKUP(C631,'様式Ⅲ－1(男子)'!$D$19:$D$108,'様式Ⅲ－1(男子)'!$J$19:$J$108)</f>
        <v>#N/A</v>
      </c>
    </row>
    <row r="632" spans="1:9">
      <c r="A632" s="264">
        <v>631</v>
      </c>
      <c r="B632" s="16" t="s">
        <v>1103</v>
      </c>
      <c r="C632" s="260" t="s">
        <v>2830</v>
      </c>
      <c r="D632" s="262" t="s">
        <v>4819</v>
      </c>
      <c r="E632" s="31" t="s">
        <v>5377</v>
      </c>
      <c r="F632" s="31" t="s">
        <v>6017</v>
      </c>
      <c r="G632" s="31" t="s">
        <v>167</v>
      </c>
      <c r="H632" s="31" t="s">
        <v>2537</v>
      </c>
      <c r="I632" t="e">
        <f>_xlfn.XLOOKUP(C632,'様式Ⅲ－1(男子)'!$D$19:$D$108,'様式Ⅲ－1(男子)'!$J$19:$J$108)</f>
        <v>#N/A</v>
      </c>
    </row>
    <row r="633" spans="1:9">
      <c r="A633" s="264">
        <v>632</v>
      </c>
      <c r="B633" s="16" t="s">
        <v>1104</v>
      </c>
      <c r="C633" s="260" t="s">
        <v>2829</v>
      </c>
      <c r="D633" s="262" t="s">
        <v>4820</v>
      </c>
      <c r="E633" s="31" t="s">
        <v>5377</v>
      </c>
      <c r="F633" s="31" t="s">
        <v>6017</v>
      </c>
      <c r="G633" s="31" t="s">
        <v>167</v>
      </c>
      <c r="H633" s="31" t="s">
        <v>2538</v>
      </c>
      <c r="I633" t="e">
        <f>_xlfn.XLOOKUP(C633,'様式Ⅲ－1(男子)'!$D$19:$D$108,'様式Ⅲ－1(男子)'!$J$19:$J$108)</f>
        <v>#N/A</v>
      </c>
    </row>
    <row r="634" spans="1:9">
      <c r="A634" s="264">
        <v>633</v>
      </c>
      <c r="B634" s="16" t="s">
        <v>1105</v>
      </c>
      <c r="C634" s="260" t="s">
        <v>3145</v>
      </c>
      <c r="D634" s="262" t="s">
        <v>4821</v>
      </c>
      <c r="E634" s="31" t="s">
        <v>5377</v>
      </c>
      <c r="F634" s="31" t="s">
        <v>6017</v>
      </c>
      <c r="G634" s="31" t="s">
        <v>167</v>
      </c>
      <c r="H634" s="31" t="s">
        <v>2538</v>
      </c>
      <c r="I634" t="e">
        <f>_xlfn.XLOOKUP(C634,'様式Ⅲ－1(男子)'!$D$19:$D$108,'様式Ⅲ－1(男子)'!$J$19:$J$108)</f>
        <v>#N/A</v>
      </c>
    </row>
    <row r="635" spans="1:9">
      <c r="A635" s="264">
        <v>634</v>
      </c>
      <c r="B635" s="16" t="s">
        <v>1106</v>
      </c>
      <c r="C635" s="260" t="s">
        <v>3146</v>
      </c>
      <c r="D635" s="262" t="s">
        <v>4822</v>
      </c>
      <c r="E635" s="31" t="s">
        <v>5377</v>
      </c>
      <c r="F635" s="31" t="s">
        <v>6017</v>
      </c>
      <c r="G635" s="31" t="s">
        <v>167</v>
      </c>
      <c r="H635" s="31" t="s">
        <v>2542</v>
      </c>
      <c r="I635" t="e">
        <f>_xlfn.XLOOKUP(C635,'様式Ⅲ－1(男子)'!$D$19:$D$108,'様式Ⅲ－1(男子)'!$J$19:$J$108)</f>
        <v>#N/A</v>
      </c>
    </row>
    <row r="636" spans="1:9">
      <c r="A636" s="264">
        <v>635</v>
      </c>
      <c r="B636" s="16" t="s">
        <v>1107</v>
      </c>
      <c r="C636" s="260" t="s">
        <v>3562</v>
      </c>
      <c r="D636" s="262" t="s">
        <v>4823</v>
      </c>
      <c r="E636" s="31" t="s">
        <v>5377</v>
      </c>
      <c r="F636" s="31" t="s">
        <v>6017</v>
      </c>
      <c r="G636" s="31" t="s">
        <v>167</v>
      </c>
      <c r="H636" s="31" t="s">
        <v>2542</v>
      </c>
      <c r="I636" t="e">
        <f>_xlfn.XLOOKUP(C636,'様式Ⅲ－1(男子)'!$D$19:$D$108,'様式Ⅲ－1(男子)'!$J$19:$J$108)</f>
        <v>#N/A</v>
      </c>
    </row>
    <row r="637" spans="1:9">
      <c r="A637" s="264">
        <v>636</v>
      </c>
      <c r="B637" s="16" t="s">
        <v>1108</v>
      </c>
      <c r="C637" s="260" t="s">
        <v>3563</v>
      </c>
      <c r="D637" s="262" t="s">
        <v>4824</v>
      </c>
      <c r="E637" s="31" t="s">
        <v>5377</v>
      </c>
      <c r="F637" s="31" t="s">
        <v>6017</v>
      </c>
      <c r="G637" s="31" t="s">
        <v>167</v>
      </c>
      <c r="H637" s="31" t="s">
        <v>2542</v>
      </c>
      <c r="I637" t="e">
        <f>_xlfn.XLOOKUP(C637,'様式Ⅲ－1(男子)'!$D$19:$D$108,'様式Ⅲ－1(男子)'!$J$19:$J$108)</f>
        <v>#N/A</v>
      </c>
    </row>
    <row r="638" spans="1:9">
      <c r="A638" s="264">
        <v>637</v>
      </c>
      <c r="B638" s="16" t="s">
        <v>1109</v>
      </c>
      <c r="C638" s="260" t="s">
        <v>3564</v>
      </c>
      <c r="D638" s="262" t="s">
        <v>4825</v>
      </c>
      <c r="E638" s="31" t="s">
        <v>5377</v>
      </c>
      <c r="F638" s="31" t="s">
        <v>6017</v>
      </c>
      <c r="G638" s="31" t="s">
        <v>167</v>
      </c>
      <c r="H638" s="31" t="s">
        <v>2542</v>
      </c>
      <c r="I638" t="e">
        <f>_xlfn.XLOOKUP(C638,'様式Ⅲ－1(男子)'!$D$19:$D$108,'様式Ⅲ－1(男子)'!$J$19:$J$108)</f>
        <v>#N/A</v>
      </c>
    </row>
    <row r="639" spans="1:9">
      <c r="A639" s="264">
        <v>638</v>
      </c>
      <c r="B639" s="16" t="s">
        <v>1110</v>
      </c>
      <c r="C639" s="260" t="s">
        <v>2518</v>
      </c>
      <c r="D639" s="262" t="s">
        <v>4826</v>
      </c>
      <c r="E639" s="31" t="s">
        <v>5377</v>
      </c>
      <c r="F639" s="31" t="s">
        <v>6017</v>
      </c>
      <c r="G639" s="31" t="s">
        <v>248</v>
      </c>
      <c r="H639" s="31" t="s">
        <v>424</v>
      </c>
      <c r="I639" t="e">
        <f>_xlfn.XLOOKUP(C639,'様式Ⅲ－1(男子)'!$D$19:$D$108,'様式Ⅲ－1(男子)'!$J$19:$J$108)</f>
        <v>#N/A</v>
      </c>
    </row>
    <row r="640" spans="1:9">
      <c r="A640" s="264">
        <v>639</v>
      </c>
      <c r="B640" s="16" t="s">
        <v>1111</v>
      </c>
      <c r="C640" s="260" t="s">
        <v>2651</v>
      </c>
      <c r="D640" s="262" t="s">
        <v>4827</v>
      </c>
      <c r="E640" s="31" t="s">
        <v>5377</v>
      </c>
      <c r="F640" s="31" t="s">
        <v>6017</v>
      </c>
      <c r="G640" s="31" t="s">
        <v>248</v>
      </c>
      <c r="H640" s="31" t="s">
        <v>2537</v>
      </c>
      <c r="I640" t="e">
        <f>_xlfn.XLOOKUP(C640,'様式Ⅲ－1(男子)'!$D$19:$D$108,'様式Ⅲ－1(男子)'!$J$19:$J$108)</f>
        <v>#N/A</v>
      </c>
    </row>
    <row r="641" spans="1:9">
      <c r="A641" s="264">
        <v>640</v>
      </c>
      <c r="B641" s="16" t="s">
        <v>1112</v>
      </c>
      <c r="C641" s="260" t="s">
        <v>2800</v>
      </c>
      <c r="D641" s="262" t="s">
        <v>4828</v>
      </c>
      <c r="E641" s="31" t="s">
        <v>5377</v>
      </c>
      <c r="F641" s="31" t="s">
        <v>6017</v>
      </c>
      <c r="G641" s="31" t="s">
        <v>248</v>
      </c>
      <c r="H641" s="31" t="s">
        <v>2537</v>
      </c>
      <c r="I641" t="e">
        <f>_xlfn.XLOOKUP(C641,'様式Ⅲ－1(男子)'!$D$19:$D$108,'様式Ⅲ－1(男子)'!$J$19:$J$108)</f>
        <v>#N/A</v>
      </c>
    </row>
    <row r="642" spans="1:9">
      <c r="A642" s="264">
        <v>641</v>
      </c>
      <c r="B642" s="16" t="s">
        <v>1113</v>
      </c>
      <c r="C642" s="260" t="s">
        <v>2648</v>
      </c>
      <c r="D642" s="262" t="s">
        <v>4829</v>
      </c>
      <c r="E642" s="31" t="s">
        <v>5377</v>
      </c>
      <c r="F642" s="31" t="s">
        <v>6017</v>
      </c>
      <c r="G642" s="31" t="s">
        <v>248</v>
      </c>
      <c r="H642" s="31" t="s">
        <v>2537</v>
      </c>
      <c r="I642" t="e">
        <f>_xlfn.XLOOKUP(C642,'様式Ⅲ－1(男子)'!$D$19:$D$108,'様式Ⅲ－1(男子)'!$J$19:$J$108)</f>
        <v>#N/A</v>
      </c>
    </row>
    <row r="643" spans="1:9">
      <c r="A643" s="264">
        <v>642</v>
      </c>
      <c r="B643" s="16" t="s">
        <v>1114</v>
      </c>
      <c r="C643" s="260" t="s">
        <v>2722</v>
      </c>
      <c r="D643" s="262" t="s">
        <v>4830</v>
      </c>
      <c r="E643" s="31" t="s">
        <v>5377</v>
      </c>
      <c r="F643" s="31" t="s">
        <v>6017</v>
      </c>
      <c r="G643" s="31" t="s">
        <v>248</v>
      </c>
      <c r="H643" s="31" t="s">
        <v>2537</v>
      </c>
      <c r="I643" t="e">
        <f>_xlfn.XLOOKUP(C643,'様式Ⅲ－1(男子)'!$D$19:$D$108,'様式Ⅲ－1(男子)'!$J$19:$J$108)</f>
        <v>#N/A</v>
      </c>
    </row>
    <row r="644" spans="1:9">
      <c r="A644" s="264">
        <v>643</v>
      </c>
      <c r="B644" s="16" t="s">
        <v>1115</v>
      </c>
      <c r="C644" s="260" t="s">
        <v>2650</v>
      </c>
      <c r="D644" s="262" t="s">
        <v>4831</v>
      </c>
      <c r="E644" s="31" t="s">
        <v>5377</v>
      </c>
      <c r="F644" s="31" t="s">
        <v>6017</v>
      </c>
      <c r="G644" s="31" t="s">
        <v>248</v>
      </c>
      <c r="H644" s="31" t="s">
        <v>2537</v>
      </c>
      <c r="I644" t="e">
        <f>_xlfn.XLOOKUP(C644,'様式Ⅲ－1(男子)'!$D$19:$D$108,'様式Ⅲ－1(男子)'!$J$19:$J$108)</f>
        <v>#N/A</v>
      </c>
    </row>
    <row r="645" spans="1:9">
      <c r="A645" s="264">
        <v>644</v>
      </c>
      <c r="B645" s="16" t="s">
        <v>1116</v>
      </c>
      <c r="C645" s="260" t="s">
        <v>2649</v>
      </c>
      <c r="D645" s="262" t="s">
        <v>4832</v>
      </c>
      <c r="E645" s="31" t="s">
        <v>5377</v>
      </c>
      <c r="F645" s="31" t="s">
        <v>6017</v>
      </c>
      <c r="G645" s="31" t="s">
        <v>248</v>
      </c>
      <c r="H645" s="31" t="s">
        <v>2537</v>
      </c>
      <c r="I645" t="e">
        <f>_xlfn.XLOOKUP(C645,'様式Ⅲ－1(男子)'!$D$19:$D$108,'様式Ⅲ－1(男子)'!$J$19:$J$108)</f>
        <v>#N/A</v>
      </c>
    </row>
    <row r="646" spans="1:9">
      <c r="A646" s="264">
        <v>645</v>
      </c>
      <c r="B646" s="16" t="s">
        <v>1117</v>
      </c>
      <c r="C646" s="260" t="s">
        <v>2779</v>
      </c>
      <c r="D646" s="262" t="s">
        <v>4833</v>
      </c>
      <c r="E646" s="31" t="s">
        <v>5377</v>
      </c>
      <c r="F646" s="31" t="s">
        <v>6017</v>
      </c>
      <c r="G646" s="31" t="s">
        <v>248</v>
      </c>
      <c r="H646" s="31" t="s">
        <v>2537</v>
      </c>
      <c r="I646" t="e">
        <f>_xlfn.XLOOKUP(C646,'様式Ⅲ－1(男子)'!$D$19:$D$108,'様式Ⅲ－1(男子)'!$J$19:$J$108)</f>
        <v>#N/A</v>
      </c>
    </row>
    <row r="647" spans="1:9">
      <c r="A647" s="264">
        <v>646</v>
      </c>
      <c r="B647" s="16" t="s">
        <v>1118</v>
      </c>
      <c r="C647" s="260" t="s">
        <v>2937</v>
      </c>
      <c r="D647" s="262" t="s">
        <v>4834</v>
      </c>
      <c r="E647" s="31" t="s">
        <v>5377</v>
      </c>
      <c r="F647" s="31" t="s">
        <v>6017</v>
      </c>
      <c r="G647" s="31" t="s">
        <v>248</v>
      </c>
      <c r="H647" s="31" t="s">
        <v>2537</v>
      </c>
      <c r="I647" t="e">
        <f>_xlfn.XLOOKUP(C647,'様式Ⅲ－1(男子)'!$D$19:$D$108,'様式Ⅲ－1(男子)'!$J$19:$J$108)</f>
        <v>#N/A</v>
      </c>
    </row>
    <row r="648" spans="1:9">
      <c r="A648" s="264">
        <v>647</v>
      </c>
      <c r="B648" s="16" t="s">
        <v>1119</v>
      </c>
      <c r="C648" s="260" t="s">
        <v>2802</v>
      </c>
      <c r="D648" s="262" t="s">
        <v>4835</v>
      </c>
      <c r="E648" s="31" t="s">
        <v>5377</v>
      </c>
      <c r="F648" s="31" t="s">
        <v>6017</v>
      </c>
      <c r="G648" s="31" t="s">
        <v>248</v>
      </c>
      <c r="H648" s="31" t="s">
        <v>2537</v>
      </c>
      <c r="I648" t="e">
        <f>_xlfn.XLOOKUP(C648,'様式Ⅲ－1(男子)'!$D$19:$D$108,'様式Ⅲ－1(男子)'!$J$19:$J$108)</f>
        <v>#N/A</v>
      </c>
    </row>
    <row r="649" spans="1:9">
      <c r="A649" s="264">
        <v>648</v>
      </c>
      <c r="B649" s="16" t="s">
        <v>1120</v>
      </c>
      <c r="C649" s="260" t="s">
        <v>2646</v>
      </c>
      <c r="D649" s="262" t="s">
        <v>4836</v>
      </c>
      <c r="E649" s="31" t="s">
        <v>5377</v>
      </c>
      <c r="F649" s="31" t="s">
        <v>6017</v>
      </c>
      <c r="G649" s="31" t="s">
        <v>248</v>
      </c>
      <c r="H649" s="31" t="s">
        <v>2537</v>
      </c>
      <c r="I649" t="e">
        <f>_xlfn.XLOOKUP(C649,'様式Ⅲ－1(男子)'!$D$19:$D$108,'様式Ⅲ－1(男子)'!$J$19:$J$108)</f>
        <v>#N/A</v>
      </c>
    </row>
    <row r="650" spans="1:9">
      <c r="A650" s="264">
        <v>649</v>
      </c>
      <c r="B650" s="16" t="s">
        <v>1121</v>
      </c>
      <c r="C650" s="260" t="s">
        <v>2939</v>
      </c>
      <c r="D650" s="262" t="s">
        <v>4837</v>
      </c>
      <c r="E650" s="31" t="s">
        <v>5377</v>
      </c>
      <c r="F650" s="31" t="s">
        <v>6017</v>
      </c>
      <c r="G650" s="31" t="s">
        <v>248</v>
      </c>
      <c r="H650" s="31" t="s">
        <v>2537</v>
      </c>
      <c r="I650" t="e">
        <f>_xlfn.XLOOKUP(C650,'様式Ⅲ－1(男子)'!$D$19:$D$108,'様式Ⅲ－1(男子)'!$J$19:$J$108)</f>
        <v>#N/A</v>
      </c>
    </row>
    <row r="651" spans="1:9">
      <c r="A651" s="264">
        <v>650</v>
      </c>
      <c r="B651" s="16" t="s">
        <v>1122</v>
      </c>
      <c r="C651" s="261" t="s">
        <v>2724</v>
      </c>
      <c r="D651" s="262" t="s">
        <v>4838</v>
      </c>
      <c r="E651" s="31" t="s">
        <v>5377</v>
      </c>
      <c r="F651" s="31" t="s">
        <v>6017</v>
      </c>
      <c r="G651" s="31" t="s">
        <v>248</v>
      </c>
      <c r="H651" s="31" t="s">
        <v>2537</v>
      </c>
      <c r="I651" t="e">
        <f>_xlfn.XLOOKUP(C651,'様式Ⅲ－1(男子)'!$D$19:$D$108,'様式Ⅲ－1(男子)'!$J$19:$J$108)</f>
        <v>#N/A</v>
      </c>
    </row>
    <row r="652" spans="1:9">
      <c r="A652" s="264">
        <v>651</v>
      </c>
      <c r="B652" s="16" t="s">
        <v>1123</v>
      </c>
      <c r="C652" s="261" t="s">
        <v>2647</v>
      </c>
      <c r="D652" s="262" t="s">
        <v>4839</v>
      </c>
      <c r="E652" s="31" t="s">
        <v>5377</v>
      </c>
      <c r="F652" s="31" t="s">
        <v>6017</v>
      </c>
      <c r="G652" s="31" t="s">
        <v>248</v>
      </c>
      <c r="H652" s="31" t="s">
        <v>2537</v>
      </c>
      <c r="I652" t="e">
        <f>_xlfn.XLOOKUP(C652,'様式Ⅲ－1(男子)'!$D$19:$D$108,'様式Ⅲ－1(男子)'!$J$19:$J$108)</f>
        <v>#N/A</v>
      </c>
    </row>
    <row r="653" spans="1:9">
      <c r="A653" s="264">
        <v>652</v>
      </c>
      <c r="B653" s="16" t="s">
        <v>1124</v>
      </c>
      <c r="C653" s="261" t="s">
        <v>2799</v>
      </c>
      <c r="D653" s="262" t="s">
        <v>4840</v>
      </c>
      <c r="E653" s="31" t="s">
        <v>5377</v>
      </c>
      <c r="F653" s="31" t="s">
        <v>6017</v>
      </c>
      <c r="G653" s="31" t="s">
        <v>248</v>
      </c>
      <c r="H653" s="31" t="s">
        <v>2537</v>
      </c>
      <c r="I653" t="e">
        <f>_xlfn.XLOOKUP(C653,'様式Ⅲ－1(男子)'!$D$19:$D$108,'様式Ⅲ－1(男子)'!$J$19:$J$108)</f>
        <v>#N/A</v>
      </c>
    </row>
    <row r="654" spans="1:9">
      <c r="A654" s="264">
        <v>653</v>
      </c>
      <c r="B654" s="16" t="s">
        <v>1125</v>
      </c>
      <c r="C654" s="261" t="s">
        <v>2723</v>
      </c>
      <c r="D654" s="262" t="s">
        <v>4841</v>
      </c>
      <c r="E654" s="31" t="s">
        <v>5377</v>
      </c>
      <c r="F654" s="31" t="s">
        <v>6017</v>
      </c>
      <c r="G654" s="31" t="s">
        <v>248</v>
      </c>
      <c r="H654" s="31" t="s">
        <v>2537</v>
      </c>
      <c r="I654" t="e">
        <f>_xlfn.XLOOKUP(C654,'様式Ⅲ－1(男子)'!$D$19:$D$108,'様式Ⅲ－1(男子)'!$J$19:$J$108)</f>
        <v>#N/A</v>
      </c>
    </row>
    <row r="655" spans="1:9">
      <c r="A655" s="264">
        <v>654</v>
      </c>
      <c r="B655" s="16" t="s">
        <v>1126</v>
      </c>
      <c r="C655" s="261" t="s">
        <v>2778</v>
      </c>
      <c r="D655" s="262" t="s">
        <v>4842</v>
      </c>
      <c r="E655" s="31" t="s">
        <v>5377</v>
      </c>
      <c r="F655" s="31" t="s">
        <v>6017</v>
      </c>
      <c r="G655" s="31" t="s">
        <v>248</v>
      </c>
      <c r="H655" s="31" t="s">
        <v>2537</v>
      </c>
      <c r="I655" t="e">
        <f>_xlfn.XLOOKUP(C655,'様式Ⅲ－1(男子)'!$D$19:$D$108,'様式Ⅲ－1(男子)'!$J$19:$J$108)</f>
        <v>#N/A</v>
      </c>
    </row>
    <row r="656" spans="1:9">
      <c r="A656" s="264">
        <v>655</v>
      </c>
      <c r="B656" s="16" t="s">
        <v>1127</v>
      </c>
      <c r="C656" s="261" t="s">
        <v>2645</v>
      </c>
      <c r="D656" s="262" t="s">
        <v>4843</v>
      </c>
      <c r="E656" s="31" t="s">
        <v>5377</v>
      </c>
      <c r="F656" s="31" t="s">
        <v>6017</v>
      </c>
      <c r="G656" s="31" t="s">
        <v>248</v>
      </c>
      <c r="H656" s="31" t="s">
        <v>2537</v>
      </c>
      <c r="I656" t="e">
        <f>_xlfn.XLOOKUP(C656,'様式Ⅲ－1(男子)'!$D$19:$D$108,'様式Ⅲ－1(男子)'!$J$19:$J$108)</f>
        <v>#N/A</v>
      </c>
    </row>
    <row r="657" spans="1:9">
      <c r="A657" s="264">
        <v>656</v>
      </c>
      <c r="B657" s="16" t="s">
        <v>1128</v>
      </c>
      <c r="C657" s="261" t="s">
        <v>2644</v>
      </c>
      <c r="D657" s="262" t="s">
        <v>4844</v>
      </c>
      <c r="E657" s="31" t="s">
        <v>5377</v>
      </c>
      <c r="F657" s="31" t="s">
        <v>6017</v>
      </c>
      <c r="G657" s="31" t="s">
        <v>248</v>
      </c>
      <c r="H657" s="31" t="s">
        <v>2537</v>
      </c>
      <c r="I657" t="e">
        <f>_xlfn.XLOOKUP(C657,'様式Ⅲ－1(男子)'!$D$19:$D$108,'様式Ⅲ－1(男子)'!$J$19:$J$108)</f>
        <v>#N/A</v>
      </c>
    </row>
    <row r="658" spans="1:9">
      <c r="A658" s="264">
        <v>657</v>
      </c>
      <c r="B658" s="16" t="s">
        <v>1129</v>
      </c>
      <c r="C658" s="261" t="s">
        <v>2725</v>
      </c>
      <c r="D658" s="262" t="s">
        <v>4845</v>
      </c>
      <c r="E658" s="31" t="s">
        <v>5377</v>
      </c>
      <c r="F658" s="31" t="s">
        <v>6017</v>
      </c>
      <c r="G658" s="31" t="s">
        <v>248</v>
      </c>
      <c r="H658" s="31" t="s">
        <v>2537</v>
      </c>
      <c r="I658" t="e">
        <f>_xlfn.XLOOKUP(C658,'様式Ⅲ－1(男子)'!$D$19:$D$108,'様式Ⅲ－1(男子)'!$J$19:$J$108)</f>
        <v>#N/A</v>
      </c>
    </row>
    <row r="659" spans="1:9">
      <c r="A659" s="264">
        <v>658</v>
      </c>
      <c r="B659" s="16" t="s">
        <v>1130</v>
      </c>
      <c r="C659" s="261" t="s">
        <v>2801</v>
      </c>
      <c r="D659" s="262" t="s">
        <v>4846</v>
      </c>
      <c r="E659" s="31" t="s">
        <v>5377</v>
      </c>
      <c r="F659" s="31" t="s">
        <v>6017</v>
      </c>
      <c r="G659" s="31" t="s">
        <v>248</v>
      </c>
      <c r="H659" s="31" t="s">
        <v>2537</v>
      </c>
      <c r="I659" t="e">
        <f>_xlfn.XLOOKUP(C659,'様式Ⅲ－1(男子)'!$D$19:$D$108,'様式Ⅲ－1(男子)'!$J$19:$J$108)</f>
        <v>#N/A</v>
      </c>
    </row>
    <row r="660" spans="1:9">
      <c r="A660" s="264">
        <v>659</v>
      </c>
      <c r="B660" s="16" t="s">
        <v>1131</v>
      </c>
      <c r="C660" s="261" t="s">
        <v>3888</v>
      </c>
      <c r="D660" s="262" t="s">
        <v>4847</v>
      </c>
      <c r="E660" s="31" t="s">
        <v>5377</v>
      </c>
      <c r="F660" s="31" t="s">
        <v>6017</v>
      </c>
      <c r="G660" s="31" t="s">
        <v>248</v>
      </c>
      <c r="H660" s="31" t="s">
        <v>2537</v>
      </c>
      <c r="I660" t="e">
        <f>_xlfn.XLOOKUP(C660,'様式Ⅲ－1(男子)'!$D$19:$D$108,'様式Ⅲ－1(男子)'!$J$19:$J$108)</f>
        <v>#N/A</v>
      </c>
    </row>
    <row r="661" spans="1:9">
      <c r="A661" s="264">
        <v>660</v>
      </c>
      <c r="B661" s="16" t="s">
        <v>1132</v>
      </c>
      <c r="C661" s="261" t="s">
        <v>2726</v>
      </c>
      <c r="D661" s="262" t="s">
        <v>4848</v>
      </c>
      <c r="E661" s="31" t="s">
        <v>5377</v>
      </c>
      <c r="F661" s="31" t="s">
        <v>6017</v>
      </c>
      <c r="G661" s="31" t="s">
        <v>248</v>
      </c>
      <c r="H661" s="31" t="s">
        <v>2537</v>
      </c>
      <c r="I661" t="e">
        <f>_xlfn.XLOOKUP(C661,'様式Ⅲ－1(男子)'!$D$19:$D$108,'様式Ⅲ－1(男子)'!$J$19:$J$108)</f>
        <v>#N/A</v>
      </c>
    </row>
    <row r="662" spans="1:9">
      <c r="A662" s="264">
        <v>661</v>
      </c>
      <c r="B662" s="16" t="s">
        <v>1133</v>
      </c>
      <c r="C662" s="261" t="s">
        <v>2842</v>
      </c>
      <c r="D662" s="262" t="s">
        <v>4849</v>
      </c>
      <c r="E662" s="31" t="s">
        <v>5377</v>
      </c>
      <c r="F662" s="31" t="s">
        <v>6017</v>
      </c>
      <c r="G662" s="31" t="s">
        <v>248</v>
      </c>
      <c r="H662" s="31" t="s">
        <v>2537</v>
      </c>
      <c r="I662" t="e">
        <f>_xlfn.XLOOKUP(C662,'様式Ⅲ－1(男子)'!$D$19:$D$108,'様式Ⅲ－1(男子)'!$J$19:$J$108)</f>
        <v>#N/A</v>
      </c>
    </row>
    <row r="663" spans="1:9">
      <c r="A663" s="264">
        <v>662</v>
      </c>
      <c r="B663" s="16" t="s">
        <v>1134</v>
      </c>
      <c r="C663" s="261" t="s">
        <v>2721</v>
      </c>
      <c r="D663" s="262" t="s">
        <v>4850</v>
      </c>
      <c r="E663" s="31" t="s">
        <v>5377</v>
      </c>
      <c r="F663" s="31" t="s">
        <v>6017</v>
      </c>
      <c r="G663" s="31" t="s">
        <v>248</v>
      </c>
      <c r="H663" s="31" t="s">
        <v>2537</v>
      </c>
      <c r="I663" t="e">
        <f>_xlfn.XLOOKUP(C663,'様式Ⅲ－1(男子)'!$D$19:$D$108,'様式Ⅲ－1(男子)'!$J$19:$J$108)</f>
        <v>#N/A</v>
      </c>
    </row>
    <row r="664" spans="1:9">
      <c r="A664" s="264">
        <v>663</v>
      </c>
      <c r="B664" s="16" t="s">
        <v>1135</v>
      </c>
      <c r="C664" s="261" t="s">
        <v>3889</v>
      </c>
      <c r="D664" s="262" t="s">
        <v>4851</v>
      </c>
      <c r="E664" s="31" t="s">
        <v>5377</v>
      </c>
      <c r="F664" s="31" t="s">
        <v>6017</v>
      </c>
      <c r="G664" s="31" t="s">
        <v>248</v>
      </c>
      <c r="H664" s="31" t="s">
        <v>2537</v>
      </c>
      <c r="I664" t="e">
        <f>_xlfn.XLOOKUP(C664,'様式Ⅲ－1(男子)'!$D$19:$D$108,'様式Ⅲ－1(男子)'!$J$19:$J$108)</f>
        <v>#N/A</v>
      </c>
    </row>
    <row r="665" spans="1:9">
      <c r="A665" s="264">
        <v>664</v>
      </c>
      <c r="B665" s="16" t="s">
        <v>1136</v>
      </c>
      <c r="C665" s="261" t="s">
        <v>2938</v>
      </c>
      <c r="D665" s="262" t="s">
        <v>4852</v>
      </c>
      <c r="E665" s="31" t="s">
        <v>5377</v>
      </c>
      <c r="F665" s="31" t="s">
        <v>6017</v>
      </c>
      <c r="G665" s="31" t="s">
        <v>248</v>
      </c>
      <c r="H665" s="31" t="s">
        <v>2537</v>
      </c>
      <c r="I665" t="e">
        <f>_xlfn.XLOOKUP(C665,'様式Ⅲ－1(男子)'!$D$19:$D$108,'様式Ⅲ－1(男子)'!$J$19:$J$108)</f>
        <v>#N/A</v>
      </c>
    </row>
    <row r="666" spans="1:9">
      <c r="A666" s="264">
        <v>665</v>
      </c>
      <c r="B666" s="16" t="s">
        <v>1137</v>
      </c>
      <c r="C666" s="261" t="s">
        <v>2843</v>
      </c>
      <c r="D666" s="262" t="s">
        <v>4853</v>
      </c>
      <c r="E666" s="31" t="s">
        <v>5377</v>
      </c>
      <c r="F666" s="31" t="s">
        <v>6017</v>
      </c>
      <c r="G666" s="31" t="s">
        <v>248</v>
      </c>
      <c r="H666" s="31" t="s">
        <v>2537</v>
      </c>
      <c r="I666" t="e">
        <f>_xlfn.XLOOKUP(C666,'様式Ⅲ－1(男子)'!$D$19:$D$108,'様式Ⅲ－1(男子)'!$J$19:$J$108)</f>
        <v>#N/A</v>
      </c>
    </row>
    <row r="667" spans="1:9">
      <c r="A667" s="264">
        <v>666</v>
      </c>
      <c r="B667" s="16" t="s">
        <v>1138</v>
      </c>
      <c r="C667" s="261" t="s">
        <v>3389</v>
      </c>
      <c r="D667" s="262" t="s">
        <v>4854</v>
      </c>
      <c r="E667" s="31" t="s">
        <v>5377</v>
      </c>
      <c r="F667" s="31" t="s">
        <v>6017</v>
      </c>
      <c r="G667" s="31" t="s">
        <v>248</v>
      </c>
      <c r="H667" s="31" t="s">
        <v>2538</v>
      </c>
      <c r="I667" t="e">
        <f>_xlfn.XLOOKUP(C667,'様式Ⅲ－1(男子)'!$D$19:$D$108,'様式Ⅲ－1(男子)'!$J$19:$J$108)</f>
        <v>#N/A</v>
      </c>
    </row>
    <row r="668" spans="1:9">
      <c r="A668" s="264">
        <v>667</v>
      </c>
      <c r="B668" s="16" t="s">
        <v>1139</v>
      </c>
      <c r="C668" s="261" t="s">
        <v>3046</v>
      </c>
      <c r="D668" s="262" t="s">
        <v>4855</v>
      </c>
      <c r="E668" s="31" t="s">
        <v>5377</v>
      </c>
      <c r="F668" s="31" t="s">
        <v>6017</v>
      </c>
      <c r="G668" s="31" t="s">
        <v>248</v>
      </c>
      <c r="H668" s="31" t="s">
        <v>2538</v>
      </c>
      <c r="I668" t="e">
        <f>_xlfn.XLOOKUP(C668,'様式Ⅲ－1(男子)'!$D$19:$D$108,'様式Ⅲ－1(男子)'!$J$19:$J$108)</f>
        <v>#N/A</v>
      </c>
    </row>
    <row r="669" spans="1:9">
      <c r="A669" s="264">
        <v>668</v>
      </c>
      <c r="B669" s="16" t="s">
        <v>1140</v>
      </c>
      <c r="C669" s="261" t="s">
        <v>2948</v>
      </c>
      <c r="D669" s="262" t="s">
        <v>4856</v>
      </c>
      <c r="E669" s="31" t="s">
        <v>5377</v>
      </c>
      <c r="F669" s="31" t="s">
        <v>6017</v>
      </c>
      <c r="G669" s="31" t="s">
        <v>248</v>
      </c>
      <c r="H669" s="31" t="s">
        <v>2538</v>
      </c>
      <c r="I669" t="e">
        <f>_xlfn.XLOOKUP(C669,'様式Ⅲ－1(男子)'!$D$19:$D$108,'様式Ⅲ－1(男子)'!$J$19:$J$108)</f>
        <v>#N/A</v>
      </c>
    </row>
    <row r="670" spans="1:9">
      <c r="A670" s="264">
        <v>669</v>
      </c>
      <c r="B670" s="16" t="s">
        <v>1141</v>
      </c>
      <c r="C670" s="261" t="s">
        <v>3890</v>
      </c>
      <c r="D670" s="262" t="s">
        <v>4857</v>
      </c>
      <c r="E670" s="31" t="s">
        <v>5377</v>
      </c>
      <c r="F670" s="31" t="s">
        <v>6017</v>
      </c>
      <c r="G670" s="31" t="s">
        <v>248</v>
      </c>
      <c r="H670" s="31" t="s">
        <v>2538</v>
      </c>
      <c r="I670" t="e">
        <f>_xlfn.XLOOKUP(C670,'様式Ⅲ－1(男子)'!$D$19:$D$108,'様式Ⅲ－1(男子)'!$J$19:$J$108)</f>
        <v>#N/A</v>
      </c>
    </row>
    <row r="671" spans="1:9">
      <c r="A671" s="264">
        <v>670</v>
      </c>
      <c r="B671" s="16" t="s">
        <v>1142</v>
      </c>
      <c r="C671" s="261" t="s">
        <v>2945</v>
      </c>
      <c r="D671" s="262" t="s">
        <v>4858</v>
      </c>
      <c r="E671" s="31" t="s">
        <v>5377</v>
      </c>
      <c r="F671" s="31" t="s">
        <v>6017</v>
      </c>
      <c r="G671" s="31" t="s">
        <v>248</v>
      </c>
      <c r="H671" s="31" t="s">
        <v>2538</v>
      </c>
      <c r="I671" t="e">
        <f>_xlfn.XLOOKUP(C671,'様式Ⅲ－1(男子)'!$D$19:$D$108,'様式Ⅲ－1(男子)'!$J$19:$J$108)</f>
        <v>#N/A</v>
      </c>
    </row>
    <row r="672" spans="1:9">
      <c r="A672" s="264">
        <v>671</v>
      </c>
      <c r="B672" s="16" t="s">
        <v>1143</v>
      </c>
      <c r="C672" s="261" t="s">
        <v>3073</v>
      </c>
      <c r="D672" s="262" t="s">
        <v>4859</v>
      </c>
      <c r="E672" s="31" t="s">
        <v>5377</v>
      </c>
      <c r="F672" s="31" t="s">
        <v>6017</v>
      </c>
      <c r="G672" s="31" t="s">
        <v>248</v>
      </c>
      <c r="H672" s="31" t="s">
        <v>2538</v>
      </c>
      <c r="I672" t="e">
        <f>_xlfn.XLOOKUP(C672,'様式Ⅲ－1(男子)'!$D$19:$D$108,'様式Ⅲ－1(男子)'!$J$19:$J$108)</f>
        <v>#N/A</v>
      </c>
    </row>
    <row r="673" spans="1:9">
      <c r="A673" s="264">
        <v>672</v>
      </c>
      <c r="B673" s="16" t="s">
        <v>1144</v>
      </c>
      <c r="C673" s="261" t="s">
        <v>2942</v>
      </c>
      <c r="D673" s="262" t="s">
        <v>4860</v>
      </c>
      <c r="E673" s="31" t="s">
        <v>5377</v>
      </c>
      <c r="F673" s="31" t="s">
        <v>6017</v>
      </c>
      <c r="G673" s="31" t="s">
        <v>248</v>
      </c>
      <c r="H673" s="31" t="s">
        <v>2538</v>
      </c>
      <c r="I673" t="e">
        <f>_xlfn.XLOOKUP(C673,'様式Ⅲ－1(男子)'!$D$19:$D$108,'様式Ⅲ－1(男子)'!$J$19:$J$108)</f>
        <v>#N/A</v>
      </c>
    </row>
    <row r="674" spans="1:9">
      <c r="A674" s="264">
        <v>673</v>
      </c>
      <c r="B674" s="16" t="s">
        <v>1145</v>
      </c>
      <c r="C674" s="261" t="s">
        <v>2951</v>
      </c>
      <c r="D674" s="262" t="s">
        <v>4861</v>
      </c>
      <c r="E674" s="31" t="s">
        <v>5377</v>
      </c>
      <c r="F674" s="31" t="s">
        <v>6017</v>
      </c>
      <c r="G674" s="31" t="s">
        <v>248</v>
      </c>
      <c r="H674" s="31" t="s">
        <v>2538</v>
      </c>
      <c r="I674" t="e">
        <f>_xlfn.XLOOKUP(C674,'様式Ⅲ－1(男子)'!$D$19:$D$108,'様式Ⅲ－1(男子)'!$J$19:$J$108)</f>
        <v>#N/A</v>
      </c>
    </row>
    <row r="675" spans="1:9">
      <c r="A675" s="264">
        <v>674</v>
      </c>
      <c r="B675" s="16" t="s">
        <v>1146</v>
      </c>
      <c r="C675" s="261" t="s">
        <v>3010</v>
      </c>
      <c r="D675" s="262" t="s">
        <v>4862</v>
      </c>
      <c r="E675" s="31" t="s">
        <v>5377</v>
      </c>
      <c r="F675" s="31" t="s">
        <v>6017</v>
      </c>
      <c r="G675" s="31" t="s">
        <v>248</v>
      </c>
      <c r="H675" s="31" t="s">
        <v>2538</v>
      </c>
      <c r="I675" t="e">
        <f>_xlfn.XLOOKUP(C675,'様式Ⅲ－1(男子)'!$D$19:$D$108,'様式Ⅲ－1(男子)'!$J$19:$J$108)</f>
        <v>#N/A</v>
      </c>
    </row>
    <row r="676" spans="1:9">
      <c r="A676" s="264">
        <v>675</v>
      </c>
      <c r="B676" s="16" t="s">
        <v>1147</v>
      </c>
      <c r="C676" s="261" t="s">
        <v>2943</v>
      </c>
      <c r="D676" s="262" t="s">
        <v>4863</v>
      </c>
      <c r="E676" s="31" t="s">
        <v>5377</v>
      </c>
      <c r="F676" s="31" t="s">
        <v>6017</v>
      </c>
      <c r="G676" s="31" t="s">
        <v>248</v>
      </c>
      <c r="H676" s="31" t="s">
        <v>2538</v>
      </c>
      <c r="I676" t="e">
        <f>_xlfn.XLOOKUP(C676,'様式Ⅲ－1(男子)'!$D$19:$D$108,'様式Ⅲ－1(男子)'!$J$19:$J$108)</f>
        <v>#N/A</v>
      </c>
    </row>
    <row r="677" spans="1:9">
      <c r="A677" s="264">
        <v>676</v>
      </c>
      <c r="B677" s="16" t="s">
        <v>1148</v>
      </c>
      <c r="C677" s="261" t="s">
        <v>3070</v>
      </c>
      <c r="D677" s="262" t="s">
        <v>4864</v>
      </c>
      <c r="E677" s="31" t="s">
        <v>5377</v>
      </c>
      <c r="F677" s="31" t="s">
        <v>6017</v>
      </c>
      <c r="G677" s="31" t="s">
        <v>248</v>
      </c>
      <c r="H677" s="31" t="s">
        <v>2538</v>
      </c>
      <c r="I677" t="e">
        <f>_xlfn.XLOOKUP(C677,'様式Ⅲ－1(男子)'!$D$19:$D$108,'様式Ⅲ－1(男子)'!$J$19:$J$108)</f>
        <v>#N/A</v>
      </c>
    </row>
    <row r="678" spans="1:9">
      <c r="A678" s="264">
        <v>677</v>
      </c>
      <c r="B678" s="16" t="s">
        <v>1149</v>
      </c>
      <c r="C678" s="261" t="s">
        <v>3891</v>
      </c>
      <c r="D678" s="262" t="s">
        <v>4865</v>
      </c>
      <c r="E678" s="31" t="s">
        <v>5377</v>
      </c>
      <c r="F678" s="31" t="s">
        <v>6017</v>
      </c>
      <c r="G678" s="31" t="s">
        <v>248</v>
      </c>
      <c r="H678" s="31" t="s">
        <v>2538</v>
      </c>
      <c r="I678" t="e">
        <f>_xlfn.XLOOKUP(C678,'様式Ⅲ－1(男子)'!$D$19:$D$108,'様式Ⅲ－1(男子)'!$J$19:$J$108)</f>
        <v>#N/A</v>
      </c>
    </row>
    <row r="679" spans="1:9">
      <c r="A679" s="264">
        <v>678</v>
      </c>
      <c r="B679" s="16" t="s">
        <v>1150</v>
      </c>
      <c r="C679" s="261" t="s">
        <v>2940</v>
      </c>
      <c r="D679" s="262" t="s">
        <v>4866</v>
      </c>
      <c r="E679" s="31" t="s">
        <v>5377</v>
      </c>
      <c r="F679" s="31" t="s">
        <v>6017</v>
      </c>
      <c r="G679" s="31" t="s">
        <v>248</v>
      </c>
      <c r="H679" s="31" t="s">
        <v>2538</v>
      </c>
      <c r="I679" t="e">
        <f>_xlfn.XLOOKUP(C679,'様式Ⅲ－1(男子)'!$D$19:$D$108,'様式Ⅲ－1(男子)'!$J$19:$J$108)</f>
        <v>#N/A</v>
      </c>
    </row>
    <row r="680" spans="1:9">
      <c r="A680" s="264">
        <v>679</v>
      </c>
      <c r="B680" s="16" t="s">
        <v>1151</v>
      </c>
      <c r="C680" s="261" t="s">
        <v>2950</v>
      </c>
      <c r="D680" s="262" t="s">
        <v>4867</v>
      </c>
      <c r="E680" s="31" t="s">
        <v>5377</v>
      </c>
      <c r="F680" s="31" t="s">
        <v>6017</v>
      </c>
      <c r="G680" s="31" t="s">
        <v>248</v>
      </c>
      <c r="H680" s="31" t="s">
        <v>2538</v>
      </c>
      <c r="I680" t="e">
        <f>_xlfn.XLOOKUP(C680,'様式Ⅲ－1(男子)'!$D$19:$D$108,'様式Ⅲ－1(男子)'!$J$19:$J$108)</f>
        <v>#N/A</v>
      </c>
    </row>
    <row r="681" spans="1:9">
      <c r="A681" s="264">
        <v>680</v>
      </c>
      <c r="B681" s="16" t="s">
        <v>1152</v>
      </c>
      <c r="C681" s="261" t="s">
        <v>2976</v>
      </c>
      <c r="D681" s="262" t="s">
        <v>4868</v>
      </c>
      <c r="E681" s="31" t="s">
        <v>5377</v>
      </c>
      <c r="F681" s="31" t="s">
        <v>6017</v>
      </c>
      <c r="G681" s="31" t="s">
        <v>248</v>
      </c>
      <c r="H681" s="31" t="s">
        <v>2538</v>
      </c>
      <c r="I681" t="e">
        <f>_xlfn.XLOOKUP(C681,'様式Ⅲ－1(男子)'!$D$19:$D$108,'様式Ⅲ－1(男子)'!$J$19:$J$108)</f>
        <v>#N/A</v>
      </c>
    </row>
    <row r="682" spans="1:9">
      <c r="A682" s="264">
        <v>681</v>
      </c>
      <c r="B682" s="16" t="s">
        <v>1153</v>
      </c>
      <c r="C682" s="261" t="s">
        <v>3009</v>
      </c>
      <c r="D682" s="262" t="s">
        <v>4869</v>
      </c>
      <c r="E682" s="31" t="s">
        <v>5377</v>
      </c>
      <c r="F682" s="31" t="s">
        <v>6017</v>
      </c>
      <c r="G682" s="31" t="s">
        <v>248</v>
      </c>
      <c r="H682" s="31" t="s">
        <v>2538</v>
      </c>
      <c r="I682" t="e">
        <f>_xlfn.XLOOKUP(C682,'様式Ⅲ－1(男子)'!$D$19:$D$108,'様式Ⅲ－1(男子)'!$J$19:$J$108)</f>
        <v>#N/A</v>
      </c>
    </row>
    <row r="683" spans="1:9">
      <c r="A683" s="264">
        <v>682</v>
      </c>
      <c r="B683" s="16" t="s">
        <v>1154</v>
      </c>
      <c r="C683" s="261" t="s">
        <v>3388</v>
      </c>
      <c r="D683" s="262" t="s">
        <v>4870</v>
      </c>
      <c r="E683" s="31" t="s">
        <v>5377</v>
      </c>
      <c r="F683" s="31" t="s">
        <v>6017</v>
      </c>
      <c r="G683" s="31" t="s">
        <v>248</v>
      </c>
      <c r="H683" s="31" t="s">
        <v>2538</v>
      </c>
      <c r="I683" t="e">
        <f>_xlfn.XLOOKUP(C683,'様式Ⅲ－1(男子)'!$D$19:$D$108,'様式Ⅲ－1(男子)'!$J$19:$J$108)</f>
        <v>#N/A</v>
      </c>
    </row>
    <row r="684" spans="1:9">
      <c r="A684" s="264">
        <v>683</v>
      </c>
      <c r="B684" s="16" t="s">
        <v>1155</v>
      </c>
      <c r="C684" s="261" t="s">
        <v>3038</v>
      </c>
      <c r="D684" s="262" t="s">
        <v>4871</v>
      </c>
      <c r="E684" s="31" t="s">
        <v>5377</v>
      </c>
      <c r="F684" s="31" t="s">
        <v>6017</v>
      </c>
      <c r="G684" s="31" t="s">
        <v>248</v>
      </c>
      <c r="H684" s="31" t="s">
        <v>2538</v>
      </c>
      <c r="I684" t="e">
        <f>_xlfn.XLOOKUP(C684,'様式Ⅲ－1(男子)'!$D$19:$D$108,'様式Ⅲ－1(男子)'!$J$19:$J$108)</f>
        <v>#N/A</v>
      </c>
    </row>
    <row r="685" spans="1:9">
      <c r="A685" s="264">
        <v>684</v>
      </c>
      <c r="B685" s="16" t="s">
        <v>1156</v>
      </c>
      <c r="C685" s="261" t="s">
        <v>3040</v>
      </c>
      <c r="D685" s="262" t="s">
        <v>4872</v>
      </c>
      <c r="E685" s="31" t="s">
        <v>5377</v>
      </c>
      <c r="F685" s="31" t="s">
        <v>6017</v>
      </c>
      <c r="G685" s="31" t="s">
        <v>248</v>
      </c>
      <c r="H685" s="31" t="s">
        <v>2538</v>
      </c>
      <c r="I685" t="e">
        <f>_xlfn.XLOOKUP(C685,'様式Ⅲ－1(男子)'!$D$19:$D$108,'様式Ⅲ－1(男子)'!$J$19:$J$108)</f>
        <v>#N/A</v>
      </c>
    </row>
    <row r="686" spans="1:9">
      <c r="A686" s="264">
        <v>685</v>
      </c>
      <c r="B686" s="16" t="s">
        <v>1157</v>
      </c>
      <c r="C686" s="261" t="s">
        <v>3008</v>
      </c>
      <c r="D686" s="262" t="s">
        <v>4873</v>
      </c>
      <c r="E686" s="31" t="s">
        <v>5377</v>
      </c>
      <c r="F686" s="31" t="s">
        <v>6017</v>
      </c>
      <c r="G686" s="31" t="s">
        <v>248</v>
      </c>
      <c r="H686" s="31" t="s">
        <v>2538</v>
      </c>
      <c r="I686" t="e">
        <f>_xlfn.XLOOKUP(C686,'様式Ⅲ－1(男子)'!$D$19:$D$108,'様式Ⅲ－1(男子)'!$J$19:$J$108)</f>
        <v>#N/A</v>
      </c>
    </row>
    <row r="687" spans="1:9">
      <c r="A687" s="264">
        <v>686</v>
      </c>
      <c r="B687" s="16" t="s">
        <v>1158</v>
      </c>
      <c r="C687" s="261" t="s">
        <v>3039</v>
      </c>
      <c r="D687" s="262" t="s">
        <v>4874</v>
      </c>
      <c r="E687" s="31" t="s">
        <v>5377</v>
      </c>
      <c r="F687" s="31" t="s">
        <v>6017</v>
      </c>
      <c r="G687" s="31" t="s">
        <v>248</v>
      </c>
      <c r="H687" s="31" t="s">
        <v>2538</v>
      </c>
      <c r="I687" t="e">
        <f>_xlfn.XLOOKUP(C687,'様式Ⅲ－1(男子)'!$D$19:$D$108,'様式Ⅲ－1(男子)'!$J$19:$J$108)</f>
        <v>#N/A</v>
      </c>
    </row>
    <row r="688" spans="1:9">
      <c r="A688" s="264">
        <v>687</v>
      </c>
      <c r="B688" s="16" t="s">
        <v>1159</v>
      </c>
      <c r="C688" s="261" t="s">
        <v>3071</v>
      </c>
      <c r="D688" s="262" t="s">
        <v>4875</v>
      </c>
      <c r="E688" s="31" t="s">
        <v>5377</v>
      </c>
      <c r="F688" s="31" t="s">
        <v>6017</v>
      </c>
      <c r="G688" s="31" t="s">
        <v>248</v>
      </c>
      <c r="H688" s="31" t="s">
        <v>2538</v>
      </c>
      <c r="I688" t="e">
        <f>_xlfn.XLOOKUP(C688,'様式Ⅲ－1(男子)'!$D$19:$D$108,'様式Ⅲ－1(男子)'!$J$19:$J$108)</f>
        <v>#N/A</v>
      </c>
    </row>
    <row r="689" spans="1:9">
      <c r="A689" s="264">
        <v>688</v>
      </c>
      <c r="B689" s="16" t="s">
        <v>1160</v>
      </c>
      <c r="C689" s="261" t="s">
        <v>3004</v>
      </c>
      <c r="D689" s="262" t="s">
        <v>4876</v>
      </c>
      <c r="E689" s="31" t="s">
        <v>5377</v>
      </c>
      <c r="F689" s="31" t="s">
        <v>6017</v>
      </c>
      <c r="G689" s="31" t="s">
        <v>248</v>
      </c>
      <c r="H689" s="31" t="s">
        <v>2538</v>
      </c>
      <c r="I689" t="e">
        <f>_xlfn.XLOOKUP(C689,'様式Ⅲ－1(男子)'!$D$19:$D$108,'様式Ⅲ－1(男子)'!$J$19:$J$108)</f>
        <v>#N/A</v>
      </c>
    </row>
    <row r="690" spans="1:9">
      <c r="A690" s="264">
        <v>689</v>
      </c>
      <c r="B690" s="16" t="s">
        <v>1161</v>
      </c>
      <c r="C690" s="261" t="s">
        <v>2975</v>
      </c>
      <c r="D690" s="262" t="s">
        <v>4877</v>
      </c>
      <c r="E690" s="31" t="s">
        <v>5377</v>
      </c>
      <c r="F690" s="31" t="s">
        <v>6017</v>
      </c>
      <c r="G690" s="31" t="s">
        <v>248</v>
      </c>
      <c r="H690" s="31" t="s">
        <v>2538</v>
      </c>
      <c r="I690" t="e">
        <f>_xlfn.XLOOKUP(C690,'様式Ⅲ－1(男子)'!$D$19:$D$108,'様式Ⅲ－1(男子)'!$J$19:$J$108)</f>
        <v>#N/A</v>
      </c>
    </row>
    <row r="691" spans="1:9">
      <c r="A691" s="264">
        <v>690</v>
      </c>
      <c r="B691" s="16" t="s">
        <v>1162</v>
      </c>
      <c r="C691" s="261" t="s">
        <v>3042</v>
      </c>
      <c r="D691" s="262" t="s">
        <v>4878</v>
      </c>
      <c r="E691" s="31" t="s">
        <v>5377</v>
      </c>
      <c r="F691" s="31" t="s">
        <v>6017</v>
      </c>
      <c r="G691" s="31" t="s">
        <v>248</v>
      </c>
      <c r="H691" s="31" t="s">
        <v>2538</v>
      </c>
      <c r="I691" t="e">
        <f>_xlfn.XLOOKUP(C691,'様式Ⅲ－1(男子)'!$D$19:$D$108,'様式Ⅲ－1(男子)'!$J$19:$J$108)</f>
        <v>#N/A</v>
      </c>
    </row>
    <row r="692" spans="1:9">
      <c r="A692" s="264">
        <v>691</v>
      </c>
      <c r="B692" s="16" t="s">
        <v>1163</v>
      </c>
      <c r="C692" s="261" t="s">
        <v>3043</v>
      </c>
      <c r="D692" s="262" t="s">
        <v>4879</v>
      </c>
      <c r="E692" s="31" t="s">
        <v>5377</v>
      </c>
      <c r="F692" s="31" t="s">
        <v>6017</v>
      </c>
      <c r="G692" s="31" t="s">
        <v>248</v>
      </c>
      <c r="H692" s="31" t="s">
        <v>2538</v>
      </c>
      <c r="I692" t="e">
        <f>_xlfn.XLOOKUP(C692,'様式Ⅲ－1(男子)'!$D$19:$D$108,'様式Ⅲ－1(男子)'!$J$19:$J$108)</f>
        <v>#N/A</v>
      </c>
    </row>
    <row r="693" spans="1:9">
      <c r="A693" s="264">
        <v>692</v>
      </c>
      <c r="B693" s="16" t="s">
        <v>1164</v>
      </c>
      <c r="C693" s="261" t="s">
        <v>3075</v>
      </c>
      <c r="D693" s="262" t="s">
        <v>4880</v>
      </c>
      <c r="E693" s="31" t="s">
        <v>5377</v>
      </c>
      <c r="F693" s="31" t="s">
        <v>6017</v>
      </c>
      <c r="G693" s="31" t="s">
        <v>248</v>
      </c>
      <c r="H693" s="31" t="s">
        <v>2538</v>
      </c>
      <c r="I693" t="e">
        <f>_xlfn.XLOOKUP(C693,'様式Ⅲ－1(男子)'!$D$19:$D$108,'様式Ⅲ－1(男子)'!$J$19:$J$108)</f>
        <v>#N/A</v>
      </c>
    </row>
    <row r="694" spans="1:9">
      <c r="A694" s="264">
        <v>693</v>
      </c>
      <c r="B694" s="16" t="s">
        <v>1165</v>
      </c>
      <c r="C694" s="261" t="s">
        <v>2944</v>
      </c>
      <c r="D694" s="262" t="s">
        <v>4881</v>
      </c>
      <c r="E694" s="31" t="s">
        <v>5377</v>
      </c>
      <c r="F694" s="31" t="s">
        <v>6017</v>
      </c>
      <c r="G694" s="31" t="s">
        <v>248</v>
      </c>
      <c r="H694" s="31" t="s">
        <v>2538</v>
      </c>
      <c r="I694" t="e">
        <f>_xlfn.XLOOKUP(C694,'様式Ⅲ－1(男子)'!$D$19:$D$108,'様式Ⅲ－1(男子)'!$J$19:$J$108)</f>
        <v>#N/A</v>
      </c>
    </row>
    <row r="695" spans="1:9">
      <c r="A695" s="264">
        <v>694</v>
      </c>
      <c r="B695" s="16" t="s">
        <v>1166</v>
      </c>
      <c r="C695" s="261" t="s">
        <v>3125</v>
      </c>
      <c r="D695" s="262" t="s">
        <v>4882</v>
      </c>
      <c r="E695" s="31" t="s">
        <v>5377</v>
      </c>
      <c r="F695" s="31" t="s">
        <v>6017</v>
      </c>
      <c r="G695" s="31" t="s">
        <v>248</v>
      </c>
      <c r="H695" s="31" t="s">
        <v>2538</v>
      </c>
      <c r="I695" t="e">
        <f>_xlfn.XLOOKUP(C695,'様式Ⅲ－1(男子)'!$D$19:$D$108,'様式Ⅲ－1(男子)'!$J$19:$J$108)</f>
        <v>#N/A</v>
      </c>
    </row>
    <row r="696" spans="1:9">
      <c r="A696" s="264">
        <v>695</v>
      </c>
      <c r="B696" s="16" t="s">
        <v>1167</v>
      </c>
      <c r="C696" s="261" t="s">
        <v>3006</v>
      </c>
      <c r="D696" s="262" t="s">
        <v>4883</v>
      </c>
      <c r="E696" s="31" t="s">
        <v>5377</v>
      </c>
      <c r="F696" s="31" t="s">
        <v>6017</v>
      </c>
      <c r="G696" s="31" t="s">
        <v>248</v>
      </c>
      <c r="H696" s="31" t="s">
        <v>2538</v>
      </c>
      <c r="I696" t="e">
        <f>_xlfn.XLOOKUP(C696,'様式Ⅲ－1(男子)'!$D$19:$D$108,'様式Ⅲ－1(男子)'!$J$19:$J$108)</f>
        <v>#N/A</v>
      </c>
    </row>
    <row r="697" spans="1:9">
      <c r="A697" s="264">
        <v>696</v>
      </c>
      <c r="B697" s="16" t="s">
        <v>1168</v>
      </c>
      <c r="C697" s="261" t="s">
        <v>3037</v>
      </c>
      <c r="D697" s="262" t="s">
        <v>4884</v>
      </c>
      <c r="E697" s="31" t="s">
        <v>5377</v>
      </c>
      <c r="F697" s="31" t="s">
        <v>6017</v>
      </c>
      <c r="G697" s="31" t="s">
        <v>248</v>
      </c>
      <c r="H697" s="31" t="s">
        <v>2538</v>
      </c>
      <c r="I697" t="e">
        <f>_xlfn.XLOOKUP(C697,'様式Ⅲ－1(男子)'!$D$19:$D$108,'様式Ⅲ－1(男子)'!$J$19:$J$108)</f>
        <v>#N/A</v>
      </c>
    </row>
    <row r="698" spans="1:9">
      <c r="A698" s="264">
        <v>697</v>
      </c>
      <c r="B698" s="16" t="s">
        <v>1169</v>
      </c>
      <c r="C698" s="261" t="s">
        <v>2973</v>
      </c>
      <c r="D698" s="262" t="s">
        <v>4885</v>
      </c>
      <c r="E698" s="31" t="s">
        <v>5377</v>
      </c>
      <c r="F698" s="31" t="s">
        <v>6017</v>
      </c>
      <c r="G698" s="31" t="s">
        <v>248</v>
      </c>
      <c r="H698" s="31" t="s">
        <v>2538</v>
      </c>
      <c r="I698" t="e">
        <f>_xlfn.XLOOKUP(C698,'様式Ⅲ－1(男子)'!$D$19:$D$108,'様式Ⅲ－1(男子)'!$J$19:$J$108)</f>
        <v>#N/A</v>
      </c>
    </row>
    <row r="699" spans="1:9">
      <c r="A699" s="264">
        <v>698</v>
      </c>
      <c r="B699" s="16" t="s">
        <v>1170</v>
      </c>
      <c r="C699" s="261" t="s">
        <v>2941</v>
      </c>
      <c r="D699" s="262" t="s">
        <v>4886</v>
      </c>
      <c r="E699" s="31" t="s">
        <v>5377</v>
      </c>
      <c r="F699" s="31" t="s">
        <v>6017</v>
      </c>
      <c r="G699" s="31" t="s">
        <v>248</v>
      </c>
      <c r="H699" s="31" t="s">
        <v>2538</v>
      </c>
      <c r="I699" t="e">
        <f>_xlfn.XLOOKUP(C699,'様式Ⅲ－1(男子)'!$D$19:$D$108,'様式Ⅲ－1(男子)'!$J$19:$J$108)</f>
        <v>#N/A</v>
      </c>
    </row>
    <row r="700" spans="1:9">
      <c r="A700" s="264">
        <v>699</v>
      </c>
      <c r="B700" s="16" t="s">
        <v>1171</v>
      </c>
      <c r="C700" s="261" t="s">
        <v>2946</v>
      </c>
      <c r="D700" s="262" t="s">
        <v>4887</v>
      </c>
      <c r="E700" s="31" t="s">
        <v>5377</v>
      </c>
      <c r="F700" s="31" t="s">
        <v>6017</v>
      </c>
      <c r="G700" s="31" t="s">
        <v>248</v>
      </c>
      <c r="H700" s="31" t="s">
        <v>2538</v>
      </c>
      <c r="I700" t="e">
        <f>_xlfn.XLOOKUP(C700,'様式Ⅲ－1(男子)'!$D$19:$D$108,'様式Ⅲ－1(男子)'!$J$19:$J$108)</f>
        <v>#N/A</v>
      </c>
    </row>
    <row r="701" spans="1:9">
      <c r="A701" s="264">
        <v>700</v>
      </c>
      <c r="B701" s="16" t="s">
        <v>1172</v>
      </c>
      <c r="C701" s="261" t="s">
        <v>3007</v>
      </c>
      <c r="D701" s="262" t="s">
        <v>4888</v>
      </c>
      <c r="E701" s="31" t="s">
        <v>5377</v>
      </c>
      <c r="F701" s="31" t="s">
        <v>6017</v>
      </c>
      <c r="G701" s="31" t="s">
        <v>248</v>
      </c>
      <c r="H701" s="31" t="s">
        <v>2538</v>
      </c>
      <c r="I701" t="e">
        <f>_xlfn.XLOOKUP(C701,'様式Ⅲ－1(男子)'!$D$19:$D$108,'様式Ⅲ－1(男子)'!$J$19:$J$108)</f>
        <v>#N/A</v>
      </c>
    </row>
    <row r="702" spans="1:9">
      <c r="A702" s="264">
        <v>701</v>
      </c>
      <c r="B702" s="16" t="s">
        <v>1173</v>
      </c>
      <c r="C702" s="261" t="s">
        <v>2949</v>
      </c>
      <c r="D702" s="262" t="s">
        <v>4889</v>
      </c>
      <c r="E702" s="31" t="s">
        <v>5377</v>
      </c>
      <c r="F702" s="31" t="s">
        <v>6017</v>
      </c>
      <c r="G702" s="31" t="s">
        <v>248</v>
      </c>
      <c r="H702" s="31" t="s">
        <v>2538</v>
      </c>
      <c r="I702" t="e">
        <f>_xlfn.XLOOKUP(C702,'様式Ⅲ－1(男子)'!$D$19:$D$108,'様式Ⅲ－1(男子)'!$J$19:$J$108)</f>
        <v>#N/A</v>
      </c>
    </row>
    <row r="703" spans="1:9">
      <c r="A703" s="264">
        <v>702</v>
      </c>
      <c r="B703" s="16" t="s">
        <v>1174</v>
      </c>
      <c r="C703" s="261" t="s">
        <v>3041</v>
      </c>
      <c r="D703" s="262" t="s">
        <v>4890</v>
      </c>
      <c r="E703" s="31" t="s">
        <v>5377</v>
      </c>
      <c r="F703" s="31" t="s">
        <v>6017</v>
      </c>
      <c r="G703" s="31" t="s">
        <v>248</v>
      </c>
      <c r="H703" s="31" t="s">
        <v>2538</v>
      </c>
      <c r="I703" t="e">
        <f>_xlfn.XLOOKUP(C703,'様式Ⅲ－1(男子)'!$D$19:$D$108,'様式Ⅲ－1(男子)'!$J$19:$J$108)</f>
        <v>#N/A</v>
      </c>
    </row>
    <row r="704" spans="1:9">
      <c r="A704" s="264">
        <v>703</v>
      </c>
      <c r="B704" s="16" t="s">
        <v>1175</v>
      </c>
      <c r="C704" s="261" t="s">
        <v>3005</v>
      </c>
      <c r="D704" s="262" t="s">
        <v>4891</v>
      </c>
      <c r="E704" s="31" t="s">
        <v>5377</v>
      </c>
      <c r="F704" s="31" t="s">
        <v>6017</v>
      </c>
      <c r="G704" s="31" t="s">
        <v>248</v>
      </c>
      <c r="H704" s="31" t="s">
        <v>2538</v>
      </c>
      <c r="I704" t="e">
        <f>_xlfn.XLOOKUP(C704,'様式Ⅲ－1(男子)'!$D$19:$D$108,'様式Ⅲ－1(男子)'!$J$19:$J$108)</f>
        <v>#N/A</v>
      </c>
    </row>
    <row r="705" spans="1:9">
      <c r="A705" s="264">
        <v>704</v>
      </c>
      <c r="B705" s="16" t="s">
        <v>1176</v>
      </c>
      <c r="C705" s="261" t="s">
        <v>3044</v>
      </c>
      <c r="D705" s="262" t="s">
        <v>4892</v>
      </c>
      <c r="E705" s="31" t="s">
        <v>5377</v>
      </c>
      <c r="F705" s="31" t="s">
        <v>6017</v>
      </c>
      <c r="G705" s="31" t="s">
        <v>248</v>
      </c>
      <c r="H705" s="31" t="s">
        <v>2538</v>
      </c>
      <c r="I705" t="e">
        <f>_xlfn.XLOOKUP(C705,'様式Ⅲ－1(男子)'!$D$19:$D$108,'様式Ⅲ－1(男子)'!$J$19:$J$108)</f>
        <v>#N/A</v>
      </c>
    </row>
    <row r="706" spans="1:9">
      <c r="A706" s="264">
        <v>705</v>
      </c>
      <c r="B706" s="16" t="s">
        <v>1177</v>
      </c>
      <c r="C706" s="261" t="s">
        <v>2977</v>
      </c>
      <c r="D706" s="262" t="s">
        <v>4893</v>
      </c>
      <c r="E706" s="31" t="s">
        <v>5377</v>
      </c>
      <c r="F706" s="31" t="s">
        <v>6017</v>
      </c>
      <c r="G706" s="31" t="s">
        <v>248</v>
      </c>
      <c r="H706" s="31" t="s">
        <v>2538</v>
      </c>
      <c r="I706" t="e">
        <f>_xlfn.XLOOKUP(C706,'様式Ⅲ－1(男子)'!$D$19:$D$108,'様式Ⅲ－1(男子)'!$J$19:$J$108)</f>
        <v>#N/A</v>
      </c>
    </row>
    <row r="707" spans="1:9">
      <c r="A707" s="264">
        <v>706</v>
      </c>
      <c r="B707" s="16" t="s">
        <v>1178</v>
      </c>
      <c r="C707" s="261" t="s">
        <v>2974</v>
      </c>
      <c r="D707" s="262" t="s">
        <v>4894</v>
      </c>
      <c r="E707" s="31" t="s">
        <v>5377</v>
      </c>
      <c r="F707" s="31" t="s">
        <v>6017</v>
      </c>
      <c r="G707" s="31" t="s">
        <v>248</v>
      </c>
      <c r="H707" s="31" t="s">
        <v>2538</v>
      </c>
      <c r="I707" t="e">
        <f>_xlfn.XLOOKUP(C707,'様式Ⅲ－1(男子)'!$D$19:$D$108,'様式Ⅲ－1(男子)'!$J$19:$J$108)</f>
        <v>#N/A</v>
      </c>
    </row>
    <row r="708" spans="1:9">
      <c r="A708" s="264">
        <v>707</v>
      </c>
      <c r="B708" s="16" t="s">
        <v>1179</v>
      </c>
      <c r="C708" s="261" t="s">
        <v>2947</v>
      </c>
      <c r="D708" s="262" t="s">
        <v>4895</v>
      </c>
      <c r="E708" s="31" t="s">
        <v>5377</v>
      </c>
      <c r="F708" s="31" t="s">
        <v>6017</v>
      </c>
      <c r="G708" s="31" t="s">
        <v>248</v>
      </c>
      <c r="H708" s="31" t="s">
        <v>2538</v>
      </c>
      <c r="I708" t="e">
        <f>_xlfn.XLOOKUP(C708,'様式Ⅲ－1(男子)'!$D$19:$D$108,'様式Ⅲ－1(男子)'!$J$19:$J$108)</f>
        <v>#N/A</v>
      </c>
    </row>
    <row r="709" spans="1:9">
      <c r="A709" s="264">
        <v>708</v>
      </c>
      <c r="B709" s="16" t="s">
        <v>1180</v>
      </c>
      <c r="C709" s="261" t="s">
        <v>2971</v>
      </c>
      <c r="D709" s="262" t="s">
        <v>4896</v>
      </c>
      <c r="E709" s="31" t="s">
        <v>5377</v>
      </c>
      <c r="F709" s="31" t="s">
        <v>6017</v>
      </c>
      <c r="G709" s="31" t="s">
        <v>248</v>
      </c>
      <c r="H709" s="31" t="s">
        <v>2538</v>
      </c>
      <c r="I709" t="e">
        <f>_xlfn.XLOOKUP(C709,'様式Ⅲ－1(男子)'!$D$19:$D$108,'様式Ⅲ－1(男子)'!$J$19:$J$108)</f>
        <v>#N/A</v>
      </c>
    </row>
    <row r="710" spans="1:9">
      <c r="A710" s="264">
        <v>709</v>
      </c>
      <c r="B710" s="16" t="s">
        <v>1181</v>
      </c>
      <c r="C710" s="261" t="s">
        <v>3045</v>
      </c>
      <c r="D710" s="262" t="s">
        <v>4897</v>
      </c>
      <c r="E710" s="31" t="s">
        <v>5377</v>
      </c>
      <c r="F710" s="31" t="s">
        <v>6017</v>
      </c>
      <c r="G710" s="31" t="s">
        <v>248</v>
      </c>
      <c r="H710" s="31" t="s">
        <v>2538</v>
      </c>
      <c r="I710" t="e">
        <f>_xlfn.XLOOKUP(C710,'様式Ⅲ－1(男子)'!$D$19:$D$108,'様式Ⅲ－1(男子)'!$J$19:$J$108)</f>
        <v>#N/A</v>
      </c>
    </row>
    <row r="711" spans="1:9">
      <c r="A711" s="264">
        <v>710</v>
      </c>
      <c r="B711" s="16" t="s">
        <v>1182</v>
      </c>
      <c r="C711" s="261" t="s">
        <v>2972</v>
      </c>
      <c r="D711" s="262" t="s">
        <v>4898</v>
      </c>
      <c r="E711" s="31" t="s">
        <v>5377</v>
      </c>
      <c r="F711" s="31" t="s">
        <v>6017</v>
      </c>
      <c r="G711" s="31" t="s">
        <v>248</v>
      </c>
      <c r="H711" s="31" t="s">
        <v>2538</v>
      </c>
      <c r="I711" t="e">
        <f>_xlfn.XLOOKUP(C711,'様式Ⅲ－1(男子)'!$D$19:$D$108,'様式Ⅲ－1(男子)'!$J$19:$J$108)</f>
        <v>#N/A</v>
      </c>
    </row>
    <row r="712" spans="1:9">
      <c r="A712" s="264">
        <v>711</v>
      </c>
      <c r="B712" s="16" t="s">
        <v>1183</v>
      </c>
      <c r="C712" s="261" t="s">
        <v>3072</v>
      </c>
      <c r="D712" s="262" t="s">
        <v>4899</v>
      </c>
      <c r="E712" s="31" t="s">
        <v>5377</v>
      </c>
      <c r="F712" s="31" t="s">
        <v>6017</v>
      </c>
      <c r="G712" s="31" t="s">
        <v>248</v>
      </c>
      <c r="H712" s="31" t="s">
        <v>2538</v>
      </c>
      <c r="I712" t="e">
        <f>_xlfn.XLOOKUP(C712,'様式Ⅲ－1(男子)'!$D$19:$D$108,'様式Ⅲ－1(男子)'!$J$19:$J$108)</f>
        <v>#N/A</v>
      </c>
    </row>
    <row r="713" spans="1:9">
      <c r="A713" s="264">
        <v>712</v>
      </c>
      <c r="B713" s="16" t="s">
        <v>1184</v>
      </c>
      <c r="C713" s="261" t="s">
        <v>3074</v>
      </c>
      <c r="D713" s="262" t="s">
        <v>4900</v>
      </c>
      <c r="E713" s="31" t="s">
        <v>5377</v>
      </c>
      <c r="F713" s="31" t="s">
        <v>6017</v>
      </c>
      <c r="G713" s="31" t="s">
        <v>248</v>
      </c>
      <c r="H713" s="31" t="s">
        <v>2538</v>
      </c>
      <c r="I713" t="e">
        <f>_xlfn.XLOOKUP(C713,'様式Ⅲ－1(男子)'!$D$19:$D$108,'様式Ⅲ－1(男子)'!$J$19:$J$108)</f>
        <v>#N/A</v>
      </c>
    </row>
    <row r="714" spans="1:9">
      <c r="A714" s="264">
        <v>713</v>
      </c>
      <c r="B714" s="16" t="s">
        <v>1185</v>
      </c>
      <c r="C714" s="261" t="s">
        <v>3048</v>
      </c>
      <c r="D714" s="262" t="s">
        <v>4901</v>
      </c>
      <c r="E714" s="31" t="s">
        <v>5377</v>
      </c>
      <c r="F714" s="31" t="s">
        <v>6017</v>
      </c>
      <c r="G714" s="31" t="s">
        <v>248</v>
      </c>
      <c r="H714" s="31" t="s">
        <v>2538</v>
      </c>
      <c r="I714" t="e">
        <f>_xlfn.XLOOKUP(C714,'様式Ⅲ－1(男子)'!$D$19:$D$108,'様式Ⅲ－1(男子)'!$J$19:$J$108)</f>
        <v>#N/A</v>
      </c>
    </row>
    <row r="715" spans="1:9">
      <c r="A715" s="264">
        <v>714</v>
      </c>
      <c r="B715" s="16" t="s">
        <v>1186</v>
      </c>
      <c r="C715" s="261" t="s">
        <v>3036</v>
      </c>
      <c r="D715" s="262" t="s">
        <v>4902</v>
      </c>
      <c r="E715" s="31" t="s">
        <v>5377</v>
      </c>
      <c r="F715" s="31" t="s">
        <v>6017</v>
      </c>
      <c r="G715" s="31" t="s">
        <v>248</v>
      </c>
      <c r="H715" s="31" t="s">
        <v>2538</v>
      </c>
      <c r="I715" t="e">
        <f>_xlfn.XLOOKUP(C715,'様式Ⅲ－1(男子)'!$D$19:$D$108,'様式Ⅲ－1(男子)'!$J$19:$J$108)</f>
        <v>#N/A</v>
      </c>
    </row>
    <row r="716" spans="1:9">
      <c r="A716" s="264">
        <v>715</v>
      </c>
      <c r="B716" s="16" t="s">
        <v>1187</v>
      </c>
      <c r="C716" s="261" t="s">
        <v>3391</v>
      </c>
      <c r="D716" s="262" t="s">
        <v>4903</v>
      </c>
      <c r="E716" s="31" t="s">
        <v>5377</v>
      </c>
      <c r="F716" s="31" t="s">
        <v>6017</v>
      </c>
      <c r="G716" s="31" t="s">
        <v>248</v>
      </c>
      <c r="H716" s="31" t="s">
        <v>2538</v>
      </c>
      <c r="I716" t="e">
        <f>_xlfn.XLOOKUP(C716,'様式Ⅲ－1(男子)'!$D$19:$D$108,'様式Ⅲ－1(男子)'!$J$19:$J$108)</f>
        <v>#N/A</v>
      </c>
    </row>
    <row r="717" spans="1:9">
      <c r="A717" s="264">
        <v>716</v>
      </c>
      <c r="B717" s="16" t="s">
        <v>1188</v>
      </c>
      <c r="C717" s="261" t="s">
        <v>3368</v>
      </c>
      <c r="D717" s="262" t="s">
        <v>4904</v>
      </c>
      <c r="E717" s="31" t="s">
        <v>5377</v>
      </c>
      <c r="F717" s="31" t="s">
        <v>6017</v>
      </c>
      <c r="G717" s="31" t="s">
        <v>248</v>
      </c>
      <c r="H717" s="31" t="s">
        <v>2542</v>
      </c>
      <c r="I717" t="e">
        <f>_xlfn.XLOOKUP(C717,'様式Ⅲ－1(男子)'!$D$19:$D$108,'様式Ⅲ－1(男子)'!$J$19:$J$108)</f>
        <v>#N/A</v>
      </c>
    </row>
    <row r="718" spans="1:9">
      <c r="A718" s="264">
        <v>717</v>
      </c>
      <c r="B718" s="16" t="s">
        <v>1189</v>
      </c>
      <c r="C718" s="261" t="s">
        <v>3369</v>
      </c>
      <c r="D718" s="262" t="s">
        <v>4905</v>
      </c>
      <c r="E718" s="31" t="s">
        <v>5377</v>
      </c>
      <c r="F718" s="31" t="s">
        <v>6017</v>
      </c>
      <c r="G718" s="31" t="s">
        <v>248</v>
      </c>
      <c r="H718" s="31" t="s">
        <v>2542</v>
      </c>
      <c r="I718" t="e">
        <f>_xlfn.XLOOKUP(C718,'様式Ⅲ－1(男子)'!$D$19:$D$108,'様式Ⅲ－1(男子)'!$J$19:$J$108)</f>
        <v>#N/A</v>
      </c>
    </row>
    <row r="719" spans="1:9">
      <c r="A719" s="264">
        <v>718</v>
      </c>
      <c r="B719" s="16" t="s">
        <v>1190</v>
      </c>
      <c r="C719" s="261" t="s">
        <v>3370</v>
      </c>
      <c r="D719" s="262" t="s">
        <v>4906</v>
      </c>
      <c r="E719" s="31" t="s">
        <v>5377</v>
      </c>
      <c r="F719" s="31" t="s">
        <v>6017</v>
      </c>
      <c r="G719" s="31" t="s">
        <v>248</v>
      </c>
      <c r="H719" s="31" t="s">
        <v>2542</v>
      </c>
      <c r="I719" t="e">
        <f>_xlfn.XLOOKUP(C719,'様式Ⅲ－1(男子)'!$D$19:$D$108,'様式Ⅲ－1(男子)'!$J$19:$J$108)</f>
        <v>#N/A</v>
      </c>
    </row>
    <row r="720" spans="1:9">
      <c r="A720" s="264">
        <v>719</v>
      </c>
      <c r="B720" s="16" t="s">
        <v>1191</v>
      </c>
      <c r="C720" s="261" t="s">
        <v>3371</v>
      </c>
      <c r="D720" s="262" t="s">
        <v>4907</v>
      </c>
      <c r="E720" s="31" t="s">
        <v>5377</v>
      </c>
      <c r="F720" s="31" t="s">
        <v>6017</v>
      </c>
      <c r="G720" s="31" t="s">
        <v>248</v>
      </c>
      <c r="H720" s="31" t="s">
        <v>2542</v>
      </c>
      <c r="I720" t="e">
        <f>_xlfn.XLOOKUP(C720,'様式Ⅲ－1(男子)'!$D$19:$D$108,'様式Ⅲ－1(男子)'!$J$19:$J$108)</f>
        <v>#N/A</v>
      </c>
    </row>
    <row r="721" spans="1:9">
      <c r="A721" s="264">
        <v>720</v>
      </c>
      <c r="B721" s="16" t="s">
        <v>1192</v>
      </c>
      <c r="C721" s="261" t="s">
        <v>3372</v>
      </c>
      <c r="D721" s="262" t="s">
        <v>4908</v>
      </c>
      <c r="E721" s="31" t="s">
        <v>5377</v>
      </c>
      <c r="F721" s="31" t="s">
        <v>6017</v>
      </c>
      <c r="G721" s="31" t="s">
        <v>248</v>
      </c>
      <c r="H721" s="31" t="s">
        <v>2542</v>
      </c>
      <c r="I721" t="e">
        <f>_xlfn.XLOOKUP(C721,'様式Ⅲ－1(男子)'!$D$19:$D$108,'様式Ⅲ－1(男子)'!$J$19:$J$108)</f>
        <v>#N/A</v>
      </c>
    </row>
    <row r="722" spans="1:9">
      <c r="A722" s="264">
        <v>721</v>
      </c>
      <c r="B722" s="16" t="s">
        <v>1193</v>
      </c>
      <c r="C722" s="261" t="s">
        <v>3892</v>
      </c>
      <c r="D722" s="262" t="s">
        <v>4909</v>
      </c>
      <c r="E722" s="31" t="s">
        <v>5377</v>
      </c>
      <c r="F722" s="31" t="s">
        <v>6017</v>
      </c>
      <c r="G722" s="31" t="s">
        <v>248</v>
      </c>
      <c r="H722" s="31" t="s">
        <v>2542</v>
      </c>
      <c r="I722" t="e">
        <f>_xlfn.XLOOKUP(C722,'様式Ⅲ－1(男子)'!$D$19:$D$108,'様式Ⅲ－1(男子)'!$J$19:$J$108)</f>
        <v>#N/A</v>
      </c>
    </row>
    <row r="723" spans="1:9">
      <c r="A723" s="264">
        <v>722</v>
      </c>
      <c r="B723" s="16" t="s">
        <v>1194</v>
      </c>
      <c r="C723" s="261" t="s">
        <v>3373</v>
      </c>
      <c r="D723" s="262" t="s">
        <v>4910</v>
      </c>
      <c r="E723" s="31" t="s">
        <v>5377</v>
      </c>
      <c r="F723" s="31" t="s">
        <v>6017</v>
      </c>
      <c r="G723" s="31" t="s">
        <v>248</v>
      </c>
      <c r="H723" s="31" t="s">
        <v>2542</v>
      </c>
      <c r="I723" t="e">
        <f>_xlfn.XLOOKUP(C723,'様式Ⅲ－1(男子)'!$D$19:$D$108,'様式Ⅲ－1(男子)'!$J$19:$J$108)</f>
        <v>#N/A</v>
      </c>
    </row>
    <row r="724" spans="1:9">
      <c r="A724" s="264">
        <v>723</v>
      </c>
      <c r="B724" s="16" t="s">
        <v>1195</v>
      </c>
      <c r="C724" s="261" t="s">
        <v>3374</v>
      </c>
      <c r="D724" s="262" t="s">
        <v>4911</v>
      </c>
      <c r="E724" s="31" t="s">
        <v>5377</v>
      </c>
      <c r="F724" s="31" t="s">
        <v>6017</v>
      </c>
      <c r="G724" s="31" t="s">
        <v>248</v>
      </c>
      <c r="H724" s="31" t="s">
        <v>2542</v>
      </c>
      <c r="I724" t="e">
        <f>_xlfn.XLOOKUP(C724,'様式Ⅲ－1(男子)'!$D$19:$D$108,'様式Ⅲ－1(男子)'!$J$19:$J$108)</f>
        <v>#N/A</v>
      </c>
    </row>
    <row r="725" spans="1:9">
      <c r="A725" s="264">
        <v>724</v>
      </c>
      <c r="B725" s="16" t="s">
        <v>1196</v>
      </c>
      <c r="C725" s="261" t="s">
        <v>3375</v>
      </c>
      <c r="D725" s="262" t="s">
        <v>4912</v>
      </c>
      <c r="E725" s="31" t="s">
        <v>5377</v>
      </c>
      <c r="F725" s="31" t="s">
        <v>6017</v>
      </c>
      <c r="G725" s="31" t="s">
        <v>248</v>
      </c>
      <c r="H725" s="31" t="s">
        <v>2542</v>
      </c>
      <c r="I725" t="e">
        <f>_xlfn.XLOOKUP(C725,'様式Ⅲ－1(男子)'!$D$19:$D$108,'様式Ⅲ－1(男子)'!$J$19:$J$108)</f>
        <v>#N/A</v>
      </c>
    </row>
    <row r="726" spans="1:9">
      <c r="A726" s="264">
        <v>725</v>
      </c>
      <c r="B726" s="16" t="s">
        <v>1197</v>
      </c>
      <c r="C726" s="261" t="s">
        <v>3376</v>
      </c>
      <c r="D726" s="262" t="s">
        <v>4913</v>
      </c>
      <c r="E726" s="31" t="s">
        <v>5377</v>
      </c>
      <c r="F726" s="31" t="s">
        <v>6017</v>
      </c>
      <c r="G726" s="31" t="s">
        <v>248</v>
      </c>
      <c r="H726" s="31" t="s">
        <v>2542</v>
      </c>
      <c r="I726" t="e">
        <f>_xlfn.XLOOKUP(C726,'様式Ⅲ－1(男子)'!$D$19:$D$108,'様式Ⅲ－1(男子)'!$J$19:$J$108)</f>
        <v>#N/A</v>
      </c>
    </row>
    <row r="727" spans="1:9">
      <c r="A727" s="264">
        <v>726</v>
      </c>
      <c r="B727" s="16" t="s">
        <v>1198</v>
      </c>
      <c r="C727" s="261" t="s">
        <v>3377</v>
      </c>
      <c r="D727" s="262" t="s">
        <v>4914</v>
      </c>
      <c r="E727" s="31" t="s">
        <v>5377</v>
      </c>
      <c r="F727" s="31" t="s">
        <v>6017</v>
      </c>
      <c r="G727" s="31" t="s">
        <v>248</v>
      </c>
      <c r="H727" s="31" t="s">
        <v>2542</v>
      </c>
      <c r="I727" t="e">
        <f>_xlfn.XLOOKUP(C727,'様式Ⅲ－1(男子)'!$D$19:$D$108,'様式Ⅲ－1(男子)'!$J$19:$J$108)</f>
        <v>#N/A</v>
      </c>
    </row>
    <row r="728" spans="1:9">
      <c r="A728" s="264">
        <v>727</v>
      </c>
      <c r="B728" s="16" t="s">
        <v>1199</v>
      </c>
      <c r="C728" s="261" t="s">
        <v>3378</v>
      </c>
      <c r="D728" s="262" t="s">
        <v>4915</v>
      </c>
      <c r="E728" s="31" t="s">
        <v>5377</v>
      </c>
      <c r="F728" s="31" t="s">
        <v>6017</v>
      </c>
      <c r="G728" s="31" t="s">
        <v>248</v>
      </c>
      <c r="H728" s="31" t="s">
        <v>2542</v>
      </c>
      <c r="I728" t="e">
        <f>_xlfn.XLOOKUP(C728,'様式Ⅲ－1(男子)'!$D$19:$D$108,'様式Ⅲ－1(男子)'!$J$19:$J$108)</f>
        <v>#N/A</v>
      </c>
    </row>
    <row r="729" spans="1:9">
      <c r="A729" s="264">
        <v>728</v>
      </c>
      <c r="B729" s="16" t="s">
        <v>1200</v>
      </c>
      <c r="C729" s="261" t="s">
        <v>3379</v>
      </c>
      <c r="D729" s="262" t="s">
        <v>4916</v>
      </c>
      <c r="E729" s="31" t="s">
        <v>5377</v>
      </c>
      <c r="F729" s="31" t="s">
        <v>6017</v>
      </c>
      <c r="G729" s="31" t="s">
        <v>248</v>
      </c>
      <c r="H729" s="31" t="s">
        <v>2542</v>
      </c>
      <c r="I729" t="e">
        <f>_xlfn.XLOOKUP(C729,'様式Ⅲ－1(男子)'!$D$19:$D$108,'様式Ⅲ－1(男子)'!$J$19:$J$108)</f>
        <v>#N/A</v>
      </c>
    </row>
    <row r="730" spans="1:9">
      <c r="A730" s="264">
        <v>729</v>
      </c>
      <c r="B730" s="16" t="s">
        <v>1201</v>
      </c>
      <c r="C730" s="261" t="s">
        <v>3380</v>
      </c>
      <c r="D730" s="262" t="s">
        <v>4917</v>
      </c>
      <c r="E730" s="31" t="s">
        <v>5377</v>
      </c>
      <c r="F730" s="31" t="s">
        <v>6017</v>
      </c>
      <c r="G730" s="31" t="s">
        <v>248</v>
      </c>
      <c r="H730" s="31" t="s">
        <v>2542</v>
      </c>
      <c r="I730" t="e">
        <f>_xlfn.XLOOKUP(C730,'様式Ⅲ－1(男子)'!$D$19:$D$108,'様式Ⅲ－1(男子)'!$J$19:$J$108)</f>
        <v>#N/A</v>
      </c>
    </row>
    <row r="731" spans="1:9">
      <c r="A731" s="264">
        <v>730</v>
      </c>
      <c r="B731" s="16" t="s">
        <v>1202</v>
      </c>
      <c r="C731" s="261" t="s">
        <v>3381</v>
      </c>
      <c r="D731" s="262" t="s">
        <v>4918</v>
      </c>
      <c r="E731" s="31" t="s">
        <v>5377</v>
      </c>
      <c r="F731" s="31" t="s">
        <v>6017</v>
      </c>
      <c r="G731" s="31" t="s">
        <v>248</v>
      </c>
      <c r="H731" s="31" t="s">
        <v>2542</v>
      </c>
      <c r="I731" t="e">
        <f>_xlfn.XLOOKUP(C731,'様式Ⅲ－1(男子)'!$D$19:$D$108,'様式Ⅲ－1(男子)'!$J$19:$J$108)</f>
        <v>#N/A</v>
      </c>
    </row>
    <row r="732" spans="1:9">
      <c r="A732" s="264">
        <v>731</v>
      </c>
      <c r="B732" s="16" t="s">
        <v>1203</v>
      </c>
      <c r="C732" s="261" t="s">
        <v>3382</v>
      </c>
      <c r="D732" s="262" t="s">
        <v>4919</v>
      </c>
      <c r="E732" s="31" t="s">
        <v>5377</v>
      </c>
      <c r="F732" s="31" t="s">
        <v>6017</v>
      </c>
      <c r="G732" s="31" t="s">
        <v>248</v>
      </c>
      <c r="H732" s="31" t="s">
        <v>2542</v>
      </c>
      <c r="I732" t="e">
        <f>_xlfn.XLOOKUP(C732,'様式Ⅲ－1(男子)'!$D$19:$D$108,'様式Ⅲ－1(男子)'!$J$19:$J$108)</f>
        <v>#N/A</v>
      </c>
    </row>
    <row r="733" spans="1:9">
      <c r="A733" s="264">
        <v>732</v>
      </c>
      <c r="B733" s="16" t="s">
        <v>1204</v>
      </c>
      <c r="C733" s="261" t="s">
        <v>3383</v>
      </c>
      <c r="D733" s="262" t="s">
        <v>4920</v>
      </c>
      <c r="E733" s="31" t="s">
        <v>5377</v>
      </c>
      <c r="F733" s="31" t="s">
        <v>6017</v>
      </c>
      <c r="G733" s="31" t="s">
        <v>248</v>
      </c>
      <c r="H733" s="31" t="s">
        <v>2542</v>
      </c>
      <c r="I733" t="e">
        <f>_xlfn.XLOOKUP(C733,'様式Ⅲ－1(男子)'!$D$19:$D$108,'様式Ⅲ－1(男子)'!$J$19:$J$108)</f>
        <v>#N/A</v>
      </c>
    </row>
    <row r="734" spans="1:9">
      <c r="A734" s="264">
        <v>733</v>
      </c>
      <c r="B734" s="16" t="s">
        <v>1205</v>
      </c>
      <c r="C734" s="261" t="s">
        <v>3384</v>
      </c>
      <c r="D734" s="262" t="s">
        <v>4921</v>
      </c>
      <c r="E734" s="31" t="s">
        <v>5377</v>
      </c>
      <c r="F734" s="31" t="s">
        <v>6017</v>
      </c>
      <c r="G734" s="31" t="s">
        <v>248</v>
      </c>
      <c r="H734" s="31" t="s">
        <v>2542</v>
      </c>
      <c r="I734" t="e">
        <f>_xlfn.XLOOKUP(C734,'様式Ⅲ－1(男子)'!$D$19:$D$108,'様式Ⅲ－1(男子)'!$J$19:$J$108)</f>
        <v>#N/A</v>
      </c>
    </row>
    <row r="735" spans="1:9">
      <c r="A735" s="264">
        <v>734</v>
      </c>
      <c r="B735" s="16" t="s">
        <v>1206</v>
      </c>
      <c r="C735" s="261" t="s">
        <v>3385</v>
      </c>
      <c r="D735" s="262" t="s">
        <v>4922</v>
      </c>
      <c r="E735" s="31" t="s">
        <v>5377</v>
      </c>
      <c r="F735" s="31" t="s">
        <v>6017</v>
      </c>
      <c r="G735" s="31" t="s">
        <v>248</v>
      </c>
      <c r="H735" s="31" t="s">
        <v>2542</v>
      </c>
      <c r="I735" t="e">
        <f>_xlfn.XLOOKUP(C735,'様式Ⅲ－1(男子)'!$D$19:$D$108,'様式Ⅲ－1(男子)'!$J$19:$J$108)</f>
        <v>#N/A</v>
      </c>
    </row>
    <row r="736" spans="1:9">
      <c r="A736" s="264">
        <v>735</v>
      </c>
      <c r="B736" s="16" t="s">
        <v>1207</v>
      </c>
      <c r="C736" s="261" t="s">
        <v>3386</v>
      </c>
      <c r="D736" s="262" t="s">
        <v>4923</v>
      </c>
      <c r="E736" s="31" t="s">
        <v>5377</v>
      </c>
      <c r="F736" s="31" t="s">
        <v>6017</v>
      </c>
      <c r="G736" s="31" t="s">
        <v>248</v>
      </c>
      <c r="H736" s="31" t="s">
        <v>2542</v>
      </c>
      <c r="I736" t="e">
        <f>_xlfn.XLOOKUP(C736,'様式Ⅲ－1(男子)'!$D$19:$D$108,'様式Ⅲ－1(男子)'!$J$19:$J$108)</f>
        <v>#N/A</v>
      </c>
    </row>
    <row r="737" spans="1:9">
      <c r="A737" s="264">
        <v>736</v>
      </c>
      <c r="B737" s="16" t="s">
        <v>1208</v>
      </c>
      <c r="C737" s="261" t="s">
        <v>3024</v>
      </c>
      <c r="D737" s="262" t="s">
        <v>4924</v>
      </c>
      <c r="E737" s="31" t="s">
        <v>5377</v>
      </c>
      <c r="F737" s="31" t="s">
        <v>6017</v>
      </c>
      <c r="G737" s="31" t="s">
        <v>248</v>
      </c>
      <c r="H737" s="31" t="s">
        <v>2542</v>
      </c>
      <c r="I737" t="e">
        <f>_xlfn.XLOOKUP(C737,'様式Ⅲ－1(男子)'!$D$19:$D$108,'様式Ⅲ－1(男子)'!$J$19:$J$108)</f>
        <v>#N/A</v>
      </c>
    </row>
    <row r="738" spans="1:9">
      <c r="A738" s="264">
        <v>737</v>
      </c>
      <c r="B738" s="16" t="s">
        <v>1209</v>
      </c>
      <c r="C738" s="261" t="s">
        <v>3387</v>
      </c>
      <c r="D738" s="262" t="s">
        <v>4925</v>
      </c>
      <c r="E738" s="31" t="s">
        <v>5377</v>
      </c>
      <c r="F738" s="31" t="s">
        <v>6017</v>
      </c>
      <c r="G738" s="31" t="s">
        <v>248</v>
      </c>
      <c r="H738" s="31" t="s">
        <v>2542</v>
      </c>
      <c r="I738" t="e">
        <f>_xlfn.XLOOKUP(C738,'様式Ⅲ－1(男子)'!$D$19:$D$108,'様式Ⅲ－1(男子)'!$J$19:$J$108)</f>
        <v>#N/A</v>
      </c>
    </row>
    <row r="739" spans="1:9">
      <c r="A739" s="264">
        <v>738</v>
      </c>
      <c r="B739" s="16" t="s">
        <v>1210</v>
      </c>
      <c r="C739" s="261" t="s">
        <v>3390</v>
      </c>
      <c r="D739" s="262" t="s">
        <v>4926</v>
      </c>
      <c r="E739" s="31" t="s">
        <v>5377</v>
      </c>
      <c r="F739" s="31" t="s">
        <v>6017</v>
      </c>
      <c r="G739" s="31" t="s">
        <v>248</v>
      </c>
      <c r="H739" s="31" t="s">
        <v>2542</v>
      </c>
      <c r="I739" t="e">
        <f>_xlfn.XLOOKUP(C739,'様式Ⅲ－1(男子)'!$D$19:$D$108,'様式Ⅲ－1(男子)'!$J$19:$J$108)</f>
        <v>#N/A</v>
      </c>
    </row>
    <row r="740" spans="1:9">
      <c r="A740" s="264">
        <v>739</v>
      </c>
      <c r="B740" s="16" t="s">
        <v>1211</v>
      </c>
      <c r="C740" s="261" t="s">
        <v>3392</v>
      </c>
      <c r="D740" s="262" t="s">
        <v>4927</v>
      </c>
      <c r="E740" s="31" t="s">
        <v>5377</v>
      </c>
      <c r="F740" s="31" t="s">
        <v>6017</v>
      </c>
      <c r="G740" s="31" t="s">
        <v>248</v>
      </c>
      <c r="H740" s="31" t="s">
        <v>2542</v>
      </c>
      <c r="I740" t="e">
        <f>_xlfn.XLOOKUP(C740,'様式Ⅲ－1(男子)'!$D$19:$D$108,'様式Ⅲ－1(男子)'!$J$19:$J$108)</f>
        <v>#N/A</v>
      </c>
    </row>
    <row r="741" spans="1:9">
      <c r="A741" s="264">
        <v>740</v>
      </c>
      <c r="B741" s="16" t="s">
        <v>1212</v>
      </c>
      <c r="C741" s="261" t="s">
        <v>3393</v>
      </c>
      <c r="D741" s="262" t="s">
        <v>4928</v>
      </c>
      <c r="E741" s="31" t="s">
        <v>5377</v>
      </c>
      <c r="F741" s="31" t="s">
        <v>6017</v>
      </c>
      <c r="G741" s="31" t="s">
        <v>248</v>
      </c>
      <c r="H741" s="31" t="s">
        <v>2542</v>
      </c>
      <c r="I741" t="e">
        <f>_xlfn.XLOOKUP(C741,'様式Ⅲ－1(男子)'!$D$19:$D$108,'様式Ⅲ－1(男子)'!$J$19:$J$108)</f>
        <v>#N/A</v>
      </c>
    </row>
    <row r="742" spans="1:9">
      <c r="A742" s="264">
        <v>741</v>
      </c>
      <c r="B742" s="16" t="s">
        <v>1213</v>
      </c>
      <c r="C742" s="261" t="s">
        <v>3394</v>
      </c>
      <c r="D742" s="262" t="s">
        <v>4929</v>
      </c>
      <c r="E742" s="31" t="s">
        <v>5377</v>
      </c>
      <c r="F742" s="31" t="s">
        <v>6017</v>
      </c>
      <c r="G742" s="31" t="s">
        <v>248</v>
      </c>
      <c r="H742" s="31" t="s">
        <v>2542</v>
      </c>
      <c r="I742" t="e">
        <f>_xlfn.XLOOKUP(C742,'様式Ⅲ－1(男子)'!$D$19:$D$108,'様式Ⅲ－1(男子)'!$J$19:$J$108)</f>
        <v>#N/A</v>
      </c>
    </row>
    <row r="743" spans="1:9">
      <c r="A743" s="264">
        <v>742</v>
      </c>
      <c r="B743" s="16" t="s">
        <v>1214</v>
      </c>
      <c r="C743" s="261" t="s">
        <v>3395</v>
      </c>
      <c r="D743" s="262" t="s">
        <v>4930</v>
      </c>
      <c r="E743" s="31" t="s">
        <v>5377</v>
      </c>
      <c r="F743" s="31" t="s">
        <v>6017</v>
      </c>
      <c r="G743" s="31" t="s">
        <v>248</v>
      </c>
      <c r="H743" s="31" t="s">
        <v>2542</v>
      </c>
      <c r="I743" t="e">
        <f>_xlfn.XLOOKUP(C743,'様式Ⅲ－1(男子)'!$D$19:$D$108,'様式Ⅲ－1(男子)'!$J$19:$J$108)</f>
        <v>#N/A</v>
      </c>
    </row>
    <row r="744" spans="1:9">
      <c r="A744" s="264">
        <v>743</v>
      </c>
      <c r="B744" s="16" t="s">
        <v>1215</v>
      </c>
      <c r="C744" s="261" t="s">
        <v>3893</v>
      </c>
      <c r="D744" s="262" t="s">
        <v>4931</v>
      </c>
      <c r="E744" s="31" t="s">
        <v>5377</v>
      </c>
      <c r="F744" s="31" t="s">
        <v>6017</v>
      </c>
      <c r="G744" s="31" t="s">
        <v>248</v>
      </c>
      <c r="H744" s="31" t="s">
        <v>2542</v>
      </c>
      <c r="I744" t="e">
        <f>_xlfn.XLOOKUP(C744,'様式Ⅲ－1(男子)'!$D$19:$D$108,'様式Ⅲ－1(男子)'!$J$19:$J$108)</f>
        <v>#N/A</v>
      </c>
    </row>
    <row r="745" spans="1:9">
      <c r="A745" s="264">
        <v>744</v>
      </c>
      <c r="B745" s="16" t="s">
        <v>1216</v>
      </c>
      <c r="C745" s="261" t="s">
        <v>3396</v>
      </c>
      <c r="D745" s="262" t="s">
        <v>4932</v>
      </c>
      <c r="E745" s="31" t="s">
        <v>5377</v>
      </c>
      <c r="F745" s="31" t="s">
        <v>6017</v>
      </c>
      <c r="G745" s="31" t="s">
        <v>248</v>
      </c>
      <c r="H745" s="31" t="s">
        <v>2542</v>
      </c>
      <c r="I745" t="e">
        <f>_xlfn.XLOOKUP(C745,'様式Ⅲ－1(男子)'!$D$19:$D$108,'様式Ⅲ－1(男子)'!$J$19:$J$108)</f>
        <v>#N/A</v>
      </c>
    </row>
    <row r="746" spans="1:9">
      <c r="A746" s="264">
        <v>745</v>
      </c>
      <c r="B746" s="16" t="s">
        <v>1217</v>
      </c>
      <c r="C746" s="261" t="s">
        <v>3397</v>
      </c>
      <c r="D746" s="262" t="s">
        <v>4933</v>
      </c>
      <c r="E746" s="31" t="s">
        <v>5377</v>
      </c>
      <c r="F746" s="31" t="s">
        <v>6017</v>
      </c>
      <c r="G746" s="31" t="s">
        <v>248</v>
      </c>
      <c r="H746" s="31" t="s">
        <v>2542</v>
      </c>
      <c r="I746" t="e">
        <f>_xlfn.XLOOKUP(C746,'様式Ⅲ－1(男子)'!$D$19:$D$108,'様式Ⅲ－1(男子)'!$J$19:$J$108)</f>
        <v>#N/A</v>
      </c>
    </row>
    <row r="747" spans="1:9">
      <c r="A747" s="264">
        <v>746</v>
      </c>
      <c r="B747" s="16" t="s">
        <v>1218</v>
      </c>
      <c r="C747" s="261" t="s">
        <v>3436</v>
      </c>
      <c r="D747" s="262" t="s">
        <v>4934</v>
      </c>
      <c r="E747" s="31" t="s">
        <v>5377</v>
      </c>
      <c r="F747" s="31" t="s">
        <v>6017</v>
      </c>
      <c r="G747" s="31" t="s">
        <v>248</v>
      </c>
      <c r="H747" s="31" t="s">
        <v>2542</v>
      </c>
      <c r="I747" t="e">
        <f>_xlfn.XLOOKUP(C747,'様式Ⅲ－1(男子)'!$D$19:$D$108,'様式Ⅲ－1(男子)'!$J$19:$J$108)</f>
        <v>#N/A</v>
      </c>
    </row>
    <row r="748" spans="1:9">
      <c r="A748" s="264">
        <v>747</v>
      </c>
      <c r="B748" s="16" t="s">
        <v>1219</v>
      </c>
      <c r="C748" s="261" t="s">
        <v>3437</v>
      </c>
      <c r="D748" s="262" t="s">
        <v>4935</v>
      </c>
      <c r="E748" s="31" t="s">
        <v>5377</v>
      </c>
      <c r="F748" s="31" t="s">
        <v>6017</v>
      </c>
      <c r="G748" s="31" t="s">
        <v>248</v>
      </c>
      <c r="H748" s="31" t="s">
        <v>2542</v>
      </c>
      <c r="I748" t="e">
        <f>_xlfn.XLOOKUP(C748,'様式Ⅲ－1(男子)'!$D$19:$D$108,'様式Ⅲ－1(男子)'!$J$19:$J$108)</f>
        <v>#N/A</v>
      </c>
    </row>
    <row r="749" spans="1:9">
      <c r="A749" s="264">
        <v>748</v>
      </c>
      <c r="B749" s="16" t="s">
        <v>1220</v>
      </c>
      <c r="C749" s="261" t="s">
        <v>3438</v>
      </c>
      <c r="D749" s="262" t="s">
        <v>4936</v>
      </c>
      <c r="E749" s="31" t="s">
        <v>5377</v>
      </c>
      <c r="F749" s="31" t="s">
        <v>6017</v>
      </c>
      <c r="G749" s="31" t="s">
        <v>248</v>
      </c>
      <c r="H749" s="31" t="s">
        <v>2542</v>
      </c>
      <c r="I749" t="e">
        <f>_xlfn.XLOOKUP(C749,'様式Ⅲ－1(男子)'!$D$19:$D$108,'様式Ⅲ－1(男子)'!$J$19:$J$108)</f>
        <v>#N/A</v>
      </c>
    </row>
    <row r="750" spans="1:9">
      <c r="A750" s="264">
        <v>749</v>
      </c>
      <c r="B750" s="16" t="s">
        <v>1221</v>
      </c>
      <c r="C750" s="261" t="s">
        <v>3439</v>
      </c>
      <c r="D750" s="262" t="s">
        <v>4937</v>
      </c>
      <c r="E750" s="31" t="s">
        <v>5377</v>
      </c>
      <c r="F750" s="31" t="s">
        <v>6017</v>
      </c>
      <c r="G750" s="31" t="s">
        <v>248</v>
      </c>
      <c r="H750" s="31" t="s">
        <v>2542</v>
      </c>
      <c r="I750" t="e">
        <f>_xlfn.XLOOKUP(C750,'様式Ⅲ－1(男子)'!$D$19:$D$108,'様式Ⅲ－1(男子)'!$J$19:$J$108)</f>
        <v>#N/A</v>
      </c>
    </row>
    <row r="751" spans="1:9">
      <c r="A751" s="264">
        <v>750</v>
      </c>
      <c r="B751" s="16" t="s">
        <v>1222</v>
      </c>
      <c r="C751" s="261" t="s">
        <v>3440</v>
      </c>
      <c r="D751" s="262" t="s">
        <v>4938</v>
      </c>
      <c r="E751" s="31" t="s">
        <v>5377</v>
      </c>
      <c r="F751" s="31" t="s">
        <v>6017</v>
      </c>
      <c r="G751" s="31" t="s">
        <v>248</v>
      </c>
      <c r="H751" s="31" t="s">
        <v>2542</v>
      </c>
      <c r="I751" t="e">
        <f>_xlfn.XLOOKUP(C751,'様式Ⅲ－1(男子)'!$D$19:$D$108,'様式Ⅲ－1(男子)'!$J$19:$J$108)</f>
        <v>#N/A</v>
      </c>
    </row>
    <row r="752" spans="1:9">
      <c r="A752" s="264">
        <v>751</v>
      </c>
      <c r="B752" s="16" t="s">
        <v>1223</v>
      </c>
      <c r="C752" s="261" t="s">
        <v>3894</v>
      </c>
      <c r="D752" s="262" t="s">
        <v>4939</v>
      </c>
      <c r="E752" s="31" t="s">
        <v>5377</v>
      </c>
      <c r="F752" s="31" t="s">
        <v>6017</v>
      </c>
      <c r="G752" s="31" t="s">
        <v>248</v>
      </c>
      <c r="H752" s="31" t="s">
        <v>2542</v>
      </c>
      <c r="I752" t="e">
        <f>_xlfn.XLOOKUP(C752,'様式Ⅲ－1(男子)'!$D$19:$D$108,'様式Ⅲ－1(男子)'!$J$19:$J$108)</f>
        <v>#N/A</v>
      </c>
    </row>
    <row r="753" spans="1:9">
      <c r="A753" s="264">
        <v>752</v>
      </c>
      <c r="B753" s="16" t="s">
        <v>1224</v>
      </c>
      <c r="C753" s="261" t="s">
        <v>3442</v>
      </c>
      <c r="D753" s="262" t="s">
        <v>4940</v>
      </c>
      <c r="E753" s="31" t="s">
        <v>5377</v>
      </c>
      <c r="F753" s="31" t="s">
        <v>6017</v>
      </c>
      <c r="G753" s="31" t="s">
        <v>248</v>
      </c>
      <c r="H753" s="31" t="s">
        <v>2542</v>
      </c>
      <c r="I753" t="e">
        <f>_xlfn.XLOOKUP(C753,'様式Ⅲ－1(男子)'!$D$19:$D$108,'様式Ⅲ－1(男子)'!$J$19:$J$108)</f>
        <v>#N/A</v>
      </c>
    </row>
    <row r="754" spans="1:9">
      <c r="A754" s="264">
        <v>753</v>
      </c>
      <c r="B754" s="16" t="s">
        <v>1225</v>
      </c>
      <c r="C754" s="261" t="s">
        <v>3443</v>
      </c>
      <c r="D754" s="262" t="s">
        <v>4941</v>
      </c>
      <c r="E754" s="31" t="s">
        <v>5377</v>
      </c>
      <c r="F754" s="31" t="s">
        <v>6017</v>
      </c>
      <c r="G754" s="31" t="s">
        <v>248</v>
      </c>
      <c r="H754" s="31" t="s">
        <v>2542</v>
      </c>
      <c r="I754" t="e">
        <f>_xlfn.XLOOKUP(C754,'様式Ⅲ－1(男子)'!$D$19:$D$108,'様式Ⅲ－1(男子)'!$J$19:$J$108)</f>
        <v>#N/A</v>
      </c>
    </row>
    <row r="755" spans="1:9">
      <c r="A755" s="264">
        <v>754</v>
      </c>
      <c r="B755" s="16" t="s">
        <v>1226</v>
      </c>
      <c r="C755" s="261" t="s">
        <v>3444</v>
      </c>
      <c r="D755" s="262" t="s">
        <v>4942</v>
      </c>
      <c r="E755" s="31" t="s">
        <v>5377</v>
      </c>
      <c r="F755" s="31" t="s">
        <v>6017</v>
      </c>
      <c r="G755" s="31" t="s">
        <v>248</v>
      </c>
      <c r="H755" s="31" t="s">
        <v>2542</v>
      </c>
      <c r="I755" t="e">
        <f>_xlfn.XLOOKUP(C755,'様式Ⅲ－1(男子)'!$D$19:$D$108,'様式Ⅲ－1(男子)'!$J$19:$J$108)</f>
        <v>#N/A</v>
      </c>
    </row>
    <row r="756" spans="1:9">
      <c r="A756" s="264">
        <v>755</v>
      </c>
      <c r="B756" s="16" t="s">
        <v>1227</v>
      </c>
      <c r="C756" s="260" t="s">
        <v>3445</v>
      </c>
      <c r="D756" s="262" t="s">
        <v>4943</v>
      </c>
      <c r="E756" s="31" t="s">
        <v>5377</v>
      </c>
      <c r="F756" s="31" t="s">
        <v>6017</v>
      </c>
      <c r="G756" s="31" t="s">
        <v>248</v>
      </c>
      <c r="H756" s="31" t="s">
        <v>2542</v>
      </c>
      <c r="I756" t="e">
        <f>_xlfn.XLOOKUP(C756,'様式Ⅲ－1(男子)'!$D$19:$D$108,'様式Ⅲ－1(男子)'!$J$19:$J$108)</f>
        <v>#N/A</v>
      </c>
    </row>
    <row r="757" spans="1:9">
      <c r="A757" s="264">
        <v>756</v>
      </c>
      <c r="B757" s="16" t="s">
        <v>1228</v>
      </c>
      <c r="C757" s="260" t="s">
        <v>3446</v>
      </c>
      <c r="D757" s="262" t="s">
        <v>4944</v>
      </c>
      <c r="E757" s="31" t="s">
        <v>5377</v>
      </c>
      <c r="F757" s="31" t="s">
        <v>6017</v>
      </c>
      <c r="G757" s="31" t="s">
        <v>248</v>
      </c>
      <c r="H757" s="31" t="s">
        <v>2542</v>
      </c>
      <c r="I757" t="e">
        <f>_xlfn.XLOOKUP(C757,'様式Ⅲ－1(男子)'!$D$19:$D$108,'様式Ⅲ－1(男子)'!$J$19:$J$108)</f>
        <v>#N/A</v>
      </c>
    </row>
    <row r="758" spans="1:9">
      <c r="A758" s="264">
        <v>757</v>
      </c>
      <c r="B758" s="16" t="s">
        <v>1229</v>
      </c>
      <c r="C758" s="260" t="s">
        <v>3447</v>
      </c>
      <c r="D758" s="262" t="s">
        <v>4945</v>
      </c>
      <c r="E758" s="31" t="s">
        <v>5377</v>
      </c>
      <c r="F758" s="31" t="s">
        <v>6017</v>
      </c>
      <c r="G758" s="31" t="s">
        <v>248</v>
      </c>
      <c r="H758" s="31" t="s">
        <v>2542</v>
      </c>
      <c r="I758" t="e">
        <f>_xlfn.XLOOKUP(C758,'様式Ⅲ－1(男子)'!$D$19:$D$108,'様式Ⅲ－1(男子)'!$J$19:$J$108)</f>
        <v>#N/A</v>
      </c>
    </row>
    <row r="759" spans="1:9">
      <c r="A759" s="264">
        <v>758</v>
      </c>
      <c r="B759" s="16" t="s">
        <v>1230</v>
      </c>
      <c r="C759" s="260" t="s">
        <v>3448</v>
      </c>
      <c r="D759" s="262" t="s">
        <v>4946</v>
      </c>
      <c r="E759" s="31" t="s">
        <v>5377</v>
      </c>
      <c r="F759" s="31" t="s">
        <v>6017</v>
      </c>
      <c r="G759" s="31" t="s">
        <v>248</v>
      </c>
      <c r="H759" s="31" t="s">
        <v>2542</v>
      </c>
      <c r="I759" t="e">
        <f>_xlfn.XLOOKUP(C759,'様式Ⅲ－1(男子)'!$D$19:$D$108,'様式Ⅲ－1(男子)'!$J$19:$J$108)</f>
        <v>#N/A</v>
      </c>
    </row>
    <row r="760" spans="1:9">
      <c r="A760" s="264">
        <v>759</v>
      </c>
      <c r="B760" s="16" t="s">
        <v>1231</v>
      </c>
      <c r="C760" s="260" t="s">
        <v>3449</v>
      </c>
      <c r="D760" s="262" t="s">
        <v>4947</v>
      </c>
      <c r="E760" s="31" t="s">
        <v>5377</v>
      </c>
      <c r="F760" s="31" t="s">
        <v>6017</v>
      </c>
      <c r="G760" s="31" t="s">
        <v>248</v>
      </c>
      <c r="H760" s="31" t="s">
        <v>2542</v>
      </c>
      <c r="I760" t="e">
        <f>_xlfn.XLOOKUP(C760,'様式Ⅲ－1(男子)'!$D$19:$D$108,'様式Ⅲ－1(男子)'!$J$19:$J$108)</f>
        <v>#N/A</v>
      </c>
    </row>
    <row r="761" spans="1:9">
      <c r="A761" s="264">
        <v>760</v>
      </c>
      <c r="B761" s="16" t="s">
        <v>1232</v>
      </c>
      <c r="C761" s="260" t="s">
        <v>3484</v>
      </c>
      <c r="D761" s="262" t="s">
        <v>4948</v>
      </c>
      <c r="E761" s="31" t="s">
        <v>5377</v>
      </c>
      <c r="F761" s="31" t="s">
        <v>6017</v>
      </c>
      <c r="G761" s="31" t="s">
        <v>248</v>
      </c>
      <c r="H761" s="31" t="s">
        <v>2542</v>
      </c>
      <c r="I761" t="e">
        <f>_xlfn.XLOOKUP(C761,'様式Ⅲ－1(男子)'!$D$19:$D$108,'様式Ⅲ－1(男子)'!$J$19:$J$108)</f>
        <v>#N/A</v>
      </c>
    </row>
    <row r="762" spans="1:9">
      <c r="A762" s="264">
        <v>761</v>
      </c>
      <c r="B762" s="16" t="s">
        <v>1233</v>
      </c>
      <c r="C762" s="260" t="s">
        <v>3485</v>
      </c>
      <c r="D762" s="262" t="s">
        <v>4949</v>
      </c>
      <c r="E762" s="31" t="s">
        <v>5377</v>
      </c>
      <c r="F762" s="31" t="s">
        <v>6017</v>
      </c>
      <c r="G762" s="31" t="s">
        <v>248</v>
      </c>
      <c r="H762" s="31" t="s">
        <v>2542</v>
      </c>
      <c r="I762" t="e">
        <f>_xlfn.XLOOKUP(C762,'様式Ⅲ－1(男子)'!$D$19:$D$108,'様式Ⅲ－1(男子)'!$J$19:$J$108)</f>
        <v>#N/A</v>
      </c>
    </row>
    <row r="763" spans="1:9">
      <c r="A763" s="264">
        <v>762</v>
      </c>
      <c r="B763" s="16" t="s">
        <v>1234</v>
      </c>
      <c r="C763" s="260" t="s">
        <v>3487</v>
      </c>
      <c r="D763" s="262" t="s">
        <v>4950</v>
      </c>
      <c r="E763" s="31" t="s">
        <v>5377</v>
      </c>
      <c r="F763" s="31" t="s">
        <v>6017</v>
      </c>
      <c r="G763" s="31" t="s">
        <v>248</v>
      </c>
      <c r="H763" s="31" t="s">
        <v>2542</v>
      </c>
      <c r="I763" t="e">
        <f>_xlfn.XLOOKUP(C763,'様式Ⅲ－1(男子)'!$D$19:$D$108,'様式Ⅲ－1(男子)'!$J$19:$J$108)</f>
        <v>#N/A</v>
      </c>
    </row>
    <row r="764" spans="1:9">
      <c r="A764" s="264">
        <v>763</v>
      </c>
      <c r="B764" s="16" t="s">
        <v>1235</v>
      </c>
      <c r="C764" s="260" t="s">
        <v>3895</v>
      </c>
      <c r="D764" s="262" t="s">
        <v>4951</v>
      </c>
      <c r="E764" s="31" t="s">
        <v>5377</v>
      </c>
      <c r="F764" s="31" t="s">
        <v>6017</v>
      </c>
      <c r="G764" s="31" t="s">
        <v>248</v>
      </c>
      <c r="H764" s="31" t="s">
        <v>2542</v>
      </c>
      <c r="I764" t="e">
        <f>_xlfn.XLOOKUP(C764,'様式Ⅲ－1(男子)'!$D$19:$D$108,'様式Ⅲ－1(男子)'!$J$19:$J$108)</f>
        <v>#N/A</v>
      </c>
    </row>
    <row r="765" spans="1:9">
      <c r="A765" s="264">
        <v>764</v>
      </c>
      <c r="B765" s="16" t="s">
        <v>1236</v>
      </c>
      <c r="C765" s="260" t="s">
        <v>3486</v>
      </c>
      <c r="D765" s="262" t="s">
        <v>4952</v>
      </c>
      <c r="E765" s="31" t="s">
        <v>5377</v>
      </c>
      <c r="F765" s="31" t="s">
        <v>6017</v>
      </c>
      <c r="G765" s="31" t="s">
        <v>248</v>
      </c>
      <c r="H765" s="31" t="s">
        <v>2542</v>
      </c>
      <c r="I765" t="e">
        <f>_xlfn.XLOOKUP(C765,'様式Ⅲ－1(男子)'!$D$19:$D$108,'様式Ⅲ－1(男子)'!$J$19:$J$108)</f>
        <v>#N/A</v>
      </c>
    </row>
    <row r="766" spans="1:9">
      <c r="A766" s="264">
        <v>765</v>
      </c>
      <c r="B766" s="16" t="s">
        <v>1237</v>
      </c>
      <c r="C766" s="260" t="s">
        <v>3488</v>
      </c>
      <c r="D766" s="262" t="s">
        <v>4953</v>
      </c>
      <c r="E766" s="31" t="s">
        <v>5377</v>
      </c>
      <c r="F766" s="31" t="s">
        <v>6017</v>
      </c>
      <c r="G766" s="31" t="s">
        <v>248</v>
      </c>
      <c r="H766" s="31" t="s">
        <v>2542</v>
      </c>
      <c r="I766" t="e">
        <f>_xlfn.XLOOKUP(C766,'様式Ⅲ－1(男子)'!$D$19:$D$108,'様式Ⅲ－1(男子)'!$J$19:$J$108)</f>
        <v>#N/A</v>
      </c>
    </row>
    <row r="767" spans="1:9">
      <c r="A767" s="264">
        <v>766</v>
      </c>
      <c r="B767" s="16" t="s">
        <v>1238</v>
      </c>
      <c r="C767" s="260" t="s">
        <v>3489</v>
      </c>
      <c r="D767" s="262" t="s">
        <v>4954</v>
      </c>
      <c r="E767" s="31" t="s">
        <v>5377</v>
      </c>
      <c r="F767" s="31" t="s">
        <v>6017</v>
      </c>
      <c r="G767" s="31" t="s">
        <v>248</v>
      </c>
      <c r="H767" s="31" t="s">
        <v>2542</v>
      </c>
      <c r="I767" t="e">
        <f>_xlfn.XLOOKUP(C767,'様式Ⅲ－1(男子)'!$D$19:$D$108,'様式Ⅲ－1(男子)'!$J$19:$J$108)</f>
        <v>#N/A</v>
      </c>
    </row>
    <row r="768" spans="1:9">
      <c r="A768" s="264">
        <v>767</v>
      </c>
      <c r="B768" s="16" t="s">
        <v>1239</v>
      </c>
      <c r="C768" s="260" t="s">
        <v>3490</v>
      </c>
      <c r="D768" s="262" t="s">
        <v>4955</v>
      </c>
      <c r="E768" s="31" t="s">
        <v>5377</v>
      </c>
      <c r="F768" s="31" t="s">
        <v>6017</v>
      </c>
      <c r="G768" s="31" t="s">
        <v>248</v>
      </c>
      <c r="H768" s="31" t="s">
        <v>2542</v>
      </c>
      <c r="I768" t="e">
        <f>_xlfn.XLOOKUP(C768,'様式Ⅲ－1(男子)'!$D$19:$D$108,'様式Ⅲ－1(男子)'!$J$19:$J$108)</f>
        <v>#N/A</v>
      </c>
    </row>
    <row r="769" spans="1:9">
      <c r="A769" s="264">
        <v>768</v>
      </c>
      <c r="B769" s="16" t="s">
        <v>1240</v>
      </c>
      <c r="C769" s="260" t="s">
        <v>3491</v>
      </c>
      <c r="D769" s="262" t="s">
        <v>4956</v>
      </c>
      <c r="E769" s="31" t="s">
        <v>5377</v>
      </c>
      <c r="F769" s="31" t="s">
        <v>6017</v>
      </c>
      <c r="G769" s="31" t="s">
        <v>248</v>
      </c>
      <c r="H769" s="31" t="s">
        <v>2542</v>
      </c>
      <c r="I769" t="e">
        <f>_xlfn.XLOOKUP(C769,'様式Ⅲ－1(男子)'!$D$19:$D$108,'様式Ⅲ－1(男子)'!$J$19:$J$108)</f>
        <v>#N/A</v>
      </c>
    </row>
    <row r="770" spans="1:9">
      <c r="A770" s="264">
        <v>769</v>
      </c>
      <c r="B770" s="16" t="s">
        <v>1241</v>
      </c>
      <c r="C770" s="260" t="s">
        <v>3492</v>
      </c>
      <c r="D770" s="262" t="s">
        <v>4957</v>
      </c>
      <c r="E770" s="31" t="s">
        <v>5377</v>
      </c>
      <c r="F770" s="31" t="s">
        <v>6017</v>
      </c>
      <c r="G770" s="31" t="s">
        <v>248</v>
      </c>
      <c r="H770" s="31" t="s">
        <v>2542</v>
      </c>
      <c r="I770" t="e">
        <f>_xlfn.XLOOKUP(C770,'様式Ⅲ－1(男子)'!$D$19:$D$108,'様式Ⅲ－1(男子)'!$J$19:$J$108)</f>
        <v>#N/A</v>
      </c>
    </row>
    <row r="771" spans="1:9">
      <c r="A771" s="264">
        <v>770</v>
      </c>
      <c r="B771" s="16" t="s">
        <v>1242</v>
      </c>
      <c r="C771" s="260" t="s">
        <v>3516</v>
      </c>
      <c r="D771" s="262" t="s">
        <v>4958</v>
      </c>
      <c r="E771" s="31" t="s">
        <v>5377</v>
      </c>
      <c r="F771" s="31" t="s">
        <v>6017</v>
      </c>
      <c r="G771" s="31" t="s">
        <v>248</v>
      </c>
      <c r="H771" s="31" t="s">
        <v>2542</v>
      </c>
      <c r="I771" t="e">
        <f>_xlfn.XLOOKUP(C771,'様式Ⅲ－1(男子)'!$D$19:$D$108,'様式Ⅲ－1(男子)'!$J$19:$J$108)</f>
        <v>#N/A</v>
      </c>
    </row>
    <row r="772" spans="1:9">
      <c r="A772" s="264">
        <v>771</v>
      </c>
      <c r="B772" s="16" t="s">
        <v>1243</v>
      </c>
      <c r="C772" s="260" t="s">
        <v>3517</v>
      </c>
      <c r="D772" s="262" t="s">
        <v>4959</v>
      </c>
      <c r="E772" s="31" t="s">
        <v>5377</v>
      </c>
      <c r="F772" s="31" t="s">
        <v>6017</v>
      </c>
      <c r="G772" s="31" t="s">
        <v>248</v>
      </c>
      <c r="H772" s="31" t="s">
        <v>2542</v>
      </c>
      <c r="I772" t="e">
        <f>_xlfn.XLOOKUP(C772,'様式Ⅲ－1(男子)'!$D$19:$D$108,'様式Ⅲ－1(男子)'!$J$19:$J$108)</f>
        <v>#N/A</v>
      </c>
    </row>
    <row r="773" spans="1:9">
      <c r="A773" s="264">
        <v>772</v>
      </c>
      <c r="B773" s="16" t="s">
        <v>1244</v>
      </c>
      <c r="C773" s="260" t="s">
        <v>3518</v>
      </c>
      <c r="D773" s="262" t="s">
        <v>4960</v>
      </c>
      <c r="E773" s="31" t="s">
        <v>5377</v>
      </c>
      <c r="F773" s="31" t="s">
        <v>6017</v>
      </c>
      <c r="G773" s="31" t="s">
        <v>248</v>
      </c>
      <c r="H773" s="31" t="s">
        <v>2542</v>
      </c>
      <c r="I773" t="e">
        <f>_xlfn.XLOOKUP(C773,'様式Ⅲ－1(男子)'!$D$19:$D$108,'様式Ⅲ－1(男子)'!$J$19:$J$108)</f>
        <v>#N/A</v>
      </c>
    </row>
    <row r="774" spans="1:9">
      <c r="A774" s="264">
        <v>773</v>
      </c>
      <c r="B774" s="16" t="s">
        <v>1245</v>
      </c>
      <c r="C774" s="260" t="s">
        <v>3591</v>
      </c>
      <c r="D774" s="262" t="s">
        <v>4961</v>
      </c>
      <c r="E774" s="31" t="s">
        <v>5377</v>
      </c>
      <c r="F774" s="31" t="s">
        <v>6017</v>
      </c>
      <c r="G774" s="31" t="s">
        <v>248</v>
      </c>
      <c r="H774" s="31" t="s">
        <v>2542</v>
      </c>
      <c r="I774" t="e">
        <f>_xlfn.XLOOKUP(C774,'様式Ⅲ－1(男子)'!$D$19:$D$108,'様式Ⅲ－1(男子)'!$J$19:$J$108)</f>
        <v>#N/A</v>
      </c>
    </row>
    <row r="775" spans="1:9">
      <c r="A775" s="264">
        <v>774</v>
      </c>
      <c r="B775" s="16" t="s">
        <v>1246</v>
      </c>
      <c r="C775" s="260" t="s">
        <v>3592</v>
      </c>
      <c r="D775" s="262" t="s">
        <v>4962</v>
      </c>
      <c r="E775" s="31" t="s">
        <v>5377</v>
      </c>
      <c r="F775" s="31" t="s">
        <v>6017</v>
      </c>
      <c r="G775" s="31" t="s">
        <v>248</v>
      </c>
      <c r="H775" s="31" t="s">
        <v>2542</v>
      </c>
      <c r="I775" t="e">
        <f>_xlfn.XLOOKUP(C775,'様式Ⅲ－1(男子)'!$D$19:$D$108,'様式Ⅲ－1(男子)'!$J$19:$J$108)</f>
        <v>#N/A</v>
      </c>
    </row>
    <row r="776" spans="1:9">
      <c r="A776" s="264">
        <v>775</v>
      </c>
      <c r="B776" s="16" t="s">
        <v>1247</v>
      </c>
      <c r="C776" s="260" t="s">
        <v>3590</v>
      </c>
      <c r="D776" s="262" t="s">
        <v>4963</v>
      </c>
      <c r="E776" s="31" t="s">
        <v>5377</v>
      </c>
      <c r="F776" s="31" t="s">
        <v>6017</v>
      </c>
      <c r="G776" s="31" t="s">
        <v>248</v>
      </c>
      <c r="H776" s="31" t="s">
        <v>2542</v>
      </c>
      <c r="I776" t="e">
        <f>_xlfn.XLOOKUP(C776,'様式Ⅲ－1(男子)'!$D$19:$D$108,'様式Ⅲ－1(男子)'!$J$19:$J$108)</f>
        <v>#N/A</v>
      </c>
    </row>
    <row r="777" spans="1:9">
      <c r="A777" s="264">
        <v>776</v>
      </c>
      <c r="B777" s="16" t="s">
        <v>1248</v>
      </c>
      <c r="C777" s="260" t="s">
        <v>3896</v>
      </c>
      <c r="D777" s="262" t="s">
        <v>4964</v>
      </c>
      <c r="E777" s="31" t="s">
        <v>5377</v>
      </c>
      <c r="F777" s="31" t="s">
        <v>6017</v>
      </c>
      <c r="G777" s="31" t="s">
        <v>248</v>
      </c>
      <c r="H777" s="31" t="s">
        <v>2542</v>
      </c>
      <c r="I777" t="e">
        <f>_xlfn.XLOOKUP(C777,'様式Ⅲ－1(男子)'!$D$19:$D$108,'様式Ⅲ－1(男子)'!$J$19:$J$108)</f>
        <v>#N/A</v>
      </c>
    </row>
    <row r="778" spans="1:9">
      <c r="A778" s="264">
        <v>777</v>
      </c>
      <c r="B778" s="16" t="s">
        <v>1249</v>
      </c>
      <c r="C778" s="260" t="s">
        <v>3897</v>
      </c>
      <c r="D778" s="262" t="s">
        <v>4965</v>
      </c>
      <c r="E778" s="31" t="s">
        <v>5377</v>
      </c>
      <c r="F778" s="31" t="s">
        <v>6017</v>
      </c>
      <c r="G778" s="31" t="s">
        <v>248</v>
      </c>
      <c r="H778" s="31" t="s">
        <v>2536</v>
      </c>
      <c r="I778" t="e">
        <f>_xlfn.XLOOKUP(C778,'様式Ⅲ－1(男子)'!$D$19:$D$108,'様式Ⅲ－1(男子)'!$J$19:$J$108)</f>
        <v>#N/A</v>
      </c>
    </row>
    <row r="779" spans="1:9">
      <c r="A779" s="264">
        <v>778</v>
      </c>
      <c r="B779" s="16" t="s">
        <v>1250</v>
      </c>
      <c r="C779" s="260" t="s">
        <v>3898</v>
      </c>
      <c r="D779" s="262" t="s">
        <v>4966</v>
      </c>
      <c r="E779" s="31" t="s">
        <v>5377</v>
      </c>
      <c r="F779" s="31" t="s">
        <v>6017</v>
      </c>
      <c r="G779" s="31" t="s">
        <v>248</v>
      </c>
      <c r="H779" s="31" t="s">
        <v>2536</v>
      </c>
      <c r="I779" t="e">
        <f>_xlfn.XLOOKUP(C779,'様式Ⅲ－1(男子)'!$D$19:$D$108,'様式Ⅲ－1(男子)'!$J$19:$J$108)</f>
        <v>#N/A</v>
      </c>
    </row>
    <row r="780" spans="1:9">
      <c r="A780" s="264">
        <v>779</v>
      </c>
      <c r="B780" s="16" t="s">
        <v>1251</v>
      </c>
      <c r="C780" s="260" t="s">
        <v>3899</v>
      </c>
      <c r="D780" s="262" t="s">
        <v>4967</v>
      </c>
      <c r="E780" s="31" t="s">
        <v>5377</v>
      </c>
      <c r="F780" s="31" t="s">
        <v>6017</v>
      </c>
      <c r="G780" s="31" t="s">
        <v>248</v>
      </c>
      <c r="H780" s="31" t="s">
        <v>2536</v>
      </c>
      <c r="I780" t="e">
        <f>_xlfn.XLOOKUP(C780,'様式Ⅲ－1(男子)'!$D$19:$D$108,'様式Ⅲ－1(男子)'!$J$19:$J$108)</f>
        <v>#N/A</v>
      </c>
    </row>
    <row r="781" spans="1:9">
      <c r="A781" s="264">
        <v>780</v>
      </c>
      <c r="B781" s="16" t="s">
        <v>1252</v>
      </c>
      <c r="C781" s="260" t="s">
        <v>3900</v>
      </c>
      <c r="D781" s="262" t="s">
        <v>4968</v>
      </c>
      <c r="E781" s="31" t="s">
        <v>5377</v>
      </c>
      <c r="F781" s="31" t="s">
        <v>6017</v>
      </c>
      <c r="G781" s="31" t="s">
        <v>248</v>
      </c>
      <c r="H781" s="31" t="s">
        <v>2536</v>
      </c>
      <c r="I781" t="e">
        <f>_xlfn.XLOOKUP(C781,'様式Ⅲ－1(男子)'!$D$19:$D$108,'様式Ⅲ－1(男子)'!$J$19:$J$108)</f>
        <v>#N/A</v>
      </c>
    </row>
    <row r="782" spans="1:9">
      <c r="A782" s="264">
        <v>781</v>
      </c>
      <c r="B782" s="16" t="s">
        <v>1253</v>
      </c>
      <c r="C782" s="260" t="s">
        <v>3901</v>
      </c>
      <c r="D782" s="262" t="s">
        <v>4969</v>
      </c>
      <c r="E782" s="31" t="s">
        <v>5377</v>
      </c>
      <c r="F782" s="31" t="s">
        <v>6017</v>
      </c>
      <c r="G782" s="31" t="s">
        <v>248</v>
      </c>
      <c r="H782" s="31" t="s">
        <v>2536</v>
      </c>
      <c r="I782" t="e">
        <f>_xlfn.XLOOKUP(C782,'様式Ⅲ－1(男子)'!$D$19:$D$108,'様式Ⅲ－1(男子)'!$J$19:$J$108)</f>
        <v>#N/A</v>
      </c>
    </row>
    <row r="783" spans="1:9">
      <c r="A783" s="264">
        <v>782</v>
      </c>
      <c r="B783" s="16" t="s">
        <v>1254</v>
      </c>
      <c r="C783" s="260" t="s">
        <v>3902</v>
      </c>
      <c r="D783" s="262" t="s">
        <v>4970</v>
      </c>
      <c r="E783" s="31" t="s">
        <v>5377</v>
      </c>
      <c r="F783" s="31" t="s">
        <v>6017</v>
      </c>
      <c r="G783" s="31" t="s">
        <v>248</v>
      </c>
      <c r="H783" s="31" t="s">
        <v>2536</v>
      </c>
      <c r="I783" t="e">
        <f>_xlfn.XLOOKUP(C783,'様式Ⅲ－1(男子)'!$D$19:$D$108,'様式Ⅲ－1(男子)'!$J$19:$J$108)</f>
        <v>#N/A</v>
      </c>
    </row>
    <row r="784" spans="1:9">
      <c r="A784" s="264">
        <v>783</v>
      </c>
      <c r="B784" s="16" t="s">
        <v>1255</v>
      </c>
      <c r="C784" s="260" t="s">
        <v>3903</v>
      </c>
      <c r="D784" s="262" t="s">
        <v>4971</v>
      </c>
      <c r="E784" s="31" t="s">
        <v>5377</v>
      </c>
      <c r="F784" s="31" t="s">
        <v>6017</v>
      </c>
      <c r="G784" s="31" t="s">
        <v>248</v>
      </c>
      <c r="H784" s="31" t="s">
        <v>2536</v>
      </c>
      <c r="I784" t="e">
        <f>_xlfn.XLOOKUP(C784,'様式Ⅲ－1(男子)'!$D$19:$D$108,'様式Ⅲ－1(男子)'!$J$19:$J$108)</f>
        <v>#N/A</v>
      </c>
    </row>
    <row r="785" spans="1:9">
      <c r="A785" s="264">
        <v>784</v>
      </c>
      <c r="B785" s="16" t="s">
        <v>1256</v>
      </c>
      <c r="C785" s="260" t="s">
        <v>3904</v>
      </c>
      <c r="D785" s="262" t="s">
        <v>4972</v>
      </c>
      <c r="E785" s="31" t="s">
        <v>5377</v>
      </c>
      <c r="F785" s="31" t="s">
        <v>6017</v>
      </c>
      <c r="G785" s="31" t="s">
        <v>248</v>
      </c>
      <c r="H785" s="31" t="s">
        <v>2536</v>
      </c>
      <c r="I785" t="e">
        <f>_xlfn.XLOOKUP(C785,'様式Ⅲ－1(男子)'!$D$19:$D$108,'様式Ⅲ－1(男子)'!$J$19:$J$108)</f>
        <v>#N/A</v>
      </c>
    </row>
    <row r="786" spans="1:9">
      <c r="A786" s="264">
        <v>785</v>
      </c>
      <c r="B786" s="16" t="s">
        <v>1257</v>
      </c>
      <c r="C786" s="260" t="s">
        <v>3905</v>
      </c>
      <c r="D786" s="262" t="s">
        <v>4973</v>
      </c>
      <c r="E786" s="31" t="s">
        <v>5377</v>
      </c>
      <c r="F786" s="31" t="s">
        <v>6017</v>
      </c>
      <c r="G786" s="31" t="s">
        <v>248</v>
      </c>
      <c r="H786" s="31" t="s">
        <v>2536</v>
      </c>
      <c r="I786" t="e">
        <f>_xlfn.XLOOKUP(C786,'様式Ⅲ－1(男子)'!$D$19:$D$108,'様式Ⅲ－1(男子)'!$J$19:$J$108)</f>
        <v>#N/A</v>
      </c>
    </row>
    <row r="787" spans="1:9">
      <c r="A787" s="264">
        <v>786</v>
      </c>
      <c r="B787" s="16" t="s">
        <v>1258</v>
      </c>
      <c r="C787" s="260" t="s">
        <v>3906</v>
      </c>
      <c r="D787" s="262" t="s">
        <v>4974</v>
      </c>
      <c r="E787" s="31" t="s">
        <v>5377</v>
      </c>
      <c r="F787" s="31" t="s">
        <v>6017</v>
      </c>
      <c r="G787" s="31" t="s">
        <v>248</v>
      </c>
      <c r="H787" s="31" t="s">
        <v>2536</v>
      </c>
      <c r="I787" t="e">
        <f>_xlfn.XLOOKUP(C787,'様式Ⅲ－1(男子)'!$D$19:$D$108,'様式Ⅲ－1(男子)'!$J$19:$J$108)</f>
        <v>#N/A</v>
      </c>
    </row>
    <row r="788" spans="1:9">
      <c r="A788" s="264">
        <v>787</v>
      </c>
      <c r="B788" s="16" t="s">
        <v>1259</v>
      </c>
      <c r="C788" s="260" t="s">
        <v>3907</v>
      </c>
      <c r="D788" s="262" t="s">
        <v>4975</v>
      </c>
      <c r="E788" s="31" t="s">
        <v>5377</v>
      </c>
      <c r="F788" s="31" t="s">
        <v>6017</v>
      </c>
      <c r="G788" s="31" t="s">
        <v>248</v>
      </c>
      <c r="H788" s="31" t="s">
        <v>2536</v>
      </c>
      <c r="I788" t="e">
        <f>_xlfn.XLOOKUP(C788,'様式Ⅲ－1(男子)'!$D$19:$D$108,'様式Ⅲ－1(男子)'!$J$19:$J$108)</f>
        <v>#N/A</v>
      </c>
    </row>
    <row r="789" spans="1:9">
      <c r="A789" s="264">
        <v>788</v>
      </c>
      <c r="B789" s="16" t="s">
        <v>1260</v>
      </c>
      <c r="C789" s="260" t="s">
        <v>3908</v>
      </c>
      <c r="D789" s="262" t="s">
        <v>4976</v>
      </c>
      <c r="E789" s="31" t="s">
        <v>5377</v>
      </c>
      <c r="F789" s="31" t="s">
        <v>6017</v>
      </c>
      <c r="G789" s="31" t="s">
        <v>248</v>
      </c>
      <c r="H789" s="31" t="s">
        <v>2536</v>
      </c>
      <c r="I789" t="e">
        <f>_xlfn.XLOOKUP(C789,'様式Ⅲ－1(男子)'!$D$19:$D$108,'様式Ⅲ－1(男子)'!$J$19:$J$108)</f>
        <v>#N/A</v>
      </c>
    </row>
    <row r="790" spans="1:9">
      <c r="A790" s="264">
        <v>789</v>
      </c>
      <c r="B790" s="16" t="s">
        <v>1261</v>
      </c>
      <c r="C790" s="260" t="s">
        <v>3909</v>
      </c>
      <c r="D790" s="262" t="s">
        <v>4977</v>
      </c>
      <c r="E790" s="31" t="s">
        <v>5377</v>
      </c>
      <c r="F790" s="31" t="s">
        <v>6017</v>
      </c>
      <c r="G790" s="31" t="s">
        <v>248</v>
      </c>
      <c r="H790" s="31" t="s">
        <v>2536</v>
      </c>
      <c r="I790" t="e">
        <f>_xlfn.XLOOKUP(C790,'様式Ⅲ－1(男子)'!$D$19:$D$108,'様式Ⅲ－1(男子)'!$J$19:$J$108)</f>
        <v>#N/A</v>
      </c>
    </row>
    <row r="791" spans="1:9">
      <c r="A791" s="264">
        <v>790</v>
      </c>
      <c r="B791" s="16" t="s">
        <v>1262</v>
      </c>
      <c r="C791" s="260" t="s">
        <v>3910</v>
      </c>
      <c r="D791" s="262" t="s">
        <v>4978</v>
      </c>
      <c r="E791" s="31" t="s">
        <v>5377</v>
      </c>
      <c r="F791" s="31" t="s">
        <v>6017</v>
      </c>
      <c r="G791" s="31" t="s">
        <v>248</v>
      </c>
      <c r="H791" s="31" t="s">
        <v>2536</v>
      </c>
      <c r="I791" t="e">
        <f>_xlfn.XLOOKUP(C791,'様式Ⅲ－1(男子)'!$D$19:$D$108,'様式Ⅲ－1(男子)'!$J$19:$J$108)</f>
        <v>#N/A</v>
      </c>
    </row>
    <row r="792" spans="1:9">
      <c r="A792" s="264">
        <v>791</v>
      </c>
      <c r="B792" s="16" t="s">
        <v>1263</v>
      </c>
      <c r="C792" s="260" t="s">
        <v>3911</v>
      </c>
      <c r="D792" s="262" t="s">
        <v>4979</v>
      </c>
      <c r="E792" s="31" t="s">
        <v>5377</v>
      </c>
      <c r="F792" s="31" t="s">
        <v>6017</v>
      </c>
      <c r="G792" s="31" t="s">
        <v>248</v>
      </c>
      <c r="H792" s="31" t="s">
        <v>2536</v>
      </c>
      <c r="I792" t="e">
        <f>_xlfn.XLOOKUP(C792,'様式Ⅲ－1(男子)'!$D$19:$D$108,'様式Ⅲ－1(男子)'!$J$19:$J$108)</f>
        <v>#N/A</v>
      </c>
    </row>
    <row r="793" spans="1:9">
      <c r="A793" s="264">
        <v>792</v>
      </c>
      <c r="B793" s="16" t="s">
        <v>1264</v>
      </c>
      <c r="C793" s="260" t="s">
        <v>3912</v>
      </c>
      <c r="D793" s="262" t="s">
        <v>4980</v>
      </c>
      <c r="E793" s="31" t="s">
        <v>5377</v>
      </c>
      <c r="F793" s="31" t="s">
        <v>6017</v>
      </c>
      <c r="G793" s="31" t="s">
        <v>248</v>
      </c>
      <c r="H793" s="31" t="s">
        <v>2536</v>
      </c>
      <c r="I793" t="e">
        <f>_xlfn.XLOOKUP(C793,'様式Ⅲ－1(男子)'!$D$19:$D$108,'様式Ⅲ－1(男子)'!$J$19:$J$108)</f>
        <v>#N/A</v>
      </c>
    </row>
    <row r="794" spans="1:9">
      <c r="A794" s="264">
        <v>793</v>
      </c>
      <c r="B794" s="16" t="s">
        <v>1265</v>
      </c>
      <c r="C794" s="260" t="s">
        <v>3913</v>
      </c>
      <c r="D794" s="262" t="s">
        <v>4981</v>
      </c>
      <c r="E794" s="31" t="s">
        <v>5377</v>
      </c>
      <c r="F794" s="31" t="s">
        <v>6017</v>
      </c>
      <c r="G794" s="31" t="s">
        <v>248</v>
      </c>
      <c r="H794" s="31" t="s">
        <v>2536</v>
      </c>
      <c r="I794" t="e">
        <f>_xlfn.XLOOKUP(C794,'様式Ⅲ－1(男子)'!$D$19:$D$108,'様式Ⅲ－1(男子)'!$J$19:$J$108)</f>
        <v>#N/A</v>
      </c>
    </row>
    <row r="795" spans="1:9">
      <c r="A795" s="264">
        <v>794</v>
      </c>
      <c r="B795" s="16" t="s">
        <v>1266</v>
      </c>
      <c r="C795" s="260" t="s">
        <v>3914</v>
      </c>
      <c r="D795" s="262" t="s">
        <v>4982</v>
      </c>
      <c r="E795" s="31" t="s">
        <v>5377</v>
      </c>
      <c r="F795" s="31" t="s">
        <v>6017</v>
      </c>
      <c r="G795" s="31" t="s">
        <v>248</v>
      </c>
      <c r="H795" s="31" t="s">
        <v>2536</v>
      </c>
      <c r="I795" t="e">
        <f>_xlfn.XLOOKUP(C795,'様式Ⅲ－1(男子)'!$D$19:$D$108,'様式Ⅲ－1(男子)'!$J$19:$J$108)</f>
        <v>#N/A</v>
      </c>
    </row>
    <row r="796" spans="1:9">
      <c r="A796" s="264">
        <v>795</v>
      </c>
      <c r="B796" s="16" t="s">
        <v>1267</v>
      </c>
      <c r="C796" s="260" t="s">
        <v>3915</v>
      </c>
      <c r="D796" s="262" t="s">
        <v>4983</v>
      </c>
      <c r="E796" s="31" t="s">
        <v>5377</v>
      </c>
      <c r="F796" s="31" t="s">
        <v>6017</v>
      </c>
      <c r="G796" s="31" t="s">
        <v>248</v>
      </c>
      <c r="H796" s="31" t="s">
        <v>2536</v>
      </c>
      <c r="I796" t="e">
        <f>_xlfn.XLOOKUP(C796,'様式Ⅲ－1(男子)'!$D$19:$D$108,'様式Ⅲ－1(男子)'!$J$19:$J$108)</f>
        <v>#N/A</v>
      </c>
    </row>
    <row r="797" spans="1:9">
      <c r="A797" s="264">
        <v>796</v>
      </c>
      <c r="B797" s="16" t="s">
        <v>1268</v>
      </c>
      <c r="C797" s="260" t="s">
        <v>3916</v>
      </c>
      <c r="D797" s="262" t="s">
        <v>4984</v>
      </c>
      <c r="E797" s="31" t="s">
        <v>5377</v>
      </c>
      <c r="F797" s="31" t="s">
        <v>6017</v>
      </c>
      <c r="G797" s="31" t="s">
        <v>248</v>
      </c>
      <c r="H797" s="31" t="s">
        <v>2536</v>
      </c>
      <c r="I797" t="e">
        <f>_xlfn.XLOOKUP(C797,'様式Ⅲ－1(男子)'!$D$19:$D$108,'様式Ⅲ－1(男子)'!$J$19:$J$108)</f>
        <v>#N/A</v>
      </c>
    </row>
    <row r="798" spans="1:9">
      <c r="A798" s="264">
        <v>797</v>
      </c>
      <c r="B798" s="16" t="s">
        <v>1269</v>
      </c>
      <c r="C798" s="260" t="s">
        <v>3917</v>
      </c>
      <c r="D798" s="262" t="s">
        <v>4985</v>
      </c>
      <c r="E798" s="31" t="s">
        <v>5377</v>
      </c>
      <c r="F798" s="31" t="s">
        <v>6017</v>
      </c>
      <c r="G798" s="31" t="s">
        <v>248</v>
      </c>
      <c r="H798" s="31" t="s">
        <v>2536</v>
      </c>
      <c r="I798" t="e">
        <f>_xlfn.XLOOKUP(C798,'様式Ⅲ－1(男子)'!$D$19:$D$108,'様式Ⅲ－1(男子)'!$J$19:$J$108)</f>
        <v>#N/A</v>
      </c>
    </row>
    <row r="799" spans="1:9">
      <c r="A799" s="264">
        <v>798</v>
      </c>
      <c r="B799" s="16" t="s">
        <v>1270</v>
      </c>
      <c r="C799" s="260" t="s">
        <v>3918</v>
      </c>
      <c r="D799" s="262" t="s">
        <v>4986</v>
      </c>
      <c r="E799" s="31" t="s">
        <v>5377</v>
      </c>
      <c r="F799" s="31" t="s">
        <v>6017</v>
      </c>
      <c r="G799" s="31" t="s">
        <v>248</v>
      </c>
      <c r="H799" s="31" t="s">
        <v>2536</v>
      </c>
      <c r="I799" t="e">
        <f>_xlfn.XLOOKUP(C799,'様式Ⅲ－1(男子)'!$D$19:$D$108,'様式Ⅲ－1(男子)'!$J$19:$J$108)</f>
        <v>#N/A</v>
      </c>
    </row>
    <row r="800" spans="1:9">
      <c r="A800" s="264">
        <v>799</v>
      </c>
      <c r="B800" s="16" t="s">
        <v>1271</v>
      </c>
      <c r="C800" s="260" t="s">
        <v>3919</v>
      </c>
      <c r="D800" s="262" t="s">
        <v>4987</v>
      </c>
      <c r="E800" s="31" t="s">
        <v>5377</v>
      </c>
      <c r="F800" s="31" t="s">
        <v>6017</v>
      </c>
      <c r="G800" s="31" t="s">
        <v>248</v>
      </c>
      <c r="H800" s="31" t="s">
        <v>2536</v>
      </c>
      <c r="I800" t="e">
        <f>_xlfn.XLOOKUP(C800,'様式Ⅲ－1(男子)'!$D$19:$D$108,'様式Ⅲ－1(男子)'!$J$19:$J$108)</f>
        <v>#N/A</v>
      </c>
    </row>
    <row r="801" spans="1:9">
      <c r="A801" s="264">
        <v>800</v>
      </c>
      <c r="B801" s="16" t="s">
        <v>1272</v>
      </c>
      <c r="C801" s="260" t="s">
        <v>3920</v>
      </c>
      <c r="D801" s="262" t="s">
        <v>4988</v>
      </c>
      <c r="E801" s="31" t="s">
        <v>5377</v>
      </c>
      <c r="F801" s="31" t="s">
        <v>6017</v>
      </c>
      <c r="G801" s="31" t="s">
        <v>248</v>
      </c>
      <c r="H801" s="31" t="s">
        <v>2536</v>
      </c>
      <c r="I801" t="e">
        <f>_xlfn.XLOOKUP(C801,'様式Ⅲ－1(男子)'!$D$19:$D$108,'様式Ⅲ－1(男子)'!$J$19:$J$108)</f>
        <v>#N/A</v>
      </c>
    </row>
    <row r="802" spans="1:9">
      <c r="A802" s="264">
        <v>801</v>
      </c>
      <c r="B802" s="16" t="s">
        <v>1273</v>
      </c>
      <c r="C802" s="260" t="s">
        <v>3921</v>
      </c>
      <c r="D802" s="262" t="s">
        <v>4989</v>
      </c>
      <c r="E802" s="31" t="s">
        <v>5377</v>
      </c>
      <c r="F802" s="31" t="s">
        <v>6017</v>
      </c>
      <c r="G802" s="31" t="s">
        <v>248</v>
      </c>
      <c r="H802" s="31" t="s">
        <v>2536</v>
      </c>
      <c r="I802" t="e">
        <f>_xlfn.XLOOKUP(C802,'様式Ⅲ－1(男子)'!$D$19:$D$108,'様式Ⅲ－1(男子)'!$J$19:$J$108)</f>
        <v>#N/A</v>
      </c>
    </row>
    <row r="803" spans="1:9">
      <c r="A803" s="264">
        <v>802</v>
      </c>
      <c r="B803" s="16" t="s">
        <v>1274</v>
      </c>
      <c r="C803" s="260" t="s">
        <v>3922</v>
      </c>
      <c r="D803" s="262" t="s">
        <v>4990</v>
      </c>
      <c r="E803" s="31" t="s">
        <v>5377</v>
      </c>
      <c r="F803" s="31" t="s">
        <v>6017</v>
      </c>
      <c r="G803" s="31" t="s">
        <v>248</v>
      </c>
      <c r="H803" s="31" t="s">
        <v>2536</v>
      </c>
      <c r="I803" t="e">
        <f>_xlfn.XLOOKUP(C803,'様式Ⅲ－1(男子)'!$D$19:$D$108,'様式Ⅲ－1(男子)'!$J$19:$J$108)</f>
        <v>#N/A</v>
      </c>
    </row>
    <row r="804" spans="1:9">
      <c r="A804" s="264">
        <v>803</v>
      </c>
      <c r="B804" s="16" t="s">
        <v>1275</v>
      </c>
      <c r="C804" s="260" t="s">
        <v>3923</v>
      </c>
      <c r="D804" s="262" t="s">
        <v>4991</v>
      </c>
      <c r="E804" s="31" t="s">
        <v>5377</v>
      </c>
      <c r="F804" s="31" t="s">
        <v>6017</v>
      </c>
      <c r="G804" s="31" t="s">
        <v>248</v>
      </c>
      <c r="H804" s="31" t="s">
        <v>2536</v>
      </c>
      <c r="I804" t="e">
        <f>_xlfn.XLOOKUP(C804,'様式Ⅲ－1(男子)'!$D$19:$D$108,'様式Ⅲ－1(男子)'!$J$19:$J$108)</f>
        <v>#N/A</v>
      </c>
    </row>
    <row r="805" spans="1:9">
      <c r="A805" s="264">
        <v>804</v>
      </c>
      <c r="B805" s="16" t="s">
        <v>1276</v>
      </c>
      <c r="C805" s="260" t="s">
        <v>3924</v>
      </c>
      <c r="D805" s="262" t="s">
        <v>4992</v>
      </c>
      <c r="E805" s="31" t="s">
        <v>5377</v>
      </c>
      <c r="F805" s="31" t="s">
        <v>6017</v>
      </c>
      <c r="G805" s="31" t="s">
        <v>248</v>
      </c>
      <c r="H805" s="31" t="s">
        <v>2536</v>
      </c>
      <c r="I805" t="e">
        <f>_xlfn.XLOOKUP(C805,'様式Ⅲ－1(男子)'!$D$19:$D$108,'様式Ⅲ－1(男子)'!$J$19:$J$108)</f>
        <v>#N/A</v>
      </c>
    </row>
    <row r="806" spans="1:9">
      <c r="A806" s="264">
        <v>805</v>
      </c>
      <c r="B806" s="16" t="s">
        <v>1277</v>
      </c>
      <c r="C806" s="260" t="s">
        <v>3925</v>
      </c>
      <c r="D806" s="262" t="s">
        <v>4993</v>
      </c>
      <c r="E806" s="31" t="s">
        <v>5377</v>
      </c>
      <c r="F806" s="31" t="s">
        <v>6017</v>
      </c>
      <c r="G806" s="31" t="s">
        <v>248</v>
      </c>
      <c r="H806" s="31" t="s">
        <v>2536</v>
      </c>
      <c r="I806" t="e">
        <f>_xlfn.XLOOKUP(C806,'様式Ⅲ－1(男子)'!$D$19:$D$108,'様式Ⅲ－1(男子)'!$J$19:$J$108)</f>
        <v>#N/A</v>
      </c>
    </row>
    <row r="807" spans="1:9">
      <c r="A807" s="264">
        <v>806</v>
      </c>
      <c r="B807" s="16" t="s">
        <v>1278</v>
      </c>
      <c r="C807" s="260" t="s">
        <v>2814</v>
      </c>
      <c r="D807" s="262" t="s">
        <v>4994</v>
      </c>
      <c r="E807" s="31" t="s">
        <v>5377</v>
      </c>
      <c r="F807" s="31" t="s">
        <v>6017</v>
      </c>
      <c r="G807" s="31" t="s">
        <v>280</v>
      </c>
      <c r="H807" s="31" t="s">
        <v>2537</v>
      </c>
      <c r="I807" t="e">
        <f>_xlfn.XLOOKUP(C807,'様式Ⅲ－1(男子)'!$D$19:$D$108,'様式Ⅲ－1(男子)'!$J$19:$J$108)</f>
        <v>#N/A</v>
      </c>
    </row>
    <row r="808" spans="1:9">
      <c r="A808" s="264">
        <v>807</v>
      </c>
      <c r="B808" s="16" t="s">
        <v>1279</v>
      </c>
      <c r="C808" s="260" t="s">
        <v>3093</v>
      </c>
      <c r="D808" s="262" t="s">
        <v>4995</v>
      </c>
      <c r="E808" s="31" t="s">
        <v>5377</v>
      </c>
      <c r="F808" s="31" t="s">
        <v>6017</v>
      </c>
      <c r="G808" s="31" t="s">
        <v>280</v>
      </c>
      <c r="H808" s="31" t="s">
        <v>2537</v>
      </c>
      <c r="I808" t="e">
        <f>_xlfn.XLOOKUP(C808,'様式Ⅲ－1(男子)'!$D$19:$D$108,'様式Ⅲ－1(男子)'!$J$19:$J$108)</f>
        <v>#N/A</v>
      </c>
    </row>
    <row r="809" spans="1:9">
      <c r="A809" s="264">
        <v>808</v>
      </c>
      <c r="B809" s="16" t="s">
        <v>1280</v>
      </c>
      <c r="C809" s="260" t="s">
        <v>3132</v>
      </c>
      <c r="D809" s="262" t="s">
        <v>4996</v>
      </c>
      <c r="E809" s="31" t="s">
        <v>5377</v>
      </c>
      <c r="F809" s="31" t="s">
        <v>6017</v>
      </c>
      <c r="G809" s="31" t="s">
        <v>280</v>
      </c>
      <c r="H809" s="31" t="s">
        <v>2538</v>
      </c>
      <c r="I809" t="e">
        <f>_xlfn.XLOOKUP(C809,'様式Ⅲ－1(男子)'!$D$19:$D$108,'様式Ⅲ－1(男子)'!$J$19:$J$108)</f>
        <v>#N/A</v>
      </c>
    </row>
    <row r="810" spans="1:9">
      <c r="A810" s="264">
        <v>809</v>
      </c>
      <c r="B810" s="16" t="s">
        <v>1281</v>
      </c>
      <c r="C810" s="260" t="s">
        <v>3131</v>
      </c>
      <c r="D810" s="262" t="s">
        <v>4997</v>
      </c>
      <c r="E810" s="31" t="s">
        <v>5377</v>
      </c>
      <c r="F810" s="31" t="s">
        <v>6017</v>
      </c>
      <c r="G810" s="31" t="s">
        <v>280</v>
      </c>
      <c r="H810" s="31" t="s">
        <v>2538</v>
      </c>
      <c r="I810" t="e">
        <f>_xlfn.XLOOKUP(C810,'様式Ⅲ－1(男子)'!$D$19:$D$108,'様式Ⅲ－1(男子)'!$J$19:$J$108)</f>
        <v>#N/A</v>
      </c>
    </row>
    <row r="811" spans="1:9">
      <c r="A811" s="264">
        <v>810</v>
      </c>
      <c r="B811" s="16" t="s">
        <v>1282</v>
      </c>
      <c r="C811" s="260" t="s">
        <v>3587</v>
      </c>
      <c r="D811" s="262" t="s">
        <v>4998</v>
      </c>
      <c r="E811" s="31" t="s">
        <v>5377</v>
      </c>
      <c r="F811" s="31" t="s">
        <v>6017</v>
      </c>
      <c r="G811" s="31" t="s">
        <v>280</v>
      </c>
      <c r="H811" s="31" t="s">
        <v>2542</v>
      </c>
      <c r="I811" t="e">
        <f>_xlfn.XLOOKUP(C811,'様式Ⅲ－1(男子)'!$D$19:$D$108,'様式Ⅲ－1(男子)'!$J$19:$J$108)</f>
        <v>#N/A</v>
      </c>
    </row>
    <row r="812" spans="1:9">
      <c r="A812" s="264">
        <v>811</v>
      </c>
      <c r="B812" s="16" t="s">
        <v>1283</v>
      </c>
      <c r="C812" s="260" t="s">
        <v>2718</v>
      </c>
      <c r="D812" s="262" t="s">
        <v>4999</v>
      </c>
      <c r="E812" s="31" t="s">
        <v>5377</v>
      </c>
      <c r="F812" s="31" t="s">
        <v>6017</v>
      </c>
      <c r="G812" s="31" t="s">
        <v>196</v>
      </c>
      <c r="H812" s="31" t="s">
        <v>2537</v>
      </c>
      <c r="I812" t="e">
        <f>_xlfn.XLOOKUP(C812,'様式Ⅲ－1(男子)'!$D$19:$D$108,'様式Ⅲ－1(男子)'!$J$19:$J$108)</f>
        <v>#N/A</v>
      </c>
    </row>
    <row r="813" spans="1:9">
      <c r="A813" s="264">
        <v>812</v>
      </c>
      <c r="B813" s="16" t="s">
        <v>1284</v>
      </c>
      <c r="C813" s="260" t="s">
        <v>3323</v>
      </c>
      <c r="D813" s="262" t="s">
        <v>5000</v>
      </c>
      <c r="E813" s="31" t="s">
        <v>5377</v>
      </c>
      <c r="F813" s="31" t="s">
        <v>6017</v>
      </c>
      <c r="G813" s="31" t="s">
        <v>196</v>
      </c>
      <c r="H813" s="31" t="s">
        <v>2537</v>
      </c>
      <c r="I813" t="e">
        <f>_xlfn.XLOOKUP(C813,'様式Ⅲ－1(男子)'!$D$19:$D$108,'様式Ⅲ－1(男子)'!$J$19:$J$108)</f>
        <v>#N/A</v>
      </c>
    </row>
    <row r="814" spans="1:9">
      <c r="A814" s="264">
        <v>813</v>
      </c>
      <c r="B814" s="16" t="s">
        <v>1285</v>
      </c>
      <c r="C814" s="260" t="s">
        <v>3561</v>
      </c>
      <c r="D814" s="262" t="s">
        <v>5001</v>
      </c>
      <c r="E814" s="31" t="s">
        <v>5377</v>
      </c>
      <c r="F814" s="31" t="s">
        <v>6017</v>
      </c>
      <c r="G814" s="31" t="s">
        <v>196</v>
      </c>
      <c r="H814" s="31" t="s">
        <v>2542</v>
      </c>
      <c r="I814" t="e">
        <f>_xlfn.XLOOKUP(C814,'様式Ⅲ－1(男子)'!$D$19:$D$108,'様式Ⅲ－1(男子)'!$J$19:$J$108)</f>
        <v>#N/A</v>
      </c>
    </row>
    <row r="815" spans="1:9">
      <c r="A815" s="264">
        <v>814</v>
      </c>
      <c r="B815" s="16" t="s">
        <v>1286</v>
      </c>
      <c r="C815" s="260" t="s">
        <v>3926</v>
      </c>
      <c r="D815" s="262" t="s">
        <v>5002</v>
      </c>
      <c r="E815" s="31" t="s">
        <v>5377</v>
      </c>
      <c r="F815" s="31" t="s">
        <v>6017</v>
      </c>
      <c r="G815" s="31" t="s">
        <v>196</v>
      </c>
      <c r="H815" s="31" t="s">
        <v>2542</v>
      </c>
      <c r="I815" t="e">
        <f>_xlfn.XLOOKUP(C815,'様式Ⅲ－1(男子)'!$D$19:$D$108,'様式Ⅲ－1(男子)'!$J$19:$J$108)</f>
        <v>#N/A</v>
      </c>
    </row>
    <row r="816" spans="1:9">
      <c r="A816" s="264">
        <v>815</v>
      </c>
      <c r="B816" s="16" t="s">
        <v>1287</v>
      </c>
      <c r="C816" s="260" t="s">
        <v>3136</v>
      </c>
      <c r="D816" s="262" t="s">
        <v>5003</v>
      </c>
      <c r="E816" s="31" t="s">
        <v>5377</v>
      </c>
      <c r="F816" s="31" t="s">
        <v>6017</v>
      </c>
      <c r="G816" s="31" t="s">
        <v>196</v>
      </c>
      <c r="H816" s="31" t="s">
        <v>2538</v>
      </c>
      <c r="I816" t="e">
        <f>_xlfn.XLOOKUP(C816,'様式Ⅲ－1(男子)'!$D$19:$D$108,'様式Ⅲ－1(男子)'!$J$19:$J$108)</f>
        <v>#N/A</v>
      </c>
    </row>
    <row r="817" spans="1:9">
      <c r="A817" s="264">
        <v>816</v>
      </c>
      <c r="B817" s="16" t="s">
        <v>1288</v>
      </c>
      <c r="C817" s="260" t="s">
        <v>3441</v>
      </c>
      <c r="D817" s="262" t="s">
        <v>5004</v>
      </c>
      <c r="E817" s="31" t="s">
        <v>5377</v>
      </c>
      <c r="F817" s="31" t="s">
        <v>6017</v>
      </c>
      <c r="G817" s="31" t="s">
        <v>248</v>
      </c>
      <c r="H817" s="31" t="s">
        <v>2542</v>
      </c>
      <c r="I817" t="e">
        <f>_xlfn.XLOOKUP(C817,'様式Ⅲ－1(男子)'!$D$19:$D$108,'様式Ⅲ－1(男子)'!$J$19:$J$108)</f>
        <v>#N/A</v>
      </c>
    </row>
    <row r="818" spans="1:9">
      <c r="A818" s="264">
        <v>817</v>
      </c>
      <c r="B818" s="16" t="s">
        <v>1289</v>
      </c>
      <c r="C818" s="260" t="s">
        <v>3927</v>
      </c>
      <c r="D818" s="262" t="s">
        <v>5005</v>
      </c>
      <c r="E818" s="31" t="s">
        <v>5377</v>
      </c>
      <c r="F818" s="31" t="s">
        <v>6017</v>
      </c>
      <c r="G818" s="31" t="s">
        <v>248</v>
      </c>
      <c r="H818" s="31" t="s">
        <v>2536</v>
      </c>
      <c r="I818" t="e">
        <f>_xlfn.XLOOKUP(C818,'様式Ⅲ－1(男子)'!$D$19:$D$108,'様式Ⅲ－1(男子)'!$J$19:$J$108)</f>
        <v>#N/A</v>
      </c>
    </row>
    <row r="819" spans="1:9">
      <c r="A819" s="264">
        <v>818</v>
      </c>
      <c r="B819" s="16" t="s">
        <v>1290</v>
      </c>
      <c r="C819" s="260" t="s">
        <v>3928</v>
      </c>
      <c r="D819" s="262" t="s">
        <v>5006</v>
      </c>
      <c r="E819" s="31" t="s">
        <v>5377</v>
      </c>
      <c r="F819" s="31" t="s">
        <v>6017</v>
      </c>
      <c r="G819" s="31" t="s">
        <v>248</v>
      </c>
      <c r="H819" s="31" t="s">
        <v>2536</v>
      </c>
      <c r="I819" t="e">
        <f>_xlfn.XLOOKUP(C819,'様式Ⅲ－1(男子)'!$D$19:$D$108,'様式Ⅲ－1(男子)'!$J$19:$J$108)</f>
        <v>#N/A</v>
      </c>
    </row>
    <row r="820" spans="1:9">
      <c r="A820" s="264">
        <v>819</v>
      </c>
      <c r="B820" s="16" t="s">
        <v>1291</v>
      </c>
      <c r="C820" s="260" t="s">
        <v>3929</v>
      </c>
      <c r="D820" s="262" t="s">
        <v>5007</v>
      </c>
      <c r="E820" s="31" t="s">
        <v>5377</v>
      </c>
      <c r="F820" s="31" t="s">
        <v>6017</v>
      </c>
      <c r="G820" s="31" t="s">
        <v>248</v>
      </c>
      <c r="H820" s="31" t="s">
        <v>2536</v>
      </c>
      <c r="I820" t="e">
        <f>_xlfn.XLOOKUP(C820,'様式Ⅲ－1(男子)'!$D$19:$D$108,'様式Ⅲ－1(男子)'!$J$19:$J$108)</f>
        <v>#N/A</v>
      </c>
    </row>
    <row r="821" spans="1:9">
      <c r="A821" s="264">
        <v>820</v>
      </c>
      <c r="B821" s="16" t="s">
        <v>1292</v>
      </c>
      <c r="C821" s="260" t="s">
        <v>3930</v>
      </c>
      <c r="D821" s="262" t="s">
        <v>5008</v>
      </c>
      <c r="E821" s="31" t="s">
        <v>5377</v>
      </c>
      <c r="F821" s="31" t="s">
        <v>6017</v>
      </c>
      <c r="G821" s="31" t="s">
        <v>248</v>
      </c>
      <c r="H821" s="31" t="s">
        <v>2536</v>
      </c>
      <c r="I821" t="e">
        <f>_xlfn.XLOOKUP(C821,'様式Ⅲ－1(男子)'!$D$19:$D$108,'様式Ⅲ－1(男子)'!$J$19:$J$108)</f>
        <v>#N/A</v>
      </c>
    </row>
    <row r="822" spans="1:9">
      <c r="A822" s="264">
        <v>821</v>
      </c>
      <c r="B822" s="16" t="s">
        <v>1293</v>
      </c>
      <c r="C822" s="260" t="s">
        <v>3931</v>
      </c>
      <c r="D822" s="262" t="s">
        <v>5009</v>
      </c>
      <c r="E822" s="31" t="s">
        <v>5377</v>
      </c>
      <c r="F822" s="31" t="s">
        <v>6017</v>
      </c>
      <c r="G822" s="31" t="s">
        <v>248</v>
      </c>
      <c r="H822" s="31" t="s">
        <v>2536</v>
      </c>
      <c r="I822" t="e">
        <f>_xlfn.XLOOKUP(C822,'様式Ⅲ－1(男子)'!$D$19:$D$108,'様式Ⅲ－1(男子)'!$J$19:$J$108)</f>
        <v>#N/A</v>
      </c>
    </row>
    <row r="823" spans="1:9">
      <c r="A823" s="264">
        <v>822</v>
      </c>
      <c r="B823" s="16" t="s">
        <v>1294</v>
      </c>
      <c r="C823" s="260" t="s">
        <v>3932</v>
      </c>
      <c r="D823" s="262" t="s">
        <v>5010</v>
      </c>
      <c r="E823" s="31" t="s">
        <v>5377</v>
      </c>
      <c r="F823" s="31" t="s">
        <v>6017</v>
      </c>
      <c r="G823" s="31" t="s">
        <v>248</v>
      </c>
      <c r="H823" s="31" t="s">
        <v>2536</v>
      </c>
      <c r="I823" t="e">
        <f>_xlfn.XLOOKUP(C823,'様式Ⅲ－1(男子)'!$D$19:$D$108,'様式Ⅲ－1(男子)'!$J$19:$J$108)</f>
        <v>#N/A</v>
      </c>
    </row>
    <row r="824" spans="1:9">
      <c r="A824" s="264">
        <v>823</v>
      </c>
      <c r="B824" s="16" t="s">
        <v>1295</v>
      </c>
      <c r="C824" s="260" t="s">
        <v>3933</v>
      </c>
      <c r="D824" s="262" t="s">
        <v>5011</v>
      </c>
      <c r="E824" s="31" t="s">
        <v>5377</v>
      </c>
      <c r="F824" s="31" t="s">
        <v>6017</v>
      </c>
      <c r="G824" s="31" t="s">
        <v>248</v>
      </c>
      <c r="H824" s="31" t="s">
        <v>2536</v>
      </c>
      <c r="I824" t="e">
        <f>_xlfn.XLOOKUP(C824,'様式Ⅲ－1(男子)'!$D$19:$D$108,'様式Ⅲ－1(男子)'!$J$19:$J$108)</f>
        <v>#N/A</v>
      </c>
    </row>
    <row r="825" spans="1:9">
      <c r="A825" s="264">
        <v>824</v>
      </c>
      <c r="B825" s="16" t="s">
        <v>1296</v>
      </c>
      <c r="C825" s="260" t="s">
        <v>3934</v>
      </c>
      <c r="D825" s="262" t="s">
        <v>5012</v>
      </c>
      <c r="E825" s="31" t="s">
        <v>5377</v>
      </c>
      <c r="F825" s="31" t="s">
        <v>6017</v>
      </c>
      <c r="G825" s="31" t="s">
        <v>248</v>
      </c>
      <c r="H825" s="31" t="s">
        <v>2536</v>
      </c>
      <c r="I825" t="e">
        <f>_xlfn.XLOOKUP(C825,'様式Ⅲ－1(男子)'!$D$19:$D$108,'様式Ⅲ－1(男子)'!$J$19:$J$108)</f>
        <v>#N/A</v>
      </c>
    </row>
    <row r="826" spans="1:9">
      <c r="A826" s="264">
        <v>825</v>
      </c>
      <c r="B826" s="16" t="s">
        <v>1297</v>
      </c>
      <c r="C826" s="260" t="s">
        <v>3935</v>
      </c>
      <c r="D826" s="262" t="s">
        <v>5013</v>
      </c>
      <c r="E826" s="31" t="s">
        <v>5377</v>
      </c>
      <c r="F826" s="31" t="s">
        <v>6017</v>
      </c>
      <c r="G826" s="31" t="s">
        <v>248</v>
      </c>
      <c r="H826" s="31" t="s">
        <v>2536</v>
      </c>
      <c r="I826" t="e">
        <f>_xlfn.XLOOKUP(C826,'様式Ⅲ－1(男子)'!$D$19:$D$108,'様式Ⅲ－1(男子)'!$J$19:$J$108)</f>
        <v>#N/A</v>
      </c>
    </row>
    <row r="827" spans="1:9">
      <c r="A827" s="264">
        <v>826</v>
      </c>
      <c r="B827" s="16" t="s">
        <v>1298</v>
      </c>
      <c r="C827" s="260" t="s">
        <v>3936</v>
      </c>
      <c r="D827" s="262" t="s">
        <v>5014</v>
      </c>
      <c r="E827" s="31" t="s">
        <v>5377</v>
      </c>
      <c r="F827" s="31" t="s">
        <v>6017</v>
      </c>
      <c r="G827" s="31" t="s">
        <v>248</v>
      </c>
      <c r="H827" s="31" t="s">
        <v>2536</v>
      </c>
      <c r="I827" t="e">
        <f>_xlfn.XLOOKUP(C827,'様式Ⅲ－1(男子)'!$D$19:$D$108,'様式Ⅲ－1(男子)'!$J$19:$J$108)</f>
        <v>#N/A</v>
      </c>
    </row>
    <row r="828" spans="1:9">
      <c r="A828" s="264">
        <v>827</v>
      </c>
      <c r="B828" s="16" t="s">
        <v>1299</v>
      </c>
      <c r="C828" s="260" t="s">
        <v>3937</v>
      </c>
      <c r="D828" s="262" t="s">
        <v>5015</v>
      </c>
      <c r="E828" s="31" t="s">
        <v>5377</v>
      </c>
      <c r="F828" s="31" t="s">
        <v>6017</v>
      </c>
      <c r="G828" s="31" t="s">
        <v>248</v>
      </c>
      <c r="H828" s="31" t="s">
        <v>2536</v>
      </c>
      <c r="I828" t="e">
        <f>_xlfn.XLOOKUP(C828,'様式Ⅲ－1(男子)'!$D$19:$D$108,'様式Ⅲ－1(男子)'!$J$19:$J$108)</f>
        <v>#N/A</v>
      </c>
    </row>
    <row r="829" spans="1:9">
      <c r="A829" s="264">
        <v>828</v>
      </c>
      <c r="B829" s="16" t="s">
        <v>1300</v>
      </c>
      <c r="C829" s="260" t="s">
        <v>3938</v>
      </c>
      <c r="D829" s="262" t="s">
        <v>5016</v>
      </c>
      <c r="E829" s="31" t="s">
        <v>5377</v>
      </c>
      <c r="F829" s="31" t="s">
        <v>6017</v>
      </c>
      <c r="G829" s="31" t="s">
        <v>248</v>
      </c>
      <c r="H829" s="31" t="s">
        <v>2536</v>
      </c>
      <c r="I829" t="e">
        <f>_xlfn.XLOOKUP(C829,'様式Ⅲ－1(男子)'!$D$19:$D$108,'様式Ⅲ－1(男子)'!$J$19:$J$108)</f>
        <v>#N/A</v>
      </c>
    </row>
    <row r="830" spans="1:9">
      <c r="A830" s="264">
        <v>829</v>
      </c>
      <c r="B830" s="16" t="s">
        <v>1301</v>
      </c>
      <c r="C830" s="260" t="s">
        <v>3939</v>
      </c>
      <c r="D830" s="262" t="s">
        <v>5017</v>
      </c>
      <c r="E830" s="31" t="s">
        <v>5377</v>
      </c>
      <c r="F830" s="31" t="s">
        <v>6017</v>
      </c>
      <c r="G830" s="31" t="s">
        <v>248</v>
      </c>
      <c r="H830" s="31" t="s">
        <v>2536</v>
      </c>
      <c r="I830" t="e">
        <f>_xlfn.XLOOKUP(C830,'様式Ⅲ－1(男子)'!$D$19:$D$108,'様式Ⅲ－1(男子)'!$J$19:$J$108)</f>
        <v>#N/A</v>
      </c>
    </row>
    <row r="831" spans="1:9">
      <c r="A831" s="264">
        <v>830</v>
      </c>
      <c r="B831" s="16" t="s">
        <v>1302</v>
      </c>
      <c r="C831" s="260" t="s">
        <v>3940</v>
      </c>
      <c r="D831" s="262" t="s">
        <v>5018</v>
      </c>
      <c r="E831" s="31" t="s">
        <v>5377</v>
      </c>
      <c r="F831" s="31" t="s">
        <v>6017</v>
      </c>
      <c r="G831" s="31" t="s">
        <v>248</v>
      </c>
      <c r="H831" s="31" t="s">
        <v>2536</v>
      </c>
      <c r="I831" t="e">
        <f>_xlfn.XLOOKUP(C831,'様式Ⅲ－1(男子)'!$D$19:$D$108,'様式Ⅲ－1(男子)'!$J$19:$J$108)</f>
        <v>#N/A</v>
      </c>
    </row>
    <row r="832" spans="1:9">
      <c r="A832" s="264">
        <v>831</v>
      </c>
      <c r="B832" s="16" t="s">
        <v>1303</v>
      </c>
      <c r="C832" s="260" t="s">
        <v>3941</v>
      </c>
      <c r="D832" s="262" t="s">
        <v>5019</v>
      </c>
      <c r="E832" s="31" t="s">
        <v>5377</v>
      </c>
      <c r="F832" s="31" t="s">
        <v>6017</v>
      </c>
      <c r="G832" s="31" t="s">
        <v>248</v>
      </c>
      <c r="H832" s="31" t="s">
        <v>2536</v>
      </c>
      <c r="I832" t="e">
        <f>_xlfn.XLOOKUP(C832,'様式Ⅲ－1(男子)'!$D$19:$D$108,'様式Ⅲ－1(男子)'!$J$19:$J$108)</f>
        <v>#N/A</v>
      </c>
    </row>
    <row r="833" spans="1:9">
      <c r="A833" s="264">
        <v>832</v>
      </c>
      <c r="B833" s="16" t="s">
        <v>1304</v>
      </c>
      <c r="C833" s="260" t="s">
        <v>3942</v>
      </c>
      <c r="D833" s="262" t="s">
        <v>5020</v>
      </c>
      <c r="E833" s="31" t="s">
        <v>5377</v>
      </c>
      <c r="F833" s="31" t="s">
        <v>6017</v>
      </c>
      <c r="G833" s="31" t="s">
        <v>248</v>
      </c>
      <c r="H833" s="31" t="s">
        <v>2536</v>
      </c>
      <c r="I833" t="e">
        <f>_xlfn.XLOOKUP(C833,'様式Ⅲ－1(男子)'!$D$19:$D$108,'様式Ⅲ－1(男子)'!$J$19:$J$108)</f>
        <v>#N/A</v>
      </c>
    </row>
    <row r="834" spans="1:9">
      <c r="A834" s="264">
        <v>833</v>
      </c>
      <c r="B834" s="16" t="s">
        <v>1305</v>
      </c>
      <c r="C834" s="260" t="s">
        <v>3943</v>
      </c>
      <c r="D834" s="262" t="s">
        <v>5021</v>
      </c>
      <c r="E834" s="31" t="s">
        <v>5377</v>
      </c>
      <c r="F834" s="31" t="s">
        <v>6017</v>
      </c>
      <c r="G834" s="31" t="s">
        <v>248</v>
      </c>
      <c r="H834" s="31" t="s">
        <v>2536</v>
      </c>
      <c r="I834" t="e">
        <f>_xlfn.XLOOKUP(C834,'様式Ⅲ－1(男子)'!$D$19:$D$108,'様式Ⅲ－1(男子)'!$J$19:$J$108)</f>
        <v>#N/A</v>
      </c>
    </row>
    <row r="835" spans="1:9">
      <c r="A835" s="264">
        <v>834</v>
      </c>
      <c r="B835" s="16" t="s">
        <v>1306</v>
      </c>
      <c r="C835" s="260" t="s">
        <v>3944</v>
      </c>
      <c r="D835" s="262" t="s">
        <v>5022</v>
      </c>
      <c r="E835" s="31" t="s">
        <v>5377</v>
      </c>
      <c r="F835" s="31" t="s">
        <v>6017</v>
      </c>
      <c r="G835" s="31" t="s">
        <v>248</v>
      </c>
      <c r="H835" s="31" t="s">
        <v>2536</v>
      </c>
      <c r="I835" t="e">
        <f>_xlfn.XLOOKUP(C835,'様式Ⅲ－1(男子)'!$D$19:$D$108,'様式Ⅲ－1(男子)'!$J$19:$J$108)</f>
        <v>#N/A</v>
      </c>
    </row>
    <row r="836" spans="1:9">
      <c r="A836" s="264">
        <v>835</v>
      </c>
      <c r="B836" s="16" t="s">
        <v>1307</v>
      </c>
      <c r="C836" s="260" t="s">
        <v>3945</v>
      </c>
      <c r="D836" s="262" t="s">
        <v>5023</v>
      </c>
      <c r="E836" s="31" t="s">
        <v>5377</v>
      </c>
      <c r="F836" s="31" t="s">
        <v>6017</v>
      </c>
      <c r="G836" s="31" t="s">
        <v>248</v>
      </c>
      <c r="H836" s="31" t="s">
        <v>2536</v>
      </c>
      <c r="I836" t="e">
        <f>_xlfn.XLOOKUP(C836,'様式Ⅲ－1(男子)'!$D$19:$D$108,'様式Ⅲ－1(男子)'!$J$19:$J$108)</f>
        <v>#N/A</v>
      </c>
    </row>
    <row r="837" spans="1:9">
      <c r="A837" s="264">
        <v>836</v>
      </c>
      <c r="B837" s="16" t="s">
        <v>1308</v>
      </c>
      <c r="C837" s="260" t="s">
        <v>3358</v>
      </c>
      <c r="D837" s="262" t="s">
        <v>5024</v>
      </c>
      <c r="E837" s="31" t="s">
        <v>5377</v>
      </c>
      <c r="F837" s="31" t="s">
        <v>6017</v>
      </c>
      <c r="G837" s="31" t="s">
        <v>3632</v>
      </c>
      <c r="H837" s="31" t="s">
        <v>2536</v>
      </c>
      <c r="I837" t="e">
        <f>_xlfn.XLOOKUP(C837,'様式Ⅲ－1(男子)'!$D$19:$D$108,'様式Ⅲ－1(男子)'!$J$19:$J$108)</f>
        <v>#N/A</v>
      </c>
    </row>
    <row r="838" spans="1:9">
      <c r="A838" s="264">
        <v>837</v>
      </c>
      <c r="B838" s="16" t="s">
        <v>1309</v>
      </c>
      <c r="C838" s="260" t="s">
        <v>3357</v>
      </c>
      <c r="D838" s="262" t="s">
        <v>5025</v>
      </c>
      <c r="E838" s="31" t="s">
        <v>5377</v>
      </c>
      <c r="F838" s="31" t="s">
        <v>6017</v>
      </c>
      <c r="G838" s="31" t="s">
        <v>3632</v>
      </c>
      <c r="H838" s="31" t="s">
        <v>2542</v>
      </c>
      <c r="I838" t="e">
        <f>_xlfn.XLOOKUP(C838,'様式Ⅲ－1(男子)'!$D$19:$D$108,'様式Ⅲ－1(男子)'!$J$19:$J$108)</f>
        <v>#N/A</v>
      </c>
    </row>
    <row r="839" spans="1:9">
      <c r="A839" s="264">
        <v>838</v>
      </c>
      <c r="B839" s="16" t="s">
        <v>1310</v>
      </c>
      <c r="C839" s="260" t="s">
        <v>3946</v>
      </c>
      <c r="D839" s="262" t="s">
        <v>5026</v>
      </c>
      <c r="E839" s="31" t="s">
        <v>5377</v>
      </c>
      <c r="F839" s="31" t="s">
        <v>6017</v>
      </c>
      <c r="G839" s="31" t="s">
        <v>225</v>
      </c>
      <c r="H839" s="31" t="s">
        <v>429</v>
      </c>
      <c r="I839" t="e">
        <f>_xlfn.XLOOKUP(C839,'様式Ⅲ－1(男子)'!$D$19:$D$108,'様式Ⅲ－1(男子)'!$J$19:$J$108)</f>
        <v>#N/A</v>
      </c>
    </row>
    <row r="840" spans="1:9">
      <c r="A840" s="264">
        <v>839</v>
      </c>
      <c r="B840" s="16" t="s">
        <v>1311</v>
      </c>
      <c r="C840" s="260" t="s">
        <v>3947</v>
      </c>
      <c r="D840" s="262" t="s">
        <v>5027</v>
      </c>
      <c r="E840" s="31" t="s">
        <v>5377</v>
      </c>
      <c r="F840" s="31" t="s">
        <v>6017</v>
      </c>
      <c r="G840" s="31" t="s">
        <v>225</v>
      </c>
      <c r="H840" s="31" t="s">
        <v>2537</v>
      </c>
      <c r="I840" t="e">
        <f>_xlfn.XLOOKUP(C840,'様式Ⅲ－1(男子)'!$D$19:$D$108,'様式Ⅲ－1(男子)'!$J$19:$J$108)</f>
        <v>#N/A</v>
      </c>
    </row>
    <row r="841" spans="1:9">
      <c r="A841" s="264">
        <v>840</v>
      </c>
      <c r="B841" s="16" t="s">
        <v>1312</v>
      </c>
      <c r="C841" s="260" t="s">
        <v>2753</v>
      </c>
      <c r="D841" s="262" t="s">
        <v>5028</v>
      </c>
      <c r="E841" s="31" t="s">
        <v>5377</v>
      </c>
      <c r="F841" s="31" t="s">
        <v>6017</v>
      </c>
      <c r="G841" s="31" t="s">
        <v>225</v>
      </c>
      <c r="H841" s="31" t="s">
        <v>2537</v>
      </c>
      <c r="I841" t="e">
        <f>_xlfn.XLOOKUP(C841,'様式Ⅲ－1(男子)'!$D$19:$D$108,'様式Ⅲ－1(男子)'!$J$19:$J$108)</f>
        <v>#N/A</v>
      </c>
    </row>
    <row r="842" spans="1:9">
      <c r="A842" s="264">
        <v>841</v>
      </c>
      <c r="B842" s="16" t="s">
        <v>1313</v>
      </c>
      <c r="C842" s="260" t="s">
        <v>3059</v>
      </c>
      <c r="D842" s="262" t="s">
        <v>5029</v>
      </c>
      <c r="E842" s="31" t="s">
        <v>5377</v>
      </c>
      <c r="F842" s="31" t="s">
        <v>6017</v>
      </c>
      <c r="G842" s="31" t="s">
        <v>225</v>
      </c>
      <c r="H842" s="31" t="s">
        <v>2538</v>
      </c>
      <c r="I842" t="e">
        <f>_xlfn.XLOOKUP(C842,'様式Ⅲ－1(男子)'!$D$19:$D$108,'様式Ⅲ－1(男子)'!$J$19:$J$108)</f>
        <v>#N/A</v>
      </c>
    </row>
    <row r="843" spans="1:9">
      <c r="A843" s="264">
        <v>842</v>
      </c>
      <c r="B843" s="16" t="s">
        <v>1314</v>
      </c>
      <c r="C843" s="260" t="s">
        <v>3061</v>
      </c>
      <c r="D843" s="262" t="s">
        <v>5030</v>
      </c>
      <c r="E843" s="31" t="s">
        <v>5377</v>
      </c>
      <c r="F843" s="31" t="s">
        <v>6017</v>
      </c>
      <c r="G843" s="31" t="s">
        <v>225</v>
      </c>
      <c r="H843" s="31" t="s">
        <v>2538</v>
      </c>
      <c r="I843" t="e">
        <f>_xlfn.XLOOKUP(C843,'様式Ⅲ－1(男子)'!$D$19:$D$108,'様式Ⅲ－1(男子)'!$J$19:$J$108)</f>
        <v>#N/A</v>
      </c>
    </row>
    <row r="844" spans="1:9">
      <c r="A844" s="264">
        <v>843</v>
      </c>
      <c r="B844" s="16" t="s">
        <v>1315</v>
      </c>
      <c r="C844" s="260" t="s">
        <v>3613</v>
      </c>
      <c r="D844" s="262" t="s">
        <v>5031</v>
      </c>
      <c r="E844" s="31" t="s">
        <v>5377</v>
      </c>
      <c r="F844" s="31" t="s">
        <v>6017</v>
      </c>
      <c r="G844" s="31" t="s">
        <v>225</v>
      </c>
      <c r="H844" s="31" t="s">
        <v>2538</v>
      </c>
      <c r="I844" t="e">
        <f>_xlfn.XLOOKUP(C844,'様式Ⅲ－1(男子)'!$D$19:$D$108,'様式Ⅲ－1(男子)'!$J$19:$J$108)</f>
        <v>#N/A</v>
      </c>
    </row>
    <row r="845" spans="1:9">
      <c r="A845" s="264">
        <v>844</v>
      </c>
      <c r="B845" s="16" t="s">
        <v>1316</v>
      </c>
      <c r="C845" s="260" t="s">
        <v>3062</v>
      </c>
      <c r="D845" s="262" t="s">
        <v>5032</v>
      </c>
      <c r="E845" s="31" t="s">
        <v>5377</v>
      </c>
      <c r="F845" s="31" t="s">
        <v>6017</v>
      </c>
      <c r="G845" s="31" t="s">
        <v>225</v>
      </c>
      <c r="H845" s="31" t="s">
        <v>2538</v>
      </c>
      <c r="I845" t="e">
        <f>_xlfn.XLOOKUP(C845,'様式Ⅲ－1(男子)'!$D$19:$D$108,'様式Ⅲ－1(男子)'!$J$19:$J$108)</f>
        <v>#N/A</v>
      </c>
    </row>
    <row r="846" spans="1:9">
      <c r="A846" s="264">
        <v>845</v>
      </c>
      <c r="B846" s="16" t="s">
        <v>1317</v>
      </c>
      <c r="C846" s="260" t="s">
        <v>3060</v>
      </c>
      <c r="D846" s="262" t="s">
        <v>5033</v>
      </c>
      <c r="E846" s="31" t="s">
        <v>5377</v>
      </c>
      <c r="F846" s="31" t="s">
        <v>6017</v>
      </c>
      <c r="G846" s="31" t="s">
        <v>225</v>
      </c>
      <c r="H846" s="31" t="s">
        <v>2538</v>
      </c>
      <c r="I846" t="e">
        <f>_xlfn.XLOOKUP(C846,'様式Ⅲ－1(男子)'!$D$19:$D$108,'様式Ⅲ－1(男子)'!$J$19:$J$108)</f>
        <v>#N/A</v>
      </c>
    </row>
    <row r="847" spans="1:9">
      <c r="A847" s="264">
        <v>846</v>
      </c>
      <c r="B847" s="16" t="s">
        <v>1318</v>
      </c>
      <c r="C847" s="260" t="s">
        <v>3948</v>
      </c>
      <c r="D847" s="262" t="s">
        <v>5034</v>
      </c>
      <c r="E847" s="31" t="s">
        <v>5377</v>
      </c>
      <c r="F847" s="31" t="s">
        <v>6017</v>
      </c>
      <c r="G847" s="31" t="s">
        <v>225</v>
      </c>
      <c r="H847" s="31" t="s">
        <v>2542</v>
      </c>
      <c r="I847" t="e">
        <f>_xlfn.XLOOKUP(C847,'様式Ⅲ－1(男子)'!$D$19:$D$108,'様式Ⅲ－1(男子)'!$J$19:$J$108)</f>
        <v>#N/A</v>
      </c>
    </row>
    <row r="848" spans="1:9">
      <c r="A848" s="264">
        <v>847</v>
      </c>
      <c r="B848" s="16" t="s">
        <v>1319</v>
      </c>
      <c r="C848" s="260" t="s">
        <v>3523</v>
      </c>
      <c r="D848" s="262" t="s">
        <v>5035</v>
      </c>
      <c r="E848" s="31" t="s">
        <v>5377</v>
      </c>
      <c r="F848" s="31" t="s">
        <v>6017</v>
      </c>
      <c r="G848" s="31" t="s">
        <v>225</v>
      </c>
      <c r="H848" s="31" t="s">
        <v>2542</v>
      </c>
      <c r="I848" t="e">
        <f>_xlfn.XLOOKUP(C848,'様式Ⅲ－1(男子)'!$D$19:$D$108,'様式Ⅲ－1(男子)'!$J$19:$J$108)</f>
        <v>#N/A</v>
      </c>
    </row>
    <row r="849" spans="1:9">
      <c r="A849" s="264">
        <v>848</v>
      </c>
      <c r="B849" s="16" t="s">
        <v>1320</v>
      </c>
      <c r="C849" s="260" t="s">
        <v>3524</v>
      </c>
      <c r="D849" s="262" t="s">
        <v>5036</v>
      </c>
      <c r="E849" s="31" t="s">
        <v>5377</v>
      </c>
      <c r="F849" s="31" t="s">
        <v>6017</v>
      </c>
      <c r="G849" s="31" t="s">
        <v>225</v>
      </c>
      <c r="H849" s="31" t="s">
        <v>2542</v>
      </c>
      <c r="I849" t="e">
        <f>_xlfn.XLOOKUP(C849,'様式Ⅲ－1(男子)'!$D$19:$D$108,'様式Ⅲ－1(男子)'!$J$19:$J$108)</f>
        <v>#N/A</v>
      </c>
    </row>
    <row r="850" spans="1:9">
      <c r="A850" s="264">
        <v>849</v>
      </c>
      <c r="B850" s="16" t="s">
        <v>1321</v>
      </c>
      <c r="C850" s="260" t="s">
        <v>3525</v>
      </c>
      <c r="D850" s="262" t="s">
        <v>5037</v>
      </c>
      <c r="E850" s="31" t="s">
        <v>5377</v>
      </c>
      <c r="F850" s="31" t="s">
        <v>6017</v>
      </c>
      <c r="G850" s="31" t="s">
        <v>225</v>
      </c>
      <c r="H850" s="31" t="s">
        <v>2542</v>
      </c>
      <c r="I850" t="e">
        <f>_xlfn.XLOOKUP(C850,'様式Ⅲ－1(男子)'!$D$19:$D$108,'様式Ⅲ－1(男子)'!$J$19:$J$108)</f>
        <v>#N/A</v>
      </c>
    </row>
    <row r="851" spans="1:9">
      <c r="A851" s="264">
        <v>850</v>
      </c>
      <c r="B851" s="16" t="s">
        <v>1322</v>
      </c>
      <c r="C851" s="260" t="s">
        <v>3526</v>
      </c>
      <c r="D851" s="262" t="s">
        <v>5038</v>
      </c>
      <c r="E851" s="31" t="s">
        <v>5377</v>
      </c>
      <c r="F851" s="31" t="s">
        <v>6017</v>
      </c>
      <c r="G851" s="31" t="s">
        <v>225</v>
      </c>
      <c r="H851" s="31" t="s">
        <v>2542</v>
      </c>
      <c r="I851" t="e">
        <f>_xlfn.XLOOKUP(C851,'様式Ⅲ－1(男子)'!$D$19:$D$108,'様式Ⅲ－1(男子)'!$J$19:$J$108)</f>
        <v>#N/A</v>
      </c>
    </row>
    <row r="852" spans="1:9">
      <c r="A852" s="264">
        <v>851</v>
      </c>
      <c r="B852" s="16" t="s">
        <v>1323</v>
      </c>
      <c r="C852" s="260" t="s">
        <v>3949</v>
      </c>
      <c r="D852" s="262" t="s">
        <v>5039</v>
      </c>
      <c r="E852" s="31" t="s">
        <v>5377</v>
      </c>
      <c r="F852" s="31" t="s">
        <v>6017</v>
      </c>
      <c r="G852" s="31" t="s">
        <v>225</v>
      </c>
      <c r="H852" s="31" t="s">
        <v>2536</v>
      </c>
      <c r="I852" t="e">
        <f>_xlfn.XLOOKUP(C852,'様式Ⅲ－1(男子)'!$D$19:$D$108,'様式Ⅲ－1(男子)'!$J$19:$J$108)</f>
        <v>#N/A</v>
      </c>
    </row>
    <row r="853" spans="1:9">
      <c r="A853" s="264">
        <v>852</v>
      </c>
      <c r="B853" s="16" t="s">
        <v>1324</v>
      </c>
      <c r="C853" s="260" t="s">
        <v>3950</v>
      </c>
      <c r="D853" s="262" t="s">
        <v>5040</v>
      </c>
      <c r="E853" s="31" t="s">
        <v>5377</v>
      </c>
      <c r="F853" s="31" t="s">
        <v>6017</v>
      </c>
      <c r="G853" s="31" t="s">
        <v>225</v>
      </c>
      <c r="H853" s="31" t="s">
        <v>2536</v>
      </c>
      <c r="I853" t="e">
        <f>_xlfn.XLOOKUP(C853,'様式Ⅲ－1(男子)'!$D$19:$D$108,'様式Ⅲ－1(男子)'!$J$19:$J$108)</f>
        <v>#N/A</v>
      </c>
    </row>
    <row r="854" spans="1:9">
      <c r="A854" s="264">
        <v>853</v>
      </c>
      <c r="B854" s="16" t="s">
        <v>1325</v>
      </c>
      <c r="C854" s="260" t="s">
        <v>3951</v>
      </c>
      <c r="D854" s="262" t="s">
        <v>5041</v>
      </c>
      <c r="E854" s="31" t="s">
        <v>5377</v>
      </c>
      <c r="F854" s="31" t="s">
        <v>6017</v>
      </c>
      <c r="G854" s="31" t="s">
        <v>225</v>
      </c>
      <c r="H854" s="31" t="s">
        <v>2536</v>
      </c>
      <c r="I854" t="e">
        <f>_xlfn.XLOOKUP(C854,'様式Ⅲ－1(男子)'!$D$19:$D$108,'様式Ⅲ－1(男子)'!$J$19:$J$108)</f>
        <v>#N/A</v>
      </c>
    </row>
    <row r="855" spans="1:9">
      <c r="A855" s="264">
        <v>854</v>
      </c>
      <c r="B855" s="16" t="s">
        <v>1326</v>
      </c>
      <c r="C855" s="260" t="s">
        <v>3952</v>
      </c>
      <c r="D855" s="262" t="s">
        <v>5042</v>
      </c>
      <c r="E855" s="31" t="s">
        <v>5377</v>
      </c>
      <c r="F855" s="31" t="s">
        <v>6017</v>
      </c>
      <c r="G855" s="31" t="s">
        <v>225</v>
      </c>
      <c r="H855" s="31" t="s">
        <v>2536</v>
      </c>
      <c r="I855" t="e">
        <f>_xlfn.XLOOKUP(C855,'様式Ⅲ－1(男子)'!$D$19:$D$108,'様式Ⅲ－1(男子)'!$J$19:$J$108)</f>
        <v>#N/A</v>
      </c>
    </row>
    <row r="856" spans="1:9">
      <c r="A856" s="264">
        <v>855</v>
      </c>
      <c r="B856" s="16" t="s">
        <v>1327</v>
      </c>
      <c r="C856" s="260" t="s">
        <v>2735</v>
      </c>
      <c r="D856" s="262" t="s">
        <v>5043</v>
      </c>
      <c r="E856" s="31" t="s">
        <v>5377</v>
      </c>
      <c r="F856" s="31" t="s">
        <v>6017</v>
      </c>
      <c r="G856" s="31" t="s">
        <v>225</v>
      </c>
      <c r="H856" s="31" t="s">
        <v>2537</v>
      </c>
      <c r="I856" t="e">
        <f>_xlfn.XLOOKUP(C856,'様式Ⅲ－1(男子)'!$D$19:$D$108,'様式Ⅲ－1(男子)'!$J$19:$J$108)</f>
        <v>#N/A</v>
      </c>
    </row>
    <row r="857" spans="1:9">
      <c r="A857" s="264">
        <v>856</v>
      </c>
      <c r="B857" s="16" t="s">
        <v>1328</v>
      </c>
      <c r="C857" s="260" t="s">
        <v>2734</v>
      </c>
      <c r="D857" s="262" t="s">
        <v>5044</v>
      </c>
      <c r="E857" s="31" t="s">
        <v>5377</v>
      </c>
      <c r="F857" s="31" t="s">
        <v>6017</v>
      </c>
      <c r="G857" s="31" t="s">
        <v>225</v>
      </c>
      <c r="H857" s="31" t="s">
        <v>2538</v>
      </c>
      <c r="I857" t="e">
        <f>_xlfn.XLOOKUP(C857,'様式Ⅲ－1(男子)'!$D$19:$D$108,'様式Ⅲ－1(男子)'!$J$19:$J$108)</f>
        <v>#N/A</v>
      </c>
    </row>
    <row r="858" spans="1:9">
      <c r="A858" s="264">
        <v>857</v>
      </c>
      <c r="B858" s="16" t="s">
        <v>1329</v>
      </c>
      <c r="C858" s="260" t="s">
        <v>3019</v>
      </c>
      <c r="D858" s="262" t="s">
        <v>5045</v>
      </c>
      <c r="E858" s="31" t="s">
        <v>5377</v>
      </c>
      <c r="F858" s="31" t="s">
        <v>6017</v>
      </c>
      <c r="G858" s="31" t="s">
        <v>225</v>
      </c>
      <c r="H858" s="31" t="s">
        <v>2538</v>
      </c>
      <c r="I858" t="e">
        <f>_xlfn.XLOOKUP(C858,'様式Ⅲ－1(男子)'!$D$19:$D$108,'様式Ⅲ－1(男子)'!$J$19:$J$108)</f>
        <v>#N/A</v>
      </c>
    </row>
    <row r="859" spans="1:9">
      <c r="A859" s="264">
        <v>858</v>
      </c>
      <c r="B859" s="16" t="s">
        <v>1330</v>
      </c>
      <c r="C859" s="260" t="s">
        <v>3020</v>
      </c>
      <c r="D859" s="262" t="s">
        <v>5046</v>
      </c>
      <c r="E859" s="31" t="s">
        <v>5377</v>
      </c>
      <c r="F859" s="31" t="s">
        <v>6017</v>
      </c>
      <c r="G859" s="31" t="s">
        <v>225</v>
      </c>
      <c r="H859" s="31" t="s">
        <v>2538</v>
      </c>
      <c r="I859" t="e">
        <f>_xlfn.XLOOKUP(C859,'様式Ⅲ－1(男子)'!$D$19:$D$108,'様式Ⅲ－1(男子)'!$J$19:$J$108)</f>
        <v>#N/A</v>
      </c>
    </row>
    <row r="860" spans="1:9">
      <c r="A860" s="264">
        <v>859</v>
      </c>
      <c r="B860" s="16" t="s">
        <v>1331</v>
      </c>
      <c r="C860" s="260" t="s">
        <v>3021</v>
      </c>
      <c r="D860" s="262" t="s">
        <v>5047</v>
      </c>
      <c r="E860" s="31" t="s">
        <v>5377</v>
      </c>
      <c r="F860" s="31" t="s">
        <v>6017</v>
      </c>
      <c r="G860" s="31" t="s">
        <v>225</v>
      </c>
      <c r="H860" s="31" t="s">
        <v>2538</v>
      </c>
      <c r="I860" t="e">
        <f>_xlfn.XLOOKUP(C860,'様式Ⅲ－1(男子)'!$D$19:$D$108,'様式Ⅲ－1(男子)'!$J$19:$J$108)</f>
        <v>#N/A</v>
      </c>
    </row>
    <row r="861" spans="1:9">
      <c r="A861" s="264">
        <v>860</v>
      </c>
      <c r="B861" s="16" t="s">
        <v>1332</v>
      </c>
      <c r="C861" s="260" t="s">
        <v>3022</v>
      </c>
      <c r="D861" s="262" t="s">
        <v>5048</v>
      </c>
      <c r="E861" s="31" t="s">
        <v>5377</v>
      </c>
      <c r="F861" s="31" t="s">
        <v>6017</v>
      </c>
      <c r="G861" s="31" t="s">
        <v>225</v>
      </c>
      <c r="H861" s="31" t="s">
        <v>2538</v>
      </c>
      <c r="I861" t="e">
        <f>_xlfn.XLOOKUP(C861,'様式Ⅲ－1(男子)'!$D$19:$D$108,'様式Ⅲ－1(男子)'!$J$19:$J$108)</f>
        <v>#N/A</v>
      </c>
    </row>
    <row r="862" spans="1:9">
      <c r="A862" s="264">
        <v>861</v>
      </c>
      <c r="B862" s="16" t="s">
        <v>1333</v>
      </c>
      <c r="C862" s="260" t="s">
        <v>3023</v>
      </c>
      <c r="D862" s="262" t="s">
        <v>5049</v>
      </c>
      <c r="E862" s="31" t="s">
        <v>5377</v>
      </c>
      <c r="F862" s="31" t="s">
        <v>6017</v>
      </c>
      <c r="G862" s="31" t="s">
        <v>225</v>
      </c>
      <c r="H862" s="31" t="s">
        <v>2538</v>
      </c>
      <c r="I862" t="e">
        <f>_xlfn.XLOOKUP(C862,'様式Ⅲ－1(男子)'!$D$19:$D$108,'様式Ⅲ－1(男子)'!$J$19:$J$108)</f>
        <v>#N/A</v>
      </c>
    </row>
    <row r="863" spans="1:9">
      <c r="A863" s="264">
        <v>862</v>
      </c>
      <c r="B863" s="16" t="s">
        <v>1334</v>
      </c>
      <c r="C863" s="260" t="s">
        <v>3025</v>
      </c>
      <c r="D863" s="262" t="s">
        <v>5050</v>
      </c>
      <c r="E863" s="31" t="s">
        <v>5377</v>
      </c>
      <c r="F863" s="31" t="s">
        <v>6017</v>
      </c>
      <c r="G863" s="31" t="s">
        <v>225</v>
      </c>
      <c r="H863" s="31" t="s">
        <v>2538</v>
      </c>
      <c r="I863" t="e">
        <f>_xlfn.XLOOKUP(C863,'様式Ⅲ－1(男子)'!$D$19:$D$108,'様式Ⅲ－1(男子)'!$J$19:$J$108)</f>
        <v>#N/A</v>
      </c>
    </row>
    <row r="864" spans="1:9">
      <c r="A864" s="264">
        <v>863</v>
      </c>
      <c r="B864" s="16" t="s">
        <v>1335</v>
      </c>
      <c r="C864" s="260" t="s">
        <v>3026</v>
      </c>
      <c r="D864" s="262" t="s">
        <v>5051</v>
      </c>
      <c r="E864" s="31" t="s">
        <v>5377</v>
      </c>
      <c r="F864" s="31" t="s">
        <v>6017</v>
      </c>
      <c r="G864" s="31" t="s">
        <v>225</v>
      </c>
      <c r="H864" s="31" t="s">
        <v>2538</v>
      </c>
      <c r="I864" t="e">
        <f>_xlfn.XLOOKUP(C864,'様式Ⅲ－1(男子)'!$D$19:$D$108,'様式Ⅲ－1(男子)'!$J$19:$J$108)</f>
        <v>#N/A</v>
      </c>
    </row>
    <row r="865" spans="1:9">
      <c r="A865" s="264">
        <v>864</v>
      </c>
      <c r="B865" s="16" t="s">
        <v>1336</v>
      </c>
      <c r="C865" s="260" t="s">
        <v>3027</v>
      </c>
      <c r="D865" s="262" t="s">
        <v>5052</v>
      </c>
      <c r="E865" s="31" t="s">
        <v>5377</v>
      </c>
      <c r="F865" s="31" t="s">
        <v>6017</v>
      </c>
      <c r="G865" s="31" t="s">
        <v>225</v>
      </c>
      <c r="H865" s="31" t="s">
        <v>2538</v>
      </c>
      <c r="I865" t="e">
        <f>_xlfn.XLOOKUP(C865,'様式Ⅲ－1(男子)'!$D$19:$D$108,'様式Ⅲ－1(男子)'!$J$19:$J$108)</f>
        <v>#N/A</v>
      </c>
    </row>
    <row r="866" spans="1:9">
      <c r="A866" s="264">
        <v>865</v>
      </c>
      <c r="B866" s="16" t="s">
        <v>1337</v>
      </c>
      <c r="C866" s="260" t="s">
        <v>3028</v>
      </c>
      <c r="D866" s="262" t="s">
        <v>5053</v>
      </c>
      <c r="E866" s="31" t="s">
        <v>5377</v>
      </c>
      <c r="F866" s="31" t="s">
        <v>6017</v>
      </c>
      <c r="G866" s="31" t="s">
        <v>225</v>
      </c>
      <c r="H866" s="31" t="s">
        <v>2538</v>
      </c>
      <c r="I866" t="e">
        <f>_xlfn.XLOOKUP(C866,'様式Ⅲ－1(男子)'!$D$19:$D$108,'様式Ⅲ－1(男子)'!$J$19:$J$108)</f>
        <v>#N/A</v>
      </c>
    </row>
    <row r="867" spans="1:9">
      <c r="A867" s="264">
        <v>866</v>
      </c>
      <c r="B867" s="16" t="s">
        <v>1338</v>
      </c>
      <c r="C867" s="260" t="s">
        <v>3032</v>
      </c>
      <c r="D867" s="262" t="s">
        <v>5054</v>
      </c>
      <c r="E867" s="31" t="s">
        <v>5377</v>
      </c>
      <c r="F867" s="31" t="s">
        <v>6017</v>
      </c>
      <c r="G867" s="31" t="s">
        <v>225</v>
      </c>
      <c r="H867" s="31" t="s">
        <v>2538</v>
      </c>
      <c r="I867" t="e">
        <f>_xlfn.XLOOKUP(C867,'様式Ⅲ－1(男子)'!$D$19:$D$108,'様式Ⅲ－1(男子)'!$J$19:$J$108)</f>
        <v>#N/A</v>
      </c>
    </row>
    <row r="868" spans="1:9">
      <c r="A868" s="264">
        <v>867</v>
      </c>
      <c r="B868" s="16" t="s">
        <v>1339</v>
      </c>
      <c r="C868" s="260" t="s">
        <v>3029</v>
      </c>
      <c r="D868" s="262" t="s">
        <v>5055</v>
      </c>
      <c r="E868" s="31" t="s">
        <v>5377</v>
      </c>
      <c r="F868" s="31" t="s">
        <v>6017</v>
      </c>
      <c r="G868" s="31" t="s">
        <v>225</v>
      </c>
      <c r="H868" s="31" t="s">
        <v>2538</v>
      </c>
      <c r="I868" t="e">
        <f>_xlfn.XLOOKUP(C868,'様式Ⅲ－1(男子)'!$D$19:$D$108,'様式Ⅲ－1(男子)'!$J$19:$J$108)</f>
        <v>#N/A</v>
      </c>
    </row>
    <row r="869" spans="1:9">
      <c r="A869" s="264">
        <v>868</v>
      </c>
      <c r="B869" s="16" t="s">
        <v>1340</v>
      </c>
      <c r="C869" s="260" t="s">
        <v>3033</v>
      </c>
      <c r="D869" s="262" t="s">
        <v>5056</v>
      </c>
      <c r="E869" s="31" t="s">
        <v>5377</v>
      </c>
      <c r="F869" s="31" t="s">
        <v>6017</v>
      </c>
      <c r="G869" s="31" t="s">
        <v>225</v>
      </c>
      <c r="H869" s="31" t="s">
        <v>2538</v>
      </c>
      <c r="I869" t="e">
        <f>_xlfn.XLOOKUP(C869,'様式Ⅲ－1(男子)'!$D$19:$D$108,'様式Ⅲ－1(男子)'!$J$19:$J$108)</f>
        <v>#N/A</v>
      </c>
    </row>
    <row r="870" spans="1:9">
      <c r="A870" s="264">
        <v>869</v>
      </c>
      <c r="B870" s="16" t="s">
        <v>1341</v>
      </c>
      <c r="C870" s="260" t="s">
        <v>3030</v>
      </c>
      <c r="D870" s="262" t="s">
        <v>5057</v>
      </c>
      <c r="E870" s="31" t="s">
        <v>5377</v>
      </c>
      <c r="F870" s="31" t="s">
        <v>6017</v>
      </c>
      <c r="G870" s="31" t="s">
        <v>225</v>
      </c>
      <c r="H870" s="31" t="s">
        <v>2538</v>
      </c>
      <c r="I870" t="e">
        <f>_xlfn.XLOOKUP(C870,'様式Ⅲ－1(男子)'!$D$19:$D$108,'様式Ⅲ－1(男子)'!$J$19:$J$108)</f>
        <v>#N/A</v>
      </c>
    </row>
    <row r="871" spans="1:9">
      <c r="A871" s="264">
        <v>870</v>
      </c>
      <c r="B871" s="16" t="s">
        <v>1342</v>
      </c>
      <c r="C871" s="260" t="s">
        <v>3031</v>
      </c>
      <c r="D871" s="262" t="s">
        <v>5058</v>
      </c>
      <c r="E871" s="31" t="s">
        <v>5377</v>
      </c>
      <c r="F871" s="31" t="s">
        <v>6017</v>
      </c>
      <c r="G871" s="31" t="s">
        <v>225</v>
      </c>
      <c r="H871" s="31" t="s">
        <v>2538</v>
      </c>
      <c r="I871" t="e">
        <f>_xlfn.XLOOKUP(C871,'様式Ⅲ－1(男子)'!$D$19:$D$108,'様式Ⅲ－1(男子)'!$J$19:$J$108)</f>
        <v>#N/A</v>
      </c>
    </row>
    <row r="872" spans="1:9">
      <c r="A872" s="264">
        <v>871</v>
      </c>
      <c r="B872" s="16" t="s">
        <v>1343</v>
      </c>
      <c r="C872" s="260" t="s">
        <v>3414</v>
      </c>
      <c r="D872" s="262" t="s">
        <v>5059</v>
      </c>
      <c r="E872" s="31" t="s">
        <v>5377</v>
      </c>
      <c r="F872" s="31" t="s">
        <v>6017</v>
      </c>
      <c r="G872" s="31" t="s">
        <v>225</v>
      </c>
      <c r="H872" s="31" t="s">
        <v>2542</v>
      </c>
      <c r="I872" t="e">
        <f>_xlfn.XLOOKUP(C872,'様式Ⅲ－1(男子)'!$D$19:$D$108,'様式Ⅲ－1(男子)'!$J$19:$J$108)</f>
        <v>#N/A</v>
      </c>
    </row>
    <row r="873" spans="1:9">
      <c r="A873" s="264">
        <v>872</v>
      </c>
      <c r="B873" s="16" t="s">
        <v>1344</v>
      </c>
      <c r="C873" s="260" t="s">
        <v>3421</v>
      </c>
      <c r="D873" s="262" t="s">
        <v>5060</v>
      </c>
      <c r="E873" s="31" t="s">
        <v>5377</v>
      </c>
      <c r="F873" s="31" t="s">
        <v>6017</v>
      </c>
      <c r="G873" s="31" t="s">
        <v>225</v>
      </c>
      <c r="H873" s="31" t="s">
        <v>2542</v>
      </c>
      <c r="I873" t="e">
        <f>_xlfn.XLOOKUP(C873,'様式Ⅲ－1(男子)'!$D$19:$D$108,'様式Ⅲ－1(男子)'!$J$19:$J$108)</f>
        <v>#N/A</v>
      </c>
    </row>
    <row r="874" spans="1:9">
      <c r="A874" s="264">
        <v>873</v>
      </c>
      <c r="B874" s="16" t="s">
        <v>1345</v>
      </c>
      <c r="C874" s="260" t="s">
        <v>3422</v>
      </c>
      <c r="D874" s="262" t="s">
        <v>5061</v>
      </c>
      <c r="E874" s="31" t="s">
        <v>5377</v>
      </c>
      <c r="F874" s="31" t="s">
        <v>6017</v>
      </c>
      <c r="G874" s="31" t="s">
        <v>225</v>
      </c>
      <c r="H874" s="31" t="s">
        <v>2542</v>
      </c>
      <c r="I874" t="e">
        <f>_xlfn.XLOOKUP(C874,'様式Ⅲ－1(男子)'!$D$19:$D$108,'様式Ⅲ－1(男子)'!$J$19:$J$108)</f>
        <v>#N/A</v>
      </c>
    </row>
    <row r="875" spans="1:9">
      <c r="A875" s="264">
        <v>874</v>
      </c>
      <c r="B875" s="16" t="s">
        <v>1346</v>
      </c>
      <c r="C875" s="260" t="s">
        <v>3423</v>
      </c>
      <c r="D875" s="262" t="s">
        <v>5062</v>
      </c>
      <c r="E875" s="31" t="s">
        <v>5377</v>
      </c>
      <c r="F875" s="31" t="s">
        <v>6017</v>
      </c>
      <c r="G875" s="31" t="s">
        <v>225</v>
      </c>
      <c r="H875" s="31" t="s">
        <v>2542</v>
      </c>
      <c r="I875" t="e">
        <f>_xlfn.XLOOKUP(C875,'様式Ⅲ－1(男子)'!$D$19:$D$108,'様式Ⅲ－1(男子)'!$J$19:$J$108)</f>
        <v>#N/A</v>
      </c>
    </row>
    <row r="876" spans="1:9">
      <c r="A876" s="264">
        <v>875</v>
      </c>
      <c r="B876" s="16" t="s">
        <v>1347</v>
      </c>
      <c r="C876" s="260" t="s">
        <v>3415</v>
      </c>
      <c r="D876" s="262" t="s">
        <v>5063</v>
      </c>
      <c r="E876" s="31" t="s">
        <v>5377</v>
      </c>
      <c r="F876" s="31" t="s">
        <v>6017</v>
      </c>
      <c r="G876" s="31" t="s">
        <v>225</v>
      </c>
      <c r="H876" s="31" t="s">
        <v>2542</v>
      </c>
      <c r="I876" t="e">
        <f>_xlfn.XLOOKUP(C876,'様式Ⅲ－1(男子)'!$D$19:$D$108,'様式Ⅲ－1(男子)'!$J$19:$J$108)</f>
        <v>#N/A</v>
      </c>
    </row>
    <row r="877" spans="1:9">
      <c r="A877" s="264">
        <v>876</v>
      </c>
      <c r="B877" s="16" t="s">
        <v>1348</v>
      </c>
      <c r="C877" s="260" t="s">
        <v>3424</v>
      </c>
      <c r="D877" s="262" t="s">
        <v>5064</v>
      </c>
      <c r="E877" s="31" t="s">
        <v>5377</v>
      </c>
      <c r="F877" s="31" t="s">
        <v>6017</v>
      </c>
      <c r="G877" s="31" t="s">
        <v>225</v>
      </c>
      <c r="H877" s="31" t="s">
        <v>2542</v>
      </c>
      <c r="I877" t="e">
        <f>_xlfn.XLOOKUP(C877,'様式Ⅲ－1(男子)'!$D$19:$D$108,'様式Ⅲ－1(男子)'!$J$19:$J$108)</f>
        <v>#N/A</v>
      </c>
    </row>
    <row r="878" spans="1:9">
      <c r="A878" s="264">
        <v>877</v>
      </c>
      <c r="B878" s="16" t="s">
        <v>1349</v>
      </c>
      <c r="C878" s="260" t="s">
        <v>3416</v>
      </c>
      <c r="D878" s="262" t="s">
        <v>5065</v>
      </c>
      <c r="E878" s="31" t="s">
        <v>5377</v>
      </c>
      <c r="F878" s="31" t="s">
        <v>6017</v>
      </c>
      <c r="G878" s="31" t="s">
        <v>225</v>
      </c>
      <c r="H878" s="31" t="s">
        <v>2542</v>
      </c>
      <c r="I878" t="e">
        <f>_xlfn.XLOOKUP(C878,'様式Ⅲ－1(男子)'!$D$19:$D$108,'様式Ⅲ－1(男子)'!$J$19:$J$108)</f>
        <v>#N/A</v>
      </c>
    </row>
    <row r="879" spans="1:9">
      <c r="A879" s="264">
        <v>878</v>
      </c>
      <c r="B879" s="16" t="s">
        <v>1350</v>
      </c>
      <c r="C879" s="260" t="s">
        <v>3425</v>
      </c>
      <c r="D879" s="262" t="s">
        <v>5066</v>
      </c>
      <c r="E879" s="31" t="s">
        <v>5377</v>
      </c>
      <c r="F879" s="31" t="s">
        <v>6017</v>
      </c>
      <c r="G879" s="31" t="s">
        <v>225</v>
      </c>
      <c r="H879" s="31" t="s">
        <v>2542</v>
      </c>
      <c r="I879" t="e">
        <f>_xlfn.XLOOKUP(C879,'様式Ⅲ－1(男子)'!$D$19:$D$108,'様式Ⅲ－1(男子)'!$J$19:$J$108)</f>
        <v>#N/A</v>
      </c>
    </row>
    <row r="880" spans="1:9">
      <c r="A880" s="264">
        <v>879</v>
      </c>
      <c r="B880" s="16" t="s">
        <v>1351</v>
      </c>
      <c r="C880" s="260" t="s">
        <v>3418</v>
      </c>
      <c r="D880" s="262" t="s">
        <v>5067</v>
      </c>
      <c r="E880" s="31" t="s">
        <v>5377</v>
      </c>
      <c r="F880" s="31" t="s">
        <v>6017</v>
      </c>
      <c r="G880" s="31" t="s">
        <v>225</v>
      </c>
      <c r="H880" s="31" t="s">
        <v>2542</v>
      </c>
      <c r="I880" t="e">
        <f>_xlfn.XLOOKUP(C880,'様式Ⅲ－1(男子)'!$D$19:$D$108,'様式Ⅲ－1(男子)'!$J$19:$J$108)</f>
        <v>#N/A</v>
      </c>
    </row>
    <row r="881" spans="1:9">
      <c r="A881" s="264">
        <v>880</v>
      </c>
      <c r="B881" s="16" t="s">
        <v>1352</v>
      </c>
      <c r="C881" s="260" t="s">
        <v>3419</v>
      </c>
      <c r="D881" s="262" t="s">
        <v>5068</v>
      </c>
      <c r="E881" s="31" t="s">
        <v>5377</v>
      </c>
      <c r="F881" s="31" t="s">
        <v>6017</v>
      </c>
      <c r="G881" s="31" t="s">
        <v>225</v>
      </c>
      <c r="H881" s="31" t="s">
        <v>2542</v>
      </c>
      <c r="I881" t="e">
        <f>_xlfn.XLOOKUP(C881,'様式Ⅲ－1(男子)'!$D$19:$D$108,'様式Ⅲ－1(男子)'!$J$19:$J$108)</f>
        <v>#N/A</v>
      </c>
    </row>
    <row r="882" spans="1:9">
      <c r="A882" s="264">
        <v>881</v>
      </c>
      <c r="B882" s="16" t="s">
        <v>1353</v>
      </c>
      <c r="C882" s="260" t="s">
        <v>3420</v>
      </c>
      <c r="D882" s="262" t="s">
        <v>5069</v>
      </c>
      <c r="E882" s="31" t="s">
        <v>5377</v>
      </c>
      <c r="F882" s="31" t="s">
        <v>6017</v>
      </c>
      <c r="G882" s="31" t="s">
        <v>225</v>
      </c>
      <c r="H882" s="31" t="s">
        <v>2542</v>
      </c>
      <c r="I882" t="e">
        <f>_xlfn.XLOOKUP(C882,'様式Ⅲ－1(男子)'!$D$19:$D$108,'様式Ⅲ－1(男子)'!$J$19:$J$108)</f>
        <v>#N/A</v>
      </c>
    </row>
    <row r="883" spans="1:9">
      <c r="A883" s="264">
        <v>882</v>
      </c>
      <c r="B883" s="16" t="s">
        <v>1354</v>
      </c>
      <c r="C883" s="260" t="s">
        <v>3426</v>
      </c>
      <c r="D883" s="262" t="s">
        <v>5070</v>
      </c>
      <c r="E883" s="31" t="s">
        <v>5377</v>
      </c>
      <c r="F883" s="31" t="s">
        <v>6017</v>
      </c>
      <c r="G883" s="31" t="s">
        <v>225</v>
      </c>
      <c r="H883" s="31" t="s">
        <v>2542</v>
      </c>
      <c r="I883" t="e">
        <f>_xlfn.XLOOKUP(C883,'様式Ⅲ－1(男子)'!$D$19:$D$108,'様式Ⅲ－1(男子)'!$J$19:$J$108)</f>
        <v>#N/A</v>
      </c>
    </row>
    <row r="884" spans="1:9">
      <c r="A884" s="264">
        <v>883</v>
      </c>
      <c r="B884" s="16" t="s">
        <v>1355</v>
      </c>
      <c r="C884" s="260" t="s">
        <v>3953</v>
      </c>
      <c r="D884" s="262" t="s">
        <v>5071</v>
      </c>
      <c r="E884" s="31" t="s">
        <v>5377</v>
      </c>
      <c r="F884" s="31" t="s">
        <v>6017</v>
      </c>
      <c r="G884" s="31" t="s">
        <v>225</v>
      </c>
      <c r="H884" s="31" t="s">
        <v>2536</v>
      </c>
      <c r="I884" t="e">
        <f>_xlfn.XLOOKUP(C884,'様式Ⅲ－1(男子)'!$D$19:$D$108,'様式Ⅲ－1(男子)'!$J$19:$J$108)</f>
        <v>#N/A</v>
      </c>
    </row>
    <row r="885" spans="1:9">
      <c r="A885" s="264">
        <v>884</v>
      </c>
      <c r="B885" s="16" t="s">
        <v>1356</v>
      </c>
      <c r="C885" s="260" t="s">
        <v>3954</v>
      </c>
      <c r="D885" s="262" t="s">
        <v>5072</v>
      </c>
      <c r="E885" s="31" t="s">
        <v>5377</v>
      </c>
      <c r="F885" s="31" t="s">
        <v>6017</v>
      </c>
      <c r="G885" s="31" t="s">
        <v>225</v>
      </c>
      <c r="H885" s="31" t="s">
        <v>2536</v>
      </c>
      <c r="I885" t="e">
        <f>_xlfn.XLOOKUP(C885,'様式Ⅲ－1(男子)'!$D$19:$D$108,'様式Ⅲ－1(男子)'!$J$19:$J$108)</f>
        <v>#N/A</v>
      </c>
    </row>
    <row r="886" spans="1:9">
      <c r="A886" s="264">
        <v>885</v>
      </c>
      <c r="B886" s="16" t="s">
        <v>1357</v>
      </c>
      <c r="C886" s="260" t="s">
        <v>3955</v>
      </c>
      <c r="D886" s="262" t="s">
        <v>5073</v>
      </c>
      <c r="E886" s="31" t="s">
        <v>5377</v>
      </c>
      <c r="F886" s="31" t="s">
        <v>6017</v>
      </c>
      <c r="G886" s="31" t="s">
        <v>225</v>
      </c>
      <c r="H886" s="31" t="s">
        <v>2536</v>
      </c>
      <c r="I886" t="e">
        <f>_xlfn.XLOOKUP(C886,'様式Ⅲ－1(男子)'!$D$19:$D$108,'様式Ⅲ－1(男子)'!$J$19:$J$108)</f>
        <v>#N/A</v>
      </c>
    </row>
    <row r="887" spans="1:9">
      <c r="A887" s="264">
        <v>886</v>
      </c>
      <c r="B887" s="16" t="s">
        <v>1358</v>
      </c>
      <c r="C887" s="260" t="s">
        <v>3956</v>
      </c>
      <c r="D887" s="262" t="s">
        <v>5074</v>
      </c>
      <c r="E887" s="31" t="s">
        <v>5377</v>
      </c>
      <c r="F887" s="31" t="s">
        <v>6017</v>
      </c>
      <c r="G887" s="31" t="s">
        <v>225</v>
      </c>
      <c r="H887" s="31" t="s">
        <v>2536</v>
      </c>
      <c r="I887" t="e">
        <f>_xlfn.XLOOKUP(C887,'様式Ⅲ－1(男子)'!$D$19:$D$108,'様式Ⅲ－1(男子)'!$J$19:$J$108)</f>
        <v>#N/A</v>
      </c>
    </row>
    <row r="888" spans="1:9">
      <c r="A888" s="264">
        <v>887</v>
      </c>
      <c r="B888" s="16" t="s">
        <v>1359</v>
      </c>
      <c r="C888" s="260" t="s">
        <v>3957</v>
      </c>
      <c r="D888" s="262" t="s">
        <v>5075</v>
      </c>
      <c r="E888" s="31" t="s">
        <v>5377</v>
      </c>
      <c r="F888" s="31" t="s">
        <v>6017</v>
      </c>
      <c r="G888" s="31" t="s">
        <v>225</v>
      </c>
      <c r="H888" s="31" t="s">
        <v>2536</v>
      </c>
      <c r="I888" t="e">
        <f>_xlfn.XLOOKUP(C888,'様式Ⅲ－1(男子)'!$D$19:$D$108,'様式Ⅲ－1(男子)'!$J$19:$J$108)</f>
        <v>#N/A</v>
      </c>
    </row>
    <row r="889" spans="1:9">
      <c r="A889" s="264">
        <v>888</v>
      </c>
      <c r="B889" s="16" t="s">
        <v>1360</v>
      </c>
      <c r="C889" s="260" t="s">
        <v>3958</v>
      </c>
      <c r="D889" s="262" t="s">
        <v>5076</v>
      </c>
      <c r="E889" s="31" t="s">
        <v>5377</v>
      </c>
      <c r="F889" s="31" t="s">
        <v>6017</v>
      </c>
      <c r="G889" s="31" t="s">
        <v>225</v>
      </c>
      <c r="H889" s="31" t="s">
        <v>2536</v>
      </c>
      <c r="I889" t="e">
        <f>_xlfn.XLOOKUP(C889,'様式Ⅲ－1(男子)'!$D$19:$D$108,'様式Ⅲ－1(男子)'!$J$19:$J$108)</f>
        <v>#N/A</v>
      </c>
    </row>
    <row r="890" spans="1:9">
      <c r="A890" s="264">
        <v>889</v>
      </c>
      <c r="B890" s="16" t="s">
        <v>1361</v>
      </c>
      <c r="C890" s="260" t="s">
        <v>3959</v>
      </c>
      <c r="D890" s="262" t="s">
        <v>5077</v>
      </c>
      <c r="E890" s="31" t="s">
        <v>5377</v>
      </c>
      <c r="F890" s="31" t="s">
        <v>6017</v>
      </c>
      <c r="G890" s="31" t="s">
        <v>225</v>
      </c>
      <c r="H890" s="31" t="s">
        <v>2536</v>
      </c>
      <c r="I890" t="e">
        <f>_xlfn.XLOOKUP(C890,'様式Ⅲ－1(男子)'!$D$19:$D$108,'様式Ⅲ－1(男子)'!$J$19:$J$108)</f>
        <v>#N/A</v>
      </c>
    </row>
    <row r="891" spans="1:9">
      <c r="A891" s="264">
        <v>890</v>
      </c>
      <c r="B891" s="16" t="s">
        <v>1362</v>
      </c>
      <c r="C891" s="260" t="s">
        <v>3960</v>
      </c>
      <c r="D891" s="262" t="s">
        <v>5078</v>
      </c>
      <c r="E891" s="31" t="s">
        <v>5377</v>
      </c>
      <c r="F891" s="31" t="s">
        <v>6017</v>
      </c>
      <c r="G891" s="31" t="s">
        <v>225</v>
      </c>
      <c r="H891" s="31" t="s">
        <v>2536</v>
      </c>
      <c r="I891" t="e">
        <f>_xlfn.XLOOKUP(C891,'様式Ⅲ－1(男子)'!$D$19:$D$108,'様式Ⅲ－1(男子)'!$J$19:$J$108)</f>
        <v>#N/A</v>
      </c>
    </row>
    <row r="892" spans="1:9">
      <c r="A892" s="264">
        <v>891</v>
      </c>
      <c r="B892" s="16" t="s">
        <v>1363</v>
      </c>
      <c r="C892" s="260" t="s">
        <v>3961</v>
      </c>
      <c r="D892" s="262" t="s">
        <v>5079</v>
      </c>
      <c r="E892" s="31" t="s">
        <v>5377</v>
      </c>
      <c r="F892" s="31" t="s">
        <v>6017</v>
      </c>
      <c r="G892" s="31" t="s">
        <v>225</v>
      </c>
      <c r="H892" s="31" t="s">
        <v>2536</v>
      </c>
      <c r="I892" t="e">
        <f>_xlfn.XLOOKUP(C892,'様式Ⅲ－1(男子)'!$D$19:$D$108,'様式Ⅲ－1(男子)'!$J$19:$J$108)</f>
        <v>#N/A</v>
      </c>
    </row>
    <row r="893" spans="1:9">
      <c r="A893" s="264">
        <v>892</v>
      </c>
      <c r="B893" s="16" t="s">
        <v>1364</v>
      </c>
      <c r="C893" s="260" t="s">
        <v>3962</v>
      </c>
      <c r="D893" s="262" t="s">
        <v>5080</v>
      </c>
      <c r="E893" s="31" t="s">
        <v>5377</v>
      </c>
      <c r="F893" s="31" t="s">
        <v>6017</v>
      </c>
      <c r="G893" s="31" t="s">
        <v>225</v>
      </c>
      <c r="H893" s="31" t="s">
        <v>2536</v>
      </c>
      <c r="I893" t="e">
        <f>_xlfn.XLOOKUP(C893,'様式Ⅲ－1(男子)'!$D$19:$D$108,'様式Ⅲ－1(男子)'!$J$19:$J$108)</f>
        <v>#N/A</v>
      </c>
    </row>
    <row r="894" spans="1:9">
      <c r="A894" s="264">
        <v>893</v>
      </c>
      <c r="B894" s="16" t="s">
        <v>1365</v>
      </c>
      <c r="C894" s="260" t="s">
        <v>3963</v>
      </c>
      <c r="D894" s="262" t="s">
        <v>5081</v>
      </c>
      <c r="E894" s="31" t="s">
        <v>5377</v>
      </c>
      <c r="F894" s="31" t="s">
        <v>6017</v>
      </c>
      <c r="G894" s="31" t="s">
        <v>225</v>
      </c>
      <c r="H894" s="31" t="s">
        <v>2536</v>
      </c>
      <c r="I894" t="e">
        <f>_xlfn.XLOOKUP(C894,'様式Ⅲ－1(男子)'!$D$19:$D$108,'様式Ⅲ－1(男子)'!$J$19:$J$108)</f>
        <v>#N/A</v>
      </c>
    </row>
    <row r="895" spans="1:9">
      <c r="A895" s="264">
        <v>894</v>
      </c>
      <c r="B895" s="16" t="s">
        <v>1366</v>
      </c>
      <c r="C895" s="260" t="s">
        <v>3964</v>
      </c>
      <c r="D895" s="262" t="s">
        <v>5082</v>
      </c>
      <c r="E895" s="31" t="s">
        <v>5377</v>
      </c>
      <c r="F895" s="31" t="s">
        <v>6017</v>
      </c>
      <c r="G895" s="31" t="s">
        <v>225</v>
      </c>
      <c r="H895" s="31" t="s">
        <v>2536</v>
      </c>
      <c r="I895" t="e">
        <f>_xlfn.XLOOKUP(C895,'様式Ⅲ－1(男子)'!$D$19:$D$108,'様式Ⅲ－1(男子)'!$J$19:$J$108)</f>
        <v>#N/A</v>
      </c>
    </row>
    <row r="896" spans="1:9">
      <c r="A896" s="264">
        <v>895</v>
      </c>
      <c r="B896" s="16" t="s">
        <v>1367</v>
      </c>
      <c r="C896" s="260" t="s">
        <v>3965</v>
      </c>
      <c r="D896" s="262" t="s">
        <v>5083</v>
      </c>
      <c r="E896" s="31" t="s">
        <v>5377</v>
      </c>
      <c r="F896" s="31" t="s">
        <v>6017</v>
      </c>
      <c r="G896" s="31" t="s">
        <v>225</v>
      </c>
      <c r="H896" s="31" t="s">
        <v>2536</v>
      </c>
      <c r="I896" t="e">
        <f>_xlfn.XLOOKUP(C896,'様式Ⅲ－1(男子)'!$D$19:$D$108,'様式Ⅲ－1(男子)'!$J$19:$J$108)</f>
        <v>#N/A</v>
      </c>
    </row>
    <row r="897" spans="1:9">
      <c r="A897" s="264">
        <v>896</v>
      </c>
      <c r="B897" s="16" t="s">
        <v>1368</v>
      </c>
      <c r="C897" s="260" t="s">
        <v>3966</v>
      </c>
      <c r="D897" s="262" t="s">
        <v>5084</v>
      </c>
      <c r="E897" s="31" t="s">
        <v>5377</v>
      </c>
      <c r="F897" s="31" t="s">
        <v>6017</v>
      </c>
      <c r="G897" s="31" t="s">
        <v>225</v>
      </c>
      <c r="H897" s="31" t="s">
        <v>2536</v>
      </c>
      <c r="I897" t="e">
        <f>_xlfn.XLOOKUP(C897,'様式Ⅲ－1(男子)'!$D$19:$D$108,'様式Ⅲ－1(男子)'!$J$19:$J$108)</f>
        <v>#N/A</v>
      </c>
    </row>
    <row r="898" spans="1:9">
      <c r="A898" s="264">
        <v>897</v>
      </c>
      <c r="B898" s="16" t="s">
        <v>1369</v>
      </c>
      <c r="C898" s="260" t="s">
        <v>3967</v>
      </c>
      <c r="D898" s="262" t="s">
        <v>5085</v>
      </c>
      <c r="E898" s="31" t="s">
        <v>5377</v>
      </c>
      <c r="F898" s="31" t="s">
        <v>6017</v>
      </c>
      <c r="G898" s="31" t="s">
        <v>225</v>
      </c>
      <c r="H898" s="31" t="s">
        <v>2536</v>
      </c>
      <c r="I898" t="e">
        <f>_xlfn.XLOOKUP(C898,'様式Ⅲ－1(男子)'!$D$19:$D$108,'様式Ⅲ－1(男子)'!$J$19:$J$108)</f>
        <v>#N/A</v>
      </c>
    </row>
    <row r="899" spans="1:9">
      <c r="A899" s="264">
        <v>898</v>
      </c>
      <c r="B899" s="16" t="s">
        <v>1370</v>
      </c>
      <c r="C899" s="260" t="s">
        <v>3597</v>
      </c>
      <c r="D899" s="262" t="s">
        <v>5086</v>
      </c>
      <c r="E899" s="31" t="s">
        <v>5377</v>
      </c>
      <c r="F899" s="31" t="s">
        <v>6017</v>
      </c>
      <c r="G899" s="31" t="s">
        <v>292</v>
      </c>
      <c r="H899" s="31" t="s">
        <v>2542</v>
      </c>
      <c r="I899" t="e">
        <f>_xlfn.XLOOKUP(C899,'様式Ⅲ－1(男子)'!$D$19:$D$108,'様式Ⅲ－1(男子)'!$J$19:$J$108)</f>
        <v>#N/A</v>
      </c>
    </row>
    <row r="900" spans="1:9">
      <c r="A900" s="264">
        <v>899</v>
      </c>
      <c r="B900" s="16" t="s">
        <v>1371</v>
      </c>
      <c r="C900" s="260" t="s">
        <v>3560</v>
      </c>
      <c r="D900" s="262" t="s">
        <v>5087</v>
      </c>
      <c r="E900" s="31" t="s">
        <v>5377</v>
      </c>
      <c r="F900" s="31" t="s">
        <v>6017</v>
      </c>
      <c r="G900" s="31" t="s">
        <v>292</v>
      </c>
      <c r="H900" s="31" t="s">
        <v>2542</v>
      </c>
      <c r="I900" t="e">
        <f>_xlfn.XLOOKUP(C900,'様式Ⅲ－1(男子)'!$D$19:$D$108,'様式Ⅲ－1(男子)'!$J$19:$J$108)</f>
        <v>#N/A</v>
      </c>
    </row>
    <row r="901" spans="1:9">
      <c r="A901" s="264">
        <v>900</v>
      </c>
      <c r="B901" s="16" t="s">
        <v>1372</v>
      </c>
      <c r="C901" s="260" t="s">
        <v>3034</v>
      </c>
      <c r="D901" s="262" t="s">
        <v>5088</v>
      </c>
      <c r="E901" s="31" t="s">
        <v>5377</v>
      </c>
      <c r="F901" s="31" t="s">
        <v>6017</v>
      </c>
      <c r="G901" s="31" t="s">
        <v>292</v>
      </c>
      <c r="H901" s="31" t="s">
        <v>2537</v>
      </c>
      <c r="I901" t="e">
        <f>_xlfn.XLOOKUP(C901,'様式Ⅲ－1(男子)'!$D$19:$D$108,'様式Ⅲ－1(男子)'!$J$19:$J$108)</f>
        <v>#N/A</v>
      </c>
    </row>
    <row r="902" spans="1:9">
      <c r="A902" s="264">
        <v>901</v>
      </c>
      <c r="B902" s="16" t="s">
        <v>1373</v>
      </c>
      <c r="C902" s="260" t="s">
        <v>3968</v>
      </c>
      <c r="D902" s="262" t="s">
        <v>5089</v>
      </c>
      <c r="E902" s="31" t="s">
        <v>5377</v>
      </c>
      <c r="F902" s="31" t="s">
        <v>6017</v>
      </c>
      <c r="G902" s="31" t="s">
        <v>292</v>
      </c>
      <c r="H902" s="31" t="s">
        <v>2538</v>
      </c>
      <c r="I902" t="e">
        <f>_xlfn.XLOOKUP(C902,'様式Ⅲ－1(男子)'!$D$19:$D$108,'様式Ⅲ－1(男子)'!$J$19:$J$108)</f>
        <v>#N/A</v>
      </c>
    </row>
    <row r="903" spans="1:9">
      <c r="A903" s="264">
        <v>902</v>
      </c>
      <c r="B903" s="16" t="s">
        <v>1374</v>
      </c>
      <c r="C903" s="260" t="s">
        <v>3148</v>
      </c>
      <c r="D903" s="262" t="s">
        <v>5090</v>
      </c>
      <c r="E903" s="31" t="s">
        <v>5377</v>
      </c>
      <c r="F903" s="31" t="s">
        <v>6017</v>
      </c>
      <c r="G903" s="31" t="s">
        <v>292</v>
      </c>
      <c r="H903" s="31" t="s">
        <v>2538</v>
      </c>
      <c r="I903" t="e">
        <f>_xlfn.XLOOKUP(C903,'様式Ⅲ－1(男子)'!$D$19:$D$108,'様式Ⅲ－1(男子)'!$J$19:$J$108)</f>
        <v>#N/A</v>
      </c>
    </row>
    <row r="904" spans="1:9">
      <c r="A904" s="264">
        <v>903</v>
      </c>
      <c r="B904" s="16" t="s">
        <v>1375</v>
      </c>
      <c r="C904" s="260" t="s">
        <v>3596</v>
      </c>
      <c r="D904" s="262" t="s">
        <v>5091</v>
      </c>
      <c r="E904" s="31" t="s">
        <v>5377</v>
      </c>
      <c r="F904" s="31" t="s">
        <v>6017</v>
      </c>
      <c r="G904" s="31" t="s">
        <v>292</v>
      </c>
      <c r="H904" s="31" t="s">
        <v>2542</v>
      </c>
      <c r="I904" t="e">
        <f>_xlfn.XLOOKUP(C904,'様式Ⅲ－1(男子)'!$D$19:$D$108,'様式Ⅲ－1(男子)'!$J$19:$J$108)</f>
        <v>#N/A</v>
      </c>
    </row>
    <row r="905" spans="1:9">
      <c r="A905" s="264">
        <v>904</v>
      </c>
      <c r="B905" s="16" t="s">
        <v>1376</v>
      </c>
      <c r="C905" s="260" t="s">
        <v>2736</v>
      </c>
      <c r="D905" s="262" t="s">
        <v>5092</v>
      </c>
      <c r="E905" s="31" t="s">
        <v>5377</v>
      </c>
      <c r="F905" s="31" t="s">
        <v>6017</v>
      </c>
      <c r="G905" s="31" t="s">
        <v>292</v>
      </c>
      <c r="H905" s="31" t="s">
        <v>429</v>
      </c>
      <c r="I905" t="e">
        <f>_xlfn.XLOOKUP(C905,'様式Ⅲ－1(男子)'!$D$19:$D$108,'様式Ⅲ－1(男子)'!$J$19:$J$108)</f>
        <v>#N/A</v>
      </c>
    </row>
    <row r="906" spans="1:9">
      <c r="A906" s="264">
        <v>905</v>
      </c>
      <c r="B906" s="16" t="s">
        <v>1377</v>
      </c>
      <c r="C906" s="260" t="s">
        <v>3598</v>
      </c>
      <c r="D906" s="262" t="s">
        <v>5093</v>
      </c>
      <c r="E906" s="31" t="s">
        <v>5377</v>
      </c>
      <c r="F906" s="31" t="s">
        <v>6017</v>
      </c>
      <c r="G906" s="31" t="s">
        <v>292</v>
      </c>
      <c r="H906" s="31" t="s">
        <v>2542</v>
      </c>
      <c r="I906" t="e">
        <f>_xlfn.XLOOKUP(C906,'様式Ⅲ－1(男子)'!$D$19:$D$108,'様式Ⅲ－1(男子)'!$J$19:$J$108)</f>
        <v>#N/A</v>
      </c>
    </row>
    <row r="907" spans="1:9">
      <c r="A907" s="264">
        <v>906</v>
      </c>
      <c r="B907" s="16" t="s">
        <v>1378</v>
      </c>
      <c r="C907" s="260" t="s">
        <v>3595</v>
      </c>
      <c r="D907" s="262" t="s">
        <v>5094</v>
      </c>
      <c r="E907" s="31" t="s">
        <v>5377</v>
      </c>
      <c r="F907" s="31" t="s">
        <v>6017</v>
      </c>
      <c r="G907" s="31" t="s">
        <v>292</v>
      </c>
      <c r="H907" s="31" t="s">
        <v>2542</v>
      </c>
      <c r="I907" t="e">
        <f>_xlfn.XLOOKUP(C907,'様式Ⅲ－1(男子)'!$D$19:$D$108,'様式Ⅲ－1(男子)'!$J$19:$J$108)</f>
        <v>#N/A</v>
      </c>
    </row>
    <row r="908" spans="1:9">
      <c r="A908" s="264">
        <v>907</v>
      </c>
      <c r="B908" s="16" t="s">
        <v>1379</v>
      </c>
      <c r="C908" s="260" t="s">
        <v>2822</v>
      </c>
      <c r="D908" s="262" t="s">
        <v>5095</v>
      </c>
      <c r="E908" s="31" t="s">
        <v>5377</v>
      </c>
      <c r="F908" s="31" t="s">
        <v>6017</v>
      </c>
      <c r="G908" s="31" t="s">
        <v>292</v>
      </c>
      <c r="H908" s="31" t="s">
        <v>2537</v>
      </c>
      <c r="I908" t="e">
        <f>_xlfn.XLOOKUP(C908,'様式Ⅲ－1(男子)'!$D$19:$D$108,'様式Ⅲ－1(男子)'!$J$19:$J$108)</f>
        <v>#N/A</v>
      </c>
    </row>
    <row r="909" spans="1:9">
      <c r="A909" s="264">
        <v>908</v>
      </c>
      <c r="B909" s="16" t="s">
        <v>1380</v>
      </c>
      <c r="C909" s="260" t="s">
        <v>3506</v>
      </c>
      <c r="D909" s="262" t="s">
        <v>5096</v>
      </c>
      <c r="E909" s="31" t="s">
        <v>5377</v>
      </c>
      <c r="F909" s="31" t="s">
        <v>6017</v>
      </c>
      <c r="G909" s="31" t="s">
        <v>292</v>
      </c>
      <c r="H909" s="31" t="s">
        <v>2542</v>
      </c>
      <c r="I909" t="e">
        <f>_xlfn.XLOOKUP(C909,'様式Ⅲ－1(男子)'!$D$19:$D$108,'様式Ⅲ－1(男子)'!$J$19:$J$108)</f>
        <v>#N/A</v>
      </c>
    </row>
    <row r="910" spans="1:9">
      <c r="A910" s="264">
        <v>909</v>
      </c>
      <c r="B910" s="16" t="s">
        <v>1381</v>
      </c>
      <c r="C910" s="260" t="s">
        <v>3456</v>
      </c>
      <c r="D910" s="262" t="s">
        <v>5097</v>
      </c>
      <c r="E910" s="31" t="s">
        <v>5377</v>
      </c>
      <c r="F910" s="31" t="s">
        <v>6017</v>
      </c>
      <c r="G910" s="31" t="s">
        <v>292</v>
      </c>
      <c r="H910" s="31" t="s">
        <v>2537</v>
      </c>
      <c r="I910" t="e">
        <f>_xlfn.XLOOKUP(C910,'様式Ⅲ－1(男子)'!$D$19:$D$108,'様式Ⅲ－1(男子)'!$J$19:$J$108)</f>
        <v>#N/A</v>
      </c>
    </row>
    <row r="911" spans="1:9">
      <c r="A911" s="264">
        <v>910</v>
      </c>
      <c r="B911" s="16" t="s">
        <v>1382</v>
      </c>
      <c r="C911" s="260" t="s">
        <v>3507</v>
      </c>
      <c r="D911" s="262" t="s">
        <v>5098</v>
      </c>
      <c r="E911" s="31" t="s">
        <v>5377</v>
      </c>
      <c r="F911" s="31" t="s">
        <v>6017</v>
      </c>
      <c r="G911" s="31" t="s">
        <v>292</v>
      </c>
      <c r="H911" s="31" t="s">
        <v>2542</v>
      </c>
      <c r="I911" t="e">
        <f>_xlfn.XLOOKUP(C911,'様式Ⅲ－1(男子)'!$D$19:$D$108,'様式Ⅲ－1(男子)'!$J$19:$J$108)</f>
        <v>#N/A</v>
      </c>
    </row>
    <row r="912" spans="1:9">
      <c r="A912" s="264">
        <v>911</v>
      </c>
      <c r="B912" s="16" t="s">
        <v>1383</v>
      </c>
      <c r="C912" s="260" t="s">
        <v>3594</v>
      </c>
      <c r="D912" s="262" t="s">
        <v>5099</v>
      </c>
      <c r="E912" s="31" t="s">
        <v>5377</v>
      </c>
      <c r="F912" s="31" t="s">
        <v>6017</v>
      </c>
      <c r="G912" s="31" t="s">
        <v>292</v>
      </c>
      <c r="H912" s="31" t="s">
        <v>2542</v>
      </c>
      <c r="I912" t="e">
        <f>_xlfn.XLOOKUP(C912,'様式Ⅲ－1(男子)'!$D$19:$D$108,'様式Ⅲ－1(男子)'!$J$19:$J$108)</f>
        <v>#N/A</v>
      </c>
    </row>
    <row r="913" spans="1:9">
      <c r="A913" s="264">
        <v>912</v>
      </c>
      <c r="B913" s="16" t="s">
        <v>1384</v>
      </c>
      <c r="C913" s="260" t="s">
        <v>3593</v>
      </c>
      <c r="D913" s="262" t="s">
        <v>5100</v>
      </c>
      <c r="E913" s="31" t="s">
        <v>5377</v>
      </c>
      <c r="F913" s="31" t="s">
        <v>6017</v>
      </c>
      <c r="G913" s="31" t="s">
        <v>292</v>
      </c>
      <c r="H913" s="31" t="s">
        <v>2542</v>
      </c>
      <c r="I913" t="e">
        <f>_xlfn.XLOOKUP(C913,'様式Ⅲ－1(男子)'!$D$19:$D$108,'様式Ⅲ－1(男子)'!$J$19:$J$108)</f>
        <v>#N/A</v>
      </c>
    </row>
    <row r="914" spans="1:9">
      <c r="A914" s="264">
        <v>913</v>
      </c>
      <c r="B914" s="16" t="s">
        <v>1385</v>
      </c>
      <c r="C914" s="260" t="s">
        <v>2720</v>
      </c>
      <c r="D914" s="262" t="s">
        <v>5101</v>
      </c>
      <c r="E914" s="31" t="s">
        <v>5377</v>
      </c>
      <c r="F914" s="31" t="s">
        <v>6017</v>
      </c>
      <c r="G914" s="31" t="s">
        <v>264</v>
      </c>
      <c r="H914" s="31" t="s">
        <v>2537</v>
      </c>
      <c r="I914" t="e">
        <f>_xlfn.XLOOKUP(C914,'様式Ⅲ－1(男子)'!$D$19:$D$108,'様式Ⅲ－1(男子)'!$J$19:$J$108)</f>
        <v>#N/A</v>
      </c>
    </row>
    <row r="915" spans="1:9">
      <c r="A915" s="264">
        <v>914</v>
      </c>
      <c r="B915" s="16" t="s">
        <v>1386</v>
      </c>
      <c r="C915" s="260" t="s">
        <v>3457</v>
      </c>
      <c r="D915" s="262" t="s">
        <v>5102</v>
      </c>
      <c r="E915" s="31" t="s">
        <v>5377</v>
      </c>
      <c r="F915" s="31" t="s">
        <v>6017</v>
      </c>
      <c r="G915" s="31" t="s">
        <v>264</v>
      </c>
      <c r="H915" s="31" t="s">
        <v>2537</v>
      </c>
      <c r="I915" t="e">
        <f>_xlfn.XLOOKUP(C915,'様式Ⅲ－1(男子)'!$D$19:$D$108,'様式Ⅲ－1(男子)'!$J$19:$J$108)</f>
        <v>#N/A</v>
      </c>
    </row>
    <row r="916" spans="1:9">
      <c r="A916" s="264">
        <v>915</v>
      </c>
      <c r="B916" s="16" t="s">
        <v>1387</v>
      </c>
      <c r="C916" s="260" t="s">
        <v>3458</v>
      </c>
      <c r="D916" s="262" t="s">
        <v>5103</v>
      </c>
      <c r="E916" s="31" t="s">
        <v>5377</v>
      </c>
      <c r="F916" s="31" t="s">
        <v>6017</v>
      </c>
      <c r="G916" s="31" t="s">
        <v>264</v>
      </c>
      <c r="H916" s="31" t="s">
        <v>2537</v>
      </c>
      <c r="I916" t="e">
        <f>_xlfn.XLOOKUP(C916,'様式Ⅲ－1(男子)'!$D$19:$D$108,'様式Ⅲ－1(男子)'!$J$19:$J$108)</f>
        <v>#N/A</v>
      </c>
    </row>
    <row r="917" spans="1:9">
      <c r="A917" s="264">
        <v>916</v>
      </c>
      <c r="B917" s="16" t="s">
        <v>1388</v>
      </c>
      <c r="C917" s="260" t="s">
        <v>3459</v>
      </c>
      <c r="D917" s="262" t="s">
        <v>5104</v>
      </c>
      <c r="E917" s="31" t="s">
        <v>5377</v>
      </c>
      <c r="F917" s="31" t="s">
        <v>6017</v>
      </c>
      <c r="G917" s="31" t="s">
        <v>264</v>
      </c>
      <c r="H917" s="31" t="s">
        <v>2537</v>
      </c>
      <c r="I917" t="e">
        <f>_xlfn.XLOOKUP(C917,'様式Ⅲ－1(男子)'!$D$19:$D$108,'様式Ⅲ－1(男子)'!$J$19:$J$108)</f>
        <v>#N/A</v>
      </c>
    </row>
    <row r="918" spans="1:9">
      <c r="A918" s="264">
        <v>917</v>
      </c>
      <c r="B918" s="16" t="s">
        <v>1389</v>
      </c>
      <c r="C918" s="260" t="s">
        <v>3460</v>
      </c>
      <c r="D918" s="262" t="s">
        <v>5105</v>
      </c>
      <c r="E918" s="31" t="s">
        <v>5377</v>
      </c>
      <c r="F918" s="31" t="s">
        <v>6017</v>
      </c>
      <c r="G918" s="31" t="s">
        <v>264</v>
      </c>
      <c r="H918" s="31" t="s">
        <v>2538</v>
      </c>
      <c r="I918" t="e">
        <f>_xlfn.XLOOKUP(C918,'様式Ⅲ－1(男子)'!$D$19:$D$108,'様式Ⅲ－1(男子)'!$J$19:$J$108)</f>
        <v>#N/A</v>
      </c>
    </row>
    <row r="919" spans="1:9">
      <c r="A919" s="264">
        <v>918</v>
      </c>
      <c r="B919" s="16" t="s">
        <v>1390</v>
      </c>
      <c r="C919" s="260" t="s">
        <v>3969</v>
      </c>
      <c r="D919" s="262" t="s">
        <v>5106</v>
      </c>
      <c r="E919" s="31" t="s">
        <v>5377</v>
      </c>
      <c r="F919" s="31" t="s">
        <v>6017</v>
      </c>
      <c r="G919" s="31" t="s">
        <v>264</v>
      </c>
      <c r="H919" s="31" t="s">
        <v>2538</v>
      </c>
      <c r="I919" t="e">
        <f>_xlfn.XLOOKUP(C919,'様式Ⅲ－1(男子)'!$D$19:$D$108,'様式Ⅲ－1(男子)'!$J$19:$J$108)</f>
        <v>#N/A</v>
      </c>
    </row>
    <row r="920" spans="1:9">
      <c r="A920" s="264">
        <v>919</v>
      </c>
      <c r="B920" s="16" t="s">
        <v>1391</v>
      </c>
      <c r="C920" s="260" t="s">
        <v>3461</v>
      </c>
      <c r="D920" s="262" t="s">
        <v>5107</v>
      </c>
      <c r="E920" s="31" t="s">
        <v>5377</v>
      </c>
      <c r="F920" s="31" t="s">
        <v>6017</v>
      </c>
      <c r="G920" s="31" t="s">
        <v>264</v>
      </c>
      <c r="H920" s="31" t="s">
        <v>2538</v>
      </c>
      <c r="I920" t="e">
        <f>_xlfn.XLOOKUP(C920,'様式Ⅲ－1(男子)'!$D$19:$D$108,'様式Ⅲ－1(男子)'!$J$19:$J$108)</f>
        <v>#N/A</v>
      </c>
    </row>
    <row r="921" spans="1:9">
      <c r="A921" s="264">
        <v>920</v>
      </c>
      <c r="B921" s="16" t="s">
        <v>1392</v>
      </c>
      <c r="C921" s="260" t="s">
        <v>3003</v>
      </c>
      <c r="D921" s="262" t="s">
        <v>5108</v>
      </c>
      <c r="E921" s="31" t="s">
        <v>5377</v>
      </c>
      <c r="F921" s="31" t="s">
        <v>6017</v>
      </c>
      <c r="G921" s="31" t="s">
        <v>264</v>
      </c>
      <c r="H921" s="31" t="s">
        <v>2538</v>
      </c>
      <c r="I921" t="e">
        <f>_xlfn.XLOOKUP(C921,'様式Ⅲ－1(男子)'!$D$19:$D$108,'様式Ⅲ－1(男子)'!$J$19:$J$108)</f>
        <v>#N/A</v>
      </c>
    </row>
    <row r="922" spans="1:9">
      <c r="A922" s="264">
        <v>921</v>
      </c>
      <c r="B922" s="16" t="s">
        <v>1393</v>
      </c>
      <c r="C922" s="260" t="s">
        <v>3002</v>
      </c>
      <c r="D922" s="262" t="s">
        <v>5109</v>
      </c>
      <c r="E922" s="31" t="s">
        <v>5377</v>
      </c>
      <c r="F922" s="31" t="s">
        <v>6017</v>
      </c>
      <c r="G922" s="31" t="s">
        <v>264</v>
      </c>
      <c r="H922" s="31" t="s">
        <v>2538</v>
      </c>
      <c r="I922" t="e">
        <f>_xlfn.XLOOKUP(C922,'様式Ⅲ－1(男子)'!$D$19:$D$108,'様式Ⅲ－1(男子)'!$J$19:$J$108)</f>
        <v>#N/A</v>
      </c>
    </row>
    <row r="923" spans="1:9">
      <c r="A923" s="264">
        <v>922</v>
      </c>
      <c r="B923" s="16" t="s">
        <v>1394</v>
      </c>
      <c r="C923" s="260" t="s">
        <v>3462</v>
      </c>
      <c r="D923" s="262" t="s">
        <v>5110</v>
      </c>
      <c r="E923" s="31" t="s">
        <v>5377</v>
      </c>
      <c r="F923" s="31" t="s">
        <v>6017</v>
      </c>
      <c r="G923" s="31" t="s">
        <v>264</v>
      </c>
      <c r="H923" s="31" t="s">
        <v>2538</v>
      </c>
      <c r="I923" t="e">
        <f>_xlfn.XLOOKUP(C923,'様式Ⅲ－1(男子)'!$D$19:$D$108,'様式Ⅲ－1(男子)'!$J$19:$J$108)</f>
        <v>#N/A</v>
      </c>
    </row>
    <row r="924" spans="1:9">
      <c r="A924" s="264">
        <v>923</v>
      </c>
      <c r="B924" s="16" t="s">
        <v>1395</v>
      </c>
      <c r="C924" s="260" t="s">
        <v>3482</v>
      </c>
      <c r="D924" s="262" t="s">
        <v>5111</v>
      </c>
      <c r="E924" s="31" t="s">
        <v>5377</v>
      </c>
      <c r="F924" s="31" t="s">
        <v>6017</v>
      </c>
      <c r="G924" s="31" t="s">
        <v>264</v>
      </c>
      <c r="H924" s="31" t="s">
        <v>2542</v>
      </c>
      <c r="I924" t="e">
        <f>_xlfn.XLOOKUP(C924,'様式Ⅲ－1(男子)'!$D$19:$D$108,'様式Ⅲ－1(男子)'!$J$19:$J$108)</f>
        <v>#N/A</v>
      </c>
    </row>
    <row r="925" spans="1:9">
      <c r="A925" s="264">
        <v>924</v>
      </c>
      <c r="B925" s="16" t="s">
        <v>1396</v>
      </c>
      <c r="C925" s="260" t="s">
        <v>3483</v>
      </c>
      <c r="D925" s="262" t="s">
        <v>5112</v>
      </c>
      <c r="E925" s="31" t="s">
        <v>5377</v>
      </c>
      <c r="F925" s="31" t="s">
        <v>6017</v>
      </c>
      <c r="G925" s="31" t="s">
        <v>264</v>
      </c>
      <c r="H925" s="31" t="s">
        <v>2542</v>
      </c>
      <c r="I925" t="e">
        <f>_xlfn.XLOOKUP(C925,'様式Ⅲ－1(男子)'!$D$19:$D$108,'様式Ⅲ－1(男子)'!$J$19:$J$108)</f>
        <v>#N/A</v>
      </c>
    </row>
    <row r="926" spans="1:9">
      <c r="A926" s="264">
        <v>925</v>
      </c>
      <c r="B926" s="16" t="s">
        <v>1397</v>
      </c>
      <c r="C926" s="260" t="s">
        <v>3463</v>
      </c>
      <c r="D926" s="262" t="s">
        <v>5113</v>
      </c>
      <c r="E926" s="31" t="s">
        <v>5377</v>
      </c>
      <c r="F926" s="31" t="s">
        <v>6017</v>
      </c>
      <c r="G926" s="31" t="s">
        <v>264</v>
      </c>
      <c r="H926" s="31" t="s">
        <v>2542</v>
      </c>
      <c r="I926" t="e">
        <f>_xlfn.XLOOKUP(C926,'様式Ⅲ－1(男子)'!$D$19:$D$108,'様式Ⅲ－1(男子)'!$J$19:$J$108)</f>
        <v>#N/A</v>
      </c>
    </row>
    <row r="927" spans="1:9">
      <c r="A927" s="264">
        <v>926</v>
      </c>
      <c r="B927" s="16" t="s">
        <v>1398</v>
      </c>
      <c r="C927" s="260" t="s">
        <v>3453</v>
      </c>
      <c r="D927" s="262" t="s">
        <v>5114</v>
      </c>
      <c r="E927" s="31" t="s">
        <v>5377</v>
      </c>
      <c r="F927" s="31" t="s">
        <v>6017</v>
      </c>
      <c r="G927" s="31" t="s">
        <v>260</v>
      </c>
      <c r="H927" s="31" t="s">
        <v>2542</v>
      </c>
      <c r="I927" t="e">
        <f>_xlfn.XLOOKUP(C927,'様式Ⅲ－1(男子)'!$D$19:$D$108,'様式Ⅲ－1(男子)'!$J$19:$J$108)</f>
        <v>#N/A</v>
      </c>
    </row>
    <row r="928" spans="1:9">
      <c r="A928" s="264">
        <v>927</v>
      </c>
      <c r="B928" s="16" t="s">
        <v>1399</v>
      </c>
      <c r="C928" s="260" t="s">
        <v>3970</v>
      </c>
      <c r="D928" s="262" t="s">
        <v>5115</v>
      </c>
      <c r="E928" s="31" t="s">
        <v>5377</v>
      </c>
      <c r="F928" s="31" t="s">
        <v>6017</v>
      </c>
      <c r="G928" s="31" t="s">
        <v>260</v>
      </c>
      <c r="H928" s="31" t="s">
        <v>2536</v>
      </c>
      <c r="I928" t="e">
        <f>_xlfn.XLOOKUP(C928,'様式Ⅲ－1(男子)'!$D$19:$D$108,'様式Ⅲ－1(男子)'!$J$19:$J$108)</f>
        <v>#N/A</v>
      </c>
    </row>
    <row r="929" spans="1:9">
      <c r="A929" s="264">
        <v>928</v>
      </c>
      <c r="B929" s="16" t="s">
        <v>1400</v>
      </c>
      <c r="C929" s="260" t="s">
        <v>3427</v>
      </c>
      <c r="D929" s="262" t="s">
        <v>5116</v>
      </c>
      <c r="E929" s="31" t="s">
        <v>5377</v>
      </c>
      <c r="F929" s="31" t="s">
        <v>6017</v>
      </c>
      <c r="G929" s="31" t="s">
        <v>267</v>
      </c>
      <c r="H929" s="31" t="s">
        <v>2543</v>
      </c>
      <c r="I929" t="e">
        <f>_xlfn.XLOOKUP(C929,'様式Ⅲ－1(男子)'!$D$19:$D$108,'様式Ⅲ－1(男子)'!$J$19:$J$108)</f>
        <v>#N/A</v>
      </c>
    </row>
    <row r="930" spans="1:9">
      <c r="A930" s="264">
        <v>929</v>
      </c>
      <c r="B930" s="16" t="s">
        <v>1401</v>
      </c>
      <c r="C930" s="260" t="s">
        <v>3971</v>
      </c>
      <c r="D930" s="262" t="s">
        <v>5117</v>
      </c>
      <c r="E930" s="31" t="s">
        <v>5377</v>
      </c>
      <c r="F930" s="31" t="s">
        <v>6017</v>
      </c>
      <c r="G930" s="31" t="s">
        <v>267</v>
      </c>
      <c r="H930" s="31" t="s">
        <v>2537</v>
      </c>
      <c r="I930" t="e">
        <f>_xlfn.XLOOKUP(C930,'様式Ⅲ－1(男子)'!$D$19:$D$108,'様式Ⅲ－1(男子)'!$J$19:$J$108)</f>
        <v>#N/A</v>
      </c>
    </row>
    <row r="931" spans="1:9">
      <c r="A931" s="264">
        <v>930</v>
      </c>
      <c r="B931" s="16" t="s">
        <v>1402</v>
      </c>
      <c r="C931" s="260" t="s">
        <v>1750</v>
      </c>
      <c r="D931" s="262" t="s">
        <v>5118</v>
      </c>
      <c r="E931" s="31" t="s">
        <v>5377</v>
      </c>
      <c r="F931" s="31" t="s">
        <v>6017</v>
      </c>
      <c r="G931" s="31" t="s">
        <v>271</v>
      </c>
      <c r="H931" s="31" t="s">
        <v>3633</v>
      </c>
      <c r="I931" t="e">
        <f>_xlfn.XLOOKUP(C931,'様式Ⅲ－1(男子)'!$D$19:$D$108,'様式Ⅲ－1(男子)'!$J$19:$J$108)</f>
        <v>#N/A</v>
      </c>
    </row>
    <row r="932" spans="1:9">
      <c r="A932" s="264">
        <v>931</v>
      </c>
      <c r="B932" s="16" t="s">
        <v>1403</v>
      </c>
      <c r="C932" s="260" t="s">
        <v>2564</v>
      </c>
      <c r="D932" s="262" t="s">
        <v>5119</v>
      </c>
      <c r="E932" s="31" t="s">
        <v>5377</v>
      </c>
      <c r="F932" s="31" t="s">
        <v>6017</v>
      </c>
      <c r="G932" s="31" t="s">
        <v>271</v>
      </c>
      <c r="H932" s="31" t="s">
        <v>429</v>
      </c>
      <c r="I932" t="e">
        <f>_xlfn.XLOOKUP(C932,'様式Ⅲ－1(男子)'!$D$19:$D$108,'様式Ⅲ－1(男子)'!$J$19:$J$108)</f>
        <v>#N/A</v>
      </c>
    </row>
    <row r="933" spans="1:9">
      <c r="A933" s="264">
        <v>932</v>
      </c>
      <c r="B933" s="16" t="s">
        <v>1404</v>
      </c>
      <c r="C933" s="260" t="s">
        <v>2575</v>
      </c>
      <c r="D933" s="262" t="s">
        <v>5120</v>
      </c>
      <c r="E933" s="31" t="s">
        <v>5377</v>
      </c>
      <c r="F933" s="31" t="s">
        <v>6017</v>
      </c>
      <c r="G933" s="31" t="s">
        <v>271</v>
      </c>
      <c r="H933" s="31" t="s">
        <v>429</v>
      </c>
      <c r="I933" t="e">
        <f>_xlfn.XLOOKUP(C933,'様式Ⅲ－1(男子)'!$D$19:$D$108,'様式Ⅲ－1(男子)'!$J$19:$J$108)</f>
        <v>#N/A</v>
      </c>
    </row>
    <row r="934" spans="1:9">
      <c r="A934" s="264">
        <v>933</v>
      </c>
      <c r="B934" s="16" t="s">
        <v>1405</v>
      </c>
      <c r="C934" s="260" t="s">
        <v>3134</v>
      </c>
      <c r="D934" s="262" t="s">
        <v>5121</v>
      </c>
      <c r="E934" s="31" t="s">
        <v>5377</v>
      </c>
      <c r="F934" s="31" t="s">
        <v>6017</v>
      </c>
      <c r="G934" s="31" t="s">
        <v>271</v>
      </c>
      <c r="H934" s="31" t="s">
        <v>2538</v>
      </c>
      <c r="I934" t="e">
        <f>_xlfn.XLOOKUP(C934,'様式Ⅲ－1(男子)'!$D$19:$D$108,'様式Ⅲ－1(男子)'!$J$19:$J$108)</f>
        <v>#N/A</v>
      </c>
    </row>
    <row r="935" spans="1:9">
      <c r="A935" s="264">
        <v>934</v>
      </c>
      <c r="B935" s="16" t="s">
        <v>1406</v>
      </c>
      <c r="C935" s="260" t="s">
        <v>3455</v>
      </c>
      <c r="D935" s="262" t="s">
        <v>5122</v>
      </c>
      <c r="E935" s="31" t="s">
        <v>5377</v>
      </c>
      <c r="F935" s="31" t="s">
        <v>6017</v>
      </c>
      <c r="G935" s="31" t="s">
        <v>243</v>
      </c>
      <c r="H935" s="31" t="s">
        <v>2543</v>
      </c>
      <c r="I935" t="e">
        <f>_xlfn.XLOOKUP(C935,'様式Ⅲ－1(男子)'!$D$19:$D$108,'様式Ⅲ－1(男子)'!$J$19:$J$108)</f>
        <v>#N/A</v>
      </c>
    </row>
    <row r="936" spans="1:9">
      <c r="A936" s="264">
        <v>935</v>
      </c>
      <c r="B936" s="16" t="s">
        <v>1407</v>
      </c>
      <c r="C936" s="260" t="s">
        <v>3972</v>
      </c>
      <c r="D936" s="262" t="s">
        <v>5123</v>
      </c>
      <c r="E936" s="31" t="s">
        <v>5377</v>
      </c>
      <c r="F936" s="31" t="s">
        <v>6017</v>
      </c>
      <c r="G936" s="31" t="s">
        <v>243</v>
      </c>
      <c r="H936" s="31" t="s">
        <v>2537</v>
      </c>
      <c r="I936" t="e">
        <f>_xlfn.XLOOKUP(C936,'様式Ⅲ－1(男子)'!$D$19:$D$108,'様式Ⅲ－1(男子)'!$J$19:$J$108)</f>
        <v>#N/A</v>
      </c>
    </row>
    <row r="937" spans="1:9">
      <c r="A937" s="264">
        <v>936</v>
      </c>
      <c r="B937" s="16" t="s">
        <v>1408</v>
      </c>
      <c r="C937" s="260" t="s">
        <v>3973</v>
      </c>
      <c r="D937" s="262" t="s">
        <v>5124</v>
      </c>
      <c r="E937" s="31" t="s">
        <v>5377</v>
      </c>
      <c r="F937" s="31" t="s">
        <v>6017</v>
      </c>
      <c r="G937" s="31" t="s">
        <v>2558</v>
      </c>
      <c r="H937" s="31" t="s">
        <v>2536</v>
      </c>
      <c r="I937" t="e">
        <f>_xlfn.XLOOKUP(C937,'様式Ⅲ－1(男子)'!$D$19:$D$108,'様式Ⅲ－1(男子)'!$J$19:$J$108)</f>
        <v>#N/A</v>
      </c>
    </row>
    <row r="938" spans="1:9">
      <c r="A938" s="264">
        <v>937</v>
      </c>
      <c r="B938" s="16" t="s">
        <v>1409</v>
      </c>
      <c r="C938" s="260" t="s">
        <v>3435</v>
      </c>
      <c r="D938" s="262" t="s">
        <v>5125</v>
      </c>
      <c r="E938" s="31" t="s">
        <v>5377</v>
      </c>
      <c r="F938" s="31" t="s">
        <v>6017</v>
      </c>
      <c r="G938" s="31" t="s">
        <v>237</v>
      </c>
      <c r="H938" s="31" t="s">
        <v>2537</v>
      </c>
      <c r="I938" t="e">
        <f>_xlfn.XLOOKUP(C938,'様式Ⅲ－1(男子)'!$D$19:$D$108,'様式Ⅲ－1(男子)'!$J$19:$J$108)</f>
        <v>#N/A</v>
      </c>
    </row>
    <row r="939" spans="1:9">
      <c r="A939" s="264">
        <v>938</v>
      </c>
      <c r="B939" s="16" t="s">
        <v>1410</v>
      </c>
      <c r="C939" s="260" t="s">
        <v>2682</v>
      </c>
      <c r="D939" s="262" t="s">
        <v>5126</v>
      </c>
      <c r="E939" s="31" t="s">
        <v>5377</v>
      </c>
      <c r="F939" s="31" t="s">
        <v>6017</v>
      </c>
      <c r="G939" s="31" t="s">
        <v>237</v>
      </c>
      <c r="H939" s="31" t="s">
        <v>2537</v>
      </c>
      <c r="I939" t="e">
        <f>_xlfn.XLOOKUP(C939,'様式Ⅲ－1(男子)'!$D$19:$D$108,'様式Ⅲ－1(男子)'!$J$19:$J$108)</f>
        <v>#N/A</v>
      </c>
    </row>
    <row r="940" spans="1:9">
      <c r="A940" s="264">
        <v>939</v>
      </c>
      <c r="B940" s="16" t="s">
        <v>1411</v>
      </c>
      <c r="C940" s="260" t="s">
        <v>3035</v>
      </c>
      <c r="D940" s="262" t="s">
        <v>5127</v>
      </c>
      <c r="E940" s="31" t="s">
        <v>5377</v>
      </c>
      <c r="F940" s="31" t="s">
        <v>6017</v>
      </c>
      <c r="G940" s="31" t="s">
        <v>237</v>
      </c>
      <c r="H940" s="31" t="s">
        <v>2538</v>
      </c>
      <c r="I940" t="e">
        <f>_xlfn.XLOOKUP(C940,'様式Ⅲ－1(男子)'!$D$19:$D$108,'様式Ⅲ－1(男子)'!$J$19:$J$108)</f>
        <v>#N/A</v>
      </c>
    </row>
    <row r="941" spans="1:9">
      <c r="A941" s="264">
        <v>940</v>
      </c>
      <c r="B941" s="16" t="s">
        <v>1412</v>
      </c>
      <c r="C941" s="260" t="s">
        <v>3157</v>
      </c>
      <c r="D941" s="262" t="s">
        <v>5128</v>
      </c>
      <c r="E941" s="31" t="s">
        <v>5377</v>
      </c>
      <c r="F941" s="31" t="s">
        <v>6017</v>
      </c>
      <c r="G941" s="31" t="s">
        <v>237</v>
      </c>
      <c r="H941" s="31" t="s">
        <v>2538</v>
      </c>
      <c r="I941" t="e">
        <f>_xlfn.XLOOKUP(C941,'様式Ⅲ－1(男子)'!$D$19:$D$108,'様式Ⅲ－1(男子)'!$J$19:$J$108)</f>
        <v>#N/A</v>
      </c>
    </row>
    <row r="942" spans="1:9">
      <c r="A942" s="264">
        <v>941</v>
      </c>
      <c r="B942" s="16" t="s">
        <v>1413</v>
      </c>
      <c r="C942" s="260" t="s">
        <v>3622</v>
      </c>
      <c r="D942" s="262" t="s">
        <v>5129</v>
      </c>
      <c r="E942" s="31" t="s">
        <v>5377</v>
      </c>
      <c r="F942" s="31" t="s">
        <v>6017</v>
      </c>
      <c r="G942" s="31" t="s">
        <v>237</v>
      </c>
      <c r="H942" s="31" t="s">
        <v>2542</v>
      </c>
      <c r="I942" t="e">
        <f>_xlfn.XLOOKUP(C942,'様式Ⅲ－1(男子)'!$D$19:$D$108,'様式Ⅲ－1(男子)'!$J$19:$J$108)</f>
        <v>#N/A</v>
      </c>
    </row>
    <row r="943" spans="1:9">
      <c r="A943" s="264">
        <v>942</v>
      </c>
      <c r="B943" s="16" t="s">
        <v>1414</v>
      </c>
      <c r="C943" s="260" t="s">
        <v>3621</v>
      </c>
      <c r="D943" s="262" t="s">
        <v>5130</v>
      </c>
      <c r="E943" s="31" t="s">
        <v>5377</v>
      </c>
      <c r="F943" s="31" t="s">
        <v>6017</v>
      </c>
      <c r="G943" s="31" t="s">
        <v>237</v>
      </c>
      <c r="H943" s="31" t="s">
        <v>2542</v>
      </c>
      <c r="I943" t="e">
        <f>_xlfn.XLOOKUP(C943,'様式Ⅲ－1(男子)'!$D$19:$D$108,'様式Ⅲ－1(男子)'!$J$19:$J$108)</f>
        <v>#N/A</v>
      </c>
    </row>
    <row r="944" spans="1:9">
      <c r="A944" s="264">
        <v>943</v>
      </c>
      <c r="B944" s="16" t="s">
        <v>1415</v>
      </c>
      <c r="C944" s="260" t="s">
        <v>3620</v>
      </c>
      <c r="D944" s="262" t="s">
        <v>5131</v>
      </c>
      <c r="E944" s="31" t="s">
        <v>5377</v>
      </c>
      <c r="F944" s="31" t="s">
        <v>6017</v>
      </c>
      <c r="G944" s="31" t="s">
        <v>237</v>
      </c>
      <c r="H944" s="31" t="s">
        <v>2542</v>
      </c>
      <c r="I944" t="e">
        <f>_xlfn.XLOOKUP(C944,'様式Ⅲ－1(男子)'!$D$19:$D$108,'様式Ⅲ－1(男子)'!$J$19:$J$108)</f>
        <v>#N/A</v>
      </c>
    </row>
    <row r="945" spans="1:9">
      <c r="A945" s="264">
        <v>944</v>
      </c>
      <c r="B945" s="16" t="s">
        <v>1416</v>
      </c>
      <c r="C945" s="260" t="s">
        <v>3623</v>
      </c>
      <c r="D945" s="262" t="s">
        <v>5132</v>
      </c>
      <c r="E945" s="31" t="s">
        <v>5377</v>
      </c>
      <c r="F945" s="31" t="s">
        <v>6017</v>
      </c>
      <c r="G945" s="31" t="s">
        <v>237</v>
      </c>
      <c r="H945" s="31" t="s">
        <v>2542</v>
      </c>
      <c r="I945" t="e">
        <f>_xlfn.XLOOKUP(C945,'様式Ⅲ－1(男子)'!$D$19:$D$108,'様式Ⅲ－1(男子)'!$J$19:$J$108)</f>
        <v>#N/A</v>
      </c>
    </row>
    <row r="946" spans="1:9">
      <c r="A946" s="264">
        <v>945</v>
      </c>
      <c r="B946" s="16" t="s">
        <v>1417</v>
      </c>
      <c r="C946" s="260" t="s">
        <v>3974</v>
      </c>
      <c r="D946" s="262" t="s">
        <v>5133</v>
      </c>
      <c r="E946" s="31" t="s">
        <v>5377</v>
      </c>
      <c r="F946" s="31" t="s">
        <v>6017</v>
      </c>
      <c r="G946" s="31" t="s">
        <v>260</v>
      </c>
      <c r="H946" s="31" t="s">
        <v>2536</v>
      </c>
      <c r="I946" t="e">
        <f>_xlfn.XLOOKUP(C946,'様式Ⅲ－1(男子)'!$D$19:$D$108,'様式Ⅲ－1(男子)'!$J$19:$J$108)</f>
        <v>#N/A</v>
      </c>
    </row>
    <row r="947" spans="1:9">
      <c r="A947" s="264">
        <v>946</v>
      </c>
      <c r="B947" s="16" t="s">
        <v>1418</v>
      </c>
      <c r="C947" s="260" t="s">
        <v>3975</v>
      </c>
      <c r="D947" s="262" t="s">
        <v>5134</v>
      </c>
      <c r="E947" s="31" t="s">
        <v>5377</v>
      </c>
      <c r="F947" s="31" t="s">
        <v>6017</v>
      </c>
      <c r="G947" s="31" t="s">
        <v>260</v>
      </c>
      <c r="H947" s="31" t="s">
        <v>2536</v>
      </c>
      <c r="I947" t="e">
        <f>_xlfn.XLOOKUP(C947,'様式Ⅲ－1(男子)'!$D$19:$D$108,'様式Ⅲ－1(男子)'!$J$19:$J$108)</f>
        <v>#N/A</v>
      </c>
    </row>
    <row r="948" spans="1:9">
      <c r="A948" s="264">
        <v>947</v>
      </c>
      <c r="B948" s="16" t="s">
        <v>1419</v>
      </c>
      <c r="C948" s="260" t="s">
        <v>3976</v>
      </c>
      <c r="D948" s="262" t="s">
        <v>5135</v>
      </c>
      <c r="E948" s="31" t="s">
        <v>5377</v>
      </c>
      <c r="F948" s="31" t="s">
        <v>6017</v>
      </c>
      <c r="G948" s="31" t="s">
        <v>277</v>
      </c>
      <c r="H948" s="31" t="s">
        <v>2536</v>
      </c>
      <c r="I948" t="e">
        <f>_xlfn.XLOOKUP(C948,'様式Ⅲ－1(男子)'!$D$19:$D$108,'様式Ⅲ－1(男子)'!$J$19:$J$108)</f>
        <v>#N/A</v>
      </c>
    </row>
    <row r="949" spans="1:9">
      <c r="A949" s="264">
        <v>948</v>
      </c>
      <c r="B949" s="16" t="s">
        <v>1420</v>
      </c>
      <c r="C949" s="260" t="s">
        <v>3977</v>
      </c>
      <c r="D949" s="262" t="s">
        <v>5136</v>
      </c>
      <c r="E949" s="31" t="s">
        <v>5377</v>
      </c>
      <c r="F949" s="31" t="s">
        <v>6017</v>
      </c>
      <c r="G949" s="31" t="s">
        <v>277</v>
      </c>
      <c r="H949" s="31" t="s">
        <v>2536</v>
      </c>
      <c r="I949" t="e">
        <f>_xlfn.XLOOKUP(C949,'様式Ⅲ－1(男子)'!$D$19:$D$108,'様式Ⅲ－1(男子)'!$J$19:$J$108)</f>
        <v>#N/A</v>
      </c>
    </row>
    <row r="950" spans="1:9">
      <c r="A950" s="264">
        <v>949</v>
      </c>
      <c r="B950" s="16" t="s">
        <v>1421</v>
      </c>
      <c r="C950" s="260" t="s">
        <v>2825</v>
      </c>
      <c r="D950" s="262" t="s">
        <v>5137</v>
      </c>
      <c r="E950" s="31" t="s">
        <v>5377</v>
      </c>
      <c r="F950" s="31" t="s">
        <v>6017</v>
      </c>
      <c r="G950" s="31" t="s">
        <v>277</v>
      </c>
      <c r="H950" s="31" t="s">
        <v>2537</v>
      </c>
      <c r="I950" t="e">
        <f>_xlfn.XLOOKUP(C950,'様式Ⅲ－1(男子)'!$D$19:$D$108,'様式Ⅲ－1(男子)'!$J$19:$J$108)</f>
        <v>#N/A</v>
      </c>
    </row>
    <row r="951" spans="1:9">
      <c r="A951" s="264">
        <v>950</v>
      </c>
      <c r="B951" s="16" t="s">
        <v>1422</v>
      </c>
      <c r="C951" s="260" t="s">
        <v>3978</v>
      </c>
      <c r="D951" s="262" t="s">
        <v>5138</v>
      </c>
      <c r="E951" s="31" t="s">
        <v>5377</v>
      </c>
      <c r="F951" s="31" t="s">
        <v>6017</v>
      </c>
      <c r="G951" s="31" t="s">
        <v>277</v>
      </c>
      <c r="H951" s="31" t="s">
        <v>2536</v>
      </c>
      <c r="I951" t="e">
        <f>_xlfn.XLOOKUP(C951,'様式Ⅲ－1(男子)'!$D$19:$D$108,'様式Ⅲ－1(男子)'!$J$19:$J$108)</f>
        <v>#N/A</v>
      </c>
    </row>
    <row r="952" spans="1:9">
      <c r="A952" s="264">
        <v>951</v>
      </c>
      <c r="B952" s="16" t="s">
        <v>1423</v>
      </c>
      <c r="C952" s="260" t="s">
        <v>3979</v>
      </c>
      <c r="D952" s="262" t="s">
        <v>5139</v>
      </c>
      <c r="E952" s="31" t="s">
        <v>5377</v>
      </c>
      <c r="F952" s="31" t="s">
        <v>6017</v>
      </c>
      <c r="G952" s="31" t="s">
        <v>277</v>
      </c>
      <c r="H952" s="31" t="s">
        <v>2536</v>
      </c>
      <c r="I952" t="e">
        <f>_xlfn.XLOOKUP(C952,'様式Ⅲ－1(男子)'!$D$19:$D$108,'様式Ⅲ－1(男子)'!$J$19:$J$108)</f>
        <v>#N/A</v>
      </c>
    </row>
    <row r="953" spans="1:9">
      <c r="A953" s="264">
        <v>952</v>
      </c>
      <c r="B953" s="16" t="s">
        <v>1424</v>
      </c>
      <c r="C953" s="260" t="s">
        <v>3980</v>
      </c>
      <c r="D953" s="262" t="s">
        <v>5140</v>
      </c>
      <c r="E953" s="31" t="s">
        <v>5377</v>
      </c>
      <c r="F953" s="31" t="s">
        <v>6017</v>
      </c>
      <c r="G953" s="31" t="s">
        <v>277</v>
      </c>
      <c r="H953" s="31" t="s">
        <v>2536</v>
      </c>
      <c r="I953" t="e">
        <f>_xlfn.XLOOKUP(C953,'様式Ⅲ－1(男子)'!$D$19:$D$108,'様式Ⅲ－1(男子)'!$J$19:$J$108)</f>
        <v>#N/A</v>
      </c>
    </row>
    <row r="954" spans="1:9">
      <c r="A954" s="264">
        <v>953</v>
      </c>
      <c r="B954" s="16" t="s">
        <v>1425</v>
      </c>
      <c r="C954" s="260" t="s">
        <v>3981</v>
      </c>
      <c r="D954" s="262" t="s">
        <v>5141</v>
      </c>
      <c r="E954" s="31" t="s">
        <v>5377</v>
      </c>
      <c r="F954" s="31" t="s">
        <v>6017</v>
      </c>
      <c r="G954" s="31" t="s">
        <v>277</v>
      </c>
      <c r="H954" s="31" t="s">
        <v>2536</v>
      </c>
      <c r="I954" t="e">
        <f>_xlfn.XLOOKUP(C954,'様式Ⅲ－1(男子)'!$D$19:$D$108,'様式Ⅲ－1(男子)'!$J$19:$J$108)</f>
        <v>#N/A</v>
      </c>
    </row>
    <row r="955" spans="1:9">
      <c r="A955" s="264">
        <v>954</v>
      </c>
      <c r="B955" s="16" t="s">
        <v>1426</v>
      </c>
      <c r="C955" s="260" t="s">
        <v>3982</v>
      </c>
      <c r="D955" s="262" t="s">
        <v>5142</v>
      </c>
      <c r="E955" s="31" t="s">
        <v>5377</v>
      </c>
      <c r="F955" s="31" t="s">
        <v>6017</v>
      </c>
      <c r="G955" s="31" t="s">
        <v>277</v>
      </c>
      <c r="H955" s="31" t="s">
        <v>2536</v>
      </c>
      <c r="I955" t="e">
        <f>_xlfn.XLOOKUP(C955,'様式Ⅲ－1(男子)'!$D$19:$D$108,'様式Ⅲ－1(男子)'!$J$19:$J$108)</f>
        <v>#N/A</v>
      </c>
    </row>
    <row r="956" spans="1:9">
      <c r="A956" s="264">
        <v>955</v>
      </c>
      <c r="B956" s="16" t="s">
        <v>1427</v>
      </c>
      <c r="C956" s="260" t="s">
        <v>3983</v>
      </c>
      <c r="D956" s="262" t="s">
        <v>5143</v>
      </c>
      <c r="E956" s="31" t="s">
        <v>5377</v>
      </c>
      <c r="F956" s="31" t="s">
        <v>6017</v>
      </c>
      <c r="G956" s="31" t="s">
        <v>295</v>
      </c>
      <c r="H956" s="31" t="s">
        <v>2536</v>
      </c>
      <c r="I956" t="e">
        <f>_xlfn.XLOOKUP(C956,'様式Ⅲ－1(男子)'!$D$19:$D$108,'様式Ⅲ－1(男子)'!$J$19:$J$108)</f>
        <v>#N/A</v>
      </c>
    </row>
    <row r="957" spans="1:9">
      <c r="A957" s="264">
        <v>956</v>
      </c>
      <c r="B957" s="16" t="s">
        <v>1428</v>
      </c>
      <c r="C957" s="260" t="s">
        <v>3984</v>
      </c>
      <c r="D957" s="262" t="s">
        <v>5144</v>
      </c>
      <c r="E957" s="31" t="s">
        <v>5377</v>
      </c>
      <c r="F957" s="31" t="s">
        <v>6017</v>
      </c>
      <c r="G957" s="31" t="s">
        <v>295</v>
      </c>
      <c r="H957" s="31" t="s">
        <v>2536</v>
      </c>
      <c r="I957" t="e">
        <f>_xlfn.XLOOKUP(C957,'様式Ⅲ－1(男子)'!$D$19:$D$108,'様式Ⅲ－1(男子)'!$J$19:$J$108)</f>
        <v>#N/A</v>
      </c>
    </row>
    <row r="958" spans="1:9">
      <c r="A958" s="264">
        <v>957</v>
      </c>
      <c r="B958" s="16" t="s">
        <v>1429</v>
      </c>
      <c r="C958" s="260" t="s">
        <v>3985</v>
      </c>
      <c r="D958" s="262" t="s">
        <v>5145</v>
      </c>
      <c r="E958" s="31" t="s">
        <v>5377</v>
      </c>
      <c r="F958" s="31" t="s">
        <v>6017</v>
      </c>
      <c r="G958" s="31" t="s">
        <v>295</v>
      </c>
      <c r="H958" s="31" t="s">
        <v>2536</v>
      </c>
      <c r="I958" t="e">
        <f>_xlfn.XLOOKUP(C958,'様式Ⅲ－1(男子)'!$D$19:$D$108,'様式Ⅲ－1(男子)'!$J$19:$J$108)</f>
        <v>#N/A</v>
      </c>
    </row>
    <row r="959" spans="1:9">
      <c r="A959" s="264">
        <v>958</v>
      </c>
      <c r="B959" s="16" t="s">
        <v>1430</v>
      </c>
      <c r="C959" s="260" t="s">
        <v>3986</v>
      </c>
      <c r="D959" s="262" t="s">
        <v>5146</v>
      </c>
      <c r="E959" s="31" t="s">
        <v>5377</v>
      </c>
      <c r="F959" s="31" t="s">
        <v>6017</v>
      </c>
      <c r="G959" s="31" t="s">
        <v>183</v>
      </c>
      <c r="H959" s="31" t="s">
        <v>3633</v>
      </c>
      <c r="I959" t="e">
        <f>_xlfn.XLOOKUP(C959,'様式Ⅲ－1(男子)'!$D$19:$D$108,'様式Ⅲ－1(男子)'!$J$19:$J$108)</f>
        <v>#N/A</v>
      </c>
    </row>
    <row r="960" spans="1:9">
      <c r="A960" s="264">
        <v>959</v>
      </c>
      <c r="B960" s="16" t="s">
        <v>1431</v>
      </c>
      <c r="C960" s="260" t="s">
        <v>3987</v>
      </c>
      <c r="D960" s="262" t="s">
        <v>5147</v>
      </c>
      <c r="E960" s="31" t="s">
        <v>5377</v>
      </c>
      <c r="F960" s="31" t="s">
        <v>6017</v>
      </c>
      <c r="G960" s="31" t="s">
        <v>183</v>
      </c>
      <c r="H960" s="31" t="s">
        <v>429</v>
      </c>
      <c r="I960" t="e">
        <f>_xlfn.XLOOKUP(C960,'様式Ⅲ－1(男子)'!$D$19:$D$108,'様式Ⅲ－1(男子)'!$J$19:$J$108)</f>
        <v>#N/A</v>
      </c>
    </row>
    <row r="961" spans="1:9">
      <c r="A961" s="264">
        <v>960</v>
      </c>
      <c r="B961" s="16" t="s">
        <v>1432</v>
      </c>
      <c r="C961" s="260" t="s">
        <v>3988</v>
      </c>
      <c r="D961" s="262" t="s">
        <v>5148</v>
      </c>
      <c r="E961" s="31" t="s">
        <v>5377</v>
      </c>
      <c r="F961" s="31" t="s">
        <v>6017</v>
      </c>
      <c r="G961" s="31" t="s">
        <v>183</v>
      </c>
      <c r="H961" s="31" t="s">
        <v>2536</v>
      </c>
      <c r="I961" t="e">
        <f>_xlfn.XLOOKUP(C961,'様式Ⅲ－1(男子)'!$D$19:$D$108,'様式Ⅲ－1(男子)'!$J$19:$J$108)</f>
        <v>#N/A</v>
      </c>
    </row>
    <row r="962" spans="1:9">
      <c r="A962" s="264">
        <v>961</v>
      </c>
      <c r="B962" s="16" t="s">
        <v>1433</v>
      </c>
      <c r="C962" s="260" t="s">
        <v>3989</v>
      </c>
      <c r="D962" s="262" t="s">
        <v>5149</v>
      </c>
      <c r="E962" s="31" t="s">
        <v>5377</v>
      </c>
      <c r="F962" s="31" t="s">
        <v>6017</v>
      </c>
      <c r="G962" s="31" t="s">
        <v>183</v>
      </c>
      <c r="H962" s="31" t="s">
        <v>2536</v>
      </c>
      <c r="I962" t="e">
        <f>_xlfn.XLOOKUP(C962,'様式Ⅲ－1(男子)'!$D$19:$D$108,'様式Ⅲ－1(男子)'!$J$19:$J$108)</f>
        <v>#N/A</v>
      </c>
    </row>
    <row r="963" spans="1:9">
      <c r="A963" s="264">
        <v>962</v>
      </c>
      <c r="B963" s="16" t="s">
        <v>1434</v>
      </c>
      <c r="C963" s="260" t="s">
        <v>3990</v>
      </c>
      <c r="D963" s="262" t="s">
        <v>5150</v>
      </c>
      <c r="E963" s="31" t="s">
        <v>5377</v>
      </c>
      <c r="F963" s="31" t="s">
        <v>6017</v>
      </c>
      <c r="G963" s="31" t="s">
        <v>183</v>
      </c>
      <c r="H963" s="31" t="s">
        <v>2536</v>
      </c>
      <c r="I963" t="e">
        <f>_xlfn.XLOOKUP(C963,'様式Ⅲ－1(男子)'!$D$19:$D$108,'様式Ⅲ－1(男子)'!$J$19:$J$108)</f>
        <v>#N/A</v>
      </c>
    </row>
    <row r="964" spans="1:9">
      <c r="A964" s="264">
        <v>963</v>
      </c>
      <c r="B964" s="16" t="s">
        <v>1435</v>
      </c>
      <c r="C964" s="260" t="s">
        <v>3991</v>
      </c>
      <c r="D964" s="262" t="s">
        <v>5151</v>
      </c>
      <c r="E964" s="31" t="s">
        <v>5377</v>
      </c>
      <c r="F964" s="31" t="s">
        <v>6017</v>
      </c>
      <c r="G964" s="31" t="s">
        <v>183</v>
      </c>
      <c r="H964" s="31" t="s">
        <v>2536</v>
      </c>
      <c r="I964" t="e">
        <f>_xlfn.XLOOKUP(C964,'様式Ⅲ－1(男子)'!$D$19:$D$108,'様式Ⅲ－1(男子)'!$J$19:$J$108)</f>
        <v>#N/A</v>
      </c>
    </row>
    <row r="965" spans="1:9">
      <c r="A965" s="264">
        <v>964</v>
      </c>
      <c r="B965" s="16" t="s">
        <v>1436</v>
      </c>
      <c r="C965" s="260" t="s">
        <v>3992</v>
      </c>
      <c r="D965" s="262" t="s">
        <v>5152</v>
      </c>
      <c r="E965" s="31" t="s">
        <v>5377</v>
      </c>
      <c r="F965" s="31" t="s">
        <v>6017</v>
      </c>
      <c r="G965" s="31" t="s">
        <v>183</v>
      </c>
      <c r="H965" s="31" t="s">
        <v>2536</v>
      </c>
      <c r="I965" t="e">
        <f>_xlfn.XLOOKUP(C965,'様式Ⅲ－1(男子)'!$D$19:$D$108,'様式Ⅲ－1(男子)'!$J$19:$J$108)</f>
        <v>#N/A</v>
      </c>
    </row>
    <row r="966" spans="1:9">
      <c r="A966" s="264">
        <v>965</v>
      </c>
      <c r="B966" s="16" t="s">
        <v>1437</v>
      </c>
      <c r="C966" s="260" t="s">
        <v>3993</v>
      </c>
      <c r="D966" s="262" t="s">
        <v>5153</v>
      </c>
      <c r="E966" s="31" t="s">
        <v>5377</v>
      </c>
      <c r="F966" s="31" t="s">
        <v>6017</v>
      </c>
      <c r="G966" s="31" t="s">
        <v>183</v>
      </c>
      <c r="H966" s="31" t="s">
        <v>2536</v>
      </c>
      <c r="I966" t="e">
        <f>_xlfn.XLOOKUP(C966,'様式Ⅲ－1(男子)'!$D$19:$D$108,'様式Ⅲ－1(男子)'!$J$19:$J$108)</f>
        <v>#N/A</v>
      </c>
    </row>
    <row r="967" spans="1:9">
      <c r="A967" s="264">
        <v>966</v>
      </c>
      <c r="B967" s="16" t="s">
        <v>1438</v>
      </c>
      <c r="C967" s="260" t="s">
        <v>3994</v>
      </c>
      <c r="D967" s="262" t="s">
        <v>5154</v>
      </c>
      <c r="E967" s="31" t="s">
        <v>5377</v>
      </c>
      <c r="F967" s="31" t="s">
        <v>6017</v>
      </c>
      <c r="G967" s="31" t="s">
        <v>183</v>
      </c>
      <c r="H967" s="31" t="s">
        <v>2536</v>
      </c>
      <c r="I967" t="e">
        <f>_xlfn.XLOOKUP(C967,'様式Ⅲ－1(男子)'!$D$19:$D$108,'様式Ⅲ－1(男子)'!$J$19:$J$108)</f>
        <v>#N/A</v>
      </c>
    </row>
    <row r="968" spans="1:9">
      <c r="A968" s="264">
        <v>967</v>
      </c>
      <c r="B968" s="16" t="s">
        <v>1439</v>
      </c>
      <c r="C968" s="260" t="s">
        <v>3995</v>
      </c>
      <c r="D968" s="262" t="s">
        <v>5155</v>
      </c>
      <c r="E968" s="31" t="s">
        <v>5377</v>
      </c>
      <c r="F968" s="31" t="s">
        <v>6017</v>
      </c>
      <c r="G968" s="31" t="s">
        <v>183</v>
      </c>
      <c r="H968" s="31" t="s">
        <v>2536</v>
      </c>
      <c r="I968" t="e">
        <f>_xlfn.XLOOKUP(C968,'様式Ⅲ－1(男子)'!$D$19:$D$108,'様式Ⅲ－1(男子)'!$J$19:$J$108)</f>
        <v>#N/A</v>
      </c>
    </row>
    <row r="969" spans="1:9">
      <c r="A969" s="264">
        <v>968</v>
      </c>
      <c r="B969" s="16" t="s">
        <v>1440</v>
      </c>
      <c r="C969" s="260" t="s">
        <v>3996</v>
      </c>
      <c r="D969" s="262" t="s">
        <v>5156</v>
      </c>
      <c r="E969" s="31" t="s">
        <v>5377</v>
      </c>
      <c r="F969" s="31" t="s">
        <v>6017</v>
      </c>
      <c r="G969" s="31" t="s">
        <v>183</v>
      </c>
      <c r="H969" s="31" t="s">
        <v>2536</v>
      </c>
      <c r="I969" t="e">
        <f>_xlfn.XLOOKUP(C969,'様式Ⅲ－1(男子)'!$D$19:$D$108,'様式Ⅲ－1(男子)'!$J$19:$J$108)</f>
        <v>#N/A</v>
      </c>
    </row>
    <row r="970" spans="1:9">
      <c r="A970" s="264">
        <v>969</v>
      </c>
      <c r="B970" s="16" t="s">
        <v>1441</v>
      </c>
      <c r="C970" s="260" t="s">
        <v>3997</v>
      </c>
      <c r="D970" s="262" t="s">
        <v>5157</v>
      </c>
      <c r="E970" s="31" t="s">
        <v>5377</v>
      </c>
      <c r="F970" s="31" t="s">
        <v>6017</v>
      </c>
      <c r="G970" s="31" t="s">
        <v>183</v>
      </c>
      <c r="H970" s="31" t="s">
        <v>2536</v>
      </c>
      <c r="I970" t="e">
        <f>_xlfn.XLOOKUP(C970,'様式Ⅲ－1(男子)'!$D$19:$D$108,'様式Ⅲ－1(男子)'!$J$19:$J$108)</f>
        <v>#N/A</v>
      </c>
    </row>
    <row r="971" spans="1:9">
      <c r="A971" s="264">
        <v>970</v>
      </c>
      <c r="B971" s="16" t="s">
        <v>1442</v>
      </c>
      <c r="C971" s="260" t="s">
        <v>3998</v>
      </c>
      <c r="D971" s="262" t="s">
        <v>5158</v>
      </c>
      <c r="E971" s="31" t="s">
        <v>5377</v>
      </c>
      <c r="F971" s="31" t="s">
        <v>6017</v>
      </c>
      <c r="G971" s="31" t="s">
        <v>183</v>
      </c>
      <c r="H971" s="31" t="s">
        <v>2536</v>
      </c>
      <c r="I971" t="e">
        <f>_xlfn.XLOOKUP(C971,'様式Ⅲ－1(男子)'!$D$19:$D$108,'様式Ⅲ－1(男子)'!$J$19:$J$108)</f>
        <v>#N/A</v>
      </c>
    </row>
    <row r="972" spans="1:9">
      <c r="A972" s="264">
        <v>971</v>
      </c>
      <c r="B972" s="16" t="s">
        <v>1443</v>
      </c>
      <c r="C972" s="260" t="s">
        <v>3999</v>
      </c>
      <c r="D972" s="262" t="s">
        <v>5159</v>
      </c>
      <c r="E972" s="31" t="s">
        <v>5377</v>
      </c>
      <c r="F972" s="31" t="s">
        <v>6017</v>
      </c>
      <c r="G972" s="31" t="s">
        <v>164</v>
      </c>
      <c r="H972" s="31" t="s">
        <v>2536</v>
      </c>
      <c r="I972" t="e">
        <f>_xlfn.XLOOKUP(C972,'様式Ⅲ－1(男子)'!$D$19:$D$108,'様式Ⅲ－1(男子)'!$J$19:$J$108)</f>
        <v>#N/A</v>
      </c>
    </row>
    <row r="973" spans="1:9">
      <c r="A973" s="264">
        <v>972</v>
      </c>
      <c r="B973" s="16" t="s">
        <v>1444</v>
      </c>
      <c r="C973" s="260" t="s">
        <v>4000</v>
      </c>
      <c r="D973" s="262" t="s">
        <v>5160</v>
      </c>
      <c r="E973" s="31" t="s">
        <v>5377</v>
      </c>
      <c r="F973" s="31" t="s">
        <v>6017</v>
      </c>
      <c r="G973" s="31" t="s">
        <v>164</v>
      </c>
      <c r="H973" s="31" t="s">
        <v>2536</v>
      </c>
      <c r="I973" t="e">
        <f>_xlfn.XLOOKUP(C973,'様式Ⅲ－1(男子)'!$D$19:$D$108,'様式Ⅲ－1(男子)'!$J$19:$J$108)</f>
        <v>#N/A</v>
      </c>
    </row>
    <row r="974" spans="1:9">
      <c r="A974" s="264">
        <v>973</v>
      </c>
      <c r="B974" s="16" t="s">
        <v>1445</v>
      </c>
      <c r="C974" s="260" t="s">
        <v>4001</v>
      </c>
      <c r="D974" s="262" t="s">
        <v>5161</v>
      </c>
      <c r="E974" s="31" t="s">
        <v>5377</v>
      </c>
      <c r="F974" s="31" t="s">
        <v>6017</v>
      </c>
      <c r="G974" s="31" t="s">
        <v>164</v>
      </c>
      <c r="H974" s="31" t="s">
        <v>2536</v>
      </c>
      <c r="I974" t="e">
        <f>_xlfn.XLOOKUP(C974,'様式Ⅲ－1(男子)'!$D$19:$D$108,'様式Ⅲ－1(男子)'!$J$19:$J$108)</f>
        <v>#N/A</v>
      </c>
    </row>
    <row r="975" spans="1:9">
      <c r="A975" s="264">
        <v>974</v>
      </c>
      <c r="B975" s="16" t="s">
        <v>1446</v>
      </c>
      <c r="C975" s="260" t="s">
        <v>4002</v>
      </c>
      <c r="D975" s="262" t="s">
        <v>5162</v>
      </c>
      <c r="E975" s="31" t="s">
        <v>5377</v>
      </c>
      <c r="F975" s="31" t="s">
        <v>6017</v>
      </c>
      <c r="G975" s="31" t="s">
        <v>164</v>
      </c>
      <c r="H975" s="31" t="s">
        <v>2536</v>
      </c>
      <c r="I975" t="e">
        <f>_xlfn.XLOOKUP(C975,'様式Ⅲ－1(男子)'!$D$19:$D$108,'様式Ⅲ－1(男子)'!$J$19:$J$108)</f>
        <v>#N/A</v>
      </c>
    </row>
    <row r="976" spans="1:9">
      <c r="A976" s="264">
        <v>975</v>
      </c>
      <c r="B976" s="16" t="s">
        <v>1447</v>
      </c>
      <c r="C976" s="260" t="s">
        <v>2821</v>
      </c>
      <c r="D976" s="262" t="s">
        <v>5163</v>
      </c>
      <c r="E976" s="31" t="s">
        <v>5377</v>
      </c>
      <c r="F976" s="31" t="s">
        <v>6017</v>
      </c>
      <c r="G976" s="31" t="s">
        <v>200</v>
      </c>
      <c r="H976" s="31" t="s">
        <v>2537</v>
      </c>
      <c r="I976" t="e">
        <f>_xlfn.XLOOKUP(C976,'様式Ⅲ－1(男子)'!$D$19:$D$108,'様式Ⅲ－1(男子)'!$J$19:$J$108)</f>
        <v>#N/A</v>
      </c>
    </row>
    <row r="977" spans="1:9">
      <c r="A977" s="264">
        <v>976</v>
      </c>
      <c r="B977" s="16" t="s">
        <v>1448</v>
      </c>
      <c r="C977" s="260" t="s">
        <v>4003</v>
      </c>
      <c r="D977" s="262" t="s">
        <v>5164</v>
      </c>
      <c r="E977" s="31" t="s">
        <v>5377</v>
      </c>
      <c r="F977" s="31" t="s">
        <v>6017</v>
      </c>
      <c r="G977" s="31" t="s">
        <v>200</v>
      </c>
      <c r="H977" s="31" t="s">
        <v>2538</v>
      </c>
      <c r="I977" t="e">
        <f>_xlfn.XLOOKUP(C977,'様式Ⅲ－1(男子)'!$D$19:$D$108,'様式Ⅲ－1(男子)'!$J$19:$J$108)</f>
        <v>#N/A</v>
      </c>
    </row>
    <row r="978" spans="1:9">
      <c r="A978" s="264">
        <v>977</v>
      </c>
      <c r="B978" s="16" t="s">
        <v>1449</v>
      </c>
      <c r="C978" s="260" t="s">
        <v>4004</v>
      </c>
      <c r="D978" s="262" t="s">
        <v>5165</v>
      </c>
      <c r="E978" s="31" t="s">
        <v>5377</v>
      </c>
      <c r="F978" s="31" t="s">
        <v>6017</v>
      </c>
      <c r="G978" s="31" t="s">
        <v>2557</v>
      </c>
      <c r="H978" s="31" t="s">
        <v>2536</v>
      </c>
      <c r="I978" t="e">
        <f>_xlfn.XLOOKUP(C978,'様式Ⅲ－1(男子)'!$D$19:$D$108,'様式Ⅲ－1(男子)'!$J$19:$J$108)</f>
        <v>#N/A</v>
      </c>
    </row>
    <row r="979" spans="1:9">
      <c r="A979" s="264">
        <v>978</v>
      </c>
      <c r="B979" s="16" t="s">
        <v>1450</v>
      </c>
      <c r="C979" s="260" t="s">
        <v>4005</v>
      </c>
      <c r="D979" s="262" t="s">
        <v>5166</v>
      </c>
      <c r="E979" s="31" t="s">
        <v>5377</v>
      </c>
      <c r="F979" s="31" t="s">
        <v>6017</v>
      </c>
      <c r="G979" s="31" t="s">
        <v>215</v>
      </c>
      <c r="H979" s="31" t="s">
        <v>2537</v>
      </c>
      <c r="I979" t="e">
        <f>_xlfn.XLOOKUP(C979,'様式Ⅲ－1(男子)'!$D$19:$D$108,'様式Ⅲ－1(男子)'!$J$19:$J$108)</f>
        <v>#N/A</v>
      </c>
    </row>
    <row r="980" spans="1:9">
      <c r="A980" s="264">
        <v>979</v>
      </c>
      <c r="B980" s="16" t="s">
        <v>1451</v>
      </c>
      <c r="C980" s="261" t="s">
        <v>4006</v>
      </c>
      <c r="D980" s="262" t="s">
        <v>5167</v>
      </c>
      <c r="E980" s="31" t="s">
        <v>5377</v>
      </c>
      <c r="F980" s="31" t="s">
        <v>6017</v>
      </c>
      <c r="G980" s="31" t="s">
        <v>215</v>
      </c>
      <c r="H980" s="31" t="s">
        <v>2536</v>
      </c>
      <c r="I980" t="e">
        <f>_xlfn.XLOOKUP(C980,'様式Ⅲ－1(男子)'!$D$19:$D$108,'様式Ⅲ－1(男子)'!$J$19:$J$108)</f>
        <v>#N/A</v>
      </c>
    </row>
    <row r="981" spans="1:9">
      <c r="A981" s="264">
        <v>980</v>
      </c>
      <c r="B981" s="16" t="s">
        <v>1452</v>
      </c>
      <c r="C981" s="261" t="s">
        <v>4007</v>
      </c>
      <c r="D981" s="262" t="s">
        <v>5168</v>
      </c>
      <c r="E981" s="31" t="s">
        <v>5377</v>
      </c>
      <c r="F981" s="31" t="s">
        <v>6017</v>
      </c>
      <c r="G981" s="31" t="s">
        <v>215</v>
      </c>
      <c r="H981" s="31" t="s">
        <v>2536</v>
      </c>
      <c r="I981" t="e">
        <f>_xlfn.XLOOKUP(C981,'様式Ⅲ－1(男子)'!$D$19:$D$108,'様式Ⅲ－1(男子)'!$J$19:$J$108)</f>
        <v>#N/A</v>
      </c>
    </row>
    <row r="982" spans="1:9">
      <c r="A982" s="264">
        <v>981</v>
      </c>
      <c r="B982" s="16" t="s">
        <v>1453</v>
      </c>
      <c r="C982" s="261" t="s">
        <v>4008</v>
      </c>
      <c r="D982" s="262" t="s">
        <v>5169</v>
      </c>
      <c r="E982" s="31" t="s">
        <v>5377</v>
      </c>
      <c r="F982" s="31" t="s">
        <v>6017</v>
      </c>
      <c r="G982" s="31" t="s">
        <v>206</v>
      </c>
      <c r="H982" s="31" t="s">
        <v>2536</v>
      </c>
      <c r="I982" t="e">
        <f>_xlfn.XLOOKUP(C982,'様式Ⅲ－1(男子)'!$D$19:$D$108,'様式Ⅲ－1(男子)'!$J$19:$J$108)</f>
        <v>#N/A</v>
      </c>
    </row>
    <row r="983" spans="1:9">
      <c r="A983" s="264">
        <v>982</v>
      </c>
      <c r="B983" s="16" t="s">
        <v>1454</v>
      </c>
      <c r="C983" s="261" t="s">
        <v>4009</v>
      </c>
      <c r="D983" s="262" t="s">
        <v>5170</v>
      </c>
      <c r="E983" s="31" t="s">
        <v>5377</v>
      </c>
      <c r="F983" s="31" t="s">
        <v>6017</v>
      </c>
      <c r="G983" s="31" t="s">
        <v>206</v>
      </c>
      <c r="H983" s="31" t="s">
        <v>2536</v>
      </c>
      <c r="I983" t="e">
        <f>_xlfn.XLOOKUP(C983,'様式Ⅲ－1(男子)'!$D$19:$D$108,'様式Ⅲ－1(男子)'!$J$19:$J$108)</f>
        <v>#N/A</v>
      </c>
    </row>
    <row r="984" spans="1:9">
      <c r="A984" s="264">
        <v>983</v>
      </c>
      <c r="B984" s="16" t="s">
        <v>1455</v>
      </c>
      <c r="C984" s="261" t="s">
        <v>4010</v>
      </c>
      <c r="D984" s="262" t="s">
        <v>5171</v>
      </c>
      <c r="E984" s="31" t="s">
        <v>5377</v>
      </c>
      <c r="F984" s="31" t="s">
        <v>6017</v>
      </c>
      <c r="G984" s="31" t="s">
        <v>206</v>
      </c>
      <c r="H984" s="31" t="s">
        <v>2538</v>
      </c>
      <c r="I984" t="e">
        <f>_xlfn.XLOOKUP(C984,'様式Ⅲ－1(男子)'!$D$19:$D$108,'様式Ⅲ－1(男子)'!$J$19:$J$108)</f>
        <v>#N/A</v>
      </c>
    </row>
    <row r="985" spans="1:9">
      <c r="A985" s="264">
        <v>984</v>
      </c>
      <c r="B985" s="16" t="s">
        <v>1456</v>
      </c>
      <c r="C985" s="261" t="s">
        <v>4011</v>
      </c>
      <c r="D985" s="262" t="s">
        <v>5172</v>
      </c>
      <c r="E985" s="31" t="s">
        <v>5377</v>
      </c>
      <c r="F985" s="31" t="s">
        <v>6017</v>
      </c>
      <c r="G985" s="31" t="s">
        <v>206</v>
      </c>
      <c r="H985" s="31" t="s">
        <v>2542</v>
      </c>
      <c r="I985" t="e">
        <f>_xlfn.XLOOKUP(C985,'様式Ⅲ－1(男子)'!$D$19:$D$108,'様式Ⅲ－1(男子)'!$J$19:$J$108)</f>
        <v>#N/A</v>
      </c>
    </row>
    <row r="986" spans="1:9">
      <c r="A986" s="264">
        <v>985</v>
      </c>
      <c r="B986" s="16" t="s">
        <v>1457</v>
      </c>
      <c r="C986" s="261" t="s">
        <v>4012</v>
      </c>
      <c r="D986" s="262" t="s">
        <v>5173</v>
      </c>
      <c r="E986" s="31" t="s">
        <v>5377</v>
      </c>
      <c r="F986" s="31" t="s">
        <v>6017</v>
      </c>
      <c r="G986" s="31" t="s">
        <v>206</v>
      </c>
      <c r="H986" s="31" t="s">
        <v>2536</v>
      </c>
      <c r="I986" t="e">
        <f>_xlfn.XLOOKUP(C986,'様式Ⅲ－1(男子)'!$D$19:$D$108,'様式Ⅲ－1(男子)'!$J$19:$J$108)</f>
        <v>#N/A</v>
      </c>
    </row>
    <row r="987" spans="1:9">
      <c r="A987" s="264">
        <v>986</v>
      </c>
      <c r="B987" s="16" t="s">
        <v>1458</v>
      </c>
      <c r="C987" s="261" t="s">
        <v>4013</v>
      </c>
      <c r="D987" s="262" t="s">
        <v>5174</v>
      </c>
      <c r="E987" s="31" t="s">
        <v>5377</v>
      </c>
      <c r="F987" s="31" t="s">
        <v>6017</v>
      </c>
      <c r="G987" s="31" t="s">
        <v>206</v>
      </c>
      <c r="H987" s="31" t="s">
        <v>2536</v>
      </c>
      <c r="I987" t="e">
        <f>_xlfn.XLOOKUP(C987,'様式Ⅲ－1(男子)'!$D$19:$D$108,'様式Ⅲ－1(男子)'!$J$19:$J$108)</f>
        <v>#N/A</v>
      </c>
    </row>
    <row r="988" spans="1:9">
      <c r="A988" s="264">
        <v>987</v>
      </c>
      <c r="B988" s="16" t="s">
        <v>1459</v>
      </c>
      <c r="C988" s="261" t="s">
        <v>3107</v>
      </c>
      <c r="D988" s="262" t="s">
        <v>5175</v>
      </c>
      <c r="E988" s="31" t="s">
        <v>5377</v>
      </c>
      <c r="F988" s="31" t="s">
        <v>6017</v>
      </c>
      <c r="G988" s="31" t="s">
        <v>292</v>
      </c>
      <c r="H988" s="31" t="s">
        <v>2538</v>
      </c>
      <c r="I988" t="e">
        <f>_xlfn.XLOOKUP(C988,'様式Ⅲ－1(男子)'!$D$19:$D$108,'様式Ⅲ－1(男子)'!$J$19:$J$108)</f>
        <v>#N/A</v>
      </c>
    </row>
    <row r="989" spans="1:9">
      <c r="A989" s="264">
        <v>988</v>
      </c>
      <c r="B989" s="16" t="s">
        <v>1460</v>
      </c>
      <c r="C989" s="261" t="s">
        <v>2936</v>
      </c>
      <c r="D989" s="262" t="s">
        <v>5176</v>
      </c>
      <c r="E989" s="31" t="s">
        <v>5377</v>
      </c>
      <c r="F989" s="31" t="s">
        <v>6017</v>
      </c>
      <c r="G989" s="31" t="s">
        <v>292</v>
      </c>
      <c r="H989" s="31" t="s">
        <v>424</v>
      </c>
      <c r="I989" t="e">
        <f>_xlfn.XLOOKUP(C989,'様式Ⅲ－1(男子)'!$D$19:$D$108,'様式Ⅲ－1(男子)'!$J$19:$J$108)</f>
        <v>#N/A</v>
      </c>
    </row>
    <row r="990" spans="1:9">
      <c r="A990" s="264">
        <v>989</v>
      </c>
      <c r="B990" s="16" t="s">
        <v>1461</v>
      </c>
      <c r="C990" s="261" t="s">
        <v>4014</v>
      </c>
      <c r="D990" s="262" t="s">
        <v>5177</v>
      </c>
      <c r="E990" s="31" t="s">
        <v>5377</v>
      </c>
      <c r="F990" s="31" t="s">
        <v>6017</v>
      </c>
      <c r="G990" s="31" t="s">
        <v>292</v>
      </c>
      <c r="H990" s="31" t="s">
        <v>2536</v>
      </c>
      <c r="I990" t="e">
        <f>_xlfn.XLOOKUP(C990,'様式Ⅲ－1(男子)'!$D$19:$D$108,'様式Ⅲ－1(男子)'!$J$19:$J$108)</f>
        <v>#N/A</v>
      </c>
    </row>
    <row r="991" spans="1:9">
      <c r="A991" s="264">
        <v>990</v>
      </c>
      <c r="B991" s="16" t="s">
        <v>1462</v>
      </c>
      <c r="C991" s="261" t="s">
        <v>4015</v>
      </c>
      <c r="D991" s="262" t="s">
        <v>5178</v>
      </c>
      <c r="E991" s="31" t="s">
        <v>5377</v>
      </c>
      <c r="F991" s="31" t="s">
        <v>6017</v>
      </c>
      <c r="G991" s="31" t="s">
        <v>228</v>
      </c>
      <c r="H991" s="31" t="s">
        <v>2536</v>
      </c>
      <c r="I991" t="e">
        <f>_xlfn.XLOOKUP(C991,'様式Ⅲ－1(男子)'!$D$19:$D$108,'様式Ⅲ－1(男子)'!$J$19:$J$108)</f>
        <v>#N/A</v>
      </c>
    </row>
    <row r="992" spans="1:9">
      <c r="A992" s="264">
        <v>991</v>
      </c>
      <c r="B992" s="16" t="s">
        <v>1463</v>
      </c>
      <c r="C992" s="261" t="s">
        <v>4016</v>
      </c>
      <c r="D992" s="262" t="s">
        <v>5179</v>
      </c>
      <c r="E992" s="31" t="s">
        <v>5377</v>
      </c>
      <c r="F992" s="31" t="s">
        <v>6017</v>
      </c>
      <c r="G992" s="31" t="s">
        <v>228</v>
      </c>
      <c r="H992" s="31" t="s">
        <v>2536</v>
      </c>
      <c r="I992" t="e">
        <f>_xlfn.XLOOKUP(C992,'様式Ⅲ－1(男子)'!$D$19:$D$108,'様式Ⅲ－1(男子)'!$J$19:$J$108)</f>
        <v>#N/A</v>
      </c>
    </row>
    <row r="993" spans="1:9">
      <c r="A993" s="264">
        <v>992</v>
      </c>
      <c r="B993" s="16" t="s">
        <v>1464</v>
      </c>
      <c r="C993" s="261" t="s">
        <v>4017</v>
      </c>
      <c r="D993" s="262" t="s">
        <v>5180</v>
      </c>
      <c r="E993" s="31" t="s">
        <v>5377</v>
      </c>
      <c r="F993" s="31" t="s">
        <v>6017</v>
      </c>
      <c r="G993" s="31" t="s">
        <v>228</v>
      </c>
      <c r="H993" s="31" t="s">
        <v>2536</v>
      </c>
      <c r="I993" t="e">
        <f>_xlfn.XLOOKUP(C993,'様式Ⅲ－1(男子)'!$D$19:$D$108,'様式Ⅲ－1(男子)'!$J$19:$J$108)</f>
        <v>#N/A</v>
      </c>
    </row>
    <row r="994" spans="1:9">
      <c r="A994" s="264">
        <v>993</v>
      </c>
      <c r="B994" s="16" t="s">
        <v>1465</v>
      </c>
      <c r="C994" s="261" t="s">
        <v>4018</v>
      </c>
      <c r="D994" s="262" t="s">
        <v>5181</v>
      </c>
      <c r="E994" s="31" t="s">
        <v>5377</v>
      </c>
      <c r="F994" s="31" t="s">
        <v>6017</v>
      </c>
      <c r="G994" s="31" t="s">
        <v>228</v>
      </c>
      <c r="H994" s="31" t="s">
        <v>2536</v>
      </c>
      <c r="I994" t="e">
        <f>_xlfn.XLOOKUP(C994,'様式Ⅲ－1(男子)'!$D$19:$D$108,'様式Ⅲ－1(男子)'!$J$19:$J$108)</f>
        <v>#N/A</v>
      </c>
    </row>
    <row r="995" spans="1:9">
      <c r="A995" s="264">
        <v>994</v>
      </c>
      <c r="B995" s="16" t="s">
        <v>1466</v>
      </c>
      <c r="C995" s="261" t="s">
        <v>4019</v>
      </c>
      <c r="D995" s="262" t="s">
        <v>5182</v>
      </c>
      <c r="E995" s="31" t="s">
        <v>5377</v>
      </c>
      <c r="F995" s="31" t="s">
        <v>6017</v>
      </c>
      <c r="G995" s="31" t="s">
        <v>228</v>
      </c>
      <c r="H995" s="31" t="s">
        <v>2536</v>
      </c>
      <c r="I995" t="e">
        <f>_xlfn.XLOOKUP(C995,'様式Ⅲ－1(男子)'!$D$19:$D$108,'様式Ⅲ－1(男子)'!$J$19:$J$108)</f>
        <v>#N/A</v>
      </c>
    </row>
    <row r="996" spans="1:9">
      <c r="A996" s="264">
        <v>995</v>
      </c>
      <c r="B996" s="16" t="s">
        <v>1467</v>
      </c>
      <c r="C996" s="261" t="s">
        <v>4020</v>
      </c>
      <c r="D996" s="262" t="s">
        <v>5183</v>
      </c>
      <c r="E996" s="31" t="s">
        <v>5377</v>
      </c>
      <c r="F996" s="31" t="s">
        <v>6017</v>
      </c>
      <c r="G996" s="31" t="s">
        <v>228</v>
      </c>
      <c r="H996" s="31" t="s">
        <v>2536</v>
      </c>
      <c r="I996" t="e">
        <f>_xlfn.XLOOKUP(C996,'様式Ⅲ－1(男子)'!$D$19:$D$108,'様式Ⅲ－1(男子)'!$J$19:$J$108)</f>
        <v>#N/A</v>
      </c>
    </row>
    <row r="997" spans="1:9">
      <c r="A997" s="264">
        <v>996</v>
      </c>
      <c r="B997" s="16" t="s">
        <v>1468</v>
      </c>
      <c r="C997" s="261" t="s">
        <v>4021</v>
      </c>
      <c r="D997" s="262" t="s">
        <v>5184</v>
      </c>
      <c r="E997" s="31" t="s">
        <v>5377</v>
      </c>
      <c r="F997" s="31" t="s">
        <v>6017</v>
      </c>
      <c r="G997" s="31" t="s">
        <v>228</v>
      </c>
      <c r="H997" s="31" t="s">
        <v>2536</v>
      </c>
      <c r="I997" t="e">
        <f>_xlfn.XLOOKUP(C997,'様式Ⅲ－1(男子)'!$D$19:$D$108,'様式Ⅲ－1(男子)'!$J$19:$J$108)</f>
        <v>#N/A</v>
      </c>
    </row>
    <row r="998" spans="1:9">
      <c r="A998" s="264">
        <v>997</v>
      </c>
      <c r="B998" s="16" t="s">
        <v>1469</v>
      </c>
      <c r="C998" s="261" t="s">
        <v>4022</v>
      </c>
      <c r="D998" s="262" t="s">
        <v>5185</v>
      </c>
      <c r="E998" s="31" t="s">
        <v>5377</v>
      </c>
      <c r="F998" s="31" t="s">
        <v>6017</v>
      </c>
      <c r="G998" s="31" t="s">
        <v>228</v>
      </c>
      <c r="H998" s="31" t="s">
        <v>2536</v>
      </c>
      <c r="I998" t="e">
        <f>_xlfn.XLOOKUP(C998,'様式Ⅲ－1(男子)'!$D$19:$D$108,'様式Ⅲ－1(男子)'!$J$19:$J$108)</f>
        <v>#N/A</v>
      </c>
    </row>
    <row r="999" spans="1:9">
      <c r="A999" s="264">
        <v>998</v>
      </c>
      <c r="B999" s="16" t="s">
        <v>1470</v>
      </c>
      <c r="C999" s="261" t="s">
        <v>4023</v>
      </c>
      <c r="D999" s="262" t="s">
        <v>5186</v>
      </c>
      <c r="E999" s="31" t="s">
        <v>5377</v>
      </c>
      <c r="F999" s="31" t="s">
        <v>6017</v>
      </c>
      <c r="G999" s="31" t="s">
        <v>228</v>
      </c>
      <c r="H999" s="31" t="s">
        <v>2536</v>
      </c>
      <c r="I999" t="e">
        <f>_xlfn.XLOOKUP(C999,'様式Ⅲ－1(男子)'!$D$19:$D$108,'様式Ⅲ－1(男子)'!$J$19:$J$108)</f>
        <v>#N/A</v>
      </c>
    </row>
    <row r="1000" spans="1:9">
      <c r="A1000" s="264">
        <v>999</v>
      </c>
      <c r="B1000" s="16" t="s">
        <v>1471</v>
      </c>
      <c r="C1000" s="261" t="s">
        <v>4024</v>
      </c>
      <c r="D1000" s="262" t="s">
        <v>5187</v>
      </c>
      <c r="E1000" s="31" t="s">
        <v>5377</v>
      </c>
      <c r="F1000" s="31" t="s">
        <v>6017</v>
      </c>
      <c r="G1000" s="31" t="s">
        <v>228</v>
      </c>
      <c r="H1000" s="31" t="s">
        <v>2536</v>
      </c>
      <c r="I1000" t="e">
        <f>_xlfn.XLOOKUP(C1000,'様式Ⅲ－1(男子)'!$D$19:$D$108,'様式Ⅲ－1(男子)'!$J$19:$J$108)</f>
        <v>#N/A</v>
      </c>
    </row>
    <row r="1001" spans="1:9">
      <c r="A1001" s="264">
        <v>1000</v>
      </c>
      <c r="B1001" s="16" t="s">
        <v>1472</v>
      </c>
      <c r="C1001" s="261" t="s">
        <v>4025</v>
      </c>
      <c r="D1001" s="262" t="s">
        <v>5188</v>
      </c>
      <c r="E1001" s="31" t="s">
        <v>5377</v>
      </c>
      <c r="F1001" s="31" t="s">
        <v>6017</v>
      </c>
      <c r="G1001" s="31" t="s">
        <v>228</v>
      </c>
      <c r="H1001" s="31" t="s">
        <v>2536</v>
      </c>
      <c r="I1001" t="e">
        <f>_xlfn.XLOOKUP(C1001,'様式Ⅲ－1(男子)'!$D$19:$D$108,'様式Ⅲ－1(男子)'!$J$19:$J$108)</f>
        <v>#N/A</v>
      </c>
    </row>
    <row r="1002" spans="1:9">
      <c r="A1002" s="264">
        <v>1001</v>
      </c>
      <c r="B1002" s="16" t="s">
        <v>1473</v>
      </c>
      <c r="C1002" s="261" t="s">
        <v>4026</v>
      </c>
      <c r="D1002" s="262" t="s">
        <v>5189</v>
      </c>
      <c r="E1002" s="31" t="s">
        <v>5377</v>
      </c>
      <c r="F1002" s="31" t="s">
        <v>6017</v>
      </c>
      <c r="G1002" s="31" t="s">
        <v>264</v>
      </c>
      <c r="H1002" s="31" t="s">
        <v>2536</v>
      </c>
      <c r="I1002" t="e">
        <f>_xlfn.XLOOKUP(C1002,'様式Ⅲ－1(男子)'!$D$19:$D$108,'様式Ⅲ－1(男子)'!$J$19:$J$108)</f>
        <v>#N/A</v>
      </c>
    </row>
    <row r="1003" spans="1:9">
      <c r="A1003" s="264">
        <v>1002</v>
      </c>
      <c r="B1003" s="16" t="s">
        <v>1474</v>
      </c>
      <c r="C1003" s="261" t="s">
        <v>4027</v>
      </c>
      <c r="D1003" s="262" t="s">
        <v>5190</v>
      </c>
      <c r="E1003" s="31" t="s">
        <v>5377</v>
      </c>
      <c r="F1003" s="31" t="s">
        <v>6017</v>
      </c>
      <c r="G1003" s="31" t="s">
        <v>264</v>
      </c>
      <c r="H1003" s="31" t="s">
        <v>2536</v>
      </c>
      <c r="I1003" t="e">
        <f>_xlfn.XLOOKUP(C1003,'様式Ⅲ－1(男子)'!$D$19:$D$108,'様式Ⅲ－1(男子)'!$J$19:$J$108)</f>
        <v>#N/A</v>
      </c>
    </row>
    <row r="1004" spans="1:9">
      <c r="A1004" s="264">
        <v>1003</v>
      </c>
      <c r="B1004" s="16" t="s">
        <v>1475</v>
      </c>
      <c r="C1004" s="261" t="s">
        <v>3047</v>
      </c>
      <c r="D1004" s="262" t="s">
        <v>5191</v>
      </c>
      <c r="E1004" s="31" t="s">
        <v>5377</v>
      </c>
      <c r="F1004" s="31" t="s">
        <v>6017</v>
      </c>
      <c r="G1004" s="31" t="s">
        <v>248</v>
      </c>
      <c r="H1004" s="31" t="s">
        <v>2538</v>
      </c>
      <c r="I1004" t="e">
        <f>_xlfn.XLOOKUP(C1004,'様式Ⅲ－1(男子)'!$D$19:$D$108,'様式Ⅲ－1(男子)'!$J$19:$J$108)</f>
        <v>#N/A</v>
      </c>
    </row>
    <row r="1005" spans="1:9">
      <c r="A1005" s="264">
        <v>1004</v>
      </c>
      <c r="B1005" s="16" t="s">
        <v>1476</v>
      </c>
      <c r="C1005" s="261" t="s">
        <v>4028</v>
      </c>
      <c r="D1005" s="262" t="s">
        <v>5192</v>
      </c>
      <c r="E1005" s="31" t="s">
        <v>5377</v>
      </c>
      <c r="F1005" s="31" t="s">
        <v>6017</v>
      </c>
      <c r="G1005" s="31" t="s">
        <v>248</v>
      </c>
      <c r="H1005" s="31" t="s">
        <v>2536</v>
      </c>
      <c r="I1005" t="e">
        <f>_xlfn.XLOOKUP(C1005,'様式Ⅲ－1(男子)'!$D$19:$D$108,'様式Ⅲ－1(男子)'!$J$19:$J$108)</f>
        <v>#N/A</v>
      </c>
    </row>
    <row r="1006" spans="1:9">
      <c r="A1006" s="264">
        <v>1005</v>
      </c>
      <c r="B1006" s="16" t="s">
        <v>1477</v>
      </c>
      <c r="C1006" s="261">
        <v>0</v>
      </c>
      <c r="D1006" s="262" t="e">
        <v>#N/A</v>
      </c>
      <c r="E1006" s="31" t="s">
        <v>5377</v>
      </c>
      <c r="F1006" s="31" t="s">
        <v>6017</v>
      </c>
      <c r="G1006" s="31" t="s">
        <v>4029</v>
      </c>
      <c r="H1006" s="31" t="s">
        <v>4029</v>
      </c>
      <c r="I1006" t="e">
        <f>_xlfn.XLOOKUP(C1006,'様式Ⅲ－1(男子)'!$D$19:$D$108,'様式Ⅲ－1(男子)'!$J$19:$J$108)</f>
        <v>#N/A</v>
      </c>
    </row>
    <row r="1007" spans="1:9">
      <c r="A1007" s="264">
        <v>1006</v>
      </c>
      <c r="B1007" s="16" t="s">
        <v>1478</v>
      </c>
      <c r="C1007" s="261" t="s">
        <v>4030</v>
      </c>
      <c r="D1007" s="262" t="s">
        <v>5193</v>
      </c>
      <c r="E1007" s="31" t="s">
        <v>5377</v>
      </c>
      <c r="F1007" s="31" t="s">
        <v>6017</v>
      </c>
      <c r="G1007" s="31" t="s">
        <v>248</v>
      </c>
      <c r="H1007" s="31" t="s">
        <v>2536</v>
      </c>
      <c r="I1007" t="e">
        <f>_xlfn.XLOOKUP(C1007,'様式Ⅲ－1(男子)'!$D$19:$D$108,'様式Ⅲ－1(男子)'!$J$19:$J$108)</f>
        <v>#N/A</v>
      </c>
    </row>
    <row r="1008" spans="1:9">
      <c r="A1008" s="264">
        <v>1007</v>
      </c>
      <c r="B1008" s="16" t="s">
        <v>1479</v>
      </c>
      <c r="C1008" s="261" t="s">
        <v>4031</v>
      </c>
      <c r="D1008" s="262" t="s">
        <v>5194</v>
      </c>
      <c r="E1008" s="31" t="s">
        <v>5377</v>
      </c>
      <c r="F1008" s="31" t="s">
        <v>6017</v>
      </c>
      <c r="G1008" s="31" t="s">
        <v>248</v>
      </c>
      <c r="H1008" s="31" t="s">
        <v>2536</v>
      </c>
      <c r="I1008" t="e">
        <f>_xlfn.XLOOKUP(C1008,'様式Ⅲ－1(男子)'!$D$19:$D$108,'様式Ⅲ－1(男子)'!$J$19:$J$108)</f>
        <v>#N/A</v>
      </c>
    </row>
    <row r="1009" spans="1:9">
      <c r="A1009" s="264">
        <v>1008</v>
      </c>
      <c r="B1009" s="16" t="s">
        <v>1480</v>
      </c>
      <c r="C1009" s="261" t="s">
        <v>4032</v>
      </c>
      <c r="D1009" s="262" t="s">
        <v>5195</v>
      </c>
      <c r="E1009" s="31" t="s">
        <v>5377</v>
      </c>
      <c r="F1009" s="31" t="s">
        <v>6017</v>
      </c>
      <c r="G1009" s="31" t="s">
        <v>248</v>
      </c>
      <c r="H1009" s="31" t="s">
        <v>2536</v>
      </c>
      <c r="I1009" t="e">
        <f>_xlfn.XLOOKUP(C1009,'様式Ⅲ－1(男子)'!$D$19:$D$108,'様式Ⅲ－1(男子)'!$J$19:$J$108)</f>
        <v>#N/A</v>
      </c>
    </row>
    <row r="1010" spans="1:9">
      <c r="A1010" s="264">
        <v>1009</v>
      </c>
      <c r="B1010" s="16" t="s">
        <v>1481</v>
      </c>
      <c r="C1010" s="261" t="s">
        <v>4033</v>
      </c>
      <c r="D1010" s="262" t="s">
        <v>5196</v>
      </c>
      <c r="E1010" s="31" t="s">
        <v>5377</v>
      </c>
      <c r="F1010" s="31" t="s">
        <v>6017</v>
      </c>
      <c r="G1010" s="31" t="s">
        <v>248</v>
      </c>
      <c r="H1010" s="31" t="s">
        <v>2536</v>
      </c>
      <c r="I1010" t="e">
        <f>_xlfn.XLOOKUP(C1010,'様式Ⅲ－1(男子)'!$D$19:$D$108,'様式Ⅲ－1(男子)'!$J$19:$J$108)</f>
        <v>#N/A</v>
      </c>
    </row>
    <row r="1011" spans="1:9">
      <c r="A1011" s="264">
        <v>1010</v>
      </c>
      <c r="B1011" s="16" t="s">
        <v>1482</v>
      </c>
      <c r="C1011" s="261" t="s">
        <v>4034</v>
      </c>
      <c r="D1011" s="262" t="s">
        <v>5197</v>
      </c>
      <c r="E1011" s="31" t="s">
        <v>5377</v>
      </c>
      <c r="F1011" s="31" t="s">
        <v>6017</v>
      </c>
      <c r="G1011" s="31" t="s">
        <v>248</v>
      </c>
      <c r="H1011" s="31" t="s">
        <v>2536</v>
      </c>
      <c r="I1011" t="e">
        <f>_xlfn.XLOOKUP(C1011,'様式Ⅲ－1(男子)'!$D$19:$D$108,'様式Ⅲ－1(男子)'!$J$19:$J$108)</f>
        <v>#N/A</v>
      </c>
    </row>
    <row r="1012" spans="1:9">
      <c r="A1012" s="264">
        <v>1011</v>
      </c>
      <c r="B1012" s="16" t="s">
        <v>1483</v>
      </c>
      <c r="C1012" s="261" t="s">
        <v>4035</v>
      </c>
      <c r="D1012" s="262" t="s">
        <v>5198</v>
      </c>
      <c r="E1012" s="31" t="s">
        <v>5377</v>
      </c>
      <c r="F1012" s="31" t="s">
        <v>6017</v>
      </c>
      <c r="G1012" s="31" t="s">
        <v>248</v>
      </c>
      <c r="H1012" s="31" t="s">
        <v>2536</v>
      </c>
      <c r="I1012" t="e">
        <f>_xlfn.XLOOKUP(C1012,'様式Ⅲ－1(男子)'!$D$19:$D$108,'様式Ⅲ－1(男子)'!$J$19:$J$108)</f>
        <v>#N/A</v>
      </c>
    </row>
    <row r="1013" spans="1:9">
      <c r="A1013" s="264">
        <v>1012</v>
      </c>
      <c r="B1013" s="16" t="s">
        <v>1484</v>
      </c>
      <c r="C1013" s="261" t="s">
        <v>4036</v>
      </c>
      <c r="D1013" s="262" t="s">
        <v>5199</v>
      </c>
      <c r="E1013" s="31" t="s">
        <v>5377</v>
      </c>
      <c r="F1013" s="31" t="s">
        <v>6017</v>
      </c>
      <c r="G1013" s="31" t="s">
        <v>248</v>
      </c>
      <c r="H1013" s="31" t="s">
        <v>2536</v>
      </c>
      <c r="I1013" t="e">
        <f>_xlfn.XLOOKUP(C1013,'様式Ⅲ－1(男子)'!$D$19:$D$108,'様式Ⅲ－1(男子)'!$J$19:$J$108)</f>
        <v>#N/A</v>
      </c>
    </row>
    <row r="1014" spans="1:9">
      <c r="A1014" s="264">
        <v>1013</v>
      </c>
      <c r="B1014" s="16" t="s">
        <v>1485</v>
      </c>
      <c r="C1014" s="261" t="s">
        <v>4037</v>
      </c>
      <c r="D1014" s="262" t="s">
        <v>5153</v>
      </c>
      <c r="E1014" s="31" t="s">
        <v>5377</v>
      </c>
      <c r="F1014" s="31" t="s">
        <v>6017</v>
      </c>
      <c r="G1014" s="31" t="s">
        <v>248</v>
      </c>
      <c r="H1014" s="31" t="s">
        <v>2536</v>
      </c>
      <c r="I1014" t="e">
        <f>_xlfn.XLOOKUP(C1014,'様式Ⅲ－1(男子)'!$D$19:$D$108,'様式Ⅲ－1(男子)'!$J$19:$J$108)</f>
        <v>#N/A</v>
      </c>
    </row>
    <row r="1015" spans="1:9">
      <c r="A1015" s="264">
        <v>1014</v>
      </c>
      <c r="B1015" s="16" t="s">
        <v>1486</v>
      </c>
      <c r="C1015" s="261" t="s">
        <v>4038</v>
      </c>
      <c r="D1015" s="262" t="s">
        <v>5200</v>
      </c>
      <c r="E1015" s="31" t="s">
        <v>5377</v>
      </c>
      <c r="F1015" s="31" t="s">
        <v>6017</v>
      </c>
      <c r="G1015" s="31" t="s">
        <v>248</v>
      </c>
      <c r="H1015" s="31" t="s">
        <v>2536</v>
      </c>
      <c r="I1015" t="e">
        <f>_xlfn.XLOOKUP(C1015,'様式Ⅲ－1(男子)'!$D$19:$D$108,'様式Ⅲ－1(男子)'!$J$19:$J$108)</f>
        <v>#N/A</v>
      </c>
    </row>
    <row r="1016" spans="1:9">
      <c r="A1016" s="264">
        <v>1015</v>
      </c>
      <c r="B1016" s="16" t="s">
        <v>1487</v>
      </c>
      <c r="C1016" s="261" t="s">
        <v>4039</v>
      </c>
      <c r="D1016" s="262" t="s">
        <v>5201</v>
      </c>
      <c r="E1016" s="31" t="s">
        <v>5377</v>
      </c>
      <c r="F1016" s="31" t="s">
        <v>6017</v>
      </c>
      <c r="G1016" s="31" t="s">
        <v>285</v>
      </c>
      <c r="H1016" s="31" t="s">
        <v>2536</v>
      </c>
      <c r="I1016" t="e">
        <f>_xlfn.XLOOKUP(C1016,'様式Ⅲ－1(男子)'!$D$19:$D$108,'様式Ⅲ－1(男子)'!$J$19:$J$108)</f>
        <v>#N/A</v>
      </c>
    </row>
    <row r="1017" spans="1:9">
      <c r="A1017" s="264">
        <v>1016</v>
      </c>
      <c r="B1017" s="16" t="s">
        <v>1488</v>
      </c>
      <c r="C1017" s="261" t="s">
        <v>2570</v>
      </c>
      <c r="D1017" s="262" t="s">
        <v>5202</v>
      </c>
      <c r="E1017" s="31" t="s">
        <v>5377</v>
      </c>
      <c r="F1017" s="31" t="s">
        <v>6017</v>
      </c>
      <c r="G1017" s="31" t="s">
        <v>271</v>
      </c>
      <c r="H1017" s="31" t="s">
        <v>429</v>
      </c>
      <c r="I1017" t="e">
        <f>_xlfn.XLOOKUP(C1017,'様式Ⅲ－1(男子)'!$D$19:$D$108,'様式Ⅲ－1(男子)'!$J$19:$J$108)</f>
        <v>#N/A</v>
      </c>
    </row>
    <row r="1018" spans="1:9">
      <c r="A1018" s="264">
        <v>1017</v>
      </c>
      <c r="B1018" s="16" t="s">
        <v>1489</v>
      </c>
      <c r="C1018" s="261" t="s">
        <v>2565</v>
      </c>
      <c r="D1018" s="262" t="s">
        <v>5203</v>
      </c>
      <c r="E1018" s="31" t="s">
        <v>5377</v>
      </c>
      <c r="F1018" s="31" t="s">
        <v>6017</v>
      </c>
      <c r="G1018" s="31" t="s">
        <v>271</v>
      </c>
      <c r="H1018" s="31" t="s">
        <v>429</v>
      </c>
      <c r="I1018" t="e">
        <f>_xlfn.XLOOKUP(C1018,'様式Ⅲ－1(男子)'!$D$19:$D$108,'様式Ⅲ－1(男子)'!$J$19:$J$108)</f>
        <v>#N/A</v>
      </c>
    </row>
    <row r="1019" spans="1:9">
      <c r="A1019" s="264">
        <v>1018</v>
      </c>
      <c r="B1019" s="16" t="s">
        <v>1490</v>
      </c>
      <c r="C1019" s="261" t="s">
        <v>4040</v>
      </c>
      <c r="D1019" s="262" t="s">
        <v>5204</v>
      </c>
      <c r="E1019" s="31" t="s">
        <v>5377</v>
      </c>
      <c r="F1019" s="31" t="s">
        <v>6017</v>
      </c>
      <c r="G1019" s="31" t="s">
        <v>271</v>
      </c>
      <c r="H1019" s="31" t="s">
        <v>2536</v>
      </c>
      <c r="I1019" t="e">
        <f>_xlfn.XLOOKUP(C1019,'様式Ⅲ－1(男子)'!$D$19:$D$108,'様式Ⅲ－1(男子)'!$J$19:$J$108)</f>
        <v>#N/A</v>
      </c>
    </row>
    <row r="1020" spans="1:9">
      <c r="A1020" s="264">
        <v>1019</v>
      </c>
      <c r="B1020" s="16" t="s">
        <v>1491</v>
      </c>
      <c r="C1020" s="261" t="s">
        <v>4041</v>
      </c>
      <c r="D1020" s="262" t="s">
        <v>5205</v>
      </c>
      <c r="E1020" s="31" t="s">
        <v>5377</v>
      </c>
      <c r="F1020" s="31" t="s">
        <v>6017</v>
      </c>
      <c r="G1020" s="31" t="s">
        <v>271</v>
      </c>
      <c r="H1020" s="31" t="s">
        <v>2536</v>
      </c>
      <c r="I1020" t="e">
        <f>_xlfn.XLOOKUP(C1020,'様式Ⅲ－1(男子)'!$D$19:$D$108,'様式Ⅲ－1(男子)'!$J$19:$J$108)</f>
        <v>#N/A</v>
      </c>
    </row>
    <row r="1021" spans="1:9">
      <c r="A1021" s="264">
        <v>1020</v>
      </c>
      <c r="B1021" s="16" t="s">
        <v>1492</v>
      </c>
      <c r="C1021" s="261" t="s">
        <v>4042</v>
      </c>
      <c r="D1021" s="262" t="s">
        <v>5206</v>
      </c>
      <c r="E1021" s="31" t="s">
        <v>5377</v>
      </c>
      <c r="F1021" s="31" t="s">
        <v>6017</v>
      </c>
      <c r="G1021" s="31" t="s">
        <v>271</v>
      </c>
      <c r="H1021" s="31" t="s">
        <v>2536</v>
      </c>
      <c r="I1021" t="e">
        <f>_xlfn.XLOOKUP(C1021,'様式Ⅲ－1(男子)'!$D$19:$D$108,'様式Ⅲ－1(男子)'!$J$19:$J$108)</f>
        <v>#N/A</v>
      </c>
    </row>
    <row r="1022" spans="1:9">
      <c r="A1022" s="264">
        <v>1021</v>
      </c>
      <c r="B1022" s="16" t="s">
        <v>1493</v>
      </c>
      <c r="C1022" s="261" t="s">
        <v>4043</v>
      </c>
      <c r="D1022" s="262" t="s">
        <v>5207</v>
      </c>
      <c r="E1022" s="31" t="s">
        <v>5377</v>
      </c>
      <c r="F1022" s="31" t="s">
        <v>6017</v>
      </c>
      <c r="G1022" s="31" t="s">
        <v>271</v>
      </c>
      <c r="H1022" s="31" t="s">
        <v>2536</v>
      </c>
      <c r="I1022" t="e">
        <f>_xlfn.XLOOKUP(C1022,'様式Ⅲ－1(男子)'!$D$19:$D$108,'様式Ⅲ－1(男子)'!$J$19:$J$108)</f>
        <v>#N/A</v>
      </c>
    </row>
    <row r="1023" spans="1:9">
      <c r="A1023" s="264">
        <v>1022</v>
      </c>
      <c r="B1023" s="16" t="s">
        <v>1494</v>
      </c>
      <c r="C1023" s="261" t="s">
        <v>4044</v>
      </c>
      <c r="D1023" s="262" t="s">
        <v>5208</v>
      </c>
      <c r="E1023" s="31" t="s">
        <v>5377</v>
      </c>
      <c r="F1023" s="31" t="s">
        <v>6017</v>
      </c>
      <c r="G1023" s="31" t="s">
        <v>231</v>
      </c>
      <c r="H1023" s="31" t="s">
        <v>2537</v>
      </c>
      <c r="I1023" t="e">
        <f>_xlfn.XLOOKUP(C1023,'様式Ⅲ－1(男子)'!$D$19:$D$108,'様式Ⅲ－1(男子)'!$J$19:$J$108)</f>
        <v>#N/A</v>
      </c>
    </row>
    <row r="1024" spans="1:9">
      <c r="A1024" s="264">
        <v>1023</v>
      </c>
      <c r="B1024" s="16" t="s">
        <v>1495</v>
      </c>
      <c r="C1024" s="261" t="s">
        <v>4045</v>
      </c>
      <c r="D1024" s="262" t="s">
        <v>5209</v>
      </c>
      <c r="E1024" s="31" t="s">
        <v>5377</v>
      </c>
      <c r="F1024" s="31" t="s">
        <v>6017</v>
      </c>
      <c r="G1024" s="31" t="s">
        <v>231</v>
      </c>
      <c r="H1024" s="31" t="s">
        <v>2536</v>
      </c>
      <c r="I1024" t="e">
        <f>_xlfn.XLOOKUP(C1024,'様式Ⅲ－1(男子)'!$D$19:$D$108,'様式Ⅲ－1(男子)'!$J$19:$J$108)</f>
        <v>#N/A</v>
      </c>
    </row>
    <row r="1025" spans="1:9">
      <c r="A1025" s="264">
        <v>1024</v>
      </c>
      <c r="B1025" s="16" t="s">
        <v>1496</v>
      </c>
      <c r="C1025" s="261" t="s">
        <v>4046</v>
      </c>
      <c r="D1025" s="262" t="s">
        <v>5210</v>
      </c>
      <c r="E1025" s="31" t="s">
        <v>5377</v>
      </c>
      <c r="F1025" s="31" t="s">
        <v>6017</v>
      </c>
      <c r="G1025" s="31" t="s">
        <v>231</v>
      </c>
      <c r="H1025" s="31" t="s">
        <v>2536</v>
      </c>
      <c r="I1025" t="e">
        <f>_xlfn.XLOOKUP(C1025,'様式Ⅲ－1(男子)'!$D$19:$D$108,'様式Ⅲ－1(男子)'!$J$19:$J$108)</f>
        <v>#N/A</v>
      </c>
    </row>
    <row r="1026" spans="1:9">
      <c r="A1026" s="264">
        <v>1025</v>
      </c>
      <c r="B1026" s="16" t="s">
        <v>1497</v>
      </c>
      <c r="C1026" s="261" t="s">
        <v>4047</v>
      </c>
      <c r="D1026" s="262" t="s">
        <v>5211</v>
      </c>
      <c r="E1026" s="31" t="s">
        <v>5377</v>
      </c>
      <c r="F1026" s="31" t="s">
        <v>6017</v>
      </c>
      <c r="G1026" s="31" t="s">
        <v>231</v>
      </c>
      <c r="H1026" s="31" t="s">
        <v>2536</v>
      </c>
      <c r="I1026" t="e">
        <f>_xlfn.XLOOKUP(C1026,'様式Ⅲ－1(男子)'!$D$19:$D$108,'様式Ⅲ－1(男子)'!$J$19:$J$108)</f>
        <v>#N/A</v>
      </c>
    </row>
    <row r="1027" spans="1:9">
      <c r="A1027" s="264">
        <v>1026</v>
      </c>
      <c r="B1027" s="16" t="s">
        <v>1498</v>
      </c>
      <c r="C1027" s="261" t="s">
        <v>4048</v>
      </c>
      <c r="D1027" s="262" t="s">
        <v>5212</v>
      </c>
      <c r="E1027" s="31" t="s">
        <v>5377</v>
      </c>
      <c r="F1027" s="31" t="s">
        <v>6017</v>
      </c>
      <c r="G1027" s="31" t="s">
        <v>274</v>
      </c>
      <c r="H1027" s="31" t="s">
        <v>2536</v>
      </c>
      <c r="I1027" t="e">
        <f>_xlfn.XLOOKUP(C1027,'様式Ⅲ－1(男子)'!$D$19:$D$108,'様式Ⅲ－1(男子)'!$J$19:$J$108)</f>
        <v>#N/A</v>
      </c>
    </row>
    <row r="1028" spans="1:9">
      <c r="A1028" s="264">
        <v>1027</v>
      </c>
      <c r="B1028" s="16" t="s">
        <v>1499</v>
      </c>
      <c r="C1028" s="261" t="s">
        <v>4049</v>
      </c>
      <c r="D1028" s="262" t="s">
        <v>5213</v>
      </c>
      <c r="E1028" s="31" t="s">
        <v>5377</v>
      </c>
      <c r="F1028" s="31" t="s">
        <v>6017</v>
      </c>
      <c r="G1028" s="31" t="s">
        <v>274</v>
      </c>
      <c r="H1028" s="31" t="s">
        <v>2536</v>
      </c>
      <c r="I1028" t="e">
        <f>_xlfn.XLOOKUP(C1028,'様式Ⅲ－1(男子)'!$D$19:$D$108,'様式Ⅲ－1(男子)'!$J$19:$J$108)</f>
        <v>#N/A</v>
      </c>
    </row>
    <row r="1029" spans="1:9">
      <c r="A1029" s="264">
        <v>1028</v>
      </c>
      <c r="B1029" s="16" t="s">
        <v>1500</v>
      </c>
      <c r="C1029" s="261" t="s">
        <v>4050</v>
      </c>
      <c r="D1029" s="262" t="s">
        <v>5214</v>
      </c>
      <c r="E1029" s="31" t="s">
        <v>5377</v>
      </c>
      <c r="F1029" s="31" t="s">
        <v>6017</v>
      </c>
      <c r="G1029" s="31" t="s">
        <v>274</v>
      </c>
      <c r="H1029" s="31" t="s">
        <v>2536</v>
      </c>
      <c r="I1029" t="e">
        <f>_xlfn.XLOOKUP(C1029,'様式Ⅲ－1(男子)'!$D$19:$D$108,'様式Ⅲ－1(男子)'!$J$19:$J$108)</f>
        <v>#N/A</v>
      </c>
    </row>
    <row r="1030" spans="1:9">
      <c r="A1030" s="264">
        <v>1029</v>
      </c>
      <c r="B1030" s="16" t="s">
        <v>1501</v>
      </c>
      <c r="C1030" s="261" t="s">
        <v>4051</v>
      </c>
      <c r="D1030" s="262" t="s">
        <v>5215</v>
      </c>
      <c r="E1030" s="31" t="s">
        <v>5377</v>
      </c>
      <c r="F1030" s="31" t="s">
        <v>6017</v>
      </c>
      <c r="G1030" s="31" t="s">
        <v>274</v>
      </c>
      <c r="H1030" s="31" t="s">
        <v>2536</v>
      </c>
      <c r="I1030" t="e">
        <f>_xlfn.XLOOKUP(C1030,'様式Ⅲ－1(男子)'!$D$19:$D$108,'様式Ⅲ－1(男子)'!$J$19:$J$108)</f>
        <v>#N/A</v>
      </c>
    </row>
    <row r="1031" spans="1:9">
      <c r="A1031" s="264">
        <v>1030</v>
      </c>
      <c r="B1031" s="16" t="s">
        <v>1502</v>
      </c>
      <c r="C1031" s="261" t="s">
        <v>4052</v>
      </c>
      <c r="D1031" s="262" t="s">
        <v>5216</v>
      </c>
      <c r="E1031" s="31" t="s">
        <v>5377</v>
      </c>
      <c r="F1031" s="31" t="s">
        <v>6017</v>
      </c>
      <c r="G1031" s="31" t="s">
        <v>277</v>
      </c>
      <c r="H1031" s="31" t="s">
        <v>2536</v>
      </c>
      <c r="I1031" t="e">
        <f>_xlfn.XLOOKUP(C1031,'様式Ⅲ－1(男子)'!$D$19:$D$108,'様式Ⅲ－1(男子)'!$J$19:$J$108)</f>
        <v>#N/A</v>
      </c>
    </row>
    <row r="1032" spans="1:9">
      <c r="A1032" s="264">
        <v>1031</v>
      </c>
      <c r="B1032" s="16" t="s">
        <v>1503</v>
      </c>
      <c r="C1032" s="261" t="s">
        <v>3558</v>
      </c>
      <c r="D1032" s="262" t="s">
        <v>5217</v>
      </c>
      <c r="E1032" s="31" t="s">
        <v>5377</v>
      </c>
      <c r="F1032" s="31" t="s">
        <v>6017</v>
      </c>
      <c r="G1032" s="31" t="s">
        <v>277</v>
      </c>
      <c r="H1032" s="31" t="s">
        <v>2542</v>
      </c>
      <c r="I1032" t="e">
        <f>_xlfn.XLOOKUP(C1032,'様式Ⅲ－1(男子)'!$D$19:$D$108,'様式Ⅲ－1(男子)'!$J$19:$J$108)</f>
        <v>#N/A</v>
      </c>
    </row>
    <row r="1033" spans="1:9">
      <c r="A1033" s="264">
        <v>1032</v>
      </c>
      <c r="B1033" s="16" t="s">
        <v>1504</v>
      </c>
      <c r="C1033" s="261" t="s">
        <v>4053</v>
      </c>
      <c r="D1033" s="262" t="s">
        <v>5218</v>
      </c>
      <c r="E1033" s="31" t="s">
        <v>5377</v>
      </c>
      <c r="F1033" s="31" t="s">
        <v>6017</v>
      </c>
      <c r="G1033" s="31" t="s">
        <v>277</v>
      </c>
      <c r="H1033" s="31" t="s">
        <v>2536</v>
      </c>
      <c r="I1033" t="e">
        <f>_xlfn.XLOOKUP(C1033,'様式Ⅲ－1(男子)'!$D$19:$D$108,'様式Ⅲ－1(男子)'!$J$19:$J$108)</f>
        <v>#N/A</v>
      </c>
    </row>
    <row r="1034" spans="1:9">
      <c r="A1034" s="264">
        <v>1033</v>
      </c>
      <c r="B1034" s="16" t="s">
        <v>1505</v>
      </c>
      <c r="C1034" s="261" t="s">
        <v>4054</v>
      </c>
      <c r="D1034" s="262" t="s">
        <v>5219</v>
      </c>
      <c r="E1034" s="31" t="s">
        <v>5377</v>
      </c>
      <c r="F1034" s="31" t="s">
        <v>6017</v>
      </c>
      <c r="G1034" s="31" t="s">
        <v>177</v>
      </c>
      <c r="H1034" s="31" t="s">
        <v>2536</v>
      </c>
      <c r="I1034" t="e">
        <f>_xlfn.XLOOKUP(C1034,'様式Ⅲ－1(男子)'!$D$19:$D$108,'様式Ⅲ－1(男子)'!$J$19:$J$108)</f>
        <v>#N/A</v>
      </c>
    </row>
    <row r="1035" spans="1:9">
      <c r="A1035" s="264">
        <v>1034</v>
      </c>
      <c r="B1035" s="16" t="s">
        <v>1506</v>
      </c>
      <c r="C1035" s="261" t="s">
        <v>4055</v>
      </c>
      <c r="D1035" s="262" t="s">
        <v>5220</v>
      </c>
      <c r="E1035" s="31" t="s">
        <v>5377</v>
      </c>
      <c r="F1035" s="31" t="s">
        <v>6017</v>
      </c>
      <c r="G1035" s="31" t="s">
        <v>177</v>
      </c>
      <c r="H1035" s="31" t="s">
        <v>2536</v>
      </c>
      <c r="I1035" t="e">
        <f>_xlfn.XLOOKUP(C1035,'様式Ⅲ－1(男子)'!$D$19:$D$108,'様式Ⅲ－1(男子)'!$J$19:$J$108)</f>
        <v>#N/A</v>
      </c>
    </row>
    <row r="1036" spans="1:9">
      <c r="A1036" s="264">
        <v>1035</v>
      </c>
      <c r="B1036" s="16" t="s">
        <v>1507</v>
      </c>
      <c r="C1036" s="261" t="s">
        <v>4056</v>
      </c>
      <c r="D1036" s="262" t="s">
        <v>5221</v>
      </c>
      <c r="E1036" s="31" t="s">
        <v>5377</v>
      </c>
      <c r="F1036" s="31" t="s">
        <v>6017</v>
      </c>
      <c r="G1036" s="31" t="s">
        <v>196</v>
      </c>
      <c r="H1036" s="31" t="s">
        <v>2536</v>
      </c>
      <c r="I1036" t="e">
        <f>_xlfn.XLOOKUP(C1036,'様式Ⅲ－1(男子)'!$D$19:$D$108,'様式Ⅲ－1(男子)'!$J$19:$J$108)</f>
        <v>#N/A</v>
      </c>
    </row>
    <row r="1037" spans="1:9">
      <c r="A1037" s="264">
        <v>1036</v>
      </c>
      <c r="B1037" s="16" t="s">
        <v>1508</v>
      </c>
      <c r="C1037" s="261" t="s">
        <v>4057</v>
      </c>
      <c r="D1037" s="262" t="s">
        <v>5222</v>
      </c>
      <c r="E1037" s="31" t="s">
        <v>5377</v>
      </c>
      <c r="F1037" s="31" t="s">
        <v>6017</v>
      </c>
      <c r="G1037" s="31" t="s">
        <v>206</v>
      </c>
      <c r="H1037" s="31" t="s">
        <v>2536</v>
      </c>
      <c r="I1037" t="e">
        <f>_xlfn.XLOOKUP(C1037,'様式Ⅲ－1(男子)'!$D$19:$D$108,'様式Ⅲ－1(男子)'!$J$19:$J$108)</f>
        <v>#N/A</v>
      </c>
    </row>
    <row r="1038" spans="1:9">
      <c r="A1038" s="264">
        <v>1037</v>
      </c>
      <c r="B1038" s="16" t="s">
        <v>1509</v>
      </c>
      <c r="C1038" s="261" t="s">
        <v>4058</v>
      </c>
      <c r="D1038" s="262" t="s">
        <v>5223</v>
      </c>
      <c r="E1038" s="31" t="s">
        <v>5377</v>
      </c>
      <c r="F1038" s="31" t="s">
        <v>6017</v>
      </c>
      <c r="G1038" s="31" t="s">
        <v>206</v>
      </c>
      <c r="H1038" s="31" t="s">
        <v>2536</v>
      </c>
      <c r="I1038" t="e">
        <f>_xlfn.XLOOKUP(C1038,'様式Ⅲ－1(男子)'!$D$19:$D$108,'様式Ⅲ－1(男子)'!$J$19:$J$108)</f>
        <v>#N/A</v>
      </c>
    </row>
    <row r="1039" spans="1:9">
      <c r="A1039" s="264">
        <v>1038</v>
      </c>
      <c r="B1039" s="16" t="s">
        <v>1510</v>
      </c>
      <c r="C1039" s="261" t="s">
        <v>2987</v>
      </c>
      <c r="D1039" s="262" t="s">
        <v>5224</v>
      </c>
      <c r="E1039" s="31" t="s">
        <v>5377</v>
      </c>
      <c r="F1039" s="31" t="s">
        <v>6017</v>
      </c>
      <c r="G1039" s="31" t="s">
        <v>228</v>
      </c>
      <c r="H1039" s="31" t="s">
        <v>2538</v>
      </c>
      <c r="I1039" t="e">
        <f>_xlfn.XLOOKUP(C1039,'様式Ⅲ－1(男子)'!$D$19:$D$108,'様式Ⅲ－1(男子)'!$J$19:$J$108)</f>
        <v>#N/A</v>
      </c>
    </row>
    <row r="1040" spans="1:9">
      <c r="A1040" s="264">
        <v>1039</v>
      </c>
      <c r="B1040" s="16" t="s">
        <v>1511</v>
      </c>
      <c r="C1040" s="261" t="s">
        <v>4059</v>
      </c>
      <c r="D1040" s="262" t="s">
        <v>5225</v>
      </c>
      <c r="E1040" s="31" t="s">
        <v>5377</v>
      </c>
      <c r="F1040" s="31" t="s">
        <v>6017</v>
      </c>
      <c r="G1040" s="31" t="s">
        <v>228</v>
      </c>
      <c r="H1040" s="31" t="s">
        <v>2536</v>
      </c>
      <c r="I1040" t="e">
        <f>_xlfn.XLOOKUP(C1040,'様式Ⅲ－1(男子)'!$D$19:$D$108,'様式Ⅲ－1(男子)'!$J$19:$J$108)</f>
        <v>#N/A</v>
      </c>
    </row>
    <row r="1041" spans="1:9">
      <c r="A1041" s="264">
        <v>1040</v>
      </c>
      <c r="B1041" s="16" t="s">
        <v>1512</v>
      </c>
      <c r="C1041" s="261" t="s">
        <v>4060</v>
      </c>
      <c r="D1041" s="262" t="s">
        <v>5226</v>
      </c>
      <c r="E1041" s="31" t="s">
        <v>5377</v>
      </c>
      <c r="F1041" s="31" t="s">
        <v>6017</v>
      </c>
      <c r="G1041" s="31" t="s">
        <v>248</v>
      </c>
      <c r="H1041" s="31" t="s">
        <v>2536</v>
      </c>
      <c r="I1041" t="e">
        <f>_xlfn.XLOOKUP(C1041,'様式Ⅲ－1(男子)'!$D$19:$D$108,'様式Ⅲ－1(男子)'!$J$19:$J$108)</f>
        <v>#N/A</v>
      </c>
    </row>
    <row r="1042" spans="1:9">
      <c r="A1042" s="264">
        <v>1041</v>
      </c>
      <c r="B1042" s="16" t="s">
        <v>1513</v>
      </c>
      <c r="C1042" s="261" t="s">
        <v>4061</v>
      </c>
      <c r="D1042" s="262" t="s">
        <v>5227</v>
      </c>
      <c r="E1042" s="31" t="s">
        <v>5377</v>
      </c>
      <c r="F1042" s="31" t="s">
        <v>6017</v>
      </c>
      <c r="G1042" s="31" t="s">
        <v>248</v>
      </c>
      <c r="H1042" s="31" t="s">
        <v>2536</v>
      </c>
      <c r="I1042" t="e">
        <f>_xlfn.XLOOKUP(C1042,'様式Ⅲ－1(男子)'!$D$19:$D$108,'様式Ⅲ－1(男子)'!$J$19:$J$108)</f>
        <v>#N/A</v>
      </c>
    </row>
    <row r="1043" spans="1:9">
      <c r="A1043" s="264">
        <v>1042</v>
      </c>
      <c r="B1043" s="16" t="s">
        <v>1514</v>
      </c>
      <c r="C1043" s="261" t="s">
        <v>4062</v>
      </c>
      <c r="D1043" s="262" t="s">
        <v>5228</v>
      </c>
      <c r="E1043" s="31" t="s">
        <v>5377</v>
      </c>
      <c r="F1043" s="31" t="s">
        <v>6017</v>
      </c>
      <c r="G1043" s="31" t="s">
        <v>248</v>
      </c>
      <c r="H1043" s="31" t="s">
        <v>2536</v>
      </c>
      <c r="I1043" t="e">
        <f>_xlfn.XLOOKUP(C1043,'様式Ⅲ－1(男子)'!$D$19:$D$108,'様式Ⅲ－1(男子)'!$J$19:$J$108)</f>
        <v>#N/A</v>
      </c>
    </row>
    <row r="1044" spans="1:9">
      <c r="A1044" s="264">
        <v>1043</v>
      </c>
      <c r="B1044" s="16" t="s">
        <v>1515</v>
      </c>
      <c r="C1044" s="261" t="s">
        <v>4063</v>
      </c>
      <c r="D1044" s="262" t="s">
        <v>5229</v>
      </c>
      <c r="E1044" s="31" t="s">
        <v>5377</v>
      </c>
      <c r="F1044" s="31" t="s">
        <v>6017</v>
      </c>
      <c r="G1044" s="31" t="s">
        <v>248</v>
      </c>
      <c r="H1044" s="31" t="s">
        <v>2536</v>
      </c>
      <c r="I1044" t="e">
        <f>_xlfn.XLOOKUP(C1044,'様式Ⅲ－1(男子)'!$D$19:$D$108,'様式Ⅲ－1(男子)'!$J$19:$J$108)</f>
        <v>#N/A</v>
      </c>
    </row>
    <row r="1045" spans="1:9">
      <c r="A1045" s="264">
        <v>1044</v>
      </c>
      <c r="B1045" s="16" t="s">
        <v>1516</v>
      </c>
      <c r="C1045" s="261" t="s">
        <v>4064</v>
      </c>
      <c r="D1045" s="262" t="s">
        <v>5230</v>
      </c>
      <c r="E1045" s="31" t="s">
        <v>5377</v>
      </c>
      <c r="F1045" s="31" t="s">
        <v>6017</v>
      </c>
      <c r="G1045" s="31" t="s">
        <v>248</v>
      </c>
      <c r="H1045" s="31" t="s">
        <v>2536</v>
      </c>
      <c r="I1045" t="e">
        <f>_xlfn.XLOOKUP(C1045,'様式Ⅲ－1(男子)'!$D$19:$D$108,'様式Ⅲ－1(男子)'!$J$19:$J$108)</f>
        <v>#N/A</v>
      </c>
    </row>
    <row r="1046" spans="1:9">
      <c r="A1046" s="264">
        <v>1045</v>
      </c>
      <c r="B1046" s="16" t="s">
        <v>1517</v>
      </c>
      <c r="C1046" s="261" t="s">
        <v>4065</v>
      </c>
      <c r="D1046" s="262" t="s">
        <v>5231</v>
      </c>
      <c r="E1046" s="31" t="s">
        <v>5377</v>
      </c>
      <c r="F1046" s="31" t="s">
        <v>6017</v>
      </c>
      <c r="G1046" s="31" t="s">
        <v>248</v>
      </c>
      <c r="H1046" s="31" t="s">
        <v>2536</v>
      </c>
      <c r="I1046" t="e">
        <f>_xlfn.XLOOKUP(C1046,'様式Ⅲ－1(男子)'!$D$19:$D$108,'様式Ⅲ－1(男子)'!$J$19:$J$108)</f>
        <v>#N/A</v>
      </c>
    </row>
    <row r="1047" spans="1:9">
      <c r="A1047" s="264">
        <v>1046</v>
      </c>
      <c r="B1047" s="16" t="s">
        <v>1518</v>
      </c>
      <c r="C1047" s="261" t="s">
        <v>4066</v>
      </c>
      <c r="D1047" s="262" t="s">
        <v>5232</v>
      </c>
      <c r="E1047" s="31" t="s">
        <v>5377</v>
      </c>
      <c r="F1047" s="31" t="s">
        <v>6017</v>
      </c>
      <c r="G1047" s="31" t="s">
        <v>271</v>
      </c>
      <c r="H1047" s="31" t="s">
        <v>2536</v>
      </c>
      <c r="I1047" t="e">
        <f>_xlfn.XLOOKUP(C1047,'様式Ⅲ－1(男子)'!$D$19:$D$108,'様式Ⅲ－1(男子)'!$J$19:$J$108)</f>
        <v>#N/A</v>
      </c>
    </row>
    <row r="1048" spans="1:9">
      <c r="A1048" s="264">
        <v>1047</v>
      </c>
      <c r="B1048" s="16" t="s">
        <v>1519</v>
      </c>
      <c r="C1048" s="261" t="s">
        <v>2539</v>
      </c>
      <c r="D1048" s="262" t="s">
        <v>5233</v>
      </c>
      <c r="E1048" s="31" t="s">
        <v>5377</v>
      </c>
      <c r="F1048" s="31" t="s">
        <v>6017</v>
      </c>
      <c r="G1048" s="31" t="s">
        <v>271</v>
      </c>
      <c r="H1048" s="31" t="s">
        <v>424</v>
      </c>
      <c r="I1048" t="e">
        <f>_xlfn.XLOOKUP(C1048,'様式Ⅲ－1(男子)'!$D$19:$D$108,'様式Ⅲ－1(男子)'!$J$19:$J$108)</f>
        <v>#N/A</v>
      </c>
    </row>
    <row r="1049" spans="1:9">
      <c r="A1049" s="264">
        <v>1048</v>
      </c>
      <c r="B1049" s="16" t="s">
        <v>1520</v>
      </c>
      <c r="C1049" s="261" t="s">
        <v>4067</v>
      </c>
      <c r="D1049" s="262" t="s">
        <v>5234</v>
      </c>
      <c r="E1049" s="31" t="s">
        <v>5377</v>
      </c>
      <c r="F1049" s="31" t="s">
        <v>6017</v>
      </c>
      <c r="G1049" s="31" t="s">
        <v>271</v>
      </c>
      <c r="H1049" s="31" t="s">
        <v>2536</v>
      </c>
      <c r="I1049" t="e">
        <f>_xlfn.XLOOKUP(C1049,'様式Ⅲ－1(男子)'!$D$19:$D$108,'様式Ⅲ－1(男子)'!$J$19:$J$108)</f>
        <v>#N/A</v>
      </c>
    </row>
    <row r="1050" spans="1:9">
      <c r="A1050" s="264">
        <v>1049</v>
      </c>
      <c r="B1050" s="16" t="s">
        <v>1521</v>
      </c>
      <c r="C1050" s="261" t="s">
        <v>4068</v>
      </c>
      <c r="D1050" s="262" t="s">
        <v>5235</v>
      </c>
      <c r="E1050" s="31" t="s">
        <v>5377</v>
      </c>
      <c r="F1050" s="31" t="s">
        <v>6017</v>
      </c>
      <c r="G1050" s="31" t="s">
        <v>271</v>
      </c>
      <c r="H1050" s="31" t="s">
        <v>429</v>
      </c>
      <c r="I1050" t="e">
        <f>_xlfn.XLOOKUP(C1050,'様式Ⅲ－1(男子)'!$D$19:$D$108,'様式Ⅲ－1(男子)'!$J$19:$J$108)</f>
        <v>#N/A</v>
      </c>
    </row>
    <row r="1051" spans="1:9">
      <c r="A1051" s="264">
        <v>1050</v>
      </c>
      <c r="B1051" s="16" t="s">
        <v>1522</v>
      </c>
      <c r="C1051" s="261" t="s">
        <v>4069</v>
      </c>
      <c r="D1051" s="262" t="s">
        <v>5236</v>
      </c>
      <c r="E1051" s="31" t="s">
        <v>5377</v>
      </c>
      <c r="F1051" s="31" t="s">
        <v>6017</v>
      </c>
      <c r="G1051" s="31" t="s">
        <v>271</v>
      </c>
      <c r="H1051" s="31" t="s">
        <v>2536</v>
      </c>
      <c r="I1051" t="e">
        <f>_xlfn.XLOOKUP(C1051,'様式Ⅲ－1(男子)'!$D$19:$D$108,'様式Ⅲ－1(男子)'!$J$19:$J$108)</f>
        <v>#N/A</v>
      </c>
    </row>
    <row r="1052" spans="1:9">
      <c r="A1052" s="264">
        <v>1051</v>
      </c>
      <c r="B1052" s="16" t="s">
        <v>1523</v>
      </c>
      <c r="C1052" s="261" t="s">
        <v>4070</v>
      </c>
      <c r="D1052" s="262" t="s">
        <v>5237</v>
      </c>
      <c r="E1052" s="31" t="s">
        <v>5377</v>
      </c>
      <c r="F1052" s="31" t="s">
        <v>6017</v>
      </c>
      <c r="G1052" s="31" t="s">
        <v>271</v>
      </c>
      <c r="H1052" s="31" t="s">
        <v>2536</v>
      </c>
      <c r="I1052" t="e">
        <f>_xlfn.XLOOKUP(C1052,'様式Ⅲ－1(男子)'!$D$19:$D$108,'様式Ⅲ－1(男子)'!$J$19:$J$108)</f>
        <v>#N/A</v>
      </c>
    </row>
    <row r="1053" spans="1:9">
      <c r="A1053" s="264">
        <v>1052</v>
      </c>
      <c r="B1053" s="16" t="s">
        <v>1524</v>
      </c>
      <c r="C1053" s="261" t="s">
        <v>4071</v>
      </c>
      <c r="D1053" s="262" t="s">
        <v>5238</v>
      </c>
      <c r="E1053" s="31" t="s">
        <v>5377</v>
      </c>
      <c r="F1053" s="31" t="s">
        <v>6017</v>
      </c>
      <c r="G1053" s="31" t="s">
        <v>231</v>
      </c>
      <c r="H1053" s="31" t="s">
        <v>2536</v>
      </c>
      <c r="I1053" t="e">
        <f>_xlfn.XLOOKUP(C1053,'様式Ⅲ－1(男子)'!$D$19:$D$108,'様式Ⅲ－1(男子)'!$J$19:$J$108)</f>
        <v>#N/A</v>
      </c>
    </row>
    <row r="1054" spans="1:9">
      <c r="A1054" s="264">
        <v>1053</v>
      </c>
      <c r="B1054" s="16" t="s">
        <v>1525</v>
      </c>
      <c r="C1054" s="261" t="s">
        <v>4072</v>
      </c>
      <c r="D1054" s="262" t="s">
        <v>5239</v>
      </c>
      <c r="E1054" s="31" t="s">
        <v>5377</v>
      </c>
      <c r="F1054" s="31" t="s">
        <v>6017</v>
      </c>
      <c r="G1054" s="31" t="s">
        <v>231</v>
      </c>
      <c r="H1054" s="31" t="s">
        <v>2536</v>
      </c>
      <c r="I1054" t="e">
        <f>_xlfn.XLOOKUP(C1054,'様式Ⅲ－1(男子)'!$D$19:$D$108,'様式Ⅲ－1(男子)'!$J$19:$J$108)</f>
        <v>#N/A</v>
      </c>
    </row>
    <row r="1055" spans="1:9">
      <c r="A1055" s="264">
        <v>1054</v>
      </c>
      <c r="B1055" s="16" t="s">
        <v>1526</v>
      </c>
      <c r="C1055" s="261" t="s">
        <v>4073</v>
      </c>
      <c r="D1055" s="262" t="s">
        <v>5240</v>
      </c>
      <c r="E1055" s="31" t="s">
        <v>5377</v>
      </c>
      <c r="F1055" s="31" t="s">
        <v>6017</v>
      </c>
      <c r="G1055" s="31" t="s">
        <v>231</v>
      </c>
      <c r="H1055" s="31" t="s">
        <v>2536</v>
      </c>
      <c r="I1055" t="e">
        <f>_xlfn.XLOOKUP(C1055,'様式Ⅲ－1(男子)'!$D$19:$D$108,'様式Ⅲ－1(男子)'!$J$19:$J$108)</f>
        <v>#N/A</v>
      </c>
    </row>
    <row r="1056" spans="1:9">
      <c r="A1056" s="264">
        <v>1055</v>
      </c>
      <c r="B1056" s="16" t="s">
        <v>1527</v>
      </c>
      <c r="C1056" s="261" t="s">
        <v>4074</v>
      </c>
      <c r="D1056" s="262" t="s">
        <v>5241</v>
      </c>
      <c r="E1056" s="31" t="s">
        <v>5377</v>
      </c>
      <c r="F1056" s="31" t="s">
        <v>6017</v>
      </c>
      <c r="G1056" s="31" t="s">
        <v>231</v>
      </c>
      <c r="H1056" s="31" t="s">
        <v>2536</v>
      </c>
      <c r="I1056" t="e">
        <f>_xlfn.XLOOKUP(C1056,'様式Ⅲ－1(男子)'!$D$19:$D$108,'様式Ⅲ－1(男子)'!$J$19:$J$108)</f>
        <v>#N/A</v>
      </c>
    </row>
    <row r="1057" spans="1:9">
      <c r="A1057" s="264">
        <v>1056</v>
      </c>
      <c r="B1057" s="16" t="s">
        <v>1528</v>
      </c>
      <c r="C1057" s="261" t="s">
        <v>3031</v>
      </c>
      <c r="D1057" s="262" t="s">
        <v>5242</v>
      </c>
      <c r="E1057" s="31" t="s">
        <v>5377</v>
      </c>
      <c r="F1057" s="31" t="s">
        <v>6017</v>
      </c>
      <c r="G1057" s="31" t="s">
        <v>231</v>
      </c>
      <c r="H1057" s="31" t="s">
        <v>2536</v>
      </c>
      <c r="I1057" t="e">
        <f>_xlfn.XLOOKUP(C1057,'様式Ⅲ－1(男子)'!$D$19:$D$108,'様式Ⅲ－1(男子)'!$J$19:$J$108)</f>
        <v>#N/A</v>
      </c>
    </row>
    <row r="1058" spans="1:9">
      <c r="A1058" s="264">
        <v>1057</v>
      </c>
      <c r="B1058" s="16" t="s">
        <v>1529</v>
      </c>
      <c r="C1058" s="261" t="s">
        <v>4075</v>
      </c>
      <c r="D1058" s="262" t="s">
        <v>5243</v>
      </c>
      <c r="E1058" s="31" t="s">
        <v>5377</v>
      </c>
      <c r="F1058" s="31" t="s">
        <v>6017</v>
      </c>
      <c r="G1058" s="31" t="s">
        <v>231</v>
      </c>
      <c r="H1058" s="31" t="s">
        <v>2536</v>
      </c>
      <c r="I1058" t="e">
        <f>_xlfn.XLOOKUP(C1058,'様式Ⅲ－1(男子)'!$D$19:$D$108,'様式Ⅲ－1(男子)'!$J$19:$J$108)</f>
        <v>#N/A</v>
      </c>
    </row>
    <row r="1059" spans="1:9">
      <c r="A1059" s="264">
        <v>1058</v>
      </c>
      <c r="B1059" s="16" t="s">
        <v>1530</v>
      </c>
      <c r="C1059" s="261" t="s">
        <v>4076</v>
      </c>
      <c r="D1059" s="262" t="s">
        <v>5244</v>
      </c>
      <c r="E1059" s="31" t="s">
        <v>5377</v>
      </c>
      <c r="F1059" s="31" t="s">
        <v>6017</v>
      </c>
      <c r="G1059" s="31" t="s">
        <v>231</v>
      </c>
      <c r="H1059" s="31" t="s">
        <v>2536</v>
      </c>
      <c r="I1059" t="e">
        <f>_xlfn.XLOOKUP(C1059,'様式Ⅲ－1(男子)'!$D$19:$D$108,'様式Ⅲ－1(男子)'!$J$19:$J$108)</f>
        <v>#N/A</v>
      </c>
    </row>
    <row r="1060" spans="1:9">
      <c r="A1060" s="264">
        <v>1059</v>
      </c>
      <c r="B1060" s="16" t="s">
        <v>1531</v>
      </c>
      <c r="C1060" s="261" t="s">
        <v>4077</v>
      </c>
      <c r="D1060" s="262" t="s">
        <v>5245</v>
      </c>
      <c r="E1060" s="31" t="s">
        <v>5377</v>
      </c>
      <c r="F1060" s="31" t="s">
        <v>6017</v>
      </c>
      <c r="G1060" s="31" t="s">
        <v>231</v>
      </c>
      <c r="H1060" s="31" t="s">
        <v>2536</v>
      </c>
      <c r="I1060" t="e">
        <f>_xlfn.XLOOKUP(C1060,'様式Ⅲ－1(男子)'!$D$19:$D$108,'様式Ⅲ－1(男子)'!$J$19:$J$108)</f>
        <v>#N/A</v>
      </c>
    </row>
    <row r="1061" spans="1:9">
      <c r="A1061" s="264">
        <v>1060</v>
      </c>
      <c r="B1061" s="16" t="s">
        <v>1532</v>
      </c>
      <c r="C1061" s="261" t="s">
        <v>4078</v>
      </c>
      <c r="D1061" s="262" t="s">
        <v>5246</v>
      </c>
      <c r="E1061" s="31" t="s">
        <v>5377</v>
      </c>
      <c r="F1061" s="31" t="s">
        <v>6017</v>
      </c>
      <c r="G1061" s="31" t="s">
        <v>280</v>
      </c>
      <c r="H1061" s="31" t="s">
        <v>2536</v>
      </c>
      <c r="I1061" t="e">
        <f>_xlfn.XLOOKUP(C1061,'様式Ⅲ－1(男子)'!$D$19:$D$108,'様式Ⅲ－1(男子)'!$J$19:$J$108)</f>
        <v>#N/A</v>
      </c>
    </row>
    <row r="1062" spans="1:9">
      <c r="A1062" s="264">
        <v>1061</v>
      </c>
      <c r="B1062" s="16" t="s">
        <v>1533</v>
      </c>
      <c r="C1062" s="260" t="s">
        <v>4079</v>
      </c>
      <c r="D1062" s="262" t="s">
        <v>5247</v>
      </c>
      <c r="E1062" s="31" t="s">
        <v>5377</v>
      </c>
      <c r="F1062" s="31" t="s">
        <v>6017</v>
      </c>
      <c r="G1062" s="31" t="s">
        <v>280</v>
      </c>
      <c r="H1062" s="31" t="s">
        <v>2542</v>
      </c>
      <c r="I1062" t="e">
        <f>_xlfn.XLOOKUP(C1062,'様式Ⅲ－1(男子)'!$D$19:$D$108,'様式Ⅲ－1(男子)'!$J$19:$J$108)</f>
        <v>#N/A</v>
      </c>
    </row>
    <row r="1063" spans="1:9">
      <c r="A1063" s="264">
        <v>1062</v>
      </c>
      <c r="B1063" s="16" t="s">
        <v>1534</v>
      </c>
      <c r="C1063" s="260" t="s">
        <v>4080</v>
      </c>
      <c r="D1063" s="262" t="s">
        <v>5248</v>
      </c>
      <c r="E1063" s="31" t="s">
        <v>5377</v>
      </c>
      <c r="F1063" s="31" t="s">
        <v>6017</v>
      </c>
      <c r="G1063" s="31" t="s">
        <v>280</v>
      </c>
      <c r="H1063" s="31" t="s">
        <v>2536</v>
      </c>
      <c r="I1063" t="e">
        <f>_xlfn.XLOOKUP(C1063,'様式Ⅲ－1(男子)'!$D$19:$D$108,'様式Ⅲ－1(男子)'!$J$19:$J$108)</f>
        <v>#N/A</v>
      </c>
    </row>
    <row r="1064" spans="1:9">
      <c r="A1064" s="264">
        <v>1063</v>
      </c>
      <c r="B1064" s="16" t="s">
        <v>1535</v>
      </c>
      <c r="C1064" s="260" t="s">
        <v>4081</v>
      </c>
      <c r="D1064" s="262" t="s">
        <v>5249</v>
      </c>
      <c r="E1064" s="31" t="s">
        <v>5377</v>
      </c>
      <c r="F1064" s="31" t="s">
        <v>6017</v>
      </c>
      <c r="G1064" s="31" t="s">
        <v>5379</v>
      </c>
      <c r="H1064" s="31" t="s">
        <v>2536</v>
      </c>
      <c r="I1064" t="e">
        <f>_xlfn.XLOOKUP(C1064,'様式Ⅲ－1(男子)'!$D$19:$D$108,'様式Ⅲ－1(男子)'!$J$19:$J$108)</f>
        <v>#N/A</v>
      </c>
    </row>
    <row r="1065" spans="1:9">
      <c r="A1065" s="264">
        <v>1064</v>
      </c>
      <c r="B1065" s="16" t="s">
        <v>1536</v>
      </c>
      <c r="C1065" s="260" t="s">
        <v>4082</v>
      </c>
      <c r="D1065" s="262" t="s">
        <v>5250</v>
      </c>
      <c r="E1065" s="31" t="s">
        <v>5377</v>
      </c>
      <c r="F1065" s="31" t="s">
        <v>6017</v>
      </c>
      <c r="G1065" s="31" t="s">
        <v>277</v>
      </c>
      <c r="H1065" s="31" t="s">
        <v>429</v>
      </c>
      <c r="I1065" t="e">
        <f>_xlfn.XLOOKUP(C1065,'様式Ⅲ－1(男子)'!$D$19:$D$108,'様式Ⅲ－1(男子)'!$J$19:$J$108)</f>
        <v>#N/A</v>
      </c>
    </row>
    <row r="1066" spans="1:9">
      <c r="A1066" s="264">
        <v>1065</v>
      </c>
      <c r="B1066" s="16" t="s">
        <v>1537</v>
      </c>
      <c r="C1066" s="260" t="s">
        <v>4083</v>
      </c>
      <c r="D1066" s="262" t="s">
        <v>5251</v>
      </c>
      <c r="E1066" s="31" t="s">
        <v>5377</v>
      </c>
      <c r="F1066" s="31" t="s">
        <v>6017</v>
      </c>
      <c r="G1066" s="31" t="s">
        <v>277</v>
      </c>
      <c r="H1066" s="31" t="s">
        <v>2536</v>
      </c>
      <c r="I1066" t="e">
        <f>_xlfn.XLOOKUP(C1066,'様式Ⅲ－1(男子)'!$D$19:$D$108,'様式Ⅲ－1(男子)'!$J$19:$J$108)</f>
        <v>#N/A</v>
      </c>
    </row>
    <row r="1067" spans="1:9">
      <c r="A1067" s="264">
        <v>1066</v>
      </c>
      <c r="B1067" s="16" t="s">
        <v>1538</v>
      </c>
      <c r="C1067" s="260" t="s">
        <v>4084</v>
      </c>
      <c r="D1067" s="262" t="s">
        <v>5252</v>
      </c>
      <c r="E1067" s="31" t="s">
        <v>5377</v>
      </c>
      <c r="F1067" s="31" t="s">
        <v>6017</v>
      </c>
      <c r="G1067" s="31" t="s">
        <v>254</v>
      </c>
      <c r="H1067" s="31" t="s">
        <v>2536</v>
      </c>
      <c r="I1067" t="e">
        <f>_xlfn.XLOOKUP(C1067,'様式Ⅲ－1(男子)'!$D$19:$D$108,'様式Ⅲ－1(男子)'!$J$19:$J$108)</f>
        <v>#N/A</v>
      </c>
    </row>
    <row r="1068" spans="1:9">
      <c r="A1068" s="264">
        <v>1067</v>
      </c>
      <c r="B1068" s="16" t="s">
        <v>1539</v>
      </c>
      <c r="C1068" s="260" t="s">
        <v>4085</v>
      </c>
      <c r="D1068" s="262" t="s">
        <v>5253</v>
      </c>
      <c r="E1068" s="31" t="s">
        <v>5377</v>
      </c>
      <c r="F1068" s="31" t="s">
        <v>6017</v>
      </c>
      <c r="G1068" s="31" t="s">
        <v>254</v>
      </c>
      <c r="H1068" s="31" t="s">
        <v>2536</v>
      </c>
      <c r="I1068" t="e">
        <f>_xlfn.XLOOKUP(C1068,'様式Ⅲ－1(男子)'!$D$19:$D$108,'様式Ⅲ－1(男子)'!$J$19:$J$108)</f>
        <v>#N/A</v>
      </c>
    </row>
    <row r="1069" spans="1:9">
      <c r="A1069" s="264">
        <v>1068</v>
      </c>
      <c r="B1069" s="16" t="s">
        <v>1540</v>
      </c>
      <c r="C1069" s="260" t="s">
        <v>4086</v>
      </c>
      <c r="D1069" s="262" t="s">
        <v>5254</v>
      </c>
      <c r="E1069" s="31" t="s">
        <v>5377</v>
      </c>
      <c r="F1069" s="31" t="s">
        <v>6017</v>
      </c>
      <c r="G1069" s="31" t="s">
        <v>254</v>
      </c>
      <c r="H1069" s="31" t="s">
        <v>2536</v>
      </c>
      <c r="I1069" t="e">
        <f>_xlfn.XLOOKUP(C1069,'様式Ⅲ－1(男子)'!$D$19:$D$108,'様式Ⅲ－1(男子)'!$J$19:$J$108)</f>
        <v>#N/A</v>
      </c>
    </row>
    <row r="1070" spans="1:9">
      <c r="A1070" s="264">
        <v>1069</v>
      </c>
      <c r="B1070" s="16" t="s">
        <v>1541</v>
      </c>
      <c r="C1070" s="260" t="s">
        <v>4087</v>
      </c>
      <c r="D1070" s="262" t="s">
        <v>5255</v>
      </c>
      <c r="E1070" s="31" t="s">
        <v>5377</v>
      </c>
      <c r="F1070" s="31" t="s">
        <v>6017</v>
      </c>
      <c r="G1070" s="31" t="s">
        <v>254</v>
      </c>
      <c r="H1070" s="31" t="s">
        <v>2536</v>
      </c>
      <c r="I1070" t="e">
        <f>_xlfn.XLOOKUP(C1070,'様式Ⅲ－1(男子)'!$D$19:$D$108,'様式Ⅲ－1(男子)'!$J$19:$J$108)</f>
        <v>#N/A</v>
      </c>
    </row>
    <row r="1071" spans="1:9">
      <c r="A1071" s="264">
        <v>1070</v>
      </c>
      <c r="B1071" s="16" t="s">
        <v>1542</v>
      </c>
      <c r="C1071" s="260" t="s">
        <v>4088</v>
      </c>
      <c r="D1071" s="262" t="s">
        <v>5256</v>
      </c>
      <c r="E1071" s="31" t="s">
        <v>5377</v>
      </c>
      <c r="F1071" s="31" t="s">
        <v>6017</v>
      </c>
      <c r="G1071" s="31" t="s">
        <v>254</v>
      </c>
      <c r="H1071" s="31" t="s">
        <v>2536</v>
      </c>
      <c r="I1071" t="e">
        <f>_xlfn.XLOOKUP(C1071,'様式Ⅲ－1(男子)'!$D$19:$D$108,'様式Ⅲ－1(男子)'!$J$19:$J$108)</f>
        <v>#N/A</v>
      </c>
    </row>
    <row r="1072" spans="1:9">
      <c r="A1072" s="264">
        <v>1071</v>
      </c>
      <c r="B1072" s="16" t="s">
        <v>1543</v>
      </c>
      <c r="C1072" s="260" t="s">
        <v>4089</v>
      </c>
      <c r="D1072" s="262" t="s">
        <v>5257</v>
      </c>
      <c r="E1072" s="31" t="s">
        <v>5377</v>
      </c>
      <c r="F1072" s="31" t="s">
        <v>6017</v>
      </c>
      <c r="G1072" s="31" t="s">
        <v>2558</v>
      </c>
      <c r="H1072" s="31" t="s">
        <v>2536</v>
      </c>
      <c r="I1072" t="e">
        <f>_xlfn.XLOOKUP(C1072,'様式Ⅲ－1(男子)'!$D$19:$D$108,'様式Ⅲ－1(男子)'!$J$19:$J$108)</f>
        <v>#N/A</v>
      </c>
    </row>
    <row r="1073" spans="1:9">
      <c r="A1073" s="264">
        <v>1072</v>
      </c>
      <c r="B1073" s="16" t="s">
        <v>1544</v>
      </c>
      <c r="C1073" s="260" t="s">
        <v>4090</v>
      </c>
      <c r="D1073" s="262" t="s">
        <v>5258</v>
      </c>
      <c r="E1073" s="31" t="s">
        <v>5377</v>
      </c>
      <c r="F1073" s="31" t="s">
        <v>6017</v>
      </c>
      <c r="G1073" s="31" t="s">
        <v>292</v>
      </c>
      <c r="H1073" s="31" t="s">
        <v>2536</v>
      </c>
      <c r="I1073" t="e">
        <f>_xlfn.XLOOKUP(C1073,'様式Ⅲ－1(男子)'!$D$19:$D$108,'様式Ⅲ－1(男子)'!$J$19:$J$108)</f>
        <v>#N/A</v>
      </c>
    </row>
    <row r="1074" spans="1:9">
      <c r="A1074" s="264">
        <v>1073</v>
      </c>
      <c r="B1074" s="16" t="s">
        <v>1545</v>
      </c>
      <c r="C1074" s="260" t="s">
        <v>4091</v>
      </c>
      <c r="D1074" s="262" t="s">
        <v>5259</v>
      </c>
      <c r="E1074" s="31" t="s">
        <v>5377</v>
      </c>
      <c r="F1074" s="31" t="s">
        <v>6017</v>
      </c>
      <c r="G1074" s="31" t="s">
        <v>292</v>
      </c>
      <c r="H1074" s="31" t="s">
        <v>2536</v>
      </c>
      <c r="I1074" t="e">
        <f>_xlfn.XLOOKUP(C1074,'様式Ⅲ－1(男子)'!$D$19:$D$108,'様式Ⅲ－1(男子)'!$J$19:$J$108)</f>
        <v>#N/A</v>
      </c>
    </row>
    <row r="1075" spans="1:9">
      <c r="A1075" s="264">
        <v>1074</v>
      </c>
      <c r="B1075" s="16" t="s">
        <v>1546</v>
      </c>
      <c r="C1075" s="260" t="s">
        <v>4092</v>
      </c>
      <c r="D1075" s="262" t="s">
        <v>5260</v>
      </c>
      <c r="E1075" s="31" t="s">
        <v>5377</v>
      </c>
      <c r="F1075" s="31" t="s">
        <v>6017</v>
      </c>
      <c r="G1075" s="31" t="s">
        <v>292</v>
      </c>
      <c r="H1075" s="31" t="s">
        <v>2536</v>
      </c>
      <c r="I1075" t="e">
        <f>_xlfn.XLOOKUP(C1075,'様式Ⅲ－1(男子)'!$D$19:$D$108,'様式Ⅲ－1(男子)'!$J$19:$J$108)</f>
        <v>#N/A</v>
      </c>
    </row>
    <row r="1076" spans="1:9">
      <c r="A1076" s="264">
        <v>1075</v>
      </c>
      <c r="B1076" s="16" t="s">
        <v>1547</v>
      </c>
      <c r="C1076" s="260" t="s">
        <v>4093</v>
      </c>
      <c r="D1076" s="262" t="s">
        <v>5261</v>
      </c>
      <c r="E1076" s="31" t="s">
        <v>5377</v>
      </c>
      <c r="F1076" s="31" t="s">
        <v>6017</v>
      </c>
      <c r="G1076" s="31" t="s">
        <v>292</v>
      </c>
      <c r="H1076" s="31" t="s">
        <v>2536</v>
      </c>
      <c r="I1076" t="e">
        <f>_xlfn.XLOOKUP(C1076,'様式Ⅲ－1(男子)'!$D$19:$D$108,'様式Ⅲ－1(男子)'!$J$19:$J$108)</f>
        <v>#N/A</v>
      </c>
    </row>
    <row r="1077" spans="1:9">
      <c r="A1077" s="264">
        <v>1076</v>
      </c>
      <c r="B1077" s="16" t="s">
        <v>1548</v>
      </c>
      <c r="C1077" s="260" t="s">
        <v>4094</v>
      </c>
      <c r="D1077" s="262" t="s">
        <v>5262</v>
      </c>
      <c r="E1077" s="31" t="s">
        <v>5377</v>
      </c>
      <c r="F1077" s="31" t="s">
        <v>6017</v>
      </c>
      <c r="G1077" s="31" t="s">
        <v>292</v>
      </c>
      <c r="H1077" s="31" t="s">
        <v>2536</v>
      </c>
      <c r="I1077" t="e">
        <f>_xlfn.XLOOKUP(C1077,'様式Ⅲ－1(男子)'!$D$19:$D$108,'様式Ⅲ－1(男子)'!$J$19:$J$108)</f>
        <v>#N/A</v>
      </c>
    </row>
    <row r="1078" spans="1:9">
      <c r="A1078" s="264">
        <v>1077</v>
      </c>
      <c r="B1078" s="16" t="s">
        <v>1549</v>
      </c>
      <c r="C1078" s="260" t="s">
        <v>4095</v>
      </c>
      <c r="D1078" s="262" t="s">
        <v>5263</v>
      </c>
      <c r="E1078" s="31" t="s">
        <v>5377</v>
      </c>
      <c r="F1078" s="31" t="s">
        <v>6017</v>
      </c>
      <c r="G1078" s="31" t="s">
        <v>260</v>
      </c>
      <c r="H1078" s="31" t="s">
        <v>2536</v>
      </c>
      <c r="I1078" t="e">
        <f>_xlfn.XLOOKUP(C1078,'様式Ⅲ－1(男子)'!$D$19:$D$108,'様式Ⅲ－1(男子)'!$J$19:$J$108)</f>
        <v>#N/A</v>
      </c>
    </row>
    <row r="1079" spans="1:9">
      <c r="A1079" s="264">
        <v>1078</v>
      </c>
      <c r="B1079" s="16" t="s">
        <v>1550</v>
      </c>
      <c r="C1079" s="260" t="s">
        <v>4096</v>
      </c>
      <c r="D1079" s="262" t="s">
        <v>5264</v>
      </c>
      <c r="E1079" s="31" t="s">
        <v>5377</v>
      </c>
      <c r="F1079" s="31" t="s">
        <v>6017</v>
      </c>
      <c r="G1079" s="31" t="s">
        <v>260</v>
      </c>
      <c r="H1079" s="31" t="s">
        <v>2536</v>
      </c>
      <c r="I1079" t="e">
        <f>_xlfn.XLOOKUP(C1079,'様式Ⅲ－1(男子)'!$D$19:$D$108,'様式Ⅲ－1(男子)'!$J$19:$J$108)</f>
        <v>#N/A</v>
      </c>
    </row>
    <row r="1080" spans="1:9">
      <c r="A1080" s="264">
        <v>1079</v>
      </c>
      <c r="B1080" s="16" t="s">
        <v>1551</v>
      </c>
      <c r="C1080" s="260" t="s">
        <v>4097</v>
      </c>
      <c r="D1080" s="262" t="s">
        <v>5265</v>
      </c>
      <c r="E1080" s="31" t="s">
        <v>5377</v>
      </c>
      <c r="F1080" s="31" t="s">
        <v>6017</v>
      </c>
      <c r="G1080" s="31" t="s">
        <v>200</v>
      </c>
      <c r="H1080" s="31" t="s">
        <v>2536</v>
      </c>
      <c r="I1080" t="e">
        <f>_xlfn.XLOOKUP(C1080,'様式Ⅲ－1(男子)'!$D$19:$D$108,'様式Ⅲ－1(男子)'!$J$19:$J$108)</f>
        <v>#N/A</v>
      </c>
    </row>
    <row r="1081" spans="1:9">
      <c r="A1081" s="264">
        <v>1080</v>
      </c>
      <c r="B1081" s="16" t="s">
        <v>1552</v>
      </c>
      <c r="C1081" s="260" t="s">
        <v>2527</v>
      </c>
      <c r="D1081" s="262" t="s">
        <v>5266</v>
      </c>
      <c r="E1081" s="31" t="s">
        <v>5377</v>
      </c>
      <c r="F1081" s="31" t="s">
        <v>6017</v>
      </c>
      <c r="G1081" s="31" t="s">
        <v>167</v>
      </c>
      <c r="H1081" s="31" t="s">
        <v>424</v>
      </c>
      <c r="I1081" t="e">
        <f>_xlfn.XLOOKUP(C1081,'様式Ⅲ－1(男子)'!$D$19:$D$108,'様式Ⅲ－1(男子)'!$J$19:$J$108)</f>
        <v>#N/A</v>
      </c>
    </row>
    <row r="1082" spans="1:9">
      <c r="A1082" s="264">
        <v>1081</v>
      </c>
      <c r="B1082" s="16" t="s">
        <v>1553</v>
      </c>
      <c r="C1082" s="260" t="s">
        <v>2526</v>
      </c>
      <c r="D1082" s="262" t="s">
        <v>5267</v>
      </c>
      <c r="E1082" s="31" t="s">
        <v>5377</v>
      </c>
      <c r="F1082" s="31" t="s">
        <v>6017</v>
      </c>
      <c r="G1082" s="31" t="s">
        <v>167</v>
      </c>
      <c r="H1082" s="31" t="s">
        <v>429</v>
      </c>
      <c r="I1082" t="e">
        <f>_xlfn.XLOOKUP(C1082,'様式Ⅲ－1(男子)'!$D$19:$D$108,'様式Ⅲ－1(男子)'!$J$19:$J$108)</f>
        <v>#N/A</v>
      </c>
    </row>
    <row r="1083" spans="1:9">
      <c r="A1083" s="264">
        <v>1082</v>
      </c>
      <c r="B1083" s="16" t="s">
        <v>1554</v>
      </c>
      <c r="C1083" s="260" t="s">
        <v>3144</v>
      </c>
      <c r="D1083" s="262" t="s">
        <v>5268</v>
      </c>
      <c r="E1083" s="31" t="s">
        <v>5377</v>
      </c>
      <c r="F1083" s="31" t="s">
        <v>6017</v>
      </c>
      <c r="G1083" s="31" t="s">
        <v>167</v>
      </c>
      <c r="H1083" s="31" t="s">
        <v>2538</v>
      </c>
      <c r="I1083" t="e">
        <f>_xlfn.XLOOKUP(C1083,'様式Ⅲ－1(男子)'!$D$19:$D$108,'様式Ⅲ－1(男子)'!$J$19:$J$108)</f>
        <v>#N/A</v>
      </c>
    </row>
    <row r="1084" spans="1:9">
      <c r="A1084" s="264">
        <v>1083</v>
      </c>
      <c r="B1084" s="16" t="s">
        <v>1555</v>
      </c>
      <c r="C1084" s="260" t="s">
        <v>4098</v>
      </c>
      <c r="D1084" s="262" t="s">
        <v>5269</v>
      </c>
      <c r="E1084" s="31" t="s">
        <v>5377</v>
      </c>
      <c r="F1084" s="31" t="s">
        <v>6017</v>
      </c>
      <c r="G1084" s="31" t="s">
        <v>167</v>
      </c>
      <c r="H1084" s="31" t="s">
        <v>2542</v>
      </c>
      <c r="I1084" t="e">
        <f>_xlfn.XLOOKUP(C1084,'様式Ⅲ－1(男子)'!$D$19:$D$108,'様式Ⅲ－1(男子)'!$J$19:$J$108)</f>
        <v>#N/A</v>
      </c>
    </row>
    <row r="1085" spans="1:9">
      <c r="A1085" s="264">
        <v>1084</v>
      </c>
      <c r="B1085" s="16" t="s">
        <v>1556</v>
      </c>
      <c r="C1085" s="260" t="s">
        <v>4099</v>
      </c>
      <c r="D1085" s="262" t="s">
        <v>5270</v>
      </c>
      <c r="E1085" s="31" t="s">
        <v>5377</v>
      </c>
      <c r="F1085" s="31" t="s">
        <v>6017</v>
      </c>
      <c r="G1085" s="31" t="s">
        <v>167</v>
      </c>
      <c r="H1085" s="31" t="s">
        <v>2536</v>
      </c>
      <c r="I1085" t="e">
        <f>_xlfn.XLOOKUP(C1085,'様式Ⅲ－1(男子)'!$D$19:$D$108,'様式Ⅲ－1(男子)'!$J$19:$J$108)</f>
        <v>#N/A</v>
      </c>
    </row>
    <row r="1086" spans="1:9">
      <c r="A1086" s="264">
        <v>1085</v>
      </c>
      <c r="B1086" s="16" t="s">
        <v>1557</v>
      </c>
      <c r="C1086" s="260" t="s">
        <v>4100</v>
      </c>
      <c r="D1086" s="262" t="s">
        <v>5271</v>
      </c>
      <c r="E1086" s="31" t="s">
        <v>5377</v>
      </c>
      <c r="F1086" s="31" t="s">
        <v>6017</v>
      </c>
      <c r="G1086" s="31" t="s">
        <v>234</v>
      </c>
      <c r="H1086" s="31" t="s">
        <v>2536</v>
      </c>
      <c r="I1086" t="e">
        <f>_xlfn.XLOOKUP(C1086,'様式Ⅲ－1(男子)'!$D$19:$D$108,'様式Ⅲ－1(男子)'!$J$19:$J$108)</f>
        <v>#N/A</v>
      </c>
    </row>
    <row r="1087" spans="1:9">
      <c r="A1087" s="264">
        <v>1086</v>
      </c>
      <c r="B1087" s="16" t="s">
        <v>1558</v>
      </c>
      <c r="C1087" s="260" t="s">
        <v>4101</v>
      </c>
      <c r="D1087" s="262" t="s">
        <v>5272</v>
      </c>
      <c r="E1087" s="31" t="s">
        <v>5377</v>
      </c>
      <c r="F1087" s="31" t="s">
        <v>6017</v>
      </c>
      <c r="G1087" s="31" t="s">
        <v>234</v>
      </c>
      <c r="H1087" s="31" t="s">
        <v>2536</v>
      </c>
      <c r="I1087" t="e">
        <f>_xlfn.XLOOKUP(C1087,'様式Ⅲ－1(男子)'!$D$19:$D$108,'様式Ⅲ－1(男子)'!$J$19:$J$108)</f>
        <v>#N/A</v>
      </c>
    </row>
    <row r="1088" spans="1:9">
      <c r="A1088" s="264">
        <v>1087</v>
      </c>
      <c r="B1088" s="16" t="s">
        <v>1559</v>
      </c>
      <c r="C1088" s="260" t="s">
        <v>3619</v>
      </c>
      <c r="D1088" s="262" t="s">
        <v>5273</v>
      </c>
      <c r="E1088" s="31" t="s">
        <v>5377</v>
      </c>
      <c r="F1088" s="31" t="s">
        <v>6017</v>
      </c>
      <c r="G1088" s="31" t="s">
        <v>288</v>
      </c>
      <c r="H1088" s="31" t="s">
        <v>2543</v>
      </c>
      <c r="I1088" t="e">
        <f>_xlfn.XLOOKUP(C1088,'様式Ⅲ－1(男子)'!$D$19:$D$108,'様式Ⅲ－1(男子)'!$J$19:$J$108)</f>
        <v>#N/A</v>
      </c>
    </row>
    <row r="1089" spans="1:9">
      <c r="A1089" s="264">
        <v>1088</v>
      </c>
      <c r="B1089" s="16" t="s">
        <v>1560</v>
      </c>
      <c r="C1089" s="260" t="s">
        <v>3585</v>
      </c>
      <c r="D1089" s="262" t="s">
        <v>5274</v>
      </c>
      <c r="E1089" s="31" t="s">
        <v>5377</v>
      </c>
      <c r="F1089" s="31" t="s">
        <v>6017</v>
      </c>
      <c r="G1089" s="31" t="s">
        <v>288</v>
      </c>
      <c r="H1089" s="31" t="s">
        <v>2542</v>
      </c>
      <c r="I1089" t="e">
        <f>_xlfn.XLOOKUP(C1089,'様式Ⅲ－1(男子)'!$D$19:$D$108,'様式Ⅲ－1(男子)'!$J$19:$J$108)</f>
        <v>#N/A</v>
      </c>
    </row>
    <row r="1090" spans="1:9">
      <c r="A1090" s="264">
        <v>1089</v>
      </c>
      <c r="B1090" s="16" t="s">
        <v>1561</v>
      </c>
      <c r="C1090" s="260" t="s">
        <v>4102</v>
      </c>
      <c r="D1090" s="262" t="s">
        <v>5275</v>
      </c>
      <c r="E1090" s="31" t="s">
        <v>5377</v>
      </c>
      <c r="F1090" s="31" t="s">
        <v>6017</v>
      </c>
      <c r="G1090" s="31" t="s">
        <v>288</v>
      </c>
      <c r="H1090" s="31" t="s">
        <v>2542</v>
      </c>
      <c r="I1090" t="e">
        <f>_xlfn.XLOOKUP(C1090,'様式Ⅲ－1(男子)'!$D$19:$D$108,'様式Ⅲ－1(男子)'!$J$19:$J$108)</f>
        <v>#N/A</v>
      </c>
    </row>
    <row r="1091" spans="1:9">
      <c r="A1091" s="264">
        <v>1090</v>
      </c>
      <c r="B1091" s="16" t="s">
        <v>1562</v>
      </c>
      <c r="C1091" s="260" t="s">
        <v>4103</v>
      </c>
      <c r="D1091" s="262" t="s">
        <v>5276</v>
      </c>
      <c r="E1091" s="31" t="s">
        <v>5377</v>
      </c>
      <c r="F1091" s="31" t="s">
        <v>6017</v>
      </c>
      <c r="G1091" s="31" t="s">
        <v>288</v>
      </c>
      <c r="H1091" s="31" t="s">
        <v>2536</v>
      </c>
      <c r="I1091" t="e">
        <f>_xlfn.XLOOKUP(C1091,'様式Ⅲ－1(男子)'!$D$19:$D$108,'様式Ⅲ－1(男子)'!$J$19:$J$108)</f>
        <v>#N/A</v>
      </c>
    </row>
    <row r="1092" spans="1:9">
      <c r="A1092" s="264">
        <v>1091</v>
      </c>
      <c r="B1092" s="16" t="s">
        <v>1563</v>
      </c>
      <c r="C1092" s="260" t="s">
        <v>4104</v>
      </c>
      <c r="D1092" s="262" t="s">
        <v>5277</v>
      </c>
      <c r="E1092" s="31" t="s">
        <v>5377</v>
      </c>
      <c r="F1092" s="31" t="s">
        <v>6017</v>
      </c>
      <c r="G1092" s="31" t="s">
        <v>288</v>
      </c>
      <c r="H1092" s="31" t="s">
        <v>2538</v>
      </c>
      <c r="I1092" t="e">
        <f>_xlfn.XLOOKUP(C1092,'様式Ⅲ－1(男子)'!$D$19:$D$108,'様式Ⅲ－1(男子)'!$J$19:$J$108)</f>
        <v>#N/A</v>
      </c>
    </row>
    <row r="1093" spans="1:9">
      <c r="A1093" s="264">
        <v>1092</v>
      </c>
      <c r="B1093" s="16" t="s">
        <v>1564</v>
      </c>
      <c r="C1093" s="260" t="s">
        <v>4105</v>
      </c>
      <c r="D1093" s="262" t="s">
        <v>5278</v>
      </c>
      <c r="E1093" s="31" t="s">
        <v>5377</v>
      </c>
      <c r="F1093" s="31" t="s">
        <v>6017</v>
      </c>
      <c r="G1093" s="31" t="s">
        <v>295</v>
      </c>
      <c r="H1093" s="31" t="s">
        <v>2536</v>
      </c>
      <c r="I1093" t="e">
        <f>_xlfn.XLOOKUP(C1093,'様式Ⅲ－1(男子)'!$D$19:$D$108,'様式Ⅲ－1(男子)'!$J$19:$J$108)</f>
        <v>#N/A</v>
      </c>
    </row>
    <row r="1094" spans="1:9">
      <c r="A1094" s="264">
        <v>1093</v>
      </c>
      <c r="B1094" s="16" t="s">
        <v>1565</v>
      </c>
      <c r="C1094" s="260" t="s">
        <v>4106</v>
      </c>
      <c r="D1094" s="262" t="s">
        <v>5279</v>
      </c>
      <c r="E1094" s="31" t="s">
        <v>5377</v>
      </c>
      <c r="F1094" s="31" t="s">
        <v>6017</v>
      </c>
      <c r="G1094" s="31" t="s">
        <v>295</v>
      </c>
      <c r="H1094" s="31" t="s">
        <v>2536</v>
      </c>
      <c r="I1094" t="e">
        <f>_xlfn.XLOOKUP(C1094,'様式Ⅲ－1(男子)'!$D$19:$D$108,'様式Ⅲ－1(男子)'!$J$19:$J$108)</f>
        <v>#N/A</v>
      </c>
    </row>
    <row r="1095" spans="1:9">
      <c r="A1095" s="264">
        <v>1094</v>
      </c>
      <c r="B1095" s="16" t="s">
        <v>1566</v>
      </c>
      <c r="C1095" s="260" t="s">
        <v>4107</v>
      </c>
      <c r="D1095" s="262" t="s">
        <v>5280</v>
      </c>
      <c r="E1095" s="31" t="s">
        <v>5377</v>
      </c>
      <c r="F1095" s="31" t="s">
        <v>6017</v>
      </c>
      <c r="G1095" s="31" t="s">
        <v>282</v>
      </c>
      <c r="H1095" s="31" t="s">
        <v>2536</v>
      </c>
      <c r="I1095" t="e">
        <f>_xlfn.XLOOKUP(C1095,'様式Ⅲ－1(男子)'!$D$19:$D$108,'様式Ⅲ－1(男子)'!$J$19:$J$108)</f>
        <v>#N/A</v>
      </c>
    </row>
    <row r="1096" spans="1:9">
      <c r="A1096" s="264">
        <v>1095</v>
      </c>
      <c r="B1096" s="16" t="s">
        <v>1567</v>
      </c>
      <c r="C1096" s="260" t="s">
        <v>4108</v>
      </c>
      <c r="D1096" s="262" t="s">
        <v>5281</v>
      </c>
      <c r="E1096" s="31" t="s">
        <v>5377</v>
      </c>
      <c r="F1096" s="31" t="s">
        <v>6017</v>
      </c>
      <c r="G1096" s="31" t="s">
        <v>282</v>
      </c>
      <c r="H1096" s="31" t="s">
        <v>2536</v>
      </c>
      <c r="I1096" t="e">
        <f>_xlfn.XLOOKUP(C1096,'様式Ⅲ－1(男子)'!$D$19:$D$108,'様式Ⅲ－1(男子)'!$J$19:$J$108)</f>
        <v>#N/A</v>
      </c>
    </row>
    <row r="1097" spans="1:9">
      <c r="A1097" s="264">
        <v>1096</v>
      </c>
      <c r="B1097" s="16" t="s">
        <v>1568</v>
      </c>
      <c r="C1097" s="260" t="s">
        <v>4109</v>
      </c>
      <c r="D1097" s="262" t="s">
        <v>5282</v>
      </c>
      <c r="E1097" s="31" t="s">
        <v>5377</v>
      </c>
      <c r="F1097" s="31" t="s">
        <v>6017</v>
      </c>
      <c r="G1097" s="31" t="s">
        <v>282</v>
      </c>
      <c r="H1097" s="31" t="s">
        <v>2536</v>
      </c>
      <c r="I1097" t="e">
        <f>_xlfn.XLOOKUP(C1097,'様式Ⅲ－1(男子)'!$D$19:$D$108,'様式Ⅲ－1(男子)'!$J$19:$J$108)</f>
        <v>#N/A</v>
      </c>
    </row>
    <row r="1098" spans="1:9">
      <c r="A1098" s="264">
        <v>1097</v>
      </c>
      <c r="B1098" s="16" t="s">
        <v>1569</v>
      </c>
      <c r="C1098" s="260" t="s">
        <v>4110</v>
      </c>
      <c r="D1098" s="262" t="s">
        <v>5283</v>
      </c>
      <c r="E1098" s="31" t="s">
        <v>5377</v>
      </c>
      <c r="F1098" s="31" t="s">
        <v>6017</v>
      </c>
      <c r="G1098" s="31" t="s">
        <v>282</v>
      </c>
      <c r="H1098" s="31" t="s">
        <v>2536</v>
      </c>
      <c r="I1098" t="e">
        <f>_xlfn.XLOOKUP(C1098,'様式Ⅲ－1(男子)'!$D$19:$D$108,'様式Ⅲ－1(男子)'!$J$19:$J$108)</f>
        <v>#N/A</v>
      </c>
    </row>
    <row r="1099" spans="1:9">
      <c r="A1099" s="264">
        <v>1098</v>
      </c>
      <c r="B1099" s="16" t="s">
        <v>1570</v>
      </c>
      <c r="C1099" s="260" t="s">
        <v>4111</v>
      </c>
      <c r="D1099" s="262" t="s">
        <v>5284</v>
      </c>
      <c r="E1099" s="31" t="s">
        <v>5377</v>
      </c>
      <c r="F1099" s="31" t="s">
        <v>6017</v>
      </c>
      <c r="G1099" s="31" t="s">
        <v>282</v>
      </c>
      <c r="H1099" s="31" t="s">
        <v>2536</v>
      </c>
      <c r="I1099" t="e">
        <f>_xlfn.XLOOKUP(C1099,'様式Ⅲ－1(男子)'!$D$19:$D$108,'様式Ⅲ－1(男子)'!$J$19:$J$108)</f>
        <v>#N/A</v>
      </c>
    </row>
    <row r="1100" spans="1:9">
      <c r="A1100" s="264">
        <v>1099</v>
      </c>
      <c r="B1100" s="16" t="s">
        <v>1571</v>
      </c>
      <c r="C1100" s="260" t="s">
        <v>4112</v>
      </c>
      <c r="D1100" s="262" t="s">
        <v>5285</v>
      </c>
      <c r="E1100" s="31" t="s">
        <v>5377</v>
      </c>
      <c r="F1100" s="31" t="s">
        <v>6017</v>
      </c>
      <c r="G1100" s="31" t="s">
        <v>282</v>
      </c>
      <c r="H1100" s="31" t="s">
        <v>2536</v>
      </c>
      <c r="I1100" t="e">
        <f>_xlfn.XLOOKUP(C1100,'様式Ⅲ－1(男子)'!$D$19:$D$108,'様式Ⅲ－1(男子)'!$J$19:$J$108)</f>
        <v>#N/A</v>
      </c>
    </row>
    <row r="1101" spans="1:9">
      <c r="A1101" s="264">
        <v>1100</v>
      </c>
      <c r="B1101" s="16" t="s">
        <v>1572</v>
      </c>
      <c r="C1101" s="260" t="s">
        <v>4113</v>
      </c>
      <c r="D1101" s="262" t="s">
        <v>5286</v>
      </c>
      <c r="E1101" s="31" t="s">
        <v>5377</v>
      </c>
      <c r="F1101" s="31" t="s">
        <v>6017</v>
      </c>
      <c r="G1101" s="31" t="s">
        <v>282</v>
      </c>
      <c r="H1101" s="31" t="s">
        <v>2536</v>
      </c>
      <c r="I1101" t="e">
        <f>_xlfn.XLOOKUP(C1101,'様式Ⅲ－1(男子)'!$D$19:$D$108,'様式Ⅲ－1(男子)'!$J$19:$J$108)</f>
        <v>#N/A</v>
      </c>
    </row>
    <row r="1102" spans="1:9">
      <c r="A1102" s="264">
        <v>1101</v>
      </c>
      <c r="B1102" s="16" t="s">
        <v>1573</v>
      </c>
      <c r="C1102" s="260" t="s">
        <v>4114</v>
      </c>
      <c r="D1102" s="262" t="s">
        <v>5287</v>
      </c>
      <c r="E1102" s="31" t="s">
        <v>5377</v>
      </c>
      <c r="F1102" s="31" t="s">
        <v>6017</v>
      </c>
      <c r="G1102" s="31" t="s">
        <v>282</v>
      </c>
      <c r="H1102" s="31" t="s">
        <v>2536</v>
      </c>
      <c r="I1102" t="e">
        <f>_xlfn.XLOOKUP(C1102,'様式Ⅲ－1(男子)'!$D$19:$D$108,'様式Ⅲ－1(男子)'!$J$19:$J$108)</f>
        <v>#N/A</v>
      </c>
    </row>
    <row r="1103" spans="1:9">
      <c r="A1103" s="264">
        <v>1102</v>
      </c>
      <c r="B1103" s="16" t="s">
        <v>1574</v>
      </c>
      <c r="C1103" s="260" t="s">
        <v>3126</v>
      </c>
      <c r="D1103" s="262" t="s">
        <v>5288</v>
      </c>
      <c r="E1103" s="31" t="s">
        <v>5377</v>
      </c>
      <c r="F1103" s="31" t="s">
        <v>6017</v>
      </c>
      <c r="G1103" s="31" t="s">
        <v>282</v>
      </c>
      <c r="H1103" s="31" t="s">
        <v>2538</v>
      </c>
      <c r="I1103" t="e">
        <f>_xlfn.XLOOKUP(C1103,'様式Ⅲ－1(男子)'!$D$19:$D$108,'様式Ⅲ－1(男子)'!$J$19:$J$108)</f>
        <v>#N/A</v>
      </c>
    </row>
    <row r="1104" spans="1:9">
      <c r="A1104" s="264">
        <v>1103</v>
      </c>
      <c r="B1104" s="16" t="s">
        <v>1575</v>
      </c>
      <c r="C1104" s="260" t="s">
        <v>4115</v>
      </c>
      <c r="D1104" s="262" t="s">
        <v>5289</v>
      </c>
      <c r="E1104" s="31" t="s">
        <v>5377</v>
      </c>
      <c r="F1104" s="31" t="s">
        <v>6017</v>
      </c>
      <c r="G1104" s="31" t="s">
        <v>282</v>
      </c>
      <c r="H1104" s="31" t="s">
        <v>2536</v>
      </c>
      <c r="I1104" t="e">
        <f>_xlfn.XLOOKUP(C1104,'様式Ⅲ－1(男子)'!$D$19:$D$108,'様式Ⅲ－1(男子)'!$J$19:$J$108)</f>
        <v>#N/A</v>
      </c>
    </row>
    <row r="1105" spans="1:9">
      <c r="A1105" s="264">
        <v>1104</v>
      </c>
      <c r="B1105" s="16" t="s">
        <v>1576</v>
      </c>
      <c r="C1105" s="260" t="s">
        <v>4116</v>
      </c>
      <c r="D1105" s="262" t="s">
        <v>5290</v>
      </c>
      <c r="E1105" s="31" t="s">
        <v>5377</v>
      </c>
      <c r="F1105" s="31" t="s">
        <v>6017</v>
      </c>
      <c r="G1105" s="31" t="s">
        <v>225</v>
      </c>
      <c r="H1105" s="31" t="s">
        <v>2536</v>
      </c>
      <c r="I1105" t="e">
        <f>_xlfn.XLOOKUP(C1105,'様式Ⅲ－1(男子)'!$D$19:$D$108,'様式Ⅲ－1(男子)'!$J$19:$J$108)</f>
        <v>#N/A</v>
      </c>
    </row>
    <row r="1106" spans="1:9">
      <c r="A1106" s="264">
        <v>1105</v>
      </c>
      <c r="B1106" s="16" t="s">
        <v>1577</v>
      </c>
      <c r="C1106" s="260" t="s">
        <v>4117</v>
      </c>
      <c r="D1106" s="262" t="s">
        <v>5291</v>
      </c>
      <c r="E1106" s="31" t="s">
        <v>5377</v>
      </c>
      <c r="F1106" s="31" t="s">
        <v>6017</v>
      </c>
      <c r="G1106" s="31" t="s">
        <v>215</v>
      </c>
      <c r="H1106" s="31" t="s">
        <v>2536</v>
      </c>
      <c r="I1106" t="e">
        <f>_xlfn.XLOOKUP(C1106,'様式Ⅲ－1(男子)'!$D$19:$D$108,'様式Ⅲ－1(男子)'!$J$19:$J$108)</f>
        <v>#N/A</v>
      </c>
    </row>
    <row r="1107" spans="1:9">
      <c r="A1107" s="264">
        <v>1106</v>
      </c>
      <c r="B1107" s="16" t="s">
        <v>1578</v>
      </c>
      <c r="C1107" s="260" t="s">
        <v>4118</v>
      </c>
      <c r="D1107" s="262" t="s">
        <v>5292</v>
      </c>
      <c r="E1107" s="31" t="s">
        <v>5377</v>
      </c>
      <c r="F1107" s="31" t="s">
        <v>6017</v>
      </c>
      <c r="G1107" s="31" t="s">
        <v>215</v>
      </c>
      <c r="H1107" s="31" t="s">
        <v>2536</v>
      </c>
      <c r="I1107" t="e">
        <f>_xlfn.XLOOKUP(C1107,'様式Ⅲ－1(男子)'!$D$19:$D$108,'様式Ⅲ－1(男子)'!$J$19:$J$108)</f>
        <v>#N/A</v>
      </c>
    </row>
    <row r="1108" spans="1:9">
      <c r="A1108" s="264">
        <v>1107</v>
      </c>
      <c r="B1108" s="16" t="s">
        <v>1579</v>
      </c>
      <c r="C1108" s="260" t="s">
        <v>4119</v>
      </c>
      <c r="D1108" s="262" t="s">
        <v>5293</v>
      </c>
      <c r="E1108" s="31" t="s">
        <v>5377</v>
      </c>
      <c r="F1108" s="31" t="s">
        <v>6017</v>
      </c>
      <c r="G1108" s="31" t="s">
        <v>215</v>
      </c>
      <c r="H1108" s="31" t="s">
        <v>2536</v>
      </c>
      <c r="I1108" t="e">
        <f>_xlfn.XLOOKUP(C1108,'様式Ⅲ－1(男子)'!$D$19:$D$108,'様式Ⅲ－1(男子)'!$J$19:$J$108)</f>
        <v>#N/A</v>
      </c>
    </row>
    <row r="1109" spans="1:9">
      <c r="A1109" s="264">
        <v>1108</v>
      </c>
      <c r="B1109" s="16" t="s">
        <v>1580</v>
      </c>
      <c r="C1109" s="260" t="s">
        <v>4120</v>
      </c>
      <c r="D1109" s="262" t="s">
        <v>5294</v>
      </c>
      <c r="E1109" s="31" t="s">
        <v>5377</v>
      </c>
      <c r="F1109" s="31" t="s">
        <v>6017</v>
      </c>
      <c r="G1109" s="31" t="s">
        <v>280</v>
      </c>
      <c r="H1109" s="31" t="s">
        <v>2536</v>
      </c>
      <c r="I1109" t="e">
        <f>_xlfn.XLOOKUP(C1109,'様式Ⅲ－1(男子)'!$D$19:$D$108,'様式Ⅲ－1(男子)'!$J$19:$J$108)</f>
        <v>#N/A</v>
      </c>
    </row>
    <row r="1110" spans="1:9">
      <c r="A1110" s="264">
        <v>1109</v>
      </c>
      <c r="B1110" s="16" t="s">
        <v>1581</v>
      </c>
      <c r="C1110" s="260" t="s">
        <v>4121</v>
      </c>
      <c r="D1110" s="262" t="s">
        <v>5295</v>
      </c>
      <c r="E1110" s="31" t="s">
        <v>5377</v>
      </c>
      <c r="F1110" s="31" t="s">
        <v>6017</v>
      </c>
      <c r="G1110" s="31" t="s">
        <v>280</v>
      </c>
      <c r="H1110" s="31" t="s">
        <v>2536</v>
      </c>
      <c r="I1110" t="e">
        <f>_xlfn.XLOOKUP(C1110,'様式Ⅲ－1(男子)'!$D$19:$D$108,'様式Ⅲ－1(男子)'!$J$19:$J$108)</f>
        <v>#N/A</v>
      </c>
    </row>
    <row r="1111" spans="1:9">
      <c r="A1111" s="264">
        <v>1110</v>
      </c>
      <c r="B1111" s="16" t="s">
        <v>1582</v>
      </c>
      <c r="C1111" s="260" t="s">
        <v>4122</v>
      </c>
      <c r="D1111" s="262" t="s">
        <v>5296</v>
      </c>
      <c r="E1111" s="31" t="s">
        <v>5377</v>
      </c>
      <c r="F1111" s="31" t="s">
        <v>6017</v>
      </c>
      <c r="G1111" t="s">
        <v>280</v>
      </c>
      <c r="H1111" s="31" t="s">
        <v>2536</v>
      </c>
      <c r="I1111" t="e">
        <f>_xlfn.XLOOKUP(C1111,'様式Ⅲ－1(男子)'!$D$19:$D$108,'様式Ⅲ－1(男子)'!$J$19:$J$108)</f>
        <v>#N/A</v>
      </c>
    </row>
    <row r="1112" spans="1:9">
      <c r="A1112" s="264">
        <v>1111</v>
      </c>
      <c r="B1112" s="16" t="s">
        <v>1583</v>
      </c>
      <c r="C1112" s="260" t="s">
        <v>4123</v>
      </c>
      <c r="D1112" s="262" t="s">
        <v>5297</v>
      </c>
      <c r="E1112" s="31" t="s">
        <v>5377</v>
      </c>
      <c r="F1112" s="31" t="s">
        <v>6017</v>
      </c>
      <c r="G1112" t="s">
        <v>248</v>
      </c>
      <c r="H1112" s="31" t="s">
        <v>2536</v>
      </c>
      <c r="I1112" t="e">
        <f>_xlfn.XLOOKUP(C1112,'様式Ⅲ－1(男子)'!$D$19:$D$108,'様式Ⅲ－1(男子)'!$J$19:$J$108)</f>
        <v>#N/A</v>
      </c>
    </row>
    <row r="1113" spans="1:9">
      <c r="A1113" s="264">
        <v>1112</v>
      </c>
      <c r="B1113" s="16" t="s">
        <v>1584</v>
      </c>
      <c r="C1113" s="260" t="s">
        <v>4124</v>
      </c>
      <c r="D1113" s="262" t="s">
        <v>5298</v>
      </c>
      <c r="E1113" s="31" t="s">
        <v>5377</v>
      </c>
      <c r="F1113" s="31" t="s">
        <v>6017</v>
      </c>
      <c r="G1113" t="s">
        <v>206</v>
      </c>
      <c r="H1113" s="31" t="s">
        <v>2537</v>
      </c>
      <c r="I1113" t="e">
        <f>_xlfn.XLOOKUP(C1113,'様式Ⅲ－1(男子)'!$D$19:$D$108,'様式Ⅲ－1(男子)'!$J$19:$J$108)</f>
        <v>#N/A</v>
      </c>
    </row>
    <row r="1114" spans="1:9">
      <c r="A1114" s="264">
        <v>1113</v>
      </c>
      <c r="B1114" s="16" t="s">
        <v>1585</v>
      </c>
      <c r="C1114" s="260" t="s">
        <v>4125</v>
      </c>
      <c r="D1114" s="262" t="s">
        <v>5299</v>
      </c>
      <c r="E1114" s="31" t="s">
        <v>5377</v>
      </c>
      <c r="F1114" s="31" t="s">
        <v>6017</v>
      </c>
      <c r="G1114" t="s">
        <v>271</v>
      </c>
      <c r="H1114" s="31" t="s">
        <v>2536</v>
      </c>
      <c r="I1114" t="e">
        <f>_xlfn.XLOOKUP(C1114,'様式Ⅲ－1(男子)'!$D$19:$D$108,'様式Ⅲ－1(男子)'!$J$19:$J$108)</f>
        <v>#N/A</v>
      </c>
    </row>
    <row r="1115" spans="1:9">
      <c r="A1115" s="264">
        <v>1114</v>
      </c>
      <c r="B1115" s="16" t="s">
        <v>1586</v>
      </c>
      <c r="C1115" s="260" t="s">
        <v>4126</v>
      </c>
      <c r="D1115" s="262" t="s">
        <v>5300</v>
      </c>
      <c r="E1115" s="31" t="s">
        <v>5377</v>
      </c>
      <c r="F1115" s="31" t="s">
        <v>6017</v>
      </c>
      <c r="G1115" t="s">
        <v>271</v>
      </c>
      <c r="H1115" s="31" t="s">
        <v>2536</v>
      </c>
      <c r="I1115" t="e">
        <f>_xlfn.XLOOKUP(C1115,'様式Ⅲ－1(男子)'!$D$19:$D$108,'様式Ⅲ－1(男子)'!$J$19:$J$108)</f>
        <v>#N/A</v>
      </c>
    </row>
    <row r="1116" spans="1:9">
      <c r="A1116" s="264">
        <v>1115</v>
      </c>
      <c r="B1116" s="16" t="s">
        <v>1587</v>
      </c>
      <c r="C1116" s="260" t="s">
        <v>4127</v>
      </c>
      <c r="D1116" s="262" t="s">
        <v>5301</v>
      </c>
      <c r="E1116" s="31" t="s">
        <v>5377</v>
      </c>
      <c r="F1116" s="31" t="s">
        <v>6017</v>
      </c>
      <c r="G1116" t="s">
        <v>271</v>
      </c>
      <c r="H1116" s="31" t="s">
        <v>2536</v>
      </c>
      <c r="I1116" t="e">
        <f>_xlfn.XLOOKUP(C1116,'様式Ⅲ－1(男子)'!$D$19:$D$108,'様式Ⅲ－1(男子)'!$J$19:$J$108)</f>
        <v>#N/A</v>
      </c>
    </row>
    <row r="1117" spans="1:9">
      <c r="A1117" s="264">
        <v>1116</v>
      </c>
      <c r="B1117" s="16" t="s">
        <v>1588</v>
      </c>
      <c r="C1117" s="260" t="s">
        <v>4128</v>
      </c>
      <c r="D1117" s="262" t="s">
        <v>5302</v>
      </c>
      <c r="E1117" s="31" t="s">
        <v>5377</v>
      </c>
      <c r="F1117" s="31" t="s">
        <v>6017</v>
      </c>
      <c r="G1117" t="s">
        <v>271</v>
      </c>
      <c r="H1117" s="31" t="s">
        <v>2536</v>
      </c>
      <c r="I1117" t="e">
        <f>_xlfn.XLOOKUP(C1117,'様式Ⅲ－1(男子)'!$D$19:$D$108,'様式Ⅲ－1(男子)'!$J$19:$J$108)</f>
        <v>#N/A</v>
      </c>
    </row>
    <row r="1118" spans="1:9">
      <c r="A1118" s="264">
        <v>1117</v>
      </c>
      <c r="B1118" s="16" t="s">
        <v>1589</v>
      </c>
      <c r="C1118" s="260" t="s">
        <v>4129</v>
      </c>
      <c r="D1118" s="262" t="s">
        <v>5303</v>
      </c>
      <c r="E1118" s="31" t="s">
        <v>5377</v>
      </c>
      <c r="F1118" s="31" t="s">
        <v>6017</v>
      </c>
      <c r="G1118" t="s">
        <v>271</v>
      </c>
      <c r="H1118" s="31" t="s">
        <v>2536</v>
      </c>
      <c r="I1118" t="e">
        <f>_xlfn.XLOOKUP(C1118,'様式Ⅲ－1(男子)'!$D$19:$D$108,'様式Ⅲ－1(男子)'!$J$19:$J$108)</f>
        <v>#N/A</v>
      </c>
    </row>
    <row r="1119" spans="1:9">
      <c r="A1119" s="264">
        <v>1118</v>
      </c>
      <c r="B1119" s="16" t="s">
        <v>1590</v>
      </c>
      <c r="C1119" s="260" t="s">
        <v>3138</v>
      </c>
      <c r="D1119" s="262" t="s">
        <v>5304</v>
      </c>
      <c r="E1119" s="31" t="s">
        <v>5377</v>
      </c>
      <c r="F1119" s="31" t="s">
        <v>6017</v>
      </c>
      <c r="G1119" t="s">
        <v>218</v>
      </c>
      <c r="H1119" s="31" t="s">
        <v>2538</v>
      </c>
      <c r="I1119" t="e">
        <f>_xlfn.XLOOKUP(C1119,'様式Ⅲ－1(男子)'!$D$19:$D$108,'様式Ⅲ－1(男子)'!$J$19:$J$108)</f>
        <v>#N/A</v>
      </c>
    </row>
    <row r="1120" spans="1:9">
      <c r="A1120" s="264">
        <v>1119</v>
      </c>
      <c r="B1120" s="16" t="s">
        <v>1591</v>
      </c>
      <c r="C1120" s="260" t="s">
        <v>3567</v>
      </c>
      <c r="D1120" s="262" t="s">
        <v>5305</v>
      </c>
      <c r="E1120" s="31" t="s">
        <v>5377</v>
      </c>
      <c r="F1120" s="31" t="s">
        <v>6017</v>
      </c>
      <c r="G1120" t="s">
        <v>218</v>
      </c>
      <c r="H1120" s="31" t="s">
        <v>2542</v>
      </c>
      <c r="I1120" t="e">
        <f>_xlfn.XLOOKUP(C1120,'様式Ⅲ－1(男子)'!$D$19:$D$108,'様式Ⅲ－1(男子)'!$J$19:$J$108)</f>
        <v>#N/A</v>
      </c>
    </row>
    <row r="1121" spans="1:9">
      <c r="A1121" s="264">
        <v>1120</v>
      </c>
      <c r="B1121" s="16" t="s">
        <v>1592</v>
      </c>
      <c r="C1121" s="260" t="s">
        <v>4130</v>
      </c>
      <c r="D1121" s="262" t="s">
        <v>5306</v>
      </c>
      <c r="E1121" s="31" t="s">
        <v>5377</v>
      </c>
      <c r="F1121" s="31" t="s">
        <v>6017</v>
      </c>
      <c r="G1121" t="s">
        <v>218</v>
      </c>
      <c r="H1121" s="31" t="s">
        <v>2536</v>
      </c>
      <c r="I1121" t="e">
        <f>_xlfn.XLOOKUP(C1121,'様式Ⅲ－1(男子)'!$D$19:$D$108,'様式Ⅲ－1(男子)'!$J$19:$J$108)</f>
        <v>#N/A</v>
      </c>
    </row>
    <row r="1122" spans="1:9">
      <c r="A1122" s="264">
        <v>1121</v>
      </c>
      <c r="B1122" s="16" t="s">
        <v>1593</v>
      </c>
      <c r="C1122" s="260" t="s">
        <v>4131</v>
      </c>
      <c r="D1122" s="262" t="s">
        <v>5307</v>
      </c>
      <c r="E1122" s="31" t="s">
        <v>5377</v>
      </c>
      <c r="F1122" s="31" t="s">
        <v>6017</v>
      </c>
      <c r="G1122" t="s">
        <v>218</v>
      </c>
      <c r="H1122" s="31" t="s">
        <v>2536</v>
      </c>
      <c r="I1122" t="e">
        <f>_xlfn.XLOOKUP(C1122,'様式Ⅲ－1(男子)'!$D$19:$D$108,'様式Ⅲ－1(男子)'!$J$19:$J$108)</f>
        <v>#N/A</v>
      </c>
    </row>
    <row r="1123" spans="1:9">
      <c r="A1123" s="264">
        <v>1122</v>
      </c>
      <c r="B1123" s="16" t="s">
        <v>1594</v>
      </c>
      <c r="C1123" s="260" t="s">
        <v>1827</v>
      </c>
      <c r="D1123" s="262" t="s">
        <v>5308</v>
      </c>
      <c r="E1123" s="31" t="s">
        <v>5377</v>
      </c>
      <c r="F1123" s="31" t="s">
        <v>6017</v>
      </c>
      <c r="G1123" t="s">
        <v>218</v>
      </c>
      <c r="H1123" s="31" t="s">
        <v>3633</v>
      </c>
      <c r="I1123" t="e">
        <f>_xlfn.XLOOKUP(C1123,'様式Ⅲ－1(男子)'!$D$19:$D$108,'様式Ⅲ－1(男子)'!$J$19:$J$108)</f>
        <v>#N/A</v>
      </c>
    </row>
    <row r="1124" spans="1:9">
      <c r="A1124" s="264">
        <v>1123</v>
      </c>
      <c r="B1124" s="16" t="s">
        <v>1595</v>
      </c>
      <c r="C1124" s="260" t="s">
        <v>4132</v>
      </c>
      <c r="D1124" s="262" t="s">
        <v>5309</v>
      </c>
      <c r="E1124" s="31" t="s">
        <v>5377</v>
      </c>
      <c r="F1124" s="31" t="s">
        <v>6017</v>
      </c>
      <c r="G1124" t="s">
        <v>274</v>
      </c>
      <c r="H1124" s="31" t="s">
        <v>2536</v>
      </c>
      <c r="I1124" t="e">
        <f>_xlfn.XLOOKUP(C1124,'様式Ⅲ－1(男子)'!$D$19:$D$108,'様式Ⅲ－1(男子)'!$J$19:$J$108)</f>
        <v>#N/A</v>
      </c>
    </row>
    <row r="1125" spans="1:9">
      <c r="A1125" s="264">
        <v>1124</v>
      </c>
      <c r="B1125" s="16" t="s">
        <v>1596</v>
      </c>
      <c r="C1125" s="260" t="s">
        <v>4133</v>
      </c>
      <c r="D1125" s="262" t="s">
        <v>5310</v>
      </c>
      <c r="E1125" s="31" t="s">
        <v>5377</v>
      </c>
      <c r="F1125" s="31" t="s">
        <v>6017</v>
      </c>
      <c r="G1125" t="s">
        <v>282</v>
      </c>
      <c r="H1125" s="31" t="s">
        <v>2536</v>
      </c>
      <c r="I1125" t="e">
        <f>_xlfn.XLOOKUP(C1125,'様式Ⅲ－1(男子)'!$D$19:$D$108,'様式Ⅲ－1(男子)'!$J$19:$J$108)</f>
        <v>#N/A</v>
      </c>
    </row>
    <row r="1126" spans="1:9">
      <c r="A1126" s="264">
        <v>1125</v>
      </c>
      <c r="B1126" s="16" t="s">
        <v>1597</v>
      </c>
      <c r="C1126" s="260" t="s">
        <v>3318</v>
      </c>
      <c r="D1126" s="262" t="s">
        <v>5311</v>
      </c>
      <c r="E1126" s="31" t="s">
        <v>5377</v>
      </c>
      <c r="F1126" s="31" t="s">
        <v>6017</v>
      </c>
      <c r="G1126" t="s">
        <v>177</v>
      </c>
      <c r="H1126" s="31" t="s">
        <v>2537</v>
      </c>
      <c r="I1126" t="e">
        <f>_xlfn.XLOOKUP(C1126,'様式Ⅲ－1(男子)'!$D$19:$D$108,'様式Ⅲ－1(男子)'!$J$19:$J$108)</f>
        <v>#N/A</v>
      </c>
    </row>
    <row r="1127" spans="1:9">
      <c r="A1127" s="264">
        <v>1126</v>
      </c>
      <c r="B1127" s="16" t="s">
        <v>1598</v>
      </c>
      <c r="C1127" s="260" t="s">
        <v>4134</v>
      </c>
      <c r="D1127" s="262" t="s">
        <v>5312</v>
      </c>
      <c r="E1127" s="31" t="s">
        <v>5377</v>
      </c>
      <c r="F1127" s="31" t="s">
        <v>6017</v>
      </c>
      <c r="G1127" t="s">
        <v>192</v>
      </c>
      <c r="H1127" s="31" t="s">
        <v>2542</v>
      </c>
      <c r="I1127" t="e">
        <f>_xlfn.XLOOKUP(C1127,'様式Ⅲ－1(男子)'!$D$19:$D$108,'様式Ⅲ－1(男子)'!$J$19:$J$108)</f>
        <v>#N/A</v>
      </c>
    </row>
    <row r="1128" spans="1:9">
      <c r="A1128" s="264">
        <v>1127</v>
      </c>
      <c r="B1128" s="16" t="s">
        <v>1599</v>
      </c>
      <c r="C1128" s="260" t="s">
        <v>4135</v>
      </c>
      <c r="D1128" s="262" t="s">
        <v>5313</v>
      </c>
      <c r="E1128" s="31" t="s">
        <v>5377</v>
      </c>
      <c r="F1128" s="31" t="s">
        <v>6017</v>
      </c>
      <c r="G1128" t="s">
        <v>192</v>
      </c>
      <c r="H1128" s="31" t="s">
        <v>2536</v>
      </c>
      <c r="I1128" t="e">
        <f>_xlfn.XLOOKUP(C1128,'様式Ⅲ－1(男子)'!$D$19:$D$108,'様式Ⅲ－1(男子)'!$J$19:$J$108)</f>
        <v>#N/A</v>
      </c>
    </row>
    <row r="1129" spans="1:9">
      <c r="A1129" s="264">
        <v>1128</v>
      </c>
      <c r="B1129" s="16" t="s">
        <v>1600</v>
      </c>
      <c r="C1129" s="260" t="s">
        <v>4136</v>
      </c>
      <c r="D1129" s="262" t="s">
        <v>5314</v>
      </c>
      <c r="E1129" s="31" t="s">
        <v>5377</v>
      </c>
      <c r="F1129" s="31" t="s">
        <v>6017</v>
      </c>
      <c r="G1129" t="s">
        <v>196</v>
      </c>
      <c r="H1129" s="31" t="s">
        <v>2536</v>
      </c>
      <c r="I1129" t="e">
        <f>_xlfn.XLOOKUP(C1129,'様式Ⅲ－1(男子)'!$D$19:$D$108,'様式Ⅲ－1(男子)'!$J$19:$J$108)</f>
        <v>#N/A</v>
      </c>
    </row>
    <row r="1130" spans="1:9">
      <c r="A1130" s="264">
        <v>1129</v>
      </c>
      <c r="B1130" s="16" t="s">
        <v>1601</v>
      </c>
      <c r="C1130" s="260" t="s">
        <v>4137</v>
      </c>
      <c r="D1130" s="262" t="s">
        <v>5315</v>
      </c>
      <c r="E1130" s="31" t="s">
        <v>5377</v>
      </c>
      <c r="F1130" s="31" t="s">
        <v>6017</v>
      </c>
      <c r="G1130" t="s">
        <v>164</v>
      </c>
      <c r="H1130" s="31" t="s">
        <v>2536</v>
      </c>
      <c r="I1130" t="e">
        <f>_xlfn.XLOOKUP(C1130,'様式Ⅲ－1(男子)'!$D$19:$D$108,'様式Ⅲ－1(男子)'!$J$19:$J$108)</f>
        <v>#N/A</v>
      </c>
    </row>
    <row r="1131" spans="1:9">
      <c r="A1131" s="264">
        <v>1130</v>
      </c>
      <c r="B1131" s="16" t="s">
        <v>1602</v>
      </c>
      <c r="C1131" s="260" t="s">
        <v>4138</v>
      </c>
      <c r="D1131" s="262" t="s">
        <v>5316</v>
      </c>
      <c r="E1131" s="31" t="s">
        <v>5377</v>
      </c>
      <c r="F1131" s="31" t="s">
        <v>6017</v>
      </c>
      <c r="G1131" t="s">
        <v>164</v>
      </c>
      <c r="H1131" s="31" t="s">
        <v>2536</v>
      </c>
      <c r="I1131" t="e">
        <f>_xlfn.XLOOKUP(C1131,'様式Ⅲ－1(男子)'!$D$19:$D$108,'様式Ⅲ－1(男子)'!$J$19:$J$108)</f>
        <v>#N/A</v>
      </c>
    </row>
    <row r="1132" spans="1:9">
      <c r="A1132" s="264">
        <v>1131</v>
      </c>
      <c r="B1132" s="16" t="s">
        <v>1603</v>
      </c>
      <c r="C1132" s="260" t="s">
        <v>4139</v>
      </c>
      <c r="D1132" s="262" t="s">
        <v>5317</v>
      </c>
      <c r="E1132" s="31" t="s">
        <v>5377</v>
      </c>
      <c r="F1132" s="31" t="s">
        <v>6017</v>
      </c>
      <c r="G1132" t="s">
        <v>218</v>
      </c>
      <c r="H1132" s="31" t="s">
        <v>2543</v>
      </c>
      <c r="I1132" t="e">
        <f>_xlfn.XLOOKUP(C1132,'様式Ⅲ－1(男子)'!$D$19:$D$108,'様式Ⅲ－1(男子)'!$J$19:$J$108)</f>
        <v>#N/A</v>
      </c>
    </row>
    <row r="1133" spans="1:9">
      <c r="A1133" s="264">
        <v>1132</v>
      </c>
      <c r="B1133" s="16" t="s">
        <v>1604</v>
      </c>
      <c r="C1133" s="260" t="s">
        <v>4140</v>
      </c>
      <c r="D1133" s="262" t="s">
        <v>5318</v>
      </c>
      <c r="E1133" s="31" t="s">
        <v>5377</v>
      </c>
      <c r="F1133" s="31" t="s">
        <v>6017</v>
      </c>
      <c r="G1133" t="s">
        <v>292</v>
      </c>
      <c r="H1133" s="31" t="s">
        <v>2536</v>
      </c>
      <c r="I1133" t="e">
        <f>_xlfn.XLOOKUP(C1133,'様式Ⅲ－1(男子)'!$D$19:$D$108,'様式Ⅲ－1(男子)'!$J$19:$J$108)</f>
        <v>#N/A</v>
      </c>
    </row>
    <row r="1134" spans="1:9">
      <c r="A1134" s="264">
        <v>1133</v>
      </c>
      <c r="B1134" s="16" t="s">
        <v>1605</v>
      </c>
      <c r="C1134" s="260" t="s">
        <v>4141</v>
      </c>
      <c r="D1134" s="262" t="s">
        <v>5319</v>
      </c>
      <c r="E1134" s="31" t="s">
        <v>5377</v>
      </c>
      <c r="F1134" s="31" t="s">
        <v>6017</v>
      </c>
      <c r="G1134" t="s">
        <v>292</v>
      </c>
      <c r="H1134" s="31" t="s">
        <v>2536</v>
      </c>
      <c r="I1134" t="e">
        <f>_xlfn.XLOOKUP(C1134,'様式Ⅲ－1(男子)'!$D$19:$D$108,'様式Ⅲ－1(男子)'!$J$19:$J$108)</f>
        <v>#N/A</v>
      </c>
    </row>
    <row r="1135" spans="1:9">
      <c r="A1135" s="264">
        <v>1134</v>
      </c>
      <c r="B1135" s="16" t="s">
        <v>1606</v>
      </c>
      <c r="C1135" s="260" t="s">
        <v>4142</v>
      </c>
      <c r="D1135" s="262" t="s">
        <v>5320</v>
      </c>
      <c r="E1135" s="31" t="s">
        <v>5377</v>
      </c>
      <c r="F1135" s="31" t="s">
        <v>6017</v>
      </c>
      <c r="G1135" t="s">
        <v>292</v>
      </c>
      <c r="H1135" s="31" t="s">
        <v>2536</v>
      </c>
      <c r="I1135" t="e">
        <f>_xlfn.XLOOKUP(C1135,'様式Ⅲ－1(男子)'!$D$19:$D$108,'様式Ⅲ－1(男子)'!$J$19:$J$108)</f>
        <v>#N/A</v>
      </c>
    </row>
    <row r="1136" spans="1:9">
      <c r="A1136" s="264">
        <v>1135</v>
      </c>
      <c r="B1136" s="16" t="s">
        <v>1607</v>
      </c>
      <c r="C1136" s="260" t="s">
        <v>4143</v>
      </c>
      <c r="D1136" s="262" t="s">
        <v>5321</v>
      </c>
      <c r="E1136" s="31" t="s">
        <v>5377</v>
      </c>
      <c r="F1136" s="31" t="s">
        <v>6017</v>
      </c>
      <c r="G1136" t="s">
        <v>231</v>
      </c>
      <c r="H1136" s="31" t="s">
        <v>2536</v>
      </c>
      <c r="I1136" t="e">
        <f>_xlfn.XLOOKUP(C1136,'様式Ⅲ－1(男子)'!$D$19:$D$108,'様式Ⅲ－1(男子)'!$J$19:$J$108)</f>
        <v>#N/A</v>
      </c>
    </row>
    <row r="1137" spans="1:9">
      <c r="A1137" s="264">
        <v>1136</v>
      </c>
      <c r="B1137" s="16" t="s">
        <v>1608</v>
      </c>
      <c r="C1137" s="260" t="s">
        <v>4144</v>
      </c>
      <c r="D1137" s="262" t="s">
        <v>5322</v>
      </c>
      <c r="E1137" s="31" t="s">
        <v>5377</v>
      </c>
      <c r="F1137" s="31" t="s">
        <v>6017</v>
      </c>
      <c r="G1137" t="s">
        <v>257</v>
      </c>
      <c r="H1137" s="31" t="s">
        <v>2536</v>
      </c>
      <c r="I1137" t="e">
        <f>_xlfn.XLOOKUP(C1137,'様式Ⅲ－1(男子)'!$D$19:$D$108,'様式Ⅲ－1(男子)'!$J$19:$J$108)</f>
        <v>#N/A</v>
      </c>
    </row>
    <row r="1138" spans="1:9">
      <c r="A1138" s="264">
        <v>1137</v>
      </c>
      <c r="B1138" s="16" t="s">
        <v>1609</v>
      </c>
      <c r="C1138" s="260" t="s">
        <v>4145</v>
      </c>
      <c r="D1138" s="262" t="s">
        <v>5323</v>
      </c>
      <c r="E1138" s="31" t="s">
        <v>5377</v>
      </c>
      <c r="F1138" s="31" t="s">
        <v>6017</v>
      </c>
      <c r="G1138" t="s">
        <v>254</v>
      </c>
      <c r="H1138" s="31" t="s">
        <v>2536</v>
      </c>
      <c r="I1138" t="e">
        <f>_xlfn.XLOOKUP(C1138,'様式Ⅲ－1(男子)'!$D$19:$D$108,'様式Ⅲ－1(男子)'!$J$19:$J$108)</f>
        <v>#N/A</v>
      </c>
    </row>
    <row r="1139" spans="1:9">
      <c r="A1139" s="264">
        <v>1138</v>
      </c>
      <c r="B1139" s="16" t="s">
        <v>1610</v>
      </c>
      <c r="C1139" s="260" t="s">
        <v>3582</v>
      </c>
      <c r="D1139" s="262" t="s">
        <v>5324</v>
      </c>
      <c r="E1139" s="31" t="s">
        <v>5377</v>
      </c>
      <c r="F1139" s="31" t="s">
        <v>6017</v>
      </c>
      <c r="G1139" t="s">
        <v>2559</v>
      </c>
      <c r="H1139" s="31" t="s">
        <v>2541</v>
      </c>
      <c r="I1139" t="e">
        <f>_xlfn.XLOOKUP(C1139,'様式Ⅲ－1(男子)'!$D$19:$D$108,'様式Ⅲ－1(男子)'!$J$19:$J$108)</f>
        <v>#N/A</v>
      </c>
    </row>
    <row r="1140" spans="1:9">
      <c r="A1140" s="264">
        <v>1139</v>
      </c>
      <c r="B1140" s="16" t="s">
        <v>1611</v>
      </c>
      <c r="C1140" s="260" t="s">
        <v>3139</v>
      </c>
      <c r="D1140" s="262" t="s">
        <v>5325</v>
      </c>
      <c r="E1140" s="31" t="s">
        <v>5377</v>
      </c>
      <c r="F1140" s="31" t="s">
        <v>6017</v>
      </c>
      <c r="G1140" t="s">
        <v>2559</v>
      </c>
      <c r="H1140" s="31" t="s">
        <v>2537</v>
      </c>
      <c r="I1140" t="e">
        <f>_xlfn.XLOOKUP(C1140,'様式Ⅲ－1(男子)'!$D$19:$D$108,'様式Ⅲ－1(男子)'!$J$19:$J$108)</f>
        <v>#N/A</v>
      </c>
    </row>
    <row r="1141" spans="1:9">
      <c r="A1141" s="264">
        <v>1140</v>
      </c>
      <c r="B1141" s="16" t="s">
        <v>1612</v>
      </c>
      <c r="C1141" s="260" t="s">
        <v>3140</v>
      </c>
      <c r="D1141" s="262" t="s">
        <v>5326</v>
      </c>
      <c r="E1141" s="31" t="s">
        <v>5377</v>
      </c>
      <c r="F1141" s="31" t="s">
        <v>6017</v>
      </c>
      <c r="G1141" t="s">
        <v>2559</v>
      </c>
      <c r="H1141" s="31" t="s">
        <v>2537</v>
      </c>
      <c r="I1141" t="e">
        <f>_xlfn.XLOOKUP(C1141,'様式Ⅲ－1(男子)'!$D$19:$D$108,'様式Ⅲ－1(男子)'!$J$19:$J$108)</f>
        <v>#N/A</v>
      </c>
    </row>
    <row r="1142" spans="1:9">
      <c r="A1142" s="264">
        <v>1141</v>
      </c>
      <c r="B1142" s="16" t="s">
        <v>1613</v>
      </c>
      <c r="C1142" s="260" t="s">
        <v>3580</v>
      </c>
      <c r="D1142" s="262" t="s">
        <v>5327</v>
      </c>
      <c r="E1142" s="31" t="s">
        <v>5377</v>
      </c>
      <c r="F1142" s="31" t="s">
        <v>6017</v>
      </c>
      <c r="G1142" s="31" t="s">
        <v>2559</v>
      </c>
      <c r="H1142" s="31" t="s">
        <v>2538</v>
      </c>
      <c r="I1142" t="e">
        <f>_xlfn.XLOOKUP(C1142,'様式Ⅲ－1(男子)'!$D$19:$D$108,'様式Ⅲ－1(男子)'!$J$19:$J$108)</f>
        <v>#N/A</v>
      </c>
    </row>
    <row r="1143" spans="1:9">
      <c r="A1143" s="264">
        <v>1142</v>
      </c>
      <c r="B1143" s="16" t="s">
        <v>1614</v>
      </c>
      <c r="C1143" s="260" t="s">
        <v>4146</v>
      </c>
      <c r="D1143" s="262" t="s">
        <v>5328</v>
      </c>
      <c r="E1143" s="31" t="s">
        <v>5377</v>
      </c>
      <c r="F1143" s="31" t="s">
        <v>6017</v>
      </c>
      <c r="G1143" s="31" t="s">
        <v>2559</v>
      </c>
      <c r="H1143" s="31" t="s">
        <v>2541</v>
      </c>
      <c r="I1143" t="e">
        <f>_xlfn.XLOOKUP(C1143,'様式Ⅲ－1(男子)'!$D$19:$D$108,'様式Ⅲ－1(男子)'!$J$19:$J$108)</f>
        <v>#N/A</v>
      </c>
    </row>
    <row r="1144" spans="1:9">
      <c r="A1144" s="264">
        <v>1143</v>
      </c>
      <c r="B1144" s="16" t="s">
        <v>1615</v>
      </c>
      <c r="C1144" s="260" t="s">
        <v>4147</v>
      </c>
      <c r="D1144" s="262" t="s">
        <v>5329</v>
      </c>
      <c r="E1144" s="31" t="s">
        <v>5377</v>
      </c>
      <c r="F1144" s="31" t="s">
        <v>6017</v>
      </c>
      <c r="G1144" s="31" t="s">
        <v>2559</v>
      </c>
      <c r="H1144" s="31" t="s">
        <v>2538</v>
      </c>
      <c r="I1144" t="e">
        <f>_xlfn.XLOOKUP(C1144,'様式Ⅲ－1(男子)'!$D$19:$D$108,'様式Ⅲ－1(男子)'!$J$19:$J$108)</f>
        <v>#N/A</v>
      </c>
    </row>
    <row r="1145" spans="1:9">
      <c r="A1145" s="264">
        <v>1144</v>
      </c>
      <c r="B1145" s="16" t="s">
        <v>1616</v>
      </c>
      <c r="C1145" s="260" t="s">
        <v>4148</v>
      </c>
      <c r="D1145" s="262" t="s">
        <v>5330</v>
      </c>
      <c r="E1145" s="31" t="s">
        <v>5377</v>
      </c>
      <c r="F1145" s="31" t="s">
        <v>6017</v>
      </c>
      <c r="G1145" s="31" t="s">
        <v>2559</v>
      </c>
      <c r="H1145" s="31" t="s">
        <v>2536</v>
      </c>
      <c r="I1145" t="e">
        <f>_xlfn.XLOOKUP(C1145,'様式Ⅲ－1(男子)'!$D$19:$D$108,'様式Ⅲ－1(男子)'!$J$19:$J$108)</f>
        <v>#N/A</v>
      </c>
    </row>
    <row r="1146" spans="1:9">
      <c r="A1146" s="264">
        <v>1145</v>
      </c>
      <c r="B1146" s="16" t="s">
        <v>1617</v>
      </c>
      <c r="C1146" s="260" t="s">
        <v>4149</v>
      </c>
      <c r="D1146" s="262" t="s">
        <v>5331</v>
      </c>
      <c r="E1146" s="31" t="s">
        <v>5377</v>
      </c>
      <c r="F1146" s="31" t="s">
        <v>6017</v>
      </c>
      <c r="G1146" s="31" t="s">
        <v>2559</v>
      </c>
      <c r="H1146" s="31" t="s">
        <v>2543</v>
      </c>
      <c r="I1146" t="e">
        <f>_xlfn.XLOOKUP(C1146,'様式Ⅲ－1(男子)'!$D$19:$D$108,'様式Ⅲ－1(男子)'!$J$19:$J$108)</f>
        <v>#N/A</v>
      </c>
    </row>
    <row r="1147" spans="1:9">
      <c r="A1147" s="264">
        <v>1146</v>
      </c>
      <c r="B1147" s="16" t="s">
        <v>1618</v>
      </c>
      <c r="C1147" s="260" t="s">
        <v>4150</v>
      </c>
      <c r="D1147" s="262" t="s">
        <v>5332</v>
      </c>
      <c r="E1147" s="31" t="s">
        <v>5377</v>
      </c>
      <c r="F1147" s="31" t="s">
        <v>6017</v>
      </c>
      <c r="G1147" s="31" t="s">
        <v>2559</v>
      </c>
      <c r="H1147" s="31" t="s">
        <v>2543</v>
      </c>
      <c r="I1147" t="e">
        <f>_xlfn.XLOOKUP(C1147,'様式Ⅲ－1(男子)'!$D$19:$D$108,'様式Ⅲ－1(男子)'!$J$19:$J$108)</f>
        <v>#N/A</v>
      </c>
    </row>
    <row r="1148" spans="1:9">
      <c r="A1148" s="264">
        <v>1147</v>
      </c>
      <c r="B1148" s="16" t="s">
        <v>1619</v>
      </c>
      <c r="C1148" s="260" t="s">
        <v>4151</v>
      </c>
      <c r="D1148" s="262" t="s">
        <v>5333</v>
      </c>
      <c r="E1148" s="31" t="s">
        <v>5377</v>
      </c>
      <c r="F1148" s="31" t="s">
        <v>6017</v>
      </c>
      <c r="G1148" s="31" t="s">
        <v>2559</v>
      </c>
      <c r="H1148" s="31" t="s">
        <v>2543</v>
      </c>
      <c r="I1148" t="e">
        <f>_xlfn.XLOOKUP(C1148,'様式Ⅲ－1(男子)'!$D$19:$D$108,'様式Ⅲ－1(男子)'!$J$19:$J$108)</f>
        <v>#N/A</v>
      </c>
    </row>
    <row r="1149" spans="1:9">
      <c r="A1149" s="264">
        <v>1148</v>
      </c>
      <c r="B1149" s="16" t="s">
        <v>1620</v>
      </c>
      <c r="C1149" s="260" t="s">
        <v>4152</v>
      </c>
      <c r="D1149" s="262" t="s">
        <v>5334</v>
      </c>
      <c r="E1149" s="31" t="s">
        <v>5377</v>
      </c>
      <c r="F1149" s="31" t="s">
        <v>6017</v>
      </c>
      <c r="G1149" s="31" t="s">
        <v>2559</v>
      </c>
      <c r="H1149" s="31" t="s">
        <v>2538</v>
      </c>
      <c r="I1149" t="e">
        <f>_xlfn.XLOOKUP(C1149,'様式Ⅲ－1(男子)'!$D$19:$D$108,'様式Ⅲ－1(男子)'!$J$19:$J$108)</f>
        <v>#N/A</v>
      </c>
    </row>
    <row r="1150" spans="1:9">
      <c r="A1150" s="264">
        <v>1149</v>
      </c>
      <c r="B1150" s="16" t="s">
        <v>1621</v>
      </c>
      <c r="C1150" s="260" t="s">
        <v>4153</v>
      </c>
      <c r="D1150" s="262" t="s">
        <v>5335</v>
      </c>
      <c r="E1150" s="31" t="s">
        <v>5377</v>
      </c>
      <c r="F1150" s="31" t="s">
        <v>6017</v>
      </c>
      <c r="G1150" s="31" t="s">
        <v>2559</v>
      </c>
      <c r="H1150" s="31" t="s">
        <v>2543</v>
      </c>
      <c r="I1150" t="e">
        <f>_xlfn.XLOOKUP(C1150,'様式Ⅲ－1(男子)'!$D$19:$D$108,'様式Ⅲ－1(男子)'!$J$19:$J$108)</f>
        <v>#N/A</v>
      </c>
    </row>
    <row r="1151" spans="1:9">
      <c r="A1151" s="264">
        <v>1150</v>
      </c>
      <c r="B1151" s="16" t="s">
        <v>1622</v>
      </c>
      <c r="C1151" s="260" t="s">
        <v>3581</v>
      </c>
      <c r="D1151" s="262" t="s">
        <v>5336</v>
      </c>
      <c r="E1151" s="31" t="s">
        <v>5377</v>
      </c>
      <c r="F1151" s="31" t="s">
        <v>6017</v>
      </c>
      <c r="G1151" s="31" t="s">
        <v>2559</v>
      </c>
      <c r="H1151" s="31" t="s">
        <v>2541</v>
      </c>
      <c r="I1151" t="e">
        <f>_xlfn.XLOOKUP(C1151,'様式Ⅲ－1(男子)'!$D$19:$D$108,'様式Ⅲ－1(男子)'!$J$19:$J$108)</f>
        <v>#N/A</v>
      </c>
    </row>
    <row r="1152" spans="1:9">
      <c r="A1152" s="264">
        <v>1151</v>
      </c>
      <c r="B1152" s="16" t="s">
        <v>1623</v>
      </c>
      <c r="C1152" s="260" t="s">
        <v>4154</v>
      </c>
      <c r="D1152" s="262" t="s">
        <v>5337</v>
      </c>
      <c r="E1152" s="31" t="s">
        <v>5377</v>
      </c>
      <c r="F1152" s="31" t="s">
        <v>6017</v>
      </c>
      <c r="G1152" s="31" t="s">
        <v>2559</v>
      </c>
      <c r="H1152" s="31" t="s">
        <v>2536</v>
      </c>
      <c r="I1152" t="e">
        <f>_xlfn.XLOOKUP(C1152,'様式Ⅲ－1(男子)'!$D$19:$D$108,'様式Ⅲ－1(男子)'!$J$19:$J$108)</f>
        <v>#N/A</v>
      </c>
    </row>
    <row r="1153" spans="1:9">
      <c r="A1153" s="264">
        <v>1152</v>
      </c>
      <c r="B1153" s="16" t="s">
        <v>1624</v>
      </c>
      <c r="C1153" s="260" t="s">
        <v>4155</v>
      </c>
      <c r="D1153" s="262" t="s">
        <v>5338</v>
      </c>
      <c r="E1153" s="31" t="s">
        <v>5377</v>
      </c>
      <c r="F1153" s="31" t="s">
        <v>6017</v>
      </c>
      <c r="G1153" s="31" t="s">
        <v>2559</v>
      </c>
      <c r="H1153" s="31" t="s">
        <v>2536</v>
      </c>
      <c r="I1153" t="e">
        <f>_xlfn.XLOOKUP(C1153,'様式Ⅲ－1(男子)'!$D$19:$D$108,'様式Ⅲ－1(男子)'!$J$19:$J$108)</f>
        <v>#N/A</v>
      </c>
    </row>
    <row r="1154" spans="1:9">
      <c r="A1154" s="264">
        <v>1153</v>
      </c>
      <c r="B1154" s="16" t="s">
        <v>1625</v>
      </c>
      <c r="C1154" s="260" t="s">
        <v>4156</v>
      </c>
      <c r="D1154" s="262" t="s">
        <v>5339</v>
      </c>
      <c r="E1154" s="31" t="s">
        <v>5377</v>
      </c>
      <c r="F1154" s="31" t="s">
        <v>6017</v>
      </c>
      <c r="G1154" s="31" t="s">
        <v>271</v>
      </c>
      <c r="H1154" s="31" t="s">
        <v>2536</v>
      </c>
      <c r="I1154" t="e">
        <f>_xlfn.XLOOKUP(C1154,'様式Ⅲ－1(男子)'!$D$19:$D$108,'様式Ⅲ－1(男子)'!$J$19:$J$108)</f>
        <v>#N/A</v>
      </c>
    </row>
    <row r="1155" spans="1:9">
      <c r="A1155" s="264">
        <v>1154</v>
      </c>
      <c r="B1155" s="16" t="s">
        <v>1626</v>
      </c>
      <c r="C1155" s="260" t="s">
        <v>551</v>
      </c>
      <c r="D1155" s="262" t="s">
        <v>5340</v>
      </c>
      <c r="E1155" s="31" t="s">
        <v>5377</v>
      </c>
      <c r="F1155" s="31" t="s">
        <v>6017</v>
      </c>
      <c r="G1155" s="31" t="s">
        <v>271</v>
      </c>
      <c r="H1155" s="31" t="s">
        <v>5381</v>
      </c>
      <c r="I1155" t="e">
        <f>_xlfn.XLOOKUP(C1155,'様式Ⅲ－1(男子)'!$D$19:$D$108,'様式Ⅲ－1(男子)'!$J$19:$J$108)</f>
        <v>#N/A</v>
      </c>
    </row>
    <row r="1156" spans="1:9">
      <c r="A1156" s="264">
        <v>1155</v>
      </c>
      <c r="B1156" s="16" t="s">
        <v>1627</v>
      </c>
      <c r="C1156" s="260" t="s">
        <v>4157</v>
      </c>
      <c r="D1156" s="262" t="s">
        <v>5341</v>
      </c>
      <c r="E1156" s="31" t="s">
        <v>5377</v>
      </c>
      <c r="F1156" s="31" t="s">
        <v>6017</v>
      </c>
      <c r="G1156" s="31" t="s">
        <v>271</v>
      </c>
      <c r="H1156" s="31" t="s">
        <v>2536</v>
      </c>
      <c r="I1156" t="e">
        <f>_xlfn.XLOOKUP(C1156,'様式Ⅲ－1(男子)'!$D$19:$D$108,'様式Ⅲ－1(男子)'!$J$19:$J$108)</f>
        <v>#N/A</v>
      </c>
    </row>
    <row r="1157" spans="1:9">
      <c r="A1157" s="264">
        <v>1156</v>
      </c>
      <c r="B1157" s="16" t="s">
        <v>1628</v>
      </c>
      <c r="C1157" s="260" t="s">
        <v>4158</v>
      </c>
      <c r="D1157" s="262" t="s">
        <v>5342</v>
      </c>
      <c r="E1157" s="31" t="s">
        <v>5377</v>
      </c>
      <c r="F1157" s="31" t="s">
        <v>6017</v>
      </c>
      <c r="G1157" s="31" t="s">
        <v>271</v>
      </c>
      <c r="H1157" s="31" t="s">
        <v>2536</v>
      </c>
      <c r="I1157" t="e">
        <f>_xlfn.XLOOKUP(C1157,'様式Ⅲ－1(男子)'!$D$19:$D$108,'様式Ⅲ－1(男子)'!$J$19:$J$108)</f>
        <v>#N/A</v>
      </c>
    </row>
    <row r="1158" spans="1:9">
      <c r="A1158" s="264">
        <v>1157</v>
      </c>
      <c r="B1158" s="16" t="s">
        <v>1629</v>
      </c>
      <c r="C1158" s="260" t="s">
        <v>4159</v>
      </c>
      <c r="D1158" s="262" t="s">
        <v>5343</v>
      </c>
      <c r="E1158" s="31" t="s">
        <v>5377</v>
      </c>
      <c r="F1158" s="31" t="s">
        <v>6017</v>
      </c>
      <c r="G1158" s="31" t="s">
        <v>271</v>
      </c>
      <c r="H1158" s="31" t="s">
        <v>2536</v>
      </c>
      <c r="I1158" t="e">
        <f>_xlfn.XLOOKUP(C1158,'様式Ⅲ－1(男子)'!$D$19:$D$108,'様式Ⅲ－1(男子)'!$J$19:$J$108)</f>
        <v>#N/A</v>
      </c>
    </row>
    <row r="1159" spans="1:9">
      <c r="A1159" s="264">
        <v>1158</v>
      </c>
      <c r="B1159" s="16" t="s">
        <v>1630</v>
      </c>
      <c r="C1159" s="260" t="s">
        <v>4160</v>
      </c>
      <c r="D1159" s="262" t="s">
        <v>5344</v>
      </c>
      <c r="E1159" s="31" t="s">
        <v>5377</v>
      </c>
      <c r="F1159" s="31" t="s">
        <v>6017</v>
      </c>
      <c r="G1159" s="31" t="s">
        <v>271</v>
      </c>
      <c r="H1159" s="31" t="s">
        <v>2536</v>
      </c>
      <c r="I1159" t="e">
        <f>_xlfn.XLOOKUP(C1159,'様式Ⅲ－1(男子)'!$D$19:$D$108,'様式Ⅲ－1(男子)'!$J$19:$J$108)</f>
        <v>#N/A</v>
      </c>
    </row>
    <row r="1160" spans="1:9">
      <c r="A1160" s="264">
        <v>1159</v>
      </c>
      <c r="B1160" s="16" t="s">
        <v>1631</v>
      </c>
      <c r="C1160" s="260" t="s">
        <v>4161</v>
      </c>
      <c r="D1160" s="262" t="s">
        <v>5345</v>
      </c>
      <c r="E1160" s="31" t="s">
        <v>5377</v>
      </c>
      <c r="F1160" s="31" t="s">
        <v>6017</v>
      </c>
      <c r="G1160" s="31" t="s">
        <v>271</v>
      </c>
      <c r="H1160" s="31" t="s">
        <v>2536</v>
      </c>
      <c r="I1160" t="e">
        <f>_xlfn.XLOOKUP(C1160,'様式Ⅲ－1(男子)'!$D$19:$D$108,'様式Ⅲ－1(男子)'!$J$19:$J$108)</f>
        <v>#N/A</v>
      </c>
    </row>
    <row r="1161" spans="1:9">
      <c r="A1161" s="264">
        <v>1160</v>
      </c>
      <c r="B1161" s="16" t="s">
        <v>1632</v>
      </c>
      <c r="C1161" s="260" t="s">
        <v>4162</v>
      </c>
      <c r="D1161" s="262" t="s">
        <v>5346</v>
      </c>
      <c r="E1161" s="31" t="s">
        <v>5377</v>
      </c>
      <c r="F1161" s="31" t="s">
        <v>6017</v>
      </c>
      <c r="G1161" s="31" t="s">
        <v>271</v>
      </c>
      <c r="H1161" s="31" t="s">
        <v>2536</v>
      </c>
      <c r="I1161" t="e">
        <f>_xlfn.XLOOKUP(C1161,'様式Ⅲ－1(男子)'!$D$19:$D$108,'様式Ⅲ－1(男子)'!$J$19:$J$108)</f>
        <v>#N/A</v>
      </c>
    </row>
    <row r="1162" spans="1:9">
      <c r="A1162" s="264">
        <v>1161</v>
      </c>
      <c r="B1162" s="16" t="s">
        <v>1633</v>
      </c>
      <c r="C1162" s="260" t="s">
        <v>4163</v>
      </c>
      <c r="D1162" s="262" t="s">
        <v>5347</v>
      </c>
      <c r="E1162" s="31" t="s">
        <v>5377</v>
      </c>
      <c r="F1162" s="31" t="s">
        <v>6017</v>
      </c>
      <c r="G1162" s="31" t="s">
        <v>271</v>
      </c>
      <c r="H1162" s="31" t="s">
        <v>2536</v>
      </c>
      <c r="I1162" t="e">
        <f>_xlfn.XLOOKUP(C1162,'様式Ⅲ－1(男子)'!$D$19:$D$108,'様式Ⅲ－1(男子)'!$J$19:$J$108)</f>
        <v>#N/A</v>
      </c>
    </row>
    <row r="1163" spans="1:9">
      <c r="A1163" s="264">
        <v>1162</v>
      </c>
      <c r="B1163" s="16" t="s">
        <v>1634</v>
      </c>
      <c r="C1163" s="260" t="s">
        <v>3498</v>
      </c>
      <c r="D1163" s="262" t="s">
        <v>5348</v>
      </c>
      <c r="E1163" s="31" t="s">
        <v>5377</v>
      </c>
      <c r="F1163" s="31" t="s">
        <v>6017</v>
      </c>
      <c r="G1163" s="31" t="s">
        <v>271</v>
      </c>
      <c r="H1163" s="31" t="s">
        <v>5381</v>
      </c>
      <c r="I1163" t="e">
        <f>_xlfn.XLOOKUP(C1163,'様式Ⅲ－1(男子)'!$D$19:$D$108,'様式Ⅲ－1(男子)'!$J$19:$J$108)</f>
        <v>#N/A</v>
      </c>
    </row>
    <row r="1164" spans="1:9">
      <c r="A1164" s="264">
        <v>1163</v>
      </c>
      <c r="B1164" s="16" t="s">
        <v>1635</v>
      </c>
      <c r="C1164" s="260" t="s">
        <v>4164</v>
      </c>
      <c r="D1164" s="262" t="s">
        <v>5349</v>
      </c>
      <c r="E1164" s="31" t="s">
        <v>5377</v>
      </c>
      <c r="F1164" s="31" t="s">
        <v>6017</v>
      </c>
      <c r="G1164" s="31" t="s">
        <v>271</v>
      </c>
      <c r="H1164" s="31" t="s">
        <v>2542</v>
      </c>
      <c r="I1164" t="e">
        <f>_xlfn.XLOOKUP(C1164,'様式Ⅲ－1(男子)'!$D$19:$D$108,'様式Ⅲ－1(男子)'!$J$19:$J$108)</f>
        <v>#N/A</v>
      </c>
    </row>
    <row r="1165" spans="1:9">
      <c r="A1165" s="264">
        <v>1164</v>
      </c>
      <c r="B1165" s="16" t="s">
        <v>1636</v>
      </c>
      <c r="C1165" s="260" t="s">
        <v>4165</v>
      </c>
      <c r="D1165" s="262" t="s">
        <v>5350</v>
      </c>
      <c r="E1165" s="31" t="s">
        <v>5377</v>
      </c>
      <c r="F1165" s="31" t="s">
        <v>6017</v>
      </c>
      <c r="G1165" s="31" t="s">
        <v>295</v>
      </c>
      <c r="H1165" s="31" t="s">
        <v>2536</v>
      </c>
      <c r="I1165" t="e">
        <f>_xlfn.XLOOKUP(C1165,'様式Ⅲ－1(男子)'!$D$19:$D$108,'様式Ⅲ－1(男子)'!$J$19:$J$108)</f>
        <v>#N/A</v>
      </c>
    </row>
    <row r="1166" spans="1:9">
      <c r="A1166" s="264">
        <v>1165</v>
      </c>
      <c r="B1166" s="16" t="s">
        <v>1637</v>
      </c>
      <c r="C1166" s="260" t="s">
        <v>4166</v>
      </c>
      <c r="D1166" s="262" t="s">
        <v>5351</v>
      </c>
      <c r="E1166" s="31" t="s">
        <v>5377</v>
      </c>
      <c r="F1166" s="31" t="s">
        <v>6017</v>
      </c>
      <c r="G1166" s="31" t="s">
        <v>295</v>
      </c>
      <c r="H1166" s="31" t="s">
        <v>2536</v>
      </c>
      <c r="I1166" t="e">
        <f>_xlfn.XLOOKUP(C1166,'様式Ⅲ－1(男子)'!$D$19:$D$108,'様式Ⅲ－1(男子)'!$J$19:$J$108)</f>
        <v>#N/A</v>
      </c>
    </row>
    <row r="1167" spans="1:9">
      <c r="A1167" s="264">
        <v>1166</v>
      </c>
      <c r="B1167" s="16" t="s">
        <v>1638</v>
      </c>
      <c r="C1167" s="260" t="s">
        <v>4167</v>
      </c>
      <c r="D1167" s="262" t="s">
        <v>5352</v>
      </c>
      <c r="E1167" s="31" t="s">
        <v>5377</v>
      </c>
      <c r="F1167" s="31" t="s">
        <v>6017</v>
      </c>
      <c r="G1167" s="31" t="s">
        <v>280</v>
      </c>
      <c r="H1167" s="31" t="s">
        <v>2536</v>
      </c>
      <c r="I1167" t="e">
        <f>_xlfn.XLOOKUP(C1167,'様式Ⅲ－1(男子)'!$D$19:$D$108,'様式Ⅲ－1(男子)'!$J$19:$J$108)</f>
        <v>#N/A</v>
      </c>
    </row>
    <row r="1168" spans="1:9">
      <c r="A1168" s="264">
        <v>1167</v>
      </c>
      <c r="B1168" s="16" t="s">
        <v>1639</v>
      </c>
      <c r="C1168" s="260" t="s">
        <v>2815</v>
      </c>
      <c r="D1168" s="262" t="s">
        <v>5353</v>
      </c>
      <c r="E1168" s="31" t="s">
        <v>5377</v>
      </c>
      <c r="F1168" s="31" t="s">
        <v>6017</v>
      </c>
      <c r="G1168" s="31" t="s">
        <v>280</v>
      </c>
      <c r="H1168" s="31" t="s">
        <v>2537</v>
      </c>
      <c r="I1168" t="e">
        <f>_xlfn.XLOOKUP(C1168,'様式Ⅲ－1(男子)'!$D$19:$D$108,'様式Ⅲ－1(男子)'!$J$19:$J$108)</f>
        <v>#N/A</v>
      </c>
    </row>
    <row r="1169" spans="1:9">
      <c r="A1169" s="264">
        <v>1168</v>
      </c>
      <c r="B1169" s="16" t="s">
        <v>1640</v>
      </c>
      <c r="C1169" s="260" t="s">
        <v>4169</v>
      </c>
      <c r="D1169" s="262" t="s">
        <v>5354</v>
      </c>
      <c r="E1169" s="31" t="s">
        <v>5377</v>
      </c>
      <c r="F1169" s="31" t="s">
        <v>6017</v>
      </c>
      <c r="G1169" s="31" t="s">
        <v>292</v>
      </c>
      <c r="H1169" s="31" t="s">
        <v>2536</v>
      </c>
      <c r="I1169" t="e">
        <f>_xlfn.XLOOKUP(C1169,'様式Ⅲ－1(男子)'!$D$19:$D$108,'様式Ⅲ－1(男子)'!$J$19:$J$108)</f>
        <v>#N/A</v>
      </c>
    </row>
    <row r="1170" spans="1:9">
      <c r="A1170" s="264">
        <v>1169</v>
      </c>
      <c r="B1170" s="16" t="s">
        <v>1641</v>
      </c>
      <c r="C1170" s="260" t="s">
        <v>4170</v>
      </c>
      <c r="D1170" s="262" t="s">
        <v>5355</v>
      </c>
      <c r="E1170" s="31" t="s">
        <v>5377</v>
      </c>
      <c r="F1170" s="31" t="s">
        <v>6017</v>
      </c>
      <c r="G1170" s="31" t="s">
        <v>237</v>
      </c>
      <c r="H1170" s="31" t="s">
        <v>2536</v>
      </c>
      <c r="I1170" t="e">
        <f>_xlfn.XLOOKUP(C1170,'様式Ⅲ－1(男子)'!$D$19:$D$108,'様式Ⅲ－1(男子)'!$J$19:$J$108)</f>
        <v>#N/A</v>
      </c>
    </row>
    <row r="1171" spans="1:9">
      <c r="A1171" s="264">
        <v>1170</v>
      </c>
      <c r="B1171" s="16" t="s">
        <v>1642</v>
      </c>
      <c r="C1171" s="260" t="s">
        <v>4171</v>
      </c>
      <c r="D1171" s="262" t="s">
        <v>5356</v>
      </c>
      <c r="E1171" s="31" t="s">
        <v>5377</v>
      </c>
      <c r="F1171" s="31" t="s">
        <v>6017</v>
      </c>
      <c r="G1171" s="31" t="s">
        <v>237</v>
      </c>
      <c r="H1171" s="31" t="s">
        <v>2536</v>
      </c>
      <c r="I1171" t="e">
        <f>_xlfn.XLOOKUP(C1171,'様式Ⅲ－1(男子)'!$D$19:$D$108,'様式Ⅲ－1(男子)'!$J$19:$J$108)</f>
        <v>#N/A</v>
      </c>
    </row>
    <row r="1172" spans="1:9">
      <c r="A1172" s="264">
        <v>1171</v>
      </c>
      <c r="B1172" s="16" t="s">
        <v>1643</v>
      </c>
      <c r="C1172" s="260" t="s">
        <v>4168</v>
      </c>
      <c r="D1172" s="262" t="s">
        <v>5357</v>
      </c>
      <c r="E1172" s="31" t="s">
        <v>5377</v>
      </c>
      <c r="F1172" s="31" t="s">
        <v>6017</v>
      </c>
      <c r="G1172" s="31" t="s">
        <v>237</v>
      </c>
      <c r="H1172" s="31" t="s">
        <v>2536</v>
      </c>
      <c r="I1172" t="e">
        <f>_xlfn.XLOOKUP(C1172,'様式Ⅲ－1(男子)'!$D$19:$D$108,'様式Ⅲ－1(男子)'!$J$19:$J$108)</f>
        <v>#N/A</v>
      </c>
    </row>
    <row r="1173" spans="1:9">
      <c r="A1173" s="264">
        <v>1172</v>
      </c>
      <c r="B1173" s="16" t="s">
        <v>1644</v>
      </c>
      <c r="C1173" s="260" t="s">
        <v>4172</v>
      </c>
      <c r="D1173" s="262" t="s">
        <v>5358</v>
      </c>
      <c r="E1173" s="31" t="s">
        <v>5377</v>
      </c>
      <c r="F1173" s="31" t="s">
        <v>6017</v>
      </c>
      <c r="G1173" s="31" t="s">
        <v>237</v>
      </c>
      <c r="H1173" s="31" t="s">
        <v>2536</v>
      </c>
      <c r="I1173" t="e">
        <f>_xlfn.XLOOKUP(C1173,'様式Ⅲ－1(男子)'!$D$19:$D$108,'様式Ⅲ－1(男子)'!$J$19:$J$108)</f>
        <v>#N/A</v>
      </c>
    </row>
    <row r="1174" spans="1:9">
      <c r="A1174" s="264">
        <v>1173</v>
      </c>
      <c r="B1174" s="16" t="s">
        <v>1645</v>
      </c>
      <c r="C1174" s="260" t="s">
        <v>4173</v>
      </c>
      <c r="D1174" s="262" t="s">
        <v>5359</v>
      </c>
      <c r="E1174" s="31" t="s">
        <v>5377</v>
      </c>
      <c r="F1174" s="31" t="s">
        <v>6017</v>
      </c>
      <c r="G1174" s="31" t="s">
        <v>237</v>
      </c>
      <c r="H1174" s="31" t="s">
        <v>2536</v>
      </c>
      <c r="I1174" t="e">
        <f>_xlfn.XLOOKUP(C1174,'様式Ⅲ－1(男子)'!$D$19:$D$108,'様式Ⅲ－1(男子)'!$J$19:$J$108)</f>
        <v>#N/A</v>
      </c>
    </row>
    <row r="1175" spans="1:9">
      <c r="A1175" s="264">
        <v>1174</v>
      </c>
      <c r="B1175" s="16" t="s">
        <v>1646</v>
      </c>
      <c r="C1175" s="260" t="s">
        <v>4174</v>
      </c>
      <c r="D1175" s="262" t="s">
        <v>5360</v>
      </c>
      <c r="E1175" s="31" t="s">
        <v>5377</v>
      </c>
      <c r="F1175" s="31" t="s">
        <v>6017</v>
      </c>
      <c r="G1175" s="31" t="s">
        <v>231</v>
      </c>
      <c r="H1175" s="31" t="s">
        <v>2537</v>
      </c>
      <c r="I1175" t="e">
        <f>_xlfn.XLOOKUP(C1175,'様式Ⅲ－1(男子)'!$D$19:$D$108,'様式Ⅲ－1(男子)'!$J$19:$J$108)</f>
        <v>#N/A</v>
      </c>
    </row>
    <row r="1176" spans="1:9">
      <c r="A1176" s="264">
        <v>1175</v>
      </c>
      <c r="B1176" s="16" t="s">
        <v>1647</v>
      </c>
      <c r="C1176" t="s">
        <v>4175</v>
      </c>
      <c r="D1176" s="262" t="s">
        <v>5361</v>
      </c>
      <c r="E1176" s="31" t="s">
        <v>5377</v>
      </c>
      <c r="F1176" s="31" t="s">
        <v>6017</v>
      </c>
      <c r="G1176" s="31" t="s">
        <v>254</v>
      </c>
      <c r="H1176" s="31" t="s">
        <v>2536</v>
      </c>
      <c r="I1176" t="e">
        <f>_xlfn.XLOOKUP(C1176,'様式Ⅲ－1(男子)'!$D$19:$D$108,'様式Ⅲ－1(男子)'!$J$19:$J$108)</f>
        <v>#N/A</v>
      </c>
    </row>
    <row r="1177" spans="1:9">
      <c r="A1177" s="264">
        <v>1176</v>
      </c>
      <c r="B1177" s="16" t="s">
        <v>1648</v>
      </c>
      <c r="C1177" t="s">
        <v>4176</v>
      </c>
      <c r="D1177" s="262" t="s">
        <v>5362</v>
      </c>
      <c r="E1177" s="31" t="s">
        <v>5377</v>
      </c>
      <c r="F1177" s="31" t="s">
        <v>6017</v>
      </c>
      <c r="G1177" s="31" t="s">
        <v>254</v>
      </c>
      <c r="H1177" s="31" t="s">
        <v>2536</v>
      </c>
      <c r="I1177" t="e">
        <f>_xlfn.XLOOKUP(C1177,'様式Ⅲ－1(男子)'!$D$19:$D$108,'様式Ⅲ－1(男子)'!$J$19:$J$108)</f>
        <v>#N/A</v>
      </c>
    </row>
    <row r="1178" spans="1:9">
      <c r="A1178" s="264">
        <v>1177</v>
      </c>
      <c r="B1178" s="16" t="s">
        <v>1649</v>
      </c>
      <c r="C1178" t="s">
        <v>4177</v>
      </c>
      <c r="D1178" s="262" t="s">
        <v>5363</v>
      </c>
      <c r="E1178" s="31" t="s">
        <v>5377</v>
      </c>
      <c r="F1178" s="31" t="s">
        <v>6017</v>
      </c>
      <c r="G1178" s="31" t="s">
        <v>254</v>
      </c>
      <c r="H1178" s="31" t="s">
        <v>2536</v>
      </c>
      <c r="I1178" t="e">
        <f>_xlfn.XLOOKUP(C1178,'様式Ⅲ－1(男子)'!$D$19:$D$108,'様式Ⅲ－1(男子)'!$J$19:$J$108)</f>
        <v>#N/A</v>
      </c>
    </row>
    <row r="1179" spans="1:9">
      <c r="A1179" s="264">
        <v>1178</v>
      </c>
      <c r="B1179" s="16" t="s">
        <v>1650</v>
      </c>
      <c r="C1179" t="s">
        <v>4178</v>
      </c>
      <c r="D1179" s="262" t="s">
        <v>5364</v>
      </c>
      <c r="E1179" s="31" t="s">
        <v>5377</v>
      </c>
      <c r="F1179" s="31" t="s">
        <v>6017</v>
      </c>
      <c r="G1179" s="31" t="s">
        <v>206</v>
      </c>
      <c r="H1179" s="31" t="s">
        <v>2536</v>
      </c>
      <c r="I1179" t="e">
        <f>_xlfn.XLOOKUP(C1179,'様式Ⅲ－1(男子)'!$D$19:$D$108,'様式Ⅲ－1(男子)'!$J$19:$J$108)</f>
        <v>#N/A</v>
      </c>
    </row>
    <row r="1180" spans="1:9">
      <c r="A1180" s="264">
        <v>1179</v>
      </c>
      <c r="B1180" s="16" t="s">
        <v>1651</v>
      </c>
      <c r="C1180" t="s">
        <v>4179</v>
      </c>
      <c r="D1180" s="262" t="s">
        <v>5365</v>
      </c>
      <c r="E1180" s="31" t="s">
        <v>5377</v>
      </c>
      <c r="F1180" s="31" t="s">
        <v>6017</v>
      </c>
      <c r="G1180" s="31" t="s">
        <v>206</v>
      </c>
      <c r="H1180" s="31" t="s">
        <v>2536</v>
      </c>
      <c r="I1180" t="e">
        <f>_xlfn.XLOOKUP(C1180,'様式Ⅲ－1(男子)'!$D$19:$D$108,'様式Ⅲ－1(男子)'!$J$19:$J$108)</f>
        <v>#N/A</v>
      </c>
    </row>
    <row r="1181" spans="1:9">
      <c r="A1181" s="264">
        <v>1180</v>
      </c>
      <c r="B1181" s="16" t="s">
        <v>1652</v>
      </c>
      <c r="C1181" t="s">
        <v>4180</v>
      </c>
      <c r="D1181" s="262" t="s">
        <v>5366</v>
      </c>
      <c r="E1181" s="31" t="s">
        <v>5377</v>
      </c>
      <c r="F1181" s="31" t="s">
        <v>6017</v>
      </c>
      <c r="G1181" s="31" t="s">
        <v>206</v>
      </c>
      <c r="H1181" s="31" t="s">
        <v>2536</v>
      </c>
      <c r="I1181" t="e">
        <f>_xlfn.XLOOKUP(C1181,'様式Ⅲ－1(男子)'!$D$19:$D$108,'様式Ⅲ－1(男子)'!$J$19:$J$108)</f>
        <v>#N/A</v>
      </c>
    </row>
    <row r="1182" spans="1:9">
      <c r="A1182" s="264">
        <v>1181</v>
      </c>
      <c r="B1182" s="16" t="s">
        <v>1653</v>
      </c>
      <c r="C1182" t="s">
        <v>4181</v>
      </c>
      <c r="D1182" s="262" t="s">
        <v>5367</v>
      </c>
      <c r="E1182" s="31" t="s">
        <v>5377</v>
      </c>
      <c r="F1182" s="31" t="s">
        <v>6017</v>
      </c>
      <c r="G1182" s="147" t="s">
        <v>280</v>
      </c>
      <c r="H1182" s="147" t="s">
        <v>2537</v>
      </c>
      <c r="I1182" t="e">
        <f>_xlfn.XLOOKUP(C1182,'様式Ⅲ－1(男子)'!$D$19:$D$108,'様式Ⅲ－1(男子)'!$J$19:$J$108)</f>
        <v>#N/A</v>
      </c>
    </row>
    <row r="1183" spans="1:9">
      <c r="A1183" s="264">
        <v>1182</v>
      </c>
      <c r="B1183" s="16" t="s">
        <v>1654</v>
      </c>
      <c r="C1183">
        <v>0</v>
      </c>
      <c r="D1183" s="262" t="s">
        <v>5368</v>
      </c>
      <c r="E1183" s="31" t="s">
        <v>5377</v>
      </c>
      <c r="F1183" s="31" t="s">
        <v>6017</v>
      </c>
      <c r="G1183" s="147" t="s">
        <v>4029</v>
      </c>
      <c r="H1183" s="147" t="s">
        <v>4029</v>
      </c>
      <c r="I1183" t="e">
        <f>_xlfn.XLOOKUP(C1183,'様式Ⅲ－1(男子)'!$D$19:$D$108,'様式Ⅲ－1(男子)'!$J$19:$J$108)</f>
        <v>#N/A</v>
      </c>
    </row>
    <row r="1184" spans="1:9">
      <c r="A1184" s="264">
        <v>1183</v>
      </c>
      <c r="B1184" s="16" t="s">
        <v>1655</v>
      </c>
      <c r="C1184">
        <v>0</v>
      </c>
      <c r="D1184" s="262" t="s">
        <v>5368</v>
      </c>
      <c r="E1184" s="31" t="s">
        <v>5377</v>
      </c>
      <c r="F1184" s="31" t="s">
        <v>6017</v>
      </c>
      <c r="G1184" s="147" t="s">
        <v>4029</v>
      </c>
      <c r="H1184" s="147" t="s">
        <v>4029</v>
      </c>
      <c r="I1184" t="e">
        <f>_xlfn.XLOOKUP(C1184,'様式Ⅲ－1(男子)'!$D$19:$D$108,'様式Ⅲ－1(男子)'!$J$19:$J$108)</f>
        <v>#N/A</v>
      </c>
    </row>
    <row r="1185" spans="1:9">
      <c r="A1185" s="264">
        <v>1184</v>
      </c>
      <c r="B1185" s="16" t="s">
        <v>1656</v>
      </c>
      <c r="C1185">
        <v>0</v>
      </c>
      <c r="D1185" s="262" t="s">
        <v>5368</v>
      </c>
      <c r="E1185" s="31" t="s">
        <v>5377</v>
      </c>
      <c r="F1185" s="31" t="s">
        <v>6017</v>
      </c>
      <c r="G1185" s="147" t="s">
        <v>4029</v>
      </c>
      <c r="H1185" s="147" t="s">
        <v>4029</v>
      </c>
      <c r="I1185" t="e">
        <f>_xlfn.XLOOKUP(C1185,'様式Ⅲ－1(男子)'!$D$19:$D$108,'様式Ⅲ－1(男子)'!$J$19:$J$108)</f>
        <v>#N/A</v>
      </c>
    </row>
    <row r="1186" spans="1:9">
      <c r="A1186" s="264">
        <v>1185</v>
      </c>
      <c r="B1186" s="16" t="s">
        <v>1657</v>
      </c>
      <c r="C1186">
        <v>0</v>
      </c>
      <c r="D1186" s="262" t="s">
        <v>5368</v>
      </c>
      <c r="E1186" s="31" t="s">
        <v>5377</v>
      </c>
      <c r="F1186" s="31" t="s">
        <v>6017</v>
      </c>
      <c r="G1186" s="147" t="s">
        <v>4029</v>
      </c>
      <c r="H1186" s="147" t="s">
        <v>4029</v>
      </c>
      <c r="I1186" t="e">
        <f>_xlfn.XLOOKUP(C1186,'様式Ⅲ－1(男子)'!$D$19:$D$108,'様式Ⅲ－1(男子)'!$J$19:$J$108)</f>
        <v>#N/A</v>
      </c>
    </row>
    <row r="1187" spans="1:9">
      <c r="A1187" s="264">
        <v>1186</v>
      </c>
      <c r="B1187" s="16" t="s">
        <v>1658</v>
      </c>
      <c r="C1187" s="263">
        <v>0</v>
      </c>
      <c r="D1187" s="262" t="s">
        <v>5368</v>
      </c>
      <c r="E1187" s="31" t="s">
        <v>5377</v>
      </c>
      <c r="F1187" s="31" t="s">
        <v>6017</v>
      </c>
      <c r="G1187" s="147" t="s">
        <v>4029</v>
      </c>
      <c r="H1187" s="147" t="s">
        <v>4029</v>
      </c>
      <c r="I1187" t="e">
        <f>_xlfn.XLOOKUP(C1187,'様式Ⅲ－1(男子)'!$D$19:$D$108,'様式Ⅲ－1(男子)'!$J$19:$J$108)</f>
        <v>#N/A</v>
      </c>
    </row>
    <row r="1188" spans="1:9">
      <c r="A1188" s="264">
        <v>1187</v>
      </c>
      <c r="B1188" s="16" t="s">
        <v>1659</v>
      </c>
      <c r="C1188" t="s">
        <v>4182</v>
      </c>
      <c r="D1188" s="262" t="s">
        <v>5369</v>
      </c>
      <c r="E1188" s="31" t="s">
        <v>5377</v>
      </c>
      <c r="F1188" s="31" t="s">
        <v>6017</v>
      </c>
      <c r="G1188" s="147" t="s">
        <v>5380</v>
      </c>
      <c r="H1188" s="147" t="s">
        <v>2536</v>
      </c>
      <c r="I1188" t="e">
        <f>_xlfn.XLOOKUP(C1188,'様式Ⅲ－1(男子)'!$D$19:$D$108,'様式Ⅲ－1(男子)'!$J$19:$J$108)</f>
        <v>#N/A</v>
      </c>
    </row>
    <row r="1189" spans="1:9">
      <c r="A1189" s="264">
        <v>1188</v>
      </c>
      <c r="B1189" s="16" t="s">
        <v>1660</v>
      </c>
      <c r="C1189" t="s">
        <v>4183</v>
      </c>
      <c r="D1189" s="262" t="s">
        <v>5370</v>
      </c>
      <c r="E1189" s="31" t="s">
        <v>5377</v>
      </c>
      <c r="F1189" s="31" t="s">
        <v>6017</v>
      </c>
      <c r="G1189" s="147" t="s">
        <v>5380</v>
      </c>
      <c r="H1189" s="147" t="s">
        <v>2536</v>
      </c>
      <c r="I1189" t="e">
        <f>_xlfn.XLOOKUP(C1189,'様式Ⅲ－1(男子)'!$D$19:$D$108,'様式Ⅲ－1(男子)'!$J$19:$J$108)</f>
        <v>#N/A</v>
      </c>
    </row>
    <row r="1190" spans="1:9">
      <c r="A1190" s="264">
        <v>1189</v>
      </c>
      <c r="B1190" s="16" t="s">
        <v>1661</v>
      </c>
      <c r="C1190" t="s">
        <v>4184</v>
      </c>
      <c r="D1190" s="262" t="s">
        <v>5371</v>
      </c>
      <c r="E1190" s="31" t="s">
        <v>5377</v>
      </c>
      <c r="F1190" s="31" t="s">
        <v>6017</v>
      </c>
      <c r="G1190" s="147" t="s">
        <v>274</v>
      </c>
      <c r="H1190" s="147" t="s">
        <v>2542</v>
      </c>
      <c r="I1190" t="e">
        <f>_xlfn.XLOOKUP(C1190,'様式Ⅲ－1(男子)'!$D$19:$D$108,'様式Ⅲ－1(男子)'!$J$19:$J$108)</f>
        <v>#N/A</v>
      </c>
    </row>
    <row r="1191" spans="1:9">
      <c r="A1191" s="264">
        <v>1190</v>
      </c>
      <c r="B1191" s="16" t="s">
        <v>1662</v>
      </c>
      <c r="C1191" t="s">
        <v>4185</v>
      </c>
      <c r="D1191" s="262" t="s">
        <v>5372</v>
      </c>
      <c r="E1191" s="31" t="s">
        <v>5377</v>
      </c>
      <c r="F1191" s="31" t="s">
        <v>6017</v>
      </c>
      <c r="G1191" s="147" t="s">
        <v>177</v>
      </c>
      <c r="H1191" s="147" t="s">
        <v>2536</v>
      </c>
      <c r="I1191" t="e">
        <f>_xlfn.XLOOKUP(C1191,'様式Ⅲ－1(男子)'!$D$19:$D$108,'様式Ⅲ－1(男子)'!$J$19:$J$108)</f>
        <v>#N/A</v>
      </c>
    </row>
    <row r="1192" spans="1:9">
      <c r="A1192" s="264">
        <v>1191</v>
      </c>
      <c r="B1192" s="16" t="s">
        <v>1663</v>
      </c>
      <c r="C1192" t="s">
        <v>4186</v>
      </c>
      <c r="D1192" s="262" t="s">
        <v>5373</v>
      </c>
      <c r="E1192" s="31" t="s">
        <v>5377</v>
      </c>
      <c r="F1192" s="31" t="s">
        <v>6017</v>
      </c>
      <c r="G1192" s="147" t="s">
        <v>183</v>
      </c>
      <c r="H1192" s="147" t="s">
        <v>2536</v>
      </c>
      <c r="I1192" t="e">
        <f>_xlfn.XLOOKUP(C1192,'様式Ⅲ－1(男子)'!$D$19:$D$108,'様式Ⅲ－1(男子)'!$J$19:$J$108)</f>
        <v>#N/A</v>
      </c>
    </row>
    <row r="1193" spans="1:9">
      <c r="A1193" s="264">
        <v>1192</v>
      </c>
      <c r="B1193" s="16" t="s">
        <v>1664</v>
      </c>
      <c r="C1193" t="s">
        <v>4187</v>
      </c>
      <c r="D1193" s="262" t="s">
        <v>5374</v>
      </c>
      <c r="E1193" s="31" t="s">
        <v>5377</v>
      </c>
      <c r="F1193" s="31" t="s">
        <v>6017</v>
      </c>
      <c r="G1193" s="147" t="s">
        <v>206</v>
      </c>
      <c r="H1193" s="147" t="s">
        <v>424</v>
      </c>
      <c r="I1193" t="e">
        <f>_xlfn.XLOOKUP(C1193,'様式Ⅲ－1(男子)'!$D$19:$D$108,'様式Ⅲ－1(男子)'!$J$19:$J$108)</f>
        <v>#N/A</v>
      </c>
    </row>
    <row r="1194" spans="1:9">
      <c r="A1194" s="264">
        <v>1193</v>
      </c>
      <c r="B1194" s="16" t="s">
        <v>1665</v>
      </c>
      <c r="C1194" t="s">
        <v>4188</v>
      </c>
      <c r="D1194" s="262" t="s">
        <v>5375</v>
      </c>
      <c r="E1194" s="31" t="s">
        <v>5377</v>
      </c>
      <c r="F1194" s="31" t="s">
        <v>6017</v>
      </c>
      <c r="G1194" s="147" t="s">
        <v>228</v>
      </c>
      <c r="H1194" s="147" t="s">
        <v>2538</v>
      </c>
      <c r="I1194" t="e">
        <f>_xlfn.XLOOKUP(C1194,'様式Ⅲ－1(男子)'!$D$19:$D$108,'様式Ⅲ－1(男子)'!$J$19:$J$108)</f>
        <v>#N/A</v>
      </c>
    </row>
    <row r="1195" spans="1:9">
      <c r="A1195" s="264">
        <v>1194</v>
      </c>
      <c r="B1195" s="16" t="s">
        <v>1666</v>
      </c>
      <c r="C1195" t="s">
        <v>4189</v>
      </c>
      <c r="D1195" s="262" t="s">
        <v>5376</v>
      </c>
      <c r="E1195" s="31" t="s">
        <v>5377</v>
      </c>
      <c r="F1195" s="31" t="s">
        <v>6017</v>
      </c>
      <c r="G1195" s="147" t="s">
        <v>254</v>
      </c>
      <c r="H1195" s="147" t="s">
        <v>2536</v>
      </c>
      <c r="I1195" t="e">
        <f>_xlfn.XLOOKUP(C1195,'様式Ⅲ－1(男子)'!$D$19:$D$108,'様式Ⅲ－1(男子)'!$J$19:$J$108)</f>
        <v>#N/A</v>
      </c>
    </row>
    <row r="1196" spans="1:9">
      <c r="A1196" s="264">
        <v>1195</v>
      </c>
      <c r="B1196" s="16" t="s">
        <v>1667</v>
      </c>
      <c r="C1196" s="31" t="s">
        <v>6001</v>
      </c>
      <c r="D1196" s="147" t="s">
        <v>6003</v>
      </c>
      <c r="E1196" s="31" t="s">
        <v>5377</v>
      </c>
      <c r="F1196" s="31" t="s">
        <v>6017</v>
      </c>
      <c r="G1196" s="147" t="s">
        <v>6002</v>
      </c>
      <c r="H1196" s="147" t="s">
        <v>6004</v>
      </c>
      <c r="I1196" t="e">
        <f>_xlfn.XLOOKUP(C1196,'様式Ⅲ－1(男子)'!$D$19:$D$108,'様式Ⅲ－1(男子)'!$J$19:$J$108)</f>
        <v>#N/A</v>
      </c>
    </row>
    <row r="1197" spans="1:9">
      <c r="A1197" s="264">
        <v>1196</v>
      </c>
      <c r="B1197" s="16" t="s">
        <v>1668</v>
      </c>
      <c r="C1197" s="31"/>
      <c r="D1197" s="147"/>
      <c r="E1197" s="31"/>
      <c r="F1197" s="31" t="s">
        <v>6017</v>
      </c>
      <c r="G1197" s="147"/>
      <c r="H1197" s="147"/>
      <c r="I1197">
        <f>_xlfn.XLOOKUP(C1197,'様式Ⅲ－1(男子)'!$D$19:$D$108,'様式Ⅲ－1(男子)'!$J$19:$J$108)</f>
        <v>0</v>
      </c>
    </row>
    <row r="1198" spans="1:9">
      <c r="A1198" s="264">
        <v>1197</v>
      </c>
      <c r="B1198" s="16" t="s">
        <v>1669</v>
      </c>
      <c r="C1198" s="31" t="s">
        <v>5991</v>
      </c>
      <c r="D1198" s="147" t="s">
        <v>5993</v>
      </c>
      <c r="E1198" s="31" t="s">
        <v>5377</v>
      </c>
      <c r="F1198" s="31" t="s">
        <v>6017</v>
      </c>
      <c r="G1198" s="147" t="s">
        <v>282</v>
      </c>
      <c r="H1198" s="147" t="s">
        <v>2536</v>
      </c>
      <c r="I1198" t="e">
        <f>_xlfn.XLOOKUP(C1198,'様式Ⅲ－1(男子)'!$D$19:$D$108,'様式Ⅲ－1(男子)'!$J$19:$J$108)</f>
        <v>#N/A</v>
      </c>
    </row>
    <row r="1199" spans="1:9">
      <c r="A1199" s="264">
        <v>1198</v>
      </c>
      <c r="B1199" s="16" t="s">
        <v>1670</v>
      </c>
      <c r="C1199" s="31" t="s">
        <v>5992</v>
      </c>
      <c r="D1199" s="147" t="s">
        <v>5994</v>
      </c>
      <c r="E1199" s="31" t="s">
        <v>5377</v>
      </c>
      <c r="F1199" s="31" t="s">
        <v>6017</v>
      </c>
      <c r="G1199" s="147" t="s">
        <v>177</v>
      </c>
      <c r="H1199" s="147" t="s">
        <v>6000</v>
      </c>
      <c r="I1199" t="e">
        <f>_xlfn.XLOOKUP(C1199,'様式Ⅲ－1(男子)'!$D$19:$D$108,'様式Ⅲ－1(男子)'!$J$19:$J$108)</f>
        <v>#N/A</v>
      </c>
    </row>
    <row r="1200" spans="1:9">
      <c r="A1200" s="264">
        <v>1199</v>
      </c>
      <c r="B1200" s="16" t="s">
        <v>1671</v>
      </c>
      <c r="C1200" s="31"/>
      <c r="D1200" s="147"/>
      <c r="E1200" s="147"/>
      <c r="F1200" s="31" t="s">
        <v>6017</v>
      </c>
      <c r="G1200" s="147"/>
      <c r="H1200" s="31"/>
      <c r="I1200">
        <f>_xlfn.XLOOKUP(C1200,'様式Ⅲ－1(男子)'!$D$19:$D$108,'様式Ⅲ－1(男子)'!$J$19:$J$108)</f>
        <v>0</v>
      </c>
    </row>
    <row r="1201" spans="1:18">
      <c r="A1201" s="264">
        <v>1200</v>
      </c>
      <c r="B1201" s="16" t="s">
        <v>1672</v>
      </c>
      <c r="C1201" s="31"/>
      <c r="D1201" s="147"/>
      <c r="E1201" s="147"/>
      <c r="F1201" s="31" t="s">
        <v>6017</v>
      </c>
      <c r="G1201" s="147"/>
      <c r="H1201" s="31"/>
      <c r="I1201">
        <f>_xlfn.XLOOKUP(C1201,'様式Ⅲ－1(男子)'!$D$19:$D$108,'様式Ⅲ－1(男子)'!$J$19:$J$108)</f>
        <v>0</v>
      </c>
    </row>
    <row r="1202" spans="1:18">
      <c r="A1202" s="264">
        <v>1201</v>
      </c>
      <c r="B1202" s="16" t="s">
        <v>1673</v>
      </c>
      <c r="C1202" s="31"/>
      <c r="D1202" s="147"/>
      <c r="E1202" s="147"/>
      <c r="F1202" s="31" t="s">
        <v>6017</v>
      </c>
      <c r="G1202" s="147"/>
      <c r="H1202" s="31"/>
      <c r="I1202">
        <f>_xlfn.XLOOKUP(C1202,'様式Ⅲ－1(男子)'!$D$19:$D$108,'様式Ⅲ－1(男子)'!$J$19:$J$108)</f>
        <v>0</v>
      </c>
    </row>
    <row r="1203" spans="1:18">
      <c r="A1203" s="264">
        <v>1202</v>
      </c>
      <c r="B1203" s="16" t="s">
        <v>1674</v>
      </c>
      <c r="C1203" s="31"/>
      <c r="D1203" s="147"/>
      <c r="E1203" s="147"/>
      <c r="F1203" s="31" t="s">
        <v>6017</v>
      </c>
      <c r="G1203" s="147"/>
      <c r="H1203" s="31"/>
      <c r="I1203">
        <f>_xlfn.XLOOKUP(C1203,'様式Ⅲ－1(男子)'!$D$19:$D$108,'様式Ⅲ－1(男子)'!$J$19:$J$108)</f>
        <v>0</v>
      </c>
    </row>
    <row r="1204" spans="1:18">
      <c r="A1204" s="264">
        <v>1203</v>
      </c>
      <c r="B1204" s="16" t="s">
        <v>1675</v>
      </c>
      <c r="C1204" s="31"/>
      <c r="D1204" s="147"/>
      <c r="E1204" s="147"/>
      <c r="F1204" s="31" t="s">
        <v>6017</v>
      </c>
      <c r="G1204" s="147"/>
      <c r="H1204" s="147"/>
      <c r="I1204">
        <f>_xlfn.XLOOKUP(C1204,'様式Ⅲ－1(男子)'!$D$19:$D$108,'様式Ⅲ－1(男子)'!$J$19:$J$108)</f>
        <v>0</v>
      </c>
    </row>
    <row r="1205" spans="1:18">
      <c r="A1205" s="264">
        <v>1204</v>
      </c>
      <c r="B1205" s="16" t="s">
        <v>1676</v>
      </c>
      <c r="C1205" s="31"/>
      <c r="D1205" s="147"/>
      <c r="E1205" s="147"/>
      <c r="F1205" s="31" t="s">
        <v>6017</v>
      </c>
      <c r="G1205" s="147"/>
      <c r="H1205" s="147"/>
      <c r="I1205">
        <f>_xlfn.XLOOKUP(C1205,'様式Ⅲ－1(男子)'!$D$19:$D$108,'様式Ⅲ－1(男子)'!$J$19:$J$108)</f>
        <v>0</v>
      </c>
    </row>
    <row r="1206" spans="1:18">
      <c r="A1206" s="264">
        <v>1205</v>
      </c>
      <c r="B1206" s="16" t="s">
        <v>1677</v>
      </c>
      <c r="C1206" s="31"/>
      <c r="D1206" s="147"/>
      <c r="E1206" s="147"/>
      <c r="F1206" s="31" t="s">
        <v>6017</v>
      </c>
      <c r="G1206" s="147"/>
      <c r="H1206" s="147"/>
      <c r="I1206">
        <f>_xlfn.XLOOKUP(C1206,'様式Ⅲ－1(男子)'!$D$19:$D$108,'様式Ⅲ－1(男子)'!$J$19:$J$108)</f>
        <v>0</v>
      </c>
    </row>
    <row r="1207" spans="1:18">
      <c r="A1207" s="264">
        <v>1206</v>
      </c>
      <c r="B1207" s="16" t="s">
        <v>1678</v>
      </c>
      <c r="C1207" s="31"/>
      <c r="D1207" s="147"/>
      <c r="E1207" s="147"/>
      <c r="F1207" s="31" t="s">
        <v>6017</v>
      </c>
      <c r="G1207" s="147"/>
      <c r="H1207" s="147"/>
      <c r="I1207">
        <f>_xlfn.XLOOKUP(C1207,'様式Ⅲ－1(男子)'!$D$19:$D$108,'様式Ⅲ－1(男子)'!$J$19:$J$108)</f>
        <v>0</v>
      </c>
    </row>
    <row r="1208" spans="1:18">
      <c r="A1208" s="264">
        <v>1207</v>
      </c>
      <c r="B1208" s="16" t="s">
        <v>1679</v>
      </c>
      <c r="C1208" s="31"/>
      <c r="D1208" s="147"/>
      <c r="E1208" s="147"/>
      <c r="F1208" s="31" t="s">
        <v>6017</v>
      </c>
      <c r="G1208" s="147"/>
      <c r="H1208" s="147"/>
      <c r="I1208">
        <f>_xlfn.XLOOKUP(C1208,'様式Ⅲ－1(男子)'!$D$19:$D$108,'様式Ⅲ－1(男子)'!$J$19:$J$108)</f>
        <v>0</v>
      </c>
    </row>
    <row r="1209" spans="1:18">
      <c r="A1209" s="264">
        <v>1208</v>
      </c>
      <c r="B1209" s="16" t="s">
        <v>1680</v>
      </c>
      <c r="C1209" s="31"/>
      <c r="D1209" s="31"/>
      <c r="E1209" s="147"/>
      <c r="F1209" s="31" t="s">
        <v>6017</v>
      </c>
      <c r="G1209" s="147"/>
      <c r="H1209" s="147"/>
      <c r="I1209">
        <f>_xlfn.XLOOKUP(C1209,'様式Ⅲ－1(男子)'!$D$19:$D$108,'様式Ⅲ－1(男子)'!$J$19:$J$108)</f>
        <v>0</v>
      </c>
    </row>
    <row r="1210" spans="1:18">
      <c r="A1210" s="264">
        <v>1209</v>
      </c>
      <c r="B1210" s="16" t="s">
        <v>1681</v>
      </c>
      <c r="C1210" s="147"/>
      <c r="D1210" s="147"/>
      <c r="E1210" s="147"/>
      <c r="F1210" s="31" t="s">
        <v>6017</v>
      </c>
      <c r="G1210" s="147"/>
      <c r="H1210" s="147"/>
      <c r="I1210">
        <f>_xlfn.XLOOKUP(C1210,'様式Ⅲ－1(男子)'!$D$19:$D$108,'様式Ⅲ－1(男子)'!$J$19:$J$108)</f>
        <v>0</v>
      </c>
      <c r="R1210" t="str">
        <f t="shared" ref="R1210" si="0">IF(Q1210&gt;0,VLOOKUP(Q1210,$N$2:$O$48,2,0),"")</f>
        <v/>
      </c>
    </row>
    <row r="1211" spans="1:18">
      <c r="A1211" s="264">
        <v>1210</v>
      </c>
      <c r="B1211" s="16" t="s">
        <v>1682</v>
      </c>
      <c r="C1211" s="147"/>
      <c r="D1211" s="147"/>
      <c r="E1211" s="147"/>
      <c r="F1211" s="31" t="s">
        <v>6017</v>
      </c>
      <c r="G1211" s="147"/>
      <c r="H1211" s="147"/>
      <c r="I1211">
        <f>_xlfn.XLOOKUP(C1211,'様式Ⅲ－1(男子)'!$D$19:$D$108,'様式Ⅲ－1(男子)'!$J$19:$J$108)</f>
        <v>0</v>
      </c>
    </row>
    <row r="1212" spans="1:18">
      <c r="A1212" s="264">
        <v>1211</v>
      </c>
      <c r="B1212" s="16" t="s">
        <v>1683</v>
      </c>
      <c r="C1212" s="147"/>
      <c r="D1212" s="147"/>
      <c r="E1212" s="147"/>
      <c r="F1212" s="31" t="s">
        <v>6017</v>
      </c>
      <c r="G1212" s="147"/>
      <c r="H1212" s="147"/>
      <c r="I1212">
        <f>_xlfn.XLOOKUP(C1212,'様式Ⅲ－1(男子)'!$D$19:$D$108,'様式Ⅲ－1(男子)'!$J$19:$J$108)</f>
        <v>0</v>
      </c>
    </row>
    <row r="1213" spans="1:18">
      <c r="A1213" s="264">
        <v>1212</v>
      </c>
      <c r="B1213" s="16" t="s">
        <v>1684</v>
      </c>
      <c r="C1213" s="147"/>
      <c r="D1213" s="147"/>
      <c r="E1213" s="147"/>
      <c r="F1213" s="31" t="s">
        <v>6017</v>
      </c>
      <c r="G1213" s="147"/>
      <c r="H1213" s="147"/>
      <c r="I1213">
        <f>_xlfn.XLOOKUP(C1213,'様式Ⅲ－1(男子)'!$D$19:$D$108,'様式Ⅲ－1(男子)'!$J$19:$J$108)</f>
        <v>0</v>
      </c>
    </row>
    <row r="1214" spans="1:18">
      <c r="A1214" s="264">
        <v>1213</v>
      </c>
      <c r="B1214" s="16" t="s">
        <v>1685</v>
      </c>
      <c r="C1214" s="147"/>
      <c r="D1214" s="147"/>
      <c r="E1214" s="147"/>
      <c r="F1214" s="31" t="s">
        <v>6017</v>
      </c>
      <c r="G1214" s="147"/>
      <c r="H1214" s="147"/>
      <c r="I1214">
        <f>_xlfn.XLOOKUP(C1214,'様式Ⅲ－1(男子)'!$D$19:$D$108,'様式Ⅲ－1(男子)'!$J$19:$J$108)</f>
        <v>0</v>
      </c>
    </row>
    <row r="1215" spans="1:18">
      <c r="A1215" s="264">
        <v>1214</v>
      </c>
      <c r="B1215" s="16" t="s">
        <v>1686</v>
      </c>
      <c r="C1215" s="147"/>
      <c r="D1215" s="147"/>
      <c r="E1215" s="147"/>
      <c r="F1215" s="31" t="s">
        <v>6017</v>
      </c>
      <c r="G1215" s="147"/>
      <c r="H1215" s="147"/>
      <c r="I1215">
        <f>_xlfn.XLOOKUP(C1215,'様式Ⅲ－1(男子)'!$D$19:$D$108,'様式Ⅲ－1(男子)'!$J$19:$J$108)</f>
        <v>0</v>
      </c>
    </row>
    <row r="1216" spans="1:18">
      <c r="A1216" s="264">
        <v>1215</v>
      </c>
      <c r="B1216" s="16" t="s">
        <v>1687</v>
      </c>
      <c r="C1216" s="147"/>
      <c r="D1216" s="147"/>
      <c r="E1216" s="147"/>
      <c r="F1216" s="31" t="s">
        <v>6017</v>
      </c>
      <c r="G1216" s="147"/>
      <c r="H1216" s="147"/>
      <c r="I1216">
        <f>_xlfn.XLOOKUP(C1216,'様式Ⅲ－1(男子)'!$D$19:$D$108,'様式Ⅲ－1(男子)'!$J$19:$J$108)</f>
        <v>0</v>
      </c>
    </row>
    <row r="1217" spans="1:9">
      <c r="A1217" s="264">
        <v>1216</v>
      </c>
      <c r="B1217" s="16" t="s">
        <v>1688</v>
      </c>
      <c r="C1217" s="147"/>
      <c r="D1217" s="147"/>
      <c r="E1217" s="147"/>
      <c r="F1217" s="31" t="s">
        <v>6017</v>
      </c>
      <c r="G1217" s="147"/>
      <c r="H1217" s="147"/>
      <c r="I1217">
        <f>_xlfn.XLOOKUP(C1217,'様式Ⅲ－1(男子)'!$D$19:$D$108,'様式Ⅲ－1(男子)'!$J$19:$J$108)</f>
        <v>0</v>
      </c>
    </row>
    <row r="1218" spans="1:9">
      <c r="A1218" s="264">
        <v>1217</v>
      </c>
      <c r="B1218" s="16" t="s">
        <v>1689</v>
      </c>
      <c r="C1218" s="147"/>
      <c r="D1218" s="147"/>
      <c r="E1218" s="147"/>
      <c r="F1218" s="31" t="s">
        <v>6017</v>
      </c>
      <c r="G1218" s="147"/>
      <c r="H1218" s="147"/>
      <c r="I1218">
        <f>_xlfn.XLOOKUP(C1218,'様式Ⅲ－1(男子)'!$D$19:$D$108,'様式Ⅲ－1(男子)'!$J$19:$J$108)</f>
        <v>0</v>
      </c>
    </row>
    <row r="1219" spans="1:9">
      <c r="A1219" s="264">
        <v>1218</v>
      </c>
      <c r="B1219" s="16" t="s">
        <v>1690</v>
      </c>
      <c r="C1219" s="147"/>
      <c r="D1219" s="147"/>
      <c r="E1219" s="147"/>
      <c r="F1219" s="31" t="s">
        <v>6017</v>
      </c>
      <c r="G1219" s="147"/>
      <c r="H1219" s="147"/>
      <c r="I1219">
        <f>_xlfn.XLOOKUP(C1219,'様式Ⅲ－1(男子)'!$D$19:$D$108,'様式Ⅲ－1(男子)'!$J$19:$J$108)</f>
        <v>0</v>
      </c>
    </row>
    <row r="1220" spans="1:9">
      <c r="A1220" s="264">
        <v>1219</v>
      </c>
      <c r="B1220" s="16" t="s">
        <v>1691</v>
      </c>
      <c r="C1220" s="147"/>
      <c r="D1220" s="147"/>
      <c r="E1220" s="147"/>
      <c r="F1220" s="31" t="s">
        <v>6017</v>
      </c>
      <c r="G1220" s="147"/>
      <c r="H1220" s="147"/>
      <c r="I1220">
        <f>_xlfn.XLOOKUP(C1220,'様式Ⅲ－1(男子)'!$D$19:$D$108,'様式Ⅲ－1(男子)'!$J$19:$J$108)</f>
        <v>0</v>
      </c>
    </row>
    <row r="1221" spans="1:9">
      <c r="A1221" s="264">
        <v>1220</v>
      </c>
      <c r="B1221" s="16" t="s">
        <v>1692</v>
      </c>
      <c r="C1221" s="147"/>
      <c r="D1221" s="147"/>
      <c r="E1221" s="147"/>
      <c r="F1221" s="31" t="s">
        <v>6017</v>
      </c>
      <c r="G1221" s="147"/>
      <c r="H1221" s="147"/>
      <c r="I1221">
        <f>_xlfn.XLOOKUP(C1221,'様式Ⅲ－1(男子)'!$D$19:$D$108,'様式Ⅲ－1(男子)'!$J$19:$J$108)</f>
        <v>0</v>
      </c>
    </row>
    <row r="1222" spans="1:9">
      <c r="A1222" s="264">
        <v>1221</v>
      </c>
      <c r="B1222" s="16" t="s">
        <v>1693</v>
      </c>
      <c r="C1222" s="147"/>
      <c r="D1222" s="147"/>
      <c r="E1222" s="147"/>
      <c r="F1222" s="31" t="s">
        <v>6017</v>
      </c>
      <c r="G1222" s="147"/>
      <c r="H1222" s="147"/>
      <c r="I1222">
        <f>_xlfn.XLOOKUP(C1222,'様式Ⅲ－1(男子)'!$D$19:$D$108,'様式Ⅲ－1(男子)'!$J$19:$J$108)</f>
        <v>0</v>
      </c>
    </row>
    <row r="1223" spans="1:9">
      <c r="A1223" s="264">
        <v>1222</v>
      </c>
      <c r="B1223" s="16" t="s">
        <v>1694</v>
      </c>
      <c r="C1223" s="147"/>
      <c r="D1223" s="147"/>
      <c r="E1223" s="147"/>
      <c r="F1223" s="31" t="s">
        <v>6017</v>
      </c>
      <c r="G1223" s="147"/>
      <c r="H1223" s="147"/>
      <c r="I1223">
        <f>_xlfn.XLOOKUP(C1223,'様式Ⅲ－1(男子)'!$D$19:$D$108,'様式Ⅲ－1(男子)'!$J$19:$J$108)</f>
        <v>0</v>
      </c>
    </row>
    <row r="1224" spans="1:9">
      <c r="A1224" s="264">
        <v>1223</v>
      </c>
      <c r="B1224" s="16" t="s">
        <v>1695</v>
      </c>
      <c r="C1224" s="147"/>
      <c r="D1224" s="147"/>
      <c r="E1224" s="147"/>
      <c r="F1224" s="31" t="s">
        <v>6017</v>
      </c>
      <c r="G1224" s="147"/>
      <c r="H1224" s="147"/>
      <c r="I1224">
        <f>_xlfn.XLOOKUP(C1224,'様式Ⅲ－1(男子)'!$D$19:$D$108,'様式Ⅲ－1(男子)'!$J$19:$J$108)</f>
        <v>0</v>
      </c>
    </row>
    <row r="1225" spans="1:9">
      <c r="A1225" s="264">
        <v>1224</v>
      </c>
      <c r="B1225" s="16" t="s">
        <v>1696</v>
      </c>
      <c r="C1225" s="147"/>
      <c r="D1225" s="147"/>
      <c r="E1225" s="147"/>
      <c r="F1225" s="31" t="s">
        <v>6017</v>
      </c>
      <c r="G1225" s="147"/>
      <c r="H1225" s="147"/>
      <c r="I1225">
        <f>_xlfn.XLOOKUP(C1225,'様式Ⅲ－1(男子)'!$D$19:$D$108,'様式Ⅲ－1(男子)'!$J$19:$J$108)</f>
        <v>0</v>
      </c>
    </row>
    <row r="1226" spans="1:9">
      <c r="A1226" s="264">
        <v>1225</v>
      </c>
      <c r="B1226" s="16" t="s">
        <v>1697</v>
      </c>
      <c r="C1226" s="147"/>
      <c r="D1226" s="147"/>
      <c r="E1226" s="147"/>
      <c r="F1226" s="31" t="s">
        <v>6017</v>
      </c>
      <c r="G1226" s="147"/>
      <c r="H1226" s="147"/>
      <c r="I1226">
        <f>_xlfn.XLOOKUP(C1226,'様式Ⅲ－1(男子)'!$D$19:$D$108,'様式Ⅲ－1(男子)'!$J$19:$J$108)</f>
        <v>0</v>
      </c>
    </row>
    <row r="1227" spans="1:9">
      <c r="A1227" s="264">
        <v>1226</v>
      </c>
      <c r="B1227" s="16" t="s">
        <v>1698</v>
      </c>
      <c r="C1227" s="147"/>
      <c r="D1227" s="147"/>
      <c r="E1227" s="147"/>
      <c r="F1227" s="31" t="s">
        <v>6017</v>
      </c>
      <c r="G1227" s="147"/>
      <c r="H1227" s="147"/>
      <c r="I1227">
        <f>_xlfn.XLOOKUP(C1227,'様式Ⅲ－1(男子)'!$D$19:$D$108,'様式Ⅲ－1(男子)'!$J$19:$J$108)</f>
        <v>0</v>
      </c>
    </row>
    <row r="1228" spans="1:9">
      <c r="A1228" s="264">
        <v>1227</v>
      </c>
      <c r="B1228" s="16" t="s">
        <v>1699</v>
      </c>
      <c r="C1228" s="147"/>
      <c r="D1228" s="147"/>
      <c r="E1228" s="147"/>
      <c r="F1228" s="31" t="s">
        <v>6017</v>
      </c>
      <c r="G1228" s="147"/>
      <c r="H1228" s="147"/>
      <c r="I1228">
        <f>_xlfn.XLOOKUP(C1228,'様式Ⅲ－1(男子)'!$D$19:$D$108,'様式Ⅲ－1(男子)'!$J$19:$J$108)</f>
        <v>0</v>
      </c>
    </row>
    <row r="1229" spans="1:9">
      <c r="A1229" s="264">
        <v>1228</v>
      </c>
      <c r="B1229" s="16" t="s">
        <v>1700</v>
      </c>
      <c r="C1229" s="147"/>
      <c r="D1229" s="147"/>
      <c r="E1229" s="147"/>
      <c r="F1229" s="31" t="s">
        <v>6017</v>
      </c>
      <c r="G1229" s="147"/>
      <c r="H1229" s="147"/>
      <c r="I1229">
        <f>_xlfn.XLOOKUP(C1229,'様式Ⅲ－1(男子)'!$D$19:$D$108,'様式Ⅲ－1(男子)'!$J$19:$J$108)</f>
        <v>0</v>
      </c>
    </row>
    <row r="1230" spans="1:9">
      <c r="A1230" s="264">
        <v>1229</v>
      </c>
      <c r="B1230" s="16" t="s">
        <v>1701</v>
      </c>
      <c r="C1230" s="147"/>
      <c r="D1230" s="147"/>
      <c r="E1230" s="147"/>
      <c r="F1230" s="31" t="s">
        <v>6017</v>
      </c>
      <c r="G1230" s="147"/>
      <c r="H1230" s="147"/>
      <c r="I1230">
        <f>_xlfn.XLOOKUP(C1230,'様式Ⅲ－1(男子)'!$D$19:$D$108,'様式Ⅲ－1(男子)'!$J$19:$J$108)</f>
        <v>0</v>
      </c>
    </row>
    <row r="1231" spans="1:9">
      <c r="A1231" s="264">
        <v>1230</v>
      </c>
      <c r="B1231" s="16" t="s">
        <v>1702</v>
      </c>
      <c r="C1231" s="147"/>
      <c r="D1231" s="147"/>
      <c r="E1231" s="147"/>
      <c r="F1231" s="31" t="s">
        <v>6017</v>
      </c>
      <c r="G1231" s="147"/>
      <c r="H1231" s="147"/>
      <c r="I1231">
        <f>_xlfn.XLOOKUP(C1231,'様式Ⅲ－1(男子)'!$D$19:$D$108,'様式Ⅲ－1(男子)'!$J$19:$J$108)</f>
        <v>0</v>
      </c>
    </row>
    <row r="1232" spans="1:9">
      <c r="A1232" s="264">
        <v>1231</v>
      </c>
      <c r="B1232" s="16" t="s">
        <v>1703</v>
      </c>
      <c r="C1232" s="147"/>
      <c r="D1232" s="147"/>
      <c r="E1232" s="147"/>
      <c r="F1232" s="31" t="s">
        <v>6017</v>
      </c>
      <c r="G1232" s="147"/>
      <c r="H1232" s="147"/>
      <c r="I1232">
        <f>_xlfn.XLOOKUP(C1232,'様式Ⅲ－1(男子)'!$D$19:$D$108,'様式Ⅲ－1(男子)'!$J$19:$J$108)</f>
        <v>0</v>
      </c>
    </row>
    <row r="1233" spans="1:9">
      <c r="A1233" s="264">
        <v>1232</v>
      </c>
      <c r="B1233" s="16" t="s">
        <v>1704</v>
      </c>
      <c r="C1233" s="147"/>
      <c r="D1233" s="147"/>
      <c r="E1233" s="147"/>
      <c r="F1233" s="31" t="s">
        <v>6017</v>
      </c>
      <c r="G1233" s="147"/>
      <c r="H1233" s="147"/>
      <c r="I1233">
        <f>_xlfn.XLOOKUP(C1233,'様式Ⅲ－1(男子)'!$D$19:$D$108,'様式Ⅲ－1(男子)'!$J$19:$J$108)</f>
        <v>0</v>
      </c>
    </row>
    <row r="1234" spans="1:9">
      <c r="A1234" s="264">
        <v>1233</v>
      </c>
      <c r="B1234" s="16" t="s">
        <v>1705</v>
      </c>
      <c r="C1234" s="147"/>
      <c r="D1234" s="147"/>
      <c r="E1234" s="147"/>
      <c r="F1234" s="31" t="s">
        <v>6017</v>
      </c>
      <c r="G1234" s="147"/>
      <c r="H1234" s="147"/>
      <c r="I1234">
        <f>_xlfn.XLOOKUP(C1234,'様式Ⅲ－1(男子)'!$D$19:$D$108,'様式Ⅲ－1(男子)'!$J$19:$J$108)</f>
        <v>0</v>
      </c>
    </row>
    <row r="1235" spans="1:9">
      <c r="A1235" s="264">
        <v>1234</v>
      </c>
      <c r="B1235" s="16" t="s">
        <v>1706</v>
      </c>
      <c r="C1235" s="147"/>
      <c r="D1235" s="147"/>
      <c r="E1235" s="147"/>
      <c r="F1235" s="31" t="s">
        <v>6017</v>
      </c>
      <c r="G1235" s="147"/>
      <c r="H1235" s="147"/>
      <c r="I1235">
        <f>_xlfn.XLOOKUP(C1235,'様式Ⅲ－1(男子)'!$D$19:$D$108,'様式Ⅲ－1(男子)'!$J$19:$J$108)</f>
        <v>0</v>
      </c>
    </row>
    <row r="1236" spans="1:9">
      <c r="A1236" s="264">
        <v>1235</v>
      </c>
      <c r="B1236" s="16" t="s">
        <v>1707</v>
      </c>
      <c r="C1236" s="147"/>
      <c r="D1236" s="147"/>
      <c r="E1236" s="147"/>
      <c r="F1236" s="31" t="s">
        <v>6017</v>
      </c>
      <c r="G1236" s="147"/>
      <c r="H1236" s="147"/>
      <c r="I1236">
        <f>_xlfn.XLOOKUP(C1236,'様式Ⅲ－1(男子)'!$D$19:$D$108,'様式Ⅲ－1(男子)'!$J$19:$J$108)</f>
        <v>0</v>
      </c>
    </row>
    <row r="1237" spans="1:9">
      <c r="A1237" s="264">
        <v>1236</v>
      </c>
      <c r="B1237" s="16" t="s">
        <v>1708</v>
      </c>
      <c r="C1237" s="147"/>
      <c r="D1237" s="147"/>
      <c r="E1237" s="147"/>
      <c r="F1237" s="31" t="s">
        <v>6017</v>
      </c>
      <c r="G1237" s="147"/>
      <c r="H1237" s="147"/>
      <c r="I1237">
        <f>_xlfn.XLOOKUP(C1237,'様式Ⅲ－1(男子)'!$D$19:$D$108,'様式Ⅲ－1(男子)'!$J$19:$J$108)</f>
        <v>0</v>
      </c>
    </row>
    <row r="1238" spans="1:9">
      <c r="A1238" s="264">
        <v>1237</v>
      </c>
      <c r="B1238" s="16" t="s">
        <v>1709</v>
      </c>
      <c r="C1238" s="147"/>
      <c r="D1238" s="147"/>
      <c r="E1238" s="147"/>
      <c r="F1238" s="31" t="s">
        <v>6017</v>
      </c>
      <c r="G1238" s="147"/>
      <c r="H1238" s="147"/>
      <c r="I1238">
        <f>_xlfn.XLOOKUP(C1238,'様式Ⅲ－1(男子)'!$D$19:$D$108,'様式Ⅲ－1(男子)'!$J$19:$J$108)</f>
        <v>0</v>
      </c>
    </row>
    <row r="1239" spans="1:9">
      <c r="A1239" s="264">
        <v>1238</v>
      </c>
      <c r="B1239" s="16" t="s">
        <v>1710</v>
      </c>
      <c r="C1239" s="31"/>
      <c r="D1239" s="31"/>
      <c r="E1239" s="31"/>
      <c r="F1239" s="31" t="s">
        <v>6017</v>
      </c>
      <c r="G1239" s="31"/>
      <c r="H1239" s="31"/>
      <c r="I1239">
        <f>_xlfn.XLOOKUP(C1239,'様式Ⅲ－1(男子)'!$D$19:$D$108,'様式Ⅲ－1(男子)'!$J$19:$J$108)</f>
        <v>0</v>
      </c>
    </row>
    <row r="1240" spans="1:9">
      <c r="A1240" s="264">
        <v>1239</v>
      </c>
      <c r="B1240" s="16" t="s">
        <v>1711</v>
      </c>
      <c r="C1240" s="31"/>
      <c r="D1240" s="31"/>
      <c r="E1240" s="31"/>
      <c r="F1240" s="31" t="s">
        <v>6017</v>
      </c>
      <c r="G1240" s="31"/>
      <c r="H1240" s="31"/>
      <c r="I1240">
        <f>_xlfn.XLOOKUP(C1240,'様式Ⅲ－1(男子)'!$D$19:$D$108,'様式Ⅲ－1(男子)'!$J$19:$J$108)</f>
        <v>0</v>
      </c>
    </row>
    <row r="1241" spans="1:9">
      <c r="A1241" s="264">
        <v>1240</v>
      </c>
      <c r="B1241" s="16" t="s">
        <v>1712</v>
      </c>
      <c r="C1241" s="31"/>
      <c r="D1241" s="31"/>
      <c r="E1241" s="31"/>
      <c r="F1241" s="31" t="s">
        <v>6017</v>
      </c>
      <c r="G1241" s="31"/>
      <c r="H1241" s="31"/>
      <c r="I1241">
        <f>_xlfn.XLOOKUP(C1241,'様式Ⅲ－1(男子)'!$D$19:$D$108,'様式Ⅲ－1(男子)'!$J$19:$J$108)</f>
        <v>0</v>
      </c>
    </row>
    <row r="1242" spans="1:9">
      <c r="A1242" s="264">
        <v>1241</v>
      </c>
      <c r="B1242" s="16" t="s">
        <v>1713</v>
      </c>
      <c r="C1242" s="31"/>
      <c r="D1242" s="31"/>
      <c r="E1242" s="31"/>
      <c r="F1242" s="31" t="s">
        <v>6017</v>
      </c>
      <c r="G1242" s="31"/>
      <c r="H1242" s="31"/>
      <c r="I1242">
        <f>_xlfn.XLOOKUP(C1242,'様式Ⅲ－1(男子)'!$D$19:$D$108,'様式Ⅲ－1(男子)'!$J$19:$J$108)</f>
        <v>0</v>
      </c>
    </row>
    <row r="1243" spans="1:9">
      <c r="A1243" s="264">
        <v>1242</v>
      </c>
      <c r="B1243" s="16" t="s">
        <v>1714</v>
      </c>
      <c r="C1243" s="31"/>
      <c r="D1243" s="31"/>
      <c r="E1243" s="31"/>
      <c r="F1243" s="31" t="s">
        <v>6017</v>
      </c>
      <c r="G1243" s="31"/>
      <c r="H1243" s="31"/>
      <c r="I1243">
        <f>_xlfn.XLOOKUP(C1243,'様式Ⅲ－1(男子)'!$D$19:$D$108,'様式Ⅲ－1(男子)'!$J$19:$J$108)</f>
        <v>0</v>
      </c>
    </row>
    <row r="1244" spans="1:9">
      <c r="A1244" s="264">
        <v>1243</v>
      </c>
      <c r="B1244" s="16" t="s">
        <v>1715</v>
      </c>
      <c r="C1244" s="31"/>
      <c r="D1244" s="31"/>
      <c r="E1244" s="31"/>
      <c r="F1244" s="31" t="s">
        <v>6017</v>
      </c>
      <c r="G1244" s="31"/>
      <c r="H1244" s="31"/>
      <c r="I1244">
        <f>_xlfn.XLOOKUP(C1244,'様式Ⅲ－1(男子)'!$D$19:$D$108,'様式Ⅲ－1(男子)'!$J$19:$J$108)</f>
        <v>0</v>
      </c>
    </row>
    <row r="1245" spans="1:9">
      <c r="A1245" s="264">
        <v>1244</v>
      </c>
      <c r="B1245" s="16" t="s">
        <v>1716</v>
      </c>
      <c r="C1245" s="31"/>
      <c r="D1245" s="31"/>
      <c r="E1245" s="31"/>
      <c r="F1245" s="31" t="s">
        <v>6017</v>
      </c>
      <c r="G1245" s="31"/>
      <c r="H1245" s="31"/>
      <c r="I1245">
        <f>_xlfn.XLOOKUP(C1245,'様式Ⅲ－1(男子)'!$D$19:$D$108,'様式Ⅲ－1(男子)'!$J$19:$J$108)</f>
        <v>0</v>
      </c>
    </row>
    <row r="1246" spans="1:9">
      <c r="A1246" s="264">
        <v>1245</v>
      </c>
      <c r="B1246" s="16" t="s">
        <v>1717</v>
      </c>
      <c r="C1246" s="31"/>
      <c r="D1246" s="31"/>
      <c r="E1246" s="31"/>
      <c r="F1246" s="31" t="s">
        <v>6017</v>
      </c>
      <c r="G1246" s="31"/>
      <c r="H1246" s="31"/>
      <c r="I1246">
        <f>_xlfn.XLOOKUP(C1246,'様式Ⅲ－1(男子)'!$D$19:$D$108,'様式Ⅲ－1(男子)'!$J$19:$J$108)</f>
        <v>0</v>
      </c>
    </row>
    <row r="1247" spans="1:9">
      <c r="A1247" s="264">
        <v>1246</v>
      </c>
      <c r="B1247" s="16" t="s">
        <v>1718</v>
      </c>
      <c r="C1247" s="31"/>
      <c r="D1247" s="31"/>
      <c r="E1247" s="31"/>
      <c r="F1247" s="31" t="s">
        <v>6017</v>
      </c>
      <c r="G1247" s="31"/>
      <c r="H1247" s="31"/>
      <c r="I1247">
        <f>_xlfn.XLOOKUP(C1247,'様式Ⅲ－1(男子)'!$D$19:$D$108,'様式Ⅲ－1(男子)'!$J$19:$J$108)</f>
        <v>0</v>
      </c>
    </row>
    <row r="1248" spans="1:9">
      <c r="A1248" s="264">
        <v>1247</v>
      </c>
      <c r="B1248" s="16" t="s">
        <v>1719</v>
      </c>
      <c r="C1248" s="31"/>
      <c r="D1248" s="31"/>
      <c r="E1248" s="31"/>
      <c r="F1248" s="31" t="s">
        <v>6017</v>
      </c>
      <c r="G1248" s="31"/>
      <c r="H1248" s="31"/>
      <c r="I1248">
        <f>_xlfn.XLOOKUP(C1248,'様式Ⅲ－1(男子)'!$D$19:$D$108,'様式Ⅲ－1(男子)'!$J$19:$J$108)</f>
        <v>0</v>
      </c>
    </row>
    <row r="1249" spans="1:9">
      <c r="A1249" s="264">
        <v>1248</v>
      </c>
      <c r="B1249" s="16" t="s">
        <v>1720</v>
      </c>
      <c r="C1249" s="31"/>
      <c r="D1249" s="31"/>
      <c r="E1249" s="31"/>
      <c r="F1249" s="31" t="s">
        <v>6017</v>
      </c>
      <c r="G1249" s="31"/>
      <c r="H1249" s="31"/>
      <c r="I1249">
        <f>_xlfn.XLOOKUP(C1249,'様式Ⅲ－1(男子)'!$D$19:$D$108,'様式Ⅲ－1(男子)'!$J$19:$J$108)</f>
        <v>0</v>
      </c>
    </row>
    <row r="1250" spans="1:9">
      <c r="A1250" s="264">
        <v>1249</v>
      </c>
      <c r="B1250" s="16" t="s">
        <v>1721</v>
      </c>
      <c r="C1250" s="31"/>
      <c r="D1250" s="31"/>
      <c r="E1250" s="31"/>
      <c r="F1250" s="31" t="s">
        <v>6017</v>
      </c>
      <c r="G1250" s="31"/>
      <c r="H1250" s="31"/>
      <c r="I1250">
        <f>_xlfn.XLOOKUP(C1250,'様式Ⅲ－1(男子)'!$D$19:$D$108,'様式Ⅲ－1(男子)'!$J$19:$J$108)</f>
        <v>0</v>
      </c>
    </row>
    <row r="1251" spans="1:9">
      <c r="A1251" s="264">
        <v>1250</v>
      </c>
      <c r="B1251" s="16" t="s">
        <v>1722</v>
      </c>
      <c r="C1251" s="31"/>
      <c r="D1251" s="31"/>
      <c r="E1251" s="31"/>
      <c r="F1251" s="31" t="s">
        <v>6017</v>
      </c>
      <c r="G1251" s="31"/>
      <c r="H1251" s="31"/>
      <c r="I1251">
        <f>_xlfn.XLOOKUP(C1251,'様式Ⅲ－1(男子)'!$D$19:$D$108,'様式Ⅲ－1(男子)'!$J$19:$J$108)</f>
        <v>0</v>
      </c>
    </row>
    <row r="1252" spans="1:9">
      <c r="A1252" s="264">
        <v>1251</v>
      </c>
      <c r="B1252" s="16" t="s">
        <v>1723</v>
      </c>
      <c r="C1252" s="31"/>
      <c r="D1252" s="31"/>
      <c r="E1252" s="31"/>
      <c r="F1252" s="31" t="s">
        <v>6017</v>
      </c>
      <c r="G1252" s="31"/>
      <c r="H1252" s="31"/>
      <c r="I1252">
        <f>_xlfn.XLOOKUP(C1252,'様式Ⅲ－1(男子)'!$D$19:$D$108,'様式Ⅲ－1(男子)'!$J$19:$J$108)</f>
        <v>0</v>
      </c>
    </row>
    <row r="1253" spans="1:9">
      <c r="A1253" s="264">
        <v>1252</v>
      </c>
      <c r="B1253" s="16" t="s">
        <v>1724</v>
      </c>
      <c r="C1253" s="31"/>
      <c r="D1253" s="31"/>
      <c r="E1253" s="31"/>
      <c r="F1253" s="31" t="s">
        <v>6017</v>
      </c>
      <c r="G1253" s="31"/>
      <c r="H1253" s="31"/>
      <c r="I1253">
        <f>_xlfn.XLOOKUP(C1253,'様式Ⅲ－1(男子)'!$D$19:$D$108,'様式Ⅲ－1(男子)'!$J$19:$J$108)</f>
        <v>0</v>
      </c>
    </row>
    <row r="1254" spans="1:9">
      <c r="A1254" s="264">
        <v>1253</v>
      </c>
      <c r="B1254" s="16" t="s">
        <v>1725</v>
      </c>
      <c r="C1254" s="147"/>
      <c r="D1254" s="147"/>
      <c r="E1254" s="147"/>
      <c r="F1254" s="31" t="s">
        <v>6017</v>
      </c>
      <c r="G1254" s="147"/>
      <c r="H1254" s="147"/>
      <c r="I1254">
        <f>_xlfn.XLOOKUP(C1254,'様式Ⅲ－1(男子)'!$D$19:$D$108,'様式Ⅲ－1(男子)'!$J$19:$J$108)</f>
        <v>0</v>
      </c>
    </row>
    <row r="1255" spans="1:9">
      <c r="A1255" s="264">
        <v>1254</v>
      </c>
      <c r="B1255" s="16" t="s">
        <v>1726</v>
      </c>
      <c r="C1255" s="147"/>
      <c r="D1255" s="147"/>
      <c r="E1255" s="147"/>
      <c r="F1255" s="31" t="s">
        <v>6017</v>
      </c>
      <c r="G1255" s="147"/>
      <c r="H1255" s="147"/>
      <c r="I1255">
        <f>_xlfn.XLOOKUP(C1255,'様式Ⅲ－1(男子)'!$D$19:$D$108,'様式Ⅲ－1(男子)'!$J$19:$J$108)</f>
        <v>0</v>
      </c>
    </row>
    <row r="1256" spans="1:9">
      <c r="A1256" s="264">
        <v>1255</v>
      </c>
      <c r="B1256" s="16" t="s">
        <v>1727</v>
      </c>
      <c r="C1256" s="147"/>
      <c r="D1256" s="147"/>
      <c r="E1256" s="147"/>
      <c r="F1256" s="31" t="s">
        <v>6017</v>
      </c>
      <c r="G1256" s="147"/>
      <c r="H1256" s="147"/>
      <c r="I1256">
        <f>_xlfn.XLOOKUP(C1256,'様式Ⅲ－1(男子)'!$D$19:$D$108,'様式Ⅲ－1(男子)'!$J$19:$J$108)</f>
        <v>0</v>
      </c>
    </row>
    <row r="1257" spans="1:9">
      <c r="A1257" s="264">
        <v>1256</v>
      </c>
      <c r="B1257" s="16" t="s">
        <v>1728</v>
      </c>
      <c r="C1257" s="147"/>
      <c r="D1257" s="147"/>
      <c r="E1257" s="147"/>
      <c r="F1257" s="31" t="s">
        <v>6017</v>
      </c>
      <c r="G1257" s="147"/>
      <c r="H1257" s="147"/>
      <c r="I1257">
        <f>_xlfn.XLOOKUP(C1257,'様式Ⅲ－1(男子)'!$D$19:$D$108,'様式Ⅲ－1(男子)'!$J$19:$J$108)</f>
        <v>0</v>
      </c>
    </row>
    <row r="1258" spans="1:9">
      <c r="A1258" s="264">
        <v>1257</v>
      </c>
      <c r="B1258" s="16" t="s">
        <v>1729</v>
      </c>
      <c r="C1258" s="147"/>
      <c r="D1258" s="147"/>
      <c r="E1258" s="147"/>
      <c r="F1258" s="31" t="s">
        <v>6017</v>
      </c>
      <c r="G1258" s="147"/>
      <c r="H1258" s="147"/>
      <c r="I1258">
        <f>_xlfn.XLOOKUP(C1258,'様式Ⅲ－1(男子)'!$D$19:$D$108,'様式Ⅲ－1(男子)'!$J$19:$J$108)</f>
        <v>0</v>
      </c>
    </row>
    <row r="1259" spans="1:9">
      <c r="A1259" s="264">
        <v>1258</v>
      </c>
      <c r="B1259" s="16" t="s">
        <v>1730</v>
      </c>
      <c r="C1259" s="147"/>
      <c r="D1259" s="147"/>
      <c r="E1259" s="147"/>
      <c r="F1259" s="31" t="s">
        <v>6017</v>
      </c>
      <c r="G1259" s="147"/>
      <c r="H1259" s="147"/>
      <c r="I1259">
        <f>_xlfn.XLOOKUP(C1259,'様式Ⅲ－1(男子)'!$D$19:$D$108,'様式Ⅲ－1(男子)'!$J$19:$J$108)</f>
        <v>0</v>
      </c>
    </row>
    <row r="1260" spans="1:9">
      <c r="A1260" s="264">
        <v>1259</v>
      </c>
      <c r="B1260" s="16" t="s">
        <v>1731</v>
      </c>
      <c r="C1260" s="147"/>
      <c r="D1260" s="147"/>
      <c r="E1260" s="147"/>
      <c r="F1260" s="31" t="s">
        <v>6017</v>
      </c>
      <c r="G1260" s="147"/>
      <c r="H1260" s="147"/>
      <c r="I1260">
        <f>_xlfn.XLOOKUP(C1260,'様式Ⅲ－1(男子)'!$D$19:$D$108,'様式Ⅲ－1(男子)'!$J$19:$J$108)</f>
        <v>0</v>
      </c>
    </row>
    <row r="1261" spans="1:9">
      <c r="A1261" s="264">
        <v>1260</v>
      </c>
      <c r="B1261" s="16" t="s">
        <v>1732</v>
      </c>
      <c r="C1261" s="147"/>
      <c r="D1261" s="147"/>
      <c r="E1261" s="147"/>
      <c r="F1261" s="31" t="s">
        <v>6017</v>
      </c>
      <c r="G1261" s="147"/>
      <c r="H1261" s="147"/>
      <c r="I1261">
        <f>_xlfn.XLOOKUP(C1261,'様式Ⅲ－1(男子)'!$D$19:$D$108,'様式Ⅲ－1(男子)'!$J$19:$J$108)</f>
        <v>0</v>
      </c>
    </row>
    <row r="1262" spans="1:9">
      <c r="A1262" s="264">
        <v>1261</v>
      </c>
      <c r="B1262" s="16" t="s">
        <v>1733</v>
      </c>
      <c r="C1262" s="147"/>
      <c r="D1262" s="147"/>
      <c r="E1262" s="147"/>
      <c r="F1262" s="31" t="s">
        <v>6017</v>
      </c>
      <c r="G1262" s="147"/>
      <c r="H1262" s="147"/>
      <c r="I1262">
        <f>_xlfn.XLOOKUP(C1262,'様式Ⅲ－1(男子)'!$D$19:$D$108,'様式Ⅲ－1(男子)'!$J$19:$J$108)</f>
        <v>0</v>
      </c>
    </row>
    <row r="1263" spans="1:9">
      <c r="A1263" s="264">
        <v>1262</v>
      </c>
      <c r="B1263" s="16" t="s">
        <v>1734</v>
      </c>
      <c r="C1263" s="147"/>
      <c r="D1263" s="147"/>
      <c r="E1263" s="147"/>
      <c r="F1263" s="31" t="s">
        <v>6017</v>
      </c>
      <c r="G1263" s="147"/>
      <c r="H1263" s="147"/>
      <c r="I1263">
        <f>_xlfn.XLOOKUP(C1263,'様式Ⅲ－1(男子)'!$D$19:$D$108,'様式Ⅲ－1(男子)'!$J$19:$J$108)</f>
        <v>0</v>
      </c>
    </row>
    <row r="1264" spans="1:9">
      <c r="A1264" s="264">
        <v>1263</v>
      </c>
      <c r="B1264" s="16" t="s">
        <v>1735</v>
      </c>
      <c r="C1264" s="147"/>
      <c r="D1264" s="147"/>
      <c r="E1264" s="147"/>
      <c r="F1264" s="31" t="s">
        <v>6017</v>
      </c>
      <c r="G1264" s="147"/>
      <c r="H1264" s="147"/>
      <c r="I1264">
        <f>_xlfn.XLOOKUP(C1264,'様式Ⅲ－1(男子)'!$D$19:$D$108,'様式Ⅲ－1(男子)'!$J$19:$J$108)</f>
        <v>0</v>
      </c>
    </row>
    <row r="1265" spans="1:9">
      <c r="A1265" s="264">
        <v>1264</v>
      </c>
      <c r="B1265" s="16" t="s">
        <v>1736</v>
      </c>
      <c r="C1265" s="147"/>
      <c r="D1265" s="147"/>
      <c r="E1265" s="147"/>
      <c r="F1265" s="31" t="s">
        <v>6017</v>
      </c>
      <c r="G1265" s="147"/>
      <c r="H1265" s="147"/>
      <c r="I1265">
        <f>_xlfn.XLOOKUP(C1265,'様式Ⅲ－1(男子)'!$D$19:$D$108,'様式Ⅲ－1(男子)'!$J$19:$J$108)</f>
        <v>0</v>
      </c>
    </row>
    <row r="1266" spans="1:9">
      <c r="A1266" s="264">
        <v>1265</v>
      </c>
      <c r="B1266" s="16" t="s">
        <v>1737</v>
      </c>
      <c r="C1266" s="147"/>
      <c r="D1266" s="147"/>
      <c r="E1266" s="147"/>
      <c r="F1266" s="31" t="s">
        <v>6017</v>
      </c>
      <c r="G1266" s="147"/>
      <c r="H1266" s="147"/>
      <c r="I1266">
        <f>_xlfn.XLOOKUP(C1266,'様式Ⅲ－1(男子)'!$D$19:$D$108,'様式Ⅲ－1(男子)'!$J$19:$J$108)</f>
        <v>0</v>
      </c>
    </row>
    <row r="1267" spans="1:9">
      <c r="A1267" s="264">
        <v>1266</v>
      </c>
      <c r="B1267" s="16" t="s">
        <v>1738</v>
      </c>
      <c r="C1267" s="147"/>
      <c r="D1267" s="147"/>
      <c r="E1267" s="147"/>
      <c r="F1267" s="31" t="s">
        <v>6017</v>
      </c>
      <c r="G1267" s="147"/>
      <c r="H1267" s="147"/>
      <c r="I1267">
        <f>_xlfn.XLOOKUP(C1267,'様式Ⅲ－1(男子)'!$D$19:$D$108,'様式Ⅲ－1(男子)'!$J$19:$J$108)</f>
        <v>0</v>
      </c>
    </row>
    <row r="1268" spans="1:9">
      <c r="A1268" s="264">
        <v>1267</v>
      </c>
      <c r="B1268" s="16" t="s">
        <v>1739</v>
      </c>
      <c r="C1268" s="147"/>
      <c r="D1268" s="147"/>
      <c r="E1268" s="147"/>
      <c r="F1268" s="31" t="s">
        <v>6017</v>
      </c>
      <c r="G1268" s="147"/>
      <c r="H1268" s="147"/>
      <c r="I1268">
        <f>_xlfn.XLOOKUP(C1268,'様式Ⅲ－1(男子)'!$D$19:$D$108,'様式Ⅲ－1(男子)'!$J$19:$J$108)</f>
        <v>0</v>
      </c>
    </row>
    <row r="1269" spans="1:9">
      <c r="A1269" s="264">
        <v>1268</v>
      </c>
      <c r="B1269" s="16" t="s">
        <v>1740</v>
      </c>
      <c r="C1269" s="147"/>
      <c r="D1269" s="147"/>
      <c r="E1269" s="147"/>
      <c r="F1269" s="31" t="s">
        <v>6017</v>
      </c>
      <c r="G1269" s="147"/>
      <c r="H1269" s="147"/>
      <c r="I1269">
        <f>_xlfn.XLOOKUP(C1269,'様式Ⅲ－1(男子)'!$D$19:$D$108,'様式Ⅲ－1(男子)'!$J$19:$J$108)</f>
        <v>0</v>
      </c>
    </row>
    <row r="1270" spans="1:9">
      <c r="A1270" s="264">
        <v>1269</v>
      </c>
      <c r="B1270" s="16" t="s">
        <v>1741</v>
      </c>
      <c r="C1270" s="147"/>
      <c r="D1270" s="147"/>
      <c r="E1270" s="147"/>
      <c r="F1270" s="31" t="s">
        <v>6017</v>
      </c>
      <c r="G1270" s="147"/>
      <c r="H1270" s="147"/>
      <c r="I1270">
        <f>_xlfn.XLOOKUP(C1270,'様式Ⅲ－1(男子)'!$D$19:$D$108,'様式Ⅲ－1(男子)'!$J$19:$J$108)</f>
        <v>0</v>
      </c>
    </row>
    <row r="1271" spans="1:9">
      <c r="A1271" s="264">
        <v>1270</v>
      </c>
      <c r="B1271" s="16" t="s">
        <v>1742</v>
      </c>
      <c r="C1271" s="147"/>
      <c r="D1271" s="147"/>
      <c r="E1271" s="147"/>
      <c r="F1271" s="31" t="s">
        <v>6017</v>
      </c>
      <c r="G1271" s="147"/>
      <c r="H1271" s="147"/>
      <c r="I1271">
        <f>_xlfn.XLOOKUP(C1271,'様式Ⅲ－1(男子)'!$D$19:$D$108,'様式Ⅲ－1(男子)'!$J$19:$J$108)</f>
        <v>0</v>
      </c>
    </row>
    <row r="1272" spans="1:9">
      <c r="A1272" s="264">
        <v>1271</v>
      </c>
      <c r="B1272" s="16" t="s">
        <v>1743</v>
      </c>
      <c r="C1272" s="147"/>
      <c r="D1272" s="147"/>
      <c r="E1272" s="147"/>
      <c r="F1272" s="31" t="s">
        <v>6017</v>
      </c>
      <c r="G1272" s="147"/>
      <c r="H1272" s="147"/>
      <c r="I1272">
        <f>_xlfn.XLOOKUP(C1272,'様式Ⅲ－1(男子)'!$D$19:$D$108,'様式Ⅲ－1(男子)'!$J$19:$J$108)</f>
        <v>0</v>
      </c>
    </row>
    <row r="1273" spans="1:9">
      <c r="A1273" s="264">
        <v>1272</v>
      </c>
      <c r="B1273" s="16" t="s">
        <v>1744</v>
      </c>
      <c r="C1273" s="147"/>
      <c r="D1273" s="147"/>
      <c r="E1273" s="147"/>
      <c r="F1273" s="31" t="s">
        <v>6017</v>
      </c>
      <c r="G1273" s="147"/>
      <c r="H1273" s="147"/>
      <c r="I1273">
        <f>_xlfn.XLOOKUP(C1273,'様式Ⅲ－1(男子)'!$D$19:$D$108,'様式Ⅲ－1(男子)'!$J$19:$J$108)</f>
        <v>0</v>
      </c>
    </row>
    <row r="1274" spans="1:9">
      <c r="A1274" s="264">
        <v>1273</v>
      </c>
      <c r="B1274" s="16" t="s">
        <v>1745</v>
      </c>
      <c r="C1274" s="147"/>
      <c r="D1274" s="147"/>
      <c r="E1274" s="147"/>
      <c r="F1274" s="31" t="s">
        <v>6017</v>
      </c>
      <c r="G1274" s="147"/>
      <c r="H1274" s="147"/>
      <c r="I1274">
        <f>_xlfn.XLOOKUP(C1274,'様式Ⅲ－1(男子)'!$D$19:$D$108,'様式Ⅲ－1(男子)'!$J$19:$J$108)</f>
        <v>0</v>
      </c>
    </row>
    <row r="1275" spans="1:9">
      <c r="A1275" s="264">
        <v>1274</v>
      </c>
      <c r="B1275" s="16" t="s">
        <v>1746</v>
      </c>
      <c r="C1275" s="147"/>
      <c r="D1275" s="147"/>
      <c r="E1275" s="147"/>
      <c r="F1275" s="31" t="s">
        <v>6017</v>
      </c>
      <c r="G1275" s="147"/>
      <c r="H1275" s="147"/>
      <c r="I1275">
        <f>_xlfn.XLOOKUP(C1275,'様式Ⅲ－1(男子)'!$D$19:$D$108,'様式Ⅲ－1(男子)'!$J$19:$J$108)</f>
        <v>0</v>
      </c>
    </row>
    <row r="1276" spans="1:9">
      <c r="A1276" s="264">
        <v>1275</v>
      </c>
      <c r="B1276" s="16" t="s">
        <v>1747</v>
      </c>
      <c r="C1276" s="147"/>
      <c r="D1276" s="147"/>
      <c r="E1276" s="147"/>
      <c r="F1276" s="31" t="s">
        <v>6017</v>
      </c>
      <c r="G1276" s="147"/>
      <c r="H1276" s="147"/>
      <c r="I1276">
        <f>_xlfn.XLOOKUP(C1276,'様式Ⅲ－1(男子)'!$D$19:$D$108,'様式Ⅲ－1(男子)'!$J$19:$J$108)</f>
        <v>0</v>
      </c>
    </row>
    <row r="1277" spans="1:9">
      <c r="A1277" s="264">
        <v>1276</v>
      </c>
      <c r="B1277" s="16" t="s">
        <v>1748</v>
      </c>
      <c r="C1277" s="147"/>
      <c r="D1277" s="147"/>
      <c r="E1277" s="147"/>
      <c r="F1277" s="31" t="s">
        <v>6017</v>
      </c>
      <c r="G1277" s="147"/>
      <c r="H1277" s="147"/>
      <c r="I1277">
        <f>_xlfn.XLOOKUP(C1277,'様式Ⅲ－1(男子)'!$D$19:$D$108,'様式Ⅲ－1(男子)'!$J$19:$J$108)</f>
        <v>0</v>
      </c>
    </row>
    <row r="1278" spans="1:9">
      <c r="A1278" s="264">
        <v>1277</v>
      </c>
      <c r="B1278" s="16" t="s">
        <v>1749</v>
      </c>
      <c r="C1278" s="147"/>
      <c r="D1278" s="147"/>
      <c r="E1278" s="147"/>
      <c r="F1278" s="31" t="s">
        <v>6017</v>
      </c>
      <c r="G1278" s="147"/>
      <c r="H1278" s="147"/>
      <c r="I1278">
        <f>_xlfn.XLOOKUP(C1278,'様式Ⅲ－1(男子)'!$D$19:$D$108,'様式Ⅲ－1(男子)'!$J$19:$J$108)</f>
        <v>0</v>
      </c>
    </row>
    <row r="1279" spans="1:9">
      <c r="A1279" s="264">
        <v>1278</v>
      </c>
      <c r="B1279" s="16" t="s">
        <v>1751</v>
      </c>
      <c r="C1279" s="147"/>
      <c r="D1279" s="147"/>
      <c r="E1279" s="147"/>
      <c r="F1279" s="31" t="s">
        <v>6017</v>
      </c>
      <c r="G1279" s="147"/>
      <c r="H1279" s="147"/>
      <c r="I1279">
        <f>_xlfn.XLOOKUP(C1279,'様式Ⅲ－1(男子)'!$D$19:$D$108,'様式Ⅲ－1(男子)'!$J$19:$J$108)</f>
        <v>0</v>
      </c>
    </row>
    <row r="1280" spans="1:9">
      <c r="A1280" s="264">
        <v>1279</v>
      </c>
      <c r="B1280" s="16" t="s">
        <v>1752</v>
      </c>
      <c r="C1280" s="147"/>
      <c r="D1280" s="147"/>
      <c r="E1280" s="147"/>
      <c r="F1280" s="31" t="s">
        <v>6017</v>
      </c>
      <c r="G1280" s="147"/>
      <c r="H1280" s="147"/>
      <c r="I1280">
        <f>_xlfn.XLOOKUP(C1280,'様式Ⅲ－1(男子)'!$D$19:$D$108,'様式Ⅲ－1(男子)'!$J$19:$J$108)</f>
        <v>0</v>
      </c>
    </row>
    <row r="1281" spans="1:9">
      <c r="A1281" s="264">
        <v>1280</v>
      </c>
      <c r="B1281" s="16" t="s">
        <v>1753</v>
      </c>
      <c r="C1281" s="147"/>
      <c r="D1281" s="147"/>
      <c r="E1281" s="147"/>
      <c r="F1281" s="31" t="s">
        <v>6017</v>
      </c>
      <c r="G1281" s="147"/>
      <c r="H1281" s="147"/>
      <c r="I1281">
        <f>_xlfn.XLOOKUP(C1281,'様式Ⅲ－1(男子)'!$D$19:$D$108,'様式Ⅲ－1(男子)'!$J$19:$J$108)</f>
        <v>0</v>
      </c>
    </row>
    <row r="1282" spans="1:9">
      <c r="A1282" s="264">
        <v>1281</v>
      </c>
      <c r="B1282" s="16" t="s">
        <v>1754</v>
      </c>
      <c r="C1282" s="147"/>
      <c r="D1282" s="147"/>
      <c r="E1282" s="147"/>
      <c r="F1282" s="31" t="s">
        <v>6017</v>
      </c>
      <c r="G1282" s="147"/>
      <c r="H1282" s="147"/>
      <c r="I1282">
        <f>_xlfn.XLOOKUP(C1282,'様式Ⅲ－1(男子)'!$D$19:$D$108,'様式Ⅲ－1(男子)'!$J$19:$J$108)</f>
        <v>0</v>
      </c>
    </row>
    <row r="1283" spans="1:9">
      <c r="A1283" s="264">
        <v>1282</v>
      </c>
      <c r="B1283" s="16" t="s">
        <v>1755</v>
      </c>
      <c r="C1283" s="147"/>
      <c r="D1283" s="147"/>
      <c r="E1283" s="147"/>
      <c r="F1283" s="31" t="s">
        <v>6017</v>
      </c>
      <c r="G1283" s="147"/>
      <c r="H1283" s="147"/>
      <c r="I1283">
        <f>_xlfn.XLOOKUP(C1283,'様式Ⅲ－1(男子)'!$D$19:$D$108,'様式Ⅲ－1(男子)'!$J$19:$J$108)</f>
        <v>0</v>
      </c>
    </row>
    <row r="1284" spans="1:9">
      <c r="A1284" s="264">
        <v>1283</v>
      </c>
      <c r="B1284" s="16" t="s">
        <v>1756</v>
      </c>
      <c r="C1284" s="147"/>
      <c r="D1284" s="147"/>
      <c r="E1284" s="147"/>
      <c r="F1284" s="31" t="s">
        <v>6017</v>
      </c>
      <c r="G1284" s="147"/>
      <c r="H1284" s="147"/>
      <c r="I1284">
        <f>_xlfn.XLOOKUP(C1284,'様式Ⅲ－1(男子)'!$D$19:$D$108,'様式Ⅲ－1(男子)'!$J$19:$J$108)</f>
        <v>0</v>
      </c>
    </row>
    <row r="1285" spans="1:9">
      <c r="A1285" s="264">
        <v>1284</v>
      </c>
      <c r="B1285" s="16" t="s">
        <v>1757</v>
      </c>
      <c r="C1285" s="147"/>
      <c r="D1285" s="147"/>
      <c r="E1285" s="147"/>
      <c r="F1285" s="31" t="s">
        <v>6017</v>
      </c>
      <c r="G1285" s="147"/>
      <c r="H1285" s="147"/>
      <c r="I1285">
        <f>_xlfn.XLOOKUP(C1285,'様式Ⅲ－1(男子)'!$D$19:$D$108,'様式Ⅲ－1(男子)'!$J$19:$J$108)</f>
        <v>0</v>
      </c>
    </row>
    <row r="1286" spans="1:9">
      <c r="A1286" s="264">
        <v>1285</v>
      </c>
      <c r="B1286" s="16" t="s">
        <v>1758</v>
      </c>
      <c r="C1286" s="147"/>
      <c r="D1286" s="147"/>
      <c r="E1286" s="147"/>
      <c r="F1286" s="31" t="s">
        <v>6017</v>
      </c>
      <c r="G1286" s="147"/>
      <c r="H1286" s="147"/>
      <c r="I1286">
        <f>_xlfn.XLOOKUP(C1286,'様式Ⅲ－1(男子)'!$D$19:$D$108,'様式Ⅲ－1(男子)'!$J$19:$J$108)</f>
        <v>0</v>
      </c>
    </row>
    <row r="1287" spans="1:9">
      <c r="A1287" s="264">
        <v>1286</v>
      </c>
      <c r="B1287" s="16" t="s">
        <v>1759</v>
      </c>
      <c r="C1287" s="147"/>
      <c r="D1287" s="147"/>
      <c r="E1287" s="147"/>
      <c r="F1287" s="31" t="s">
        <v>6017</v>
      </c>
      <c r="G1287" s="147"/>
      <c r="H1287" s="147"/>
      <c r="I1287">
        <f>_xlfn.XLOOKUP(C1287,'様式Ⅲ－1(男子)'!$D$19:$D$108,'様式Ⅲ－1(男子)'!$J$19:$J$108)</f>
        <v>0</v>
      </c>
    </row>
    <row r="1288" spans="1:9">
      <c r="A1288" s="264">
        <v>1287</v>
      </c>
      <c r="B1288" s="16" t="s">
        <v>1760</v>
      </c>
      <c r="C1288" s="147"/>
      <c r="D1288" s="147"/>
      <c r="E1288" s="147"/>
      <c r="F1288" s="31" t="s">
        <v>6017</v>
      </c>
      <c r="G1288" s="147"/>
      <c r="H1288" s="147"/>
      <c r="I1288">
        <f>_xlfn.XLOOKUP(C1288,'様式Ⅲ－1(男子)'!$D$19:$D$108,'様式Ⅲ－1(男子)'!$J$19:$J$108)</f>
        <v>0</v>
      </c>
    </row>
    <row r="1289" spans="1:9">
      <c r="A1289" s="264">
        <v>1288</v>
      </c>
      <c r="B1289" s="16" t="s">
        <v>1761</v>
      </c>
      <c r="C1289" s="147"/>
      <c r="D1289" s="147"/>
      <c r="E1289" s="147"/>
      <c r="F1289" s="31" t="s">
        <v>6017</v>
      </c>
      <c r="G1289" s="147"/>
      <c r="H1289" s="147"/>
      <c r="I1289">
        <f>_xlfn.XLOOKUP(C1289,'様式Ⅲ－1(男子)'!$D$19:$D$108,'様式Ⅲ－1(男子)'!$J$19:$J$108)</f>
        <v>0</v>
      </c>
    </row>
    <row r="1290" spans="1:9">
      <c r="A1290" s="264">
        <v>1289</v>
      </c>
      <c r="B1290" s="16" t="s">
        <v>1762</v>
      </c>
      <c r="C1290" s="147"/>
      <c r="D1290" s="147"/>
      <c r="E1290" s="147"/>
      <c r="F1290" s="31" t="s">
        <v>6017</v>
      </c>
      <c r="G1290" s="147"/>
      <c r="H1290" s="147"/>
      <c r="I1290">
        <f>_xlfn.XLOOKUP(C1290,'様式Ⅲ－1(男子)'!$D$19:$D$108,'様式Ⅲ－1(男子)'!$J$19:$J$108)</f>
        <v>0</v>
      </c>
    </row>
    <row r="1291" spans="1:9">
      <c r="A1291" s="264">
        <v>1290</v>
      </c>
      <c r="B1291" s="16" t="s">
        <v>1763</v>
      </c>
      <c r="C1291" s="147"/>
      <c r="D1291" s="147"/>
      <c r="E1291" s="147"/>
      <c r="F1291" s="31" t="s">
        <v>6017</v>
      </c>
      <c r="G1291" s="147"/>
      <c r="H1291" s="147"/>
      <c r="I1291">
        <f>_xlfn.XLOOKUP(C1291,'様式Ⅲ－1(男子)'!$D$19:$D$108,'様式Ⅲ－1(男子)'!$J$19:$J$108)</f>
        <v>0</v>
      </c>
    </row>
    <row r="1292" spans="1:9">
      <c r="A1292" s="264">
        <v>1291</v>
      </c>
      <c r="B1292" s="16" t="s">
        <v>1764</v>
      </c>
      <c r="C1292" s="147"/>
      <c r="D1292" s="147"/>
      <c r="E1292" s="147"/>
      <c r="F1292" s="31" t="s">
        <v>6017</v>
      </c>
      <c r="G1292" s="147"/>
      <c r="H1292" s="147"/>
      <c r="I1292">
        <f>_xlfn.XLOOKUP(C1292,'様式Ⅲ－1(男子)'!$D$19:$D$108,'様式Ⅲ－1(男子)'!$J$19:$J$108)</f>
        <v>0</v>
      </c>
    </row>
    <row r="1293" spans="1:9">
      <c r="A1293" s="264">
        <v>1292</v>
      </c>
      <c r="B1293" s="16" t="s">
        <v>1765</v>
      </c>
      <c r="C1293" s="147"/>
      <c r="D1293" s="147"/>
      <c r="E1293" s="147"/>
      <c r="F1293" s="31" t="s">
        <v>6017</v>
      </c>
      <c r="G1293" s="147"/>
      <c r="H1293" s="147"/>
      <c r="I1293">
        <f>_xlfn.XLOOKUP(C1293,'様式Ⅲ－1(男子)'!$D$19:$D$108,'様式Ⅲ－1(男子)'!$J$19:$J$108)</f>
        <v>0</v>
      </c>
    </row>
    <row r="1294" spans="1:9">
      <c r="A1294" s="264">
        <v>1293</v>
      </c>
      <c r="B1294" s="16" t="s">
        <v>1766</v>
      </c>
      <c r="C1294" s="147"/>
      <c r="D1294" s="147"/>
      <c r="E1294" s="147"/>
      <c r="F1294" s="31" t="s">
        <v>6017</v>
      </c>
      <c r="G1294" s="147"/>
      <c r="H1294" s="147"/>
      <c r="I1294">
        <f>_xlfn.XLOOKUP(C1294,'様式Ⅲ－1(男子)'!$D$19:$D$108,'様式Ⅲ－1(男子)'!$J$19:$J$108)</f>
        <v>0</v>
      </c>
    </row>
    <row r="1295" spans="1:9">
      <c r="A1295" s="264">
        <v>1294</v>
      </c>
      <c r="B1295" s="16" t="s">
        <v>1767</v>
      </c>
      <c r="C1295" s="147"/>
      <c r="D1295" s="147"/>
      <c r="E1295" s="147"/>
      <c r="F1295" s="31" t="s">
        <v>6017</v>
      </c>
      <c r="G1295" s="147"/>
      <c r="H1295" s="147"/>
      <c r="I1295">
        <f>_xlfn.XLOOKUP(C1295,'様式Ⅲ－1(男子)'!$D$19:$D$108,'様式Ⅲ－1(男子)'!$J$19:$J$108)</f>
        <v>0</v>
      </c>
    </row>
    <row r="1296" spans="1:9">
      <c r="A1296" s="264">
        <v>1295</v>
      </c>
      <c r="B1296" s="16" t="s">
        <v>1768</v>
      </c>
      <c r="C1296" s="147"/>
      <c r="D1296" s="147"/>
      <c r="E1296" s="147"/>
      <c r="F1296" s="31" t="s">
        <v>6017</v>
      </c>
      <c r="G1296" s="147"/>
      <c r="H1296" s="147"/>
      <c r="I1296">
        <f>_xlfn.XLOOKUP(C1296,'様式Ⅲ－1(男子)'!$D$19:$D$108,'様式Ⅲ－1(男子)'!$J$19:$J$108)</f>
        <v>0</v>
      </c>
    </row>
    <row r="1297" spans="1:9">
      <c r="A1297" s="264">
        <v>1296</v>
      </c>
      <c r="B1297" s="16" t="s">
        <v>1769</v>
      </c>
      <c r="C1297" s="147"/>
      <c r="D1297" s="147"/>
      <c r="E1297" s="147"/>
      <c r="F1297" s="31" t="s">
        <v>6017</v>
      </c>
      <c r="G1297" s="147"/>
      <c r="H1297" s="147"/>
      <c r="I1297">
        <f>_xlfn.XLOOKUP(C1297,'様式Ⅲ－1(男子)'!$D$19:$D$108,'様式Ⅲ－1(男子)'!$J$19:$J$108)</f>
        <v>0</v>
      </c>
    </row>
    <row r="1298" spans="1:9">
      <c r="A1298" s="264">
        <v>1297</v>
      </c>
      <c r="B1298" s="16" t="s">
        <v>1770</v>
      </c>
      <c r="C1298" s="147"/>
      <c r="D1298" s="147"/>
      <c r="E1298" s="147"/>
      <c r="F1298" s="31" t="s">
        <v>6017</v>
      </c>
      <c r="G1298" s="147"/>
      <c r="H1298" s="147"/>
      <c r="I1298">
        <f>_xlfn.XLOOKUP(C1298,'様式Ⅲ－1(男子)'!$D$19:$D$108,'様式Ⅲ－1(男子)'!$J$19:$J$108)</f>
        <v>0</v>
      </c>
    </row>
    <row r="1299" spans="1:9">
      <c r="A1299" s="264">
        <v>1298</v>
      </c>
      <c r="B1299" s="16" t="s">
        <v>1771</v>
      </c>
      <c r="C1299" s="147"/>
      <c r="D1299" s="147"/>
      <c r="E1299" s="147"/>
      <c r="F1299" s="31" t="s">
        <v>6017</v>
      </c>
      <c r="G1299" s="147"/>
      <c r="H1299" s="147"/>
      <c r="I1299">
        <f>_xlfn.XLOOKUP(C1299,'様式Ⅲ－1(男子)'!$D$19:$D$108,'様式Ⅲ－1(男子)'!$J$19:$J$108)</f>
        <v>0</v>
      </c>
    </row>
    <row r="1300" spans="1:9">
      <c r="A1300" s="264">
        <v>1299</v>
      </c>
      <c r="B1300" s="16" t="s">
        <v>1772</v>
      </c>
      <c r="C1300" s="147"/>
      <c r="D1300" s="147"/>
      <c r="E1300" s="147"/>
      <c r="F1300" s="31" t="s">
        <v>6017</v>
      </c>
      <c r="G1300" s="147"/>
      <c r="H1300" s="147"/>
      <c r="I1300">
        <f>_xlfn.XLOOKUP(C1300,'様式Ⅲ－1(男子)'!$D$19:$D$108,'様式Ⅲ－1(男子)'!$J$19:$J$108)</f>
        <v>0</v>
      </c>
    </row>
    <row r="1301" spans="1:9">
      <c r="A1301" s="264">
        <v>1300</v>
      </c>
      <c r="B1301" s="16" t="s">
        <v>1773</v>
      </c>
      <c r="C1301" s="147"/>
      <c r="D1301" s="147"/>
      <c r="E1301" s="147"/>
      <c r="F1301" s="31" t="s">
        <v>6017</v>
      </c>
      <c r="G1301" s="147"/>
      <c r="H1301" s="147"/>
      <c r="I1301">
        <f>_xlfn.XLOOKUP(C1301,'様式Ⅲ－1(男子)'!$D$19:$D$108,'様式Ⅲ－1(男子)'!$J$19:$J$108)</f>
        <v>0</v>
      </c>
    </row>
    <row r="1302" spans="1:9">
      <c r="A1302" s="264">
        <v>1301</v>
      </c>
      <c r="B1302" s="16" t="s">
        <v>1774</v>
      </c>
      <c r="C1302" s="147"/>
      <c r="D1302" s="147"/>
      <c r="E1302" s="147"/>
      <c r="F1302" s="31" t="s">
        <v>6017</v>
      </c>
      <c r="G1302" s="147"/>
      <c r="H1302" s="147"/>
      <c r="I1302">
        <f>_xlfn.XLOOKUP(C1302,'様式Ⅲ－1(男子)'!$D$19:$D$108,'様式Ⅲ－1(男子)'!$J$19:$J$108)</f>
        <v>0</v>
      </c>
    </row>
    <row r="1303" spans="1:9">
      <c r="A1303" s="264">
        <v>1302</v>
      </c>
      <c r="B1303" s="16" t="s">
        <v>1775</v>
      </c>
      <c r="C1303" s="147"/>
      <c r="D1303" s="147"/>
      <c r="E1303" s="147"/>
      <c r="F1303" s="31" t="s">
        <v>6017</v>
      </c>
      <c r="G1303" s="147"/>
      <c r="H1303" s="147"/>
      <c r="I1303">
        <f>_xlfn.XLOOKUP(C1303,'様式Ⅲ－1(男子)'!$D$19:$D$108,'様式Ⅲ－1(男子)'!$J$19:$J$108)</f>
        <v>0</v>
      </c>
    </row>
    <row r="1304" spans="1:9">
      <c r="A1304" s="264">
        <v>1303</v>
      </c>
      <c r="B1304" s="16" t="s">
        <v>1776</v>
      </c>
      <c r="C1304" s="147"/>
      <c r="D1304" s="147"/>
      <c r="E1304" s="147"/>
      <c r="F1304" s="31" t="s">
        <v>6017</v>
      </c>
      <c r="G1304" s="147"/>
      <c r="H1304" s="147"/>
      <c r="I1304">
        <f>_xlfn.XLOOKUP(C1304,'様式Ⅲ－1(男子)'!$D$19:$D$108,'様式Ⅲ－1(男子)'!$J$19:$J$108)</f>
        <v>0</v>
      </c>
    </row>
    <row r="1305" spans="1:9">
      <c r="A1305" s="264">
        <v>1304</v>
      </c>
      <c r="B1305" s="16" t="s">
        <v>1777</v>
      </c>
      <c r="C1305" s="147"/>
      <c r="D1305" s="147"/>
      <c r="E1305" s="147"/>
      <c r="F1305" s="31" t="s">
        <v>6017</v>
      </c>
      <c r="G1305" s="147"/>
      <c r="H1305" s="147"/>
      <c r="I1305">
        <f>_xlfn.XLOOKUP(C1305,'様式Ⅲ－1(男子)'!$D$19:$D$108,'様式Ⅲ－1(男子)'!$J$19:$J$108)</f>
        <v>0</v>
      </c>
    </row>
    <row r="1306" spans="1:9">
      <c r="A1306" s="264">
        <v>1305</v>
      </c>
      <c r="B1306" s="16" t="s">
        <v>1778</v>
      </c>
      <c r="C1306" s="147"/>
      <c r="D1306" s="147"/>
      <c r="E1306" s="147"/>
      <c r="F1306" s="31" t="s">
        <v>6017</v>
      </c>
      <c r="G1306" s="147"/>
      <c r="H1306" s="147"/>
      <c r="I1306">
        <f>_xlfn.XLOOKUP(C1306,'様式Ⅲ－1(男子)'!$D$19:$D$108,'様式Ⅲ－1(男子)'!$J$19:$J$108)</f>
        <v>0</v>
      </c>
    </row>
    <row r="1307" spans="1:9">
      <c r="A1307" s="264">
        <v>1306</v>
      </c>
      <c r="B1307" s="16" t="s">
        <v>1779</v>
      </c>
      <c r="C1307" s="147"/>
      <c r="D1307" s="147"/>
      <c r="E1307" s="147"/>
      <c r="F1307" s="31" t="s">
        <v>6017</v>
      </c>
      <c r="G1307" s="147"/>
      <c r="H1307" s="147"/>
      <c r="I1307">
        <f>_xlfn.XLOOKUP(C1307,'様式Ⅲ－1(男子)'!$D$19:$D$108,'様式Ⅲ－1(男子)'!$J$19:$J$108)</f>
        <v>0</v>
      </c>
    </row>
    <row r="1308" spans="1:9">
      <c r="A1308" s="264">
        <v>1307</v>
      </c>
      <c r="B1308" s="16" t="s">
        <v>1780</v>
      </c>
      <c r="C1308" s="147"/>
      <c r="D1308" s="147"/>
      <c r="E1308" s="147"/>
      <c r="F1308" s="31" t="s">
        <v>6017</v>
      </c>
      <c r="G1308" s="147"/>
      <c r="H1308" s="147"/>
      <c r="I1308">
        <f>_xlfn.XLOOKUP(C1308,'様式Ⅲ－1(男子)'!$D$19:$D$108,'様式Ⅲ－1(男子)'!$J$19:$J$108)</f>
        <v>0</v>
      </c>
    </row>
    <row r="1309" spans="1:9">
      <c r="A1309" s="264">
        <v>1308</v>
      </c>
      <c r="B1309" s="16" t="s">
        <v>1781</v>
      </c>
      <c r="C1309" s="147"/>
      <c r="D1309" s="147"/>
      <c r="E1309" s="147"/>
      <c r="F1309" s="31" t="s">
        <v>6017</v>
      </c>
      <c r="G1309" s="147"/>
      <c r="H1309" s="147"/>
      <c r="I1309">
        <f>_xlfn.XLOOKUP(C1309,'様式Ⅲ－1(男子)'!$D$19:$D$108,'様式Ⅲ－1(男子)'!$J$19:$J$108)</f>
        <v>0</v>
      </c>
    </row>
    <row r="1310" spans="1:9">
      <c r="A1310" s="264">
        <v>1309</v>
      </c>
      <c r="B1310" s="16" t="s">
        <v>1782</v>
      </c>
      <c r="C1310" s="147"/>
      <c r="D1310" s="147"/>
      <c r="E1310" s="147"/>
      <c r="F1310" s="31" t="s">
        <v>6017</v>
      </c>
      <c r="G1310" s="147"/>
      <c r="H1310" s="147"/>
      <c r="I1310">
        <f>_xlfn.XLOOKUP(C1310,'様式Ⅲ－1(男子)'!$D$19:$D$108,'様式Ⅲ－1(男子)'!$J$19:$J$108)</f>
        <v>0</v>
      </c>
    </row>
    <row r="1311" spans="1:9">
      <c r="A1311" s="264">
        <v>1310</v>
      </c>
      <c r="B1311" s="16" t="s">
        <v>1783</v>
      </c>
      <c r="C1311" s="147"/>
      <c r="D1311" s="147"/>
      <c r="E1311" s="147"/>
      <c r="F1311" s="31" t="s">
        <v>6017</v>
      </c>
      <c r="G1311" s="147"/>
      <c r="H1311" s="147"/>
      <c r="I1311">
        <f>_xlfn.XLOOKUP(C1311,'様式Ⅲ－1(男子)'!$D$19:$D$108,'様式Ⅲ－1(男子)'!$J$19:$J$108)</f>
        <v>0</v>
      </c>
    </row>
    <row r="1312" spans="1:9">
      <c r="A1312" s="264">
        <v>1311</v>
      </c>
      <c r="B1312" s="16" t="s">
        <v>1784</v>
      </c>
      <c r="C1312" s="147"/>
      <c r="D1312" s="147"/>
      <c r="E1312" s="147"/>
      <c r="F1312" s="31" t="s">
        <v>6017</v>
      </c>
      <c r="G1312" s="147"/>
      <c r="H1312" s="147"/>
      <c r="I1312">
        <f>_xlfn.XLOOKUP(C1312,'様式Ⅲ－1(男子)'!$D$19:$D$108,'様式Ⅲ－1(男子)'!$J$19:$J$108)</f>
        <v>0</v>
      </c>
    </row>
    <row r="1313" spans="1:9">
      <c r="A1313" s="264">
        <v>1312</v>
      </c>
      <c r="B1313" s="16" t="s">
        <v>1785</v>
      </c>
      <c r="C1313" s="147"/>
      <c r="D1313" s="147"/>
      <c r="E1313" s="147"/>
      <c r="F1313" s="31" t="s">
        <v>6017</v>
      </c>
      <c r="G1313" s="147"/>
      <c r="H1313" s="147"/>
      <c r="I1313">
        <f>_xlfn.XLOOKUP(C1313,'様式Ⅲ－1(男子)'!$D$19:$D$108,'様式Ⅲ－1(男子)'!$J$19:$J$108)</f>
        <v>0</v>
      </c>
    </row>
    <row r="1314" spans="1:9">
      <c r="A1314" s="264">
        <v>1313</v>
      </c>
      <c r="B1314" s="16" t="s">
        <v>1786</v>
      </c>
      <c r="C1314" s="147"/>
      <c r="D1314" s="147"/>
      <c r="E1314" s="147"/>
      <c r="F1314" s="31" t="s">
        <v>6017</v>
      </c>
      <c r="G1314" s="147"/>
      <c r="H1314" s="147"/>
      <c r="I1314">
        <f>_xlfn.XLOOKUP(C1314,'様式Ⅲ－1(男子)'!$D$19:$D$108,'様式Ⅲ－1(男子)'!$J$19:$J$108)</f>
        <v>0</v>
      </c>
    </row>
    <row r="1315" spans="1:9">
      <c r="A1315" s="264">
        <v>1314</v>
      </c>
      <c r="B1315" s="16" t="s">
        <v>1787</v>
      </c>
      <c r="C1315" s="147"/>
      <c r="D1315" s="147"/>
      <c r="E1315" s="147"/>
      <c r="F1315" s="31" t="s">
        <v>6017</v>
      </c>
      <c r="G1315" s="147"/>
      <c r="H1315" s="147"/>
      <c r="I1315">
        <f>_xlfn.XLOOKUP(C1315,'様式Ⅲ－1(男子)'!$D$19:$D$108,'様式Ⅲ－1(男子)'!$J$19:$J$108)</f>
        <v>0</v>
      </c>
    </row>
    <row r="1316" spans="1:9">
      <c r="A1316" s="264">
        <v>1315</v>
      </c>
      <c r="B1316" s="16" t="s">
        <v>1788</v>
      </c>
      <c r="C1316" s="147"/>
      <c r="D1316" s="147"/>
      <c r="E1316" s="147"/>
      <c r="F1316" s="31" t="s">
        <v>6017</v>
      </c>
      <c r="G1316" s="147"/>
      <c r="H1316" s="147"/>
      <c r="I1316">
        <f>_xlfn.XLOOKUP(C1316,'様式Ⅲ－1(男子)'!$D$19:$D$108,'様式Ⅲ－1(男子)'!$J$19:$J$108)</f>
        <v>0</v>
      </c>
    </row>
    <row r="1317" spans="1:9">
      <c r="A1317" s="264">
        <v>1316</v>
      </c>
      <c r="B1317" s="16" t="s">
        <v>1789</v>
      </c>
      <c r="C1317" s="147"/>
      <c r="D1317" s="147"/>
      <c r="E1317" s="147"/>
      <c r="F1317" s="31" t="s">
        <v>6017</v>
      </c>
      <c r="G1317" s="147"/>
      <c r="H1317" s="147"/>
      <c r="I1317">
        <f>_xlfn.XLOOKUP(C1317,'様式Ⅲ－1(男子)'!$D$19:$D$108,'様式Ⅲ－1(男子)'!$J$19:$J$108)</f>
        <v>0</v>
      </c>
    </row>
    <row r="1318" spans="1:9">
      <c r="A1318" s="264">
        <v>1317</v>
      </c>
      <c r="B1318" s="16" t="s">
        <v>1790</v>
      </c>
      <c r="C1318" s="147"/>
      <c r="D1318" s="147"/>
      <c r="E1318" s="147"/>
      <c r="F1318" s="31" t="s">
        <v>6017</v>
      </c>
      <c r="G1318" s="147"/>
      <c r="H1318" s="147"/>
      <c r="I1318">
        <f>_xlfn.XLOOKUP(C1318,'様式Ⅲ－1(男子)'!$D$19:$D$108,'様式Ⅲ－1(男子)'!$J$19:$J$108)</f>
        <v>0</v>
      </c>
    </row>
    <row r="1319" spans="1:9">
      <c r="A1319" s="264">
        <v>1318</v>
      </c>
      <c r="B1319" s="16" t="s">
        <v>1791</v>
      </c>
      <c r="C1319" s="147"/>
      <c r="D1319" s="147"/>
      <c r="E1319" s="147"/>
      <c r="F1319" s="31" t="s">
        <v>6017</v>
      </c>
      <c r="G1319" s="147"/>
      <c r="H1319" s="147"/>
      <c r="I1319">
        <f>_xlfn.XLOOKUP(C1319,'様式Ⅲ－1(男子)'!$D$19:$D$108,'様式Ⅲ－1(男子)'!$J$19:$J$108)</f>
        <v>0</v>
      </c>
    </row>
    <row r="1320" spans="1:9">
      <c r="A1320" s="264">
        <v>1319</v>
      </c>
      <c r="B1320" s="16" t="s">
        <v>1792</v>
      </c>
      <c r="C1320" s="147"/>
      <c r="D1320" s="147"/>
      <c r="E1320" s="147"/>
      <c r="F1320" s="31" t="s">
        <v>6017</v>
      </c>
      <c r="G1320" s="147"/>
      <c r="H1320" s="147"/>
      <c r="I1320">
        <f>_xlfn.XLOOKUP(C1320,'様式Ⅲ－1(男子)'!$D$19:$D$108,'様式Ⅲ－1(男子)'!$J$19:$J$108)</f>
        <v>0</v>
      </c>
    </row>
    <row r="1321" spans="1:9">
      <c r="A1321" s="264">
        <v>1320</v>
      </c>
      <c r="B1321" s="16" t="s">
        <v>1793</v>
      </c>
      <c r="C1321" s="147"/>
      <c r="D1321" s="147"/>
      <c r="E1321" s="147"/>
      <c r="F1321" s="31" t="s">
        <v>6017</v>
      </c>
      <c r="G1321" s="147"/>
      <c r="H1321" s="147"/>
      <c r="I1321">
        <f>_xlfn.XLOOKUP(C1321,'様式Ⅲ－1(男子)'!$D$19:$D$108,'様式Ⅲ－1(男子)'!$J$19:$J$108)</f>
        <v>0</v>
      </c>
    </row>
    <row r="1322" spans="1:9">
      <c r="A1322" s="264">
        <v>1321</v>
      </c>
      <c r="B1322" s="16" t="s">
        <v>1794</v>
      </c>
      <c r="C1322" s="147"/>
      <c r="D1322" s="147"/>
      <c r="E1322" s="147"/>
      <c r="F1322" s="31" t="s">
        <v>6017</v>
      </c>
      <c r="G1322" s="147"/>
      <c r="H1322" s="147"/>
      <c r="I1322">
        <f>_xlfn.XLOOKUP(C1322,'様式Ⅲ－1(男子)'!$D$19:$D$108,'様式Ⅲ－1(男子)'!$J$19:$J$108)</f>
        <v>0</v>
      </c>
    </row>
    <row r="1323" spans="1:9">
      <c r="A1323" s="264">
        <v>1322</v>
      </c>
      <c r="B1323" s="16" t="s">
        <v>1795</v>
      </c>
      <c r="C1323" s="147"/>
      <c r="D1323" s="147"/>
      <c r="E1323" s="147"/>
      <c r="F1323" s="31" t="s">
        <v>6017</v>
      </c>
      <c r="G1323" s="147"/>
      <c r="H1323" s="147"/>
      <c r="I1323">
        <f>_xlfn.XLOOKUP(C1323,'様式Ⅲ－1(男子)'!$D$19:$D$108,'様式Ⅲ－1(男子)'!$J$19:$J$108)</f>
        <v>0</v>
      </c>
    </row>
    <row r="1324" spans="1:9">
      <c r="A1324" s="264">
        <v>1323</v>
      </c>
      <c r="B1324" s="16" t="s">
        <v>1796</v>
      </c>
      <c r="C1324" s="147"/>
      <c r="D1324" s="147"/>
      <c r="E1324" s="147"/>
      <c r="F1324" s="31" t="s">
        <v>6017</v>
      </c>
      <c r="G1324" s="147"/>
      <c r="H1324" s="147"/>
      <c r="I1324">
        <f>_xlfn.XLOOKUP(C1324,'様式Ⅲ－1(男子)'!$D$19:$D$108,'様式Ⅲ－1(男子)'!$J$19:$J$108)</f>
        <v>0</v>
      </c>
    </row>
    <row r="1325" spans="1:9">
      <c r="A1325" s="264">
        <v>1324</v>
      </c>
      <c r="B1325" s="16" t="s">
        <v>1797</v>
      </c>
      <c r="C1325" s="147"/>
      <c r="D1325" s="147"/>
      <c r="E1325" s="147"/>
      <c r="F1325" s="31" t="s">
        <v>6017</v>
      </c>
      <c r="G1325" s="147"/>
      <c r="H1325" s="147"/>
      <c r="I1325">
        <f>_xlfn.XLOOKUP(C1325,'様式Ⅲ－1(男子)'!$D$19:$D$108,'様式Ⅲ－1(男子)'!$J$19:$J$108)</f>
        <v>0</v>
      </c>
    </row>
    <row r="1326" spans="1:9">
      <c r="A1326" s="264">
        <v>1325</v>
      </c>
      <c r="B1326" s="16" t="s">
        <v>1798</v>
      </c>
      <c r="C1326" s="147"/>
      <c r="D1326" s="147"/>
      <c r="E1326" s="147"/>
      <c r="F1326" s="31" t="s">
        <v>6017</v>
      </c>
      <c r="G1326" s="147"/>
      <c r="H1326" s="147"/>
      <c r="I1326">
        <f>_xlfn.XLOOKUP(C1326,'様式Ⅲ－1(男子)'!$D$19:$D$108,'様式Ⅲ－1(男子)'!$J$19:$J$108)</f>
        <v>0</v>
      </c>
    </row>
    <row r="1327" spans="1:9">
      <c r="A1327" s="264">
        <v>1326</v>
      </c>
      <c r="B1327" s="16" t="s">
        <v>1799</v>
      </c>
      <c r="C1327" s="147"/>
      <c r="D1327" s="147"/>
      <c r="E1327" s="147"/>
      <c r="F1327" s="31" t="s">
        <v>6017</v>
      </c>
      <c r="G1327" s="147"/>
      <c r="H1327" s="147"/>
      <c r="I1327">
        <f>_xlfn.XLOOKUP(C1327,'様式Ⅲ－1(男子)'!$D$19:$D$108,'様式Ⅲ－1(男子)'!$J$19:$J$108)</f>
        <v>0</v>
      </c>
    </row>
    <row r="1328" spans="1:9">
      <c r="A1328" s="264">
        <v>1327</v>
      </c>
      <c r="B1328" s="16" t="s">
        <v>1800</v>
      </c>
      <c r="C1328" s="147"/>
      <c r="D1328" s="147"/>
      <c r="E1328" s="147"/>
      <c r="F1328" s="31" t="s">
        <v>6017</v>
      </c>
      <c r="G1328" s="147"/>
      <c r="H1328" s="147"/>
      <c r="I1328">
        <f>_xlfn.XLOOKUP(C1328,'様式Ⅲ－1(男子)'!$D$19:$D$108,'様式Ⅲ－1(男子)'!$J$19:$J$108)</f>
        <v>0</v>
      </c>
    </row>
    <row r="1329" spans="1:9">
      <c r="A1329" s="264">
        <v>1328</v>
      </c>
      <c r="B1329" s="16" t="s">
        <v>1801</v>
      </c>
      <c r="C1329" s="147"/>
      <c r="D1329" s="147"/>
      <c r="E1329" s="147"/>
      <c r="F1329" s="31" t="s">
        <v>6017</v>
      </c>
      <c r="G1329" s="147"/>
      <c r="H1329" s="147"/>
      <c r="I1329">
        <f>_xlfn.XLOOKUP(C1329,'様式Ⅲ－1(男子)'!$D$19:$D$108,'様式Ⅲ－1(男子)'!$J$19:$J$108)</f>
        <v>0</v>
      </c>
    </row>
    <row r="1330" spans="1:9">
      <c r="A1330" s="264">
        <v>1329</v>
      </c>
      <c r="B1330" s="16" t="s">
        <v>1802</v>
      </c>
      <c r="C1330" s="147"/>
      <c r="D1330" s="147"/>
      <c r="E1330" s="147"/>
      <c r="F1330" s="31" t="s">
        <v>6017</v>
      </c>
      <c r="G1330" s="147"/>
      <c r="H1330" s="147"/>
      <c r="I1330">
        <f>_xlfn.XLOOKUP(C1330,'様式Ⅲ－1(男子)'!$D$19:$D$108,'様式Ⅲ－1(男子)'!$J$19:$J$108)</f>
        <v>0</v>
      </c>
    </row>
    <row r="1331" spans="1:9">
      <c r="A1331" s="264">
        <v>1330</v>
      </c>
      <c r="B1331" s="16" t="s">
        <v>1803</v>
      </c>
      <c r="C1331" s="147"/>
      <c r="D1331" s="147"/>
      <c r="E1331" s="147"/>
      <c r="F1331" s="31" t="s">
        <v>6017</v>
      </c>
      <c r="G1331" s="147"/>
      <c r="H1331" s="147"/>
      <c r="I1331">
        <f>_xlfn.XLOOKUP(C1331,'様式Ⅲ－1(男子)'!$D$19:$D$108,'様式Ⅲ－1(男子)'!$J$19:$J$108)</f>
        <v>0</v>
      </c>
    </row>
    <row r="1332" spans="1:9">
      <c r="A1332" s="264">
        <v>1331</v>
      </c>
      <c r="B1332" s="16" t="s">
        <v>1804</v>
      </c>
      <c r="C1332" s="147"/>
      <c r="D1332" s="147"/>
      <c r="E1332" s="147"/>
      <c r="F1332" s="31" t="s">
        <v>6017</v>
      </c>
      <c r="G1332" s="147"/>
      <c r="H1332" s="147"/>
      <c r="I1332">
        <f>_xlfn.XLOOKUP(C1332,'様式Ⅲ－1(男子)'!$D$19:$D$108,'様式Ⅲ－1(男子)'!$J$19:$J$108)</f>
        <v>0</v>
      </c>
    </row>
    <row r="1333" spans="1:9">
      <c r="A1333" s="264">
        <v>1332</v>
      </c>
      <c r="B1333" s="16" t="s">
        <v>1805</v>
      </c>
      <c r="C1333" s="147"/>
      <c r="D1333" s="147"/>
      <c r="E1333" s="147"/>
      <c r="F1333" s="31" t="s">
        <v>6017</v>
      </c>
      <c r="G1333" s="147"/>
      <c r="H1333" s="147"/>
      <c r="I1333">
        <f>_xlfn.XLOOKUP(C1333,'様式Ⅲ－1(男子)'!$D$19:$D$108,'様式Ⅲ－1(男子)'!$J$19:$J$108)</f>
        <v>0</v>
      </c>
    </row>
    <row r="1334" spans="1:9">
      <c r="A1334" s="264">
        <v>1333</v>
      </c>
      <c r="B1334" s="16" t="s">
        <v>1806</v>
      </c>
      <c r="C1334" s="147"/>
      <c r="D1334" s="147"/>
      <c r="E1334" s="147"/>
      <c r="F1334" s="31" t="s">
        <v>6017</v>
      </c>
      <c r="G1334" s="147"/>
      <c r="H1334" s="147"/>
      <c r="I1334">
        <f>_xlfn.XLOOKUP(C1334,'様式Ⅲ－1(男子)'!$D$19:$D$108,'様式Ⅲ－1(男子)'!$J$19:$J$108)</f>
        <v>0</v>
      </c>
    </row>
    <row r="1335" spans="1:9">
      <c r="A1335" s="264">
        <v>1334</v>
      </c>
      <c r="B1335" s="16" t="s">
        <v>1807</v>
      </c>
      <c r="C1335" s="147"/>
      <c r="D1335" s="147"/>
      <c r="E1335" s="147"/>
      <c r="F1335" s="31" t="s">
        <v>6017</v>
      </c>
      <c r="G1335" s="147"/>
      <c r="H1335" s="147"/>
      <c r="I1335">
        <f>_xlfn.XLOOKUP(C1335,'様式Ⅲ－1(男子)'!$D$19:$D$108,'様式Ⅲ－1(男子)'!$J$19:$J$108)</f>
        <v>0</v>
      </c>
    </row>
    <row r="1336" spans="1:9">
      <c r="A1336" s="264">
        <v>1335</v>
      </c>
      <c r="B1336" s="16" t="s">
        <v>1808</v>
      </c>
      <c r="C1336" s="147"/>
      <c r="D1336" s="147"/>
      <c r="E1336" s="147"/>
      <c r="F1336" s="31" t="s">
        <v>6017</v>
      </c>
      <c r="G1336" s="147"/>
      <c r="H1336" s="147"/>
      <c r="I1336">
        <f>_xlfn.XLOOKUP(C1336,'様式Ⅲ－1(男子)'!$D$19:$D$108,'様式Ⅲ－1(男子)'!$J$19:$J$108)</f>
        <v>0</v>
      </c>
    </row>
    <row r="1337" spans="1:9">
      <c r="A1337" s="264">
        <v>1336</v>
      </c>
      <c r="B1337" s="16" t="s">
        <v>1809</v>
      </c>
      <c r="C1337" s="147"/>
      <c r="D1337" s="147"/>
      <c r="E1337" s="147"/>
      <c r="F1337" s="31" t="s">
        <v>6017</v>
      </c>
      <c r="G1337" s="147"/>
      <c r="H1337" s="147"/>
      <c r="I1337">
        <f>_xlfn.XLOOKUP(C1337,'様式Ⅲ－1(男子)'!$D$19:$D$108,'様式Ⅲ－1(男子)'!$J$19:$J$108)</f>
        <v>0</v>
      </c>
    </row>
    <row r="1338" spans="1:9">
      <c r="A1338" s="264">
        <v>1337</v>
      </c>
      <c r="B1338" s="16" t="s">
        <v>1810</v>
      </c>
      <c r="C1338" s="147"/>
      <c r="D1338" s="147"/>
      <c r="E1338" s="147"/>
      <c r="F1338" s="31" t="s">
        <v>6017</v>
      </c>
      <c r="G1338" s="147"/>
      <c r="H1338" s="147"/>
      <c r="I1338">
        <f>_xlfn.XLOOKUP(C1338,'様式Ⅲ－1(男子)'!$D$19:$D$108,'様式Ⅲ－1(男子)'!$J$19:$J$108)</f>
        <v>0</v>
      </c>
    </row>
    <row r="1339" spans="1:9">
      <c r="A1339" s="264">
        <v>1338</v>
      </c>
      <c r="B1339" s="16" t="s">
        <v>1811</v>
      </c>
      <c r="C1339" s="147"/>
      <c r="D1339" s="147"/>
      <c r="E1339" s="147"/>
      <c r="F1339" s="31" t="s">
        <v>6017</v>
      </c>
      <c r="G1339" s="147"/>
      <c r="H1339" s="147"/>
      <c r="I1339">
        <f>_xlfn.XLOOKUP(C1339,'様式Ⅲ－1(男子)'!$D$19:$D$108,'様式Ⅲ－1(男子)'!$J$19:$J$108)</f>
        <v>0</v>
      </c>
    </row>
    <row r="1340" spans="1:9">
      <c r="A1340" s="264">
        <v>1339</v>
      </c>
      <c r="B1340" s="16" t="s">
        <v>1812</v>
      </c>
      <c r="C1340" s="147"/>
      <c r="D1340" s="147"/>
      <c r="E1340" s="147"/>
      <c r="F1340" s="31" t="s">
        <v>6017</v>
      </c>
      <c r="G1340" s="147"/>
      <c r="H1340" s="147"/>
      <c r="I1340">
        <f>_xlfn.XLOOKUP(C1340,'様式Ⅲ－1(男子)'!$D$19:$D$108,'様式Ⅲ－1(男子)'!$J$19:$J$108)</f>
        <v>0</v>
      </c>
    </row>
    <row r="1341" spans="1:9">
      <c r="A1341" s="264">
        <v>1340</v>
      </c>
      <c r="B1341" s="16" t="s">
        <v>1813</v>
      </c>
      <c r="C1341" s="147"/>
      <c r="D1341" s="147"/>
      <c r="E1341" s="147"/>
      <c r="F1341" s="31" t="s">
        <v>6017</v>
      </c>
      <c r="G1341" s="147"/>
      <c r="H1341" s="147"/>
      <c r="I1341">
        <f>_xlfn.XLOOKUP(C1341,'様式Ⅲ－1(男子)'!$D$19:$D$108,'様式Ⅲ－1(男子)'!$J$19:$J$108)</f>
        <v>0</v>
      </c>
    </row>
    <row r="1342" spans="1:9">
      <c r="A1342" s="264">
        <v>1341</v>
      </c>
      <c r="B1342" s="16" t="s">
        <v>1814</v>
      </c>
      <c r="C1342" s="147"/>
      <c r="D1342" s="147"/>
      <c r="E1342" s="147"/>
      <c r="F1342" s="31" t="s">
        <v>6017</v>
      </c>
      <c r="G1342" s="147"/>
      <c r="H1342" s="147"/>
      <c r="I1342">
        <f>_xlfn.XLOOKUP(C1342,'様式Ⅲ－1(男子)'!$D$19:$D$108,'様式Ⅲ－1(男子)'!$J$19:$J$108)</f>
        <v>0</v>
      </c>
    </row>
    <row r="1343" spans="1:9">
      <c r="A1343" s="264">
        <v>1342</v>
      </c>
      <c r="B1343" s="16" t="s">
        <v>1815</v>
      </c>
      <c r="C1343" s="147"/>
      <c r="D1343" s="147"/>
      <c r="E1343" s="147"/>
      <c r="F1343" s="31" t="s">
        <v>6017</v>
      </c>
      <c r="G1343" s="147"/>
      <c r="H1343" s="147"/>
      <c r="I1343">
        <f>_xlfn.XLOOKUP(C1343,'様式Ⅲ－1(男子)'!$D$19:$D$108,'様式Ⅲ－1(男子)'!$J$19:$J$108)</f>
        <v>0</v>
      </c>
    </row>
    <row r="1344" spans="1:9">
      <c r="A1344" s="264">
        <v>1343</v>
      </c>
      <c r="B1344" s="16" t="s">
        <v>1816</v>
      </c>
      <c r="C1344" s="147"/>
      <c r="D1344" s="147"/>
      <c r="E1344" s="147"/>
      <c r="F1344" s="31" t="s">
        <v>6017</v>
      </c>
      <c r="G1344" s="147"/>
      <c r="H1344" s="147"/>
      <c r="I1344">
        <f>_xlfn.XLOOKUP(C1344,'様式Ⅲ－1(男子)'!$D$19:$D$108,'様式Ⅲ－1(男子)'!$J$19:$J$108)</f>
        <v>0</v>
      </c>
    </row>
    <row r="1345" spans="1:9">
      <c r="A1345" s="264">
        <v>1344</v>
      </c>
      <c r="B1345" s="16" t="s">
        <v>1817</v>
      </c>
      <c r="C1345" s="147"/>
      <c r="D1345" s="147"/>
      <c r="E1345" s="147"/>
      <c r="F1345" s="31" t="s">
        <v>6017</v>
      </c>
      <c r="G1345" s="147"/>
      <c r="H1345" s="147"/>
      <c r="I1345">
        <f>_xlfn.XLOOKUP(C1345,'様式Ⅲ－1(男子)'!$D$19:$D$108,'様式Ⅲ－1(男子)'!$J$19:$J$108)</f>
        <v>0</v>
      </c>
    </row>
    <row r="1346" spans="1:9">
      <c r="A1346" s="264">
        <v>1345</v>
      </c>
      <c r="B1346" s="16" t="s">
        <v>1818</v>
      </c>
      <c r="C1346" s="147"/>
      <c r="D1346" s="147"/>
      <c r="E1346" s="147"/>
      <c r="F1346" s="31" t="s">
        <v>6017</v>
      </c>
      <c r="G1346" s="147"/>
      <c r="H1346" s="147"/>
      <c r="I1346">
        <f>_xlfn.XLOOKUP(C1346,'様式Ⅲ－1(男子)'!$D$19:$D$108,'様式Ⅲ－1(男子)'!$J$19:$J$108)</f>
        <v>0</v>
      </c>
    </row>
    <row r="1347" spans="1:9">
      <c r="A1347" s="264">
        <v>1346</v>
      </c>
      <c r="B1347" s="16" t="s">
        <v>1819</v>
      </c>
      <c r="C1347" s="147"/>
      <c r="D1347" s="147"/>
      <c r="E1347" s="147"/>
      <c r="F1347" s="31" t="s">
        <v>6017</v>
      </c>
      <c r="G1347" s="147"/>
      <c r="H1347" s="147"/>
      <c r="I1347">
        <f>_xlfn.XLOOKUP(C1347,'様式Ⅲ－1(男子)'!$D$19:$D$108,'様式Ⅲ－1(男子)'!$J$19:$J$108)</f>
        <v>0</v>
      </c>
    </row>
    <row r="1348" spans="1:9">
      <c r="A1348" s="264">
        <v>1347</v>
      </c>
      <c r="B1348" s="16" t="s">
        <v>1820</v>
      </c>
      <c r="C1348" s="147"/>
      <c r="D1348" s="147"/>
      <c r="E1348" s="147"/>
      <c r="F1348" s="31" t="s">
        <v>6017</v>
      </c>
      <c r="G1348" s="147"/>
      <c r="H1348" s="147"/>
      <c r="I1348">
        <f>_xlfn.XLOOKUP(C1348,'様式Ⅲ－1(男子)'!$D$19:$D$108,'様式Ⅲ－1(男子)'!$J$19:$J$108)</f>
        <v>0</v>
      </c>
    </row>
    <row r="1349" spans="1:9">
      <c r="A1349" s="264">
        <v>1348</v>
      </c>
      <c r="B1349" s="16" t="s">
        <v>1821</v>
      </c>
      <c r="C1349" s="147"/>
      <c r="D1349" s="147"/>
      <c r="E1349" s="147"/>
      <c r="F1349" s="31" t="s">
        <v>6017</v>
      </c>
      <c r="G1349" s="147"/>
      <c r="H1349" s="147"/>
      <c r="I1349">
        <f>_xlfn.XLOOKUP(C1349,'様式Ⅲ－1(男子)'!$D$19:$D$108,'様式Ⅲ－1(男子)'!$J$19:$J$108)</f>
        <v>0</v>
      </c>
    </row>
    <row r="1350" spans="1:9">
      <c r="A1350" s="264">
        <v>1349</v>
      </c>
      <c r="B1350" s="16" t="s">
        <v>1822</v>
      </c>
      <c r="C1350" s="147"/>
      <c r="D1350" s="147"/>
      <c r="E1350" s="147"/>
      <c r="F1350" s="31" t="s">
        <v>6017</v>
      </c>
      <c r="G1350" s="147"/>
      <c r="H1350" s="147"/>
      <c r="I1350">
        <f>_xlfn.XLOOKUP(C1350,'様式Ⅲ－1(男子)'!$D$19:$D$108,'様式Ⅲ－1(男子)'!$J$19:$J$108)</f>
        <v>0</v>
      </c>
    </row>
    <row r="1351" spans="1:9">
      <c r="A1351" s="264">
        <v>1350</v>
      </c>
      <c r="B1351" s="16" t="s">
        <v>1823</v>
      </c>
      <c r="C1351" s="147"/>
      <c r="D1351" s="147"/>
      <c r="E1351" s="147"/>
      <c r="F1351" s="31" t="s">
        <v>6017</v>
      </c>
      <c r="G1351" s="147"/>
      <c r="H1351" s="147"/>
      <c r="I1351">
        <f>_xlfn.XLOOKUP(C1351,'様式Ⅲ－1(男子)'!$D$19:$D$108,'様式Ⅲ－1(男子)'!$J$19:$J$108)</f>
        <v>0</v>
      </c>
    </row>
    <row r="1352" spans="1:9">
      <c r="A1352" s="264">
        <v>1351</v>
      </c>
      <c r="B1352" s="16" t="s">
        <v>1824</v>
      </c>
      <c r="C1352" s="147"/>
      <c r="D1352" s="147"/>
      <c r="E1352" s="147"/>
      <c r="F1352" s="31" t="s">
        <v>6017</v>
      </c>
      <c r="G1352" s="147"/>
      <c r="H1352" s="147"/>
      <c r="I1352">
        <f>_xlfn.XLOOKUP(C1352,'様式Ⅲ－1(男子)'!$D$19:$D$108,'様式Ⅲ－1(男子)'!$J$19:$J$108)</f>
        <v>0</v>
      </c>
    </row>
    <row r="1353" spans="1:9">
      <c r="A1353" s="264">
        <v>1352</v>
      </c>
      <c r="B1353" s="16" t="s">
        <v>1825</v>
      </c>
      <c r="C1353" s="147"/>
      <c r="D1353" s="147"/>
      <c r="E1353" s="147"/>
      <c r="F1353" s="31" t="s">
        <v>6017</v>
      </c>
      <c r="G1353" s="147"/>
      <c r="H1353" s="147"/>
      <c r="I1353">
        <f>_xlfn.XLOOKUP(C1353,'様式Ⅲ－1(男子)'!$D$19:$D$108,'様式Ⅲ－1(男子)'!$J$19:$J$108)</f>
        <v>0</v>
      </c>
    </row>
    <row r="1354" spans="1:9">
      <c r="A1354" s="264">
        <v>1353</v>
      </c>
      <c r="B1354" s="16" t="s">
        <v>1826</v>
      </c>
      <c r="C1354" s="147"/>
      <c r="D1354" s="147"/>
      <c r="E1354" s="147"/>
      <c r="F1354" s="31" t="s">
        <v>6017</v>
      </c>
      <c r="G1354" s="147"/>
      <c r="H1354" s="147"/>
      <c r="I1354">
        <f>_xlfn.XLOOKUP(C1354,'様式Ⅲ－1(男子)'!$D$19:$D$108,'様式Ⅲ－1(男子)'!$J$19:$J$108)</f>
        <v>0</v>
      </c>
    </row>
    <row r="1355" spans="1:9">
      <c r="A1355" s="264">
        <v>1354</v>
      </c>
      <c r="B1355" s="16" t="s">
        <v>1828</v>
      </c>
      <c r="C1355" s="147"/>
      <c r="D1355" s="147"/>
      <c r="E1355" s="147"/>
      <c r="F1355" s="31" t="s">
        <v>6017</v>
      </c>
      <c r="G1355" s="147"/>
      <c r="H1355" s="147"/>
      <c r="I1355">
        <f>_xlfn.XLOOKUP(C1355,'様式Ⅲ－1(男子)'!$D$19:$D$108,'様式Ⅲ－1(男子)'!$J$19:$J$108)</f>
        <v>0</v>
      </c>
    </row>
    <row r="1356" spans="1:9">
      <c r="A1356" s="264">
        <v>1355</v>
      </c>
      <c r="B1356" s="16" t="s">
        <v>1829</v>
      </c>
      <c r="C1356" s="147"/>
      <c r="D1356" s="147"/>
      <c r="E1356" s="147"/>
      <c r="F1356" s="31" t="s">
        <v>6017</v>
      </c>
      <c r="G1356" s="147"/>
      <c r="H1356" s="147"/>
      <c r="I1356">
        <f>_xlfn.XLOOKUP(C1356,'様式Ⅲ－1(男子)'!$D$19:$D$108,'様式Ⅲ－1(男子)'!$J$19:$J$108)</f>
        <v>0</v>
      </c>
    </row>
    <row r="1357" spans="1:9">
      <c r="A1357" s="264">
        <v>1356</v>
      </c>
      <c r="B1357" s="16" t="s">
        <v>1830</v>
      </c>
      <c r="C1357" s="147"/>
      <c r="D1357" s="147"/>
      <c r="E1357" s="147"/>
      <c r="F1357" s="31" t="s">
        <v>6017</v>
      </c>
      <c r="G1357" s="147"/>
      <c r="H1357" s="147"/>
      <c r="I1357">
        <f>_xlfn.XLOOKUP(C1357,'様式Ⅲ－1(男子)'!$D$19:$D$108,'様式Ⅲ－1(男子)'!$J$19:$J$108)</f>
        <v>0</v>
      </c>
    </row>
    <row r="1358" spans="1:9">
      <c r="A1358" s="264">
        <v>1357</v>
      </c>
      <c r="B1358" s="16" t="s">
        <v>1831</v>
      </c>
      <c r="C1358" s="147"/>
      <c r="D1358" s="147"/>
      <c r="E1358" s="147"/>
      <c r="F1358" s="31" t="s">
        <v>6017</v>
      </c>
      <c r="G1358" s="147"/>
      <c r="H1358" s="147"/>
      <c r="I1358">
        <f>_xlfn.XLOOKUP(C1358,'様式Ⅲ－1(男子)'!$D$19:$D$108,'様式Ⅲ－1(男子)'!$J$19:$J$108)</f>
        <v>0</v>
      </c>
    </row>
    <row r="1359" spans="1:9">
      <c r="A1359" s="264">
        <v>1358</v>
      </c>
      <c r="B1359" s="16" t="s">
        <v>1832</v>
      </c>
      <c r="C1359" s="147"/>
      <c r="D1359" s="147"/>
      <c r="E1359" s="147"/>
      <c r="F1359" s="31" t="s">
        <v>6017</v>
      </c>
      <c r="G1359" s="147"/>
      <c r="H1359" s="147"/>
      <c r="I1359">
        <f>_xlfn.XLOOKUP(C1359,'様式Ⅲ－1(男子)'!$D$19:$D$108,'様式Ⅲ－1(男子)'!$J$19:$J$108)</f>
        <v>0</v>
      </c>
    </row>
    <row r="1360" spans="1:9">
      <c r="A1360" s="264">
        <v>1359</v>
      </c>
      <c r="B1360" s="16" t="s">
        <v>1833</v>
      </c>
      <c r="C1360" s="147"/>
      <c r="D1360" s="147"/>
      <c r="E1360" s="147"/>
      <c r="F1360" s="31" t="s">
        <v>6017</v>
      </c>
      <c r="G1360" s="147"/>
      <c r="H1360" s="147"/>
      <c r="I1360">
        <f>_xlfn.XLOOKUP(C1360,'様式Ⅲ－1(男子)'!$D$19:$D$108,'様式Ⅲ－1(男子)'!$J$19:$J$108)</f>
        <v>0</v>
      </c>
    </row>
    <row r="1361" spans="1:9">
      <c r="A1361" s="264">
        <v>1360</v>
      </c>
      <c r="B1361" s="16" t="s">
        <v>1834</v>
      </c>
      <c r="C1361" s="147"/>
      <c r="D1361" s="147"/>
      <c r="E1361" s="147"/>
      <c r="F1361" s="31" t="s">
        <v>6017</v>
      </c>
      <c r="G1361" s="147"/>
      <c r="H1361" s="147"/>
      <c r="I1361">
        <f>_xlfn.XLOOKUP(C1361,'様式Ⅲ－1(男子)'!$D$19:$D$108,'様式Ⅲ－1(男子)'!$J$19:$J$108)</f>
        <v>0</v>
      </c>
    </row>
    <row r="1362" spans="1:9">
      <c r="A1362" s="264">
        <v>1361</v>
      </c>
      <c r="B1362" s="16" t="s">
        <v>1835</v>
      </c>
      <c r="C1362" s="147"/>
      <c r="D1362" s="147"/>
      <c r="E1362" s="147"/>
      <c r="F1362" s="31" t="s">
        <v>6017</v>
      </c>
      <c r="G1362" s="147"/>
      <c r="H1362" s="147"/>
      <c r="I1362">
        <f>_xlfn.XLOOKUP(C1362,'様式Ⅲ－1(男子)'!$D$19:$D$108,'様式Ⅲ－1(男子)'!$J$19:$J$108)</f>
        <v>0</v>
      </c>
    </row>
    <row r="1363" spans="1:9">
      <c r="A1363" s="264">
        <v>1362</v>
      </c>
      <c r="B1363" s="16" t="s">
        <v>1836</v>
      </c>
      <c r="C1363" s="147"/>
      <c r="D1363" s="147"/>
      <c r="E1363" s="147"/>
      <c r="F1363" s="31" t="s">
        <v>6017</v>
      </c>
      <c r="G1363" s="147"/>
      <c r="H1363" s="147"/>
      <c r="I1363">
        <f>_xlfn.XLOOKUP(C1363,'様式Ⅲ－1(男子)'!$D$19:$D$108,'様式Ⅲ－1(男子)'!$J$19:$J$108)</f>
        <v>0</v>
      </c>
    </row>
    <row r="1364" spans="1:9">
      <c r="A1364" s="264">
        <v>1363</v>
      </c>
      <c r="B1364" s="16" t="s">
        <v>1837</v>
      </c>
      <c r="C1364" s="147"/>
      <c r="D1364" s="147"/>
      <c r="E1364" s="147"/>
      <c r="F1364" s="31" t="s">
        <v>6017</v>
      </c>
      <c r="G1364" s="147"/>
      <c r="H1364" s="147"/>
      <c r="I1364">
        <f>_xlfn.XLOOKUP(C1364,'様式Ⅲ－1(男子)'!$D$19:$D$108,'様式Ⅲ－1(男子)'!$J$19:$J$108)</f>
        <v>0</v>
      </c>
    </row>
    <row r="1365" spans="1:9">
      <c r="A1365" s="264">
        <v>1364</v>
      </c>
      <c r="B1365" s="16" t="s">
        <v>1838</v>
      </c>
      <c r="C1365" s="147"/>
      <c r="D1365" s="147"/>
      <c r="E1365" s="147"/>
      <c r="F1365" s="31" t="s">
        <v>6017</v>
      </c>
      <c r="G1365" s="147"/>
      <c r="H1365" s="147"/>
      <c r="I1365">
        <f>_xlfn.XLOOKUP(C1365,'様式Ⅲ－1(男子)'!$D$19:$D$108,'様式Ⅲ－1(男子)'!$J$19:$J$108)</f>
        <v>0</v>
      </c>
    </row>
    <row r="1366" spans="1:9">
      <c r="A1366" s="264">
        <v>1365</v>
      </c>
      <c r="B1366" s="16" t="s">
        <v>1839</v>
      </c>
      <c r="C1366" s="147"/>
      <c r="D1366" s="147"/>
      <c r="E1366" s="147"/>
      <c r="F1366" s="31" t="s">
        <v>6017</v>
      </c>
      <c r="G1366" s="147"/>
      <c r="H1366" s="147"/>
      <c r="I1366">
        <f>_xlfn.XLOOKUP(C1366,'様式Ⅲ－1(男子)'!$D$19:$D$108,'様式Ⅲ－1(男子)'!$J$19:$J$108)</f>
        <v>0</v>
      </c>
    </row>
    <row r="1367" spans="1:9">
      <c r="A1367" s="264">
        <v>1366</v>
      </c>
      <c r="B1367" s="16" t="s">
        <v>1840</v>
      </c>
      <c r="C1367" s="147"/>
      <c r="D1367" s="147"/>
      <c r="E1367" s="147"/>
      <c r="F1367" s="31" t="s">
        <v>6017</v>
      </c>
      <c r="G1367" s="147"/>
      <c r="H1367" s="147"/>
      <c r="I1367">
        <f>_xlfn.XLOOKUP(C1367,'様式Ⅲ－1(男子)'!$D$19:$D$108,'様式Ⅲ－1(男子)'!$J$19:$J$108)</f>
        <v>0</v>
      </c>
    </row>
    <row r="1368" spans="1:9">
      <c r="A1368" s="264">
        <v>1367</v>
      </c>
      <c r="B1368" s="16" t="s">
        <v>1841</v>
      </c>
      <c r="C1368" s="147"/>
      <c r="D1368" s="147"/>
      <c r="E1368" s="147"/>
      <c r="F1368" s="31" t="s">
        <v>6017</v>
      </c>
      <c r="G1368" s="147"/>
      <c r="H1368" s="147"/>
      <c r="I1368">
        <f>_xlfn.XLOOKUP(C1368,'様式Ⅲ－1(男子)'!$D$19:$D$108,'様式Ⅲ－1(男子)'!$J$19:$J$108)</f>
        <v>0</v>
      </c>
    </row>
    <row r="1369" spans="1:9">
      <c r="A1369" s="264">
        <v>1368</v>
      </c>
      <c r="B1369" s="16" t="s">
        <v>1842</v>
      </c>
      <c r="C1369" s="147"/>
      <c r="D1369" s="147"/>
      <c r="E1369" s="147"/>
      <c r="F1369" s="31" t="s">
        <v>6017</v>
      </c>
      <c r="G1369" s="147"/>
      <c r="H1369" s="147"/>
      <c r="I1369">
        <f>_xlfn.XLOOKUP(C1369,'様式Ⅲ－1(男子)'!$D$19:$D$108,'様式Ⅲ－1(男子)'!$J$19:$J$108)</f>
        <v>0</v>
      </c>
    </row>
    <row r="1370" spans="1:9">
      <c r="A1370" s="264">
        <v>1369</v>
      </c>
      <c r="B1370" s="16" t="s">
        <v>1843</v>
      </c>
      <c r="C1370" s="147"/>
      <c r="D1370" s="147"/>
      <c r="E1370" s="147"/>
      <c r="F1370" s="31" t="s">
        <v>6017</v>
      </c>
      <c r="G1370" s="147"/>
      <c r="H1370" s="147"/>
      <c r="I1370">
        <f>_xlfn.XLOOKUP(C1370,'様式Ⅲ－1(男子)'!$D$19:$D$108,'様式Ⅲ－1(男子)'!$J$19:$J$108)</f>
        <v>0</v>
      </c>
    </row>
    <row r="1371" spans="1:9">
      <c r="A1371" s="264">
        <v>1370</v>
      </c>
      <c r="B1371" s="16" t="s">
        <v>1844</v>
      </c>
      <c r="C1371" s="147"/>
      <c r="D1371" s="147"/>
      <c r="E1371" s="147"/>
      <c r="F1371" s="31" t="s">
        <v>6017</v>
      </c>
      <c r="G1371" s="147"/>
      <c r="H1371" s="147"/>
      <c r="I1371">
        <f>_xlfn.XLOOKUP(C1371,'様式Ⅲ－1(男子)'!$D$19:$D$108,'様式Ⅲ－1(男子)'!$J$19:$J$108)</f>
        <v>0</v>
      </c>
    </row>
    <row r="1372" spans="1:9">
      <c r="A1372" s="264">
        <v>1371</v>
      </c>
      <c r="B1372" s="16" t="s">
        <v>1845</v>
      </c>
      <c r="C1372" s="147"/>
      <c r="D1372" s="147"/>
      <c r="E1372" s="147"/>
      <c r="F1372" s="31" t="s">
        <v>6017</v>
      </c>
      <c r="G1372" s="147"/>
      <c r="H1372" s="147"/>
      <c r="I1372">
        <f>_xlfn.XLOOKUP(C1372,'様式Ⅲ－1(男子)'!$D$19:$D$108,'様式Ⅲ－1(男子)'!$J$19:$J$108)</f>
        <v>0</v>
      </c>
    </row>
    <row r="1373" spans="1:9">
      <c r="A1373" s="264">
        <v>1372</v>
      </c>
      <c r="B1373" s="16" t="s">
        <v>1846</v>
      </c>
      <c r="C1373" s="147"/>
      <c r="D1373" s="147"/>
      <c r="E1373" s="147"/>
      <c r="F1373" s="31" t="s">
        <v>6017</v>
      </c>
      <c r="G1373" s="147"/>
      <c r="H1373" s="147"/>
      <c r="I1373">
        <f>_xlfn.XLOOKUP(C1373,'様式Ⅲ－1(男子)'!$D$19:$D$108,'様式Ⅲ－1(男子)'!$J$19:$J$108)</f>
        <v>0</v>
      </c>
    </row>
    <row r="1374" spans="1:9">
      <c r="A1374" s="264">
        <v>1373</v>
      </c>
      <c r="B1374" s="16" t="s">
        <v>1847</v>
      </c>
      <c r="C1374" s="147"/>
      <c r="D1374" s="147"/>
      <c r="E1374" s="147"/>
      <c r="F1374" s="31" t="s">
        <v>6017</v>
      </c>
      <c r="G1374" s="147"/>
      <c r="H1374" s="147"/>
      <c r="I1374">
        <f>_xlfn.XLOOKUP(C1374,'様式Ⅲ－1(男子)'!$D$19:$D$108,'様式Ⅲ－1(男子)'!$J$19:$J$108)</f>
        <v>0</v>
      </c>
    </row>
    <row r="1375" spans="1:9">
      <c r="A1375" s="264">
        <v>1374</v>
      </c>
      <c r="B1375" s="16" t="s">
        <v>1848</v>
      </c>
      <c r="C1375" s="147"/>
      <c r="D1375" s="147"/>
      <c r="E1375" s="147"/>
      <c r="F1375" s="31" t="s">
        <v>6017</v>
      </c>
      <c r="G1375" s="147"/>
      <c r="H1375" s="147"/>
      <c r="I1375">
        <f>_xlfn.XLOOKUP(C1375,'様式Ⅲ－1(男子)'!$D$19:$D$108,'様式Ⅲ－1(男子)'!$J$19:$J$108)</f>
        <v>0</v>
      </c>
    </row>
    <row r="1376" spans="1:9">
      <c r="A1376" s="264">
        <v>1375</v>
      </c>
      <c r="B1376" s="16" t="s">
        <v>1849</v>
      </c>
      <c r="C1376" s="147"/>
      <c r="D1376" s="147"/>
      <c r="E1376" s="147"/>
      <c r="F1376" s="31" t="s">
        <v>6017</v>
      </c>
      <c r="G1376" s="147"/>
      <c r="H1376" s="147"/>
      <c r="I1376">
        <f>_xlfn.XLOOKUP(C1376,'様式Ⅲ－1(男子)'!$D$19:$D$108,'様式Ⅲ－1(男子)'!$J$19:$J$108)</f>
        <v>0</v>
      </c>
    </row>
    <row r="1377" spans="1:9">
      <c r="A1377" s="264">
        <v>1376</v>
      </c>
      <c r="B1377" s="16" t="s">
        <v>1850</v>
      </c>
      <c r="C1377" s="147"/>
      <c r="D1377" s="147"/>
      <c r="E1377" s="147"/>
      <c r="F1377" s="31" t="s">
        <v>6017</v>
      </c>
      <c r="G1377" s="147"/>
      <c r="H1377" s="147"/>
      <c r="I1377">
        <f>_xlfn.XLOOKUP(C1377,'様式Ⅲ－1(男子)'!$D$19:$D$108,'様式Ⅲ－1(男子)'!$J$19:$J$108)</f>
        <v>0</v>
      </c>
    </row>
    <row r="1378" spans="1:9">
      <c r="A1378" s="264">
        <v>1377</v>
      </c>
      <c r="B1378" s="16" t="s">
        <v>1851</v>
      </c>
      <c r="C1378" s="147"/>
      <c r="D1378" s="147"/>
      <c r="E1378" s="147"/>
      <c r="F1378" s="31" t="s">
        <v>6017</v>
      </c>
      <c r="G1378" s="147"/>
      <c r="H1378" s="147"/>
      <c r="I1378">
        <f>_xlfn.XLOOKUP(C1378,'様式Ⅲ－1(男子)'!$D$19:$D$108,'様式Ⅲ－1(男子)'!$J$19:$J$108)</f>
        <v>0</v>
      </c>
    </row>
    <row r="1379" spans="1:9">
      <c r="A1379" s="264">
        <v>1378</v>
      </c>
      <c r="B1379" s="16" t="s">
        <v>1852</v>
      </c>
      <c r="C1379" s="147"/>
      <c r="D1379" s="147"/>
      <c r="E1379" s="147"/>
      <c r="F1379" s="31" t="s">
        <v>6017</v>
      </c>
      <c r="G1379" s="147"/>
      <c r="H1379" s="147"/>
      <c r="I1379">
        <f>_xlfn.XLOOKUP(C1379,'様式Ⅲ－1(男子)'!$D$19:$D$108,'様式Ⅲ－1(男子)'!$J$19:$J$108)</f>
        <v>0</v>
      </c>
    </row>
    <row r="1380" spans="1:9">
      <c r="A1380" s="264">
        <v>1379</v>
      </c>
      <c r="B1380" s="16" t="s">
        <v>1853</v>
      </c>
      <c r="C1380" s="147"/>
      <c r="D1380" s="147"/>
      <c r="E1380" s="147"/>
      <c r="F1380" s="31" t="s">
        <v>6017</v>
      </c>
      <c r="G1380" s="147"/>
      <c r="H1380" s="147"/>
      <c r="I1380">
        <f>_xlfn.XLOOKUP(C1380,'様式Ⅲ－1(男子)'!$D$19:$D$108,'様式Ⅲ－1(男子)'!$J$19:$J$108)</f>
        <v>0</v>
      </c>
    </row>
    <row r="1381" spans="1:9">
      <c r="A1381" s="264">
        <v>1380</v>
      </c>
      <c r="B1381" s="16" t="s">
        <v>1854</v>
      </c>
      <c r="C1381" s="147"/>
      <c r="D1381" s="147"/>
      <c r="E1381" s="147"/>
      <c r="F1381" s="31" t="s">
        <v>6017</v>
      </c>
      <c r="G1381" s="147"/>
      <c r="H1381" s="147"/>
      <c r="I1381">
        <f>_xlfn.XLOOKUP(C1381,'様式Ⅲ－1(男子)'!$D$19:$D$108,'様式Ⅲ－1(男子)'!$J$19:$J$108)</f>
        <v>0</v>
      </c>
    </row>
    <row r="1382" spans="1:9">
      <c r="A1382" s="264">
        <v>1381</v>
      </c>
      <c r="B1382" s="16" t="s">
        <v>1855</v>
      </c>
      <c r="C1382" s="147"/>
      <c r="D1382" s="147"/>
      <c r="E1382" s="147"/>
      <c r="F1382" s="31" t="s">
        <v>6017</v>
      </c>
      <c r="G1382" s="147"/>
      <c r="H1382" s="147"/>
      <c r="I1382">
        <f>_xlfn.XLOOKUP(C1382,'様式Ⅲ－1(男子)'!$D$19:$D$108,'様式Ⅲ－1(男子)'!$J$19:$J$108)</f>
        <v>0</v>
      </c>
    </row>
    <row r="1383" spans="1:9">
      <c r="A1383" s="264">
        <v>1382</v>
      </c>
      <c r="B1383" s="16" t="s">
        <v>1856</v>
      </c>
      <c r="C1383" s="147"/>
      <c r="D1383" s="147"/>
      <c r="E1383" s="147"/>
      <c r="F1383" s="31" t="s">
        <v>6017</v>
      </c>
      <c r="G1383" s="147"/>
      <c r="H1383" s="147"/>
      <c r="I1383">
        <f>_xlfn.XLOOKUP(C1383,'様式Ⅲ－1(男子)'!$D$19:$D$108,'様式Ⅲ－1(男子)'!$J$19:$J$108)</f>
        <v>0</v>
      </c>
    </row>
    <row r="1384" spans="1:9">
      <c r="A1384" s="264">
        <v>1383</v>
      </c>
      <c r="B1384" s="16" t="s">
        <v>1857</v>
      </c>
      <c r="C1384" s="147"/>
      <c r="D1384" s="147"/>
      <c r="E1384" s="147"/>
      <c r="F1384" s="31" t="s">
        <v>6017</v>
      </c>
      <c r="G1384" s="147"/>
      <c r="H1384" s="147"/>
      <c r="I1384">
        <f>_xlfn.XLOOKUP(C1384,'様式Ⅲ－1(男子)'!$D$19:$D$108,'様式Ⅲ－1(男子)'!$J$19:$J$108)</f>
        <v>0</v>
      </c>
    </row>
    <row r="1385" spans="1:9">
      <c r="A1385" s="264">
        <v>1384</v>
      </c>
      <c r="B1385" s="16" t="s">
        <v>1858</v>
      </c>
      <c r="C1385" s="31"/>
      <c r="D1385" s="31"/>
      <c r="E1385" s="31"/>
      <c r="F1385" s="31" t="s">
        <v>6017</v>
      </c>
      <c r="G1385" s="31"/>
      <c r="H1385" s="31"/>
      <c r="I1385">
        <f>_xlfn.XLOOKUP(C1385,'様式Ⅲ－1(男子)'!$D$19:$D$108,'様式Ⅲ－1(男子)'!$J$19:$J$108)</f>
        <v>0</v>
      </c>
    </row>
    <row r="1386" spans="1:9">
      <c r="A1386" s="264">
        <v>1385</v>
      </c>
      <c r="B1386" s="16" t="s">
        <v>1859</v>
      </c>
      <c r="C1386" s="31"/>
      <c r="D1386" s="31"/>
      <c r="E1386" s="31"/>
      <c r="F1386" s="31" t="s">
        <v>6017</v>
      </c>
      <c r="G1386" s="31"/>
      <c r="H1386" s="31"/>
      <c r="I1386">
        <f>_xlfn.XLOOKUP(C1386,'様式Ⅲ－1(男子)'!$D$19:$D$108,'様式Ⅲ－1(男子)'!$J$19:$J$108)</f>
        <v>0</v>
      </c>
    </row>
    <row r="1387" spans="1:9">
      <c r="A1387" s="264">
        <v>1386</v>
      </c>
      <c r="B1387" s="16" t="s">
        <v>1860</v>
      </c>
      <c r="C1387" s="31"/>
      <c r="D1387" s="31"/>
      <c r="E1387" s="31"/>
      <c r="F1387" s="31" t="s">
        <v>6017</v>
      </c>
      <c r="G1387" s="31"/>
      <c r="H1387" s="31"/>
      <c r="I1387">
        <f>_xlfn.XLOOKUP(C1387,'様式Ⅲ－1(男子)'!$D$19:$D$108,'様式Ⅲ－1(男子)'!$J$19:$J$108)</f>
        <v>0</v>
      </c>
    </row>
    <row r="1388" spans="1:9">
      <c r="A1388" s="264">
        <v>1387</v>
      </c>
      <c r="B1388" s="16" t="s">
        <v>1861</v>
      </c>
      <c r="C1388" s="31"/>
      <c r="D1388" s="31"/>
      <c r="E1388" s="31"/>
      <c r="F1388" s="31" t="s">
        <v>6017</v>
      </c>
      <c r="G1388" s="31"/>
      <c r="H1388" s="31"/>
      <c r="I1388">
        <f>_xlfn.XLOOKUP(C1388,'様式Ⅲ－1(男子)'!$D$19:$D$108,'様式Ⅲ－1(男子)'!$J$19:$J$108)</f>
        <v>0</v>
      </c>
    </row>
    <row r="1389" spans="1:9">
      <c r="A1389" s="264">
        <v>1388</v>
      </c>
      <c r="B1389" s="16" t="s">
        <v>1862</v>
      </c>
      <c r="C1389" s="31"/>
      <c r="D1389" s="31"/>
      <c r="E1389" s="31"/>
      <c r="F1389" s="31" t="s">
        <v>6017</v>
      </c>
      <c r="G1389" s="31"/>
      <c r="H1389" s="31"/>
      <c r="I1389">
        <f>_xlfn.XLOOKUP(C1389,'様式Ⅲ－1(男子)'!$D$19:$D$108,'様式Ⅲ－1(男子)'!$J$19:$J$108)</f>
        <v>0</v>
      </c>
    </row>
    <row r="1390" spans="1:9">
      <c r="A1390" s="264">
        <v>1389</v>
      </c>
      <c r="B1390" s="16" t="s">
        <v>1863</v>
      </c>
      <c r="C1390" s="31"/>
      <c r="D1390" s="31"/>
      <c r="E1390" s="31"/>
      <c r="F1390" s="31" t="s">
        <v>6017</v>
      </c>
      <c r="G1390" s="31"/>
      <c r="H1390" s="31"/>
      <c r="I1390">
        <f>_xlfn.XLOOKUP(C1390,'様式Ⅲ－1(男子)'!$D$19:$D$108,'様式Ⅲ－1(男子)'!$J$19:$J$108)</f>
        <v>0</v>
      </c>
    </row>
    <row r="1391" spans="1:9">
      <c r="A1391" s="264">
        <v>1390</v>
      </c>
      <c r="B1391" s="16" t="s">
        <v>1864</v>
      </c>
      <c r="C1391" s="31"/>
      <c r="D1391" s="31"/>
      <c r="E1391" s="31"/>
      <c r="F1391" s="31" t="s">
        <v>6017</v>
      </c>
      <c r="G1391" s="31"/>
      <c r="H1391" s="31"/>
      <c r="I1391">
        <f>_xlfn.XLOOKUP(C1391,'様式Ⅲ－1(男子)'!$D$19:$D$108,'様式Ⅲ－1(男子)'!$J$19:$J$108)</f>
        <v>0</v>
      </c>
    </row>
    <row r="1392" spans="1:9">
      <c r="A1392" s="264">
        <v>1391</v>
      </c>
      <c r="B1392" s="16" t="s">
        <v>1865</v>
      </c>
      <c r="C1392" s="31"/>
      <c r="D1392" s="31"/>
      <c r="E1392" s="31"/>
      <c r="F1392" s="31" t="s">
        <v>6017</v>
      </c>
      <c r="G1392" s="31"/>
      <c r="H1392" s="31"/>
      <c r="I1392">
        <f>_xlfn.XLOOKUP(C1392,'様式Ⅲ－1(男子)'!$D$19:$D$108,'様式Ⅲ－1(男子)'!$J$19:$J$108)</f>
        <v>0</v>
      </c>
    </row>
    <row r="1393" spans="1:9">
      <c r="A1393" s="264">
        <v>1392</v>
      </c>
      <c r="B1393" s="16" t="s">
        <v>1866</v>
      </c>
      <c r="C1393" s="31"/>
      <c r="D1393" s="31"/>
      <c r="E1393" s="31"/>
      <c r="F1393" s="31" t="s">
        <v>6017</v>
      </c>
      <c r="G1393" s="31"/>
      <c r="H1393" s="31"/>
      <c r="I1393">
        <f>_xlfn.XLOOKUP(C1393,'様式Ⅲ－1(男子)'!$D$19:$D$108,'様式Ⅲ－1(男子)'!$J$19:$J$108)</f>
        <v>0</v>
      </c>
    </row>
    <row r="1394" spans="1:9">
      <c r="A1394" s="264">
        <v>1393</v>
      </c>
      <c r="B1394" s="16" t="s">
        <v>1867</v>
      </c>
      <c r="C1394" s="31"/>
      <c r="D1394" s="31"/>
      <c r="E1394" s="31"/>
      <c r="F1394" s="31" t="s">
        <v>6017</v>
      </c>
      <c r="G1394" s="31"/>
      <c r="H1394" s="31"/>
      <c r="I1394">
        <f>_xlfn.XLOOKUP(C1394,'様式Ⅲ－1(男子)'!$D$19:$D$108,'様式Ⅲ－1(男子)'!$J$19:$J$108)</f>
        <v>0</v>
      </c>
    </row>
    <row r="1395" spans="1:9">
      <c r="A1395" s="264">
        <v>1394</v>
      </c>
      <c r="B1395" s="16" t="s">
        <v>1868</v>
      </c>
      <c r="C1395" s="31"/>
      <c r="D1395" s="31"/>
      <c r="E1395" s="31"/>
      <c r="F1395" s="31" t="s">
        <v>6017</v>
      </c>
      <c r="G1395" s="31"/>
      <c r="H1395" s="31"/>
      <c r="I1395">
        <f>_xlfn.XLOOKUP(C1395,'様式Ⅲ－1(男子)'!$D$19:$D$108,'様式Ⅲ－1(男子)'!$J$19:$J$108)</f>
        <v>0</v>
      </c>
    </row>
    <row r="1396" spans="1:9">
      <c r="A1396" s="264">
        <v>1395</v>
      </c>
      <c r="B1396" s="16" t="s">
        <v>1869</v>
      </c>
      <c r="C1396" s="31"/>
      <c r="D1396" s="31"/>
      <c r="E1396" s="31"/>
      <c r="F1396" s="31" t="s">
        <v>6017</v>
      </c>
      <c r="G1396" s="31"/>
      <c r="H1396" s="31"/>
      <c r="I1396">
        <f>_xlfn.XLOOKUP(C1396,'様式Ⅲ－1(男子)'!$D$19:$D$108,'様式Ⅲ－1(男子)'!$J$19:$J$108)</f>
        <v>0</v>
      </c>
    </row>
    <row r="1397" spans="1:9">
      <c r="A1397" s="264">
        <v>1396</v>
      </c>
      <c r="B1397" s="16" t="s">
        <v>1870</v>
      </c>
      <c r="C1397" s="31"/>
      <c r="D1397" s="31"/>
      <c r="E1397" s="31"/>
      <c r="F1397" s="31" t="s">
        <v>6017</v>
      </c>
      <c r="G1397" s="31"/>
      <c r="H1397" s="31"/>
      <c r="I1397">
        <f>_xlfn.XLOOKUP(C1397,'様式Ⅲ－1(男子)'!$D$19:$D$108,'様式Ⅲ－1(男子)'!$J$19:$J$108)</f>
        <v>0</v>
      </c>
    </row>
    <row r="1398" spans="1:9">
      <c r="A1398" s="264">
        <v>1397</v>
      </c>
      <c r="B1398" s="16" t="s">
        <v>1871</v>
      </c>
      <c r="C1398" s="31"/>
      <c r="D1398" s="31"/>
      <c r="E1398" s="31"/>
      <c r="F1398" s="31" t="s">
        <v>6017</v>
      </c>
      <c r="G1398" s="31"/>
      <c r="H1398" s="31"/>
      <c r="I1398">
        <f>_xlfn.XLOOKUP(C1398,'様式Ⅲ－1(男子)'!$D$19:$D$108,'様式Ⅲ－1(男子)'!$J$19:$J$108)</f>
        <v>0</v>
      </c>
    </row>
    <row r="1399" spans="1:9">
      <c r="A1399" s="264">
        <v>1398</v>
      </c>
      <c r="B1399" s="16" t="s">
        <v>1872</v>
      </c>
      <c r="C1399" s="31"/>
      <c r="D1399" s="31"/>
      <c r="E1399" s="31"/>
      <c r="F1399" s="31" t="s">
        <v>6017</v>
      </c>
      <c r="G1399" s="31"/>
      <c r="H1399" s="31"/>
      <c r="I1399">
        <f>_xlfn.XLOOKUP(C1399,'様式Ⅲ－1(男子)'!$D$19:$D$108,'様式Ⅲ－1(男子)'!$J$19:$J$108)</f>
        <v>0</v>
      </c>
    </row>
    <row r="1400" spans="1:9">
      <c r="A1400" s="264">
        <v>1399</v>
      </c>
      <c r="B1400" s="16" t="s">
        <v>1873</v>
      </c>
      <c r="C1400" s="31"/>
      <c r="D1400" s="31"/>
      <c r="E1400" s="31"/>
      <c r="F1400" s="31" t="s">
        <v>6017</v>
      </c>
      <c r="G1400" s="31"/>
      <c r="H1400" s="31"/>
      <c r="I1400">
        <f>_xlfn.XLOOKUP(C1400,'様式Ⅲ－1(男子)'!$D$19:$D$108,'様式Ⅲ－1(男子)'!$J$19:$J$108)</f>
        <v>0</v>
      </c>
    </row>
    <row r="1401" spans="1:9">
      <c r="A1401" s="264">
        <v>1400</v>
      </c>
      <c r="B1401" s="16" t="s">
        <v>1874</v>
      </c>
      <c r="C1401" s="31"/>
      <c r="D1401" s="31"/>
      <c r="E1401" s="31"/>
      <c r="F1401" s="31" t="s">
        <v>6017</v>
      </c>
      <c r="G1401" s="31"/>
      <c r="H1401" s="31"/>
      <c r="I1401">
        <f>_xlfn.XLOOKUP(C1401,'様式Ⅲ－1(男子)'!$D$19:$D$108,'様式Ⅲ－1(男子)'!$J$19:$J$108)</f>
        <v>0</v>
      </c>
    </row>
    <row r="1402" spans="1:9">
      <c r="A1402" s="264">
        <v>1401</v>
      </c>
      <c r="B1402" s="16" t="s">
        <v>1875</v>
      </c>
      <c r="C1402" s="31"/>
      <c r="D1402" s="31"/>
      <c r="E1402" s="31"/>
      <c r="F1402" s="31" t="s">
        <v>6017</v>
      </c>
      <c r="G1402" s="31"/>
      <c r="H1402" s="31"/>
      <c r="I1402">
        <f>_xlfn.XLOOKUP(C1402,'様式Ⅲ－1(男子)'!$D$19:$D$108,'様式Ⅲ－1(男子)'!$J$19:$J$108)</f>
        <v>0</v>
      </c>
    </row>
    <row r="1403" spans="1:9">
      <c r="A1403" s="264">
        <v>1402</v>
      </c>
      <c r="B1403" s="16" t="s">
        <v>1876</v>
      </c>
      <c r="C1403" s="31"/>
      <c r="D1403" s="31"/>
      <c r="E1403" s="31"/>
      <c r="F1403" s="31" t="s">
        <v>6017</v>
      </c>
      <c r="G1403" s="31"/>
      <c r="H1403" s="31"/>
      <c r="I1403">
        <f>_xlfn.XLOOKUP(C1403,'様式Ⅲ－1(男子)'!$D$19:$D$108,'様式Ⅲ－1(男子)'!$J$19:$J$108)</f>
        <v>0</v>
      </c>
    </row>
    <row r="1404" spans="1:9">
      <c r="A1404" s="264">
        <v>1403</v>
      </c>
      <c r="B1404" s="16" t="s">
        <v>1877</v>
      </c>
      <c r="C1404" s="31"/>
      <c r="D1404" s="31"/>
      <c r="E1404" s="31"/>
      <c r="F1404" s="31" t="s">
        <v>6017</v>
      </c>
      <c r="G1404" s="31"/>
      <c r="H1404" s="31"/>
      <c r="I1404">
        <f>_xlfn.XLOOKUP(C1404,'様式Ⅲ－1(男子)'!$D$19:$D$108,'様式Ⅲ－1(男子)'!$J$19:$J$108)</f>
        <v>0</v>
      </c>
    </row>
    <row r="1405" spans="1:9">
      <c r="A1405" s="264">
        <v>1404</v>
      </c>
      <c r="B1405" s="16" t="s">
        <v>1878</v>
      </c>
      <c r="C1405" s="31"/>
      <c r="D1405" s="31"/>
      <c r="E1405" s="31"/>
      <c r="F1405" s="31" t="s">
        <v>6017</v>
      </c>
      <c r="G1405" s="31"/>
      <c r="H1405" s="31"/>
      <c r="I1405">
        <f>_xlfn.XLOOKUP(C1405,'様式Ⅲ－1(男子)'!$D$19:$D$108,'様式Ⅲ－1(男子)'!$J$19:$J$108)</f>
        <v>0</v>
      </c>
    </row>
    <row r="1406" spans="1:9">
      <c r="A1406" s="264">
        <v>1405</v>
      </c>
      <c r="B1406" s="16" t="s">
        <v>1879</v>
      </c>
      <c r="C1406" s="31"/>
      <c r="D1406" s="31"/>
      <c r="E1406" s="31"/>
      <c r="F1406" s="31" t="s">
        <v>6017</v>
      </c>
      <c r="G1406" s="31"/>
      <c r="H1406" s="31"/>
      <c r="I1406">
        <f>_xlfn.XLOOKUP(C1406,'様式Ⅲ－1(男子)'!$D$19:$D$108,'様式Ⅲ－1(男子)'!$J$19:$J$108)</f>
        <v>0</v>
      </c>
    </row>
    <row r="1407" spans="1:9">
      <c r="A1407" s="264">
        <v>1406</v>
      </c>
      <c r="B1407" s="16" t="s">
        <v>1880</v>
      </c>
      <c r="C1407" s="31"/>
      <c r="D1407" s="31"/>
      <c r="E1407" s="31"/>
      <c r="F1407" s="31" t="s">
        <v>6017</v>
      </c>
      <c r="G1407" s="31"/>
      <c r="H1407" s="31"/>
      <c r="I1407">
        <f>_xlfn.XLOOKUP(C1407,'様式Ⅲ－1(男子)'!$D$19:$D$108,'様式Ⅲ－1(男子)'!$J$19:$J$108)</f>
        <v>0</v>
      </c>
    </row>
    <row r="1408" spans="1:9">
      <c r="A1408" s="264">
        <v>1407</v>
      </c>
      <c r="B1408" s="16" t="s">
        <v>1881</v>
      </c>
      <c r="C1408" s="31"/>
      <c r="D1408" s="31"/>
      <c r="E1408" s="31"/>
      <c r="F1408" s="31" t="s">
        <v>6017</v>
      </c>
      <c r="G1408" s="31"/>
      <c r="H1408" s="31"/>
      <c r="I1408">
        <f>_xlfn.XLOOKUP(C1408,'様式Ⅲ－1(男子)'!$D$19:$D$108,'様式Ⅲ－1(男子)'!$J$19:$J$108)</f>
        <v>0</v>
      </c>
    </row>
    <row r="1409" spans="1:9">
      <c r="A1409" s="264">
        <v>1408</v>
      </c>
      <c r="B1409" s="16" t="s">
        <v>1882</v>
      </c>
      <c r="C1409" s="31"/>
      <c r="D1409" s="31"/>
      <c r="E1409" s="31"/>
      <c r="F1409" s="31" t="s">
        <v>6017</v>
      </c>
      <c r="G1409" s="31"/>
      <c r="H1409" s="31"/>
      <c r="I1409">
        <f>_xlfn.XLOOKUP(C1409,'様式Ⅲ－1(男子)'!$D$19:$D$108,'様式Ⅲ－1(男子)'!$J$19:$J$108)</f>
        <v>0</v>
      </c>
    </row>
    <row r="1410" spans="1:9">
      <c r="A1410" s="264">
        <v>1409</v>
      </c>
      <c r="B1410" s="16" t="s">
        <v>1883</v>
      </c>
      <c r="C1410" s="31"/>
      <c r="D1410" s="31"/>
      <c r="E1410" s="31"/>
      <c r="F1410" s="31" t="s">
        <v>6017</v>
      </c>
      <c r="G1410" s="31"/>
      <c r="H1410" s="31"/>
      <c r="I1410">
        <f>_xlfn.XLOOKUP(C1410,'様式Ⅲ－1(男子)'!$D$19:$D$108,'様式Ⅲ－1(男子)'!$J$19:$J$108)</f>
        <v>0</v>
      </c>
    </row>
    <row r="1411" spans="1:9">
      <c r="A1411" s="264">
        <v>1410</v>
      </c>
      <c r="B1411" s="16" t="s">
        <v>1884</v>
      </c>
      <c r="C1411" s="31"/>
      <c r="D1411" s="31"/>
      <c r="E1411" s="31"/>
      <c r="F1411" s="31" t="s">
        <v>6017</v>
      </c>
      <c r="G1411" s="31"/>
      <c r="H1411" s="31"/>
      <c r="I1411">
        <f>_xlfn.XLOOKUP(C1411,'様式Ⅲ－1(男子)'!$D$19:$D$108,'様式Ⅲ－1(男子)'!$J$19:$J$108)</f>
        <v>0</v>
      </c>
    </row>
    <row r="1412" spans="1:9">
      <c r="A1412" s="264">
        <v>1411</v>
      </c>
      <c r="B1412" s="16" t="s">
        <v>1885</v>
      </c>
      <c r="C1412" s="31"/>
      <c r="D1412" s="31"/>
      <c r="E1412" s="31"/>
      <c r="F1412" s="31" t="s">
        <v>6017</v>
      </c>
      <c r="G1412" s="31"/>
      <c r="H1412" s="31"/>
      <c r="I1412">
        <f>_xlfn.XLOOKUP(C1412,'様式Ⅲ－1(男子)'!$D$19:$D$108,'様式Ⅲ－1(男子)'!$J$19:$J$108)</f>
        <v>0</v>
      </c>
    </row>
    <row r="1413" spans="1:9">
      <c r="A1413" s="264">
        <v>1412</v>
      </c>
      <c r="B1413" s="16" t="s">
        <v>1886</v>
      </c>
      <c r="C1413" s="31"/>
      <c r="D1413" s="31"/>
      <c r="E1413" s="31"/>
      <c r="F1413" s="31" t="s">
        <v>6017</v>
      </c>
      <c r="G1413" s="31"/>
      <c r="H1413" s="31"/>
      <c r="I1413">
        <f>_xlfn.XLOOKUP(C1413,'様式Ⅲ－1(男子)'!$D$19:$D$108,'様式Ⅲ－1(男子)'!$J$19:$J$108)</f>
        <v>0</v>
      </c>
    </row>
    <row r="1414" spans="1:9">
      <c r="A1414" s="264">
        <v>1413</v>
      </c>
      <c r="B1414" s="16" t="s">
        <v>1887</v>
      </c>
      <c r="C1414" s="31"/>
      <c r="D1414" s="31"/>
      <c r="E1414" s="31"/>
      <c r="F1414" s="31" t="s">
        <v>6017</v>
      </c>
      <c r="G1414" s="31"/>
      <c r="H1414" s="31"/>
      <c r="I1414">
        <f>_xlfn.XLOOKUP(C1414,'様式Ⅲ－1(男子)'!$D$19:$D$108,'様式Ⅲ－1(男子)'!$J$19:$J$108)</f>
        <v>0</v>
      </c>
    </row>
    <row r="1415" spans="1:9">
      <c r="A1415" s="264">
        <v>1414</v>
      </c>
      <c r="B1415" s="16" t="s">
        <v>1888</v>
      </c>
      <c r="C1415" s="31"/>
      <c r="D1415" s="31"/>
      <c r="E1415" s="31"/>
      <c r="F1415" s="31" t="s">
        <v>6017</v>
      </c>
      <c r="G1415" s="31"/>
      <c r="H1415" s="31"/>
      <c r="I1415">
        <f>_xlfn.XLOOKUP(C1415,'様式Ⅲ－1(男子)'!$D$19:$D$108,'様式Ⅲ－1(男子)'!$J$19:$J$108)</f>
        <v>0</v>
      </c>
    </row>
    <row r="1416" spans="1:9">
      <c r="A1416" s="264">
        <v>1415</v>
      </c>
      <c r="B1416" s="16" t="s">
        <v>1889</v>
      </c>
      <c r="C1416" s="31"/>
      <c r="D1416" s="31"/>
      <c r="E1416" s="31"/>
      <c r="F1416" s="31" t="s">
        <v>6017</v>
      </c>
      <c r="G1416" s="31"/>
      <c r="H1416" s="31"/>
      <c r="I1416">
        <f>_xlfn.XLOOKUP(C1416,'様式Ⅲ－1(男子)'!$D$19:$D$108,'様式Ⅲ－1(男子)'!$J$19:$J$108)</f>
        <v>0</v>
      </c>
    </row>
    <row r="1417" spans="1:9">
      <c r="A1417" s="264">
        <v>1416</v>
      </c>
      <c r="B1417" s="16" t="s">
        <v>1890</v>
      </c>
      <c r="C1417" s="31"/>
      <c r="D1417" s="31"/>
      <c r="E1417" s="31"/>
      <c r="F1417" s="31" t="s">
        <v>6017</v>
      </c>
      <c r="G1417" s="31"/>
      <c r="H1417" s="31"/>
      <c r="I1417">
        <f>_xlfn.XLOOKUP(C1417,'様式Ⅲ－1(男子)'!$D$19:$D$108,'様式Ⅲ－1(男子)'!$J$19:$J$108)</f>
        <v>0</v>
      </c>
    </row>
    <row r="1418" spans="1:9">
      <c r="A1418" s="264">
        <v>1417</v>
      </c>
      <c r="B1418" s="16" t="s">
        <v>1891</v>
      </c>
      <c r="C1418" s="31"/>
      <c r="D1418" s="31"/>
      <c r="E1418" s="31"/>
      <c r="F1418" s="31" t="s">
        <v>6017</v>
      </c>
      <c r="G1418" s="31"/>
      <c r="H1418" s="31"/>
      <c r="I1418">
        <f>_xlfn.XLOOKUP(C1418,'様式Ⅲ－1(男子)'!$D$19:$D$108,'様式Ⅲ－1(男子)'!$J$19:$J$108)</f>
        <v>0</v>
      </c>
    </row>
    <row r="1419" spans="1:9">
      <c r="A1419" s="264">
        <v>1418</v>
      </c>
      <c r="B1419" s="16" t="s">
        <v>1892</v>
      </c>
      <c r="C1419" s="31"/>
      <c r="D1419" s="31"/>
      <c r="E1419" s="31"/>
      <c r="F1419" s="31" t="s">
        <v>6017</v>
      </c>
      <c r="G1419" s="31"/>
      <c r="H1419" s="31"/>
      <c r="I1419">
        <f>_xlfn.XLOOKUP(C1419,'様式Ⅲ－1(男子)'!$D$19:$D$108,'様式Ⅲ－1(男子)'!$J$19:$J$108)</f>
        <v>0</v>
      </c>
    </row>
    <row r="1420" spans="1:9">
      <c r="A1420" s="264">
        <v>1419</v>
      </c>
      <c r="B1420" s="16" t="s">
        <v>1893</v>
      </c>
      <c r="C1420" s="31"/>
      <c r="D1420" s="31"/>
      <c r="E1420" s="31"/>
      <c r="F1420" s="31" t="s">
        <v>6017</v>
      </c>
      <c r="G1420" s="31"/>
      <c r="H1420" s="31"/>
      <c r="I1420">
        <f>_xlfn.XLOOKUP(C1420,'様式Ⅲ－1(男子)'!$D$19:$D$108,'様式Ⅲ－1(男子)'!$J$19:$J$108)</f>
        <v>0</v>
      </c>
    </row>
    <row r="1421" spans="1:9">
      <c r="A1421" s="264">
        <v>1420</v>
      </c>
      <c r="B1421" s="16" t="s">
        <v>1894</v>
      </c>
      <c r="C1421" s="31"/>
      <c r="D1421" s="31"/>
      <c r="E1421" s="31"/>
      <c r="F1421" s="31" t="s">
        <v>6017</v>
      </c>
      <c r="G1421" s="31"/>
      <c r="H1421" s="31"/>
      <c r="I1421">
        <f>_xlfn.XLOOKUP(C1421,'様式Ⅲ－1(男子)'!$D$19:$D$108,'様式Ⅲ－1(男子)'!$J$19:$J$108)</f>
        <v>0</v>
      </c>
    </row>
    <row r="1422" spans="1:9">
      <c r="A1422" s="264">
        <v>1421</v>
      </c>
      <c r="B1422" s="16" t="s">
        <v>1895</v>
      </c>
      <c r="C1422" s="31"/>
      <c r="D1422" s="31"/>
      <c r="E1422" s="31"/>
      <c r="F1422" s="31" t="s">
        <v>6017</v>
      </c>
      <c r="G1422" s="31"/>
      <c r="H1422" s="31"/>
      <c r="I1422">
        <f>_xlfn.XLOOKUP(C1422,'様式Ⅲ－1(男子)'!$D$19:$D$108,'様式Ⅲ－1(男子)'!$J$19:$J$108)</f>
        <v>0</v>
      </c>
    </row>
    <row r="1423" spans="1:9">
      <c r="A1423" s="264">
        <v>1422</v>
      </c>
      <c r="B1423" s="16" t="s">
        <v>1896</v>
      </c>
      <c r="C1423" s="31"/>
      <c r="D1423" s="31"/>
      <c r="E1423" s="31"/>
      <c r="F1423" s="31" t="s">
        <v>6017</v>
      </c>
      <c r="G1423" s="31"/>
      <c r="H1423" s="31"/>
      <c r="I1423">
        <f>_xlfn.XLOOKUP(C1423,'様式Ⅲ－1(男子)'!$D$19:$D$108,'様式Ⅲ－1(男子)'!$J$19:$J$108)</f>
        <v>0</v>
      </c>
    </row>
    <row r="1424" spans="1:9">
      <c r="A1424" s="264">
        <v>1423</v>
      </c>
      <c r="B1424" s="16" t="s">
        <v>1897</v>
      </c>
      <c r="C1424" s="31"/>
      <c r="D1424" s="31"/>
      <c r="E1424" s="31"/>
      <c r="F1424" s="31" t="s">
        <v>6017</v>
      </c>
      <c r="G1424" s="31"/>
      <c r="H1424" s="31"/>
      <c r="I1424">
        <f>_xlfn.XLOOKUP(C1424,'様式Ⅲ－1(男子)'!$D$19:$D$108,'様式Ⅲ－1(男子)'!$J$19:$J$108)</f>
        <v>0</v>
      </c>
    </row>
    <row r="1425" spans="1:9">
      <c r="A1425" s="264">
        <v>1424</v>
      </c>
      <c r="B1425" s="16" t="s">
        <v>1898</v>
      </c>
      <c r="C1425" s="31"/>
      <c r="D1425" s="31"/>
      <c r="E1425" s="31"/>
      <c r="F1425" s="31" t="s">
        <v>6017</v>
      </c>
      <c r="G1425" s="31"/>
      <c r="H1425" s="31"/>
      <c r="I1425">
        <f>_xlfn.XLOOKUP(C1425,'様式Ⅲ－1(男子)'!$D$19:$D$108,'様式Ⅲ－1(男子)'!$J$19:$J$108)</f>
        <v>0</v>
      </c>
    </row>
    <row r="1426" spans="1:9">
      <c r="A1426" s="264">
        <v>1425</v>
      </c>
      <c r="B1426" s="16" t="s">
        <v>1899</v>
      </c>
      <c r="C1426" s="31"/>
      <c r="D1426" s="31"/>
      <c r="E1426" s="31"/>
      <c r="F1426" s="31" t="s">
        <v>6017</v>
      </c>
      <c r="G1426" s="31"/>
      <c r="H1426" s="31"/>
      <c r="I1426">
        <f>_xlfn.XLOOKUP(C1426,'様式Ⅲ－1(男子)'!$D$19:$D$108,'様式Ⅲ－1(男子)'!$J$19:$J$108)</f>
        <v>0</v>
      </c>
    </row>
    <row r="1427" spans="1:9">
      <c r="A1427" s="264">
        <v>1426</v>
      </c>
      <c r="B1427" s="16" t="s">
        <v>1900</v>
      </c>
      <c r="C1427" s="31"/>
      <c r="D1427" s="31"/>
      <c r="E1427" s="31"/>
      <c r="F1427" s="31" t="s">
        <v>6017</v>
      </c>
      <c r="G1427" s="31"/>
      <c r="H1427" s="31"/>
      <c r="I1427">
        <f>_xlfn.XLOOKUP(C1427,'様式Ⅲ－1(男子)'!$D$19:$D$108,'様式Ⅲ－1(男子)'!$J$19:$J$108)</f>
        <v>0</v>
      </c>
    </row>
    <row r="1428" spans="1:9">
      <c r="A1428" s="264">
        <v>1427</v>
      </c>
      <c r="B1428" s="16" t="s">
        <v>1901</v>
      </c>
      <c r="C1428" s="31"/>
      <c r="D1428" s="31"/>
      <c r="E1428" s="31"/>
      <c r="F1428" s="31" t="s">
        <v>6017</v>
      </c>
      <c r="G1428" s="31"/>
      <c r="H1428" s="31"/>
      <c r="I1428">
        <f>_xlfn.XLOOKUP(C1428,'様式Ⅲ－1(男子)'!$D$19:$D$108,'様式Ⅲ－1(男子)'!$J$19:$J$108)</f>
        <v>0</v>
      </c>
    </row>
    <row r="1429" spans="1:9">
      <c r="A1429" s="264">
        <v>1428</v>
      </c>
      <c r="B1429" s="16" t="s">
        <v>1902</v>
      </c>
      <c r="C1429" s="31"/>
      <c r="D1429" s="31"/>
      <c r="E1429" s="31"/>
      <c r="F1429" s="31" t="s">
        <v>6017</v>
      </c>
      <c r="G1429" s="31"/>
      <c r="H1429" s="31"/>
      <c r="I1429">
        <f>_xlfn.XLOOKUP(C1429,'様式Ⅲ－1(男子)'!$D$19:$D$108,'様式Ⅲ－1(男子)'!$J$19:$J$108)</f>
        <v>0</v>
      </c>
    </row>
    <row r="1430" spans="1:9">
      <c r="A1430" s="264">
        <v>1429</v>
      </c>
      <c r="B1430" s="16" t="s">
        <v>1903</v>
      </c>
      <c r="C1430" s="31"/>
      <c r="D1430" s="31"/>
      <c r="E1430" s="31"/>
      <c r="F1430" s="31" t="s">
        <v>6017</v>
      </c>
      <c r="G1430" s="31"/>
      <c r="H1430" s="31"/>
      <c r="I1430">
        <f>_xlfn.XLOOKUP(C1430,'様式Ⅲ－1(男子)'!$D$19:$D$108,'様式Ⅲ－1(男子)'!$J$19:$J$108)</f>
        <v>0</v>
      </c>
    </row>
    <row r="1431" spans="1:9">
      <c r="A1431" s="264">
        <v>1430</v>
      </c>
      <c r="B1431" s="16" t="s">
        <v>1904</v>
      </c>
      <c r="C1431" s="31"/>
      <c r="D1431" s="31"/>
      <c r="E1431" s="31"/>
      <c r="F1431" s="31" t="s">
        <v>6017</v>
      </c>
      <c r="G1431" s="31"/>
      <c r="H1431" s="31"/>
      <c r="I1431">
        <f>_xlfn.XLOOKUP(C1431,'様式Ⅲ－1(男子)'!$D$19:$D$108,'様式Ⅲ－1(男子)'!$J$19:$J$108)</f>
        <v>0</v>
      </c>
    </row>
    <row r="1432" spans="1:9">
      <c r="A1432" s="264">
        <v>1431</v>
      </c>
      <c r="B1432" s="16" t="s">
        <v>1905</v>
      </c>
      <c r="C1432" s="31"/>
      <c r="D1432" s="31"/>
      <c r="E1432" s="31"/>
      <c r="F1432" s="31" t="s">
        <v>6017</v>
      </c>
      <c r="G1432" s="31"/>
      <c r="H1432" s="31"/>
      <c r="I1432">
        <f>_xlfn.XLOOKUP(C1432,'様式Ⅲ－1(男子)'!$D$19:$D$108,'様式Ⅲ－1(男子)'!$J$19:$J$108)</f>
        <v>0</v>
      </c>
    </row>
    <row r="1433" spans="1:9">
      <c r="A1433" s="264">
        <v>1432</v>
      </c>
      <c r="B1433" s="16" t="s">
        <v>1906</v>
      </c>
      <c r="C1433" s="31"/>
      <c r="D1433" s="31"/>
      <c r="E1433" s="31"/>
      <c r="F1433" s="31" t="s">
        <v>6017</v>
      </c>
      <c r="G1433" s="31"/>
      <c r="H1433" s="31"/>
      <c r="I1433">
        <f>_xlfn.XLOOKUP(C1433,'様式Ⅲ－1(男子)'!$D$19:$D$108,'様式Ⅲ－1(男子)'!$J$19:$J$108)</f>
        <v>0</v>
      </c>
    </row>
    <row r="1434" spans="1:9">
      <c r="A1434" s="264">
        <v>1433</v>
      </c>
      <c r="B1434" s="16" t="s">
        <v>1907</v>
      </c>
      <c r="C1434" s="31"/>
      <c r="D1434" s="31"/>
      <c r="E1434" s="31"/>
      <c r="F1434" s="31" t="s">
        <v>6017</v>
      </c>
      <c r="G1434" s="31"/>
      <c r="H1434" s="31"/>
      <c r="I1434">
        <f>_xlfn.XLOOKUP(C1434,'様式Ⅲ－1(男子)'!$D$19:$D$108,'様式Ⅲ－1(男子)'!$J$19:$J$108)</f>
        <v>0</v>
      </c>
    </row>
    <row r="1435" spans="1:9">
      <c r="A1435" s="264">
        <v>1434</v>
      </c>
      <c r="B1435" s="16" t="s">
        <v>1908</v>
      </c>
      <c r="C1435" s="31"/>
      <c r="D1435" s="31"/>
      <c r="E1435" s="31"/>
      <c r="F1435" s="31" t="s">
        <v>6017</v>
      </c>
      <c r="G1435" s="31"/>
      <c r="H1435" s="31"/>
      <c r="I1435">
        <f>_xlfn.XLOOKUP(C1435,'様式Ⅲ－1(男子)'!$D$19:$D$108,'様式Ⅲ－1(男子)'!$J$19:$J$108)</f>
        <v>0</v>
      </c>
    </row>
    <row r="1436" spans="1:9">
      <c r="A1436" s="264">
        <v>1435</v>
      </c>
      <c r="B1436" s="16" t="s">
        <v>1909</v>
      </c>
      <c r="C1436" s="31"/>
      <c r="D1436" s="31"/>
      <c r="E1436" s="31"/>
      <c r="F1436" s="31" t="s">
        <v>6017</v>
      </c>
      <c r="G1436" s="31"/>
      <c r="H1436" s="31"/>
      <c r="I1436">
        <f>_xlfn.XLOOKUP(C1436,'様式Ⅲ－1(男子)'!$D$19:$D$108,'様式Ⅲ－1(男子)'!$J$19:$J$108)</f>
        <v>0</v>
      </c>
    </row>
    <row r="1437" spans="1:9">
      <c r="A1437" s="264">
        <v>1436</v>
      </c>
      <c r="B1437" s="16" t="s">
        <v>1910</v>
      </c>
      <c r="C1437" s="31"/>
      <c r="D1437" s="31"/>
      <c r="E1437" s="31"/>
      <c r="F1437" s="31" t="s">
        <v>6017</v>
      </c>
      <c r="G1437" s="31"/>
      <c r="H1437" s="31"/>
      <c r="I1437">
        <f>_xlfn.XLOOKUP(C1437,'様式Ⅲ－1(男子)'!$D$19:$D$108,'様式Ⅲ－1(男子)'!$J$19:$J$108)</f>
        <v>0</v>
      </c>
    </row>
    <row r="1438" spans="1:9">
      <c r="A1438" s="264">
        <v>1437</v>
      </c>
      <c r="B1438" s="16" t="s">
        <v>1911</v>
      </c>
      <c r="C1438" s="31"/>
      <c r="D1438" s="31"/>
      <c r="E1438" s="31"/>
      <c r="F1438" s="31" t="s">
        <v>6017</v>
      </c>
      <c r="G1438" s="31"/>
      <c r="H1438" s="31"/>
      <c r="I1438">
        <f>_xlfn.XLOOKUP(C1438,'様式Ⅲ－1(男子)'!$D$19:$D$108,'様式Ⅲ－1(男子)'!$J$19:$J$108)</f>
        <v>0</v>
      </c>
    </row>
    <row r="1439" spans="1:9">
      <c r="A1439" s="264">
        <v>1438</v>
      </c>
      <c r="B1439" s="16" t="s">
        <v>1912</v>
      </c>
      <c r="C1439" s="31"/>
      <c r="D1439" s="31"/>
      <c r="E1439" s="31"/>
      <c r="F1439" s="31" t="s">
        <v>6017</v>
      </c>
      <c r="G1439" s="31"/>
      <c r="H1439" s="31"/>
      <c r="I1439">
        <f>_xlfn.XLOOKUP(C1439,'様式Ⅲ－1(男子)'!$D$19:$D$108,'様式Ⅲ－1(男子)'!$J$19:$J$108)</f>
        <v>0</v>
      </c>
    </row>
    <row r="1440" spans="1:9">
      <c r="A1440" s="264">
        <v>1439</v>
      </c>
      <c r="B1440" s="16" t="s">
        <v>1913</v>
      </c>
      <c r="C1440" s="31"/>
      <c r="D1440" s="31"/>
      <c r="E1440" s="31"/>
      <c r="F1440" s="31" t="s">
        <v>6017</v>
      </c>
      <c r="G1440" s="31"/>
      <c r="H1440" s="31"/>
      <c r="I1440">
        <f>_xlfn.XLOOKUP(C1440,'様式Ⅲ－1(男子)'!$D$19:$D$108,'様式Ⅲ－1(男子)'!$J$19:$J$108)</f>
        <v>0</v>
      </c>
    </row>
    <row r="1441" spans="1:9">
      <c r="A1441" s="264">
        <v>1440</v>
      </c>
      <c r="B1441" s="16" t="s">
        <v>1914</v>
      </c>
      <c r="C1441" s="31"/>
      <c r="D1441" s="31"/>
      <c r="E1441" s="31"/>
      <c r="F1441" s="31" t="s">
        <v>6017</v>
      </c>
      <c r="G1441" s="31"/>
      <c r="H1441" s="31"/>
      <c r="I1441">
        <f>_xlfn.XLOOKUP(C1441,'様式Ⅲ－1(男子)'!$D$19:$D$108,'様式Ⅲ－1(男子)'!$J$19:$J$108)</f>
        <v>0</v>
      </c>
    </row>
    <row r="1442" spans="1:9">
      <c r="A1442" s="264">
        <v>1441</v>
      </c>
      <c r="B1442" s="16" t="s">
        <v>1915</v>
      </c>
      <c r="C1442" s="31"/>
      <c r="D1442" s="31"/>
      <c r="E1442" s="31"/>
      <c r="F1442" s="31" t="s">
        <v>6017</v>
      </c>
      <c r="G1442" s="31"/>
      <c r="H1442" s="31"/>
      <c r="I1442">
        <f>_xlfn.XLOOKUP(C1442,'様式Ⅲ－1(男子)'!$D$19:$D$108,'様式Ⅲ－1(男子)'!$J$19:$J$108)</f>
        <v>0</v>
      </c>
    </row>
    <row r="1443" spans="1:9">
      <c r="A1443" s="264">
        <v>1442</v>
      </c>
      <c r="B1443" s="16" t="s">
        <v>1916</v>
      </c>
      <c r="C1443" s="31"/>
      <c r="D1443" s="31"/>
      <c r="E1443" s="31"/>
      <c r="F1443" s="31" t="s">
        <v>6017</v>
      </c>
      <c r="G1443" s="31"/>
      <c r="H1443" s="31"/>
      <c r="I1443">
        <f>_xlfn.XLOOKUP(C1443,'様式Ⅲ－1(男子)'!$D$19:$D$108,'様式Ⅲ－1(男子)'!$J$19:$J$108)</f>
        <v>0</v>
      </c>
    </row>
    <row r="1444" spans="1:9">
      <c r="A1444" s="264">
        <v>1443</v>
      </c>
      <c r="B1444" s="16" t="s">
        <v>1917</v>
      </c>
      <c r="C1444" s="31"/>
      <c r="D1444" s="31"/>
      <c r="E1444" s="31"/>
      <c r="F1444" s="31" t="s">
        <v>6017</v>
      </c>
      <c r="G1444" s="31"/>
      <c r="H1444" s="31"/>
      <c r="I1444">
        <f>_xlfn.XLOOKUP(C1444,'様式Ⅲ－1(男子)'!$D$19:$D$108,'様式Ⅲ－1(男子)'!$J$19:$J$108)</f>
        <v>0</v>
      </c>
    </row>
    <row r="1445" spans="1:9">
      <c r="A1445" s="264">
        <v>1444</v>
      </c>
      <c r="B1445" s="16" t="s">
        <v>1918</v>
      </c>
      <c r="C1445" s="31"/>
      <c r="D1445" s="31"/>
      <c r="E1445" s="31"/>
      <c r="F1445" s="31" t="s">
        <v>6017</v>
      </c>
      <c r="G1445" s="31"/>
      <c r="H1445" s="31"/>
      <c r="I1445">
        <f>_xlfn.XLOOKUP(C1445,'様式Ⅲ－1(男子)'!$D$19:$D$108,'様式Ⅲ－1(男子)'!$J$19:$J$108)</f>
        <v>0</v>
      </c>
    </row>
    <row r="1446" spans="1:9">
      <c r="A1446" s="264">
        <v>1445</v>
      </c>
      <c r="B1446" s="16" t="s">
        <v>1919</v>
      </c>
      <c r="C1446" s="31"/>
      <c r="D1446" s="31"/>
      <c r="E1446" s="31"/>
      <c r="F1446" s="31" t="s">
        <v>6017</v>
      </c>
      <c r="G1446" s="31"/>
      <c r="H1446" s="31"/>
      <c r="I1446">
        <f>_xlfn.XLOOKUP(C1446,'様式Ⅲ－1(男子)'!$D$19:$D$108,'様式Ⅲ－1(男子)'!$J$19:$J$108)</f>
        <v>0</v>
      </c>
    </row>
    <row r="1447" spans="1:9">
      <c r="A1447" s="264">
        <v>1446</v>
      </c>
      <c r="B1447" s="16" t="s">
        <v>1920</v>
      </c>
      <c r="C1447" s="31"/>
      <c r="D1447" s="31"/>
      <c r="E1447" s="31"/>
      <c r="F1447" s="31" t="s">
        <v>6017</v>
      </c>
      <c r="G1447" s="31"/>
      <c r="H1447" s="31"/>
      <c r="I1447">
        <f>_xlfn.XLOOKUP(C1447,'様式Ⅲ－1(男子)'!$D$19:$D$108,'様式Ⅲ－1(男子)'!$J$19:$J$108)</f>
        <v>0</v>
      </c>
    </row>
    <row r="1448" spans="1:9">
      <c r="A1448" s="264">
        <v>1447</v>
      </c>
      <c r="B1448" s="16" t="s">
        <v>1921</v>
      </c>
      <c r="C1448" s="31"/>
      <c r="D1448" s="31"/>
      <c r="E1448" s="31"/>
      <c r="F1448" s="31" t="s">
        <v>6017</v>
      </c>
      <c r="G1448" s="31"/>
      <c r="H1448" s="31"/>
      <c r="I1448">
        <f>_xlfn.XLOOKUP(C1448,'様式Ⅲ－1(男子)'!$D$19:$D$108,'様式Ⅲ－1(男子)'!$J$19:$J$108)</f>
        <v>0</v>
      </c>
    </row>
    <row r="1449" spans="1:9">
      <c r="A1449" s="264">
        <v>1448</v>
      </c>
      <c r="B1449" s="16" t="s">
        <v>1922</v>
      </c>
      <c r="C1449" s="31"/>
      <c r="D1449" s="31"/>
      <c r="E1449" s="31"/>
      <c r="F1449" s="31" t="s">
        <v>6017</v>
      </c>
      <c r="G1449" s="31"/>
      <c r="H1449" s="31"/>
      <c r="I1449">
        <f>_xlfn.XLOOKUP(C1449,'様式Ⅲ－1(男子)'!$D$19:$D$108,'様式Ⅲ－1(男子)'!$J$19:$J$108)</f>
        <v>0</v>
      </c>
    </row>
    <row r="1450" spans="1:9">
      <c r="A1450" s="264">
        <v>1449</v>
      </c>
      <c r="B1450" s="16" t="s">
        <v>1923</v>
      </c>
      <c r="C1450" s="31"/>
      <c r="D1450" s="31"/>
      <c r="E1450" s="31"/>
      <c r="F1450" s="31" t="s">
        <v>6017</v>
      </c>
      <c r="G1450" s="31"/>
      <c r="H1450" s="31"/>
      <c r="I1450">
        <f>_xlfn.XLOOKUP(C1450,'様式Ⅲ－1(男子)'!$D$19:$D$108,'様式Ⅲ－1(男子)'!$J$19:$J$108)</f>
        <v>0</v>
      </c>
    </row>
    <row r="1451" spans="1:9">
      <c r="A1451" s="264">
        <v>1450</v>
      </c>
      <c r="B1451" s="16" t="s">
        <v>1924</v>
      </c>
      <c r="C1451" s="31"/>
      <c r="D1451" s="31"/>
      <c r="E1451" s="31"/>
      <c r="F1451" s="31" t="s">
        <v>6017</v>
      </c>
      <c r="G1451" s="31"/>
      <c r="H1451" s="31"/>
      <c r="I1451">
        <f>_xlfn.XLOOKUP(C1451,'様式Ⅲ－1(男子)'!$D$19:$D$108,'様式Ⅲ－1(男子)'!$J$19:$J$108)</f>
        <v>0</v>
      </c>
    </row>
    <row r="1452" spans="1:9">
      <c r="A1452" s="264">
        <v>1451</v>
      </c>
      <c r="B1452" s="16" t="s">
        <v>1925</v>
      </c>
      <c r="C1452" s="31"/>
      <c r="D1452" s="31"/>
      <c r="E1452" s="31"/>
      <c r="F1452" s="31" t="s">
        <v>6017</v>
      </c>
      <c r="G1452" s="31"/>
      <c r="H1452" s="31"/>
      <c r="I1452">
        <f>_xlfn.XLOOKUP(C1452,'様式Ⅲ－1(男子)'!$D$19:$D$108,'様式Ⅲ－1(男子)'!$J$19:$J$108)</f>
        <v>0</v>
      </c>
    </row>
    <row r="1453" spans="1:9">
      <c r="A1453" s="264">
        <v>1452</v>
      </c>
      <c r="B1453" s="16" t="s">
        <v>1926</v>
      </c>
      <c r="C1453" s="31"/>
      <c r="D1453" s="31"/>
      <c r="E1453" s="31"/>
      <c r="F1453" s="31" t="s">
        <v>6017</v>
      </c>
      <c r="G1453" s="31"/>
      <c r="H1453" s="31"/>
      <c r="I1453">
        <f>_xlfn.XLOOKUP(C1453,'様式Ⅲ－1(男子)'!$D$19:$D$108,'様式Ⅲ－1(男子)'!$J$19:$J$108)</f>
        <v>0</v>
      </c>
    </row>
    <row r="1454" spans="1:9">
      <c r="A1454" s="264">
        <v>1453</v>
      </c>
      <c r="B1454" s="16" t="s">
        <v>1927</v>
      </c>
      <c r="C1454" s="31"/>
      <c r="D1454" s="31"/>
      <c r="E1454" s="31"/>
      <c r="F1454" s="31" t="s">
        <v>6017</v>
      </c>
      <c r="G1454" s="31"/>
      <c r="H1454" s="31"/>
      <c r="I1454">
        <f>_xlfn.XLOOKUP(C1454,'様式Ⅲ－1(男子)'!$D$19:$D$108,'様式Ⅲ－1(男子)'!$J$19:$J$108)</f>
        <v>0</v>
      </c>
    </row>
    <row r="1455" spans="1:9">
      <c r="A1455" s="264">
        <v>1454</v>
      </c>
      <c r="B1455" s="16" t="s">
        <v>1928</v>
      </c>
      <c r="C1455" s="31"/>
      <c r="D1455" s="31"/>
      <c r="E1455" s="31"/>
      <c r="F1455" s="31" t="s">
        <v>6017</v>
      </c>
      <c r="G1455" s="31"/>
      <c r="H1455" s="31"/>
      <c r="I1455">
        <f>_xlfn.XLOOKUP(C1455,'様式Ⅲ－1(男子)'!$D$19:$D$108,'様式Ⅲ－1(男子)'!$J$19:$J$108)</f>
        <v>0</v>
      </c>
    </row>
    <row r="1456" spans="1:9">
      <c r="A1456" s="264">
        <v>1455</v>
      </c>
      <c r="B1456" s="16" t="s">
        <v>1929</v>
      </c>
      <c r="C1456" s="31"/>
      <c r="D1456" s="31"/>
      <c r="E1456" s="31"/>
      <c r="F1456" s="31" t="s">
        <v>6017</v>
      </c>
      <c r="G1456" s="31"/>
      <c r="H1456" s="31"/>
      <c r="I1456">
        <f>_xlfn.XLOOKUP(C1456,'様式Ⅲ－1(男子)'!$D$19:$D$108,'様式Ⅲ－1(男子)'!$J$19:$J$108)</f>
        <v>0</v>
      </c>
    </row>
    <row r="1457" spans="1:9">
      <c r="A1457" s="264">
        <v>1456</v>
      </c>
      <c r="B1457" s="16" t="s">
        <v>1930</v>
      </c>
      <c r="C1457" s="31"/>
      <c r="D1457" s="31"/>
      <c r="E1457" s="31"/>
      <c r="F1457" s="31" t="s">
        <v>6017</v>
      </c>
      <c r="G1457" s="31"/>
      <c r="H1457" s="31"/>
      <c r="I1457">
        <f>_xlfn.XLOOKUP(C1457,'様式Ⅲ－1(男子)'!$D$19:$D$108,'様式Ⅲ－1(男子)'!$J$19:$J$108)</f>
        <v>0</v>
      </c>
    </row>
    <row r="1458" spans="1:9">
      <c r="A1458" s="264">
        <v>1457</v>
      </c>
      <c r="B1458" s="16" t="s">
        <v>1931</v>
      </c>
      <c r="C1458" s="31"/>
      <c r="D1458" s="31"/>
      <c r="E1458" s="31"/>
      <c r="F1458" s="31" t="s">
        <v>6017</v>
      </c>
      <c r="G1458" s="31"/>
      <c r="H1458" s="31"/>
      <c r="I1458">
        <f>_xlfn.XLOOKUP(C1458,'様式Ⅲ－1(男子)'!$D$19:$D$108,'様式Ⅲ－1(男子)'!$J$19:$J$108)</f>
        <v>0</v>
      </c>
    </row>
    <row r="1459" spans="1:9">
      <c r="A1459" s="264">
        <v>1458</v>
      </c>
      <c r="B1459" s="16" t="s">
        <v>1932</v>
      </c>
      <c r="C1459" s="31"/>
      <c r="D1459" s="31"/>
      <c r="E1459" s="31"/>
      <c r="F1459" s="31" t="s">
        <v>6017</v>
      </c>
      <c r="G1459" s="31"/>
      <c r="H1459" s="31"/>
      <c r="I1459">
        <f>_xlfn.XLOOKUP(C1459,'様式Ⅲ－1(男子)'!$D$19:$D$108,'様式Ⅲ－1(男子)'!$J$19:$J$108)</f>
        <v>0</v>
      </c>
    </row>
    <row r="1460" spans="1:9">
      <c r="A1460" s="264">
        <v>1459</v>
      </c>
      <c r="B1460" s="16" t="s">
        <v>1933</v>
      </c>
      <c r="C1460" s="31"/>
      <c r="D1460" s="31"/>
      <c r="E1460" s="31"/>
      <c r="F1460" s="31" t="s">
        <v>6017</v>
      </c>
      <c r="G1460" s="31"/>
      <c r="H1460" s="31"/>
      <c r="I1460">
        <f>_xlfn.XLOOKUP(C1460,'様式Ⅲ－1(男子)'!$D$19:$D$108,'様式Ⅲ－1(男子)'!$J$19:$J$108)</f>
        <v>0</v>
      </c>
    </row>
    <row r="1461" spans="1:9">
      <c r="A1461" s="264">
        <v>1460</v>
      </c>
      <c r="B1461" s="16" t="s">
        <v>1934</v>
      </c>
      <c r="C1461" s="31"/>
      <c r="D1461" s="31"/>
      <c r="E1461" s="31"/>
      <c r="F1461" s="31" t="s">
        <v>6017</v>
      </c>
      <c r="G1461" s="31"/>
      <c r="H1461" s="31"/>
      <c r="I1461">
        <f>_xlfn.XLOOKUP(C1461,'様式Ⅲ－1(男子)'!$D$19:$D$108,'様式Ⅲ－1(男子)'!$J$19:$J$108)</f>
        <v>0</v>
      </c>
    </row>
    <row r="1462" spans="1:9">
      <c r="A1462" s="264">
        <v>1461</v>
      </c>
      <c r="B1462" s="16" t="s">
        <v>1935</v>
      </c>
      <c r="C1462" s="31"/>
      <c r="D1462" s="31"/>
      <c r="E1462" s="31"/>
      <c r="F1462" s="31" t="s">
        <v>6017</v>
      </c>
      <c r="G1462" s="31"/>
      <c r="H1462" s="31"/>
      <c r="I1462">
        <f>_xlfn.XLOOKUP(C1462,'様式Ⅲ－1(男子)'!$D$19:$D$108,'様式Ⅲ－1(男子)'!$J$19:$J$108)</f>
        <v>0</v>
      </c>
    </row>
    <row r="1463" spans="1:9">
      <c r="A1463" s="264">
        <v>1462</v>
      </c>
      <c r="B1463" s="16" t="s">
        <v>1936</v>
      </c>
      <c r="C1463" s="31"/>
      <c r="D1463" s="31"/>
      <c r="E1463" s="31"/>
      <c r="F1463" s="31" t="s">
        <v>6017</v>
      </c>
      <c r="G1463" s="31"/>
      <c r="H1463" s="31"/>
      <c r="I1463">
        <f>_xlfn.XLOOKUP(C1463,'様式Ⅲ－1(男子)'!$D$19:$D$108,'様式Ⅲ－1(男子)'!$J$19:$J$108)</f>
        <v>0</v>
      </c>
    </row>
    <row r="1464" spans="1:9">
      <c r="A1464" s="264">
        <v>1463</v>
      </c>
      <c r="B1464" s="16" t="s">
        <v>1937</v>
      </c>
      <c r="C1464" s="31"/>
      <c r="D1464" s="31"/>
      <c r="E1464" s="31"/>
      <c r="F1464" s="31" t="s">
        <v>6017</v>
      </c>
      <c r="G1464" s="31"/>
      <c r="H1464" s="31"/>
      <c r="I1464">
        <f>_xlfn.XLOOKUP(C1464,'様式Ⅲ－1(男子)'!$D$19:$D$108,'様式Ⅲ－1(男子)'!$J$19:$J$108)</f>
        <v>0</v>
      </c>
    </row>
    <row r="1465" spans="1:9">
      <c r="A1465" s="264">
        <v>1464</v>
      </c>
      <c r="B1465" s="16" t="s">
        <v>1938</v>
      </c>
      <c r="C1465" s="31"/>
      <c r="D1465" s="31"/>
      <c r="E1465" s="31"/>
      <c r="F1465" s="31" t="s">
        <v>6017</v>
      </c>
      <c r="G1465" s="31"/>
      <c r="H1465" s="31"/>
      <c r="I1465">
        <f>_xlfn.XLOOKUP(C1465,'様式Ⅲ－1(男子)'!$D$19:$D$108,'様式Ⅲ－1(男子)'!$J$19:$J$108)</f>
        <v>0</v>
      </c>
    </row>
    <row r="1466" spans="1:9">
      <c r="A1466" s="264">
        <v>1465</v>
      </c>
      <c r="B1466" s="16" t="s">
        <v>1939</v>
      </c>
      <c r="C1466" s="31"/>
      <c r="D1466" s="31"/>
      <c r="E1466" s="31"/>
      <c r="F1466" s="31" t="s">
        <v>6017</v>
      </c>
      <c r="G1466" s="31"/>
      <c r="H1466" s="31"/>
      <c r="I1466">
        <f>_xlfn.XLOOKUP(C1466,'様式Ⅲ－1(男子)'!$D$19:$D$108,'様式Ⅲ－1(男子)'!$J$19:$J$108)</f>
        <v>0</v>
      </c>
    </row>
    <row r="1467" spans="1:9">
      <c r="A1467" s="264">
        <v>1466</v>
      </c>
      <c r="B1467" s="16" t="s">
        <v>1940</v>
      </c>
      <c r="C1467" s="31"/>
      <c r="D1467" s="31"/>
      <c r="E1467" s="31"/>
      <c r="F1467" s="31" t="s">
        <v>6017</v>
      </c>
      <c r="G1467" s="31"/>
      <c r="H1467" s="31"/>
      <c r="I1467">
        <f>_xlfn.XLOOKUP(C1467,'様式Ⅲ－1(男子)'!$D$19:$D$108,'様式Ⅲ－1(男子)'!$J$19:$J$108)</f>
        <v>0</v>
      </c>
    </row>
    <row r="1468" spans="1:9">
      <c r="A1468" s="264">
        <v>1467</v>
      </c>
      <c r="B1468" s="16" t="s">
        <v>1941</v>
      </c>
      <c r="C1468" s="31"/>
      <c r="D1468" s="31"/>
      <c r="E1468" s="31"/>
      <c r="F1468" s="31" t="s">
        <v>6017</v>
      </c>
      <c r="G1468" s="31"/>
      <c r="H1468" s="31"/>
      <c r="I1468">
        <f>_xlfn.XLOOKUP(C1468,'様式Ⅲ－1(男子)'!$D$19:$D$108,'様式Ⅲ－1(男子)'!$J$19:$J$108)</f>
        <v>0</v>
      </c>
    </row>
    <row r="1469" spans="1:9">
      <c r="A1469" s="264">
        <v>1468</v>
      </c>
      <c r="B1469" s="16" t="s">
        <v>1942</v>
      </c>
      <c r="C1469" s="31"/>
      <c r="D1469" s="31"/>
      <c r="E1469" s="31"/>
      <c r="F1469" s="31" t="s">
        <v>6017</v>
      </c>
      <c r="G1469" s="31"/>
      <c r="H1469" s="31"/>
      <c r="I1469">
        <f>_xlfn.XLOOKUP(C1469,'様式Ⅲ－1(男子)'!$D$19:$D$108,'様式Ⅲ－1(男子)'!$J$19:$J$108)</f>
        <v>0</v>
      </c>
    </row>
    <row r="1470" spans="1:9">
      <c r="A1470" s="264">
        <v>1469</v>
      </c>
      <c r="B1470" s="16" t="s">
        <v>1943</v>
      </c>
      <c r="C1470" s="31"/>
      <c r="D1470" s="31"/>
      <c r="E1470" s="31"/>
      <c r="F1470" s="31" t="s">
        <v>6017</v>
      </c>
      <c r="G1470" s="31"/>
      <c r="H1470" s="31"/>
      <c r="I1470">
        <f>_xlfn.XLOOKUP(C1470,'様式Ⅲ－1(男子)'!$D$19:$D$108,'様式Ⅲ－1(男子)'!$J$19:$J$108)</f>
        <v>0</v>
      </c>
    </row>
    <row r="1471" spans="1:9">
      <c r="A1471" s="264">
        <v>1470</v>
      </c>
      <c r="B1471" s="16" t="s">
        <v>1944</v>
      </c>
      <c r="C1471" s="31"/>
      <c r="D1471" s="31"/>
      <c r="E1471" s="31"/>
      <c r="F1471" s="31" t="s">
        <v>6017</v>
      </c>
      <c r="G1471" s="31"/>
      <c r="H1471" s="31"/>
      <c r="I1471">
        <f>_xlfn.XLOOKUP(C1471,'様式Ⅲ－1(男子)'!$D$19:$D$108,'様式Ⅲ－1(男子)'!$J$19:$J$108)</f>
        <v>0</v>
      </c>
    </row>
    <row r="1472" spans="1:9">
      <c r="A1472" s="264">
        <v>1471</v>
      </c>
      <c r="B1472" s="16" t="s">
        <v>1945</v>
      </c>
      <c r="C1472" s="31"/>
      <c r="D1472" s="31"/>
      <c r="E1472" s="31"/>
      <c r="F1472" s="31" t="s">
        <v>6017</v>
      </c>
      <c r="G1472" s="31"/>
      <c r="H1472" s="31"/>
      <c r="I1472">
        <f>_xlfn.XLOOKUP(C1472,'様式Ⅲ－1(男子)'!$D$19:$D$108,'様式Ⅲ－1(男子)'!$J$19:$J$108)</f>
        <v>0</v>
      </c>
    </row>
    <row r="1473" spans="1:9">
      <c r="A1473" s="264">
        <v>1472</v>
      </c>
      <c r="B1473" s="16" t="s">
        <v>1946</v>
      </c>
      <c r="C1473" s="31"/>
      <c r="D1473" s="31"/>
      <c r="E1473" s="31"/>
      <c r="F1473" s="31" t="s">
        <v>6017</v>
      </c>
      <c r="G1473" s="31"/>
      <c r="H1473" s="31"/>
      <c r="I1473">
        <f>_xlfn.XLOOKUP(C1473,'様式Ⅲ－1(男子)'!$D$19:$D$108,'様式Ⅲ－1(男子)'!$J$19:$J$108)</f>
        <v>0</v>
      </c>
    </row>
    <row r="1474" spans="1:9">
      <c r="A1474" s="264">
        <v>1473</v>
      </c>
      <c r="B1474" s="16" t="s">
        <v>1947</v>
      </c>
      <c r="C1474" s="31"/>
      <c r="D1474" s="31"/>
      <c r="E1474" s="31"/>
      <c r="F1474" s="31" t="s">
        <v>6017</v>
      </c>
      <c r="G1474" s="31"/>
      <c r="H1474" s="31"/>
      <c r="I1474">
        <f>_xlfn.XLOOKUP(C1474,'様式Ⅲ－1(男子)'!$D$19:$D$108,'様式Ⅲ－1(男子)'!$J$19:$J$108)</f>
        <v>0</v>
      </c>
    </row>
    <row r="1475" spans="1:9">
      <c r="A1475" s="264">
        <v>1474</v>
      </c>
      <c r="B1475" s="16" t="s">
        <v>1948</v>
      </c>
      <c r="C1475" s="31"/>
      <c r="D1475" s="31"/>
      <c r="E1475" s="31"/>
      <c r="F1475" s="31" t="s">
        <v>6017</v>
      </c>
      <c r="G1475" s="31"/>
      <c r="H1475" s="31"/>
      <c r="I1475">
        <f>_xlfn.XLOOKUP(C1475,'様式Ⅲ－1(男子)'!$D$19:$D$108,'様式Ⅲ－1(男子)'!$J$19:$J$108)</f>
        <v>0</v>
      </c>
    </row>
    <row r="1476" spans="1:9">
      <c r="A1476" s="264">
        <v>1475</v>
      </c>
      <c r="B1476" s="16" t="s">
        <v>1949</v>
      </c>
      <c r="C1476" s="31"/>
      <c r="D1476" s="31"/>
      <c r="E1476" s="31"/>
      <c r="F1476" s="31" t="s">
        <v>6017</v>
      </c>
      <c r="G1476" s="31"/>
      <c r="H1476" s="31"/>
      <c r="I1476">
        <f>_xlfn.XLOOKUP(C1476,'様式Ⅲ－1(男子)'!$D$19:$D$108,'様式Ⅲ－1(男子)'!$J$19:$J$108)</f>
        <v>0</v>
      </c>
    </row>
    <row r="1477" spans="1:9">
      <c r="A1477" s="264">
        <v>1476</v>
      </c>
      <c r="B1477" s="16" t="s">
        <v>1950</v>
      </c>
      <c r="F1477" s="31" t="s">
        <v>6017</v>
      </c>
      <c r="I1477">
        <f>_xlfn.XLOOKUP(C1477,'様式Ⅲ－1(男子)'!$D$19:$D$108,'様式Ⅲ－1(男子)'!$J$19:$J$108)</f>
        <v>0</v>
      </c>
    </row>
    <row r="1478" spans="1:9">
      <c r="A1478" s="264">
        <v>1477</v>
      </c>
      <c r="B1478" s="16" t="s">
        <v>1951</v>
      </c>
      <c r="F1478" s="31" t="s">
        <v>6017</v>
      </c>
      <c r="I1478">
        <f>_xlfn.XLOOKUP(C1478,'様式Ⅲ－1(男子)'!$D$19:$D$108,'様式Ⅲ－1(男子)'!$J$19:$J$108)</f>
        <v>0</v>
      </c>
    </row>
    <row r="1479" spans="1:9">
      <c r="A1479" s="264">
        <v>1478</v>
      </c>
      <c r="B1479" s="16" t="s">
        <v>1952</v>
      </c>
      <c r="F1479" s="31" t="s">
        <v>6017</v>
      </c>
      <c r="I1479">
        <f>_xlfn.XLOOKUP(C1479,'様式Ⅲ－1(男子)'!$D$19:$D$108,'様式Ⅲ－1(男子)'!$J$19:$J$108)</f>
        <v>0</v>
      </c>
    </row>
    <row r="1480" spans="1:9">
      <c r="A1480" s="264">
        <v>1479</v>
      </c>
      <c r="B1480" s="16" t="s">
        <v>1953</v>
      </c>
      <c r="F1480" s="31" t="s">
        <v>6017</v>
      </c>
      <c r="I1480">
        <f>_xlfn.XLOOKUP(C1480,'様式Ⅲ－1(男子)'!$D$19:$D$108,'様式Ⅲ－1(男子)'!$J$19:$J$108)</f>
        <v>0</v>
      </c>
    </row>
    <row r="1481" spans="1:9">
      <c r="A1481" s="264">
        <v>1480</v>
      </c>
      <c r="B1481" s="16" t="s">
        <v>1954</v>
      </c>
      <c r="F1481" s="31" t="s">
        <v>6017</v>
      </c>
      <c r="I1481">
        <f>_xlfn.XLOOKUP(C1481,'様式Ⅲ－1(男子)'!$D$19:$D$108,'様式Ⅲ－1(男子)'!$J$19:$J$108)</f>
        <v>0</v>
      </c>
    </row>
    <row r="1482" spans="1:9">
      <c r="A1482" s="264">
        <v>1481</v>
      </c>
      <c r="B1482" s="16" t="s">
        <v>1955</v>
      </c>
      <c r="F1482" s="31" t="s">
        <v>6017</v>
      </c>
      <c r="I1482">
        <f>_xlfn.XLOOKUP(C1482,'様式Ⅲ－1(男子)'!$D$19:$D$108,'様式Ⅲ－1(男子)'!$J$19:$J$108)</f>
        <v>0</v>
      </c>
    </row>
    <row r="1483" spans="1:9">
      <c r="A1483" s="264">
        <v>1482</v>
      </c>
      <c r="B1483" s="16" t="s">
        <v>1956</v>
      </c>
      <c r="F1483" s="31" t="s">
        <v>6017</v>
      </c>
      <c r="I1483">
        <f>_xlfn.XLOOKUP(C1483,'様式Ⅲ－1(男子)'!$D$19:$D$108,'様式Ⅲ－1(男子)'!$J$19:$J$108)</f>
        <v>0</v>
      </c>
    </row>
    <row r="1484" spans="1:9">
      <c r="A1484" s="264">
        <v>1483</v>
      </c>
      <c r="B1484" s="16" t="s">
        <v>1957</v>
      </c>
      <c r="F1484" s="31" t="s">
        <v>6017</v>
      </c>
      <c r="I1484">
        <f>_xlfn.XLOOKUP(C1484,'様式Ⅲ－1(男子)'!$D$19:$D$108,'様式Ⅲ－1(男子)'!$J$19:$J$108)</f>
        <v>0</v>
      </c>
    </row>
    <row r="1485" spans="1:9">
      <c r="A1485" s="264">
        <v>1484</v>
      </c>
      <c r="B1485" s="16" t="s">
        <v>1958</v>
      </c>
      <c r="F1485" s="31" t="s">
        <v>6017</v>
      </c>
      <c r="I1485">
        <f>_xlfn.XLOOKUP(C1485,'様式Ⅲ－1(男子)'!$D$19:$D$108,'様式Ⅲ－1(男子)'!$J$19:$J$108)</f>
        <v>0</v>
      </c>
    </row>
    <row r="1486" spans="1:9">
      <c r="A1486" s="264">
        <v>1485</v>
      </c>
      <c r="B1486" s="16" t="s">
        <v>1959</v>
      </c>
      <c r="F1486" s="31" t="s">
        <v>6017</v>
      </c>
      <c r="I1486">
        <f>_xlfn.XLOOKUP(C1486,'様式Ⅲ－1(男子)'!$D$19:$D$108,'様式Ⅲ－1(男子)'!$J$19:$J$108)</f>
        <v>0</v>
      </c>
    </row>
    <row r="1487" spans="1:9">
      <c r="A1487" s="264">
        <v>1486</v>
      </c>
      <c r="B1487" s="16" t="s">
        <v>1960</v>
      </c>
      <c r="F1487" s="31" t="s">
        <v>6017</v>
      </c>
      <c r="I1487">
        <f>_xlfn.XLOOKUP(C1487,'様式Ⅲ－1(男子)'!$D$19:$D$108,'様式Ⅲ－1(男子)'!$J$19:$J$108)</f>
        <v>0</v>
      </c>
    </row>
    <row r="1488" spans="1:9">
      <c r="A1488" s="264">
        <v>1487</v>
      </c>
      <c r="B1488" s="16" t="s">
        <v>1961</v>
      </c>
      <c r="F1488" s="31" t="s">
        <v>6017</v>
      </c>
      <c r="I1488">
        <f>_xlfn.XLOOKUP(C1488,'様式Ⅲ－1(男子)'!$D$19:$D$108,'様式Ⅲ－1(男子)'!$J$19:$J$108)</f>
        <v>0</v>
      </c>
    </row>
    <row r="1489" spans="1:9">
      <c r="A1489" s="264">
        <v>1488</v>
      </c>
      <c r="B1489" s="16" t="s">
        <v>1962</v>
      </c>
      <c r="F1489" s="31" t="s">
        <v>6017</v>
      </c>
      <c r="I1489">
        <f>_xlfn.XLOOKUP(C1489,'様式Ⅲ－1(男子)'!$D$19:$D$108,'様式Ⅲ－1(男子)'!$J$19:$J$108)</f>
        <v>0</v>
      </c>
    </row>
    <row r="1490" spans="1:9">
      <c r="A1490" s="264">
        <v>1489</v>
      </c>
      <c r="B1490" s="16" t="s">
        <v>1963</v>
      </c>
      <c r="F1490" s="31" t="s">
        <v>6017</v>
      </c>
      <c r="I1490">
        <f>_xlfn.XLOOKUP(C1490,'様式Ⅲ－1(男子)'!$D$19:$D$108,'様式Ⅲ－1(男子)'!$J$19:$J$108)</f>
        <v>0</v>
      </c>
    </row>
    <row r="1491" spans="1:9">
      <c r="A1491" s="264">
        <v>1490</v>
      </c>
      <c r="B1491" s="16" t="s">
        <v>1964</v>
      </c>
      <c r="F1491" s="31" t="s">
        <v>6017</v>
      </c>
      <c r="I1491">
        <f>_xlfn.XLOOKUP(C1491,'様式Ⅲ－1(男子)'!$D$19:$D$108,'様式Ⅲ－1(男子)'!$J$19:$J$108)</f>
        <v>0</v>
      </c>
    </row>
    <row r="1492" spans="1:9">
      <c r="A1492" s="264">
        <v>1491</v>
      </c>
      <c r="B1492" s="16" t="s">
        <v>1965</v>
      </c>
      <c r="F1492" s="31" t="s">
        <v>6017</v>
      </c>
      <c r="I1492">
        <f>_xlfn.XLOOKUP(C1492,'様式Ⅲ－1(男子)'!$D$19:$D$108,'様式Ⅲ－1(男子)'!$J$19:$J$108)</f>
        <v>0</v>
      </c>
    </row>
    <row r="1493" spans="1:9">
      <c r="A1493" s="264">
        <v>1492</v>
      </c>
      <c r="B1493" s="16" t="s">
        <v>1966</v>
      </c>
      <c r="F1493" s="31" t="s">
        <v>6017</v>
      </c>
      <c r="I1493">
        <f>_xlfn.XLOOKUP(C1493,'様式Ⅲ－1(男子)'!$D$19:$D$108,'様式Ⅲ－1(男子)'!$J$19:$J$108)</f>
        <v>0</v>
      </c>
    </row>
    <row r="1494" spans="1:9">
      <c r="A1494" s="264">
        <v>1493</v>
      </c>
      <c r="B1494" s="16" t="s">
        <v>1967</v>
      </c>
      <c r="F1494" s="31" t="s">
        <v>6017</v>
      </c>
      <c r="I1494">
        <f>_xlfn.XLOOKUP(C1494,'様式Ⅲ－1(男子)'!$D$19:$D$108,'様式Ⅲ－1(男子)'!$J$19:$J$108)</f>
        <v>0</v>
      </c>
    </row>
    <row r="1495" spans="1:9">
      <c r="A1495" s="264">
        <v>1494</v>
      </c>
      <c r="B1495" s="16" t="s">
        <v>1968</v>
      </c>
      <c r="F1495" s="31" t="s">
        <v>6017</v>
      </c>
      <c r="I1495">
        <f>_xlfn.XLOOKUP(C1495,'様式Ⅲ－1(男子)'!$D$19:$D$108,'様式Ⅲ－1(男子)'!$J$19:$J$108)</f>
        <v>0</v>
      </c>
    </row>
    <row r="1496" spans="1:9">
      <c r="A1496" s="264">
        <v>1495</v>
      </c>
      <c r="B1496" s="16" t="s">
        <v>1969</v>
      </c>
      <c r="F1496" s="31" t="s">
        <v>6017</v>
      </c>
      <c r="I1496">
        <f>_xlfn.XLOOKUP(C1496,'様式Ⅲ－1(男子)'!$D$19:$D$108,'様式Ⅲ－1(男子)'!$J$19:$J$108)</f>
        <v>0</v>
      </c>
    </row>
    <row r="1497" spans="1:9">
      <c r="A1497" s="264">
        <v>1496</v>
      </c>
      <c r="B1497" s="16" t="s">
        <v>1970</v>
      </c>
      <c r="F1497" s="31" t="s">
        <v>6017</v>
      </c>
      <c r="I1497">
        <f>_xlfn.XLOOKUP(C1497,'様式Ⅲ－1(男子)'!$D$19:$D$108,'様式Ⅲ－1(男子)'!$J$19:$J$108)</f>
        <v>0</v>
      </c>
    </row>
    <row r="1498" spans="1:9">
      <c r="A1498" s="264">
        <v>1497</v>
      </c>
      <c r="B1498" s="16" t="s">
        <v>1971</v>
      </c>
      <c r="F1498" s="31" t="s">
        <v>6017</v>
      </c>
      <c r="I1498">
        <f>_xlfn.XLOOKUP(C1498,'様式Ⅲ－1(男子)'!$D$19:$D$108,'様式Ⅲ－1(男子)'!$J$19:$J$108)</f>
        <v>0</v>
      </c>
    </row>
    <row r="1499" spans="1:9">
      <c r="A1499" s="264">
        <v>1498</v>
      </c>
      <c r="B1499" s="16" t="s">
        <v>1972</v>
      </c>
      <c r="F1499" s="31" t="s">
        <v>6017</v>
      </c>
      <c r="I1499">
        <f>_xlfn.XLOOKUP(C1499,'様式Ⅲ－1(男子)'!$D$19:$D$108,'様式Ⅲ－1(男子)'!$J$19:$J$108)</f>
        <v>0</v>
      </c>
    </row>
    <row r="1500" spans="1:9">
      <c r="A1500" s="264">
        <v>1499</v>
      </c>
      <c r="B1500" s="16" t="s">
        <v>1973</v>
      </c>
      <c r="F1500" s="31" t="s">
        <v>6017</v>
      </c>
      <c r="I1500">
        <f>_xlfn.XLOOKUP(C1500,'様式Ⅲ－1(男子)'!$D$19:$D$108,'様式Ⅲ－1(男子)'!$J$19:$J$108)</f>
        <v>0</v>
      </c>
    </row>
    <row r="1501" spans="1:9">
      <c r="A1501" s="264">
        <v>1500</v>
      </c>
      <c r="B1501" s="16" t="s">
        <v>1974</v>
      </c>
      <c r="F1501" s="31" t="s">
        <v>6017</v>
      </c>
      <c r="I1501">
        <f>_xlfn.XLOOKUP(C1501,'様式Ⅲ－1(男子)'!$D$19:$D$108,'様式Ⅲ－1(男子)'!$J$19:$J$108)</f>
        <v>0</v>
      </c>
    </row>
    <row r="1502" spans="1:9">
      <c r="A1502" s="264">
        <v>1501</v>
      </c>
      <c r="B1502" s="16" t="s">
        <v>1975</v>
      </c>
      <c r="F1502" s="31" t="s">
        <v>6017</v>
      </c>
      <c r="I1502">
        <f>_xlfn.XLOOKUP(C1502,'様式Ⅲ－1(男子)'!$D$19:$D$108,'様式Ⅲ－1(男子)'!$J$19:$J$108)</f>
        <v>0</v>
      </c>
    </row>
    <row r="1503" spans="1:9">
      <c r="A1503" s="264">
        <v>1502</v>
      </c>
      <c r="B1503" s="16" t="s">
        <v>1976</v>
      </c>
      <c r="F1503" s="31" t="s">
        <v>6017</v>
      </c>
      <c r="I1503">
        <f>_xlfn.XLOOKUP(C1503,'様式Ⅲ－1(男子)'!$D$19:$D$108,'様式Ⅲ－1(男子)'!$J$19:$J$108)</f>
        <v>0</v>
      </c>
    </row>
    <row r="1504" spans="1:9">
      <c r="A1504" s="264">
        <v>1503</v>
      </c>
      <c r="B1504" s="16" t="s">
        <v>1977</v>
      </c>
      <c r="F1504" s="31" t="s">
        <v>6017</v>
      </c>
      <c r="I1504">
        <f>_xlfn.XLOOKUP(C1504,'様式Ⅲ－1(男子)'!$D$19:$D$108,'様式Ⅲ－1(男子)'!$J$19:$J$108)</f>
        <v>0</v>
      </c>
    </row>
    <row r="1505" spans="1:9">
      <c r="A1505" s="264">
        <v>1504</v>
      </c>
      <c r="B1505" s="16" t="s">
        <v>1978</v>
      </c>
      <c r="F1505" s="31" t="s">
        <v>6017</v>
      </c>
      <c r="I1505">
        <f>_xlfn.XLOOKUP(C1505,'様式Ⅲ－1(男子)'!$D$19:$D$108,'様式Ⅲ－1(男子)'!$J$19:$J$108)</f>
        <v>0</v>
      </c>
    </row>
    <row r="1506" spans="1:9">
      <c r="A1506" s="264">
        <v>1505</v>
      </c>
      <c r="B1506" s="16" t="s">
        <v>1979</v>
      </c>
      <c r="E1506" s="31"/>
      <c r="F1506" s="31" t="s">
        <v>6017</v>
      </c>
      <c r="I1506">
        <f>_xlfn.XLOOKUP(C1506,'様式Ⅲ－1(男子)'!$D$19:$D$108,'様式Ⅲ－1(男子)'!$J$19:$J$108)</f>
        <v>0</v>
      </c>
    </row>
    <row r="1507" spans="1:9">
      <c r="A1507" s="264">
        <v>1506</v>
      </c>
      <c r="B1507" s="16" t="s">
        <v>1980</v>
      </c>
      <c r="E1507" s="31"/>
      <c r="F1507" s="31" t="s">
        <v>6017</v>
      </c>
      <c r="I1507">
        <f>_xlfn.XLOOKUP(C1507,'様式Ⅲ－1(男子)'!$D$19:$D$108,'様式Ⅲ－1(男子)'!$J$19:$J$108)</f>
        <v>0</v>
      </c>
    </row>
    <row r="1508" spans="1:9">
      <c r="A1508" s="264">
        <v>1507</v>
      </c>
      <c r="B1508" s="16" t="s">
        <v>1981</v>
      </c>
      <c r="E1508" s="31"/>
      <c r="F1508" s="31" t="s">
        <v>6017</v>
      </c>
      <c r="I1508">
        <f>_xlfn.XLOOKUP(C1508,'様式Ⅲ－1(男子)'!$D$19:$D$108,'様式Ⅲ－1(男子)'!$J$19:$J$108)</f>
        <v>0</v>
      </c>
    </row>
    <row r="1509" spans="1:9">
      <c r="A1509" s="264">
        <v>1508</v>
      </c>
      <c r="B1509" s="16" t="s">
        <v>1982</v>
      </c>
      <c r="E1509" s="31"/>
      <c r="F1509" s="31" t="s">
        <v>6017</v>
      </c>
      <c r="I1509">
        <f>_xlfn.XLOOKUP(C1509,'様式Ⅲ－1(男子)'!$D$19:$D$108,'様式Ⅲ－1(男子)'!$J$19:$J$108)</f>
        <v>0</v>
      </c>
    </row>
    <row r="1510" spans="1:9">
      <c r="A1510" s="264">
        <v>1509</v>
      </c>
      <c r="B1510" s="16" t="s">
        <v>1983</v>
      </c>
      <c r="E1510" s="31"/>
      <c r="F1510" s="31" t="s">
        <v>6017</v>
      </c>
      <c r="I1510">
        <f>_xlfn.XLOOKUP(C1510,'様式Ⅲ－1(男子)'!$D$19:$D$108,'様式Ⅲ－1(男子)'!$J$19:$J$108)</f>
        <v>0</v>
      </c>
    </row>
    <row r="1511" spans="1:9">
      <c r="A1511" s="264">
        <v>1510</v>
      </c>
      <c r="B1511" s="16" t="s">
        <v>1984</v>
      </c>
      <c r="E1511" s="31"/>
      <c r="F1511" s="31" t="s">
        <v>6017</v>
      </c>
      <c r="I1511">
        <f>_xlfn.XLOOKUP(C1511,'様式Ⅲ－1(男子)'!$D$19:$D$108,'様式Ⅲ－1(男子)'!$J$19:$J$108)</f>
        <v>0</v>
      </c>
    </row>
    <row r="1512" spans="1:9">
      <c r="A1512" s="264">
        <v>1511</v>
      </c>
      <c r="B1512" s="16" t="s">
        <v>1985</v>
      </c>
      <c r="F1512" s="31" t="s">
        <v>6017</v>
      </c>
      <c r="G1512" s="31"/>
      <c r="I1512">
        <f>_xlfn.XLOOKUP(C1512,'様式Ⅲ－1(男子)'!$D$19:$D$108,'様式Ⅲ－1(男子)'!$J$19:$J$108)</f>
        <v>0</v>
      </c>
    </row>
    <row r="1513" spans="1:9">
      <c r="A1513" s="264">
        <v>1512</v>
      </c>
      <c r="B1513" s="16" t="s">
        <v>1986</v>
      </c>
      <c r="F1513" s="31" t="s">
        <v>6017</v>
      </c>
      <c r="I1513">
        <f>_xlfn.XLOOKUP(C1513,'様式Ⅲ－1(男子)'!$D$19:$D$108,'様式Ⅲ－1(男子)'!$J$19:$J$108)</f>
        <v>0</v>
      </c>
    </row>
    <row r="1514" spans="1:9">
      <c r="A1514" s="264">
        <v>1513</v>
      </c>
      <c r="B1514" s="16" t="s">
        <v>1987</v>
      </c>
      <c r="F1514" s="31" t="s">
        <v>6017</v>
      </c>
      <c r="I1514">
        <f>_xlfn.XLOOKUP(C1514,'様式Ⅲ－1(男子)'!$D$19:$D$108,'様式Ⅲ－1(男子)'!$J$19:$J$108)</f>
        <v>0</v>
      </c>
    </row>
    <row r="1515" spans="1:9">
      <c r="A1515" s="264">
        <v>1514</v>
      </c>
      <c r="B1515" s="16" t="s">
        <v>1988</v>
      </c>
      <c r="F1515" s="31" t="s">
        <v>6017</v>
      </c>
      <c r="I1515">
        <f>_xlfn.XLOOKUP(C1515,'様式Ⅲ－1(男子)'!$D$19:$D$108,'様式Ⅲ－1(男子)'!$J$19:$J$108)</f>
        <v>0</v>
      </c>
    </row>
    <row r="1516" spans="1:9">
      <c r="A1516" s="264">
        <v>1515</v>
      </c>
      <c r="B1516" s="16" t="s">
        <v>1989</v>
      </c>
      <c r="F1516" s="31" t="s">
        <v>6017</v>
      </c>
      <c r="I1516">
        <f>_xlfn.XLOOKUP(C1516,'様式Ⅲ－1(男子)'!$D$19:$D$108,'様式Ⅲ－1(男子)'!$J$19:$J$108)</f>
        <v>0</v>
      </c>
    </row>
    <row r="1517" spans="1:9">
      <c r="A1517" s="264">
        <v>1516</v>
      </c>
      <c r="B1517" s="16" t="s">
        <v>1990</v>
      </c>
      <c r="F1517" s="31" t="s">
        <v>6017</v>
      </c>
      <c r="I1517">
        <f>_xlfn.XLOOKUP(C1517,'様式Ⅲ－1(男子)'!$D$19:$D$108,'様式Ⅲ－1(男子)'!$J$19:$J$108)</f>
        <v>0</v>
      </c>
    </row>
    <row r="1518" spans="1:9">
      <c r="A1518" s="264">
        <v>1517</v>
      </c>
      <c r="B1518" s="16" t="s">
        <v>1991</v>
      </c>
      <c r="F1518" s="31" t="s">
        <v>6017</v>
      </c>
      <c r="I1518">
        <f>_xlfn.XLOOKUP(C1518,'様式Ⅲ－1(男子)'!$D$19:$D$108,'様式Ⅲ－1(男子)'!$J$19:$J$108)</f>
        <v>0</v>
      </c>
    </row>
    <row r="1519" spans="1:9">
      <c r="A1519" s="264">
        <v>1518</v>
      </c>
      <c r="B1519" s="16" t="s">
        <v>1992</v>
      </c>
      <c r="F1519" s="31" t="s">
        <v>6017</v>
      </c>
      <c r="I1519">
        <f>_xlfn.XLOOKUP(C1519,'様式Ⅲ－1(男子)'!$D$19:$D$108,'様式Ⅲ－1(男子)'!$J$19:$J$108)</f>
        <v>0</v>
      </c>
    </row>
    <row r="1520" spans="1:9">
      <c r="A1520" s="264">
        <v>1519</v>
      </c>
      <c r="B1520" s="16" t="s">
        <v>1993</v>
      </c>
      <c r="F1520" s="31" t="s">
        <v>6017</v>
      </c>
      <c r="I1520">
        <f>_xlfn.XLOOKUP(C1520,'様式Ⅲ－1(男子)'!$D$19:$D$108,'様式Ⅲ－1(男子)'!$J$19:$J$108)</f>
        <v>0</v>
      </c>
    </row>
    <row r="1521" spans="1:9">
      <c r="A1521" s="264">
        <v>1520</v>
      </c>
      <c r="B1521" s="16" t="s">
        <v>1994</v>
      </c>
      <c r="F1521" s="31" t="s">
        <v>6017</v>
      </c>
      <c r="I1521">
        <f>_xlfn.XLOOKUP(C1521,'様式Ⅲ－1(男子)'!$D$19:$D$108,'様式Ⅲ－1(男子)'!$J$19:$J$108)</f>
        <v>0</v>
      </c>
    </row>
    <row r="1522" spans="1:9">
      <c r="A1522" s="264">
        <v>1521</v>
      </c>
      <c r="B1522" s="16" t="s">
        <v>1995</v>
      </c>
      <c r="F1522" s="31" t="s">
        <v>6017</v>
      </c>
      <c r="I1522">
        <f>_xlfn.XLOOKUP(C1522,'様式Ⅲ－1(男子)'!$D$19:$D$108,'様式Ⅲ－1(男子)'!$J$19:$J$108)</f>
        <v>0</v>
      </c>
    </row>
    <row r="1523" spans="1:9">
      <c r="A1523" s="264">
        <v>1522</v>
      </c>
      <c r="B1523" s="16" t="s">
        <v>1996</v>
      </c>
      <c r="F1523" s="31" t="s">
        <v>6017</v>
      </c>
      <c r="I1523">
        <f>_xlfn.XLOOKUP(C1523,'様式Ⅲ－1(男子)'!$D$19:$D$108,'様式Ⅲ－1(男子)'!$J$19:$J$108)</f>
        <v>0</v>
      </c>
    </row>
    <row r="1524" spans="1:9">
      <c r="A1524" s="264">
        <v>1523</v>
      </c>
      <c r="B1524" s="16" t="s">
        <v>1997</v>
      </c>
      <c r="F1524" s="31" t="s">
        <v>6017</v>
      </c>
      <c r="I1524">
        <f>_xlfn.XLOOKUP(C1524,'様式Ⅲ－1(男子)'!$D$19:$D$108,'様式Ⅲ－1(男子)'!$J$19:$J$108)</f>
        <v>0</v>
      </c>
    </row>
    <row r="1525" spans="1:9">
      <c r="A1525" s="264">
        <v>1524</v>
      </c>
      <c r="B1525" s="16" t="s">
        <v>1998</v>
      </c>
      <c r="F1525" s="31" t="s">
        <v>6017</v>
      </c>
      <c r="I1525">
        <f>_xlfn.XLOOKUP(C1525,'様式Ⅲ－1(男子)'!$D$19:$D$108,'様式Ⅲ－1(男子)'!$J$19:$J$108)</f>
        <v>0</v>
      </c>
    </row>
    <row r="1526" spans="1:9">
      <c r="A1526" s="264">
        <v>1525</v>
      </c>
      <c r="B1526" s="16" t="s">
        <v>1999</v>
      </c>
      <c r="F1526" s="31" t="s">
        <v>6017</v>
      </c>
      <c r="I1526">
        <f>_xlfn.XLOOKUP(C1526,'様式Ⅲ－1(男子)'!$D$19:$D$108,'様式Ⅲ－1(男子)'!$J$19:$J$108)</f>
        <v>0</v>
      </c>
    </row>
    <row r="1527" spans="1:9">
      <c r="A1527" s="264">
        <v>1526</v>
      </c>
      <c r="B1527" s="16" t="s">
        <v>2000</v>
      </c>
      <c r="F1527" s="31" t="s">
        <v>6017</v>
      </c>
      <c r="I1527">
        <f>_xlfn.XLOOKUP(C1527,'様式Ⅲ－1(男子)'!$D$19:$D$108,'様式Ⅲ－1(男子)'!$J$19:$J$108)</f>
        <v>0</v>
      </c>
    </row>
    <row r="1528" spans="1:9">
      <c r="A1528" s="264">
        <v>1527</v>
      </c>
      <c r="B1528" s="16" t="s">
        <v>2001</v>
      </c>
      <c r="F1528" s="31" t="s">
        <v>6017</v>
      </c>
      <c r="I1528">
        <f>_xlfn.XLOOKUP(C1528,'様式Ⅲ－1(男子)'!$D$19:$D$108,'様式Ⅲ－1(男子)'!$J$19:$J$108)</f>
        <v>0</v>
      </c>
    </row>
    <row r="1529" spans="1:9">
      <c r="A1529" s="264">
        <v>1528</v>
      </c>
      <c r="B1529" s="16" t="s">
        <v>2002</v>
      </c>
      <c r="F1529" s="31" t="s">
        <v>6017</v>
      </c>
      <c r="I1529">
        <f>_xlfn.XLOOKUP(C1529,'様式Ⅲ－1(男子)'!$D$19:$D$108,'様式Ⅲ－1(男子)'!$J$19:$J$108)</f>
        <v>0</v>
      </c>
    </row>
    <row r="1530" spans="1:9">
      <c r="A1530" s="264">
        <v>1529</v>
      </c>
      <c r="B1530" s="16" t="s">
        <v>2003</v>
      </c>
      <c r="F1530" s="31" t="s">
        <v>6017</v>
      </c>
      <c r="I1530">
        <f>_xlfn.XLOOKUP(C1530,'様式Ⅲ－1(男子)'!$D$19:$D$108,'様式Ⅲ－1(男子)'!$J$19:$J$108)</f>
        <v>0</v>
      </c>
    </row>
    <row r="1531" spans="1:9">
      <c r="A1531" s="264">
        <v>1530</v>
      </c>
      <c r="B1531" s="16" t="s">
        <v>2004</v>
      </c>
      <c r="F1531" s="31" t="s">
        <v>6017</v>
      </c>
      <c r="I1531">
        <f>_xlfn.XLOOKUP(C1531,'様式Ⅲ－1(男子)'!$D$19:$D$108,'様式Ⅲ－1(男子)'!$J$19:$J$108)</f>
        <v>0</v>
      </c>
    </row>
    <row r="1532" spans="1:9">
      <c r="A1532" s="264">
        <v>1531</v>
      </c>
      <c r="B1532" s="16" t="s">
        <v>2005</v>
      </c>
      <c r="F1532" s="31" t="s">
        <v>6017</v>
      </c>
      <c r="I1532">
        <f>_xlfn.XLOOKUP(C1532,'様式Ⅲ－1(男子)'!$D$19:$D$108,'様式Ⅲ－1(男子)'!$J$19:$J$108)</f>
        <v>0</v>
      </c>
    </row>
    <row r="1533" spans="1:9">
      <c r="A1533" s="264">
        <v>1532</v>
      </c>
      <c r="B1533" s="16" t="s">
        <v>2006</v>
      </c>
      <c r="F1533" s="31" t="s">
        <v>6017</v>
      </c>
      <c r="I1533">
        <f>_xlfn.XLOOKUP(C1533,'様式Ⅲ－1(男子)'!$D$19:$D$108,'様式Ⅲ－1(男子)'!$J$19:$J$108)</f>
        <v>0</v>
      </c>
    </row>
    <row r="1534" spans="1:9">
      <c r="A1534" s="264">
        <v>1533</v>
      </c>
      <c r="B1534" s="16" t="s">
        <v>2007</v>
      </c>
      <c r="F1534" s="31" t="s">
        <v>6017</v>
      </c>
      <c r="I1534">
        <f>_xlfn.XLOOKUP(C1534,'様式Ⅲ－1(男子)'!$D$19:$D$108,'様式Ⅲ－1(男子)'!$J$19:$J$108)</f>
        <v>0</v>
      </c>
    </row>
    <row r="1535" spans="1:9">
      <c r="A1535" s="264">
        <v>1534</v>
      </c>
      <c r="B1535" s="16" t="s">
        <v>2008</v>
      </c>
      <c r="F1535" s="31" t="s">
        <v>6017</v>
      </c>
      <c r="I1535">
        <f>_xlfn.XLOOKUP(C1535,'様式Ⅲ－1(男子)'!$D$19:$D$108,'様式Ⅲ－1(男子)'!$J$19:$J$108)</f>
        <v>0</v>
      </c>
    </row>
    <row r="1536" spans="1:9">
      <c r="A1536" s="264">
        <v>1535</v>
      </c>
      <c r="B1536" s="16" t="s">
        <v>2009</v>
      </c>
      <c r="F1536" s="31" t="s">
        <v>6017</v>
      </c>
      <c r="I1536">
        <f>_xlfn.XLOOKUP(C1536,'様式Ⅲ－1(男子)'!$D$19:$D$108,'様式Ⅲ－1(男子)'!$J$19:$J$108)</f>
        <v>0</v>
      </c>
    </row>
    <row r="1537" spans="1:9">
      <c r="A1537" s="264">
        <v>1536</v>
      </c>
      <c r="B1537" s="16" t="s">
        <v>2010</v>
      </c>
      <c r="F1537" s="31" t="s">
        <v>6017</v>
      </c>
      <c r="I1537">
        <f>_xlfn.XLOOKUP(C1537,'様式Ⅲ－1(男子)'!$D$19:$D$108,'様式Ⅲ－1(男子)'!$J$19:$J$108)</f>
        <v>0</v>
      </c>
    </row>
    <row r="1538" spans="1:9">
      <c r="A1538" s="264">
        <v>1537</v>
      </c>
      <c r="B1538" s="16" t="s">
        <v>2011</v>
      </c>
      <c r="F1538" s="31" t="s">
        <v>6017</v>
      </c>
      <c r="I1538">
        <f>_xlfn.XLOOKUP(C1538,'様式Ⅲ－1(男子)'!$D$19:$D$108,'様式Ⅲ－1(男子)'!$J$19:$J$108)</f>
        <v>0</v>
      </c>
    </row>
    <row r="1539" spans="1:9">
      <c r="A1539" s="264">
        <v>1538</v>
      </c>
      <c r="B1539" s="16" t="s">
        <v>2012</v>
      </c>
      <c r="F1539" s="31" t="s">
        <v>6017</v>
      </c>
      <c r="I1539">
        <f>_xlfn.XLOOKUP(C1539,'様式Ⅲ－1(男子)'!$D$19:$D$108,'様式Ⅲ－1(男子)'!$J$19:$J$108)</f>
        <v>0</v>
      </c>
    </row>
    <row r="1540" spans="1:9">
      <c r="A1540" s="264">
        <v>1539</v>
      </c>
      <c r="B1540" s="16" t="s">
        <v>2013</v>
      </c>
      <c r="F1540" s="31" t="s">
        <v>6017</v>
      </c>
      <c r="I1540">
        <f>_xlfn.XLOOKUP(C1540,'様式Ⅲ－1(男子)'!$D$19:$D$108,'様式Ⅲ－1(男子)'!$J$19:$J$108)</f>
        <v>0</v>
      </c>
    </row>
    <row r="1541" spans="1:9">
      <c r="A1541" s="264">
        <v>1540</v>
      </c>
      <c r="B1541" s="16" t="s">
        <v>2014</v>
      </c>
      <c r="F1541" s="31" t="s">
        <v>6017</v>
      </c>
      <c r="I1541">
        <f>_xlfn.XLOOKUP(C1541,'様式Ⅲ－1(男子)'!$D$19:$D$108,'様式Ⅲ－1(男子)'!$J$19:$J$108)</f>
        <v>0</v>
      </c>
    </row>
    <row r="1542" spans="1:9">
      <c r="A1542" s="264">
        <v>1541</v>
      </c>
      <c r="B1542" s="16" t="s">
        <v>2015</v>
      </c>
      <c r="F1542" s="31" t="s">
        <v>6017</v>
      </c>
      <c r="I1542">
        <f>_xlfn.XLOOKUP(C1542,'様式Ⅲ－1(男子)'!$D$19:$D$108,'様式Ⅲ－1(男子)'!$J$19:$J$108)</f>
        <v>0</v>
      </c>
    </row>
    <row r="1543" spans="1:9">
      <c r="A1543" s="264">
        <v>1542</v>
      </c>
      <c r="B1543" s="16" t="s">
        <v>2016</v>
      </c>
      <c r="F1543" s="31" t="s">
        <v>6017</v>
      </c>
      <c r="I1543">
        <f>_xlfn.XLOOKUP(C1543,'様式Ⅲ－1(男子)'!$D$19:$D$108,'様式Ⅲ－1(男子)'!$J$19:$J$108)</f>
        <v>0</v>
      </c>
    </row>
    <row r="1544" spans="1:9">
      <c r="A1544" s="264">
        <v>1543</v>
      </c>
      <c r="B1544" s="16" t="s">
        <v>2017</v>
      </c>
      <c r="F1544" s="31" t="s">
        <v>6017</v>
      </c>
      <c r="I1544">
        <f>_xlfn.XLOOKUP(C1544,'様式Ⅲ－1(男子)'!$D$19:$D$108,'様式Ⅲ－1(男子)'!$J$19:$J$108)</f>
        <v>0</v>
      </c>
    </row>
    <row r="1545" spans="1:9">
      <c r="A1545" s="264">
        <v>1544</v>
      </c>
      <c r="B1545" s="16" t="s">
        <v>2018</v>
      </c>
      <c r="F1545" s="31" t="s">
        <v>6017</v>
      </c>
      <c r="I1545">
        <f>_xlfn.XLOOKUP(C1545,'様式Ⅲ－1(男子)'!$D$19:$D$108,'様式Ⅲ－1(男子)'!$J$19:$J$108)</f>
        <v>0</v>
      </c>
    </row>
    <row r="1546" spans="1:9">
      <c r="A1546" s="264">
        <v>1545</v>
      </c>
      <c r="B1546" s="16" t="s">
        <v>2019</v>
      </c>
      <c r="F1546" s="31" t="s">
        <v>6017</v>
      </c>
      <c r="I1546">
        <f>_xlfn.XLOOKUP(C1546,'様式Ⅲ－1(男子)'!$D$19:$D$108,'様式Ⅲ－1(男子)'!$J$19:$J$108)</f>
        <v>0</v>
      </c>
    </row>
    <row r="1547" spans="1:9">
      <c r="A1547" s="264">
        <v>1546</v>
      </c>
      <c r="B1547" s="16" t="s">
        <v>2020</v>
      </c>
      <c r="F1547" s="31" t="s">
        <v>6017</v>
      </c>
      <c r="I1547">
        <f>_xlfn.XLOOKUP(C1547,'様式Ⅲ－1(男子)'!$D$19:$D$108,'様式Ⅲ－1(男子)'!$J$19:$J$108)</f>
        <v>0</v>
      </c>
    </row>
    <row r="1548" spans="1:9">
      <c r="A1548" s="264">
        <v>1547</v>
      </c>
      <c r="B1548" s="16" t="s">
        <v>2021</v>
      </c>
      <c r="F1548" s="31" t="s">
        <v>6017</v>
      </c>
      <c r="I1548">
        <f>_xlfn.XLOOKUP(C1548,'様式Ⅲ－1(男子)'!$D$19:$D$108,'様式Ⅲ－1(男子)'!$J$19:$J$108)</f>
        <v>0</v>
      </c>
    </row>
    <row r="1549" spans="1:9">
      <c r="A1549" s="264">
        <v>1548</v>
      </c>
      <c r="B1549" s="16" t="s">
        <v>2022</v>
      </c>
      <c r="F1549" s="31" t="s">
        <v>6017</v>
      </c>
      <c r="I1549">
        <f>_xlfn.XLOOKUP(C1549,'様式Ⅲ－1(男子)'!$D$19:$D$108,'様式Ⅲ－1(男子)'!$J$19:$J$108)</f>
        <v>0</v>
      </c>
    </row>
    <row r="1550" spans="1:9">
      <c r="A1550" s="264">
        <v>1549</v>
      </c>
      <c r="B1550" s="16" t="s">
        <v>2023</v>
      </c>
      <c r="F1550" s="31" t="s">
        <v>6017</v>
      </c>
      <c r="I1550">
        <f>_xlfn.XLOOKUP(C1550,'様式Ⅲ－1(男子)'!$D$19:$D$108,'様式Ⅲ－1(男子)'!$J$19:$J$108)</f>
        <v>0</v>
      </c>
    </row>
    <row r="1551" spans="1:9">
      <c r="A1551" s="264">
        <v>1550</v>
      </c>
      <c r="B1551" s="16" t="s">
        <v>2024</v>
      </c>
      <c r="F1551" s="31" t="s">
        <v>6017</v>
      </c>
      <c r="I1551">
        <f>_xlfn.XLOOKUP(C1551,'様式Ⅲ－1(男子)'!$D$19:$D$108,'様式Ⅲ－1(男子)'!$J$19:$J$108)</f>
        <v>0</v>
      </c>
    </row>
    <row r="1552" spans="1:9">
      <c r="A1552" s="264">
        <v>1551</v>
      </c>
      <c r="B1552" s="16" t="s">
        <v>2025</v>
      </c>
      <c r="F1552" s="31" t="s">
        <v>6017</v>
      </c>
      <c r="I1552">
        <f>_xlfn.XLOOKUP(C1552,'様式Ⅲ－1(男子)'!$D$19:$D$108,'様式Ⅲ－1(男子)'!$J$19:$J$108)</f>
        <v>0</v>
      </c>
    </row>
    <row r="1553" spans="1:9">
      <c r="A1553" s="264">
        <v>1552</v>
      </c>
      <c r="B1553" s="16" t="s">
        <v>2026</v>
      </c>
      <c r="F1553" s="31" t="s">
        <v>6017</v>
      </c>
      <c r="I1553">
        <f>_xlfn.XLOOKUP(C1553,'様式Ⅲ－1(男子)'!$D$19:$D$108,'様式Ⅲ－1(男子)'!$J$19:$J$108)</f>
        <v>0</v>
      </c>
    </row>
    <row r="1554" spans="1:9">
      <c r="A1554" s="264">
        <v>1553</v>
      </c>
      <c r="B1554" s="16" t="s">
        <v>2027</v>
      </c>
      <c r="F1554" s="31" t="s">
        <v>6017</v>
      </c>
      <c r="I1554">
        <f>_xlfn.XLOOKUP(C1554,'様式Ⅲ－1(男子)'!$D$19:$D$108,'様式Ⅲ－1(男子)'!$J$19:$J$108)</f>
        <v>0</v>
      </c>
    </row>
    <row r="1555" spans="1:9">
      <c r="A1555" s="264">
        <v>1554</v>
      </c>
      <c r="B1555" s="16" t="s">
        <v>2028</v>
      </c>
      <c r="F1555" s="31" t="s">
        <v>6017</v>
      </c>
      <c r="I1555">
        <f>_xlfn.XLOOKUP(C1555,'様式Ⅲ－1(男子)'!$D$19:$D$108,'様式Ⅲ－1(男子)'!$J$19:$J$108)</f>
        <v>0</v>
      </c>
    </row>
    <row r="1556" spans="1:9">
      <c r="A1556" s="264">
        <v>1555</v>
      </c>
      <c r="B1556" s="16" t="s">
        <v>2029</v>
      </c>
      <c r="F1556" s="31" t="s">
        <v>6017</v>
      </c>
      <c r="I1556">
        <f>_xlfn.XLOOKUP(C1556,'様式Ⅲ－1(男子)'!$D$19:$D$108,'様式Ⅲ－1(男子)'!$J$19:$J$108)</f>
        <v>0</v>
      </c>
    </row>
    <row r="1557" spans="1:9">
      <c r="A1557" s="264">
        <v>1556</v>
      </c>
      <c r="B1557" s="16" t="s">
        <v>2030</v>
      </c>
      <c r="F1557" s="31" t="s">
        <v>6017</v>
      </c>
      <c r="I1557">
        <f>_xlfn.XLOOKUP(C1557,'様式Ⅲ－1(男子)'!$D$19:$D$108,'様式Ⅲ－1(男子)'!$J$19:$J$108)</f>
        <v>0</v>
      </c>
    </row>
    <row r="1558" spans="1:9">
      <c r="A1558" s="264">
        <v>1557</v>
      </c>
      <c r="B1558" s="16" t="s">
        <v>2031</v>
      </c>
      <c r="F1558" s="31" t="s">
        <v>6017</v>
      </c>
      <c r="I1558">
        <f>_xlfn.XLOOKUP(C1558,'様式Ⅲ－1(男子)'!$D$19:$D$108,'様式Ⅲ－1(男子)'!$J$19:$J$108)</f>
        <v>0</v>
      </c>
    </row>
    <row r="1559" spans="1:9">
      <c r="A1559" s="264">
        <v>1558</v>
      </c>
      <c r="B1559" s="16" t="s">
        <v>2032</v>
      </c>
      <c r="F1559" s="31" t="s">
        <v>6017</v>
      </c>
      <c r="I1559">
        <f>_xlfn.XLOOKUP(C1559,'様式Ⅲ－1(男子)'!$D$19:$D$108,'様式Ⅲ－1(男子)'!$J$19:$J$108)</f>
        <v>0</v>
      </c>
    </row>
    <row r="1560" spans="1:9">
      <c r="A1560" s="264">
        <v>1559</v>
      </c>
      <c r="B1560" s="16" t="s">
        <v>2033</v>
      </c>
      <c r="F1560" s="31" t="s">
        <v>6017</v>
      </c>
      <c r="I1560">
        <f>_xlfn.XLOOKUP(C1560,'様式Ⅲ－1(男子)'!$D$19:$D$108,'様式Ⅲ－1(男子)'!$J$19:$J$108)</f>
        <v>0</v>
      </c>
    </row>
    <row r="1561" spans="1:9">
      <c r="A1561" s="264">
        <v>1560</v>
      </c>
      <c r="B1561" s="16" t="s">
        <v>2034</v>
      </c>
      <c r="F1561" s="31" t="s">
        <v>6017</v>
      </c>
      <c r="I1561">
        <f>_xlfn.XLOOKUP(C1561,'様式Ⅲ－1(男子)'!$D$19:$D$108,'様式Ⅲ－1(男子)'!$J$19:$J$108)</f>
        <v>0</v>
      </c>
    </row>
    <row r="1562" spans="1:9">
      <c r="A1562" s="264">
        <v>1561</v>
      </c>
      <c r="B1562" s="16" t="s">
        <v>2035</v>
      </c>
      <c r="F1562" s="31" t="s">
        <v>6017</v>
      </c>
      <c r="I1562">
        <f>_xlfn.XLOOKUP(C1562,'様式Ⅲ－1(男子)'!$D$19:$D$108,'様式Ⅲ－1(男子)'!$J$19:$J$108)</f>
        <v>0</v>
      </c>
    </row>
    <row r="1563" spans="1:9">
      <c r="A1563" s="264">
        <v>1562</v>
      </c>
      <c r="B1563" s="16" t="s">
        <v>2036</v>
      </c>
      <c r="F1563" s="31" t="s">
        <v>6017</v>
      </c>
      <c r="G1563" s="31" t="s">
        <v>292</v>
      </c>
      <c r="I1563">
        <f>_xlfn.XLOOKUP(C1563,'様式Ⅲ－1(男子)'!$D$19:$D$108,'様式Ⅲ－1(男子)'!$J$19:$J$108)</f>
        <v>0</v>
      </c>
    </row>
    <row r="1564" spans="1:9">
      <c r="A1564" s="264">
        <v>1563</v>
      </c>
      <c r="B1564" s="16" t="s">
        <v>2037</v>
      </c>
      <c r="F1564" s="31" t="s">
        <v>6017</v>
      </c>
      <c r="G1564" s="31" t="s">
        <v>2517</v>
      </c>
      <c r="I1564">
        <f>_xlfn.XLOOKUP(C1564,'様式Ⅲ－1(男子)'!$D$19:$D$108,'様式Ⅲ－1(男子)'!$J$19:$J$108)</f>
        <v>0</v>
      </c>
    </row>
    <row r="1565" spans="1:9">
      <c r="A1565" s="264">
        <v>1564</v>
      </c>
      <c r="B1565" s="16" t="s">
        <v>2038</v>
      </c>
      <c r="F1565" s="31" t="s">
        <v>6017</v>
      </c>
      <c r="G1565" s="31" t="s">
        <v>2517</v>
      </c>
      <c r="I1565">
        <f>_xlfn.XLOOKUP(C1565,'様式Ⅲ－1(男子)'!$D$19:$D$108,'様式Ⅲ－1(男子)'!$J$19:$J$108)</f>
        <v>0</v>
      </c>
    </row>
    <row r="1566" spans="1:9">
      <c r="A1566" s="264">
        <v>1565</v>
      </c>
      <c r="B1566" s="16" t="s">
        <v>2039</v>
      </c>
      <c r="F1566" s="31" t="s">
        <v>6017</v>
      </c>
      <c r="G1566" s="31" t="s">
        <v>234</v>
      </c>
      <c r="I1566">
        <f>_xlfn.XLOOKUP(C1566,'様式Ⅲ－1(男子)'!$D$19:$D$108,'様式Ⅲ－1(男子)'!$J$19:$J$108)</f>
        <v>0</v>
      </c>
    </row>
    <row r="1567" spans="1:9">
      <c r="A1567" s="264">
        <v>1566</v>
      </c>
      <c r="B1567" s="16" t="s">
        <v>2040</v>
      </c>
      <c r="F1567" s="31" t="s">
        <v>6017</v>
      </c>
      <c r="G1567" s="31" t="s">
        <v>192</v>
      </c>
      <c r="I1567">
        <f>_xlfn.XLOOKUP(C1567,'様式Ⅲ－1(男子)'!$D$19:$D$108,'様式Ⅲ－1(男子)'!$J$19:$J$108)</f>
        <v>0</v>
      </c>
    </row>
    <row r="1568" spans="1:9">
      <c r="A1568" s="264">
        <v>1567</v>
      </c>
      <c r="B1568" s="16" t="s">
        <v>2041</v>
      </c>
      <c r="F1568" s="31" t="s">
        <v>6017</v>
      </c>
      <c r="G1568" s="31" t="s">
        <v>210</v>
      </c>
      <c r="I1568">
        <f>_xlfn.XLOOKUP(C1568,'様式Ⅲ－1(男子)'!$D$19:$D$108,'様式Ⅲ－1(男子)'!$J$19:$J$108)</f>
        <v>0</v>
      </c>
    </row>
    <row r="1569" spans="1:9">
      <c r="A1569" s="264">
        <v>1568</v>
      </c>
      <c r="B1569" s="16" t="s">
        <v>2042</v>
      </c>
      <c r="F1569" s="31" t="s">
        <v>6017</v>
      </c>
      <c r="I1569">
        <f>_xlfn.XLOOKUP(C1569,'様式Ⅲ－1(男子)'!$D$19:$D$108,'様式Ⅲ－1(男子)'!$J$19:$J$108)</f>
        <v>0</v>
      </c>
    </row>
    <row r="1570" spans="1:9">
      <c r="A1570" s="264">
        <v>1569</v>
      </c>
      <c r="B1570" s="16" t="s">
        <v>2043</v>
      </c>
      <c r="F1570" s="31" t="s">
        <v>6017</v>
      </c>
      <c r="I1570">
        <f>_xlfn.XLOOKUP(C1570,'様式Ⅲ－1(男子)'!$D$19:$D$108,'様式Ⅲ－1(男子)'!$J$19:$J$108)</f>
        <v>0</v>
      </c>
    </row>
    <row r="1571" spans="1:9">
      <c r="A1571" s="264">
        <v>1570</v>
      </c>
      <c r="B1571" s="16" t="s">
        <v>2044</v>
      </c>
      <c r="F1571" s="31" t="s">
        <v>6017</v>
      </c>
      <c r="I1571">
        <f>_xlfn.XLOOKUP(C1571,'様式Ⅲ－1(男子)'!$D$19:$D$108,'様式Ⅲ－1(男子)'!$J$19:$J$108)</f>
        <v>0</v>
      </c>
    </row>
    <row r="1572" spans="1:9">
      <c r="A1572" s="264">
        <v>1571</v>
      </c>
      <c r="B1572" s="16" t="s">
        <v>2045</v>
      </c>
      <c r="F1572" s="31" t="s">
        <v>6017</v>
      </c>
      <c r="I1572">
        <f>_xlfn.XLOOKUP(C1572,'様式Ⅲ－1(男子)'!$D$19:$D$108,'様式Ⅲ－1(男子)'!$J$19:$J$108)</f>
        <v>0</v>
      </c>
    </row>
    <row r="1573" spans="1:9">
      <c r="A1573" s="264">
        <v>1572</v>
      </c>
      <c r="B1573" s="16" t="s">
        <v>2046</v>
      </c>
      <c r="F1573" s="31" t="s">
        <v>6017</v>
      </c>
      <c r="I1573">
        <f>_xlfn.XLOOKUP(C1573,'様式Ⅲ－1(男子)'!$D$19:$D$108,'様式Ⅲ－1(男子)'!$J$19:$J$108)</f>
        <v>0</v>
      </c>
    </row>
    <row r="1574" spans="1:9">
      <c r="A1574" s="264">
        <v>1573</v>
      </c>
      <c r="B1574" s="16" t="s">
        <v>2047</v>
      </c>
      <c r="F1574" s="31" t="s">
        <v>6017</v>
      </c>
      <c r="I1574">
        <f>_xlfn.XLOOKUP(C1574,'様式Ⅲ－1(男子)'!$D$19:$D$108,'様式Ⅲ－1(男子)'!$J$19:$J$108)</f>
        <v>0</v>
      </c>
    </row>
    <row r="1575" spans="1:9">
      <c r="A1575" s="264">
        <v>1574</v>
      </c>
      <c r="B1575" s="16" t="s">
        <v>2048</v>
      </c>
      <c r="F1575" s="31" t="s">
        <v>6017</v>
      </c>
      <c r="I1575">
        <f>_xlfn.XLOOKUP(C1575,'様式Ⅲ－1(男子)'!$D$19:$D$108,'様式Ⅲ－1(男子)'!$J$19:$J$108)</f>
        <v>0</v>
      </c>
    </row>
    <row r="1576" spans="1:9">
      <c r="A1576" s="264">
        <v>1575</v>
      </c>
      <c r="B1576" s="16" t="s">
        <v>2049</v>
      </c>
      <c r="F1576" s="31" t="s">
        <v>6017</v>
      </c>
      <c r="I1576">
        <f>_xlfn.XLOOKUP(C1576,'様式Ⅲ－1(男子)'!$D$19:$D$108,'様式Ⅲ－1(男子)'!$J$19:$J$108)</f>
        <v>0</v>
      </c>
    </row>
    <row r="1577" spans="1:9">
      <c r="A1577" s="264">
        <v>1576</v>
      </c>
      <c r="B1577" s="16" t="s">
        <v>2050</v>
      </c>
      <c r="F1577" s="31" t="s">
        <v>6017</v>
      </c>
      <c r="I1577">
        <f>_xlfn.XLOOKUP(C1577,'様式Ⅲ－1(男子)'!$D$19:$D$108,'様式Ⅲ－1(男子)'!$J$19:$J$108)</f>
        <v>0</v>
      </c>
    </row>
    <row r="1578" spans="1:9">
      <c r="A1578" s="264">
        <v>1577</v>
      </c>
      <c r="B1578" s="16" t="s">
        <v>2051</v>
      </c>
      <c r="F1578" s="31" t="s">
        <v>6017</v>
      </c>
      <c r="I1578">
        <f>_xlfn.XLOOKUP(C1578,'様式Ⅲ－1(男子)'!$D$19:$D$108,'様式Ⅲ－1(男子)'!$J$19:$J$108)</f>
        <v>0</v>
      </c>
    </row>
    <row r="1579" spans="1:9">
      <c r="A1579" s="264">
        <v>1578</v>
      </c>
      <c r="B1579" s="16" t="s">
        <v>2052</v>
      </c>
      <c r="F1579" s="31" t="s">
        <v>6017</v>
      </c>
      <c r="I1579">
        <f>_xlfn.XLOOKUP(C1579,'様式Ⅲ－1(男子)'!$D$19:$D$108,'様式Ⅲ－1(男子)'!$J$19:$J$108)</f>
        <v>0</v>
      </c>
    </row>
    <row r="1580" spans="1:9">
      <c r="A1580" s="264">
        <v>1579</v>
      </c>
      <c r="B1580" s="16" t="s">
        <v>2053</v>
      </c>
      <c r="F1580" s="31" t="s">
        <v>6017</v>
      </c>
      <c r="I1580">
        <f>_xlfn.XLOOKUP(C1580,'様式Ⅲ－1(男子)'!$D$19:$D$108,'様式Ⅲ－1(男子)'!$J$19:$J$108)</f>
        <v>0</v>
      </c>
    </row>
    <row r="1581" spans="1:9">
      <c r="A1581" s="264">
        <v>1580</v>
      </c>
      <c r="B1581" s="16" t="s">
        <v>2054</v>
      </c>
      <c r="F1581" s="31" t="s">
        <v>6017</v>
      </c>
      <c r="I1581">
        <f>_xlfn.XLOOKUP(C1581,'様式Ⅲ－1(男子)'!$D$19:$D$108,'様式Ⅲ－1(男子)'!$J$19:$J$108)</f>
        <v>0</v>
      </c>
    </row>
    <row r="1582" spans="1:9">
      <c r="A1582" s="264">
        <v>1581</v>
      </c>
      <c r="B1582" s="16" t="s">
        <v>2055</v>
      </c>
      <c r="F1582" s="31" t="s">
        <v>6017</v>
      </c>
      <c r="I1582">
        <f>_xlfn.XLOOKUP(C1582,'様式Ⅲ－1(男子)'!$D$19:$D$108,'様式Ⅲ－1(男子)'!$J$19:$J$108)</f>
        <v>0</v>
      </c>
    </row>
    <row r="1583" spans="1:9">
      <c r="A1583" s="264">
        <v>1582</v>
      </c>
      <c r="B1583" s="16" t="s">
        <v>2056</v>
      </c>
      <c r="F1583" s="31" t="s">
        <v>6017</v>
      </c>
      <c r="I1583">
        <f>_xlfn.XLOOKUP(C1583,'様式Ⅲ－1(男子)'!$D$19:$D$108,'様式Ⅲ－1(男子)'!$J$19:$J$108)</f>
        <v>0</v>
      </c>
    </row>
    <row r="1584" spans="1:9">
      <c r="A1584" s="264">
        <v>1583</v>
      </c>
      <c r="B1584" s="16" t="s">
        <v>2057</v>
      </c>
      <c r="F1584" s="31" t="s">
        <v>6017</v>
      </c>
      <c r="I1584">
        <f>_xlfn.XLOOKUP(C1584,'様式Ⅲ－1(男子)'!$D$19:$D$108,'様式Ⅲ－1(男子)'!$J$19:$J$108)</f>
        <v>0</v>
      </c>
    </row>
    <row r="1585" spans="1:9">
      <c r="A1585" s="264">
        <v>1584</v>
      </c>
      <c r="B1585" s="16" t="s">
        <v>2058</v>
      </c>
      <c r="F1585" s="31" t="s">
        <v>6017</v>
      </c>
      <c r="I1585">
        <f>_xlfn.XLOOKUP(C1585,'様式Ⅲ－1(男子)'!$D$19:$D$108,'様式Ⅲ－1(男子)'!$J$19:$J$108)</f>
        <v>0</v>
      </c>
    </row>
    <row r="1586" spans="1:9">
      <c r="A1586" s="264">
        <v>1585</v>
      </c>
      <c r="B1586" s="16" t="s">
        <v>2059</v>
      </c>
      <c r="F1586" s="31" t="s">
        <v>6017</v>
      </c>
      <c r="I1586">
        <f>_xlfn.XLOOKUP(C1586,'様式Ⅲ－1(男子)'!$D$19:$D$108,'様式Ⅲ－1(男子)'!$J$19:$J$108)</f>
        <v>0</v>
      </c>
    </row>
    <row r="1587" spans="1:9">
      <c r="A1587" s="264">
        <v>1586</v>
      </c>
      <c r="B1587" s="16" t="s">
        <v>2060</v>
      </c>
      <c r="F1587" s="31" t="s">
        <v>6017</v>
      </c>
      <c r="I1587">
        <f>_xlfn.XLOOKUP(C1587,'様式Ⅲ－1(男子)'!$D$19:$D$108,'様式Ⅲ－1(男子)'!$J$19:$J$108)</f>
        <v>0</v>
      </c>
    </row>
    <row r="1588" spans="1:9">
      <c r="A1588" s="264">
        <v>1587</v>
      </c>
      <c r="B1588" s="16" t="s">
        <v>2061</v>
      </c>
      <c r="F1588" s="31" t="s">
        <v>6017</v>
      </c>
      <c r="I1588">
        <f>_xlfn.XLOOKUP(C1588,'様式Ⅲ－1(男子)'!$D$19:$D$108,'様式Ⅲ－1(男子)'!$J$19:$J$108)</f>
        <v>0</v>
      </c>
    </row>
    <row r="1589" spans="1:9">
      <c r="A1589" s="264">
        <v>1588</v>
      </c>
      <c r="B1589" s="16" t="s">
        <v>2062</v>
      </c>
      <c r="F1589" s="31" t="s">
        <v>6017</v>
      </c>
      <c r="I1589">
        <f>_xlfn.XLOOKUP(C1589,'様式Ⅲ－1(男子)'!$D$19:$D$108,'様式Ⅲ－1(男子)'!$J$19:$J$108)</f>
        <v>0</v>
      </c>
    </row>
    <row r="1590" spans="1:9">
      <c r="A1590" s="264">
        <v>1589</v>
      </c>
      <c r="B1590" s="16" t="s">
        <v>2063</v>
      </c>
      <c r="F1590" s="31" t="s">
        <v>6017</v>
      </c>
      <c r="I1590">
        <f>_xlfn.XLOOKUP(C1590,'様式Ⅲ－1(男子)'!$D$19:$D$108,'様式Ⅲ－1(男子)'!$J$19:$J$108)</f>
        <v>0</v>
      </c>
    </row>
    <row r="1591" spans="1:9">
      <c r="A1591" s="264">
        <v>1590</v>
      </c>
      <c r="B1591" s="16" t="s">
        <v>2064</v>
      </c>
      <c r="F1591" s="31" t="s">
        <v>6017</v>
      </c>
      <c r="I1591">
        <f>_xlfn.XLOOKUP(C1591,'様式Ⅲ－1(男子)'!$D$19:$D$108,'様式Ⅲ－1(男子)'!$J$19:$J$108)</f>
        <v>0</v>
      </c>
    </row>
    <row r="1592" spans="1:9">
      <c r="A1592" s="264">
        <v>1591</v>
      </c>
      <c r="B1592" s="16" t="s">
        <v>2065</v>
      </c>
      <c r="F1592" s="31" t="s">
        <v>6017</v>
      </c>
      <c r="I1592">
        <f>_xlfn.XLOOKUP(C1592,'様式Ⅲ－1(男子)'!$D$19:$D$108,'様式Ⅲ－1(男子)'!$J$19:$J$108)</f>
        <v>0</v>
      </c>
    </row>
    <row r="1593" spans="1:9">
      <c r="A1593" s="264">
        <v>1592</v>
      </c>
      <c r="B1593" s="16" t="s">
        <v>2066</v>
      </c>
      <c r="F1593" s="31" t="s">
        <v>6017</v>
      </c>
      <c r="I1593">
        <f>_xlfn.XLOOKUP(C1593,'様式Ⅲ－1(男子)'!$D$19:$D$108,'様式Ⅲ－1(男子)'!$J$19:$J$108)</f>
        <v>0</v>
      </c>
    </row>
    <row r="1594" spans="1:9">
      <c r="A1594" s="264">
        <v>1593</v>
      </c>
      <c r="B1594" s="16" t="s">
        <v>2067</v>
      </c>
      <c r="F1594" s="31" t="s">
        <v>6017</v>
      </c>
      <c r="I1594">
        <f>_xlfn.XLOOKUP(C1594,'様式Ⅲ－1(男子)'!$D$19:$D$108,'様式Ⅲ－1(男子)'!$J$19:$J$108)</f>
        <v>0</v>
      </c>
    </row>
    <row r="1595" spans="1:9">
      <c r="A1595" s="264">
        <v>1594</v>
      </c>
      <c r="B1595" s="16" t="s">
        <v>2068</v>
      </c>
      <c r="F1595" s="31" t="s">
        <v>6017</v>
      </c>
      <c r="I1595">
        <f>_xlfn.XLOOKUP(C1595,'様式Ⅲ－1(男子)'!$D$19:$D$108,'様式Ⅲ－1(男子)'!$J$19:$J$108)</f>
        <v>0</v>
      </c>
    </row>
    <row r="1596" spans="1:9">
      <c r="A1596" s="264">
        <v>1595</v>
      </c>
      <c r="B1596" s="16" t="s">
        <v>2069</v>
      </c>
      <c r="F1596" s="31" t="s">
        <v>6017</v>
      </c>
      <c r="I1596">
        <f>_xlfn.XLOOKUP(C1596,'様式Ⅲ－1(男子)'!$D$19:$D$108,'様式Ⅲ－1(男子)'!$J$19:$J$108)</f>
        <v>0</v>
      </c>
    </row>
    <row r="1597" spans="1:9">
      <c r="A1597" s="264">
        <v>1596</v>
      </c>
      <c r="B1597" s="16" t="s">
        <v>2070</v>
      </c>
      <c r="F1597" s="31" t="s">
        <v>6017</v>
      </c>
      <c r="I1597">
        <f>_xlfn.XLOOKUP(C1597,'様式Ⅲ－1(男子)'!$D$19:$D$108,'様式Ⅲ－1(男子)'!$J$19:$J$108)</f>
        <v>0</v>
      </c>
    </row>
    <row r="1598" spans="1:9">
      <c r="A1598" s="264">
        <v>1597</v>
      </c>
      <c r="B1598" s="16" t="s">
        <v>2071</v>
      </c>
      <c r="F1598" s="31" t="s">
        <v>6017</v>
      </c>
      <c r="I1598">
        <f>_xlfn.XLOOKUP(C1598,'様式Ⅲ－1(男子)'!$D$19:$D$108,'様式Ⅲ－1(男子)'!$J$19:$J$108)</f>
        <v>0</v>
      </c>
    </row>
    <row r="1599" spans="1:9">
      <c r="A1599" s="264">
        <v>1598</v>
      </c>
      <c r="B1599" s="16" t="s">
        <v>2072</v>
      </c>
      <c r="F1599" s="31" t="s">
        <v>6017</v>
      </c>
      <c r="I1599">
        <f>_xlfn.XLOOKUP(C1599,'様式Ⅲ－1(男子)'!$D$19:$D$108,'様式Ⅲ－1(男子)'!$J$19:$J$108)</f>
        <v>0</v>
      </c>
    </row>
    <row r="1600" spans="1:9">
      <c r="A1600" s="264">
        <v>1599</v>
      </c>
      <c r="B1600" s="16" t="s">
        <v>2073</v>
      </c>
      <c r="F1600" s="31" t="s">
        <v>6017</v>
      </c>
      <c r="I1600">
        <f>_xlfn.XLOOKUP(C1600,'様式Ⅲ－1(男子)'!$D$19:$D$108,'様式Ⅲ－1(男子)'!$J$19:$J$108)</f>
        <v>0</v>
      </c>
    </row>
    <row r="1601" spans="1:9">
      <c r="A1601" s="264">
        <v>1600</v>
      </c>
      <c r="B1601" s="16" t="s">
        <v>2074</v>
      </c>
      <c r="F1601" s="31" t="s">
        <v>6017</v>
      </c>
      <c r="I1601">
        <f>_xlfn.XLOOKUP(C1601,'様式Ⅲ－1(男子)'!$D$19:$D$108,'様式Ⅲ－1(男子)'!$J$19:$J$108)</f>
        <v>0</v>
      </c>
    </row>
    <row r="1602" spans="1:9">
      <c r="A1602" s="264">
        <v>1601</v>
      </c>
      <c r="B1602" s="16" t="s">
        <v>2075</v>
      </c>
      <c r="F1602" s="31" t="s">
        <v>6017</v>
      </c>
      <c r="I1602">
        <f>_xlfn.XLOOKUP(C1602,'様式Ⅲ－1(男子)'!$D$19:$D$108,'様式Ⅲ－1(男子)'!$J$19:$J$108)</f>
        <v>0</v>
      </c>
    </row>
    <row r="1603" spans="1:9">
      <c r="A1603" s="264">
        <v>1602</v>
      </c>
      <c r="B1603" s="16" t="s">
        <v>2076</v>
      </c>
      <c r="F1603" s="31" t="s">
        <v>6017</v>
      </c>
      <c r="I1603">
        <f>_xlfn.XLOOKUP(C1603,'様式Ⅲ－1(男子)'!$D$19:$D$108,'様式Ⅲ－1(男子)'!$J$19:$J$108)</f>
        <v>0</v>
      </c>
    </row>
    <row r="1604" spans="1:9">
      <c r="A1604" s="264">
        <v>1603</v>
      </c>
      <c r="B1604" s="16" t="s">
        <v>2077</v>
      </c>
      <c r="F1604" s="31" t="s">
        <v>6017</v>
      </c>
      <c r="I1604">
        <f>_xlfn.XLOOKUP(C1604,'様式Ⅲ－1(男子)'!$D$19:$D$108,'様式Ⅲ－1(男子)'!$J$19:$J$108)</f>
        <v>0</v>
      </c>
    </row>
    <row r="1605" spans="1:9">
      <c r="A1605" s="264">
        <v>1604</v>
      </c>
      <c r="B1605" s="16" t="s">
        <v>2078</v>
      </c>
      <c r="F1605" s="31" t="s">
        <v>6017</v>
      </c>
      <c r="I1605">
        <f>_xlfn.XLOOKUP(C1605,'様式Ⅲ－1(男子)'!$D$19:$D$108,'様式Ⅲ－1(男子)'!$J$19:$J$108)</f>
        <v>0</v>
      </c>
    </row>
    <row r="1606" spans="1:9">
      <c r="A1606" s="264">
        <v>1605</v>
      </c>
      <c r="B1606" s="16" t="s">
        <v>2079</v>
      </c>
      <c r="F1606" s="31" t="s">
        <v>6017</v>
      </c>
      <c r="I1606">
        <f>_xlfn.XLOOKUP(C1606,'様式Ⅲ－1(男子)'!$D$19:$D$108,'様式Ⅲ－1(男子)'!$J$19:$J$108)</f>
        <v>0</v>
      </c>
    </row>
    <row r="1607" spans="1:9">
      <c r="A1607" s="264">
        <v>1606</v>
      </c>
      <c r="B1607" s="16" t="s">
        <v>2080</v>
      </c>
      <c r="F1607" s="31" t="s">
        <v>6017</v>
      </c>
      <c r="I1607">
        <f>_xlfn.XLOOKUP(C1607,'様式Ⅲ－1(男子)'!$D$19:$D$108,'様式Ⅲ－1(男子)'!$J$19:$J$108)</f>
        <v>0</v>
      </c>
    </row>
    <row r="1608" spans="1:9">
      <c r="A1608" s="264">
        <v>1607</v>
      </c>
      <c r="B1608" s="16" t="s">
        <v>2081</v>
      </c>
      <c r="F1608" s="31" t="s">
        <v>6017</v>
      </c>
      <c r="I1608">
        <f>_xlfn.XLOOKUP(C1608,'様式Ⅲ－1(男子)'!$D$19:$D$108,'様式Ⅲ－1(男子)'!$J$19:$J$108)</f>
        <v>0</v>
      </c>
    </row>
    <row r="1609" spans="1:9">
      <c r="A1609" s="264">
        <v>1608</v>
      </c>
      <c r="B1609" s="16" t="s">
        <v>2082</v>
      </c>
      <c r="F1609" s="31" t="s">
        <v>6017</v>
      </c>
      <c r="I1609">
        <f>_xlfn.XLOOKUP(C1609,'様式Ⅲ－1(男子)'!$D$19:$D$108,'様式Ⅲ－1(男子)'!$J$19:$J$108)</f>
        <v>0</v>
      </c>
    </row>
    <row r="1610" spans="1:9">
      <c r="A1610" s="264">
        <v>1609</v>
      </c>
      <c r="B1610" s="16" t="s">
        <v>2083</v>
      </c>
      <c r="F1610" s="31" t="s">
        <v>6017</v>
      </c>
      <c r="I1610">
        <f>_xlfn.XLOOKUP(C1610,'様式Ⅲ－1(男子)'!$D$19:$D$108,'様式Ⅲ－1(男子)'!$J$19:$J$108)</f>
        <v>0</v>
      </c>
    </row>
    <row r="1611" spans="1:9">
      <c r="A1611" s="264">
        <v>1610</v>
      </c>
      <c r="B1611" s="16" t="s">
        <v>2084</v>
      </c>
      <c r="F1611" s="31" t="s">
        <v>6017</v>
      </c>
      <c r="I1611">
        <f>_xlfn.XLOOKUP(C1611,'様式Ⅲ－1(男子)'!$D$19:$D$108,'様式Ⅲ－1(男子)'!$J$19:$J$108)</f>
        <v>0</v>
      </c>
    </row>
    <row r="1612" spans="1:9">
      <c r="A1612" s="264">
        <v>1611</v>
      </c>
      <c r="B1612" s="16" t="s">
        <v>2085</v>
      </c>
      <c r="F1612" s="31" t="s">
        <v>6017</v>
      </c>
      <c r="I1612">
        <f>_xlfn.XLOOKUP(C1612,'様式Ⅲ－1(男子)'!$D$19:$D$108,'様式Ⅲ－1(男子)'!$J$19:$J$108)</f>
        <v>0</v>
      </c>
    </row>
    <row r="1613" spans="1:9">
      <c r="A1613" s="264">
        <v>1612</v>
      </c>
      <c r="B1613" s="16" t="s">
        <v>2086</v>
      </c>
      <c r="F1613" s="31" t="s">
        <v>6017</v>
      </c>
      <c r="I1613">
        <f>_xlfn.XLOOKUP(C1613,'様式Ⅲ－1(男子)'!$D$19:$D$108,'様式Ⅲ－1(男子)'!$J$19:$J$108)</f>
        <v>0</v>
      </c>
    </row>
    <row r="1614" spans="1:9">
      <c r="A1614" s="264">
        <v>1613</v>
      </c>
      <c r="B1614" s="16" t="s">
        <v>2087</v>
      </c>
      <c r="F1614" s="31" t="s">
        <v>6017</v>
      </c>
      <c r="I1614">
        <f>_xlfn.XLOOKUP(C1614,'様式Ⅲ－1(男子)'!$D$19:$D$108,'様式Ⅲ－1(男子)'!$J$19:$J$108)</f>
        <v>0</v>
      </c>
    </row>
    <row r="1615" spans="1:9">
      <c r="A1615" s="264">
        <v>1614</v>
      </c>
      <c r="B1615" s="16" t="s">
        <v>2088</v>
      </c>
      <c r="F1615" s="31" t="s">
        <v>6017</v>
      </c>
      <c r="I1615">
        <f>_xlfn.XLOOKUP(C1615,'様式Ⅲ－1(男子)'!$D$19:$D$108,'様式Ⅲ－1(男子)'!$J$19:$J$108)</f>
        <v>0</v>
      </c>
    </row>
    <row r="1616" spans="1:9">
      <c r="A1616" s="264">
        <v>1615</v>
      </c>
      <c r="B1616" s="16" t="s">
        <v>2089</v>
      </c>
      <c r="F1616" s="31" t="s">
        <v>6017</v>
      </c>
      <c r="I1616">
        <f>_xlfn.XLOOKUP(C1616,'様式Ⅲ－1(男子)'!$D$19:$D$108,'様式Ⅲ－1(男子)'!$J$19:$J$108)</f>
        <v>0</v>
      </c>
    </row>
    <row r="1617" spans="1:9">
      <c r="A1617" s="264">
        <v>1616</v>
      </c>
      <c r="B1617" s="16" t="s">
        <v>2090</v>
      </c>
      <c r="F1617" s="31" t="s">
        <v>6017</v>
      </c>
      <c r="I1617">
        <f>_xlfn.XLOOKUP(C1617,'様式Ⅲ－1(男子)'!$D$19:$D$108,'様式Ⅲ－1(男子)'!$J$19:$J$108)</f>
        <v>0</v>
      </c>
    </row>
    <row r="1618" spans="1:9">
      <c r="A1618" s="264">
        <v>1617</v>
      </c>
      <c r="B1618" s="16" t="s">
        <v>2091</v>
      </c>
      <c r="F1618" s="31" t="s">
        <v>6017</v>
      </c>
      <c r="I1618">
        <f>_xlfn.XLOOKUP(C1618,'様式Ⅲ－1(男子)'!$D$19:$D$108,'様式Ⅲ－1(男子)'!$J$19:$J$108)</f>
        <v>0</v>
      </c>
    </row>
    <row r="1619" spans="1:9">
      <c r="A1619" s="264">
        <v>1618</v>
      </c>
      <c r="B1619" s="16" t="s">
        <v>2092</v>
      </c>
      <c r="F1619" s="31" t="s">
        <v>6017</v>
      </c>
      <c r="I1619">
        <f>_xlfn.XLOOKUP(C1619,'様式Ⅲ－1(男子)'!$D$19:$D$108,'様式Ⅲ－1(男子)'!$J$19:$J$108)</f>
        <v>0</v>
      </c>
    </row>
    <row r="1620" spans="1:9">
      <c r="A1620" s="264">
        <v>1619</v>
      </c>
      <c r="B1620" s="16" t="s">
        <v>2093</v>
      </c>
      <c r="F1620" s="31" t="s">
        <v>6017</v>
      </c>
      <c r="I1620">
        <f>_xlfn.XLOOKUP(C1620,'様式Ⅲ－1(男子)'!$D$19:$D$108,'様式Ⅲ－1(男子)'!$J$19:$J$108)</f>
        <v>0</v>
      </c>
    </row>
    <row r="1621" spans="1:9">
      <c r="A1621" s="264">
        <v>1620</v>
      </c>
      <c r="B1621" s="16" t="s">
        <v>2094</v>
      </c>
      <c r="F1621" s="31" t="s">
        <v>6017</v>
      </c>
      <c r="I1621">
        <f>_xlfn.XLOOKUP(C1621,'様式Ⅲ－1(男子)'!$D$19:$D$108,'様式Ⅲ－1(男子)'!$J$19:$J$108)</f>
        <v>0</v>
      </c>
    </row>
    <row r="1622" spans="1:9">
      <c r="A1622" s="264">
        <v>1621</v>
      </c>
      <c r="B1622" s="16" t="s">
        <v>2095</v>
      </c>
      <c r="F1622" s="31" t="s">
        <v>6017</v>
      </c>
      <c r="I1622">
        <f>_xlfn.XLOOKUP(C1622,'様式Ⅲ－1(男子)'!$D$19:$D$108,'様式Ⅲ－1(男子)'!$J$19:$J$108)</f>
        <v>0</v>
      </c>
    </row>
    <row r="1623" spans="1:9">
      <c r="A1623" s="264">
        <v>1622</v>
      </c>
      <c r="B1623" s="16" t="s">
        <v>2096</v>
      </c>
      <c r="F1623" s="31" t="s">
        <v>6017</v>
      </c>
      <c r="I1623">
        <f>_xlfn.XLOOKUP(C1623,'様式Ⅲ－1(男子)'!$D$19:$D$108,'様式Ⅲ－1(男子)'!$J$19:$J$108)</f>
        <v>0</v>
      </c>
    </row>
    <row r="1624" spans="1:9">
      <c r="A1624" s="264">
        <v>1623</v>
      </c>
      <c r="B1624" s="16" t="s">
        <v>2097</v>
      </c>
      <c r="F1624" s="31" t="s">
        <v>6017</v>
      </c>
      <c r="I1624">
        <f>_xlfn.XLOOKUP(C1624,'様式Ⅲ－1(男子)'!$D$19:$D$108,'様式Ⅲ－1(男子)'!$J$19:$J$108)</f>
        <v>0</v>
      </c>
    </row>
    <row r="1625" spans="1:9">
      <c r="A1625" s="264">
        <v>1624</v>
      </c>
      <c r="B1625" s="16" t="s">
        <v>2098</v>
      </c>
      <c r="F1625" s="31" t="s">
        <v>6017</v>
      </c>
      <c r="I1625">
        <f>_xlfn.XLOOKUP(C1625,'様式Ⅲ－1(男子)'!$D$19:$D$108,'様式Ⅲ－1(男子)'!$J$19:$J$108)</f>
        <v>0</v>
      </c>
    </row>
    <row r="1626" spans="1:9">
      <c r="A1626" s="264">
        <v>1625</v>
      </c>
      <c r="B1626" s="16" t="s">
        <v>2099</v>
      </c>
      <c r="F1626" s="31" t="s">
        <v>6017</v>
      </c>
      <c r="I1626">
        <f>_xlfn.XLOOKUP(C1626,'様式Ⅲ－1(男子)'!$D$19:$D$108,'様式Ⅲ－1(男子)'!$J$19:$J$108)</f>
        <v>0</v>
      </c>
    </row>
    <row r="1627" spans="1:9">
      <c r="A1627" s="264">
        <v>1626</v>
      </c>
      <c r="B1627" s="16" t="s">
        <v>2100</v>
      </c>
      <c r="F1627" s="31" t="s">
        <v>6017</v>
      </c>
      <c r="I1627">
        <f>_xlfn.XLOOKUP(C1627,'様式Ⅲ－1(男子)'!$D$19:$D$108,'様式Ⅲ－1(男子)'!$J$19:$J$108)</f>
        <v>0</v>
      </c>
    </row>
    <row r="1628" spans="1:9">
      <c r="A1628" s="264">
        <v>1627</v>
      </c>
      <c r="B1628" s="16" t="s">
        <v>2101</v>
      </c>
      <c r="F1628" s="31" t="s">
        <v>6017</v>
      </c>
      <c r="I1628">
        <f>_xlfn.XLOOKUP(C1628,'様式Ⅲ－1(男子)'!$D$19:$D$108,'様式Ⅲ－1(男子)'!$J$19:$J$108)</f>
        <v>0</v>
      </c>
    </row>
    <row r="1629" spans="1:9">
      <c r="A1629" s="264">
        <v>1628</v>
      </c>
      <c r="B1629" s="16" t="s">
        <v>2102</v>
      </c>
      <c r="F1629" s="31" t="s">
        <v>6017</v>
      </c>
      <c r="I1629">
        <f>_xlfn.XLOOKUP(C1629,'様式Ⅲ－1(男子)'!$D$19:$D$108,'様式Ⅲ－1(男子)'!$J$19:$J$108)</f>
        <v>0</v>
      </c>
    </row>
    <row r="1630" spans="1:9">
      <c r="A1630" s="264">
        <v>1629</v>
      </c>
      <c r="B1630" s="16" t="s">
        <v>2103</v>
      </c>
      <c r="F1630" s="31" t="s">
        <v>6017</v>
      </c>
      <c r="I1630">
        <f>_xlfn.XLOOKUP(C1630,'様式Ⅲ－1(男子)'!$D$19:$D$108,'様式Ⅲ－1(男子)'!$J$19:$J$108)</f>
        <v>0</v>
      </c>
    </row>
    <row r="1631" spans="1:9">
      <c r="A1631" s="264">
        <v>1630</v>
      </c>
      <c r="B1631" s="16" t="s">
        <v>2104</v>
      </c>
      <c r="F1631" s="31" t="s">
        <v>6017</v>
      </c>
      <c r="I1631">
        <f>_xlfn.XLOOKUP(C1631,'様式Ⅲ－1(男子)'!$D$19:$D$108,'様式Ⅲ－1(男子)'!$J$19:$J$108)</f>
        <v>0</v>
      </c>
    </row>
    <row r="1632" spans="1:9">
      <c r="A1632" s="264">
        <v>1631</v>
      </c>
      <c r="B1632" s="16" t="s">
        <v>2105</v>
      </c>
      <c r="F1632" s="31" t="s">
        <v>6017</v>
      </c>
      <c r="I1632">
        <f>_xlfn.XLOOKUP(C1632,'様式Ⅲ－1(男子)'!$D$19:$D$108,'様式Ⅲ－1(男子)'!$J$19:$J$108)</f>
        <v>0</v>
      </c>
    </row>
    <row r="1633" spans="1:9">
      <c r="A1633" s="264">
        <v>1632</v>
      </c>
      <c r="B1633" s="16" t="s">
        <v>2106</v>
      </c>
      <c r="F1633" s="31" t="s">
        <v>6017</v>
      </c>
      <c r="I1633">
        <f>_xlfn.XLOOKUP(C1633,'様式Ⅲ－1(男子)'!$D$19:$D$108,'様式Ⅲ－1(男子)'!$J$19:$J$108)</f>
        <v>0</v>
      </c>
    </row>
    <row r="1634" spans="1:9">
      <c r="A1634" s="264">
        <v>1633</v>
      </c>
      <c r="B1634" s="16" t="s">
        <v>2107</v>
      </c>
      <c r="F1634" s="31" t="s">
        <v>6017</v>
      </c>
      <c r="I1634">
        <f>_xlfn.XLOOKUP(C1634,'様式Ⅲ－1(男子)'!$D$19:$D$108,'様式Ⅲ－1(男子)'!$J$19:$J$108)</f>
        <v>0</v>
      </c>
    </row>
    <row r="1635" spans="1:9">
      <c r="A1635" s="264">
        <v>1634</v>
      </c>
      <c r="B1635" s="16" t="s">
        <v>2108</v>
      </c>
      <c r="F1635" s="31" t="s">
        <v>6017</v>
      </c>
      <c r="I1635">
        <f>_xlfn.XLOOKUP(C1635,'様式Ⅲ－1(男子)'!$D$19:$D$108,'様式Ⅲ－1(男子)'!$J$19:$J$108)</f>
        <v>0</v>
      </c>
    </row>
    <row r="1636" spans="1:9">
      <c r="A1636" s="264">
        <v>1635</v>
      </c>
      <c r="B1636" s="16" t="s">
        <v>2109</v>
      </c>
      <c r="F1636" s="31" t="s">
        <v>6017</v>
      </c>
      <c r="I1636">
        <f>_xlfn.XLOOKUP(C1636,'様式Ⅲ－1(男子)'!$D$19:$D$108,'様式Ⅲ－1(男子)'!$J$19:$J$108)</f>
        <v>0</v>
      </c>
    </row>
    <row r="1637" spans="1:9">
      <c r="A1637" s="264">
        <v>1636</v>
      </c>
      <c r="B1637" s="16" t="s">
        <v>2110</v>
      </c>
      <c r="F1637" s="31" t="s">
        <v>6017</v>
      </c>
      <c r="I1637">
        <f>_xlfn.XLOOKUP(C1637,'様式Ⅲ－1(男子)'!$D$19:$D$108,'様式Ⅲ－1(男子)'!$J$19:$J$108)</f>
        <v>0</v>
      </c>
    </row>
    <row r="1638" spans="1:9">
      <c r="A1638" s="264">
        <v>1637</v>
      </c>
      <c r="B1638" s="16" t="s">
        <v>2111</v>
      </c>
      <c r="F1638" s="31" t="s">
        <v>6017</v>
      </c>
      <c r="I1638">
        <f>_xlfn.XLOOKUP(C1638,'様式Ⅲ－1(男子)'!$D$19:$D$108,'様式Ⅲ－1(男子)'!$J$19:$J$108)</f>
        <v>0</v>
      </c>
    </row>
    <row r="1639" spans="1:9">
      <c r="A1639" s="264">
        <v>1638</v>
      </c>
      <c r="B1639" s="16" t="s">
        <v>2112</v>
      </c>
      <c r="F1639" s="31" t="s">
        <v>6017</v>
      </c>
      <c r="I1639">
        <f>_xlfn.XLOOKUP(C1639,'様式Ⅲ－1(男子)'!$D$19:$D$108,'様式Ⅲ－1(男子)'!$J$19:$J$108)</f>
        <v>0</v>
      </c>
    </row>
    <row r="1640" spans="1:9">
      <c r="A1640" s="264">
        <v>1639</v>
      </c>
      <c r="B1640" s="16" t="s">
        <v>2113</v>
      </c>
      <c r="F1640" s="31" t="s">
        <v>6017</v>
      </c>
      <c r="I1640">
        <f>_xlfn.XLOOKUP(C1640,'様式Ⅲ－1(男子)'!$D$19:$D$108,'様式Ⅲ－1(男子)'!$J$19:$J$108)</f>
        <v>0</v>
      </c>
    </row>
    <row r="1641" spans="1:9">
      <c r="A1641" s="264">
        <v>1640</v>
      </c>
      <c r="B1641" s="16" t="s">
        <v>2114</v>
      </c>
      <c r="F1641" s="31" t="s">
        <v>6017</v>
      </c>
      <c r="I1641">
        <f>_xlfn.XLOOKUP(C1641,'様式Ⅲ－1(男子)'!$D$19:$D$108,'様式Ⅲ－1(男子)'!$J$19:$J$108)</f>
        <v>0</v>
      </c>
    </row>
    <row r="1642" spans="1:9">
      <c r="A1642" s="264">
        <v>1641</v>
      </c>
      <c r="B1642" s="16" t="s">
        <v>2115</v>
      </c>
      <c r="F1642" s="31" t="s">
        <v>6017</v>
      </c>
      <c r="I1642">
        <f>_xlfn.XLOOKUP(C1642,'様式Ⅲ－1(男子)'!$D$19:$D$108,'様式Ⅲ－1(男子)'!$J$19:$J$108)</f>
        <v>0</v>
      </c>
    </row>
    <row r="1643" spans="1:9">
      <c r="A1643" s="264">
        <v>1642</v>
      </c>
      <c r="B1643" s="16" t="s">
        <v>2116</v>
      </c>
      <c r="F1643" s="31" t="s">
        <v>6017</v>
      </c>
      <c r="I1643">
        <f>_xlfn.XLOOKUP(C1643,'様式Ⅲ－1(男子)'!$D$19:$D$108,'様式Ⅲ－1(男子)'!$J$19:$J$108)</f>
        <v>0</v>
      </c>
    </row>
    <row r="1644" spans="1:9">
      <c r="A1644" s="264">
        <v>1643</v>
      </c>
      <c r="B1644" s="16" t="s">
        <v>2117</v>
      </c>
      <c r="F1644" s="31" t="s">
        <v>6017</v>
      </c>
      <c r="I1644">
        <f>_xlfn.XLOOKUP(C1644,'様式Ⅲ－1(男子)'!$D$19:$D$108,'様式Ⅲ－1(男子)'!$J$19:$J$108)</f>
        <v>0</v>
      </c>
    </row>
    <row r="1645" spans="1:9">
      <c r="A1645" s="264">
        <v>1644</v>
      </c>
      <c r="B1645" s="16" t="s">
        <v>2118</v>
      </c>
      <c r="F1645" s="31" t="s">
        <v>6017</v>
      </c>
      <c r="I1645">
        <f>_xlfn.XLOOKUP(C1645,'様式Ⅲ－1(男子)'!$D$19:$D$108,'様式Ⅲ－1(男子)'!$J$19:$J$108)</f>
        <v>0</v>
      </c>
    </row>
    <row r="1646" spans="1:9">
      <c r="A1646" s="264">
        <v>1645</v>
      </c>
      <c r="B1646" s="16" t="s">
        <v>2119</v>
      </c>
      <c r="F1646" s="31" t="s">
        <v>6017</v>
      </c>
      <c r="I1646">
        <f>_xlfn.XLOOKUP(C1646,'様式Ⅲ－1(男子)'!$D$19:$D$108,'様式Ⅲ－1(男子)'!$J$19:$J$108)</f>
        <v>0</v>
      </c>
    </row>
    <row r="1647" spans="1:9">
      <c r="A1647" s="264">
        <v>1646</v>
      </c>
      <c r="B1647" s="16" t="s">
        <v>2120</v>
      </c>
      <c r="F1647" s="31" t="s">
        <v>6017</v>
      </c>
      <c r="I1647">
        <f>_xlfn.XLOOKUP(C1647,'様式Ⅲ－1(男子)'!$D$19:$D$108,'様式Ⅲ－1(男子)'!$J$19:$J$108)</f>
        <v>0</v>
      </c>
    </row>
    <row r="1648" spans="1:9">
      <c r="A1648" s="264">
        <v>1647</v>
      </c>
      <c r="B1648" s="16" t="s">
        <v>2121</v>
      </c>
      <c r="F1648" s="31" t="s">
        <v>6017</v>
      </c>
      <c r="I1648">
        <f>_xlfn.XLOOKUP(C1648,'様式Ⅲ－1(男子)'!$D$19:$D$108,'様式Ⅲ－1(男子)'!$J$19:$J$108)</f>
        <v>0</v>
      </c>
    </row>
    <row r="1649" spans="1:9">
      <c r="A1649" s="264">
        <v>1648</v>
      </c>
      <c r="B1649" s="16" t="s">
        <v>2122</v>
      </c>
      <c r="F1649" s="31" t="s">
        <v>6017</v>
      </c>
      <c r="I1649">
        <f>_xlfn.XLOOKUP(C1649,'様式Ⅲ－1(男子)'!$D$19:$D$108,'様式Ⅲ－1(男子)'!$J$19:$J$108)</f>
        <v>0</v>
      </c>
    </row>
    <row r="1650" spans="1:9">
      <c r="A1650" s="264">
        <v>1649</v>
      </c>
      <c r="B1650" s="16" t="s">
        <v>2123</v>
      </c>
      <c r="F1650" s="31" t="s">
        <v>6017</v>
      </c>
      <c r="I1650">
        <f>_xlfn.XLOOKUP(C1650,'様式Ⅲ－1(男子)'!$D$19:$D$108,'様式Ⅲ－1(男子)'!$J$19:$J$108)</f>
        <v>0</v>
      </c>
    </row>
    <row r="1651" spans="1:9">
      <c r="A1651" s="264">
        <v>1650</v>
      </c>
      <c r="B1651" s="16" t="s">
        <v>2124</v>
      </c>
      <c r="F1651" s="31" t="s">
        <v>6017</v>
      </c>
      <c r="I1651">
        <f>_xlfn.XLOOKUP(C1651,'様式Ⅲ－1(男子)'!$D$19:$D$108,'様式Ⅲ－1(男子)'!$J$19:$J$108)</f>
        <v>0</v>
      </c>
    </row>
    <row r="1652" spans="1:9">
      <c r="A1652" s="264">
        <v>1651</v>
      </c>
      <c r="B1652" s="16" t="s">
        <v>2125</v>
      </c>
      <c r="F1652" s="31" t="s">
        <v>6017</v>
      </c>
      <c r="I1652">
        <f>_xlfn.XLOOKUP(C1652,'様式Ⅲ－1(男子)'!$D$19:$D$108,'様式Ⅲ－1(男子)'!$J$19:$J$108)</f>
        <v>0</v>
      </c>
    </row>
    <row r="1653" spans="1:9">
      <c r="A1653" s="264">
        <v>1652</v>
      </c>
      <c r="B1653" s="16" t="s">
        <v>2126</v>
      </c>
      <c r="F1653" s="31" t="s">
        <v>6017</v>
      </c>
      <c r="I1653">
        <f>_xlfn.XLOOKUP(C1653,'様式Ⅲ－1(男子)'!$D$19:$D$108,'様式Ⅲ－1(男子)'!$J$19:$J$108)</f>
        <v>0</v>
      </c>
    </row>
    <row r="1654" spans="1:9">
      <c r="A1654" s="264">
        <v>1653</v>
      </c>
      <c r="B1654" s="16" t="s">
        <v>2127</v>
      </c>
      <c r="F1654" s="31" t="s">
        <v>6017</v>
      </c>
      <c r="I1654">
        <f>_xlfn.XLOOKUP(C1654,'様式Ⅲ－1(男子)'!$D$19:$D$108,'様式Ⅲ－1(男子)'!$J$19:$J$108)</f>
        <v>0</v>
      </c>
    </row>
    <row r="1655" spans="1:9">
      <c r="A1655" s="264">
        <v>1654</v>
      </c>
      <c r="B1655" s="16" t="s">
        <v>2128</v>
      </c>
      <c r="F1655" s="31" t="s">
        <v>6017</v>
      </c>
      <c r="I1655">
        <f>_xlfn.XLOOKUP(C1655,'様式Ⅲ－1(男子)'!$D$19:$D$108,'様式Ⅲ－1(男子)'!$J$19:$J$108)</f>
        <v>0</v>
      </c>
    </row>
    <row r="1656" spans="1:9">
      <c r="A1656" s="264">
        <v>1655</v>
      </c>
      <c r="B1656" s="16" t="s">
        <v>2129</v>
      </c>
      <c r="F1656" s="31" t="s">
        <v>6017</v>
      </c>
      <c r="I1656">
        <f>_xlfn.XLOOKUP(C1656,'様式Ⅲ－1(男子)'!$D$19:$D$108,'様式Ⅲ－1(男子)'!$J$19:$J$108)</f>
        <v>0</v>
      </c>
    </row>
    <row r="1657" spans="1:9">
      <c r="A1657" s="264">
        <v>1656</v>
      </c>
      <c r="B1657" s="16" t="s">
        <v>2130</v>
      </c>
      <c r="F1657" s="31" t="s">
        <v>6017</v>
      </c>
      <c r="I1657">
        <f>_xlfn.XLOOKUP(C1657,'様式Ⅲ－1(男子)'!$D$19:$D$108,'様式Ⅲ－1(男子)'!$J$19:$J$108)</f>
        <v>0</v>
      </c>
    </row>
    <row r="1658" spans="1:9">
      <c r="A1658" s="264">
        <v>1657</v>
      </c>
      <c r="B1658" s="16" t="s">
        <v>2131</v>
      </c>
      <c r="F1658" s="31" t="s">
        <v>6017</v>
      </c>
      <c r="I1658">
        <f>_xlfn.XLOOKUP(C1658,'様式Ⅲ－1(男子)'!$D$19:$D$108,'様式Ⅲ－1(男子)'!$J$19:$J$108)</f>
        <v>0</v>
      </c>
    </row>
    <row r="1659" spans="1:9">
      <c r="A1659" s="264">
        <v>1658</v>
      </c>
      <c r="B1659" s="16" t="s">
        <v>2132</v>
      </c>
      <c r="F1659" s="31" t="s">
        <v>6017</v>
      </c>
      <c r="I1659">
        <f>_xlfn.XLOOKUP(C1659,'様式Ⅲ－1(男子)'!$D$19:$D$108,'様式Ⅲ－1(男子)'!$J$19:$J$108)</f>
        <v>0</v>
      </c>
    </row>
    <row r="1660" spans="1:9">
      <c r="A1660" s="264">
        <v>1659</v>
      </c>
      <c r="B1660" s="16" t="s">
        <v>2133</v>
      </c>
      <c r="F1660" s="31" t="s">
        <v>6017</v>
      </c>
      <c r="I1660">
        <f>_xlfn.XLOOKUP(C1660,'様式Ⅲ－1(男子)'!$D$19:$D$108,'様式Ⅲ－1(男子)'!$J$19:$J$108)</f>
        <v>0</v>
      </c>
    </row>
    <row r="1661" spans="1:9">
      <c r="A1661" s="264">
        <v>1660</v>
      </c>
      <c r="B1661" s="16" t="s">
        <v>2134</v>
      </c>
      <c r="F1661" s="31" t="s">
        <v>6017</v>
      </c>
      <c r="I1661">
        <f>_xlfn.XLOOKUP(C1661,'様式Ⅲ－1(男子)'!$D$19:$D$108,'様式Ⅲ－1(男子)'!$J$19:$J$108)</f>
        <v>0</v>
      </c>
    </row>
    <row r="1662" spans="1:9">
      <c r="A1662" s="264">
        <v>1661</v>
      </c>
      <c r="B1662" s="16" t="s">
        <v>2135</v>
      </c>
      <c r="F1662" s="31" t="s">
        <v>6017</v>
      </c>
      <c r="I1662">
        <f>_xlfn.XLOOKUP(C1662,'様式Ⅲ－1(男子)'!$D$19:$D$108,'様式Ⅲ－1(男子)'!$J$19:$J$108)</f>
        <v>0</v>
      </c>
    </row>
    <row r="1663" spans="1:9">
      <c r="A1663" s="264">
        <v>1662</v>
      </c>
      <c r="B1663" s="16" t="s">
        <v>2136</v>
      </c>
      <c r="F1663" s="31" t="s">
        <v>6017</v>
      </c>
      <c r="I1663">
        <f>_xlfn.XLOOKUP(C1663,'様式Ⅲ－1(男子)'!$D$19:$D$108,'様式Ⅲ－1(男子)'!$J$19:$J$108)</f>
        <v>0</v>
      </c>
    </row>
    <row r="1664" spans="1:9">
      <c r="A1664" s="264">
        <v>1663</v>
      </c>
      <c r="B1664" s="16" t="s">
        <v>2137</v>
      </c>
      <c r="F1664" s="31" t="s">
        <v>6017</v>
      </c>
      <c r="I1664">
        <f>_xlfn.XLOOKUP(C1664,'様式Ⅲ－1(男子)'!$D$19:$D$108,'様式Ⅲ－1(男子)'!$J$19:$J$108)</f>
        <v>0</v>
      </c>
    </row>
    <row r="1665" spans="1:9">
      <c r="A1665" s="264">
        <v>1664</v>
      </c>
      <c r="B1665" s="16" t="s">
        <v>2138</v>
      </c>
      <c r="F1665" s="31" t="s">
        <v>6017</v>
      </c>
      <c r="I1665">
        <f>_xlfn.XLOOKUP(C1665,'様式Ⅲ－1(男子)'!$D$19:$D$108,'様式Ⅲ－1(男子)'!$J$19:$J$108)</f>
        <v>0</v>
      </c>
    </row>
    <row r="1666" spans="1:9">
      <c r="A1666" s="264">
        <v>1665</v>
      </c>
      <c r="B1666" s="16" t="s">
        <v>2139</v>
      </c>
      <c r="F1666" s="31" t="s">
        <v>6017</v>
      </c>
      <c r="I1666">
        <f>_xlfn.XLOOKUP(C1666,'様式Ⅲ－1(男子)'!$D$19:$D$108,'様式Ⅲ－1(男子)'!$J$19:$J$108)</f>
        <v>0</v>
      </c>
    </row>
    <row r="1667" spans="1:9">
      <c r="A1667" s="264">
        <v>1666</v>
      </c>
      <c r="B1667" s="16" t="s">
        <v>2140</v>
      </c>
      <c r="F1667" s="31" t="s">
        <v>6017</v>
      </c>
      <c r="I1667">
        <f>_xlfn.XLOOKUP(C1667,'様式Ⅲ－1(男子)'!$D$19:$D$108,'様式Ⅲ－1(男子)'!$J$19:$J$108)</f>
        <v>0</v>
      </c>
    </row>
    <row r="1668" spans="1:9">
      <c r="A1668" s="264">
        <v>1667</v>
      </c>
      <c r="B1668" s="16" t="s">
        <v>2141</v>
      </c>
      <c r="F1668" s="31" t="s">
        <v>6017</v>
      </c>
      <c r="I1668">
        <f>_xlfn.XLOOKUP(C1668,'様式Ⅲ－1(男子)'!$D$19:$D$108,'様式Ⅲ－1(男子)'!$J$19:$J$108)</f>
        <v>0</v>
      </c>
    </row>
    <row r="1669" spans="1:9">
      <c r="A1669" s="264">
        <v>1668</v>
      </c>
      <c r="B1669" s="16" t="s">
        <v>2142</v>
      </c>
      <c r="F1669" s="31" t="s">
        <v>6017</v>
      </c>
      <c r="I1669">
        <f>_xlfn.XLOOKUP(C1669,'様式Ⅲ－1(男子)'!$D$19:$D$108,'様式Ⅲ－1(男子)'!$J$19:$J$108)</f>
        <v>0</v>
      </c>
    </row>
    <row r="1670" spans="1:9">
      <c r="A1670" s="264">
        <v>1669</v>
      </c>
      <c r="B1670" s="16" t="s">
        <v>2143</v>
      </c>
      <c r="F1670" s="31" t="s">
        <v>6017</v>
      </c>
      <c r="I1670">
        <f>_xlfn.XLOOKUP(C1670,'様式Ⅲ－1(男子)'!$D$19:$D$108,'様式Ⅲ－1(男子)'!$J$19:$J$108)</f>
        <v>0</v>
      </c>
    </row>
    <row r="1671" spans="1:9">
      <c r="A1671" s="264">
        <v>1670</v>
      </c>
      <c r="B1671" s="16" t="s">
        <v>2144</v>
      </c>
      <c r="F1671" s="31" t="s">
        <v>6017</v>
      </c>
      <c r="I1671">
        <f>_xlfn.XLOOKUP(C1671,'様式Ⅲ－1(男子)'!$D$19:$D$108,'様式Ⅲ－1(男子)'!$J$19:$J$108)</f>
        <v>0</v>
      </c>
    </row>
    <row r="1672" spans="1:9">
      <c r="A1672" s="264">
        <v>1671</v>
      </c>
      <c r="B1672" s="16" t="s">
        <v>2145</v>
      </c>
      <c r="F1672" s="31" t="s">
        <v>6017</v>
      </c>
      <c r="I1672">
        <f>_xlfn.XLOOKUP(C1672,'様式Ⅲ－1(男子)'!$D$19:$D$108,'様式Ⅲ－1(男子)'!$J$19:$J$108)</f>
        <v>0</v>
      </c>
    </row>
    <row r="1673" spans="1:9">
      <c r="A1673" s="264">
        <v>1672</v>
      </c>
      <c r="B1673" s="16" t="s">
        <v>2146</v>
      </c>
      <c r="F1673" s="31" t="s">
        <v>6017</v>
      </c>
      <c r="I1673">
        <f>_xlfn.XLOOKUP(C1673,'様式Ⅲ－1(男子)'!$D$19:$D$108,'様式Ⅲ－1(男子)'!$J$19:$J$108)</f>
        <v>0</v>
      </c>
    </row>
    <row r="1674" spans="1:9">
      <c r="A1674" s="264">
        <v>1673</v>
      </c>
      <c r="B1674" s="16" t="s">
        <v>2147</v>
      </c>
      <c r="F1674" s="31" t="s">
        <v>6017</v>
      </c>
      <c r="I1674">
        <f>_xlfn.XLOOKUP(C1674,'様式Ⅲ－1(男子)'!$D$19:$D$108,'様式Ⅲ－1(男子)'!$J$19:$J$108)</f>
        <v>0</v>
      </c>
    </row>
    <row r="1675" spans="1:9">
      <c r="A1675" s="264">
        <v>1674</v>
      </c>
      <c r="B1675" s="16" t="s">
        <v>2148</v>
      </c>
      <c r="F1675" s="31" t="s">
        <v>6017</v>
      </c>
      <c r="I1675">
        <f>_xlfn.XLOOKUP(C1675,'様式Ⅲ－1(男子)'!$D$19:$D$108,'様式Ⅲ－1(男子)'!$J$19:$J$108)</f>
        <v>0</v>
      </c>
    </row>
    <row r="1676" spans="1:9">
      <c r="A1676" s="264">
        <v>1675</v>
      </c>
      <c r="B1676" s="16" t="s">
        <v>2149</v>
      </c>
      <c r="F1676" s="31" t="s">
        <v>6017</v>
      </c>
      <c r="I1676">
        <f>_xlfn.XLOOKUP(C1676,'様式Ⅲ－1(男子)'!$D$19:$D$108,'様式Ⅲ－1(男子)'!$J$19:$J$108)</f>
        <v>0</v>
      </c>
    </row>
    <row r="1677" spans="1:9">
      <c r="A1677" s="264">
        <v>1676</v>
      </c>
      <c r="B1677" s="16" t="s">
        <v>2150</v>
      </c>
      <c r="F1677" s="31" t="s">
        <v>6017</v>
      </c>
      <c r="I1677">
        <f>_xlfn.XLOOKUP(C1677,'様式Ⅲ－1(男子)'!$D$19:$D$108,'様式Ⅲ－1(男子)'!$J$19:$J$108)</f>
        <v>0</v>
      </c>
    </row>
    <row r="1678" spans="1:9">
      <c r="A1678" s="264">
        <v>1677</v>
      </c>
      <c r="B1678" s="16" t="s">
        <v>2151</v>
      </c>
      <c r="F1678" s="31" t="s">
        <v>6017</v>
      </c>
      <c r="I1678">
        <f>_xlfn.XLOOKUP(C1678,'様式Ⅲ－1(男子)'!$D$19:$D$108,'様式Ⅲ－1(男子)'!$J$19:$J$108)</f>
        <v>0</v>
      </c>
    </row>
    <row r="1679" spans="1:9">
      <c r="A1679" s="264">
        <v>1678</v>
      </c>
      <c r="B1679" s="16" t="s">
        <v>2152</v>
      </c>
      <c r="F1679" s="31" t="s">
        <v>6017</v>
      </c>
      <c r="I1679">
        <f>_xlfn.XLOOKUP(C1679,'様式Ⅲ－1(男子)'!$D$19:$D$108,'様式Ⅲ－1(男子)'!$J$19:$J$108)</f>
        <v>0</v>
      </c>
    </row>
    <row r="1680" spans="1:9">
      <c r="A1680" s="264">
        <v>1679</v>
      </c>
      <c r="B1680" s="16" t="s">
        <v>2153</v>
      </c>
      <c r="F1680" s="31" t="s">
        <v>6017</v>
      </c>
      <c r="I1680">
        <f>_xlfn.XLOOKUP(C1680,'様式Ⅲ－1(男子)'!$D$19:$D$108,'様式Ⅲ－1(男子)'!$J$19:$J$108)</f>
        <v>0</v>
      </c>
    </row>
    <row r="1681" spans="1:9">
      <c r="A1681" s="264">
        <v>1680</v>
      </c>
      <c r="B1681" s="16" t="s">
        <v>2154</v>
      </c>
      <c r="F1681" s="31" t="s">
        <v>6017</v>
      </c>
      <c r="I1681">
        <f>_xlfn.XLOOKUP(C1681,'様式Ⅲ－1(男子)'!$D$19:$D$108,'様式Ⅲ－1(男子)'!$J$19:$J$108)</f>
        <v>0</v>
      </c>
    </row>
    <row r="1682" spans="1:9">
      <c r="A1682" s="264">
        <v>1681</v>
      </c>
      <c r="B1682" s="16" t="s">
        <v>2155</v>
      </c>
      <c r="F1682" s="31" t="s">
        <v>6017</v>
      </c>
      <c r="I1682">
        <f>_xlfn.XLOOKUP(C1682,'様式Ⅲ－1(男子)'!$D$19:$D$108,'様式Ⅲ－1(男子)'!$J$19:$J$108)</f>
        <v>0</v>
      </c>
    </row>
    <row r="1683" spans="1:9">
      <c r="A1683" s="264">
        <v>1682</v>
      </c>
      <c r="B1683" s="16" t="s">
        <v>2156</v>
      </c>
      <c r="F1683" s="31" t="s">
        <v>6017</v>
      </c>
      <c r="I1683">
        <f>_xlfn.XLOOKUP(C1683,'様式Ⅲ－1(男子)'!$D$19:$D$108,'様式Ⅲ－1(男子)'!$J$19:$J$108)</f>
        <v>0</v>
      </c>
    </row>
    <row r="1684" spans="1:9">
      <c r="A1684" s="264">
        <v>1683</v>
      </c>
      <c r="B1684" s="16" t="s">
        <v>2157</v>
      </c>
      <c r="F1684" s="31" t="s">
        <v>6017</v>
      </c>
      <c r="I1684">
        <f>_xlfn.XLOOKUP(C1684,'様式Ⅲ－1(男子)'!$D$19:$D$108,'様式Ⅲ－1(男子)'!$J$19:$J$108)</f>
        <v>0</v>
      </c>
    </row>
    <row r="1685" spans="1:9">
      <c r="A1685" s="264">
        <v>1684</v>
      </c>
      <c r="B1685" s="16" t="s">
        <v>2158</v>
      </c>
      <c r="F1685" s="31" t="s">
        <v>6017</v>
      </c>
      <c r="I1685">
        <f>_xlfn.XLOOKUP(C1685,'様式Ⅲ－1(男子)'!$D$19:$D$108,'様式Ⅲ－1(男子)'!$J$19:$J$108)</f>
        <v>0</v>
      </c>
    </row>
    <row r="1686" spans="1:9">
      <c r="A1686" s="264">
        <v>1685</v>
      </c>
      <c r="B1686" s="16" t="s">
        <v>2159</v>
      </c>
      <c r="F1686" s="31" t="s">
        <v>6017</v>
      </c>
      <c r="I1686">
        <f>_xlfn.XLOOKUP(C1686,'様式Ⅲ－1(男子)'!$D$19:$D$108,'様式Ⅲ－1(男子)'!$J$19:$J$108)</f>
        <v>0</v>
      </c>
    </row>
    <row r="1687" spans="1:9">
      <c r="A1687" s="264">
        <v>1686</v>
      </c>
      <c r="B1687" s="16" t="s">
        <v>2160</v>
      </c>
      <c r="F1687" s="31" t="s">
        <v>6017</v>
      </c>
      <c r="I1687">
        <f>_xlfn.XLOOKUP(C1687,'様式Ⅲ－1(男子)'!$D$19:$D$108,'様式Ⅲ－1(男子)'!$J$19:$J$108)</f>
        <v>0</v>
      </c>
    </row>
    <row r="1688" spans="1:9">
      <c r="A1688" s="264">
        <v>1687</v>
      </c>
      <c r="B1688" s="16" t="s">
        <v>2161</v>
      </c>
      <c r="F1688" s="31" t="s">
        <v>6017</v>
      </c>
      <c r="I1688">
        <f>_xlfn.XLOOKUP(C1688,'様式Ⅲ－1(男子)'!$D$19:$D$108,'様式Ⅲ－1(男子)'!$J$19:$J$108)</f>
        <v>0</v>
      </c>
    </row>
    <row r="1689" spans="1:9">
      <c r="A1689" s="264">
        <v>1688</v>
      </c>
      <c r="B1689" s="16" t="s">
        <v>2162</v>
      </c>
      <c r="F1689" s="31" t="s">
        <v>6017</v>
      </c>
      <c r="I1689">
        <f>_xlfn.XLOOKUP(C1689,'様式Ⅲ－1(男子)'!$D$19:$D$108,'様式Ⅲ－1(男子)'!$J$19:$J$108)</f>
        <v>0</v>
      </c>
    </row>
    <row r="1690" spans="1:9">
      <c r="A1690" s="264">
        <v>1689</v>
      </c>
      <c r="B1690" s="16" t="s">
        <v>2163</v>
      </c>
      <c r="F1690" s="31" t="s">
        <v>6017</v>
      </c>
      <c r="I1690">
        <f>_xlfn.XLOOKUP(C1690,'様式Ⅲ－1(男子)'!$D$19:$D$108,'様式Ⅲ－1(男子)'!$J$19:$J$108)</f>
        <v>0</v>
      </c>
    </row>
    <row r="1691" spans="1:9">
      <c r="A1691" s="264">
        <v>1690</v>
      </c>
      <c r="B1691" s="16" t="s">
        <v>2164</v>
      </c>
      <c r="F1691" s="31" t="s">
        <v>6017</v>
      </c>
      <c r="I1691">
        <f>_xlfn.XLOOKUP(C1691,'様式Ⅲ－1(男子)'!$D$19:$D$108,'様式Ⅲ－1(男子)'!$J$19:$J$108)</f>
        <v>0</v>
      </c>
    </row>
    <row r="1692" spans="1:9">
      <c r="A1692" s="264">
        <v>1691</v>
      </c>
      <c r="B1692" s="16" t="s">
        <v>2165</v>
      </c>
      <c r="F1692" s="31" t="s">
        <v>6017</v>
      </c>
      <c r="I1692">
        <f>_xlfn.XLOOKUP(C1692,'様式Ⅲ－1(男子)'!$D$19:$D$108,'様式Ⅲ－1(男子)'!$J$19:$J$108)</f>
        <v>0</v>
      </c>
    </row>
    <row r="1693" spans="1:9">
      <c r="A1693" s="264">
        <v>1692</v>
      </c>
      <c r="B1693" s="16" t="s">
        <v>2166</v>
      </c>
      <c r="F1693" s="31" t="s">
        <v>6017</v>
      </c>
      <c r="I1693">
        <f>_xlfn.XLOOKUP(C1693,'様式Ⅲ－1(男子)'!$D$19:$D$108,'様式Ⅲ－1(男子)'!$J$19:$J$108)</f>
        <v>0</v>
      </c>
    </row>
    <row r="1694" spans="1:9">
      <c r="A1694" s="264">
        <v>1693</v>
      </c>
      <c r="B1694" s="16" t="s">
        <v>2167</v>
      </c>
      <c r="F1694" s="31" t="s">
        <v>6017</v>
      </c>
      <c r="I1694">
        <f>_xlfn.XLOOKUP(C1694,'様式Ⅲ－1(男子)'!$D$19:$D$108,'様式Ⅲ－1(男子)'!$J$19:$J$108)</f>
        <v>0</v>
      </c>
    </row>
    <row r="1695" spans="1:9">
      <c r="A1695" s="264">
        <v>1694</v>
      </c>
      <c r="B1695" s="16" t="s">
        <v>2168</v>
      </c>
      <c r="F1695" s="31" t="s">
        <v>6017</v>
      </c>
      <c r="I1695">
        <f>_xlfn.XLOOKUP(C1695,'様式Ⅲ－1(男子)'!$D$19:$D$108,'様式Ⅲ－1(男子)'!$J$19:$J$108)</f>
        <v>0</v>
      </c>
    </row>
    <row r="1696" spans="1:9">
      <c r="A1696" s="264">
        <v>1695</v>
      </c>
      <c r="B1696" s="16" t="s">
        <v>2169</v>
      </c>
      <c r="F1696" s="31" t="s">
        <v>6017</v>
      </c>
      <c r="I1696">
        <f>_xlfn.XLOOKUP(C1696,'様式Ⅲ－1(男子)'!$D$19:$D$108,'様式Ⅲ－1(男子)'!$J$19:$J$108)</f>
        <v>0</v>
      </c>
    </row>
    <row r="1697" spans="1:9">
      <c r="A1697" s="264">
        <v>1696</v>
      </c>
      <c r="B1697" s="16" t="s">
        <v>2170</v>
      </c>
      <c r="F1697" s="31" t="s">
        <v>6017</v>
      </c>
      <c r="I1697">
        <f>_xlfn.XLOOKUP(C1697,'様式Ⅲ－1(男子)'!$D$19:$D$108,'様式Ⅲ－1(男子)'!$J$19:$J$108)</f>
        <v>0</v>
      </c>
    </row>
    <row r="1698" spans="1:9">
      <c r="A1698" s="264">
        <v>1697</v>
      </c>
      <c r="B1698" s="16" t="s">
        <v>2171</v>
      </c>
      <c r="F1698" s="31" t="s">
        <v>6017</v>
      </c>
      <c r="I1698">
        <f>_xlfn.XLOOKUP(C1698,'様式Ⅲ－1(男子)'!$D$19:$D$108,'様式Ⅲ－1(男子)'!$J$19:$J$108)</f>
        <v>0</v>
      </c>
    </row>
    <row r="1699" spans="1:9">
      <c r="A1699" s="264">
        <v>1698</v>
      </c>
      <c r="B1699" s="16" t="s">
        <v>2172</v>
      </c>
      <c r="F1699" s="31" t="s">
        <v>6017</v>
      </c>
      <c r="I1699">
        <f>_xlfn.XLOOKUP(C1699,'様式Ⅲ－1(男子)'!$D$19:$D$108,'様式Ⅲ－1(男子)'!$J$19:$J$108)</f>
        <v>0</v>
      </c>
    </row>
    <row r="1700" spans="1:9">
      <c r="A1700" s="264">
        <v>1699</v>
      </c>
      <c r="B1700" s="16" t="s">
        <v>2173</v>
      </c>
      <c r="F1700" s="31" t="s">
        <v>6017</v>
      </c>
      <c r="I1700">
        <f>_xlfn.XLOOKUP(C1700,'様式Ⅲ－1(男子)'!$D$19:$D$108,'様式Ⅲ－1(男子)'!$J$19:$J$108)</f>
        <v>0</v>
      </c>
    </row>
    <row r="1701" spans="1:9">
      <c r="A1701" s="264">
        <v>1700</v>
      </c>
      <c r="B1701" s="16" t="s">
        <v>2174</v>
      </c>
      <c r="F1701" s="31" t="s">
        <v>6017</v>
      </c>
      <c r="I1701">
        <f>_xlfn.XLOOKUP(C1701,'様式Ⅲ－1(男子)'!$D$19:$D$108,'様式Ⅲ－1(男子)'!$J$19:$J$108)</f>
        <v>0</v>
      </c>
    </row>
    <row r="1702" spans="1:9">
      <c r="A1702" s="264">
        <v>1701</v>
      </c>
      <c r="B1702" s="16" t="s">
        <v>2175</v>
      </c>
      <c r="F1702" s="31" t="s">
        <v>6017</v>
      </c>
      <c r="I1702">
        <f>_xlfn.XLOOKUP(C1702,'様式Ⅲ－1(男子)'!$D$19:$D$108,'様式Ⅲ－1(男子)'!$J$19:$J$108)</f>
        <v>0</v>
      </c>
    </row>
    <row r="1703" spans="1:9">
      <c r="A1703" s="264">
        <v>1702</v>
      </c>
      <c r="B1703" s="16" t="s">
        <v>2176</v>
      </c>
      <c r="F1703" s="31" t="s">
        <v>6017</v>
      </c>
      <c r="I1703">
        <f>_xlfn.XLOOKUP(C1703,'様式Ⅲ－1(男子)'!$D$19:$D$108,'様式Ⅲ－1(男子)'!$J$19:$J$108)</f>
        <v>0</v>
      </c>
    </row>
    <row r="1704" spans="1:9">
      <c r="A1704" s="264">
        <v>1703</v>
      </c>
      <c r="B1704" s="16" t="s">
        <v>2177</v>
      </c>
      <c r="F1704" s="31" t="s">
        <v>6017</v>
      </c>
      <c r="I1704">
        <f>_xlfn.XLOOKUP(C1704,'様式Ⅲ－1(男子)'!$D$19:$D$108,'様式Ⅲ－1(男子)'!$J$19:$J$108)</f>
        <v>0</v>
      </c>
    </row>
    <row r="1705" spans="1:9">
      <c r="A1705" s="264">
        <v>1704</v>
      </c>
      <c r="B1705" s="16" t="s">
        <v>2178</v>
      </c>
      <c r="F1705" s="31" t="s">
        <v>6017</v>
      </c>
      <c r="I1705">
        <f>_xlfn.XLOOKUP(C1705,'様式Ⅲ－1(男子)'!$D$19:$D$108,'様式Ⅲ－1(男子)'!$J$19:$J$108)</f>
        <v>0</v>
      </c>
    </row>
    <row r="1706" spans="1:9">
      <c r="A1706" s="264">
        <v>1705</v>
      </c>
      <c r="B1706" s="16" t="s">
        <v>2179</v>
      </c>
      <c r="F1706" s="31" t="s">
        <v>6017</v>
      </c>
      <c r="I1706">
        <f>_xlfn.XLOOKUP(C1706,'様式Ⅲ－1(男子)'!$D$19:$D$108,'様式Ⅲ－1(男子)'!$J$19:$J$108)</f>
        <v>0</v>
      </c>
    </row>
    <row r="1707" spans="1:9">
      <c r="A1707" s="264">
        <v>1706</v>
      </c>
      <c r="B1707" s="16" t="s">
        <v>2180</v>
      </c>
      <c r="F1707" s="31" t="s">
        <v>6017</v>
      </c>
      <c r="I1707">
        <f>_xlfn.XLOOKUP(C1707,'様式Ⅲ－1(男子)'!$D$19:$D$108,'様式Ⅲ－1(男子)'!$J$19:$J$108)</f>
        <v>0</v>
      </c>
    </row>
    <row r="1708" spans="1:9">
      <c r="A1708" s="264">
        <v>1707</v>
      </c>
      <c r="B1708" s="16" t="s">
        <v>2181</v>
      </c>
      <c r="F1708" s="31" t="s">
        <v>6017</v>
      </c>
      <c r="I1708">
        <f>_xlfn.XLOOKUP(C1708,'様式Ⅲ－1(男子)'!$D$19:$D$108,'様式Ⅲ－1(男子)'!$J$19:$J$108)</f>
        <v>0</v>
      </c>
    </row>
    <row r="1709" spans="1:9">
      <c r="A1709" s="264">
        <v>1708</v>
      </c>
      <c r="B1709" s="16" t="s">
        <v>2182</v>
      </c>
      <c r="F1709" s="31" t="s">
        <v>6017</v>
      </c>
      <c r="I1709">
        <f>_xlfn.XLOOKUP(C1709,'様式Ⅲ－1(男子)'!$D$19:$D$108,'様式Ⅲ－1(男子)'!$J$19:$J$108)</f>
        <v>0</v>
      </c>
    </row>
    <row r="1710" spans="1:9">
      <c r="A1710" s="264">
        <v>1709</v>
      </c>
      <c r="B1710" s="16" t="s">
        <v>2183</v>
      </c>
      <c r="F1710" s="31" t="s">
        <v>6017</v>
      </c>
      <c r="I1710">
        <f>_xlfn.XLOOKUP(C1710,'様式Ⅲ－1(男子)'!$D$19:$D$108,'様式Ⅲ－1(男子)'!$J$19:$J$108)</f>
        <v>0</v>
      </c>
    </row>
    <row r="1711" spans="1:9">
      <c r="A1711" s="264">
        <v>1710</v>
      </c>
      <c r="B1711" s="16" t="s">
        <v>2184</v>
      </c>
      <c r="F1711" s="31" t="s">
        <v>6017</v>
      </c>
      <c r="I1711">
        <f>_xlfn.XLOOKUP(C1711,'様式Ⅲ－1(男子)'!$D$19:$D$108,'様式Ⅲ－1(男子)'!$J$19:$J$108)</f>
        <v>0</v>
      </c>
    </row>
    <row r="1712" spans="1:9">
      <c r="A1712" s="264">
        <v>1711</v>
      </c>
      <c r="B1712" s="16" t="s">
        <v>2185</v>
      </c>
      <c r="F1712" s="31" t="s">
        <v>6017</v>
      </c>
      <c r="I1712">
        <f>_xlfn.XLOOKUP(C1712,'様式Ⅲ－1(男子)'!$D$19:$D$108,'様式Ⅲ－1(男子)'!$J$19:$J$108)</f>
        <v>0</v>
      </c>
    </row>
    <row r="1713" spans="1:9">
      <c r="A1713" s="264">
        <v>1712</v>
      </c>
      <c r="B1713" s="16" t="s">
        <v>2186</v>
      </c>
      <c r="F1713" s="31" t="s">
        <v>6017</v>
      </c>
      <c r="I1713">
        <f>_xlfn.XLOOKUP(C1713,'様式Ⅲ－1(男子)'!$D$19:$D$108,'様式Ⅲ－1(男子)'!$J$19:$J$108)</f>
        <v>0</v>
      </c>
    </row>
    <row r="1714" spans="1:9">
      <c r="A1714" s="264">
        <v>1713</v>
      </c>
      <c r="B1714" s="16" t="s">
        <v>2187</v>
      </c>
      <c r="F1714" s="31" t="s">
        <v>6017</v>
      </c>
      <c r="I1714">
        <f>_xlfn.XLOOKUP(C1714,'様式Ⅲ－1(男子)'!$D$19:$D$108,'様式Ⅲ－1(男子)'!$J$19:$J$108)</f>
        <v>0</v>
      </c>
    </row>
    <row r="1715" spans="1:9">
      <c r="A1715" s="264">
        <v>1714</v>
      </c>
      <c r="B1715" s="16" t="s">
        <v>2188</v>
      </c>
      <c r="F1715" s="31" t="s">
        <v>6017</v>
      </c>
      <c r="I1715">
        <f>_xlfn.XLOOKUP(C1715,'様式Ⅲ－1(男子)'!$D$19:$D$108,'様式Ⅲ－1(男子)'!$J$19:$J$108)</f>
        <v>0</v>
      </c>
    </row>
    <row r="1716" spans="1:9">
      <c r="A1716" s="264">
        <v>1715</v>
      </c>
      <c r="B1716" s="16" t="s">
        <v>2189</v>
      </c>
      <c r="F1716" s="31" t="s">
        <v>6017</v>
      </c>
      <c r="I1716">
        <f>_xlfn.XLOOKUP(C1716,'様式Ⅲ－1(男子)'!$D$19:$D$108,'様式Ⅲ－1(男子)'!$J$19:$J$108)</f>
        <v>0</v>
      </c>
    </row>
    <row r="1717" spans="1:9">
      <c r="A1717" s="264">
        <v>1716</v>
      </c>
      <c r="B1717" s="16" t="s">
        <v>2190</v>
      </c>
      <c r="F1717" s="31" t="s">
        <v>6017</v>
      </c>
      <c r="I1717">
        <f>_xlfn.XLOOKUP(C1717,'様式Ⅲ－1(男子)'!$D$19:$D$108,'様式Ⅲ－1(男子)'!$J$19:$J$108)</f>
        <v>0</v>
      </c>
    </row>
    <row r="1718" spans="1:9">
      <c r="A1718" s="264">
        <v>1717</v>
      </c>
      <c r="B1718" s="16" t="s">
        <v>2191</v>
      </c>
      <c r="F1718" s="31" t="s">
        <v>6017</v>
      </c>
      <c r="I1718">
        <f>_xlfn.XLOOKUP(C1718,'様式Ⅲ－1(男子)'!$D$19:$D$108,'様式Ⅲ－1(男子)'!$J$19:$J$108)</f>
        <v>0</v>
      </c>
    </row>
    <row r="1719" spans="1:9">
      <c r="A1719" s="264">
        <v>1718</v>
      </c>
      <c r="B1719" s="16" t="s">
        <v>2192</v>
      </c>
      <c r="F1719" s="31" t="s">
        <v>6017</v>
      </c>
      <c r="I1719">
        <f>_xlfn.XLOOKUP(C1719,'様式Ⅲ－1(男子)'!$D$19:$D$108,'様式Ⅲ－1(男子)'!$J$19:$J$108)</f>
        <v>0</v>
      </c>
    </row>
    <row r="1720" spans="1:9">
      <c r="A1720" s="264">
        <v>1719</v>
      </c>
      <c r="B1720" s="16" t="s">
        <v>2193</v>
      </c>
      <c r="F1720" s="31" t="s">
        <v>6017</v>
      </c>
      <c r="I1720">
        <f>_xlfn.XLOOKUP(C1720,'様式Ⅲ－1(男子)'!$D$19:$D$108,'様式Ⅲ－1(男子)'!$J$19:$J$108)</f>
        <v>0</v>
      </c>
    </row>
    <row r="1721" spans="1:9">
      <c r="A1721" s="264">
        <v>1720</v>
      </c>
      <c r="B1721" s="16" t="s">
        <v>2194</v>
      </c>
      <c r="F1721" s="31" t="s">
        <v>6017</v>
      </c>
      <c r="I1721">
        <f>_xlfn.XLOOKUP(C1721,'様式Ⅲ－1(男子)'!$D$19:$D$108,'様式Ⅲ－1(男子)'!$J$19:$J$108)</f>
        <v>0</v>
      </c>
    </row>
    <row r="1722" spans="1:9">
      <c r="A1722" s="264">
        <v>1721</v>
      </c>
      <c r="B1722" s="16" t="s">
        <v>2195</v>
      </c>
      <c r="F1722" s="31" t="s">
        <v>6017</v>
      </c>
      <c r="I1722">
        <f>_xlfn.XLOOKUP(C1722,'様式Ⅲ－1(男子)'!$D$19:$D$108,'様式Ⅲ－1(男子)'!$J$19:$J$108)</f>
        <v>0</v>
      </c>
    </row>
    <row r="1723" spans="1:9">
      <c r="A1723" s="264">
        <v>1722</v>
      </c>
      <c r="B1723" s="16" t="s">
        <v>2196</v>
      </c>
      <c r="F1723" s="31" t="s">
        <v>6017</v>
      </c>
      <c r="I1723">
        <f>_xlfn.XLOOKUP(C1723,'様式Ⅲ－1(男子)'!$D$19:$D$108,'様式Ⅲ－1(男子)'!$J$19:$J$108)</f>
        <v>0</v>
      </c>
    </row>
    <row r="1724" spans="1:9">
      <c r="A1724" s="264">
        <v>1723</v>
      </c>
      <c r="B1724" s="16" t="s">
        <v>2197</v>
      </c>
      <c r="F1724" s="31" t="s">
        <v>6017</v>
      </c>
      <c r="I1724">
        <f>_xlfn.XLOOKUP(C1724,'様式Ⅲ－1(男子)'!$D$19:$D$108,'様式Ⅲ－1(男子)'!$J$19:$J$108)</f>
        <v>0</v>
      </c>
    </row>
    <row r="1725" spans="1:9">
      <c r="A1725" s="264">
        <v>1724</v>
      </c>
      <c r="B1725" s="16" t="s">
        <v>2198</v>
      </c>
      <c r="F1725" s="31" t="s">
        <v>6017</v>
      </c>
      <c r="I1725">
        <f>_xlfn.XLOOKUP(C1725,'様式Ⅲ－1(男子)'!$D$19:$D$108,'様式Ⅲ－1(男子)'!$J$19:$J$108)</f>
        <v>0</v>
      </c>
    </row>
    <row r="1726" spans="1:9">
      <c r="A1726" s="264">
        <v>1725</v>
      </c>
      <c r="B1726" s="16" t="s">
        <v>2199</v>
      </c>
      <c r="F1726" s="31" t="s">
        <v>6017</v>
      </c>
      <c r="I1726">
        <f>_xlfn.XLOOKUP(C1726,'様式Ⅲ－1(男子)'!$D$19:$D$108,'様式Ⅲ－1(男子)'!$J$19:$J$108)</f>
        <v>0</v>
      </c>
    </row>
    <row r="1727" spans="1:9">
      <c r="A1727" s="264">
        <v>1726</v>
      </c>
      <c r="B1727" s="16" t="s">
        <v>2200</v>
      </c>
      <c r="F1727" s="31" t="s">
        <v>6017</v>
      </c>
      <c r="I1727">
        <f>_xlfn.XLOOKUP(C1727,'様式Ⅲ－1(男子)'!$D$19:$D$108,'様式Ⅲ－1(男子)'!$J$19:$J$108)</f>
        <v>0</v>
      </c>
    </row>
    <row r="1728" spans="1:9">
      <c r="A1728" s="264">
        <v>1727</v>
      </c>
      <c r="B1728" s="16" t="s">
        <v>2201</v>
      </c>
      <c r="F1728" s="31" t="s">
        <v>6017</v>
      </c>
      <c r="I1728">
        <f>_xlfn.XLOOKUP(C1728,'様式Ⅲ－1(男子)'!$D$19:$D$108,'様式Ⅲ－1(男子)'!$J$19:$J$108)</f>
        <v>0</v>
      </c>
    </row>
    <row r="1729" spans="1:9">
      <c r="A1729" s="264">
        <v>1728</v>
      </c>
      <c r="B1729" s="16" t="s">
        <v>2202</v>
      </c>
      <c r="F1729" s="31" t="s">
        <v>6017</v>
      </c>
      <c r="I1729">
        <f>_xlfn.XLOOKUP(C1729,'様式Ⅲ－1(男子)'!$D$19:$D$108,'様式Ⅲ－1(男子)'!$J$19:$J$108)</f>
        <v>0</v>
      </c>
    </row>
    <row r="1730" spans="1:9">
      <c r="A1730" s="264">
        <v>1729</v>
      </c>
      <c r="B1730" s="16" t="s">
        <v>2203</v>
      </c>
      <c r="F1730" s="31" t="s">
        <v>6017</v>
      </c>
      <c r="I1730">
        <f>_xlfn.XLOOKUP(C1730,'様式Ⅲ－1(男子)'!$D$19:$D$108,'様式Ⅲ－1(男子)'!$J$19:$J$108)</f>
        <v>0</v>
      </c>
    </row>
    <row r="1731" spans="1:9">
      <c r="A1731" s="264">
        <v>1730</v>
      </c>
      <c r="B1731" s="16" t="s">
        <v>2204</v>
      </c>
      <c r="F1731" s="31" t="s">
        <v>6017</v>
      </c>
      <c r="I1731">
        <f>_xlfn.XLOOKUP(C1731,'様式Ⅲ－1(男子)'!$D$19:$D$108,'様式Ⅲ－1(男子)'!$J$19:$J$108)</f>
        <v>0</v>
      </c>
    </row>
    <row r="1732" spans="1:9">
      <c r="A1732" s="264">
        <v>1731</v>
      </c>
      <c r="B1732" s="16" t="s">
        <v>2205</v>
      </c>
      <c r="F1732" s="31" t="s">
        <v>6017</v>
      </c>
      <c r="I1732">
        <f>_xlfn.XLOOKUP(C1732,'様式Ⅲ－1(男子)'!$D$19:$D$108,'様式Ⅲ－1(男子)'!$J$19:$J$108)</f>
        <v>0</v>
      </c>
    </row>
    <row r="1733" spans="1:9">
      <c r="A1733" s="264">
        <v>1732</v>
      </c>
      <c r="B1733" s="16" t="s">
        <v>2206</v>
      </c>
      <c r="F1733" s="31" t="s">
        <v>6017</v>
      </c>
      <c r="I1733">
        <f>_xlfn.XLOOKUP(C1733,'様式Ⅲ－1(男子)'!$D$19:$D$108,'様式Ⅲ－1(男子)'!$J$19:$J$108)</f>
        <v>0</v>
      </c>
    </row>
    <row r="1734" spans="1:9">
      <c r="A1734" s="264">
        <v>1733</v>
      </c>
      <c r="B1734" s="16" t="s">
        <v>2207</v>
      </c>
      <c r="F1734" s="31" t="s">
        <v>6017</v>
      </c>
      <c r="I1734">
        <f>_xlfn.XLOOKUP(C1734,'様式Ⅲ－1(男子)'!$D$19:$D$108,'様式Ⅲ－1(男子)'!$J$19:$J$108)</f>
        <v>0</v>
      </c>
    </row>
    <row r="1735" spans="1:9">
      <c r="A1735" s="264">
        <v>1734</v>
      </c>
      <c r="B1735" s="16" t="s">
        <v>2208</v>
      </c>
      <c r="F1735" s="31" t="s">
        <v>6017</v>
      </c>
      <c r="I1735">
        <f>_xlfn.XLOOKUP(C1735,'様式Ⅲ－1(男子)'!$D$19:$D$108,'様式Ⅲ－1(男子)'!$J$19:$J$108)</f>
        <v>0</v>
      </c>
    </row>
    <row r="1736" spans="1:9">
      <c r="A1736" s="264">
        <v>1735</v>
      </c>
      <c r="B1736" s="16" t="s">
        <v>2209</v>
      </c>
      <c r="F1736" s="31" t="s">
        <v>6017</v>
      </c>
      <c r="I1736">
        <f>_xlfn.XLOOKUP(C1736,'様式Ⅲ－1(男子)'!$D$19:$D$108,'様式Ⅲ－1(男子)'!$J$19:$J$108)</f>
        <v>0</v>
      </c>
    </row>
    <row r="1737" spans="1:9">
      <c r="A1737" s="264">
        <v>1736</v>
      </c>
      <c r="B1737" s="16" t="s">
        <v>2210</v>
      </c>
      <c r="F1737" s="31" t="s">
        <v>6017</v>
      </c>
      <c r="I1737">
        <f>_xlfn.XLOOKUP(C1737,'様式Ⅲ－1(男子)'!$D$19:$D$108,'様式Ⅲ－1(男子)'!$J$19:$J$108)</f>
        <v>0</v>
      </c>
    </row>
    <row r="1738" spans="1:9">
      <c r="A1738" s="264">
        <v>1737</v>
      </c>
      <c r="B1738" s="16" t="s">
        <v>2211</v>
      </c>
      <c r="F1738" s="31" t="s">
        <v>6017</v>
      </c>
      <c r="I1738">
        <f>_xlfn.XLOOKUP(C1738,'様式Ⅲ－1(男子)'!$D$19:$D$108,'様式Ⅲ－1(男子)'!$J$19:$J$108)</f>
        <v>0</v>
      </c>
    </row>
    <row r="1739" spans="1:9">
      <c r="A1739" s="264">
        <v>1738</v>
      </c>
      <c r="B1739" s="16" t="s">
        <v>2212</v>
      </c>
      <c r="F1739" s="31" t="s">
        <v>6017</v>
      </c>
      <c r="I1739">
        <f>_xlfn.XLOOKUP(C1739,'様式Ⅲ－1(男子)'!$D$19:$D$108,'様式Ⅲ－1(男子)'!$J$19:$J$108)</f>
        <v>0</v>
      </c>
    </row>
    <row r="1740" spans="1:9">
      <c r="A1740" s="264">
        <v>1739</v>
      </c>
      <c r="B1740" s="16" t="s">
        <v>2213</v>
      </c>
      <c r="F1740" s="31" t="s">
        <v>6017</v>
      </c>
      <c r="I1740">
        <f>_xlfn.XLOOKUP(C1740,'様式Ⅲ－1(男子)'!$D$19:$D$108,'様式Ⅲ－1(男子)'!$J$19:$J$108)</f>
        <v>0</v>
      </c>
    </row>
    <row r="1741" spans="1:9">
      <c r="A1741" s="264">
        <v>1740</v>
      </c>
      <c r="B1741" s="16" t="s">
        <v>2214</v>
      </c>
      <c r="F1741" s="31" t="s">
        <v>6017</v>
      </c>
      <c r="I1741">
        <f>_xlfn.XLOOKUP(C1741,'様式Ⅲ－1(男子)'!$D$19:$D$108,'様式Ⅲ－1(男子)'!$J$19:$J$108)</f>
        <v>0</v>
      </c>
    </row>
    <row r="1742" spans="1:9">
      <c r="A1742" s="264">
        <v>1741</v>
      </c>
      <c r="B1742" s="16" t="s">
        <v>2215</v>
      </c>
      <c r="F1742" s="31" t="s">
        <v>6017</v>
      </c>
      <c r="I1742">
        <f>_xlfn.XLOOKUP(C1742,'様式Ⅲ－1(男子)'!$D$19:$D$108,'様式Ⅲ－1(男子)'!$J$19:$J$108)</f>
        <v>0</v>
      </c>
    </row>
    <row r="1743" spans="1:9">
      <c r="A1743" s="264">
        <v>1742</v>
      </c>
      <c r="B1743" s="16" t="s">
        <v>2216</v>
      </c>
      <c r="F1743" s="31" t="s">
        <v>6017</v>
      </c>
      <c r="I1743">
        <f>_xlfn.XLOOKUP(C1743,'様式Ⅲ－1(男子)'!$D$19:$D$108,'様式Ⅲ－1(男子)'!$J$19:$J$108)</f>
        <v>0</v>
      </c>
    </row>
    <row r="1744" spans="1:9">
      <c r="A1744" s="264">
        <v>1743</v>
      </c>
      <c r="B1744" s="16" t="s">
        <v>2217</v>
      </c>
      <c r="F1744" s="31" t="s">
        <v>6017</v>
      </c>
      <c r="I1744">
        <f>_xlfn.XLOOKUP(C1744,'様式Ⅲ－1(男子)'!$D$19:$D$108,'様式Ⅲ－1(男子)'!$J$19:$J$108)</f>
        <v>0</v>
      </c>
    </row>
    <row r="1745" spans="1:9">
      <c r="A1745" s="264">
        <v>1744</v>
      </c>
      <c r="B1745" s="16" t="s">
        <v>2218</v>
      </c>
      <c r="F1745" s="31" t="s">
        <v>6017</v>
      </c>
      <c r="I1745">
        <f>_xlfn.XLOOKUP(C1745,'様式Ⅲ－1(男子)'!$D$19:$D$108,'様式Ⅲ－1(男子)'!$J$19:$J$108)</f>
        <v>0</v>
      </c>
    </row>
    <row r="1746" spans="1:9">
      <c r="A1746" s="264">
        <v>1745</v>
      </c>
      <c r="B1746" s="16" t="s">
        <v>2219</v>
      </c>
      <c r="F1746" s="31" t="s">
        <v>6017</v>
      </c>
      <c r="I1746">
        <f>_xlfn.XLOOKUP(C1746,'様式Ⅲ－1(男子)'!$D$19:$D$108,'様式Ⅲ－1(男子)'!$J$19:$J$108)</f>
        <v>0</v>
      </c>
    </row>
    <row r="1747" spans="1:9">
      <c r="A1747" s="264">
        <v>1746</v>
      </c>
      <c r="B1747" s="16" t="s">
        <v>2220</v>
      </c>
      <c r="F1747" s="31" t="s">
        <v>6017</v>
      </c>
      <c r="I1747">
        <f>_xlfn.XLOOKUP(C1747,'様式Ⅲ－1(男子)'!$D$19:$D$108,'様式Ⅲ－1(男子)'!$J$19:$J$108)</f>
        <v>0</v>
      </c>
    </row>
    <row r="1748" spans="1:9">
      <c r="A1748" s="264">
        <v>1747</v>
      </c>
      <c r="B1748" s="16" t="s">
        <v>2221</v>
      </c>
      <c r="F1748" s="31" t="s">
        <v>6017</v>
      </c>
      <c r="I1748">
        <f>_xlfn.XLOOKUP(C1748,'様式Ⅲ－1(男子)'!$D$19:$D$108,'様式Ⅲ－1(男子)'!$J$19:$J$108)</f>
        <v>0</v>
      </c>
    </row>
    <row r="1749" spans="1:9">
      <c r="A1749" s="264">
        <v>1748</v>
      </c>
      <c r="B1749" s="16" t="s">
        <v>2222</v>
      </c>
      <c r="F1749" s="31" t="s">
        <v>6017</v>
      </c>
      <c r="I1749">
        <f>_xlfn.XLOOKUP(C1749,'様式Ⅲ－1(男子)'!$D$19:$D$108,'様式Ⅲ－1(男子)'!$J$19:$J$108)</f>
        <v>0</v>
      </c>
    </row>
    <row r="1750" spans="1:9">
      <c r="A1750" s="264">
        <v>1749</v>
      </c>
      <c r="B1750" s="16" t="s">
        <v>2223</v>
      </c>
      <c r="F1750" s="31" t="s">
        <v>6017</v>
      </c>
      <c r="I1750">
        <f>_xlfn.XLOOKUP(C1750,'様式Ⅲ－1(男子)'!$D$19:$D$108,'様式Ⅲ－1(男子)'!$J$19:$J$108)</f>
        <v>0</v>
      </c>
    </row>
    <row r="1751" spans="1:9">
      <c r="A1751" s="264">
        <v>1750</v>
      </c>
      <c r="B1751" s="16" t="s">
        <v>2224</v>
      </c>
      <c r="F1751" s="31" t="s">
        <v>6017</v>
      </c>
      <c r="I1751">
        <f>_xlfn.XLOOKUP(C1751,'様式Ⅲ－1(男子)'!$D$19:$D$108,'様式Ⅲ－1(男子)'!$J$19:$J$108)</f>
        <v>0</v>
      </c>
    </row>
    <row r="1752" spans="1:9">
      <c r="A1752" s="264">
        <v>1751</v>
      </c>
      <c r="B1752" s="16" t="s">
        <v>2225</v>
      </c>
      <c r="F1752" s="31" t="s">
        <v>6017</v>
      </c>
      <c r="I1752">
        <f>_xlfn.XLOOKUP(C1752,'様式Ⅲ－1(男子)'!$D$19:$D$108,'様式Ⅲ－1(男子)'!$J$19:$J$108)</f>
        <v>0</v>
      </c>
    </row>
    <row r="1753" spans="1:9">
      <c r="A1753" s="264">
        <v>1752</v>
      </c>
      <c r="B1753" s="16" t="s">
        <v>2226</v>
      </c>
      <c r="F1753" s="31" t="s">
        <v>6017</v>
      </c>
      <c r="I1753">
        <f>_xlfn.XLOOKUP(C1753,'様式Ⅲ－1(男子)'!$D$19:$D$108,'様式Ⅲ－1(男子)'!$J$19:$J$108)</f>
        <v>0</v>
      </c>
    </row>
    <row r="1754" spans="1:9">
      <c r="A1754" s="264">
        <v>1753</v>
      </c>
      <c r="B1754" s="16" t="s">
        <v>2227</v>
      </c>
      <c r="F1754" s="31" t="s">
        <v>6017</v>
      </c>
      <c r="I1754">
        <f>_xlfn.XLOOKUP(C1754,'様式Ⅲ－1(男子)'!$D$19:$D$108,'様式Ⅲ－1(男子)'!$J$19:$J$108)</f>
        <v>0</v>
      </c>
    </row>
    <row r="1755" spans="1:9">
      <c r="A1755" s="264">
        <v>1754</v>
      </c>
      <c r="B1755" s="16" t="s">
        <v>2228</v>
      </c>
      <c r="F1755" s="31" t="s">
        <v>6017</v>
      </c>
      <c r="I1755">
        <f>_xlfn.XLOOKUP(C1755,'様式Ⅲ－1(男子)'!$D$19:$D$108,'様式Ⅲ－1(男子)'!$J$19:$J$108)</f>
        <v>0</v>
      </c>
    </row>
    <row r="1756" spans="1:9">
      <c r="A1756" s="264">
        <v>1755</v>
      </c>
      <c r="B1756" s="16" t="s">
        <v>2229</v>
      </c>
      <c r="F1756" s="31" t="s">
        <v>6017</v>
      </c>
      <c r="I1756">
        <f>_xlfn.XLOOKUP(C1756,'様式Ⅲ－1(男子)'!$D$19:$D$108,'様式Ⅲ－1(男子)'!$J$19:$J$108)</f>
        <v>0</v>
      </c>
    </row>
    <row r="1757" spans="1:9">
      <c r="A1757" s="264">
        <v>1756</v>
      </c>
      <c r="B1757" s="16" t="s">
        <v>2230</v>
      </c>
      <c r="F1757" s="31" t="s">
        <v>6017</v>
      </c>
      <c r="I1757">
        <f>_xlfn.XLOOKUP(C1757,'様式Ⅲ－1(男子)'!$D$19:$D$108,'様式Ⅲ－1(男子)'!$J$19:$J$108)</f>
        <v>0</v>
      </c>
    </row>
    <row r="1758" spans="1:9">
      <c r="A1758" s="264">
        <v>1757</v>
      </c>
      <c r="B1758" s="16" t="s">
        <v>2231</v>
      </c>
      <c r="F1758" s="31" t="s">
        <v>6017</v>
      </c>
      <c r="I1758">
        <f>_xlfn.XLOOKUP(C1758,'様式Ⅲ－1(男子)'!$D$19:$D$108,'様式Ⅲ－1(男子)'!$J$19:$J$108)</f>
        <v>0</v>
      </c>
    </row>
    <row r="1759" spans="1:9">
      <c r="A1759" s="264">
        <v>1758</v>
      </c>
      <c r="B1759" s="16" t="s">
        <v>2232</v>
      </c>
      <c r="F1759" s="31" t="s">
        <v>6017</v>
      </c>
      <c r="I1759">
        <f>_xlfn.XLOOKUP(C1759,'様式Ⅲ－1(男子)'!$D$19:$D$108,'様式Ⅲ－1(男子)'!$J$19:$J$108)</f>
        <v>0</v>
      </c>
    </row>
    <row r="1760" spans="1:9">
      <c r="A1760" s="264">
        <v>1759</v>
      </c>
      <c r="B1760" s="16" t="s">
        <v>2233</v>
      </c>
      <c r="F1760" s="31" t="s">
        <v>6017</v>
      </c>
      <c r="I1760">
        <f>_xlfn.XLOOKUP(C1760,'様式Ⅲ－1(男子)'!$D$19:$D$108,'様式Ⅲ－1(男子)'!$J$19:$J$108)</f>
        <v>0</v>
      </c>
    </row>
    <row r="1761" spans="1:9">
      <c r="A1761" s="264">
        <v>1760</v>
      </c>
      <c r="B1761" s="16" t="s">
        <v>2234</v>
      </c>
      <c r="F1761" s="31" t="s">
        <v>6017</v>
      </c>
      <c r="I1761">
        <f>_xlfn.XLOOKUP(C1761,'様式Ⅲ－1(男子)'!$D$19:$D$108,'様式Ⅲ－1(男子)'!$J$19:$J$108)</f>
        <v>0</v>
      </c>
    </row>
    <row r="1762" spans="1:9">
      <c r="A1762" s="264">
        <v>1761</v>
      </c>
      <c r="B1762" s="16" t="s">
        <v>2235</v>
      </c>
      <c r="F1762" s="31" t="s">
        <v>6017</v>
      </c>
      <c r="I1762">
        <f>_xlfn.XLOOKUP(C1762,'様式Ⅲ－1(男子)'!$D$19:$D$108,'様式Ⅲ－1(男子)'!$J$19:$J$108)</f>
        <v>0</v>
      </c>
    </row>
    <row r="1763" spans="1:9">
      <c r="A1763" s="264">
        <v>1762</v>
      </c>
      <c r="B1763" s="16" t="s">
        <v>2236</v>
      </c>
      <c r="F1763" s="31" t="s">
        <v>6017</v>
      </c>
      <c r="I1763">
        <f>_xlfn.XLOOKUP(C1763,'様式Ⅲ－1(男子)'!$D$19:$D$108,'様式Ⅲ－1(男子)'!$J$19:$J$108)</f>
        <v>0</v>
      </c>
    </row>
    <row r="1764" spans="1:9">
      <c r="A1764" s="264">
        <v>1763</v>
      </c>
      <c r="B1764" s="16" t="s">
        <v>2237</v>
      </c>
      <c r="F1764" s="31" t="s">
        <v>6017</v>
      </c>
      <c r="I1764">
        <f>_xlfn.XLOOKUP(C1764,'様式Ⅲ－1(男子)'!$D$19:$D$108,'様式Ⅲ－1(男子)'!$J$19:$J$108)</f>
        <v>0</v>
      </c>
    </row>
    <row r="1765" spans="1:9">
      <c r="A1765" s="264">
        <v>1764</v>
      </c>
      <c r="B1765" s="16" t="s">
        <v>2238</v>
      </c>
      <c r="F1765" s="31" t="s">
        <v>6017</v>
      </c>
      <c r="I1765">
        <f>_xlfn.XLOOKUP(C1765,'様式Ⅲ－1(男子)'!$D$19:$D$108,'様式Ⅲ－1(男子)'!$J$19:$J$108)</f>
        <v>0</v>
      </c>
    </row>
    <row r="1766" spans="1:9">
      <c r="A1766" s="264">
        <v>1765</v>
      </c>
      <c r="B1766" s="16" t="s">
        <v>2239</v>
      </c>
      <c r="F1766" s="31" t="s">
        <v>6017</v>
      </c>
      <c r="I1766">
        <f>_xlfn.XLOOKUP(C1766,'様式Ⅲ－1(男子)'!$D$19:$D$108,'様式Ⅲ－1(男子)'!$J$19:$J$108)</f>
        <v>0</v>
      </c>
    </row>
    <row r="1767" spans="1:9">
      <c r="A1767" s="264">
        <v>1766</v>
      </c>
      <c r="B1767" s="16" t="s">
        <v>2240</v>
      </c>
      <c r="F1767" s="31" t="s">
        <v>6017</v>
      </c>
      <c r="I1767">
        <f>_xlfn.XLOOKUP(C1767,'様式Ⅲ－1(男子)'!$D$19:$D$108,'様式Ⅲ－1(男子)'!$J$19:$J$108)</f>
        <v>0</v>
      </c>
    </row>
    <row r="1768" spans="1:9">
      <c r="A1768" s="264">
        <v>1767</v>
      </c>
      <c r="B1768" s="16" t="s">
        <v>2241</v>
      </c>
      <c r="F1768" s="31" t="s">
        <v>6017</v>
      </c>
      <c r="I1768">
        <f>_xlfn.XLOOKUP(C1768,'様式Ⅲ－1(男子)'!$D$19:$D$108,'様式Ⅲ－1(男子)'!$J$19:$J$108)</f>
        <v>0</v>
      </c>
    </row>
    <row r="1769" spans="1:9">
      <c r="A1769" s="264">
        <v>1768</v>
      </c>
      <c r="B1769" s="16" t="s">
        <v>2242</v>
      </c>
      <c r="F1769" s="31" t="s">
        <v>6017</v>
      </c>
      <c r="I1769">
        <f>_xlfn.XLOOKUP(C1769,'様式Ⅲ－1(男子)'!$D$19:$D$108,'様式Ⅲ－1(男子)'!$J$19:$J$108)</f>
        <v>0</v>
      </c>
    </row>
    <row r="1770" spans="1:9">
      <c r="A1770" s="264">
        <v>1769</v>
      </c>
      <c r="B1770" s="16" t="s">
        <v>2243</v>
      </c>
      <c r="F1770" s="31" t="s">
        <v>6017</v>
      </c>
      <c r="I1770">
        <f>_xlfn.XLOOKUP(C1770,'様式Ⅲ－1(男子)'!$D$19:$D$108,'様式Ⅲ－1(男子)'!$J$19:$J$108)</f>
        <v>0</v>
      </c>
    </row>
    <row r="1771" spans="1:9">
      <c r="A1771" s="264">
        <v>1770</v>
      </c>
      <c r="B1771" s="16" t="s">
        <v>2244</v>
      </c>
      <c r="F1771" s="31" t="s">
        <v>6017</v>
      </c>
      <c r="I1771">
        <f>_xlfn.XLOOKUP(C1771,'様式Ⅲ－1(男子)'!$D$19:$D$108,'様式Ⅲ－1(男子)'!$J$19:$J$108)</f>
        <v>0</v>
      </c>
    </row>
    <row r="1772" spans="1:9">
      <c r="A1772" s="264">
        <v>1771</v>
      </c>
      <c r="B1772" s="16" t="s">
        <v>2245</v>
      </c>
      <c r="F1772" s="31" t="s">
        <v>6017</v>
      </c>
      <c r="I1772">
        <f>_xlfn.XLOOKUP(C1772,'様式Ⅲ－1(男子)'!$D$19:$D$108,'様式Ⅲ－1(男子)'!$J$19:$J$108)</f>
        <v>0</v>
      </c>
    </row>
    <row r="1773" spans="1:9">
      <c r="A1773" s="264">
        <v>1772</v>
      </c>
      <c r="B1773" s="16" t="s">
        <v>2246</v>
      </c>
      <c r="F1773" s="31" t="s">
        <v>6017</v>
      </c>
      <c r="I1773">
        <f>_xlfn.XLOOKUP(C1773,'様式Ⅲ－1(男子)'!$D$19:$D$108,'様式Ⅲ－1(男子)'!$J$19:$J$108)</f>
        <v>0</v>
      </c>
    </row>
    <row r="1774" spans="1:9">
      <c r="A1774" s="264">
        <v>1773</v>
      </c>
      <c r="B1774" s="16" t="s">
        <v>2247</v>
      </c>
      <c r="F1774" s="31" t="s">
        <v>6017</v>
      </c>
      <c r="I1774">
        <f>_xlfn.XLOOKUP(C1774,'様式Ⅲ－1(男子)'!$D$19:$D$108,'様式Ⅲ－1(男子)'!$J$19:$J$108)</f>
        <v>0</v>
      </c>
    </row>
    <row r="1775" spans="1:9">
      <c r="A1775" s="264">
        <v>1774</v>
      </c>
      <c r="B1775" s="16" t="s">
        <v>2248</v>
      </c>
      <c r="F1775" s="31" t="s">
        <v>6017</v>
      </c>
      <c r="I1775">
        <f>_xlfn.XLOOKUP(C1775,'様式Ⅲ－1(男子)'!$D$19:$D$108,'様式Ⅲ－1(男子)'!$J$19:$J$108)</f>
        <v>0</v>
      </c>
    </row>
    <row r="1776" spans="1:9">
      <c r="A1776" s="264">
        <v>1775</v>
      </c>
      <c r="B1776" s="16" t="s">
        <v>2249</v>
      </c>
      <c r="F1776" s="31" t="s">
        <v>6017</v>
      </c>
      <c r="I1776">
        <f>_xlfn.XLOOKUP(C1776,'様式Ⅲ－1(男子)'!$D$19:$D$108,'様式Ⅲ－1(男子)'!$J$19:$J$108)</f>
        <v>0</v>
      </c>
    </row>
    <row r="1777" spans="1:9">
      <c r="A1777" s="264">
        <v>1776</v>
      </c>
      <c r="B1777" s="16" t="s">
        <v>2250</v>
      </c>
      <c r="F1777" s="31" t="s">
        <v>6017</v>
      </c>
      <c r="I1777">
        <f>_xlfn.XLOOKUP(C1777,'様式Ⅲ－1(男子)'!$D$19:$D$108,'様式Ⅲ－1(男子)'!$J$19:$J$108)</f>
        <v>0</v>
      </c>
    </row>
    <row r="1778" spans="1:9">
      <c r="A1778" s="264">
        <v>1777</v>
      </c>
      <c r="B1778" s="16" t="s">
        <v>2251</v>
      </c>
      <c r="F1778" s="31" t="s">
        <v>6017</v>
      </c>
      <c r="I1778">
        <f>_xlfn.XLOOKUP(C1778,'様式Ⅲ－1(男子)'!$D$19:$D$108,'様式Ⅲ－1(男子)'!$J$19:$J$108)</f>
        <v>0</v>
      </c>
    </row>
    <row r="1779" spans="1:9">
      <c r="A1779" s="264">
        <v>1778</v>
      </c>
      <c r="B1779" s="16" t="s">
        <v>2252</v>
      </c>
      <c r="F1779" s="31" t="s">
        <v>6017</v>
      </c>
      <c r="I1779">
        <f>_xlfn.XLOOKUP(C1779,'様式Ⅲ－1(男子)'!$D$19:$D$108,'様式Ⅲ－1(男子)'!$J$19:$J$108)</f>
        <v>0</v>
      </c>
    </row>
    <row r="1780" spans="1:9">
      <c r="A1780" s="264">
        <v>1779</v>
      </c>
      <c r="B1780" s="16" t="s">
        <v>2253</v>
      </c>
      <c r="F1780" s="31" t="s">
        <v>6017</v>
      </c>
      <c r="I1780">
        <f>_xlfn.XLOOKUP(C1780,'様式Ⅲ－1(男子)'!$D$19:$D$108,'様式Ⅲ－1(男子)'!$J$19:$J$108)</f>
        <v>0</v>
      </c>
    </row>
    <row r="1781" spans="1:9">
      <c r="A1781" s="264">
        <v>1780</v>
      </c>
      <c r="B1781" s="16" t="s">
        <v>2254</v>
      </c>
      <c r="F1781" s="31" t="s">
        <v>6017</v>
      </c>
      <c r="I1781">
        <f>_xlfn.XLOOKUP(C1781,'様式Ⅲ－1(男子)'!$D$19:$D$108,'様式Ⅲ－1(男子)'!$J$19:$J$108)</f>
        <v>0</v>
      </c>
    </row>
    <row r="1782" spans="1:9">
      <c r="A1782" s="264">
        <v>1781</v>
      </c>
      <c r="B1782" s="16" t="s">
        <v>2255</v>
      </c>
      <c r="F1782" s="31" t="s">
        <v>6017</v>
      </c>
      <c r="I1782">
        <f>_xlfn.XLOOKUP(C1782,'様式Ⅲ－1(男子)'!$D$19:$D$108,'様式Ⅲ－1(男子)'!$J$19:$J$108)</f>
        <v>0</v>
      </c>
    </row>
    <row r="1783" spans="1:9">
      <c r="A1783" s="264">
        <v>1782</v>
      </c>
      <c r="B1783" s="16" t="s">
        <v>2256</v>
      </c>
      <c r="F1783" s="31" t="s">
        <v>6017</v>
      </c>
      <c r="I1783">
        <f>_xlfn.XLOOKUP(C1783,'様式Ⅲ－1(男子)'!$D$19:$D$108,'様式Ⅲ－1(男子)'!$J$19:$J$108)</f>
        <v>0</v>
      </c>
    </row>
    <row r="1784" spans="1:9">
      <c r="A1784" s="264">
        <v>1783</v>
      </c>
      <c r="B1784" s="16" t="s">
        <v>2257</v>
      </c>
      <c r="F1784" s="31" t="s">
        <v>6017</v>
      </c>
      <c r="I1784">
        <f>_xlfn.XLOOKUP(C1784,'様式Ⅲ－1(男子)'!$D$19:$D$108,'様式Ⅲ－1(男子)'!$J$19:$J$108)</f>
        <v>0</v>
      </c>
    </row>
    <row r="1785" spans="1:9">
      <c r="A1785" s="264">
        <v>1784</v>
      </c>
      <c r="B1785" s="16" t="s">
        <v>2258</v>
      </c>
      <c r="F1785" s="31" t="s">
        <v>6017</v>
      </c>
      <c r="I1785">
        <f>_xlfn.XLOOKUP(C1785,'様式Ⅲ－1(男子)'!$D$19:$D$108,'様式Ⅲ－1(男子)'!$J$19:$J$108)</f>
        <v>0</v>
      </c>
    </row>
    <row r="1786" spans="1:9">
      <c r="A1786" s="264">
        <v>1785</v>
      </c>
      <c r="B1786" s="16" t="s">
        <v>2259</v>
      </c>
      <c r="F1786" s="31" t="s">
        <v>6017</v>
      </c>
      <c r="I1786">
        <f>_xlfn.XLOOKUP(C1786,'様式Ⅲ－1(男子)'!$D$19:$D$108,'様式Ⅲ－1(男子)'!$J$19:$J$108)</f>
        <v>0</v>
      </c>
    </row>
    <row r="1787" spans="1:9">
      <c r="A1787" s="264">
        <v>1786</v>
      </c>
      <c r="B1787" s="16" t="s">
        <v>2260</v>
      </c>
      <c r="F1787" s="31" t="s">
        <v>6017</v>
      </c>
      <c r="I1787">
        <f>_xlfn.XLOOKUP(C1787,'様式Ⅲ－1(男子)'!$D$19:$D$108,'様式Ⅲ－1(男子)'!$J$19:$J$108)</f>
        <v>0</v>
      </c>
    </row>
    <row r="1788" spans="1:9">
      <c r="A1788" s="264">
        <v>1787</v>
      </c>
      <c r="B1788" s="16" t="s">
        <v>2261</v>
      </c>
      <c r="F1788" s="31" t="s">
        <v>6017</v>
      </c>
      <c r="I1788">
        <f>_xlfn.XLOOKUP(C1788,'様式Ⅲ－1(男子)'!$D$19:$D$108,'様式Ⅲ－1(男子)'!$J$19:$J$108)</f>
        <v>0</v>
      </c>
    </row>
    <row r="1789" spans="1:9">
      <c r="A1789" s="264">
        <v>1788</v>
      </c>
      <c r="B1789" s="16" t="s">
        <v>2262</v>
      </c>
      <c r="F1789" s="31" t="s">
        <v>6017</v>
      </c>
      <c r="I1789">
        <f>_xlfn.XLOOKUP(C1789,'様式Ⅲ－1(男子)'!$D$19:$D$108,'様式Ⅲ－1(男子)'!$J$19:$J$108)</f>
        <v>0</v>
      </c>
    </row>
    <row r="1790" spans="1:9">
      <c r="A1790" s="264">
        <v>1789</v>
      </c>
      <c r="B1790" s="16" t="s">
        <v>2263</v>
      </c>
      <c r="F1790" s="31" t="s">
        <v>6017</v>
      </c>
      <c r="I1790">
        <f>_xlfn.XLOOKUP(C1790,'様式Ⅲ－1(男子)'!$D$19:$D$108,'様式Ⅲ－1(男子)'!$J$19:$J$108)</f>
        <v>0</v>
      </c>
    </row>
    <row r="1791" spans="1:9">
      <c r="A1791" s="264">
        <v>1790</v>
      </c>
      <c r="B1791" s="16" t="s">
        <v>2264</v>
      </c>
      <c r="F1791" s="31" t="s">
        <v>6017</v>
      </c>
      <c r="I1791">
        <f>_xlfn.XLOOKUP(C1791,'様式Ⅲ－1(男子)'!$D$19:$D$108,'様式Ⅲ－1(男子)'!$J$19:$J$108)</f>
        <v>0</v>
      </c>
    </row>
    <row r="1792" spans="1:9">
      <c r="A1792" s="264">
        <v>1791</v>
      </c>
      <c r="B1792" s="16" t="s">
        <v>2265</v>
      </c>
      <c r="F1792" s="31" t="s">
        <v>6017</v>
      </c>
      <c r="I1792">
        <f>_xlfn.XLOOKUP(C1792,'様式Ⅲ－1(男子)'!$D$19:$D$108,'様式Ⅲ－1(男子)'!$J$19:$J$108)</f>
        <v>0</v>
      </c>
    </row>
    <row r="1793" spans="1:9">
      <c r="A1793" s="264">
        <v>1792</v>
      </c>
      <c r="B1793" s="16" t="s">
        <v>2266</v>
      </c>
      <c r="F1793" s="31" t="s">
        <v>6017</v>
      </c>
      <c r="I1793">
        <f>_xlfn.XLOOKUP(C1793,'様式Ⅲ－1(男子)'!$D$19:$D$108,'様式Ⅲ－1(男子)'!$J$19:$J$108)</f>
        <v>0</v>
      </c>
    </row>
    <row r="1794" spans="1:9">
      <c r="A1794" s="264">
        <v>1793</v>
      </c>
      <c r="B1794" s="16" t="s">
        <v>2267</v>
      </c>
      <c r="F1794" s="31" t="s">
        <v>6017</v>
      </c>
      <c r="I1794">
        <f>_xlfn.XLOOKUP(C1794,'様式Ⅲ－1(男子)'!$D$19:$D$108,'様式Ⅲ－1(男子)'!$J$19:$J$108)</f>
        <v>0</v>
      </c>
    </row>
    <row r="1795" spans="1:9">
      <c r="A1795" s="264">
        <v>1794</v>
      </c>
      <c r="B1795" s="16" t="s">
        <v>2268</v>
      </c>
      <c r="F1795" s="31" t="s">
        <v>6017</v>
      </c>
      <c r="I1795">
        <f>_xlfn.XLOOKUP(C1795,'様式Ⅲ－1(男子)'!$D$19:$D$108,'様式Ⅲ－1(男子)'!$J$19:$J$108)</f>
        <v>0</v>
      </c>
    </row>
    <row r="1796" spans="1:9">
      <c r="A1796" s="264">
        <v>1795</v>
      </c>
      <c r="B1796" s="16" t="s">
        <v>2269</v>
      </c>
      <c r="F1796" s="31" t="s">
        <v>6017</v>
      </c>
      <c r="I1796">
        <f>_xlfn.XLOOKUP(C1796,'様式Ⅲ－1(男子)'!$D$19:$D$108,'様式Ⅲ－1(男子)'!$J$19:$J$108)</f>
        <v>0</v>
      </c>
    </row>
    <row r="1797" spans="1:9">
      <c r="A1797" s="264">
        <v>1796</v>
      </c>
      <c r="B1797" s="16" t="s">
        <v>2270</v>
      </c>
      <c r="F1797" s="31" t="s">
        <v>6017</v>
      </c>
      <c r="I1797">
        <f>_xlfn.XLOOKUP(C1797,'様式Ⅲ－1(男子)'!$D$19:$D$108,'様式Ⅲ－1(男子)'!$J$19:$J$108)</f>
        <v>0</v>
      </c>
    </row>
    <row r="1798" spans="1:9">
      <c r="A1798" s="264">
        <v>1797</v>
      </c>
      <c r="B1798" s="16" t="s">
        <v>2271</v>
      </c>
      <c r="F1798" s="31" t="s">
        <v>6017</v>
      </c>
      <c r="I1798">
        <f>_xlfn.XLOOKUP(C1798,'様式Ⅲ－1(男子)'!$D$19:$D$108,'様式Ⅲ－1(男子)'!$J$19:$J$108)</f>
        <v>0</v>
      </c>
    </row>
    <row r="1799" spans="1:9">
      <c r="A1799" s="264">
        <v>1798</v>
      </c>
      <c r="B1799" s="16" t="s">
        <v>2272</v>
      </c>
      <c r="F1799" s="31" t="s">
        <v>6017</v>
      </c>
      <c r="I1799">
        <f>_xlfn.XLOOKUP(C1799,'様式Ⅲ－1(男子)'!$D$19:$D$108,'様式Ⅲ－1(男子)'!$J$19:$J$108)</f>
        <v>0</v>
      </c>
    </row>
    <row r="1800" spans="1:9">
      <c r="A1800" s="264">
        <v>1799</v>
      </c>
      <c r="B1800" s="16" t="s">
        <v>2273</v>
      </c>
      <c r="F1800" s="31" t="s">
        <v>6017</v>
      </c>
      <c r="I1800">
        <f>_xlfn.XLOOKUP(C1800,'様式Ⅲ－1(男子)'!$D$19:$D$108,'様式Ⅲ－1(男子)'!$J$19:$J$108)</f>
        <v>0</v>
      </c>
    </row>
    <row r="1801" spans="1:9">
      <c r="A1801" s="264">
        <v>1800</v>
      </c>
      <c r="B1801" s="16" t="s">
        <v>2274</v>
      </c>
      <c r="F1801" s="31" t="s">
        <v>6017</v>
      </c>
      <c r="I1801">
        <f>_xlfn.XLOOKUP(C1801,'様式Ⅲ－1(男子)'!$D$19:$D$108,'様式Ⅲ－1(男子)'!$J$19:$J$108)</f>
        <v>0</v>
      </c>
    </row>
    <row r="1802" spans="1:9">
      <c r="A1802" s="264">
        <v>1801</v>
      </c>
      <c r="B1802" s="16" t="s">
        <v>2275</v>
      </c>
      <c r="F1802" s="31" t="s">
        <v>6017</v>
      </c>
      <c r="I1802">
        <f>_xlfn.XLOOKUP(C1802,'様式Ⅲ－1(男子)'!$D$19:$D$108,'様式Ⅲ－1(男子)'!$J$19:$J$108)</f>
        <v>0</v>
      </c>
    </row>
    <row r="1803" spans="1:9">
      <c r="A1803" s="264">
        <v>1802</v>
      </c>
      <c r="B1803" s="16" t="s">
        <v>2276</v>
      </c>
      <c r="F1803" s="31" t="s">
        <v>6017</v>
      </c>
      <c r="I1803">
        <f>_xlfn.XLOOKUP(C1803,'様式Ⅲ－1(男子)'!$D$19:$D$108,'様式Ⅲ－1(男子)'!$J$19:$J$108)</f>
        <v>0</v>
      </c>
    </row>
    <row r="1804" spans="1:9">
      <c r="A1804" s="264">
        <v>1803</v>
      </c>
      <c r="B1804" s="16" t="s">
        <v>2277</v>
      </c>
      <c r="F1804" s="31" t="s">
        <v>6017</v>
      </c>
      <c r="I1804">
        <f>_xlfn.XLOOKUP(C1804,'様式Ⅲ－1(男子)'!$D$19:$D$108,'様式Ⅲ－1(男子)'!$J$19:$J$108)</f>
        <v>0</v>
      </c>
    </row>
    <row r="1805" spans="1:9">
      <c r="A1805" s="264">
        <v>1804</v>
      </c>
      <c r="B1805" s="16" t="s">
        <v>2278</v>
      </c>
      <c r="F1805" s="31" t="s">
        <v>6017</v>
      </c>
      <c r="I1805">
        <f>_xlfn.XLOOKUP(C1805,'様式Ⅲ－1(男子)'!$D$19:$D$108,'様式Ⅲ－1(男子)'!$J$19:$J$108)</f>
        <v>0</v>
      </c>
    </row>
    <row r="1806" spans="1:9">
      <c r="A1806" s="264">
        <v>1805</v>
      </c>
      <c r="B1806" s="16" t="s">
        <v>2279</v>
      </c>
      <c r="F1806" s="31" t="s">
        <v>6017</v>
      </c>
      <c r="I1806">
        <f>_xlfn.XLOOKUP(C1806,'様式Ⅲ－1(男子)'!$D$19:$D$108,'様式Ⅲ－1(男子)'!$J$19:$J$108)</f>
        <v>0</v>
      </c>
    </row>
    <row r="1807" spans="1:9">
      <c r="A1807" s="264">
        <v>1806</v>
      </c>
      <c r="B1807" s="16" t="s">
        <v>2280</v>
      </c>
      <c r="F1807" s="31" t="s">
        <v>6017</v>
      </c>
      <c r="I1807">
        <f>_xlfn.XLOOKUP(C1807,'様式Ⅲ－1(男子)'!$D$19:$D$108,'様式Ⅲ－1(男子)'!$J$19:$J$108)</f>
        <v>0</v>
      </c>
    </row>
    <row r="1808" spans="1:9">
      <c r="A1808" s="264">
        <v>1807</v>
      </c>
      <c r="B1808" s="16" t="s">
        <v>2281</v>
      </c>
      <c r="F1808" s="31" t="s">
        <v>6017</v>
      </c>
      <c r="I1808">
        <f>_xlfn.XLOOKUP(C1808,'様式Ⅲ－1(男子)'!$D$19:$D$108,'様式Ⅲ－1(男子)'!$J$19:$J$108)</f>
        <v>0</v>
      </c>
    </row>
    <row r="1809" spans="1:9">
      <c r="A1809" s="264">
        <v>1808</v>
      </c>
      <c r="B1809" s="16" t="s">
        <v>2282</v>
      </c>
      <c r="F1809" s="31" t="s">
        <v>6017</v>
      </c>
      <c r="I1809">
        <f>_xlfn.XLOOKUP(C1809,'様式Ⅲ－1(男子)'!$D$19:$D$108,'様式Ⅲ－1(男子)'!$J$19:$J$108)</f>
        <v>0</v>
      </c>
    </row>
    <row r="1810" spans="1:9">
      <c r="A1810" s="264">
        <v>1809</v>
      </c>
      <c r="B1810" s="16" t="s">
        <v>2283</v>
      </c>
      <c r="F1810" s="31" t="s">
        <v>6017</v>
      </c>
      <c r="I1810">
        <f>_xlfn.XLOOKUP(C1810,'様式Ⅲ－1(男子)'!$D$19:$D$108,'様式Ⅲ－1(男子)'!$J$19:$J$108)</f>
        <v>0</v>
      </c>
    </row>
    <row r="1811" spans="1:9">
      <c r="A1811" s="264">
        <v>1810</v>
      </c>
      <c r="B1811" s="16" t="s">
        <v>2284</v>
      </c>
      <c r="F1811" s="31" t="s">
        <v>6017</v>
      </c>
      <c r="I1811">
        <f>_xlfn.XLOOKUP(C1811,'様式Ⅲ－1(男子)'!$D$19:$D$108,'様式Ⅲ－1(男子)'!$J$19:$J$108)</f>
        <v>0</v>
      </c>
    </row>
    <row r="1812" spans="1:9">
      <c r="A1812" s="264">
        <v>1811</v>
      </c>
      <c r="B1812" s="16" t="s">
        <v>2285</v>
      </c>
      <c r="F1812" s="31" t="s">
        <v>6017</v>
      </c>
      <c r="I1812">
        <f>_xlfn.XLOOKUP(C1812,'様式Ⅲ－1(男子)'!$D$19:$D$108,'様式Ⅲ－1(男子)'!$J$19:$J$108)</f>
        <v>0</v>
      </c>
    </row>
    <row r="1813" spans="1:9">
      <c r="A1813" s="264">
        <v>1812</v>
      </c>
      <c r="B1813" s="16" t="s">
        <v>2286</v>
      </c>
      <c r="F1813" s="31" t="s">
        <v>6017</v>
      </c>
      <c r="I1813">
        <f>_xlfn.XLOOKUP(C1813,'様式Ⅲ－1(男子)'!$D$19:$D$108,'様式Ⅲ－1(男子)'!$J$19:$J$108)</f>
        <v>0</v>
      </c>
    </row>
    <row r="1814" spans="1:9">
      <c r="A1814" s="264">
        <v>1813</v>
      </c>
      <c r="B1814" s="16" t="s">
        <v>2287</v>
      </c>
      <c r="F1814" s="31" t="s">
        <v>6017</v>
      </c>
      <c r="I1814">
        <f>_xlfn.XLOOKUP(C1814,'様式Ⅲ－1(男子)'!$D$19:$D$108,'様式Ⅲ－1(男子)'!$J$19:$J$108)</f>
        <v>0</v>
      </c>
    </row>
    <row r="1815" spans="1:9">
      <c r="A1815" s="264">
        <v>1814</v>
      </c>
      <c r="B1815" s="16" t="s">
        <v>2288</v>
      </c>
      <c r="F1815" s="31" t="s">
        <v>6017</v>
      </c>
      <c r="I1815">
        <f>_xlfn.XLOOKUP(C1815,'様式Ⅲ－1(男子)'!$D$19:$D$108,'様式Ⅲ－1(男子)'!$J$19:$J$108)</f>
        <v>0</v>
      </c>
    </row>
    <row r="1816" spans="1:9">
      <c r="A1816" s="264">
        <v>1815</v>
      </c>
      <c r="B1816" s="16" t="s">
        <v>2289</v>
      </c>
      <c r="F1816" s="31" t="s">
        <v>6017</v>
      </c>
      <c r="I1816">
        <f>_xlfn.XLOOKUP(C1816,'様式Ⅲ－1(男子)'!$D$19:$D$108,'様式Ⅲ－1(男子)'!$J$19:$J$108)</f>
        <v>0</v>
      </c>
    </row>
    <row r="1817" spans="1:9">
      <c r="A1817" s="264">
        <v>1816</v>
      </c>
      <c r="B1817" s="16" t="s">
        <v>2290</v>
      </c>
      <c r="F1817" s="31" t="s">
        <v>6017</v>
      </c>
      <c r="I1817">
        <f>_xlfn.XLOOKUP(C1817,'様式Ⅲ－1(男子)'!$D$19:$D$108,'様式Ⅲ－1(男子)'!$J$19:$J$108)</f>
        <v>0</v>
      </c>
    </row>
    <row r="1818" spans="1:9">
      <c r="A1818" s="264">
        <v>1817</v>
      </c>
      <c r="B1818" s="16" t="s">
        <v>2291</v>
      </c>
      <c r="F1818" s="31" t="s">
        <v>6017</v>
      </c>
      <c r="I1818">
        <f>_xlfn.XLOOKUP(C1818,'様式Ⅲ－1(男子)'!$D$19:$D$108,'様式Ⅲ－1(男子)'!$J$19:$J$108)</f>
        <v>0</v>
      </c>
    </row>
    <row r="1819" spans="1:9">
      <c r="A1819" s="264">
        <v>1818</v>
      </c>
      <c r="B1819" s="16" t="s">
        <v>2292</v>
      </c>
      <c r="F1819" s="31" t="s">
        <v>6017</v>
      </c>
      <c r="I1819">
        <f>_xlfn.XLOOKUP(C1819,'様式Ⅲ－1(男子)'!$D$19:$D$108,'様式Ⅲ－1(男子)'!$J$19:$J$108)</f>
        <v>0</v>
      </c>
    </row>
    <row r="1820" spans="1:9">
      <c r="A1820" s="264">
        <v>1819</v>
      </c>
      <c r="B1820" s="16" t="s">
        <v>2293</v>
      </c>
      <c r="F1820" s="31" t="s">
        <v>6017</v>
      </c>
      <c r="I1820">
        <f>_xlfn.XLOOKUP(C1820,'様式Ⅲ－1(男子)'!$D$19:$D$108,'様式Ⅲ－1(男子)'!$J$19:$J$108)</f>
        <v>0</v>
      </c>
    </row>
    <row r="1821" spans="1:9">
      <c r="A1821" s="264">
        <v>1820</v>
      </c>
      <c r="B1821" s="16" t="s">
        <v>2294</v>
      </c>
      <c r="F1821" s="31" t="s">
        <v>6017</v>
      </c>
      <c r="I1821">
        <f>_xlfn.XLOOKUP(C1821,'様式Ⅲ－1(男子)'!$D$19:$D$108,'様式Ⅲ－1(男子)'!$J$19:$J$108)</f>
        <v>0</v>
      </c>
    </row>
    <row r="1822" spans="1:9">
      <c r="A1822" s="264">
        <v>1821</v>
      </c>
      <c r="B1822" s="16" t="s">
        <v>2295</v>
      </c>
      <c r="F1822" s="31" t="s">
        <v>6017</v>
      </c>
      <c r="I1822">
        <f>_xlfn.XLOOKUP(C1822,'様式Ⅲ－1(男子)'!$D$19:$D$108,'様式Ⅲ－1(男子)'!$J$19:$J$108)</f>
        <v>0</v>
      </c>
    </row>
    <row r="1823" spans="1:9">
      <c r="A1823" s="264">
        <v>1822</v>
      </c>
      <c r="B1823" s="16" t="s">
        <v>2296</v>
      </c>
      <c r="F1823" s="31" t="s">
        <v>6017</v>
      </c>
      <c r="I1823">
        <f>_xlfn.XLOOKUP(C1823,'様式Ⅲ－1(男子)'!$D$19:$D$108,'様式Ⅲ－1(男子)'!$J$19:$J$108)</f>
        <v>0</v>
      </c>
    </row>
    <row r="1824" spans="1:9">
      <c r="A1824" s="264">
        <v>1823</v>
      </c>
      <c r="B1824" s="16" t="s">
        <v>2297</v>
      </c>
      <c r="F1824" s="31" t="s">
        <v>6017</v>
      </c>
      <c r="I1824">
        <f>_xlfn.XLOOKUP(C1824,'様式Ⅲ－1(男子)'!$D$19:$D$108,'様式Ⅲ－1(男子)'!$J$19:$J$108)</f>
        <v>0</v>
      </c>
    </row>
    <row r="1825" spans="1:9">
      <c r="A1825" s="264">
        <v>1824</v>
      </c>
      <c r="B1825" s="16" t="s">
        <v>2298</v>
      </c>
      <c r="F1825" s="31" t="s">
        <v>6017</v>
      </c>
      <c r="I1825">
        <f>_xlfn.XLOOKUP(C1825,'様式Ⅲ－1(男子)'!$D$19:$D$108,'様式Ⅲ－1(男子)'!$J$19:$J$108)</f>
        <v>0</v>
      </c>
    </row>
    <row r="1826" spans="1:9">
      <c r="A1826" s="264">
        <v>1825</v>
      </c>
      <c r="B1826" s="16" t="s">
        <v>2299</v>
      </c>
      <c r="F1826" s="31" t="s">
        <v>6017</v>
      </c>
      <c r="I1826">
        <f>_xlfn.XLOOKUP(C1826,'様式Ⅲ－1(男子)'!$D$19:$D$108,'様式Ⅲ－1(男子)'!$J$19:$J$108)</f>
        <v>0</v>
      </c>
    </row>
    <row r="1827" spans="1:9">
      <c r="A1827" s="264">
        <v>1826</v>
      </c>
      <c r="B1827" s="16" t="s">
        <v>2300</v>
      </c>
      <c r="F1827" s="31" t="s">
        <v>6017</v>
      </c>
      <c r="I1827">
        <f>_xlfn.XLOOKUP(C1827,'様式Ⅲ－1(男子)'!$D$19:$D$108,'様式Ⅲ－1(男子)'!$J$19:$J$108)</f>
        <v>0</v>
      </c>
    </row>
    <row r="1828" spans="1:9">
      <c r="A1828" s="264">
        <v>1827</v>
      </c>
      <c r="B1828" s="16" t="s">
        <v>2301</v>
      </c>
      <c r="F1828" s="31" t="s">
        <v>6017</v>
      </c>
      <c r="I1828">
        <f>_xlfn.XLOOKUP(C1828,'様式Ⅲ－1(男子)'!$D$19:$D$108,'様式Ⅲ－1(男子)'!$J$19:$J$108)</f>
        <v>0</v>
      </c>
    </row>
    <row r="1829" spans="1:9">
      <c r="A1829" s="264">
        <v>1828</v>
      </c>
      <c r="B1829" s="16" t="s">
        <v>2302</v>
      </c>
      <c r="F1829" s="31" t="s">
        <v>6017</v>
      </c>
      <c r="I1829">
        <f>_xlfn.XLOOKUP(C1829,'様式Ⅲ－1(男子)'!$D$19:$D$108,'様式Ⅲ－1(男子)'!$J$19:$J$108)</f>
        <v>0</v>
      </c>
    </row>
    <row r="1830" spans="1:9">
      <c r="A1830" s="264">
        <v>1829</v>
      </c>
      <c r="B1830" s="16" t="s">
        <v>2303</v>
      </c>
      <c r="F1830" s="31" t="s">
        <v>6017</v>
      </c>
      <c r="I1830">
        <f>_xlfn.XLOOKUP(C1830,'様式Ⅲ－1(男子)'!$D$19:$D$108,'様式Ⅲ－1(男子)'!$J$19:$J$108)</f>
        <v>0</v>
      </c>
    </row>
    <row r="1831" spans="1:9">
      <c r="A1831" s="264">
        <v>1830</v>
      </c>
      <c r="B1831" s="16" t="s">
        <v>2304</v>
      </c>
      <c r="F1831" s="31" t="s">
        <v>6017</v>
      </c>
      <c r="I1831">
        <f>_xlfn.XLOOKUP(C1831,'様式Ⅲ－1(男子)'!$D$19:$D$108,'様式Ⅲ－1(男子)'!$J$19:$J$108)</f>
        <v>0</v>
      </c>
    </row>
    <row r="1832" spans="1:9">
      <c r="A1832" s="264">
        <v>1831</v>
      </c>
      <c r="B1832" s="16" t="s">
        <v>2305</v>
      </c>
      <c r="F1832" s="31" t="s">
        <v>6017</v>
      </c>
      <c r="I1832">
        <f>_xlfn.XLOOKUP(C1832,'様式Ⅲ－1(男子)'!$D$19:$D$108,'様式Ⅲ－1(男子)'!$J$19:$J$108)</f>
        <v>0</v>
      </c>
    </row>
    <row r="1833" spans="1:9">
      <c r="A1833" s="264">
        <v>1832</v>
      </c>
      <c r="B1833" s="16" t="s">
        <v>2306</v>
      </c>
      <c r="F1833" s="31" t="s">
        <v>6017</v>
      </c>
      <c r="I1833">
        <f>_xlfn.XLOOKUP(C1833,'様式Ⅲ－1(男子)'!$D$19:$D$108,'様式Ⅲ－1(男子)'!$J$19:$J$108)</f>
        <v>0</v>
      </c>
    </row>
    <row r="1834" spans="1:9">
      <c r="A1834" s="264">
        <v>1833</v>
      </c>
      <c r="B1834" s="16" t="s">
        <v>2307</v>
      </c>
      <c r="F1834" s="31" t="s">
        <v>6017</v>
      </c>
      <c r="I1834">
        <f>_xlfn.XLOOKUP(C1834,'様式Ⅲ－1(男子)'!$D$19:$D$108,'様式Ⅲ－1(男子)'!$J$19:$J$108)</f>
        <v>0</v>
      </c>
    </row>
    <row r="1835" spans="1:9">
      <c r="A1835" s="264">
        <v>1834</v>
      </c>
      <c r="B1835" s="16" t="s">
        <v>2308</v>
      </c>
      <c r="F1835" s="31" t="s">
        <v>6017</v>
      </c>
      <c r="I1835">
        <f>_xlfn.XLOOKUP(C1835,'様式Ⅲ－1(男子)'!$D$19:$D$108,'様式Ⅲ－1(男子)'!$J$19:$J$108)</f>
        <v>0</v>
      </c>
    </row>
    <row r="1836" spans="1:9">
      <c r="A1836" s="264">
        <v>1835</v>
      </c>
      <c r="B1836" s="16" t="s">
        <v>2309</v>
      </c>
      <c r="F1836" s="31" t="s">
        <v>6017</v>
      </c>
      <c r="I1836">
        <f>_xlfn.XLOOKUP(C1836,'様式Ⅲ－1(男子)'!$D$19:$D$108,'様式Ⅲ－1(男子)'!$J$19:$J$108)</f>
        <v>0</v>
      </c>
    </row>
    <row r="1837" spans="1:9">
      <c r="A1837" s="264">
        <v>1836</v>
      </c>
      <c r="B1837" s="16" t="s">
        <v>2310</v>
      </c>
      <c r="F1837" s="31" t="s">
        <v>6017</v>
      </c>
      <c r="I1837">
        <f>_xlfn.XLOOKUP(C1837,'様式Ⅲ－1(男子)'!$D$19:$D$108,'様式Ⅲ－1(男子)'!$J$19:$J$108)</f>
        <v>0</v>
      </c>
    </row>
    <row r="1838" spans="1:9">
      <c r="A1838" s="264">
        <v>1837</v>
      </c>
      <c r="B1838" s="16" t="s">
        <v>2311</v>
      </c>
      <c r="F1838" s="31" t="s">
        <v>6017</v>
      </c>
      <c r="I1838">
        <f>_xlfn.XLOOKUP(C1838,'様式Ⅲ－1(男子)'!$D$19:$D$108,'様式Ⅲ－1(男子)'!$J$19:$J$108)</f>
        <v>0</v>
      </c>
    </row>
    <row r="1839" spans="1:9">
      <c r="A1839" s="264">
        <v>1838</v>
      </c>
      <c r="B1839" s="16" t="s">
        <v>2312</v>
      </c>
      <c r="F1839" s="31" t="s">
        <v>6017</v>
      </c>
      <c r="I1839">
        <f>_xlfn.XLOOKUP(C1839,'様式Ⅲ－1(男子)'!$D$19:$D$108,'様式Ⅲ－1(男子)'!$J$19:$J$108)</f>
        <v>0</v>
      </c>
    </row>
    <row r="1840" spans="1:9">
      <c r="A1840" s="264">
        <v>1839</v>
      </c>
      <c r="B1840" s="16" t="s">
        <v>2313</v>
      </c>
      <c r="F1840" s="31" t="s">
        <v>6017</v>
      </c>
      <c r="I1840">
        <f>_xlfn.XLOOKUP(C1840,'様式Ⅲ－1(男子)'!$D$19:$D$108,'様式Ⅲ－1(男子)'!$J$19:$J$108)</f>
        <v>0</v>
      </c>
    </row>
    <row r="1841" spans="1:9">
      <c r="A1841" s="264">
        <v>1840</v>
      </c>
      <c r="B1841" s="16" t="s">
        <v>2314</v>
      </c>
      <c r="F1841" s="31" t="s">
        <v>6017</v>
      </c>
      <c r="I1841">
        <f>_xlfn.XLOOKUP(C1841,'様式Ⅲ－1(男子)'!$D$19:$D$108,'様式Ⅲ－1(男子)'!$J$19:$J$108)</f>
        <v>0</v>
      </c>
    </row>
    <row r="1842" spans="1:9">
      <c r="A1842" s="264">
        <v>1841</v>
      </c>
      <c r="B1842" s="16" t="s">
        <v>2315</v>
      </c>
      <c r="F1842" s="31" t="s">
        <v>6017</v>
      </c>
      <c r="I1842">
        <f>_xlfn.XLOOKUP(C1842,'様式Ⅲ－1(男子)'!$D$19:$D$108,'様式Ⅲ－1(男子)'!$J$19:$J$108)</f>
        <v>0</v>
      </c>
    </row>
    <row r="1843" spans="1:9">
      <c r="A1843" s="264">
        <v>1842</v>
      </c>
      <c r="B1843" s="16" t="s">
        <v>2316</v>
      </c>
      <c r="F1843" s="31" t="s">
        <v>6017</v>
      </c>
      <c r="I1843">
        <f>_xlfn.XLOOKUP(C1843,'様式Ⅲ－1(男子)'!$D$19:$D$108,'様式Ⅲ－1(男子)'!$J$19:$J$108)</f>
        <v>0</v>
      </c>
    </row>
    <row r="1844" spans="1:9">
      <c r="A1844" s="264">
        <v>1843</v>
      </c>
      <c r="B1844" s="16" t="s">
        <v>2317</v>
      </c>
      <c r="F1844" s="31" t="s">
        <v>6017</v>
      </c>
      <c r="I1844">
        <f>_xlfn.XLOOKUP(C1844,'様式Ⅲ－1(男子)'!$D$19:$D$108,'様式Ⅲ－1(男子)'!$J$19:$J$108)</f>
        <v>0</v>
      </c>
    </row>
    <row r="1845" spans="1:9">
      <c r="A1845" s="264">
        <v>1844</v>
      </c>
      <c r="B1845" s="16" t="s">
        <v>2318</v>
      </c>
      <c r="F1845" s="31" t="s">
        <v>6017</v>
      </c>
      <c r="I1845">
        <f>_xlfn.XLOOKUP(C1845,'様式Ⅲ－1(男子)'!$D$19:$D$108,'様式Ⅲ－1(男子)'!$J$19:$J$108)</f>
        <v>0</v>
      </c>
    </row>
    <row r="1846" spans="1:9">
      <c r="A1846" s="264">
        <v>1845</v>
      </c>
      <c r="B1846" s="16" t="s">
        <v>2319</v>
      </c>
      <c r="F1846" s="31" t="s">
        <v>6017</v>
      </c>
      <c r="I1846">
        <f>_xlfn.XLOOKUP(C1846,'様式Ⅲ－1(男子)'!$D$19:$D$108,'様式Ⅲ－1(男子)'!$J$19:$J$108)</f>
        <v>0</v>
      </c>
    </row>
    <row r="1847" spans="1:9">
      <c r="A1847" s="264">
        <v>1846</v>
      </c>
      <c r="B1847" s="16" t="s">
        <v>2320</v>
      </c>
      <c r="F1847" s="31" t="s">
        <v>6017</v>
      </c>
      <c r="I1847">
        <f>_xlfn.XLOOKUP(C1847,'様式Ⅲ－1(男子)'!$D$19:$D$108,'様式Ⅲ－1(男子)'!$J$19:$J$108)</f>
        <v>0</v>
      </c>
    </row>
    <row r="1848" spans="1:9">
      <c r="A1848" s="264">
        <v>1847</v>
      </c>
      <c r="B1848" s="16" t="s">
        <v>2321</v>
      </c>
      <c r="F1848" s="31" t="s">
        <v>6017</v>
      </c>
      <c r="I1848">
        <f>_xlfn.XLOOKUP(C1848,'様式Ⅲ－1(男子)'!$D$19:$D$108,'様式Ⅲ－1(男子)'!$J$19:$J$108)</f>
        <v>0</v>
      </c>
    </row>
    <row r="1849" spans="1:9">
      <c r="A1849" s="264">
        <v>1848</v>
      </c>
      <c r="B1849" s="16" t="s">
        <v>2322</v>
      </c>
      <c r="F1849" s="31" t="s">
        <v>6017</v>
      </c>
      <c r="I1849">
        <f>_xlfn.XLOOKUP(C1849,'様式Ⅲ－1(男子)'!$D$19:$D$108,'様式Ⅲ－1(男子)'!$J$19:$J$108)</f>
        <v>0</v>
      </c>
    </row>
    <row r="1850" spans="1:9">
      <c r="A1850" s="264">
        <v>1849</v>
      </c>
      <c r="B1850" s="16" t="s">
        <v>2323</v>
      </c>
      <c r="F1850" s="31" t="s">
        <v>6017</v>
      </c>
      <c r="I1850">
        <f>_xlfn.XLOOKUP(C1850,'様式Ⅲ－1(男子)'!$D$19:$D$108,'様式Ⅲ－1(男子)'!$J$19:$J$108)</f>
        <v>0</v>
      </c>
    </row>
    <row r="1851" spans="1:9">
      <c r="A1851" s="264">
        <v>1850</v>
      </c>
      <c r="B1851" s="16" t="s">
        <v>2324</v>
      </c>
      <c r="F1851" s="31" t="s">
        <v>6017</v>
      </c>
      <c r="I1851">
        <f>_xlfn.XLOOKUP(C1851,'様式Ⅲ－1(男子)'!$D$19:$D$108,'様式Ⅲ－1(男子)'!$J$19:$J$108)</f>
        <v>0</v>
      </c>
    </row>
    <row r="1852" spans="1:9">
      <c r="A1852" s="264">
        <v>1851</v>
      </c>
      <c r="B1852" s="16" t="s">
        <v>2325</v>
      </c>
      <c r="F1852" s="31" t="s">
        <v>6017</v>
      </c>
      <c r="I1852">
        <f>_xlfn.XLOOKUP(C1852,'様式Ⅲ－1(男子)'!$D$19:$D$108,'様式Ⅲ－1(男子)'!$J$19:$J$108)</f>
        <v>0</v>
      </c>
    </row>
    <row r="1853" spans="1:9">
      <c r="A1853" s="264">
        <v>1852</v>
      </c>
      <c r="B1853" s="16" t="s">
        <v>2326</v>
      </c>
      <c r="F1853" s="31" t="s">
        <v>6017</v>
      </c>
      <c r="I1853">
        <f>_xlfn.XLOOKUP(C1853,'様式Ⅲ－1(男子)'!$D$19:$D$108,'様式Ⅲ－1(男子)'!$J$19:$J$108)</f>
        <v>0</v>
      </c>
    </row>
    <row r="1854" spans="1:9">
      <c r="A1854" s="264">
        <v>1853</v>
      </c>
      <c r="B1854" s="16" t="s">
        <v>2327</v>
      </c>
      <c r="F1854" s="31" t="s">
        <v>6017</v>
      </c>
      <c r="I1854">
        <f>_xlfn.XLOOKUP(C1854,'様式Ⅲ－1(男子)'!$D$19:$D$108,'様式Ⅲ－1(男子)'!$J$19:$J$108)</f>
        <v>0</v>
      </c>
    </row>
    <row r="1855" spans="1:9">
      <c r="A1855" s="264">
        <v>1854</v>
      </c>
      <c r="B1855" s="16" t="s">
        <v>2328</v>
      </c>
      <c r="F1855" s="31" t="s">
        <v>6017</v>
      </c>
      <c r="I1855">
        <f>_xlfn.XLOOKUP(C1855,'様式Ⅲ－1(男子)'!$D$19:$D$108,'様式Ⅲ－1(男子)'!$J$19:$J$108)</f>
        <v>0</v>
      </c>
    </row>
    <row r="1856" spans="1:9">
      <c r="A1856" s="264">
        <v>1855</v>
      </c>
      <c r="B1856" s="16" t="s">
        <v>2329</v>
      </c>
      <c r="F1856" s="31" t="s">
        <v>6017</v>
      </c>
      <c r="I1856">
        <f>_xlfn.XLOOKUP(C1856,'様式Ⅲ－1(男子)'!$D$19:$D$108,'様式Ⅲ－1(男子)'!$J$19:$J$108)</f>
        <v>0</v>
      </c>
    </row>
    <row r="1857" spans="1:9">
      <c r="A1857" s="264">
        <v>1856</v>
      </c>
      <c r="B1857" s="16" t="s">
        <v>2330</v>
      </c>
      <c r="F1857" s="31" t="s">
        <v>6017</v>
      </c>
      <c r="I1857">
        <f>_xlfn.XLOOKUP(C1857,'様式Ⅲ－1(男子)'!$D$19:$D$108,'様式Ⅲ－1(男子)'!$J$19:$J$108)</f>
        <v>0</v>
      </c>
    </row>
    <row r="1858" spans="1:9">
      <c r="A1858" s="264">
        <v>1857</v>
      </c>
      <c r="B1858" s="16" t="s">
        <v>2331</v>
      </c>
      <c r="F1858" s="31" t="s">
        <v>6017</v>
      </c>
      <c r="I1858">
        <f>_xlfn.XLOOKUP(C1858,'様式Ⅲ－1(男子)'!$D$19:$D$108,'様式Ⅲ－1(男子)'!$J$19:$J$108)</f>
        <v>0</v>
      </c>
    </row>
    <row r="1859" spans="1:9">
      <c r="A1859" s="264">
        <v>1858</v>
      </c>
      <c r="B1859" s="16" t="s">
        <v>2332</v>
      </c>
      <c r="F1859" s="31" t="s">
        <v>6017</v>
      </c>
      <c r="I1859">
        <f>_xlfn.XLOOKUP(C1859,'様式Ⅲ－1(男子)'!$D$19:$D$108,'様式Ⅲ－1(男子)'!$J$19:$J$108)</f>
        <v>0</v>
      </c>
    </row>
    <row r="1860" spans="1:9">
      <c r="A1860" s="264">
        <v>1859</v>
      </c>
      <c r="B1860" s="16" t="s">
        <v>2333</v>
      </c>
      <c r="F1860" s="31" t="s">
        <v>6017</v>
      </c>
      <c r="I1860">
        <f>_xlfn.XLOOKUP(C1860,'様式Ⅲ－1(男子)'!$D$19:$D$108,'様式Ⅲ－1(男子)'!$J$19:$J$108)</f>
        <v>0</v>
      </c>
    </row>
    <row r="1861" spans="1:9">
      <c r="A1861" s="264">
        <v>1860</v>
      </c>
      <c r="B1861" s="16" t="s">
        <v>2334</v>
      </c>
      <c r="F1861" s="31" t="s">
        <v>6017</v>
      </c>
      <c r="I1861">
        <f>_xlfn.XLOOKUP(C1861,'様式Ⅲ－1(男子)'!$D$19:$D$108,'様式Ⅲ－1(男子)'!$J$19:$J$108)</f>
        <v>0</v>
      </c>
    </row>
    <row r="1862" spans="1:9">
      <c r="A1862" s="264">
        <v>1861</v>
      </c>
      <c r="B1862" s="16" t="s">
        <v>2335</v>
      </c>
      <c r="F1862" s="31" t="s">
        <v>6017</v>
      </c>
      <c r="I1862">
        <f>_xlfn.XLOOKUP(C1862,'様式Ⅲ－1(男子)'!$D$19:$D$108,'様式Ⅲ－1(男子)'!$J$19:$J$108)</f>
        <v>0</v>
      </c>
    </row>
    <row r="1863" spans="1:9">
      <c r="A1863" s="264">
        <v>1862</v>
      </c>
      <c r="B1863" s="16" t="s">
        <v>2336</v>
      </c>
      <c r="F1863" s="31" t="s">
        <v>6017</v>
      </c>
      <c r="I1863">
        <f>_xlfn.XLOOKUP(C1863,'様式Ⅲ－1(男子)'!$D$19:$D$108,'様式Ⅲ－1(男子)'!$J$19:$J$108)</f>
        <v>0</v>
      </c>
    </row>
    <row r="1864" spans="1:9">
      <c r="A1864" s="264">
        <v>1863</v>
      </c>
      <c r="B1864" s="16" t="s">
        <v>2337</v>
      </c>
      <c r="F1864" s="31" t="s">
        <v>6017</v>
      </c>
      <c r="I1864">
        <f>_xlfn.XLOOKUP(C1864,'様式Ⅲ－1(男子)'!$D$19:$D$108,'様式Ⅲ－1(男子)'!$J$19:$J$108)</f>
        <v>0</v>
      </c>
    </row>
    <row r="1865" spans="1:9">
      <c r="A1865" s="264">
        <v>1864</v>
      </c>
      <c r="B1865" s="16" t="s">
        <v>2338</v>
      </c>
      <c r="F1865" s="31" t="s">
        <v>6017</v>
      </c>
      <c r="I1865">
        <f>_xlfn.XLOOKUP(C1865,'様式Ⅲ－1(男子)'!$D$19:$D$108,'様式Ⅲ－1(男子)'!$J$19:$J$108)</f>
        <v>0</v>
      </c>
    </row>
    <row r="1866" spans="1:9">
      <c r="A1866" s="264">
        <v>1865</v>
      </c>
      <c r="B1866" s="16" t="s">
        <v>2339</v>
      </c>
      <c r="F1866" s="31" t="s">
        <v>6017</v>
      </c>
      <c r="I1866">
        <f>_xlfn.XLOOKUP(C1866,'様式Ⅲ－1(男子)'!$D$19:$D$108,'様式Ⅲ－1(男子)'!$J$19:$J$108)</f>
        <v>0</v>
      </c>
    </row>
    <row r="1867" spans="1:9">
      <c r="A1867" s="264">
        <v>1866</v>
      </c>
      <c r="B1867" s="16" t="s">
        <v>2340</v>
      </c>
      <c r="F1867" s="31" t="s">
        <v>6017</v>
      </c>
      <c r="I1867">
        <f>_xlfn.XLOOKUP(C1867,'様式Ⅲ－1(男子)'!$D$19:$D$108,'様式Ⅲ－1(男子)'!$J$19:$J$108)</f>
        <v>0</v>
      </c>
    </row>
    <row r="1868" spans="1:9">
      <c r="A1868" s="264">
        <v>1867</v>
      </c>
      <c r="B1868" s="16" t="s">
        <v>2341</v>
      </c>
      <c r="F1868" s="31" t="s">
        <v>6017</v>
      </c>
      <c r="I1868">
        <f>_xlfn.XLOOKUP(C1868,'様式Ⅲ－1(男子)'!$D$19:$D$108,'様式Ⅲ－1(男子)'!$J$19:$J$108)</f>
        <v>0</v>
      </c>
    </row>
    <row r="1869" spans="1:9">
      <c r="A1869" s="264">
        <v>1868</v>
      </c>
      <c r="B1869" s="16" t="s">
        <v>2342</v>
      </c>
      <c r="F1869" s="31" t="s">
        <v>6017</v>
      </c>
      <c r="I1869">
        <f>_xlfn.XLOOKUP(C1869,'様式Ⅲ－1(男子)'!$D$19:$D$108,'様式Ⅲ－1(男子)'!$J$19:$J$108)</f>
        <v>0</v>
      </c>
    </row>
    <row r="1870" spans="1:9">
      <c r="A1870" s="264">
        <v>1869</v>
      </c>
      <c r="B1870" s="16" t="s">
        <v>2343</v>
      </c>
      <c r="F1870" s="31" t="s">
        <v>6017</v>
      </c>
      <c r="I1870">
        <f>_xlfn.XLOOKUP(C1870,'様式Ⅲ－1(男子)'!$D$19:$D$108,'様式Ⅲ－1(男子)'!$J$19:$J$108)</f>
        <v>0</v>
      </c>
    </row>
    <row r="1871" spans="1:9">
      <c r="A1871" s="264">
        <v>1870</v>
      </c>
      <c r="B1871" s="16" t="s">
        <v>2344</v>
      </c>
      <c r="F1871" s="31" t="s">
        <v>6017</v>
      </c>
      <c r="I1871">
        <f>_xlfn.XLOOKUP(C1871,'様式Ⅲ－1(男子)'!$D$19:$D$108,'様式Ⅲ－1(男子)'!$J$19:$J$108)</f>
        <v>0</v>
      </c>
    </row>
    <row r="1872" spans="1:9">
      <c r="A1872" s="264">
        <v>1871</v>
      </c>
      <c r="B1872" s="16" t="s">
        <v>2345</v>
      </c>
      <c r="F1872" s="31" t="s">
        <v>6017</v>
      </c>
      <c r="I1872">
        <f>_xlfn.XLOOKUP(C1872,'様式Ⅲ－1(男子)'!$D$19:$D$108,'様式Ⅲ－1(男子)'!$J$19:$J$108)</f>
        <v>0</v>
      </c>
    </row>
    <row r="1873" spans="1:9">
      <c r="A1873" s="264">
        <v>1872</v>
      </c>
      <c r="B1873" s="16" t="s">
        <v>2346</v>
      </c>
      <c r="F1873" s="31" t="s">
        <v>6017</v>
      </c>
      <c r="I1873">
        <f>_xlfn.XLOOKUP(C1873,'様式Ⅲ－1(男子)'!$D$19:$D$108,'様式Ⅲ－1(男子)'!$J$19:$J$108)</f>
        <v>0</v>
      </c>
    </row>
    <row r="1874" spans="1:9">
      <c r="A1874" s="264">
        <v>1873</v>
      </c>
      <c r="B1874" s="16" t="s">
        <v>2347</v>
      </c>
      <c r="F1874" s="31" t="s">
        <v>6017</v>
      </c>
      <c r="I1874">
        <f>_xlfn.XLOOKUP(C1874,'様式Ⅲ－1(男子)'!$D$19:$D$108,'様式Ⅲ－1(男子)'!$J$19:$J$108)</f>
        <v>0</v>
      </c>
    </row>
    <row r="1875" spans="1:9">
      <c r="A1875" s="264">
        <v>1874</v>
      </c>
      <c r="B1875" s="16" t="s">
        <v>2348</v>
      </c>
      <c r="F1875" s="31" t="s">
        <v>6017</v>
      </c>
      <c r="I1875">
        <f>_xlfn.XLOOKUP(C1875,'様式Ⅲ－1(男子)'!$D$19:$D$108,'様式Ⅲ－1(男子)'!$J$19:$J$108)</f>
        <v>0</v>
      </c>
    </row>
    <row r="1876" spans="1:9">
      <c r="A1876" s="264">
        <v>1875</v>
      </c>
      <c r="B1876" s="16" t="s">
        <v>2349</v>
      </c>
      <c r="F1876" s="31" t="s">
        <v>6017</v>
      </c>
      <c r="I1876">
        <f>_xlfn.XLOOKUP(C1876,'様式Ⅲ－1(男子)'!$D$19:$D$108,'様式Ⅲ－1(男子)'!$J$19:$J$108)</f>
        <v>0</v>
      </c>
    </row>
    <row r="1877" spans="1:9">
      <c r="A1877" s="264">
        <v>1876</v>
      </c>
      <c r="B1877" s="16" t="s">
        <v>2350</v>
      </c>
      <c r="F1877" s="31" t="s">
        <v>6017</v>
      </c>
      <c r="I1877">
        <f>_xlfn.XLOOKUP(C1877,'様式Ⅲ－1(男子)'!$D$19:$D$108,'様式Ⅲ－1(男子)'!$J$19:$J$108)</f>
        <v>0</v>
      </c>
    </row>
    <row r="1878" spans="1:9">
      <c r="A1878" s="264">
        <v>1877</v>
      </c>
      <c r="B1878" s="16" t="s">
        <v>2351</v>
      </c>
      <c r="F1878" s="31" t="s">
        <v>6017</v>
      </c>
      <c r="I1878">
        <f>_xlfn.XLOOKUP(C1878,'様式Ⅲ－1(男子)'!$D$19:$D$108,'様式Ⅲ－1(男子)'!$J$19:$J$108)</f>
        <v>0</v>
      </c>
    </row>
    <row r="1879" spans="1:9">
      <c r="A1879" s="264">
        <v>1878</v>
      </c>
      <c r="B1879" s="16" t="s">
        <v>2352</v>
      </c>
      <c r="F1879" s="31" t="s">
        <v>6017</v>
      </c>
      <c r="I1879">
        <f>_xlfn.XLOOKUP(C1879,'様式Ⅲ－1(男子)'!$D$19:$D$108,'様式Ⅲ－1(男子)'!$J$19:$J$108)</f>
        <v>0</v>
      </c>
    </row>
    <row r="1880" spans="1:9">
      <c r="A1880" s="264">
        <v>1879</v>
      </c>
      <c r="B1880" s="16" t="s">
        <v>2353</v>
      </c>
      <c r="F1880" s="31" t="s">
        <v>6017</v>
      </c>
      <c r="I1880">
        <f>_xlfn.XLOOKUP(C1880,'様式Ⅲ－1(男子)'!$D$19:$D$108,'様式Ⅲ－1(男子)'!$J$19:$J$108)</f>
        <v>0</v>
      </c>
    </row>
    <row r="1881" spans="1:9">
      <c r="A1881" s="264">
        <v>1880</v>
      </c>
      <c r="B1881" s="16" t="s">
        <v>2354</v>
      </c>
      <c r="F1881" s="31" t="s">
        <v>6017</v>
      </c>
      <c r="I1881">
        <f>_xlfn.XLOOKUP(C1881,'様式Ⅲ－1(男子)'!$D$19:$D$108,'様式Ⅲ－1(男子)'!$J$19:$J$108)</f>
        <v>0</v>
      </c>
    </row>
    <row r="1882" spans="1:9">
      <c r="A1882" s="264">
        <v>1881</v>
      </c>
      <c r="B1882" s="16" t="s">
        <v>2355</v>
      </c>
      <c r="F1882" s="31" t="s">
        <v>6017</v>
      </c>
      <c r="I1882">
        <f>_xlfn.XLOOKUP(C1882,'様式Ⅲ－1(男子)'!$D$19:$D$108,'様式Ⅲ－1(男子)'!$J$19:$J$108)</f>
        <v>0</v>
      </c>
    </row>
    <row r="1883" spans="1:9">
      <c r="A1883" s="264">
        <v>1882</v>
      </c>
      <c r="B1883" s="16" t="s">
        <v>2356</v>
      </c>
      <c r="F1883" s="31" t="s">
        <v>6017</v>
      </c>
      <c r="I1883">
        <f>_xlfn.XLOOKUP(C1883,'様式Ⅲ－1(男子)'!$D$19:$D$108,'様式Ⅲ－1(男子)'!$J$19:$J$108)</f>
        <v>0</v>
      </c>
    </row>
    <row r="1884" spans="1:9">
      <c r="A1884" s="264">
        <v>1883</v>
      </c>
      <c r="B1884" s="16" t="s">
        <v>2357</v>
      </c>
      <c r="F1884" s="31" t="s">
        <v>6017</v>
      </c>
      <c r="I1884">
        <f>_xlfn.XLOOKUP(C1884,'様式Ⅲ－1(男子)'!$D$19:$D$108,'様式Ⅲ－1(男子)'!$J$19:$J$108)</f>
        <v>0</v>
      </c>
    </row>
    <row r="1885" spans="1:9">
      <c r="A1885" s="264">
        <v>1884</v>
      </c>
      <c r="B1885" s="16" t="s">
        <v>2358</v>
      </c>
      <c r="F1885" s="31" t="s">
        <v>6017</v>
      </c>
      <c r="I1885">
        <f>_xlfn.XLOOKUP(C1885,'様式Ⅲ－1(男子)'!$D$19:$D$108,'様式Ⅲ－1(男子)'!$J$19:$J$108)</f>
        <v>0</v>
      </c>
    </row>
    <row r="1886" spans="1:9">
      <c r="A1886" s="264">
        <v>1885</v>
      </c>
      <c r="B1886" s="16" t="s">
        <v>2359</v>
      </c>
      <c r="F1886" s="31" t="s">
        <v>6017</v>
      </c>
      <c r="I1886">
        <f>_xlfn.XLOOKUP(C1886,'様式Ⅲ－1(男子)'!$D$19:$D$108,'様式Ⅲ－1(男子)'!$J$19:$J$108)</f>
        <v>0</v>
      </c>
    </row>
    <row r="1887" spans="1:9">
      <c r="A1887" s="264">
        <v>1886</v>
      </c>
      <c r="B1887" s="16" t="s">
        <v>2360</v>
      </c>
      <c r="F1887" s="31" t="s">
        <v>6017</v>
      </c>
      <c r="I1887">
        <f>_xlfn.XLOOKUP(C1887,'様式Ⅲ－1(男子)'!$D$19:$D$108,'様式Ⅲ－1(男子)'!$J$19:$J$108)</f>
        <v>0</v>
      </c>
    </row>
    <row r="1888" spans="1:9">
      <c r="A1888" s="264">
        <v>1887</v>
      </c>
      <c r="B1888" s="16" t="s">
        <v>2361</v>
      </c>
      <c r="F1888" s="31" t="s">
        <v>6017</v>
      </c>
      <c r="I1888">
        <f>_xlfn.XLOOKUP(C1888,'様式Ⅲ－1(男子)'!$D$19:$D$108,'様式Ⅲ－1(男子)'!$J$19:$J$108)</f>
        <v>0</v>
      </c>
    </row>
    <row r="1889" spans="1:9">
      <c r="A1889" s="264">
        <v>1888</v>
      </c>
      <c r="B1889" s="16" t="s">
        <v>2362</v>
      </c>
      <c r="F1889" s="31" t="s">
        <v>6017</v>
      </c>
      <c r="I1889">
        <f>_xlfn.XLOOKUP(C1889,'様式Ⅲ－1(男子)'!$D$19:$D$108,'様式Ⅲ－1(男子)'!$J$19:$J$108)</f>
        <v>0</v>
      </c>
    </row>
    <row r="1890" spans="1:9">
      <c r="A1890" s="264">
        <v>1889</v>
      </c>
      <c r="B1890" s="16" t="s">
        <v>2363</v>
      </c>
      <c r="F1890" s="31" t="s">
        <v>6017</v>
      </c>
      <c r="I1890">
        <f>_xlfn.XLOOKUP(C1890,'様式Ⅲ－1(男子)'!$D$19:$D$108,'様式Ⅲ－1(男子)'!$J$19:$J$108)</f>
        <v>0</v>
      </c>
    </row>
    <row r="1891" spans="1:9">
      <c r="A1891" s="264">
        <v>1890</v>
      </c>
      <c r="B1891" s="16" t="s">
        <v>2364</v>
      </c>
      <c r="F1891" s="31" t="s">
        <v>6017</v>
      </c>
      <c r="I1891">
        <f>_xlfn.XLOOKUP(C1891,'様式Ⅲ－1(男子)'!$D$19:$D$108,'様式Ⅲ－1(男子)'!$J$19:$J$108)</f>
        <v>0</v>
      </c>
    </row>
    <row r="1892" spans="1:9">
      <c r="A1892" s="264">
        <v>1891</v>
      </c>
      <c r="B1892" s="16" t="s">
        <v>2365</v>
      </c>
      <c r="F1892" s="31" t="s">
        <v>6017</v>
      </c>
      <c r="I1892">
        <f>_xlfn.XLOOKUP(C1892,'様式Ⅲ－1(男子)'!$D$19:$D$108,'様式Ⅲ－1(男子)'!$J$19:$J$108)</f>
        <v>0</v>
      </c>
    </row>
    <row r="1893" spans="1:9">
      <c r="A1893" s="264">
        <v>1892</v>
      </c>
      <c r="B1893" s="16" t="s">
        <v>2366</v>
      </c>
      <c r="F1893" s="31" t="s">
        <v>6017</v>
      </c>
      <c r="I1893">
        <f>_xlfn.XLOOKUP(C1893,'様式Ⅲ－1(男子)'!$D$19:$D$108,'様式Ⅲ－1(男子)'!$J$19:$J$108)</f>
        <v>0</v>
      </c>
    </row>
    <row r="1894" spans="1:9">
      <c r="A1894" s="264">
        <v>1893</v>
      </c>
      <c r="B1894" s="16" t="s">
        <v>2367</v>
      </c>
      <c r="F1894" s="31" t="s">
        <v>6017</v>
      </c>
      <c r="I1894">
        <f>_xlfn.XLOOKUP(C1894,'様式Ⅲ－1(男子)'!$D$19:$D$108,'様式Ⅲ－1(男子)'!$J$19:$J$108)</f>
        <v>0</v>
      </c>
    </row>
    <row r="1895" spans="1:9">
      <c r="A1895" s="264">
        <v>1894</v>
      </c>
      <c r="B1895" s="16" t="s">
        <v>2368</v>
      </c>
      <c r="F1895" s="31" t="s">
        <v>6017</v>
      </c>
      <c r="I1895">
        <f>_xlfn.XLOOKUP(C1895,'様式Ⅲ－1(男子)'!$D$19:$D$108,'様式Ⅲ－1(男子)'!$J$19:$J$108)</f>
        <v>0</v>
      </c>
    </row>
    <row r="1896" spans="1:9">
      <c r="A1896" s="264">
        <v>1895</v>
      </c>
      <c r="B1896" s="16" t="s">
        <v>2369</v>
      </c>
      <c r="F1896" s="31" t="s">
        <v>6017</v>
      </c>
      <c r="I1896">
        <f>_xlfn.XLOOKUP(C1896,'様式Ⅲ－1(男子)'!$D$19:$D$108,'様式Ⅲ－1(男子)'!$J$19:$J$108)</f>
        <v>0</v>
      </c>
    </row>
    <row r="1897" spans="1:9">
      <c r="A1897" s="264">
        <v>1896</v>
      </c>
      <c r="B1897" s="16" t="s">
        <v>2370</v>
      </c>
      <c r="F1897" s="31" t="s">
        <v>6017</v>
      </c>
      <c r="I1897">
        <f>_xlfn.XLOOKUP(C1897,'様式Ⅲ－1(男子)'!$D$19:$D$108,'様式Ⅲ－1(男子)'!$J$19:$J$108)</f>
        <v>0</v>
      </c>
    </row>
    <row r="1898" spans="1:9">
      <c r="A1898" s="264">
        <v>1897</v>
      </c>
      <c r="B1898" s="16" t="s">
        <v>2371</v>
      </c>
      <c r="F1898" s="31" t="s">
        <v>6017</v>
      </c>
      <c r="I1898">
        <f>_xlfn.XLOOKUP(C1898,'様式Ⅲ－1(男子)'!$D$19:$D$108,'様式Ⅲ－1(男子)'!$J$19:$J$108)</f>
        <v>0</v>
      </c>
    </row>
    <row r="1899" spans="1:9">
      <c r="A1899" s="264">
        <v>1898</v>
      </c>
      <c r="B1899" s="16" t="s">
        <v>2372</v>
      </c>
      <c r="F1899" s="31" t="s">
        <v>6017</v>
      </c>
      <c r="I1899">
        <f>_xlfn.XLOOKUP(C1899,'様式Ⅲ－1(男子)'!$D$19:$D$108,'様式Ⅲ－1(男子)'!$J$19:$J$108)</f>
        <v>0</v>
      </c>
    </row>
    <row r="1900" spans="1:9">
      <c r="A1900" s="264">
        <v>1899</v>
      </c>
      <c r="B1900" s="16" t="s">
        <v>2373</v>
      </c>
      <c r="F1900" s="31" t="s">
        <v>6017</v>
      </c>
      <c r="I1900">
        <f>_xlfn.XLOOKUP(C1900,'様式Ⅲ－1(男子)'!$D$19:$D$108,'様式Ⅲ－1(男子)'!$J$19:$J$108)</f>
        <v>0</v>
      </c>
    </row>
    <row r="1901" spans="1:9">
      <c r="A1901" s="264">
        <v>1900</v>
      </c>
      <c r="B1901" s="16" t="s">
        <v>2374</v>
      </c>
      <c r="F1901" s="31" t="s">
        <v>6017</v>
      </c>
      <c r="I1901">
        <f>_xlfn.XLOOKUP(C1901,'様式Ⅲ－1(男子)'!$D$19:$D$108,'様式Ⅲ－1(男子)'!$J$19:$J$108)</f>
        <v>0</v>
      </c>
    </row>
    <row r="1902" spans="1:9">
      <c r="A1902" s="264">
        <v>1901</v>
      </c>
      <c r="B1902" s="16" t="s">
        <v>2375</v>
      </c>
      <c r="F1902" s="31" t="s">
        <v>6017</v>
      </c>
      <c r="I1902">
        <f>_xlfn.XLOOKUP(C1902,'様式Ⅲ－1(男子)'!$D$19:$D$108,'様式Ⅲ－1(男子)'!$J$19:$J$108)</f>
        <v>0</v>
      </c>
    </row>
    <row r="1903" spans="1:9">
      <c r="A1903" s="264">
        <v>1902</v>
      </c>
      <c r="B1903" s="16" t="s">
        <v>2376</v>
      </c>
      <c r="F1903" s="31" t="s">
        <v>6017</v>
      </c>
      <c r="I1903">
        <f>_xlfn.XLOOKUP(C1903,'様式Ⅲ－1(男子)'!$D$19:$D$108,'様式Ⅲ－1(男子)'!$J$19:$J$108)</f>
        <v>0</v>
      </c>
    </row>
    <row r="1904" spans="1:9">
      <c r="A1904" s="264">
        <v>1903</v>
      </c>
      <c r="B1904" s="16" t="s">
        <v>2377</v>
      </c>
      <c r="F1904" s="31" t="s">
        <v>6017</v>
      </c>
      <c r="I1904">
        <f>_xlfn.XLOOKUP(C1904,'様式Ⅲ－1(男子)'!$D$19:$D$108,'様式Ⅲ－1(男子)'!$J$19:$J$108)</f>
        <v>0</v>
      </c>
    </row>
    <row r="1905" spans="1:9">
      <c r="A1905" s="264">
        <v>1904</v>
      </c>
      <c r="B1905" s="16" t="s">
        <v>2378</v>
      </c>
      <c r="F1905" s="31" t="s">
        <v>6017</v>
      </c>
      <c r="I1905">
        <f>_xlfn.XLOOKUP(C1905,'様式Ⅲ－1(男子)'!$D$19:$D$108,'様式Ⅲ－1(男子)'!$J$19:$J$108)</f>
        <v>0</v>
      </c>
    </row>
    <row r="1906" spans="1:9">
      <c r="A1906" s="264">
        <v>1905</v>
      </c>
      <c r="B1906" s="16" t="s">
        <v>2379</v>
      </c>
      <c r="F1906" s="31" t="s">
        <v>6017</v>
      </c>
      <c r="I1906">
        <f>_xlfn.XLOOKUP(C1906,'様式Ⅲ－1(男子)'!$D$19:$D$108,'様式Ⅲ－1(男子)'!$J$19:$J$108)</f>
        <v>0</v>
      </c>
    </row>
    <row r="1907" spans="1:9">
      <c r="A1907" s="264">
        <v>1906</v>
      </c>
      <c r="B1907" s="16" t="s">
        <v>2380</v>
      </c>
      <c r="F1907" s="31" t="s">
        <v>6017</v>
      </c>
      <c r="I1907">
        <f>_xlfn.XLOOKUP(C1907,'様式Ⅲ－1(男子)'!$D$19:$D$108,'様式Ⅲ－1(男子)'!$J$19:$J$108)</f>
        <v>0</v>
      </c>
    </row>
    <row r="1908" spans="1:9">
      <c r="A1908" s="264">
        <v>1907</v>
      </c>
      <c r="B1908" s="16" t="s">
        <v>2381</v>
      </c>
      <c r="F1908" s="31" t="s">
        <v>6017</v>
      </c>
      <c r="I1908">
        <f>_xlfn.XLOOKUP(C1908,'様式Ⅲ－1(男子)'!$D$19:$D$108,'様式Ⅲ－1(男子)'!$J$19:$J$108)</f>
        <v>0</v>
      </c>
    </row>
    <row r="1909" spans="1:9">
      <c r="A1909" s="264">
        <v>1908</v>
      </c>
      <c r="B1909" s="16" t="s">
        <v>2382</v>
      </c>
      <c r="F1909" s="31" t="s">
        <v>6017</v>
      </c>
      <c r="I1909">
        <f>_xlfn.XLOOKUP(C1909,'様式Ⅲ－1(男子)'!$D$19:$D$108,'様式Ⅲ－1(男子)'!$J$19:$J$108)</f>
        <v>0</v>
      </c>
    </row>
    <row r="1910" spans="1:9">
      <c r="A1910" s="264">
        <v>1909</v>
      </c>
      <c r="B1910" s="16" t="s">
        <v>2383</v>
      </c>
      <c r="F1910" s="31" t="s">
        <v>6017</v>
      </c>
      <c r="I1910">
        <f>_xlfn.XLOOKUP(C1910,'様式Ⅲ－1(男子)'!$D$19:$D$108,'様式Ⅲ－1(男子)'!$J$19:$J$108)</f>
        <v>0</v>
      </c>
    </row>
    <row r="1911" spans="1:9">
      <c r="A1911" s="264">
        <v>1910</v>
      </c>
      <c r="B1911" s="16" t="s">
        <v>2384</v>
      </c>
      <c r="F1911" s="31" t="s">
        <v>6017</v>
      </c>
      <c r="I1911">
        <f>_xlfn.XLOOKUP(C1911,'様式Ⅲ－1(男子)'!$D$19:$D$108,'様式Ⅲ－1(男子)'!$J$19:$J$108)</f>
        <v>0</v>
      </c>
    </row>
    <row r="1912" spans="1:9">
      <c r="A1912" s="264">
        <v>1911</v>
      </c>
      <c r="B1912" s="16" t="s">
        <v>2385</v>
      </c>
      <c r="F1912" s="31" t="s">
        <v>6017</v>
      </c>
      <c r="I1912">
        <f>_xlfn.XLOOKUP(C1912,'様式Ⅲ－1(男子)'!$D$19:$D$108,'様式Ⅲ－1(男子)'!$J$19:$J$108)</f>
        <v>0</v>
      </c>
    </row>
    <row r="1913" spans="1:9">
      <c r="A1913" s="264">
        <v>1912</v>
      </c>
      <c r="B1913" s="16" t="s">
        <v>2386</v>
      </c>
      <c r="F1913" s="31" t="s">
        <v>6017</v>
      </c>
      <c r="I1913">
        <f>_xlfn.XLOOKUP(C1913,'様式Ⅲ－1(男子)'!$D$19:$D$108,'様式Ⅲ－1(男子)'!$J$19:$J$108)</f>
        <v>0</v>
      </c>
    </row>
    <row r="1914" spans="1:9">
      <c r="A1914" s="264">
        <v>1913</v>
      </c>
      <c r="B1914" s="16" t="s">
        <v>2387</v>
      </c>
      <c r="F1914" s="31" t="s">
        <v>6017</v>
      </c>
      <c r="I1914">
        <f>_xlfn.XLOOKUP(C1914,'様式Ⅲ－1(男子)'!$D$19:$D$108,'様式Ⅲ－1(男子)'!$J$19:$J$108)</f>
        <v>0</v>
      </c>
    </row>
    <row r="1915" spans="1:9">
      <c r="A1915" s="264">
        <v>1914</v>
      </c>
      <c r="B1915" s="16" t="s">
        <v>2388</v>
      </c>
      <c r="F1915" s="31" t="s">
        <v>6017</v>
      </c>
      <c r="I1915">
        <f>_xlfn.XLOOKUP(C1915,'様式Ⅲ－1(男子)'!$D$19:$D$108,'様式Ⅲ－1(男子)'!$J$19:$J$108)</f>
        <v>0</v>
      </c>
    </row>
    <row r="1916" spans="1:9">
      <c r="A1916" s="264">
        <v>1915</v>
      </c>
      <c r="B1916" s="16" t="s">
        <v>2389</v>
      </c>
      <c r="F1916" s="31" t="s">
        <v>6017</v>
      </c>
      <c r="I1916">
        <f>_xlfn.XLOOKUP(C1916,'様式Ⅲ－1(男子)'!$D$19:$D$108,'様式Ⅲ－1(男子)'!$J$19:$J$108)</f>
        <v>0</v>
      </c>
    </row>
    <row r="1917" spans="1:9">
      <c r="A1917" s="264">
        <v>1916</v>
      </c>
      <c r="B1917" s="16" t="s">
        <v>2390</v>
      </c>
      <c r="F1917" s="31" t="s">
        <v>6017</v>
      </c>
      <c r="I1917">
        <f>_xlfn.XLOOKUP(C1917,'様式Ⅲ－1(男子)'!$D$19:$D$108,'様式Ⅲ－1(男子)'!$J$19:$J$108)</f>
        <v>0</v>
      </c>
    </row>
    <row r="1918" spans="1:9">
      <c r="A1918" s="264">
        <v>1917</v>
      </c>
      <c r="B1918" s="16" t="s">
        <v>2391</v>
      </c>
      <c r="F1918" s="31" t="s">
        <v>6017</v>
      </c>
      <c r="I1918">
        <f>_xlfn.XLOOKUP(C1918,'様式Ⅲ－1(男子)'!$D$19:$D$108,'様式Ⅲ－1(男子)'!$J$19:$J$108)</f>
        <v>0</v>
      </c>
    </row>
    <row r="1919" spans="1:9">
      <c r="A1919" s="264">
        <v>1918</v>
      </c>
      <c r="B1919" s="16" t="s">
        <v>2392</v>
      </c>
      <c r="F1919" s="31" t="s">
        <v>6017</v>
      </c>
      <c r="I1919">
        <f>_xlfn.XLOOKUP(C1919,'様式Ⅲ－1(男子)'!$D$19:$D$108,'様式Ⅲ－1(男子)'!$J$19:$J$108)</f>
        <v>0</v>
      </c>
    </row>
    <row r="1920" spans="1:9">
      <c r="A1920" s="264">
        <v>1919</v>
      </c>
      <c r="B1920" s="16" t="s">
        <v>2393</v>
      </c>
      <c r="F1920" s="31" t="s">
        <v>6017</v>
      </c>
      <c r="I1920">
        <f>_xlfn.XLOOKUP(C1920,'様式Ⅲ－1(男子)'!$D$19:$D$108,'様式Ⅲ－1(男子)'!$J$19:$J$108)</f>
        <v>0</v>
      </c>
    </row>
    <row r="1921" spans="1:9">
      <c r="A1921" s="264">
        <v>1920</v>
      </c>
      <c r="B1921" s="16" t="s">
        <v>2394</v>
      </c>
      <c r="F1921" s="31" t="s">
        <v>6017</v>
      </c>
      <c r="I1921">
        <f>_xlfn.XLOOKUP(C1921,'様式Ⅲ－1(男子)'!$D$19:$D$108,'様式Ⅲ－1(男子)'!$J$19:$J$108)</f>
        <v>0</v>
      </c>
    </row>
    <row r="1922" spans="1:9">
      <c r="A1922" s="264">
        <v>1921</v>
      </c>
      <c r="B1922" s="16" t="s">
        <v>2395</v>
      </c>
      <c r="F1922" s="31" t="s">
        <v>6017</v>
      </c>
      <c r="I1922">
        <f>_xlfn.XLOOKUP(C1922,'様式Ⅲ－1(男子)'!$D$19:$D$108,'様式Ⅲ－1(男子)'!$J$19:$J$108)</f>
        <v>0</v>
      </c>
    </row>
    <row r="1923" spans="1:9">
      <c r="A1923" s="264">
        <v>1922</v>
      </c>
      <c r="B1923" s="16" t="s">
        <v>2396</v>
      </c>
      <c r="F1923" s="31" t="s">
        <v>6017</v>
      </c>
      <c r="I1923">
        <f>_xlfn.XLOOKUP(C1923,'様式Ⅲ－1(男子)'!$D$19:$D$108,'様式Ⅲ－1(男子)'!$J$19:$J$108)</f>
        <v>0</v>
      </c>
    </row>
    <row r="1924" spans="1:9">
      <c r="A1924" s="264">
        <v>1923</v>
      </c>
      <c r="B1924" s="16" t="s">
        <v>2397</v>
      </c>
      <c r="F1924" s="31" t="s">
        <v>6017</v>
      </c>
      <c r="I1924">
        <f>_xlfn.XLOOKUP(C1924,'様式Ⅲ－1(男子)'!$D$19:$D$108,'様式Ⅲ－1(男子)'!$J$19:$J$108)</f>
        <v>0</v>
      </c>
    </row>
    <row r="1925" spans="1:9">
      <c r="A1925" s="264">
        <v>1924</v>
      </c>
      <c r="B1925" s="16" t="s">
        <v>2398</v>
      </c>
      <c r="F1925" s="31" t="s">
        <v>6017</v>
      </c>
      <c r="I1925">
        <f>_xlfn.XLOOKUP(C1925,'様式Ⅲ－1(男子)'!$D$19:$D$108,'様式Ⅲ－1(男子)'!$J$19:$J$108)</f>
        <v>0</v>
      </c>
    </row>
    <row r="1926" spans="1:9">
      <c r="A1926" s="264">
        <v>1925</v>
      </c>
      <c r="B1926" s="16" t="s">
        <v>2399</v>
      </c>
      <c r="F1926" s="31" t="s">
        <v>6017</v>
      </c>
      <c r="I1926">
        <f>_xlfn.XLOOKUP(C1926,'様式Ⅲ－1(男子)'!$D$19:$D$108,'様式Ⅲ－1(男子)'!$J$19:$J$108)</f>
        <v>0</v>
      </c>
    </row>
    <row r="1927" spans="1:9">
      <c r="A1927" s="264">
        <v>1926</v>
      </c>
      <c r="B1927" s="16" t="s">
        <v>2400</v>
      </c>
      <c r="F1927" s="31" t="s">
        <v>6017</v>
      </c>
      <c r="I1927">
        <f>_xlfn.XLOOKUP(C1927,'様式Ⅲ－1(男子)'!$D$19:$D$108,'様式Ⅲ－1(男子)'!$J$19:$J$108)</f>
        <v>0</v>
      </c>
    </row>
    <row r="1928" spans="1:9">
      <c r="A1928" s="264">
        <v>1927</v>
      </c>
      <c r="B1928" s="16" t="s">
        <v>2401</v>
      </c>
      <c r="F1928" s="31" t="s">
        <v>6017</v>
      </c>
      <c r="I1928">
        <f>_xlfn.XLOOKUP(C1928,'様式Ⅲ－1(男子)'!$D$19:$D$108,'様式Ⅲ－1(男子)'!$J$19:$J$108)</f>
        <v>0</v>
      </c>
    </row>
    <row r="1929" spans="1:9">
      <c r="A1929" s="264">
        <v>1928</v>
      </c>
      <c r="B1929" s="16" t="s">
        <v>2402</v>
      </c>
      <c r="F1929" s="31" t="s">
        <v>6017</v>
      </c>
      <c r="I1929">
        <f>_xlfn.XLOOKUP(C1929,'様式Ⅲ－1(男子)'!$D$19:$D$108,'様式Ⅲ－1(男子)'!$J$19:$J$108)</f>
        <v>0</v>
      </c>
    </row>
    <row r="1930" spans="1:9">
      <c r="A1930" s="264">
        <v>1929</v>
      </c>
      <c r="B1930" s="16" t="s">
        <v>2403</v>
      </c>
      <c r="F1930" s="31" t="s">
        <v>6017</v>
      </c>
      <c r="I1930">
        <f>_xlfn.XLOOKUP(C1930,'様式Ⅲ－1(男子)'!$D$19:$D$108,'様式Ⅲ－1(男子)'!$J$19:$J$108)</f>
        <v>0</v>
      </c>
    </row>
    <row r="1931" spans="1:9">
      <c r="A1931" s="264">
        <v>1930</v>
      </c>
      <c r="B1931" s="16" t="s">
        <v>2404</v>
      </c>
      <c r="F1931" s="31" t="s">
        <v>6017</v>
      </c>
      <c r="I1931">
        <f>_xlfn.XLOOKUP(C1931,'様式Ⅲ－1(男子)'!$D$19:$D$108,'様式Ⅲ－1(男子)'!$J$19:$J$108)</f>
        <v>0</v>
      </c>
    </row>
    <row r="1932" spans="1:9">
      <c r="A1932" s="264">
        <v>1931</v>
      </c>
      <c r="B1932" s="16" t="s">
        <v>2405</v>
      </c>
      <c r="F1932" s="31" t="s">
        <v>6017</v>
      </c>
      <c r="I1932">
        <f>_xlfn.XLOOKUP(C1932,'様式Ⅲ－1(男子)'!$D$19:$D$108,'様式Ⅲ－1(男子)'!$J$19:$J$108)</f>
        <v>0</v>
      </c>
    </row>
    <row r="1933" spans="1:9">
      <c r="A1933" s="264">
        <v>1932</v>
      </c>
      <c r="B1933" s="16" t="s">
        <v>2406</v>
      </c>
      <c r="F1933" s="31" t="s">
        <v>6017</v>
      </c>
      <c r="I1933">
        <f>_xlfn.XLOOKUP(C1933,'様式Ⅲ－1(男子)'!$D$19:$D$108,'様式Ⅲ－1(男子)'!$J$19:$J$108)</f>
        <v>0</v>
      </c>
    </row>
    <row r="1934" spans="1:9">
      <c r="A1934" s="264">
        <v>1933</v>
      </c>
      <c r="B1934" s="16" t="s">
        <v>2407</v>
      </c>
      <c r="F1934" s="31" t="s">
        <v>6017</v>
      </c>
      <c r="I1934">
        <f>_xlfn.XLOOKUP(C1934,'様式Ⅲ－1(男子)'!$D$19:$D$108,'様式Ⅲ－1(男子)'!$J$19:$J$108)</f>
        <v>0</v>
      </c>
    </row>
    <row r="1935" spans="1:9">
      <c r="A1935" s="264">
        <v>1934</v>
      </c>
      <c r="B1935" s="16" t="s">
        <v>2408</v>
      </c>
      <c r="F1935" s="31" t="s">
        <v>6017</v>
      </c>
      <c r="I1935">
        <f>_xlfn.XLOOKUP(C1935,'様式Ⅲ－1(男子)'!$D$19:$D$108,'様式Ⅲ－1(男子)'!$J$19:$J$108)</f>
        <v>0</v>
      </c>
    </row>
    <row r="1936" spans="1:9">
      <c r="A1936" s="264">
        <v>1935</v>
      </c>
      <c r="B1936" s="16" t="s">
        <v>2409</v>
      </c>
      <c r="F1936" s="31" t="s">
        <v>6017</v>
      </c>
      <c r="I1936">
        <f>_xlfn.XLOOKUP(C1936,'様式Ⅲ－1(男子)'!$D$19:$D$108,'様式Ⅲ－1(男子)'!$J$19:$J$108)</f>
        <v>0</v>
      </c>
    </row>
    <row r="1937" spans="1:9">
      <c r="A1937" s="264">
        <v>1936</v>
      </c>
      <c r="B1937" s="16" t="s">
        <v>2410</v>
      </c>
      <c r="F1937" s="31" t="s">
        <v>6017</v>
      </c>
      <c r="I1937">
        <f>_xlfn.XLOOKUP(C1937,'様式Ⅲ－1(男子)'!$D$19:$D$108,'様式Ⅲ－1(男子)'!$J$19:$J$108)</f>
        <v>0</v>
      </c>
    </row>
    <row r="1938" spans="1:9">
      <c r="A1938" s="264">
        <v>1937</v>
      </c>
      <c r="B1938" s="16" t="s">
        <v>2411</v>
      </c>
      <c r="F1938" s="31" t="s">
        <v>6017</v>
      </c>
      <c r="I1938">
        <f>_xlfn.XLOOKUP(C1938,'様式Ⅲ－1(男子)'!$D$19:$D$108,'様式Ⅲ－1(男子)'!$J$19:$J$108)</f>
        <v>0</v>
      </c>
    </row>
    <row r="1939" spans="1:9">
      <c r="A1939" s="264">
        <v>1938</v>
      </c>
      <c r="B1939" s="16" t="s">
        <v>2412</v>
      </c>
      <c r="F1939" s="31" t="s">
        <v>6017</v>
      </c>
      <c r="I1939">
        <f>_xlfn.XLOOKUP(C1939,'様式Ⅲ－1(男子)'!$D$19:$D$108,'様式Ⅲ－1(男子)'!$J$19:$J$108)</f>
        <v>0</v>
      </c>
    </row>
    <row r="1940" spans="1:9">
      <c r="A1940" s="264">
        <v>1939</v>
      </c>
      <c r="B1940" s="16" t="s">
        <v>2413</v>
      </c>
      <c r="F1940" s="31" t="s">
        <v>6017</v>
      </c>
      <c r="I1940">
        <f>_xlfn.XLOOKUP(C1940,'様式Ⅲ－1(男子)'!$D$19:$D$108,'様式Ⅲ－1(男子)'!$J$19:$J$108)</f>
        <v>0</v>
      </c>
    </row>
    <row r="1941" spans="1:9">
      <c r="A1941" s="264">
        <v>1940</v>
      </c>
      <c r="B1941" s="16" t="s">
        <v>2414</v>
      </c>
      <c r="F1941" s="31" t="s">
        <v>6017</v>
      </c>
      <c r="I1941">
        <f>_xlfn.XLOOKUP(C1941,'様式Ⅲ－1(男子)'!$D$19:$D$108,'様式Ⅲ－1(男子)'!$J$19:$J$108)</f>
        <v>0</v>
      </c>
    </row>
    <row r="1942" spans="1:9">
      <c r="A1942" s="264">
        <v>1941</v>
      </c>
      <c r="B1942" s="16" t="s">
        <v>2415</v>
      </c>
      <c r="F1942" s="31" t="s">
        <v>6017</v>
      </c>
      <c r="I1942">
        <f>_xlfn.XLOOKUP(C1942,'様式Ⅲ－1(男子)'!$D$19:$D$108,'様式Ⅲ－1(男子)'!$J$19:$J$108)</f>
        <v>0</v>
      </c>
    </row>
    <row r="1943" spans="1:9">
      <c r="A1943" s="264">
        <v>1942</v>
      </c>
      <c r="B1943" s="16" t="s">
        <v>2416</v>
      </c>
      <c r="F1943" s="31" t="s">
        <v>6017</v>
      </c>
      <c r="I1943">
        <f>_xlfn.XLOOKUP(C1943,'様式Ⅲ－1(男子)'!$D$19:$D$108,'様式Ⅲ－1(男子)'!$J$19:$J$108)</f>
        <v>0</v>
      </c>
    </row>
    <row r="1944" spans="1:9">
      <c r="A1944" s="264">
        <v>1943</v>
      </c>
      <c r="B1944" s="16" t="s">
        <v>2417</v>
      </c>
      <c r="F1944" s="31" t="s">
        <v>6017</v>
      </c>
      <c r="I1944">
        <f>_xlfn.XLOOKUP(C1944,'様式Ⅲ－1(男子)'!$D$19:$D$108,'様式Ⅲ－1(男子)'!$J$19:$J$108)</f>
        <v>0</v>
      </c>
    </row>
    <row r="1945" spans="1:9">
      <c r="A1945" s="264">
        <v>1944</v>
      </c>
      <c r="B1945" s="16" t="s">
        <v>2418</v>
      </c>
      <c r="F1945" s="31" t="s">
        <v>6017</v>
      </c>
      <c r="I1945">
        <f>_xlfn.XLOOKUP(C1945,'様式Ⅲ－1(男子)'!$D$19:$D$108,'様式Ⅲ－1(男子)'!$J$19:$J$108)</f>
        <v>0</v>
      </c>
    </row>
    <row r="1946" spans="1:9">
      <c r="A1946" s="264">
        <v>1945</v>
      </c>
      <c r="B1946" s="16" t="s">
        <v>2419</v>
      </c>
      <c r="F1946" s="31" t="s">
        <v>6017</v>
      </c>
      <c r="I1946">
        <f>_xlfn.XLOOKUP(C1946,'様式Ⅲ－1(男子)'!$D$19:$D$108,'様式Ⅲ－1(男子)'!$J$19:$J$108)</f>
        <v>0</v>
      </c>
    </row>
    <row r="1947" spans="1:9">
      <c r="A1947" s="264">
        <v>1946</v>
      </c>
      <c r="B1947" s="16" t="s">
        <v>2420</v>
      </c>
      <c r="F1947" s="31" t="s">
        <v>6017</v>
      </c>
      <c r="I1947">
        <f>_xlfn.XLOOKUP(C1947,'様式Ⅲ－1(男子)'!$D$19:$D$108,'様式Ⅲ－1(男子)'!$J$19:$J$108)</f>
        <v>0</v>
      </c>
    </row>
    <row r="1948" spans="1:9">
      <c r="A1948" s="264">
        <v>1947</v>
      </c>
      <c r="B1948" s="16" t="s">
        <v>2421</v>
      </c>
      <c r="F1948" s="31" t="s">
        <v>6017</v>
      </c>
      <c r="I1948">
        <f>_xlfn.XLOOKUP(C1948,'様式Ⅲ－1(男子)'!$D$19:$D$108,'様式Ⅲ－1(男子)'!$J$19:$J$108)</f>
        <v>0</v>
      </c>
    </row>
    <row r="1949" spans="1:9">
      <c r="A1949" s="264">
        <v>1948</v>
      </c>
      <c r="B1949" s="16" t="s">
        <v>2422</v>
      </c>
      <c r="F1949" s="31" t="s">
        <v>6017</v>
      </c>
      <c r="I1949">
        <f>_xlfn.XLOOKUP(C1949,'様式Ⅲ－1(男子)'!$D$19:$D$108,'様式Ⅲ－1(男子)'!$J$19:$J$108)</f>
        <v>0</v>
      </c>
    </row>
    <row r="1950" spans="1:9">
      <c r="A1950" s="264">
        <v>1949</v>
      </c>
      <c r="B1950" s="16" t="s">
        <v>2423</v>
      </c>
      <c r="F1950" s="31" t="s">
        <v>6017</v>
      </c>
      <c r="I1950">
        <f>_xlfn.XLOOKUP(C1950,'様式Ⅲ－1(男子)'!$D$19:$D$108,'様式Ⅲ－1(男子)'!$J$19:$J$108)</f>
        <v>0</v>
      </c>
    </row>
    <row r="1951" spans="1:9">
      <c r="A1951" s="264">
        <v>1950</v>
      </c>
      <c r="B1951" s="16" t="s">
        <v>2424</v>
      </c>
      <c r="F1951" s="31" t="s">
        <v>6017</v>
      </c>
      <c r="I1951">
        <f>_xlfn.XLOOKUP(C1951,'様式Ⅲ－1(男子)'!$D$19:$D$108,'様式Ⅲ－1(男子)'!$J$19:$J$108)</f>
        <v>0</v>
      </c>
    </row>
    <row r="1952" spans="1:9">
      <c r="A1952" s="264">
        <v>1951</v>
      </c>
      <c r="B1952" s="16" t="s">
        <v>2425</v>
      </c>
      <c r="F1952" s="31" t="s">
        <v>6017</v>
      </c>
      <c r="I1952">
        <f>_xlfn.XLOOKUP(C1952,'様式Ⅲ－1(男子)'!$D$19:$D$108,'様式Ⅲ－1(男子)'!$J$19:$J$108)</f>
        <v>0</v>
      </c>
    </row>
    <row r="1953" spans="1:9">
      <c r="A1953" s="264">
        <v>1952</v>
      </c>
      <c r="B1953" s="16" t="s">
        <v>2426</v>
      </c>
      <c r="F1953" s="31" t="s">
        <v>6017</v>
      </c>
      <c r="I1953">
        <f>_xlfn.XLOOKUP(C1953,'様式Ⅲ－1(男子)'!$D$19:$D$108,'様式Ⅲ－1(男子)'!$J$19:$J$108)</f>
        <v>0</v>
      </c>
    </row>
    <row r="1954" spans="1:9">
      <c r="A1954" s="264">
        <v>1953</v>
      </c>
      <c r="B1954" s="16" t="s">
        <v>2427</v>
      </c>
      <c r="F1954" s="31" t="s">
        <v>6017</v>
      </c>
      <c r="I1954">
        <f>_xlfn.XLOOKUP(C1954,'様式Ⅲ－1(男子)'!$D$19:$D$108,'様式Ⅲ－1(男子)'!$J$19:$J$108)</f>
        <v>0</v>
      </c>
    </row>
    <row r="1955" spans="1:9">
      <c r="A1955" s="264">
        <v>1954</v>
      </c>
      <c r="B1955" s="16" t="s">
        <v>2428</v>
      </c>
      <c r="F1955" s="31" t="s">
        <v>6017</v>
      </c>
      <c r="I1955">
        <f>_xlfn.XLOOKUP(C1955,'様式Ⅲ－1(男子)'!$D$19:$D$108,'様式Ⅲ－1(男子)'!$J$19:$J$108)</f>
        <v>0</v>
      </c>
    </row>
    <row r="1956" spans="1:9">
      <c r="A1956" s="264">
        <v>1955</v>
      </c>
      <c r="B1956" s="16" t="s">
        <v>2429</v>
      </c>
      <c r="F1956" s="31" t="s">
        <v>6017</v>
      </c>
      <c r="I1956">
        <f>_xlfn.XLOOKUP(C1956,'様式Ⅲ－1(男子)'!$D$19:$D$108,'様式Ⅲ－1(男子)'!$J$19:$J$108)</f>
        <v>0</v>
      </c>
    </row>
    <row r="1957" spans="1:9">
      <c r="A1957" s="264">
        <v>1956</v>
      </c>
      <c r="B1957" s="16" t="s">
        <v>2430</v>
      </c>
      <c r="F1957" s="31" t="s">
        <v>6017</v>
      </c>
      <c r="I1957">
        <f>_xlfn.XLOOKUP(C1957,'様式Ⅲ－1(男子)'!$D$19:$D$108,'様式Ⅲ－1(男子)'!$J$19:$J$108)</f>
        <v>0</v>
      </c>
    </row>
    <row r="1958" spans="1:9">
      <c r="A1958" s="264">
        <v>1957</v>
      </c>
      <c r="B1958" s="16" t="s">
        <v>2431</v>
      </c>
      <c r="F1958" s="31" t="s">
        <v>6017</v>
      </c>
      <c r="I1958">
        <f>_xlfn.XLOOKUP(C1958,'様式Ⅲ－1(男子)'!$D$19:$D$108,'様式Ⅲ－1(男子)'!$J$19:$J$108)</f>
        <v>0</v>
      </c>
    </row>
    <row r="1959" spans="1:9">
      <c r="A1959" s="264">
        <v>1958</v>
      </c>
      <c r="B1959" s="16" t="s">
        <v>2432</v>
      </c>
      <c r="F1959" s="31" t="s">
        <v>6017</v>
      </c>
      <c r="I1959">
        <f>_xlfn.XLOOKUP(C1959,'様式Ⅲ－1(男子)'!$D$19:$D$108,'様式Ⅲ－1(男子)'!$J$19:$J$108)</f>
        <v>0</v>
      </c>
    </row>
    <row r="1960" spans="1:9">
      <c r="A1960" s="264">
        <v>1959</v>
      </c>
      <c r="B1960" s="16" t="s">
        <v>2433</v>
      </c>
      <c r="F1960" s="31" t="s">
        <v>6017</v>
      </c>
      <c r="I1960">
        <f>_xlfn.XLOOKUP(C1960,'様式Ⅲ－1(男子)'!$D$19:$D$108,'様式Ⅲ－1(男子)'!$J$19:$J$108)</f>
        <v>0</v>
      </c>
    </row>
    <row r="1961" spans="1:9">
      <c r="A1961" s="264">
        <v>1960</v>
      </c>
      <c r="B1961" s="16" t="s">
        <v>2434</v>
      </c>
      <c r="F1961" s="31" t="s">
        <v>6017</v>
      </c>
      <c r="I1961">
        <f>_xlfn.XLOOKUP(C1961,'様式Ⅲ－1(男子)'!$D$19:$D$108,'様式Ⅲ－1(男子)'!$J$19:$J$108)</f>
        <v>0</v>
      </c>
    </row>
    <row r="1962" spans="1:9">
      <c r="A1962" s="264">
        <v>1961</v>
      </c>
      <c r="B1962" s="16" t="s">
        <v>2435</v>
      </c>
      <c r="F1962" s="31" t="s">
        <v>6017</v>
      </c>
      <c r="I1962">
        <f>_xlfn.XLOOKUP(C1962,'様式Ⅲ－1(男子)'!$D$19:$D$108,'様式Ⅲ－1(男子)'!$J$19:$J$108)</f>
        <v>0</v>
      </c>
    </row>
    <row r="1963" spans="1:9">
      <c r="A1963" s="264">
        <v>1962</v>
      </c>
      <c r="B1963" s="16" t="s">
        <v>2436</v>
      </c>
      <c r="F1963" s="31" t="s">
        <v>6017</v>
      </c>
      <c r="I1963">
        <f>_xlfn.XLOOKUP(C1963,'様式Ⅲ－1(男子)'!$D$19:$D$108,'様式Ⅲ－1(男子)'!$J$19:$J$108)</f>
        <v>0</v>
      </c>
    </row>
    <row r="1964" spans="1:9">
      <c r="A1964" s="264">
        <v>1963</v>
      </c>
      <c r="B1964" s="16" t="s">
        <v>2437</v>
      </c>
      <c r="F1964" s="31" t="s">
        <v>6017</v>
      </c>
      <c r="I1964">
        <f>_xlfn.XLOOKUP(C1964,'様式Ⅲ－1(男子)'!$D$19:$D$108,'様式Ⅲ－1(男子)'!$J$19:$J$108)</f>
        <v>0</v>
      </c>
    </row>
    <row r="1965" spans="1:9">
      <c r="A1965" s="264">
        <v>1964</v>
      </c>
      <c r="B1965" s="16" t="s">
        <v>2438</v>
      </c>
      <c r="F1965" s="31" t="s">
        <v>6017</v>
      </c>
      <c r="I1965">
        <f>_xlfn.XLOOKUP(C1965,'様式Ⅲ－1(男子)'!$D$19:$D$108,'様式Ⅲ－1(男子)'!$J$19:$J$108)</f>
        <v>0</v>
      </c>
    </row>
    <row r="1966" spans="1:9">
      <c r="A1966" s="264">
        <v>1965</v>
      </c>
      <c r="B1966" s="16" t="s">
        <v>2439</v>
      </c>
      <c r="F1966" s="31" t="s">
        <v>6017</v>
      </c>
      <c r="I1966">
        <f>_xlfn.XLOOKUP(C1966,'様式Ⅲ－1(男子)'!$D$19:$D$108,'様式Ⅲ－1(男子)'!$J$19:$J$108)</f>
        <v>0</v>
      </c>
    </row>
    <row r="1967" spans="1:9">
      <c r="A1967" s="264">
        <v>1966</v>
      </c>
      <c r="B1967" s="16" t="s">
        <v>2440</v>
      </c>
      <c r="F1967" s="31" t="s">
        <v>6017</v>
      </c>
      <c r="I1967">
        <f>_xlfn.XLOOKUP(C1967,'様式Ⅲ－1(男子)'!$D$19:$D$108,'様式Ⅲ－1(男子)'!$J$19:$J$108)</f>
        <v>0</v>
      </c>
    </row>
    <row r="1968" spans="1:9">
      <c r="A1968" s="264">
        <v>1967</v>
      </c>
      <c r="B1968" s="16" t="s">
        <v>2441</v>
      </c>
      <c r="F1968" s="31" t="s">
        <v>6017</v>
      </c>
      <c r="I1968">
        <f>_xlfn.XLOOKUP(C1968,'様式Ⅲ－1(男子)'!$D$19:$D$108,'様式Ⅲ－1(男子)'!$J$19:$J$108)</f>
        <v>0</v>
      </c>
    </row>
    <row r="1969" spans="1:9">
      <c r="A1969" s="264">
        <v>1968</v>
      </c>
      <c r="B1969" s="16" t="s">
        <v>2442</v>
      </c>
      <c r="F1969" s="31" t="s">
        <v>6017</v>
      </c>
      <c r="I1969">
        <f>_xlfn.XLOOKUP(C1969,'様式Ⅲ－1(男子)'!$D$19:$D$108,'様式Ⅲ－1(男子)'!$J$19:$J$108)</f>
        <v>0</v>
      </c>
    </row>
    <row r="1970" spans="1:9">
      <c r="A1970" s="264">
        <v>1969</v>
      </c>
      <c r="B1970" s="16" t="s">
        <v>2443</v>
      </c>
      <c r="F1970" s="31" t="s">
        <v>6017</v>
      </c>
      <c r="I1970">
        <f>_xlfn.XLOOKUP(C1970,'様式Ⅲ－1(男子)'!$D$19:$D$108,'様式Ⅲ－1(男子)'!$J$19:$J$108)</f>
        <v>0</v>
      </c>
    </row>
    <row r="1971" spans="1:9">
      <c r="A1971" s="264">
        <v>1970</v>
      </c>
      <c r="B1971" s="16" t="s">
        <v>2444</v>
      </c>
      <c r="F1971" s="31" t="s">
        <v>6017</v>
      </c>
      <c r="I1971">
        <f>_xlfn.XLOOKUP(C1971,'様式Ⅲ－1(男子)'!$D$19:$D$108,'様式Ⅲ－1(男子)'!$J$19:$J$108)</f>
        <v>0</v>
      </c>
    </row>
    <row r="1972" spans="1:9">
      <c r="A1972" s="264">
        <v>1971</v>
      </c>
      <c r="B1972" s="16" t="s">
        <v>2445</v>
      </c>
      <c r="F1972" s="31" t="s">
        <v>6017</v>
      </c>
      <c r="I1972">
        <f>_xlfn.XLOOKUP(C1972,'様式Ⅲ－1(男子)'!$D$19:$D$108,'様式Ⅲ－1(男子)'!$J$19:$J$108)</f>
        <v>0</v>
      </c>
    </row>
    <row r="1973" spans="1:9">
      <c r="A1973" s="264">
        <v>1972</v>
      </c>
      <c r="B1973" s="16" t="s">
        <v>2446</v>
      </c>
      <c r="F1973" s="31" t="s">
        <v>6017</v>
      </c>
      <c r="I1973">
        <f>_xlfn.XLOOKUP(C1973,'様式Ⅲ－1(男子)'!$D$19:$D$108,'様式Ⅲ－1(男子)'!$J$19:$J$108)</f>
        <v>0</v>
      </c>
    </row>
    <row r="1974" spans="1:9">
      <c r="A1974" s="264">
        <v>1973</v>
      </c>
      <c r="B1974" s="16" t="s">
        <v>2447</v>
      </c>
      <c r="F1974" s="31" t="s">
        <v>6017</v>
      </c>
      <c r="I1974">
        <f>_xlfn.XLOOKUP(C1974,'様式Ⅲ－1(男子)'!$D$19:$D$108,'様式Ⅲ－1(男子)'!$J$19:$J$108)</f>
        <v>0</v>
      </c>
    </row>
    <row r="1975" spans="1:9">
      <c r="A1975" s="264">
        <v>1974</v>
      </c>
      <c r="B1975" s="16" t="s">
        <v>2448</v>
      </c>
      <c r="F1975" s="31" t="s">
        <v>6017</v>
      </c>
      <c r="I1975">
        <f>_xlfn.XLOOKUP(C1975,'様式Ⅲ－1(男子)'!$D$19:$D$108,'様式Ⅲ－1(男子)'!$J$19:$J$108)</f>
        <v>0</v>
      </c>
    </row>
    <row r="1976" spans="1:9">
      <c r="A1976" s="264">
        <v>1975</v>
      </c>
      <c r="B1976" s="16" t="s">
        <v>2449</v>
      </c>
      <c r="F1976" s="31" t="s">
        <v>6017</v>
      </c>
      <c r="I1976">
        <f>_xlfn.XLOOKUP(C1976,'様式Ⅲ－1(男子)'!$D$19:$D$108,'様式Ⅲ－1(男子)'!$J$19:$J$108)</f>
        <v>0</v>
      </c>
    </row>
    <row r="1977" spans="1:9">
      <c r="A1977" s="264">
        <v>1976</v>
      </c>
      <c r="B1977" s="16" t="s">
        <v>2450</v>
      </c>
      <c r="F1977" s="31" t="s">
        <v>6017</v>
      </c>
      <c r="I1977">
        <f>_xlfn.XLOOKUP(C1977,'様式Ⅲ－1(男子)'!$D$19:$D$108,'様式Ⅲ－1(男子)'!$J$19:$J$108)</f>
        <v>0</v>
      </c>
    </row>
    <row r="1978" spans="1:9">
      <c r="A1978" s="264">
        <v>1977</v>
      </c>
      <c r="B1978" s="16" t="s">
        <v>2451</v>
      </c>
      <c r="F1978" s="31" t="s">
        <v>6017</v>
      </c>
      <c r="I1978">
        <f>_xlfn.XLOOKUP(C1978,'様式Ⅲ－1(男子)'!$D$19:$D$108,'様式Ⅲ－1(男子)'!$J$19:$J$108)</f>
        <v>0</v>
      </c>
    </row>
    <row r="1979" spans="1:9">
      <c r="A1979" s="264">
        <v>1978</v>
      </c>
      <c r="B1979" s="16" t="s">
        <v>2452</v>
      </c>
      <c r="F1979" s="31" t="s">
        <v>6017</v>
      </c>
      <c r="I1979">
        <f>_xlfn.XLOOKUP(C1979,'様式Ⅲ－1(男子)'!$D$19:$D$108,'様式Ⅲ－1(男子)'!$J$19:$J$108)</f>
        <v>0</v>
      </c>
    </row>
    <row r="1980" spans="1:9">
      <c r="A1980" s="264">
        <v>1979</v>
      </c>
      <c r="B1980" s="16" t="s">
        <v>2453</v>
      </c>
      <c r="F1980" s="31" t="s">
        <v>6017</v>
      </c>
      <c r="I1980">
        <f>_xlfn.XLOOKUP(C1980,'様式Ⅲ－1(男子)'!$D$19:$D$108,'様式Ⅲ－1(男子)'!$J$19:$J$108)</f>
        <v>0</v>
      </c>
    </row>
    <row r="1981" spans="1:9">
      <c r="A1981" s="264">
        <v>1980</v>
      </c>
      <c r="B1981" s="16" t="s">
        <v>2454</v>
      </c>
      <c r="F1981" s="31" t="s">
        <v>6017</v>
      </c>
      <c r="I1981">
        <f>_xlfn.XLOOKUP(C1981,'様式Ⅲ－1(男子)'!$D$19:$D$108,'様式Ⅲ－1(男子)'!$J$19:$J$108)</f>
        <v>0</v>
      </c>
    </row>
    <row r="1982" spans="1:9">
      <c r="A1982" s="264">
        <v>1981</v>
      </c>
      <c r="B1982" s="16" t="s">
        <v>2455</v>
      </c>
      <c r="F1982" s="31" t="s">
        <v>6017</v>
      </c>
      <c r="I1982">
        <f>_xlfn.XLOOKUP(C1982,'様式Ⅲ－1(男子)'!$D$19:$D$108,'様式Ⅲ－1(男子)'!$J$19:$J$108)</f>
        <v>0</v>
      </c>
    </row>
    <row r="1983" spans="1:9">
      <c r="A1983" s="264">
        <v>1982</v>
      </c>
      <c r="B1983" s="16" t="s">
        <v>2456</v>
      </c>
      <c r="F1983" s="31" t="s">
        <v>6017</v>
      </c>
      <c r="I1983">
        <f>_xlfn.XLOOKUP(C1983,'様式Ⅲ－1(男子)'!$D$19:$D$108,'様式Ⅲ－1(男子)'!$J$19:$J$108)</f>
        <v>0</v>
      </c>
    </row>
    <row r="1984" spans="1:9">
      <c r="A1984" s="264">
        <v>1983</v>
      </c>
      <c r="B1984" s="16" t="s">
        <v>2457</v>
      </c>
      <c r="F1984" s="31" t="s">
        <v>6017</v>
      </c>
      <c r="I1984">
        <f>_xlfn.XLOOKUP(C1984,'様式Ⅲ－1(男子)'!$D$19:$D$108,'様式Ⅲ－1(男子)'!$J$19:$J$108)</f>
        <v>0</v>
      </c>
    </row>
    <row r="1985" spans="1:9">
      <c r="A1985" s="264">
        <v>1984</v>
      </c>
      <c r="B1985" s="16" t="s">
        <v>2458</v>
      </c>
      <c r="F1985" s="31" t="s">
        <v>6017</v>
      </c>
      <c r="I1985">
        <f>_xlfn.XLOOKUP(C1985,'様式Ⅲ－1(男子)'!$D$19:$D$108,'様式Ⅲ－1(男子)'!$J$19:$J$108)</f>
        <v>0</v>
      </c>
    </row>
    <row r="1986" spans="1:9">
      <c r="A1986" s="264">
        <v>1985</v>
      </c>
      <c r="B1986" s="16" t="s">
        <v>2459</v>
      </c>
      <c r="F1986" s="31" t="s">
        <v>6017</v>
      </c>
      <c r="I1986">
        <f>_xlfn.XLOOKUP(C1986,'様式Ⅲ－1(男子)'!$D$19:$D$108,'様式Ⅲ－1(男子)'!$J$19:$J$108)</f>
        <v>0</v>
      </c>
    </row>
    <row r="1987" spans="1:9">
      <c r="A1987" s="264">
        <v>1986</v>
      </c>
      <c r="B1987" s="16" t="s">
        <v>2460</v>
      </c>
      <c r="F1987" s="31" t="s">
        <v>6017</v>
      </c>
      <c r="I1987">
        <f>_xlfn.XLOOKUP(C1987,'様式Ⅲ－1(男子)'!$D$19:$D$108,'様式Ⅲ－1(男子)'!$J$19:$J$108)</f>
        <v>0</v>
      </c>
    </row>
    <row r="1988" spans="1:9">
      <c r="A1988" s="264">
        <v>1987</v>
      </c>
      <c r="B1988" s="16" t="s">
        <v>2461</v>
      </c>
      <c r="F1988" s="31" t="s">
        <v>6017</v>
      </c>
      <c r="I1988">
        <f>_xlfn.XLOOKUP(C1988,'様式Ⅲ－1(男子)'!$D$19:$D$108,'様式Ⅲ－1(男子)'!$J$19:$J$108)</f>
        <v>0</v>
      </c>
    </row>
    <row r="1989" spans="1:9">
      <c r="A1989" s="264">
        <v>1988</v>
      </c>
      <c r="B1989" s="16" t="s">
        <v>2462</v>
      </c>
      <c r="F1989" s="31" t="s">
        <v>6017</v>
      </c>
      <c r="I1989">
        <f>_xlfn.XLOOKUP(C1989,'様式Ⅲ－1(男子)'!$D$19:$D$108,'様式Ⅲ－1(男子)'!$J$19:$J$108)</f>
        <v>0</v>
      </c>
    </row>
    <row r="1990" spans="1:9">
      <c r="A1990" s="264">
        <v>1989</v>
      </c>
      <c r="B1990" s="16" t="s">
        <v>2463</v>
      </c>
      <c r="F1990" s="31" t="s">
        <v>6017</v>
      </c>
      <c r="I1990">
        <f>_xlfn.XLOOKUP(C1990,'様式Ⅲ－1(男子)'!$D$19:$D$108,'様式Ⅲ－1(男子)'!$J$19:$J$108)</f>
        <v>0</v>
      </c>
    </row>
    <row r="1991" spans="1:9">
      <c r="A1991" s="264">
        <v>1990</v>
      </c>
      <c r="B1991" s="16" t="s">
        <v>2464</v>
      </c>
      <c r="F1991" s="31" t="s">
        <v>6017</v>
      </c>
      <c r="I1991">
        <f>_xlfn.XLOOKUP(C1991,'様式Ⅲ－1(男子)'!$D$19:$D$108,'様式Ⅲ－1(男子)'!$J$19:$J$108)</f>
        <v>0</v>
      </c>
    </row>
    <row r="1992" spans="1:9">
      <c r="A1992" s="264">
        <v>1991</v>
      </c>
      <c r="B1992" s="16" t="s">
        <v>2465</v>
      </c>
      <c r="F1992" s="31" t="s">
        <v>6017</v>
      </c>
      <c r="I1992">
        <f>_xlfn.XLOOKUP(C1992,'様式Ⅲ－1(男子)'!$D$19:$D$108,'様式Ⅲ－1(男子)'!$J$19:$J$108)</f>
        <v>0</v>
      </c>
    </row>
    <row r="1993" spans="1:9">
      <c r="A1993" s="264">
        <v>1992</v>
      </c>
      <c r="B1993" s="16" t="s">
        <v>2466</v>
      </c>
      <c r="F1993" s="31" t="s">
        <v>6017</v>
      </c>
      <c r="I1993">
        <f>_xlfn.XLOOKUP(C1993,'様式Ⅲ－1(男子)'!$D$19:$D$108,'様式Ⅲ－1(男子)'!$J$19:$J$108)</f>
        <v>0</v>
      </c>
    </row>
    <row r="1994" spans="1:9">
      <c r="A1994" s="264">
        <v>1993</v>
      </c>
      <c r="B1994" s="16" t="s">
        <v>2467</v>
      </c>
      <c r="F1994" s="31" t="s">
        <v>6017</v>
      </c>
      <c r="I1994">
        <f>_xlfn.XLOOKUP(C1994,'様式Ⅲ－1(男子)'!$D$19:$D$108,'様式Ⅲ－1(男子)'!$J$19:$J$108)</f>
        <v>0</v>
      </c>
    </row>
    <row r="1995" spans="1:9">
      <c r="A1995" s="264">
        <v>1994</v>
      </c>
      <c r="B1995" s="16" t="s">
        <v>2468</v>
      </c>
      <c r="F1995" s="31" t="s">
        <v>6017</v>
      </c>
      <c r="I1995">
        <f>_xlfn.XLOOKUP(C1995,'様式Ⅲ－1(男子)'!$D$19:$D$108,'様式Ⅲ－1(男子)'!$J$19:$J$108)</f>
        <v>0</v>
      </c>
    </row>
    <row r="1996" spans="1:9">
      <c r="A1996" s="264">
        <v>1995</v>
      </c>
      <c r="B1996" s="16" t="s">
        <v>2469</v>
      </c>
      <c r="F1996" s="31" t="s">
        <v>6017</v>
      </c>
      <c r="I1996">
        <f>_xlfn.XLOOKUP(C1996,'様式Ⅲ－1(男子)'!$D$19:$D$108,'様式Ⅲ－1(男子)'!$J$19:$J$108)</f>
        <v>0</v>
      </c>
    </row>
    <row r="1997" spans="1:9">
      <c r="A1997" s="264">
        <v>1996</v>
      </c>
      <c r="B1997" s="16" t="s">
        <v>2470</v>
      </c>
      <c r="F1997" s="31" t="s">
        <v>6017</v>
      </c>
      <c r="I1997">
        <f>_xlfn.XLOOKUP(C1997,'様式Ⅲ－1(男子)'!$D$19:$D$108,'様式Ⅲ－1(男子)'!$J$19:$J$108)</f>
        <v>0</v>
      </c>
    </row>
    <row r="1998" spans="1:9">
      <c r="A1998" s="264">
        <v>1997</v>
      </c>
      <c r="B1998" s="16" t="s">
        <v>2471</v>
      </c>
      <c r="F1998" s="31" t="s">
        <v>6017</v>
      </c>
      <c r="I1998">
        <f>_xlfn.XLOOKUP(C1998,'様式Ⅲ－1(男子)'!$D$19:$D$108,'様式Ⅲ－1(男子)'!$J$19:$J$108)</f>
        <v>0</v>
      </c>
    </row>
    <row r="1999" spans="1:9">
      <c r="A1999" s="264">
        <v>1998</v>
      </c>
      <c r="B1999" s="16" t="s">
        <v>2472</v>
      </c>
      <c r="F1999" s="31" t="s">
        <v>6017</v>
      </c>
      <c r="I1999">
        <f>_xlfn.XLOOKUP(C1999,'様式Ⅲ－1(男子)'!$D$19:$D$108,'様式Ⅲ－1(男子)'!$J$19:$J$108)</f>
        <v>0</v>
      </c>
    </row>
  </sheetData>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33CC"/>
    <pageSetUpPr fitToPage="1"/>
  </sheetPr>
  <dimension ref="A1:BM451"/>
  <sheetViews>
    <sheetView zoomScale="62" zoomScaleNormal="80" zoomScaleSheetLayoutView="77" workbookViewId="0">
      <selection sqref="A1:V3"/>
    </sheetView>
  </sheetViews>
  <sheetFormatPr defaultColWidth="8.875" defaultRowHeight="13.5"/>
  <cols>
    <col min="1" max="1" width="9.625" customWidth="1"/>
    <col min="2" max="2" width="3.625" customWidth="1"/>
    <col min="3" max="3" width="12.875" customWidth="1"/>
    <col min="4" max="4" width="30.625" customWidth="1"/>
    <col min="5" max="5" width="48.5" customWidth="1"/>
    <col min="6" max="6" width="13.875" customWidth="1"/>
    <col min="7" max="7" width="12.125" hidden="1" customWidth="1"/>
    <col min="8" max="8" width="17.375" hidden="1" customWidth="1"/>
    <col min="9" max="9" width="17.375" customWidth="1"/>
    <col min="10" max="10" width="26.625" customWidth="1"/>
    <col min="11" max="11" width="8.875" hidden="1" customWidth="1"/>
    <col min="12" max="12" width="11.5" hidden="1" customWidth="1"/>
    <col min="13" max="13" width="10.625" hidden="1" customWidth="1"/>
    <col min="14" max="14" width="10" hidden="1" customWidth="1"/>
    <col min="15" max="15" width="15.625" customWidth="1"/>
    <col min="16" max="16" width="10.625" hidden="1" customWidth="1"/>
    <col min="17" max="17" width="18.875" customWidth="1"/>
    <col min="18" max="20" width="21.625" customWidth="1"/>
    <col min="21" max="21" width="19.625" customWidth="1"/>
    <col min="22" max="22" width="10.5" hidden="1" customWidth="1"/>
    <col min="23" max="23" width="8.875" hidden="1" customWidth="1"/>
    <col min="24" max="24" width="9" hidden="1" customWidth="1"/>
    <col min="25" max="46" width="8.875" hidden="1" customWidth="1"/>
    <col min="47" max="47" width="14.875" hidden="1" customWidth="1"/>
    <col min="48" max="56" width="8.875" hidden="1" customWidth="1"/>
    <col min="57" max="61" width="9" hidden="1" customWidth="1"/>
    <col min="62" max="65" width="8.875" hidden="1" customWidth="1"/>
    <col min="66" max="66" width="8.875" customWidth="1"/>
  </cols>
  <sheetData>
    <row r="1" spans="1:61" s="1" customFormat="1" ht="18" customHeight="1">
      <c r="A1" s="561" t="str">
        <f>X3&amp;"　女子様式Ⅲ－1"</f>
        <v>第17回東海学生女子駅伝　女子様式Ⅲ－1</v>
      </c>
      <c r="B1" s="561"/>
      <c r="C1" s="561"/>
      <c r="D1" s="561"/>
      <c r="E1" s="561"/>
      <c r="F1" s="561"/>
      <c r="G1" s="561"/>
      <c r="H1" s="561"/>
      <c r="I1" s="561"/>
      <c r="J1" s="561"/>
      <c r="K1" s="561"/>
      <c r="L1" s="561"/>
      <c r="M1" s="561"/>
      <c r="N1" s="561"/>
      <c r="O1" s="561"/>
      <c r="P1" s="561"/>
      <c r="Q1" s="561"/>
      <c r="R1" s="561"/>
      <c r="S1" s="561"/>
      <c r="T1" s="561"/>
      <c r="U1" s="561"/>
      <c r="V1" s="561"/>
    </row>
    <row r="2" spans="1:61" s="1" customFormat="1" ht="18" customHeight="1">
      <c r="A2" s="561"/>
      <c r="B2" s="561"/>
      <c r="C2" s="561"/>
      <c r="D2" s="561"/>
      <c r="E2" s="561"/>
      <c r="F2" s="561"/>
      <c r="G2" s="561"/>
      <c r="H2" s="561"/>
      <c r="I2" s="561"/>
      <c r="J2" s="561"/>
      <c r="K2" s="561"/>
      <c r="L2" s="561"/>
      <c r="M2" s="561"/>
      <c r="N2" s="561"/>
      <c r="O2" s="561"/>
      <c r="P2" s="561"/>
      <c r="Q2" s="561"/>
      <c r="R2" s="561"/>
      <c r="S2" s="561"/>
      <c r="T2" s="561"/>
      <c r="U2" s="561"/>
      <c r="V2" s="561"/>
      <c r="X2" s="1" t="str">
        <f>RIGHT(基本情報登録!A1,LEN(基本情報登録!A1)-13)</f>
        <v>第17回東海学生女子駅伝　申込</v>
      </c>
    </row>
    <row r="3" spans="1:61" s="1" customFormat="1" ht="18" customHeight="1">
      <c r="A3" s="561"/>
      <c r="B3" s="561"/>
      <c r="C3" s="561"/>
      <c r="D3" s="561"/>
      <c r="E3" s="561"/>
      <c r="F3" s="561"/>
      <c r="G3" s="561"/>
      <c r="H3" s="561"/>
      <c r="I3" s="561"/>
      <c r="J3" s="561"/>
      <c r="K3" s="561"/>
      <c r="L3" s="561"/>
      <c r="M3" s="561"/>
      <c r="N3" s="561"/>
      <c r="O3" s="561"/>
      <c r="P3" s="561"/>
      <c r="Q3" s="561"/>
      <c r="R3" s="561"/>
      <c r="S3" s="561"/>
      <c r="T3" s="561"/>
      <c r="U3" s="561"/>
      <c r="V3" s="561"/>
      <c r="X3" s="1" t="str">
        <f>LEFT(X2,LEN(X2)-3)</f>
        <v>第17回東海学生女子駅伝</v>
      </c>
    </row>
    <row r="4" spans="1:61" s="1" customFormat="1" ht="18" customHeight="1" thickBot="1">
      <c r="A4" s="40"/>
      <c r="B4" s="40"/>
      <c r="C4" s="40"/>
      <c r="D4" s="40"/>
      <c r="E4" s="40"/>
      <c r="F4" s="40"/>
      <c r="G4" s="41"/>
      <c r="H4" s="41"/>
      <c r="I4" s="41"/>
      <c r="J4" s="41"/>
      <c r="K4" s="42"/>
      <c r="L4" s="40"/>
      <c r="M4" s="40"/>
      <c r="N4" s="40"/>
      <c r="O4" s="40"/>
      <c r="P4" s="40"/>
      <c r="Q4" s="40"/>
      <c r="R4" s="40"/>
      <c r="S4" s="40"/>
      <c r="T4" s="40"/>
      <c r="U4" s="40"/>
      <c r="V4" s="40"/>
    </row>
    <row r="5" spans="1:61" s="1" customFormat="1" ht="18" customHeight="1" thickBot="1">
      <c r="A5" s="493" t="s">
        <v>1</v>
      </c>
      <c r="B5" s="493"/>
      <c r="C5" s="494" t="str">
        <f>IF(基本情報登録!D8&gt;0,基本情報登録!D8,"")</f>
        <v/>
      </c>
      <c r="D5" s="494"/>
      <c r="E5" s="200" t="s">
        <v>21</v>
      </c>
      <c r="F5" s="494" t="str">
        <f>IF(基本情報登録!D24&gt;0,基本情報登録!D24,"")</f>
        <v/>
      </c>
      <c r="G5" s="494"/>
      <c r="H5" s="494"/>
      <c r="I5" s="494"/>
      <c r="J5" s="494"/>
      <c r="K5" s="494"/>
      <c r="L5" s="494"/>
      <c r="M5" s="494"/>
      <c r="N5" s="494"/>
      <c r="O5" s="494"/>
      <c r="P5" s="131"/>
      <c r="Q5" s="131"/>
      <c r="S5" s="228" t="s">
        <v>2886</v>
      </c>
      <c r="T5" s="201" t="s">
        <v>2884</v>
      </c>
      <c r="V5" s="164"/>
    </row>
    <row r="6" spans="1:61" s="1" customFormat="1" ht="18" customHeight="1" thickBot="1">
      <c r="A6" s="40"/>
      <c r="B6" s="40"/>
      <c r="C6" s="130"/>
      <c r="D6" s="131"/>
      <c r="E6" s="131"/>
      <c r="F6" s="131"/>
      <c r="G6" s="131"/>
      <c r="H6" s="131"/>
      <c r="I6" s="131"/>
      <c r="J6" s="131"/>
      <c r="K6" s="131"/>
      <c r="L6" s="131"/>
      <c r="M6" s="131" t="s">
        <v>23</v>
      </c>
      <c r="N6" s="131"/>
      <c r="O6" s="131"/>
      <c r="P6" s="131"/>
      <c r="Q6" s="131"/>
      <c r="S6" s="550" t="str">
        <f>IF(T6="","",PRODUCT(T11,35000))</f>
        <v/>
      </c>
      <c r="T6" s="437"/>
      <c r="V6" s="165"/>
    </row>
    <row r="7" spans="1:61" s="1" customFormat="1" ht="18" customHeight="1" thickTop="1" thickBot="1">
      <c r="A7" s="493" t="s">
        <v>8</v>
      </c>
      <c r="B7" s="493"/>
      <c r="C7" s="494" t="str">
        <f>IF(基本情報登録!D19&gt;0,基本情報登録!D19,"")</f>
        <v/>
      </c>
      <c r="D7" s="494"/>
      <c r="E7" s="200" t="s">
        <v>24</v>
      </c>
      <c r="F7" s="495" t="str">
        <f>IF(基本情報登録!D26&gt;0,基本情報登録!D26,"")</f>
        <v/>
      </c>
      <c r="G7" s="495"/>
      <c r="H7" s="495"/>
      <c r="I7" s="495"/>
      <c r="J7" s="495"/>
      <c r="K7" s="495"/>
      <c r="L7" s="495"/>
      <c r="M7" s="495"/>
      <c r="N7" s="495"/>
      <c r="O7" s="495"/>
      <c r="P7" s="131"/>
      <c r="Q7" s="131"/>
      <c r="S7" s="551"/>
      <c r="T7" s="438"/>
      <c r="V7" s="166"/>
    </row>
    <row r="8" spans="1:61" s="1" customFormat="1" ht="18.95" customHeight="1" thickBot="1">
      <c r="A8" s="217"/>
      <c r="B8" s="217"/>
      <c r="C8" s="130"/>
      <c r="D8" s="130"/>
      <c r="E8" s="200"/>
      <c r="F8" s="130"/>
      <c r="G8" s="130"/>
      <c r="H8" s="130"/>
      <c r="I8" s="130"/>
      <c r="J8" s="130"/>
      <c r="K8" s="130"/>
      <c r="L8" s="130"/>
      <c r="M8" s="130"/>
      <c r="N8" s="130"/>
      <c r="O8" s="130"/>
      <c r="P8" s="131"/>
      <c r="Q8" s="131"/>
      <c r="R8" s="226"/>
      <c r="S8" s="132"/>
      <c r="T8" s="439"/>
      <c r="V8" s="166"/>
    </row>
    <row r="9" spans="1:61" s="1" customFormat="1" ht="18" customHeight="1" thickBot="1">
      <c r="A9" s="458" t="s">
        <v>3276</v>
      </c>
      <c r="B9" s="458"/>
      <c r="C9" s="458"/>
      <c r="D9" s="458"/>
      <c r="E9" s="458"/>
      <c r="F9" s="458"/>
      <c r="G9" s="458"/>
      <c r="H9" s="458"/>
      <c r="I9" s="458"/>
      <c r="J9" s="458"/>
      <c r="K9" s="458"/>
      <c r="L9" s="458"/>
      <c r="M9" s="458"/>
      <c r="N9" s="458"/>
      <c r="O9" s="130"/>
      <c r="P9" s="131"/>
      <c r="Q9" s="131"/>
      <c r="U9" s="229"/>
      <c r="V9" s="166"/>
    </row>
    <row r="10" spans="1:61" s="1" customFormat="1" ht="18.95" customHeight="1" thickBot="1">
      <c r="A10" s="412" t="s">
        <v>3275</v>
      </c>
      <c r="B10" s="412"/>
      <c r="C10" s="412"/>
      <c r="D10" s="412"/>
      <c r="E10" s="412"/>
      <c r="F10" s="412"/>
      <c r="G10" s="412"/>
      <c r="H10" s="412"/>
      <c r="I10" s="412"/>
      <c r="J10" s="412"/>
      <c r="K10" s="412"/>
      <c r="L10" s="412"/>
      <c r="M10" s="412"/>
      <c r="N10" s="412"/>
      <c r="O10" s="130"/>
      <c r="P10" s="131"/>
      <c r="Q10" s="131"/>
      <c r="S10" s="224" t="s">
        <v>3271</v>
      </c>
      <c r="T10" s="225" t="s">
        <v>3291</v>
      </c>
      <c r="U10" s="229"/>
      <c r="V10" s="166"/>
    </row>
    <row r="11" spans="1:61" s="1" customFormat="1" ht="18.95" customHeight="1">
      <c r="A11" s="441" t="s">
        <v>3274</v>
      </c>
      <c r="B11" s="441"/>
      <c r="C11" s="441"/>
      <c r="D11" s="441"/>
      <c r="E11" s="441"/>
      <c r="F11" s="441"/>
      <c r="G11" s="441"/>
      <c r="H11" s="441"/>
      <c r="I11" s="441"/>
      <c r="J11" s="441"/>
      <c r="K11" s="441"/>
      <c r="L11" s="441"/>
      <c r="M11" s="441"/>
      <c r="N11" s="441"/>
      <c r="O11" s="130"/>
      <c r="P11" s="131"/>
      <c r="Q11" s="131"/>
      <c r="S11" s="445">
        <f>COUNTIF(BC19:BC42,"&lt;&gt;0")</f>
        <v>0</v>
      </c>
      <c r="T11" s="447"/>
      <c r="U11" s="229"/>
      <c r="V11" s="166"/>
    </row>
    <row r="12" spans="1:61" s="1" customFormat="1" ht="18.95" customHeight="1" thickBot="1">
      <c r="A12" s="412" t="s">
        <v>3273</v>
      </c>
      <c r="B12" s="412"/>
      <c r="C12" s="412"/>
      <c r="D12" s="412"/>
      <c r="E12" s="412"/>
      <c r="F12" s="412"/>
      <c r="G12" s="412"/>
      <c r="H12" s="412"/>
      <c r="I12" s="412"/>
      <c r="J12" s="412"/>
      <c r="K12" s="412"/>
      <c r="L12" s="412"/>
      <c r="M12" s="412"/>
      <c r="N12" s="412"/>
      <c r="O12" s="412"/>
      <c r="P12" s="131"/>
      <c r="Q12" s="131"/>
      <c r="S12" s="446"/>
      <c r="T12" s="448"/>
      <c r="U12" s="229"/>
      <c r="V12" s="166"/>
    </row>
    <row r="13" spans="1:61" s="1" customFormat="1" ht="18.95" customHeight="1">
      <c r="A13" s="412" t="s">
        <v>3272</v>
      </c>
      <c r="B13" s="412"/>
      <c r="C13" s="412"/>
      <c r="D13" s="412"/>
      <c r="E13" s="412"/>
      <c r="F13" s="412"/>
      <c r="G13" s="412"/>
      <c r="H13" s="412"/>
      <c r="I13" s="412"/>
      <c r="J13" s="412"/>
      <c r="K13" s="412"/>
      <c r="L13" s="412"/>
      <c r="M13" s="412"/>
      <c r="N13" s="412"/>
      <c r="O13" s="412"/>
      <c r="P13" s="131"/>
      <c r="Q13" s="131"/>
      <c r="R13" s="226"/>
      <c r="S13" s="227"/>
      <c r="U13" s="229"/>
      <c r="V13" s="166"/>
    </row>
    <row r="14" spans="1:61" s="1" customFormat="1" ht="42.75" customHeight="1" thickBot="1">
      <c r="A14" s="440" t="s">
        <v>6063</v>
      </c>
      <c r="B14" s="440"/>
      <c r="C14" s="440"/>
      <c r="D14" s="570"/>
      <c r="E14" s="570"/>
      <c r="F14" s="570"/>
      <c r="G14" s="570"/>
      <c r="H14" s="570"/>
      <c r="I14" s="570"/>
      <c r="J14" s="570"/>
      <c r="K14" s="570"/>
      <c r="L14" s="570"/>
      <c r="M14" s="570"/>
      <c r="N14" s="570"/>
      <c r="O14" s="131"/>
      <c r="P14" s="131"/>
      <c r="Q14" s="131"/>
      <c r="R14" s="131"/>
      <c r="S14" s="131"/>
      <c r="T14" s="132"/>
      <c r="U14" s="229"/>
      <c r="V14" s="167"/>
    </row>
    <row r="15" spans="1:61" s="1" customFormat="1" ht="36" customHeight="1" thickBot="1">
      <c r="A15" s="499" t="s">
        <v>2879</v>
      </c>
      <c r="B15" s="500"/>
      <c r="C15" s="501"/>
      <c r="D15" s="423" t="s">
        <v>6049</v>
      </c>
      <c r="E15" s="424"/>
      <c r="F15" s="424"/>
      <c r="G15" s="424"/>
      <c r="H15" s="424"/>
      <c r="I15" s="424"/>
      <c r="J15" s="424"/>
      <c r="K15" s="424"/>
      <c r="L15" s="424"/>
      <c r="M15" s="424"/>
      <c r="N15" s="424"/>
      <c r="O15" s="424"/>
      <c r="P15" s="424"/>
      <c r="Q15" s="424"/>
      <c r="R15" s="424"/>
      <c r="S15" s="424"/>
      <c r="T15" s="571"/>
      <c r="U15" s="218"/>
      <c r="V15" s="40"/>
      <c r="Y15" s="173">
        <f>IF(SUM(Y19:Y450)&lt;&gt;0,1,0)</f>
        <v>0</v>
      </c>
      <c r="AA15" s="173">
        <f>IF(OR(MOD(SUM(AE19:AE509),10)=5,MOD(SUM(AE19:AE239),10)=0),0,1)</f>
        <v>0</v>
      </c>
      <c r="AB15" s="173"/>
      <c r="AC15" s="173"/>
      <c r="AD15" s="173"/>
      <c r="AE15" s="176"/>
      <c r="AI15" s="1">
        <f>IF(SUM(AI19:AI450)&lt;&gt;0,1,0)</f>
        <v>0</v>
      </c>
      <c r="AJ15" s="173">
        <f>IF(SUM(AJ19)&lt;&gt;0,1,0)</f>
        <v>0</v>
      </c>
      <c r="AK15" s="173">
        <f>IF(SUM(AK19:AK450)&lt;&gt;0,1,0)</f>
        <v>0</v>
      </c>
      <c r="AL15" s="173"/>
      <c r="AM15" s="182"/>
      <c r="AN15" s="183"/>
      <c r="AO15" s="183"/>
      <c r="AP15" s="183"/>
      <c r="AQ15" s="183"/>
      <c r="AR15" s="183"/>
      <c r="AU15" s="173">
        <f>IF(SUM(AU19:AU450)=0,0,1)</f>
        <v>0</v>
      </c>
      <c r="AV15" s="173">
        <f>IF(SUM(AV19:AV450)=0,0,1)</f>
        <v>0</v>
      </c>
      <c r="AW15" s="173">
        <f>IF(SUM(AW19:AW450)=0,0,1)</f>
        <v>0</v>
      </c>
      <c r="AX15" s="1">
        <f>IF(AND(T6&lt;&gt;"",T11=""),1,0)</f>
        <v>0</v>
      </c>
      <c r="AY15" s="1">
        <f>IF(AY19=0,0,1)</f>
        <v>1</v>
      </c>
      <c r="AZ15" s="1">
        <f>IF(AZ19=0,0,1)</f>
        <v>1</v>
      </c>
      <c r="BA15" s="173">
        <f>IF(OR(SUM(BA19:BA509)=0,I19=""),0,1)</f>
        <v>0</v>
      </c>
      <c r="BB15" s="173">
        <f>IF(COUNTIF(BB18:BB42,1)&gt;0,1,0)</f>
        <v>0</v>
      </c>
      <c r="BC15" s="1">
        <f>IF(AY20=0,0,IF(BE19&lt;7,1,0))</f>
        <v>0</v>
      </c>
      <c r="BD15" s="178">
        <f>IF(BD19&lt;BD21,1,0)</f>
        <v>0</v>
      </c>
      <c r="BE15" s="1">
        <f>IF(AND(AZ20=1,BD19&gt;4),1,0)</f>
        <v>0</v>
      </c>
      <c r="BH15" s="1">
        <f>IF(AZ20=0,0,IF(COUNTIF(BH19:BH22,1)=0,0,1))</f>
        <v>0</v>
      </c>
      <c r="BI15" s="1">
        <f>IF(AZ20=0,0,IF(BE19&lt;1,1,0))</f>
        <v>0</v>
      </c>
    </row>
    <row r="16" spans="1:61" s="1" customFormat="1" ht="36" customHeight="1" thickBot="1">
      <c r="A16" s="499" t="s">
        <v>2880</v>
      </c>
      <c r="B16" s="500"/>
      <c r="C16" s="501"/>
      <c r="D16" s="464" t="str">
        <f>IF(COUNTIF($AA$15:$BY$15,1)&gt;0,HLOOKUP(1,$AA$15:$BY$16,2,FALSE),"")</f>
        <v>チームで出場か学連混成で出場か選択してください。</v>
      </c>
      <c r="E16" s="465"/>
      <c r="F16" s="465"/>
      <c r="G16" s="465"/>
      <c r="H16" s="465"/>
      <c r="I16" s="465"/>
      <c r="J16" s="465"/>
      <c r="K16" s="465"/>
      <c r="L16" s="465"/>
      <c r="M16" s="465"/>
      <c r="N16" s="465"/>
      <c r="O16" s="465"/>
      <c r="P16" s="465"/>
      <c r="Q16" s="465"/>
      <c r="R16" s="465"/>
      <c r="S16" s="465"/>
      <c r="T16" s="572"/>
      <c r="U16" s="172"/>
      <c r="V16" s="40"/>
      <c r="Y16" s="174" t="s">
        <v>2877</v>
      </c>
      <c r="AA16" s="195" t="s">
        <v>2854</v>
      </c>
      <c r="AB16" s="195" t="s">
        <v>2854</v>
      </c>
      <c r="AC16" s="195" t="s">
        <v>2854</v>
      </c>
      <c r="AD16" s="195" t="s">
        <v>2854</v>
      </c>
      <c r="AE16" s="195" t="s">
        <v>2854</v>
      </c>
      <c r="AI16" s="3" t="s">
        <v>2888</v>
      </c>
      <c r="AJ16" s="184" t="s">
        <v>2859</v>
      </c>
      <c r="AK16" s="173" t="s">
        <v>2860</v>
      </c>
      <c r="AL16" s="173"/>
      <c r="AM16" s="185"/>
      <c r="AN16" s="186"/>
      <c r="AO16" s="186"/>
      <c r="AP16" s="186"/>
      <c r="AQ16" s="186"/>
      <c r="AR16" s="186"/>
      <c r="AU16" s="173" t="s">
        <v>2872</v>
      </c>
      <c r="AV16" s="173" t="s">
        <v>2873</v>
      </c>
      <c r="AW16" s="173" t="s">
        <v>2874</v>
      </c>
      <c r="AX16" s="1" t="s">
        <v>3292</v>
      </c>
      <c r="AY16" s="3" t="s">
        <v>2885</v>
      </c>
      <c r="AZ16" s="3" t="s">
        <v>2885</v>
      </c>
      <c r="BA16" s="173" t="s">
        <v>3262</v>
      </c>
      <c r="BB16" s="173" t="s">
        <v>3263</v>
      </c>
      <c r="BC16" s="1" t="s">
        <v>3266</v>
      </c>
      <c r="BD16" s="178" t="s">
        <v>3304</v>
      </c>
      <c r="BE16" s="178" t="s">
        <v>3308</v>
      </c>
      <c r="BH16" s="1" t="s">
        <v>3269</v>
      </c>
    </row>
    <row r="17" spans="1:60" s="1" customFormat="1" ht="18" customHeight="1" thickBot="1">
      <c r="A17" s="461" t="s">
        <v>25</v>
      </c>
      <c r="B17" s="568" t="s">
        <v>2844</v>
      </c>
      <c r="C17" s="569"/>
      <c r="D17" s="562" t="s">
        <v>27</v>
      </c>
      <c r="E17" s="562" t="s">
        <v>3293</v>
      </c>
      <c r="F17" s="562" t="s">
        <v>28</v>
      </c>
      <c r="G17" s="267" t="s">
        <v>4</v>
      </c>
      <c r="H17" s="267" t="s">
        <v>29</v>
      </c>
      <c r="I17" s="562" t="s">
        <v>2878</v>
      </c>
      <c r="J17" s="573" t="s">
        <v>6048</v>
      </c>
      <c r="K17" s="564" t="s">
        <v>30</v>
      </c>
      <c r="L17" s="565"/>
      <c r="M17" s="562" t="s">
        <v>31</v>
      </c>
      <c r="N17" s="268" t="s">
        <v>2849</v>
      </c>
      <c r="O17" s="552" t="s">
        <v>6016</v>
      </c>
      <c r="P17" s="553"/>
      <c r="Q17" s="553"/>
      <c r="R17" s="553"/>
      <c r="S17" s="553"/>
      <c r="T17" s="554"/>
      <c r="U17" s="40"/>
      <c r="V17" s="168"/>
      <c r="X17" s="1">
        <f>COUNTA(C19,C22,C25,C28,C31,C34,C37,C40,#REF!,#REF!,C43,C46,C49,C52,C55,C58,C61,C64,#REF!,#REF!,C67,C70,C73,C76,C79,C82,C85,C88,#REF!,#REF!,C91,C94,C97,C100,C103,C106,C109,C112,C115,C118,C121,C124,C127,C130,C133,C136,C139,C142,C145,C148,C151,C154,C157,C160,C163,C166,C169,C172,C175,C178,C181,C184,C187,C190,C193,C196,C199,C202,C205,C208,C211,C214,C217,C220,C223,C226,C229,C232,C235,C238,C241,C244,C247,C250,C253,C256,C259,C262,C265,C268,C271,C274,C277,C280,C283,C286,C289,C292,C295,C298,C301,C304,C307,C310,C313,C316,C319,C322,C325,C328,C331,C334,C337,C340,C343,C346,C349,C352,C355,C358,C361,C364,C367,C370,C373,C376,C379,C382,C385,C388,C391,C394,C397,C400,C403,C406,C409,C412,C415,C418,C421,C424,C427,C430,C433,C436,C439,C442,C445,C448)</f>
        <v>6</v>
      </c>
      <c r="Y17" s="175" t="s">
        <v>2855</v>
      </c>
      <c r="Z17" s="449" t="s">
        <v>2856</v>
      </c>
      <c r="AA17" s="450"/>
      <c r="AB17" s="450"/>
      <c r="AC17" s="450"/>
      <c r="AD17" s="450"/>
      <c r="AE17" s="450"/>
      <c r="AJ17" s="184" t="s">
        <v>2861</v>
      </c>
      <c r="AK17" s="173"/>
      <c r="AL17" s="451" t="s">
        <v>2862</v>
      </c>
      <c r="AM17" s="452"/>
      <c r="AN17" s="452"/>
      <c r="AO17" s="452"/>
      <c r="AP17" s="452"/>
      <c r="AQ17" s="452"/>
      <c r="AR17" s="453"/>
      <c r="AU17" s="188">
        <f>DATE(2022,1,1)</f>
        <v>44562</v>
      </c>
      <c r="AV17" s="177" t="s">
        <v>2875</v>
      </c>
      <c r="AW17" s="177" t="s">
        <v>2876</v>
      </c>
      <c r="BA17" s="210"/>
      <c r="BB17" s="210" t="s">
        <v>3264</v>
      </c>
      <c r="BD17" s="178"/>
    </row>
    <row r="18" spans="1:60" s="1" customFormat="1" ht="18" customHeight="1" thickBot="1">
      <c r="A18" s="530"/>
      <c r="B18" s="566" t="s">
        <v>2845</v>
      </c>
      <c r="C18" s="567"/>
      <c r="D18" s="563"/>
      <c r="E18" s="563"/>
      <c r="F18" s="563"/>
      <c r="G18" s="269"/>
      <c r="H18" s="269"/>
      <c r="I18" s="563"/>
      <c r="J18" s="574"/>
      <c r="K18" s="566"/>
      <c r="L18" s="567"/>
      <c r="M18" s="563"/>
      <c r="N18" s="270" t="s">
        <v>2846</v>
      </c>
      <c r="O18" s="271" t="s">
        <v>2846</v>
      </c>
      <c r="P18" s="271" t="s">
        <v>32</v>
      </c>
      <c r="Q18" s="271" t="s">
        <v>3300</v>
      </c>
      <c r="R18" s="271" t="s">
        <v>33</v>
      </c>
      <c r="S18" s="555" t="s">
        <v>34</v>
      </c>
      <c r="T18" s="556"/>
      <c r="U18" s="290" t="s">
        <v>6022</v>
      </c>
      <c r="V18" s="215"/>
      <c r="W18" s="3"/>
      <c r="Y18" s="196"/>
      <c r="Z18" s="173" t="s">
        <v>26</v>
      </c>
      <c r="AA18" s="173" t="s">
        <v>27</v>
      </c>
      <c r="AB18" s="173" t="s">
        <v>42</v>
      </c>
      <c r="AC18" s="173" t="s">
        <v>44</v>
      </c>
      <c r="AD18" s="173" t="s">
        <v>2857</v>
      </c>
      <c r="AE18" s="173" t="s">
        <v>130</v>
      </c>
      <c r="AF18" s="173" t="s">
        <v>2858</v>
      </c>
      <c r="AI18" s="1" t="s">
        <v>2887</v>
      </c>
      <c r="AJ18" s="173"/>
      <c r="AK18" s="173" t="s">
        <v>2863</v>
      </c>
      <c r="AL18" s="173" t="s">
        <v>2864</v>
      </c>
      <c r="AM18" s="185" t="s">
        <v>2865</v>
      </c>
      <c r="AN18" s="186" t="s">
        <v>2866</v>
      </c>
      <c r="AO18" s="186" t="s">
        <v>2867</v>
      </c>
      <c r="AP18" s="186" t="s">
        <v>2868</v>
      </c>
      <c r="AQ18" s="186" t="s">
        <v>2869</v>
      </c>
      <c r="AR18" s="186" t="s">
        <v>2870</v>
      </c>
      <c r="AS18" s="1" t="s">
        <v>2871</v>
      </c>
      <c r="AU18" s="188">
        <f>DATE(2023,11,22)</f>
        <v>45252</v>
      </c>
      <c r="AV18" s="188"/>
      <c r="AW18" s="188"/>
      <c r="AY18" s="1" t="s">
        <v>3267</v>
      </c>
      <c r="AZ18" s="1" t="s">
        <v>3268</v>
      </c>
      <c r="BA18" s="173"/>
      <c r="BB18" s="173"/>
      <c r="BD18" s="236"/>
      <c r="BE18" s="39"/>
      <c r="BG18" s="1" t="s">
        <v>3270</v>
      </c>
    </row>
    <row r="19" spans="1:60" s="1" customFormat="1" ht="18" customHeight="1" thickTop="1" thickBot="1">
      <c r="A19" s="528" t="s">
        <v>6046</v>
      </c>
      <c r="B19" s="531" t="s">
        <v>35</v>
      </c>
      <c r="C19" s="533"/>
      <c r="D19" s="535" t="str">
        <f>IF(C19&gt;0,VLOOKUP(C19,女子登録情報!$A$1:$H$2000,3,0),"")</f>
        <v/>
      </c>
      <c r="E19" s="535" t="str">
        <f>IF(C19&gt;0,VLOOKUP(C19,女子登録情報!$A$1:$H$2000,4,0),"")</f>
        <v/>
      </c>
      <c r="F19" s="272" t="str">
        <f>IF(C19&gt;0,VLOOKUP(C19,女子登録情報!$A$1:$H$2000,8,0),"")</f>
        <v/>
      </c>
      <c r="G19" s="519" t="e">
        <f>IF(F20&gt;0,VLOOKUP(F20,女子登録情報!$O$2:$P$49,2,0),"")</f>
        <v>#N/A</v>
      </c>
      <c r="H19" s="519" t="str">
        <f>IF(C19&gt;0,TEXT(C19,"100000000"),"")</f>
        <v/>
      </c>
      <c r="I19" s="519" t="str">
        <f>IFERROR(VLOOKUP(C19,女子登録情報!A:G,7,FALSE),"")</f>
        <v/>
      </c>
      <c r="J19" s="533"/>
      <c r="K19" s="273" t="s">
        <v>36</v>
      </c>
      <c r="L19" s="274"/>
      <c r="M19" s="275" t="str">
        <f>IF(L19&gt;0,VLOOKUP(L19,女子登録情報!$J$1:$K$21,2,0),"")</f>
        <v/>
      </c>
      <c r="N19" s="273" t="s">
        <v>37</v>
      </c>
      <c r="O19" s="533"/>
      <c r="P19" s="276" t="str">
        <f t="shared" ref="P19:P21" si="0">IF(M19="","",LEFT(M19,5)&amp;" "&amp;IF(OR(LEFT(M19,3)*1&lt;70,LEFT(M19,3)*1&gt;100),REPT(0,7-LEN(O19)),REPT(0,5-LEN(O19)))&amp;O19)</f>
        <v/>
      </c>
      <c r="Q19" s="535" t="str">
        <f>IF(O19="","",AM19)</f>
        <v/>
      </c>
      <c r="R19" s="539"/>
      <c r="S19" s="544"/>
      <c r="T19" s="545"/>
      <c r="U19" s="506"/>
      <c r="V19" s="523"/>
      <c r="Y19" s="179">
        <f t="shared" ref="Y19:Y51" si="1">IF(AND(C19&lt;2000,C19&gt;0),1,0)</f>
        <v>0</v>
      </c>
      <c r="Z19" s="428" t="str">
        <f>IF(C19="","",C19)</f>
        <v/>
      </c>
      <c r="AA19" s="178" t="str">
        <f t="shared" ref="AA19:AA42" si="2">IF($C19="","",IF(D19="",1,0))</f>
        <v/>
      </c>
      <c r="AB19" s="178" t="str">
        <f t="shared" ref="AB19:AB42" si="3">IF($C19="","",IF(E19="",1,0))</f>
        <v/>
      </c>
      <c r="AC19" s="178" t="str">
        <f t="shared" ref="AC19:AC42" si="4">IF($C19="","",IF(F19="",1,0))</f>
        <v/>
      </c>
      <c r="AD19" s="178" t="str">
        <f>IF($C19="","",IF(G19="",1,0))</f>
        <v/>
      </c>
      <c r="AE19" s="181">
        <f>IF(ISNA(OR(AA19:AD19)),1,SUM(AA19:AD19))</f>
        <v>0</v>
      </c>
      <c r="AF19" s="181" t="str">
        <f>IF(D19="","",D19)</f>
        <v/>
      </c>
      <c r="AI19" s="1">
        <f>IFERROR(IF(D19="",0,IF(COUNTIF($D$19:D19,D19)&gt;1,1,0)),0)</f>
        <v>0</v>
      </c>
      <c r="AJ19" s="187" t="str">
        <f>IF(COUNTIF($O$19:$O$450,"*,*")&gt;0,1,IF(COUNTIF($O$19:$O$450,"*分*")&gt;0,1,IF(COUNTIF($O$19:$O$450,"*秒*")&gt;0,1,IF(COUNTIF($O$19:$O$450,"*cm*")&gt;0,1,IF(COUNTIF($O$19:$O$450,"*m*")&gt;0,1,IF(COUNTIF($O$19:$O$450,"*.*")&gt;0,1,""))))))</f>
        <v/>
      </c>
      <c r="AK19" s="173">
        <f>IF(VALUE(AO19)&gt;59,1,0)</f>
        <v>0</v>
      </c>
      <c r="AL19" s="173" t="str">
        <f>IF(COUNTIF(L19,"*m*")&gt;0,RIGHT(10000000+AS19,7),RIGHT(100000+AS19,5))</f>
        <v>00000</v>
      </c>
      <c r="AM19" s="185" t="str">
        <f>IF(AN19=0,AO19&amp;"秒"&amp;AP19,AN19&amp;"分"&amp;AO19&amp;"秒"&amp;AP19)</f>
        <v>0秒0</v>
      </c>
      <c r="AN19" s="186">
        <f t="shared" ref="AN19:AN44" si="5">INT(O19/10000)</f>
        <v>0</v>
      </c>
      <c r="AO19" s="186" t="str">
        <f t="shared" ref="AO19:AO44" si="6">RIGHT(INT(O19/100),2)</f>
        <v>0</v>
      </c>
      <c r="AP19" s="186" t="str">
        <f t="shared" ref="AP19:AP44" si="7">RIGHT(INT(O19/1),2)</f>
        <v>0</v>
      </c>
      <c r="AQ19" s="186" t="str">
        <f t="shared" ref="AQ19:AQ44" si="8">INT(O19/100)&amp;"m"&amp;RIGHT(O19,2)</f>
        <v>0m</v>
      </c>
      <c r="AR19" s="186" t="str">
        <f t="shared" ref="AR19:AR44" si="9">O19&amp;"点"</f>
        <v>点</v>
      </c>
      <c r="AS19" s="173">
        <f t="shared" ref="AS19:AS44" si="10">VALUE(O19)</f>
        <v>0</v>
      </c>
      <c r="AU19" s="173">
        <f t="shared" ref="AU19:AU42" si="11">IF(R19="",0,IF(OR(R19&lt;$AU$17,R19&gt;$AU$18),1,0))</f>
        <v>0</v>
      </c>
      <c r="AV19" s="173">
        <f>IF($O19="",0,IF($R19="",1,0))</f>
        <v>0</v>
      </c>
      <c r="AW19" s="173">
        <f>IF($O19="",0,IF($S19="",1,0))</f>
        <v>0</v>
      </c>
      <c r="AY19" s="1">
        <f>IF(COUNTIF(T6:T8,男子登録情報!L2)=1,0,1)</f>
        <v>1</v>
      </c>
      <c r="AZ19" s="1">
        <f>IF(COUNTIF(T6:T8,男子登録情報!L2)=1,0,1)</f>
        <v>1</v>
      </c>
      <c r="BA19" s="181">
        <f>IF(C19="",0,IF(I19=$C$5,0,1))</f>
        <v>0</v>
      </c>
      <c r="BB19" s="181">
        <f>IFERROR(IF(BC19=0,0,IF(COUNTIF($BC$19:BC19,BC19)&gt;1,1,0)),"")</f>
        <v>0</v>
      </c>
      <c r="BC19" s="1">
        <f>C19</f>
        <v>0</v>
      </c>
      <c r="BD19" s="178">
        <f>COUNTIF(BC19:BC42,"&lt;&gt;0")</f>
        <v>0</v>
      </c>
      <c r="BE19" s="178" t="s">
        <v>3305</v>
      </c>
      <c r="BG19" s="1">
        <f>O19</f>
        <v>0</v>
      </c>
      <c r="BH19" s="1">
        <f>IF(AND(BD19&lt;&gt;0,BG19=0),1,0)</f>
        <v>0</v>
      </c>
    </row>
    <row r="20" spans="1:60" s="1" customFormat="1" ht="18" customHeight="1" thickBot="1">
      <c r="A20" s="529"/>
      <c r="B20" s="532"/>
      <c r="C20" s="534"/>
      <c r="D20" s="536"/>
      <c r="E20" s="536"/>
      <c r="F20" s="277" t="str">
        <f>IF(C19&gt;0,VLOOKUP(C19,女子登録情報!$A$1:$H$2000,5,0),"")</f>
        <v/>
      </c>
      <c r="G20" s="520"/>
      <c r="H20" s="520"/>
      <c r="I20" s="520"/>
      <c r="J20" s="542"/>
      <c r="K20" s="278" t="s">
        <v>38</v>
      </c>
      <c r="L20" s="274"/>
      <c r="M20" s="275" t="str">
        <f>IF(L20&gt;0,VLOOKUP(L20,女子登録情報!$J$2:$K$21,2,0),"")</f>
        <v/>
      </c>
      <c r="N20" s="278"/>
      <c r="O20" s="542"/>
      <c r="P20" s="276" t="str">
        <f t="shared" si="0"/>
        <v/>
      </c>
      <c r="Q20" s="537"/>
      <c r="R20" s="540"/>
      <c r="S20" s="546"/>
      <c r="T20" s="547"/>
      <c r="U20" s="507"/>
      <c r="V20" s="524"/>
      <c r="Y20" s="179">
        <f t="shared" si="1"/>
        <v>0</v>
      </c>
      <c r="Z20" s="428"/>
      <c r="AA20" s="178" t="str">
        <f t="shared" si="2"/>
        <v/>
      </c>
      <c r="AB20" s="178" t="str">
        <f t="shared" si="3"/>
        <v/>
      </c>
      <c r="AC20" s="178" t="str">
        <f t="shared" si="4"/>
        <v/>
      </c>
      <c r="AD20" s="178" t="str">
        <f t="shared" ref="AD20:AD42" si="12">IF($C20="","",IF(G20="",1,0))</f>
        <v/>
      </c>
      <c r="AE20" s="181">
        <f t="shared" ref="AE20:AE42" si="13">IF(ISNA(OR(AA20:AD20)),1,SUM(AA20:AD20))</f>
        <v>0</v>
      </c>
      <c r="AF20" s="181" t="str">
        <f>AF19</f>
        <v/>
      </c>
      <c r="AI20" s="1">
        <f>IFERROR(IF(D20="",0,IF(COUNTIF($D$19:D20,D20)&gt;1,1,0)),0)</f>
        <v>0</v>
      </c>
      <c r="AK20" s="173">
        <f t="shared" ref="AK20:AK71" si="14">IF(VALUE(AO20)&gt;59,1,0)</f>
        <v>0</v>
      </c>
      <c r="AL20" s="173" t="str">
        <f t="shared" ref="AL20:AL45" si="15">IF(COUNTIF(M20,"*m*")&gt;0,RIGHT(10000000+AS20,7),RIGHT(100000+AS20,5))</f>
        <v>00000</v>
      </c>
      <c r="AM20" s="185" t="str">
        <f t="shared" ref="AM20:AM42" si="16">IF(AN20=0,AO20&amp;"秒"&amp;AP20,AN20&amp;"分"&amp;AO20&amp;"秒"&amp;AP20)</f>
        <v>0秒0</v>
      </c>
      <c r="AN20" s="186">
        <f t="shared" si="5"/>
        <v>0</v>
      </c>
      <c r="AO20" s="186" t="str">
        <f t="shared" si="6"/>
        <v>0</v>
      </c>
      <c r="AP20" s="186" t="str">
        <f t="shared" si="7"/>
        <v>0</v>
      </c>
      <c r="AQ20" s="186" t="str">
        <f t="shared" si="8"/>
        <v>0m</v>
      </c>
      <c r="AR20" s="186" t="str">
        <f t="shared" si="9"/>
        <v>点</v>
      </c>
      <c r="AS20" s="173">
        <f t="shared" si="10"/>
        <v>0</v>
      </c>
      <c r="AU20" s="173">
        <f t="shared" si="11"/>
        <v>0</v>
      </c>
      <c r="AV20" s="173">
        <f t="shared" ref="AV20:AV42" si="17">IF($O20="",0,IF($R20="",1,0))</f>
        <v>0</v>
      </c>
      <c r="AW20" s="173">
        <f t="shared" ref="AW20:AW42" si="18">IF($O20="",0,IF($S20="",1,0))</f>
        <v>0</v>
      </c>
      <c r="AY20" s="1">
        <f>IF(T6=男子登録情報!L2,1,0)</f>
        <v>0</v>
      </c>
      <c r="AZ20" s="1">
        <v>0</v>
      </c>
      <c r="BA20" s="181">
        <f t="shared" ref="BA20:BA42" si="19">IF(C20="",0,IF(I20=$C$5,0,1))</f>
        <v>0</v>
      </c>
      <c r="BB20" s="181">
        <f>IFERROR(IF(BC20=0,0,IF(COUNTIF($BC$19:BC20,BC20)&gt;1,1,0)),"")</f>
        <v>0</v>
      </c>
      <c r="BC20" s="1">
        <f>C22</f>
        <v>0</v>
      </c>
      <c r="BD20" s="178">
        <f>T11</f>
        <v>0</v>
      </c>
      <c r="BE20" s="178" t="s">
        <v>3306</v>
      </c>
      <c r="BG20" s="1">
        <f>O22</f>
        <v>0</v>
      </c>
      <c r="BH20" s="1">
        <f>IF(AND(BD20&lt;&gt;0,BG20=0),1,0)</f>
        <v>0</v>
      </c>
    </row>
    <row r="21" spans="1:60" s="1" customFormat="1" ht="18" customHeight="1" thickBot="1">
      <c r="A21" s="530"/>
      <c r="B21" s="526" t="s">
        <v>39</v>
      </c>
      <c r="C21" s="527"/>
      <c r="D21" s="559"/>
      <c r="E21" s="559"/>
      <c r="F21" s="560"/>
      <c r="G21" s="521"/>
      <c r="H21" s="521"/>
      <c r="I21" s="521"/>
      <c r="J21" s="543"/>
      <c r="K21" s="279" t="s">
        <v>40</v>
      </c>
      <c r="L21" s="280"/>
      <c r="M21" s="281" t="str">
        <f>IF(L21&gt;0,VLOOKUP(L21,女子登録情報!$J$2:$K$21,2,0),"")</f>
        <v/>
      </c>
      <c r="N21" s="282"/>
      <c r="O21" s="543"/>
      <c r="P21" s="276" t="str">
        <f t="shared" si="0"/>
        <v/>
      </c>
      <c r="Q21" s="538"/>
      <c r="R21" s="541"/>
      <c r="S21" s="548"/>
      <c r="T21" s="549"/>
      <c r="U21" s="522"/>
      <c r="V21" s="525"/>
      <c r="Y21" s="179">
        <f t="shared" si="1"/>
        <v>0</v>
      </c>
      <c r="Z21" s="428"/>
      <c r="AA21" s="178" t="str">
        <f t="shared" si="2"/>
        <v/>
      </c>
      <c r="AB21" s="178" t="str">
        <f t="shared" si="3"/>
        <v/>
      </c>
      <c r="AC21" s="178" t="str">
        <f t="shared" si="4"/>
        <v/>
      </c>
      <c r="AD21" s="178" t="str">
        <f t="shared" si="12"/>
        <v/>
      </c>
      <c r="AE21" s="181">
        <f t="shared" si="13"/>
        <v>0</v>
      </c>
      <c r="AF21" s="181" t="str">
        <f>AF20</f>
        <v/>
      </c>
      <c r="AI21" s="1">
        <f>IFERROR(IF(D21="",0,IF(COUNTIF($D$19:D21,D21)&gt;1,1,0)),0)</f>
        <v>0</v>
      </c>
      <c r="AK21" s="173">
        <f t="shared" si="14"/>
        <v>0</v>
      </c>
      <c r="AL21" s="173" t="str">
        <f t="shared" si="15"/>
        <v>00000</v>
      </c>
      <c r="AM21" s="185" t="str">
        <f t="shared" si="16"/>
        <v>0秒0</v>
      </c>
      <c r="AN21" s="186">
        <f t="shared" si="5"/>
        <v>0</v>
      </c>
      <c r="AO21" s="186" t="str">
        <f t="shared" si="6"/>
        <v>0</v>
      </c>
      <c r="AP21" s="186" t="str">
        <f t="shared" si="7"/>
        <v>0</v>
      </c>
      <c r="AQ21" s="186" t="str">
        <f t="shared" si="8"/>
        <v>0m</v>
      </c>
      <c r="AR21" s="186" t="str">
        <f t="shared" si="9"/>
        <v>点</v>
      </c>
      <c r="AS21" s="173">
        <f t="shared" si="10"/>
        <v>0</v>
      </c>
      <c r="AU21" s="173">
        <f t="shared" si="11"/>
        <v>0</v>
      </c>
      <c r="AV21" s="173">
        <f t="shared" si="17"/>
        <v>0</v>
      </c>
      <c r="AW21" s="173">
        <f t="shared" si="18"/>
        <v>0</v>
      </c>
      <c r="BA21" s="181">
        <f t="shared" si="19"/>
        <v>0</v>
      </c>
      <c r="BB21" s="181">
        <f>IFERROR(IF(BC21=0,0,IF(COUNTIF($BC$19:BC21,BC21)&gt;1,1,0)),"")</f>
        <v>0</v>
      </c>
      <c r="BC21" s="1">
        <f>C25</f>
        <v>0</v>
      </c>
      <c r="BD21" s="178">
        <f>PRODUCT(5,BD20)</f>
        <v>0</v>
      </c>
      <c r="BE21" s="178" t="s">
        <v>3307</v>
      </c>
      <c r="BG21" s="1">
        <f>O25</f>
        <v>0</v>
      </c>
      <c r="BH21" s="1">
        <f>IF(AND(BD21&lt;&gt;0,BG21=0),1,0)</f>
        <v>0</v>
      </c>
    </row>
    <row r="22" spans="1:60" s="1" customFormat="1" ht="18" customHeight="1" thickTop="1" thickBot="1">
      <c r="A22" s="528" t="s">
        <v>6040</v>
      </c>
      <c r="B22" s="531" t="s">
        <v>41</v>
      </c>
      <c r="C22" s="533"/>
      <c r="D22" s="535" t="str">
        <f>IF(C22&gt;0,VLOOKUP(C22,女子登録情報!$A$1:$H$2000,3,0),"")</f>
        <v/>
      </c>
      <c r="E22" s="535" t="str">
        <f>IF(C22&gt;0,VLOOKUP(C22,女子登録情報!$A$1:$H$2000,4,0),"")</f>
        <v/>
      </c>
      <c r="F22" s="272" t="str">
        <f>IF(C22&gt;0,VLOOKUP(C22,女子登録情報!$A$1:$H$2000,8,0),"")</f>
        <v/>
      </c>
      <c r="G22" s="519" t="e">
        <f>IF(F23&gt;0,VLOOKUP(F23,女子登録情報!$O$2:$P$49,2,0),"")</f>
        <v>#N/A</v>
      </c>
      <c r="H22" s="519" t="str">
        <f t="shared" ref="H22" si="20">IF(C22&gt;0,TEXT(C22,"100000000"),"")</f>
        <v/>
      </c>
      <c r="I22" s="519" t="str">
        <f>IFERROR(VLOOKUP(C22,女子登録情報!A:G,7,FALSE),"")</f>
        <v/>
      </c>
      <c r="J22" s="533"/>
      <c r="K22" s="273" t="s">
        <v>36</v>
      </c>
      <c r="L22" s="274"/>
      <c r="M22" s="275" t="str">
        <f>IF(L22&gt;0,VLOOKUP(L22,女子登録情報!$J$1:$K$21,2,0),"")</f>
        <v/>
      </c>
      <c r="N22" s="273" t="s">
        <v>37</v>
      </c>
      <c r="O22" s="533"/>
      <c r="P22" s="276" t="str">
        <f>IF(M22="","",LEFT(M22,5)&amp;" "&amp;IF(OR(LEFT(M22,3)*1&lt;70,LEFT(M22,3)*1&gt;100),REPT(0,7-LEN(O22)),REPT(0,5-LEN(O22)))&amp;O22)</f>
        <v/>
      </c>
      <c r="Q22" s="535" t="str">
        <f>IF(O22="","",AM22)</f>
        <v/>
      </c>
      <c r="R22" s="539"/>
      <c r="S22" s="544"/>
      <c r="T22" s="545"/>
      <c r="U22" s="506"/>
      <c r="V22" s="523"/>
      <c r="Y22" s="179">
        <f t="shared" si="1"/>
        <v>0</v>
      </c>
      <c r="Z22" s="428" t="str">
        <f>IF(C22="","",C22)</f>
        <v/>
      </c>
      <c r="AA22" s="178" t="str">
        <f t="shared" si="2"/>
        <v/>
      </c>
      <c r="AB22" s="178" t="str">
        <f t="shared" si="3"/>
        <v/>
      </c>
      <c r="AC22" s="178" t="str">
        <f t="shared" si="4"/>
        <v/>
      </c>
      <c r="AD22" s="178" t="str">
        <f t="shared" si="12"/>
        <v/>
      </c>
      <c r="AE22" s="181">
        <f t="shared" si="13"/>
        <v>0</v>
      </c>
      <c r="AF22" s="181" t="str">
        <f>IF(D22="","",D22)</f>
        <v/>
      </c>
      <c r="AI22" s="1">
        <f>IFERROR(IF(D22="",0,IF(COUNTIF($D$19:D22,D22)&gt;1,1,0)),0)</f>
        <v>0</v>
      </c>
      <c r="AK22" s="173">
        <f t="shared" si="14"/>
        <v>0</v>
      </c>
      <c r="AL22" s="173" t="str">
        <f t="shared" si="15"/>
        <v>00000</v>
      </c>
      <c r="AM22" s="185" t="str">
        <f t="shared" si="16"/>
        <v>0秒0</v>
      </c>
      <c r="AN22" s="186">
        <f t="shared" si="5"/>
        <v>0</v>
      </c>
      <c r="AO22" s="186" t="str">
        <f t="shared" si="6"/>
        <v>0</v>
      </c>
      <c r="AP22" s="186" t="str">
        <f t="shared" si="7"/>
        <v>0</v>
      </c>
      <c r="AQ22" s="186" t="str">
        <f t="shared" si="8"/>
        <v>0m</v>
      </c>
      <c r="AR22" s="186" t="str">
        <f t="shared" si="9"/>
        <v>点</v>
      </c>
      <c r="AS22" s="173">
        <f t="shared" si="10"/>
        <v>0</v>
      </c>
      <c r="AU22" s="173">
        <f t="shared" si="11"/>
        <v>0</v>
      </c>
      <c r="AV22" s="173">
        <f t="shared" si="17"/>
        <v>0</v>
      </c>
      <c r="AW22" s="173">
        <f t="shared" si="18"/>
        <v>0</v>
      </c>
      <c r="BA22" s="181">
        <f t="shared" si="19"/>
        <v>0</v>
      </c>
      <c r="BB22" s="181">
        <f>IFERROR(IF(BC22=0,0,IF(COUNTIF($BC$19:BC22,BC22)&gt;1,1,0)),"")</f>
        <v>0</v>
      </c>
      <c r="BC22" s="1">
        <f>C28</f>
        <v>0</v>
      </c>
      <c r="BG22" s="1">
        <f>O28</f>
        <v>0</v>
      </c>
      <c r="BH22" s="1">
        <f>IF(AND(BD22&lt;&gt;0,BG22=0),1,0)</f>
        <v>0</v>
      </c>
    </row>
    <row r="23" spans="1:60" s="1" customFormat="1" ht="18" customHeight="1" thickBot="1">
      <c r="A23" s="529"/>
      <c r="B23" s="532"/>
      <c r="C23" s="534"/>
      <c r="D23" s="536"/>
      <c r="E23" s="536"/>
      <c r="F23" s="277" t="str">
        <f>IF(C22&gt;0,VLOOKUP(C22,女子登録情報!$A$1:$H$2000,5,0),"")</f>
        <v/>
      </c>
      <c r="G23" s="520"/>
      <c r="H23" s="520"/>
      <c r="I23" s="520"/>
      <c r="J23" s="542"/>
      <c r="K23" s="278" t="s">
        <v>38</v>
      </c>
      <c r="L23" s="274"/>
      <c r="M23" s="275" t="str">
        <f>IF(L23&gt;0,VLOOKUP(L23,女子登録情報!$J$2:$K$21,2,0),"")</f>
        <v/>
      </c>
      <c r="N23" s="278"/>
      <c r="O23" s="542"/>
      <c r="P23" s="283" t="str">
        <f t="shared" ref="P23:P70" si="21">IF(M23="","",LEFT(M23,5)&amp;" "&amp;IF(OR(LEFT(M23,3)*1&lt;70,LEFT(M23,3)*1&gt;100),REPT(0,7-LEN(O23)),REPT(0,5-LEN(O23)))&amp;O23)</f>
        <v/>
      </c>
      <c r="Q23" s="537"/>
      <c r="R23" s="540"/>
      <c r="S23" s="546"/>
      <c r="T23" s="547"/>
      <c r="U23" s="507"/>
      <c r="V23" s="524"/>
      <c r="Y23" s="179">
        <f t="shared" si="1"/>
        <v>0</v>
      </c>
      <c r="Z23" s="428"/>
      <c r="AA23" s="178" t="str">
        <f t="shared" si="2"/>
        <v/>
      </c>
      <c r="AB23" s="178" t="str">
        <f t="shared" si="3"/>
        <v/>
      </c>
      <c r="AC23" s="178" t="str">
        <f t="shared" si="4"/>
        <v/>
      </c>
      <c r="AD23" s="178" t="str">
        <f t="shared" si="12"/>
        <v/>
      </c>
      <c r="AE23" s="181">
        <f t="shared" si="13"/>
        <v>0</v>
      </c>
      <c r="AF23" s="181" t="str">
        <f t="shared" ref="AF23:AF24" si="22">AF22</f>
        <v/>
      </c>
      <c r="AI23" s="1">
        <f>IFERROR(IF(D23="",0,IF(COUNTIF($D$19:D23,D23)&gt;1,1,0)),0)</f>
        <v>0</v>
      </c>
      <c r="AK23" s="173">
        <f t="shared" si="14"/>
        <v>0</v>
      </c>
      <c r="AL23" s="173" t="str">
        <f t="shared" si="15"/>
        <v>00000</v>
      </c>
      <c r="AM23" s="185" t="str">
        <f t="shared" si="16"/>
        <v>0秒0</v>
      </c>
      <c r="AN23" s="186">
        <f t="shared" si="5"/>
        <v>0</v>
      </c>
      <c r="AO23" s="186" t="str">
        <f t="shared" si="6"/>
        <v>0</v>
      </c>
      <c r="AP23" s="186" t="str">
        <f t="shared" si="7"/>
        <v>0</v>
      </c>
      <c r="AQ23" s="186" t="str">
        <f t="shared" si="8"/>
        <v>0m</v>
      </c>
      <c r="AR23" s="186" t="str">
        <f t="shared" si="9"/>
        <v>点</v>
      </c>
      <c r="AS23" s="173">
        <f t="shared" si="10"/>
        <v>0</v>
      </c>
      <c r="AU23" s="173">
        <f t="shared" si="11"/>
        <v>0</v>
      </c>
      <c r="AV23" s="173">
        <f t="shared" si="17"/>
        <v>0</v>
      </c>
      <c r="AW23" s="173">
        <f t="shared" si="18"/>
        <v>0</v>
      </c>
      <c r="BA23" s="181">
        <f t="shared" si="19"/>
        <v>0</v>
      </c>
      <c r="BB23" s="181">
        <f>IFERROR(IF(BC23=0,0,IF(COUNTIF($BC$19:BC23,BC23)&gt;1,1,0)),"")</f>
        <v>0</v>
      </c>
      <c r="BC23" s="1">
        <f>C31</f>
        <v>0</v>
      </c>
    </row>
    <row r="24" spans="1:60" s="1" customFormat="1" ht="18" customHeight="1" thickBot="1">
      <c r="A24" s="530"/>
      <c r="B24" s="557" t="s">
        <v>39</v>
      </c>
      <c r="C24" s="558"/>
      <c r="D24" s="559"/>
      <c r="E24" s="559"/>
      <c r="F24" s="560"/>
      <c r="G24" s="521"/>
      <c r="H24" s="521"/>
      <c r="I24" s="521"/>
      <c r="J24" s="543"/>
      <c r="K24" s="279" t="s">
        <v>40</v>
      </c>
      <c r="L24" s="280"/>
      <c r="M24" s="281" t="str">
        <f>IF(L24&gt;0,VLOOKUP(L24,女子登録情報!$J$2:$K$21,2,0),"")</f>
        <v/>
      </c>
      <c r="N24" s="282"/>
      <c r="O24" s="543"/>
      <c r="P24" s="284" t="str">
        <f t="shared" si="21"/>
        <v/>
      </c>
      <c r="Q24" s="538"/>
      <c r="R24" s="541"/>
      <c r="S24" s="548"/>
      <c r="T24" s="549"/>
      <c r="U24" s="522"/>
      <c r="V24" s="525"/>
      <c r="Y24" s="179">
        <f t="shared" si="1"/>
        <v>0</v>
      </c>
      <c r="Z24" s="428"/>
      <c r="AA24" s="178" t="str">
        <f t="shared" si="2"/>
        <v/>
      </c>
      <c r="AB24" s="178" t="str">
        <f t="shared" si="3"/>
        <v/>
      </c>
      <c r="AC24" s="178" t="str">
        <f t="shared" si="4"/>
        <v/>
      </c>
      <c r="AD24" s="178" t="str">
        <f t="shared" si="12"/>
        <v/>
      </c>
      <c r="AE24" s="181">
        <f t="shared" si="13"/>
        <v>0</v>
      </c>
      <c r="AF24" s="181" t="str">
        <f t="shared" si="22"/>
        <v/>
      </c>
      <c r="AI24" s="1">
        <f>IFERROR(IF(D24="",0,IF(COUNTIF($D$19:D24,D24)&gt;1,1,0)),0)</f>
        <v>0</v>
      </c>
      <c r="AK24" s="173">
        <f t="shared" si="14"/>
        <v>0</v>
      </c>
      <c r="AL24" s="173" t="str">
        <f t="shared" si="15"/>
        <v>00000</v>
      </c>
      <c r="AM24" s="185" t="str">
        <f t="shared" si="16"/>
        <v>0秒0</v>
      </c>
      <c r="AN24" s="186">
        <f t="shared" si="5"/>
        <v>0</v>
      </c>
      <c r="AO24" s="186" t="str">
        <f t="shared" si="6"/>
        <v>0</v>
      </c>
      <c r="AP24" s="186" t="str">
        <f t="shared" si="7"/>
        <v>0</v>
      </c>
      <c r="AQ24" s="186" t="str">
        <f t="shared" si="8"/>
        <v>0m</v>
      </c>
      <c r="AR24" s="186" t="str">
        <f t="shared" si="9"/>
        <v>点</v>
      </c>
      <c r="AS24" s="173">
        <f t="shared" si="10"/>
        <v>0</v>
      </c>
      <c r="AU24" s="173">
        <f t="shared" si="11"/>
        <v>0</v>
      </c>
      <c r="AV24" s="173">
        <f t="shared" si="17"/>
        <v>0</v>
      </c>
      <c r="AW24" s="173">
        <f t="shared" si="18"/>
        <v>0</v>
      </c>
      <c r="BA24" s="181">
        <f t="shared" si="19"/>
        <v>0</v>
      </c>
      <c r="BB24" s="181">
        <f>IFERROR(IF(BC24=0,0,IF(COUNTIF($BC$19:BC24,BC24)&gt;1,1,0)),"")</f>
        <v>0</v>
      </c>
      <c r="BC24" s="1">
        <f>C34</f>
        <v>0</v>
      </c>
    </row>
    <row r="25" spans="1:60" s="1" customFormat="1" ht="18" customHeight="1" thickTop="1" thickBot="1">
      <c r="A25" s="528" t="s">
        <v>6041</v>
      </c>
      <c r="B25" s="531" t="s">
        <v>35</v>
      </c>
      <c r="C25" s="533"/>
      <c r="D25" s="535" t="str">
        <f>IF(C25&gt;0,VLOOKUP(C25,女子登録情報!$A$1:$H$2000,3,0),"")</f>
        <v/>
      </c>
      <c r="E25" s="535" t="str">
        <f>IF(C25&gt;0,VLOOKUP(C25,女子登録情報!$A$1:$H$2000,4,0),"")</f>
        <v/>
      </c>
      <c r="F25" s="272" t="str">
        <f>IF(C25&gt;0,VLOOKUP(C25,女子登録情報!$A$1:$H$2000,8,0),"")</f>
        <v/>
      </c>
      <c r="G25" s="519" t="e">
        <f>IF(F26&gt;0,VLOOKUP(F26,女子登録情報!$O$2:$P$49,2,0),"")</f>
        <v>#N/A</v>
      </c>
      <c r="H25" s="519" t="str">
        <f t="shared" ref="H25" si="23">IF(C25&gt;0,TEXT(C25,"100000000"),"")</f>
        <v/>
      </c>
      <c r="I25" s="519" t="str">
        <f>IFERROR(VLOOKUP(C25,女子登録情報!A:G,7,FALSE),"")</f>
        <v/>
      </c>
      <c r="J25" s="533"/>
      <c r="K25" s="273" t="s">
        <v>36</v>
      </c>
      <c r="L25" s="274"/>
      <c r="M25" s="275" t="str">
        <f>IF(L25&gt;0,VLOOKUP(L25,女子登録情報!$J$1:$K$21,2,0),"")</f>
        <v/>
      </c>
      <c r="N25" s="273" t="s">
        <v>37</v>
      </c>
      <c r="O25" s="533"/>
      <c r="P25" s="276" t="str">
        <f t="shared" si="21"/>
        <v/>
      </c>
      <c r="Q25" s="535" t="str">
        <f>IF(O25="","",AM25)</f>
        <v/>
      </c>
      <c r="R25" s="539"/>
      <c r="S25" s="544"/>
      <c r="T25" s="545"/>
      <c r="U25" s="506"/>
      <c r="V25" s="523"/>
      <c r="Y25" s="179">
        <f t="shared" si="1"/>
        <v>0</v>
      </c>
      <c r="Z25" s="428" t="str">
        <f>IF(C25="","",C25)</f>
        <v/>
      </c>
      <c r="AA25" s="178" t="str">
        <f t="shared" si="2"/>
        <v/>
      </c>
      <c r="AB25" s="178" t="str">
        <f t="shared" si="3"/>
        <v/>
      </c>
      <c r="AC25" s="178" t="str">
        <f t="shared" si="4"/>
        <v/>
      </c>
      <c r="AD25" s="178" t="str">
        <f t="shared" si="12"/>
        <v/>
      </c>
      <c r="AE25" s="181">
        <f t="shared" si="13"/>
        <v>0</v>
      </c>
      <c r="AF25" s="181" t="str">
        <f>IF(D25="","",D25)</f>
        <v/>
      </c>
      <c r="AI25" s="1">
        <f>IFERROR(IF(D25="",0,IF(COUNTIF($D$19:D25,D25)&gt;1,1,0)),0)</f>
        <v>0</v>
      </c>
      <c r="AK25" s="173">
        <f t="shared" si="14"/>
        <v>0</v>
      </c>
      <c r="AL25" s="173" t="str">
        <f t="shared" si="15"/>
        <v>00000</v>
      </c>
      <c r="AM25" s="185" t="str">
        <f t="shared" si="16"/>
        <v>0秒0</v>
      </c>
      <c r="AN25" s="186">
        <f t="shared" si="5"/>
        <v>0</v>
      </c>
      <c r="AO25" s="186" t="str">
        <f t="shared" si="6"/>
        <v>0</v>
      </c>
      <c r="AP25" s="186" t="str">
        <f t="shared" si="7"/>
        <v>0</v>
      </c>
      <c r="AQ25" s="186" t="str">
        <f t="shared" si="8"/>
        <v>0m</v>
      </c>
      <c r="AR25" s="186" t="str">
        <f t="shared" si="9"/>
        <v>点</v>
      </c>
      <c r="AS25" s="173">
        <f t="shared" si="10"/>
        <v>0</v>
      </c>
      <c r="AU25" s="173">
        <f t="shared" si="11"/>
        <v>0</v>
      </c>
      <c r="AV25" s="173">
        <f t="shared" si="17"/>
        <v>0</v>
      </c>
      <c r="AW25" s="173">
        <f t="shared" si="18"/>
        <v>0</v>
      </c>
      <c r="BA25" s="181">
        <f t="shared" si="19"/>
        <v>0</v>
      </c>
      <c r="BB25" s="181">
        <f>IFERROR(IF(BC25=0,0,IF(COUNTIF($BC$19:BC25,BC25)&gt;1,1,0)),"")</f>
        <v>0</v>
      </c>
      <c r="BC25" s="1">
        <f>C37</f>
        <v>0</v>
      </c>
    </row>
    <row r="26" spans="1:60" s="1" customFormat="1" ht="18" customHeight="1" thickBot="1">
      <c r="A26" s="529"/>
      <c r="B26" s="532"/>
      <c r="C26" s="534"/>
      <c r="D26" s="536"/>
      <c r="E26" s="536"/>
      <c r="F26" s="277" t="str">
        <f>IF(C25&gt;0,VLOOKUP(C25,女子登録情報!$A$1:$H$2000,5,0),"")</f>
        <v/>
      </c>
      <c r="G26" s="520"/>
      <c r="H26" s="520"/>
      <c r="I26" s="520"/>
      <c r="J26" s="542"/>
      <c r="K26" s="278" t="s">
        <v>38</v>
      </c>
      <c r="L26" s="274"/>
      <c r="M26" s="275" t="str">
        <f>IF(L26&gt;0,VLOOKUP(L26,女子登録情報!$J$2:$K$21,2,0),"")</f>
        <v/>
      </c>
      <c r="N26" s="278"/>
      <c r="O26" s="542"/>
      <c r="P26" s="283" t="str">
        <f t="shared" si="21"/>
        <v/>
      </c>
      <c r="Q26" s="537"/>
      <c r="R26" s="540"/>
      <c r="S26" s="546"/>
      <c r="T26" s="547"/>
      <c r="U26" s="507"/>
      <c r="V26" s="524"/>
      <c r="Y26" s="179">
        <f t="shared" si="1"/>
        <v>0</v>
      </c>
      <c r="Z26" s="428"/>
      <c r="AA26" s="178" t="str">
        <f t="shared" si="2"/>
        <v/>
      </c>
      <c r="AB26" s="178" t="str">
        <f t="shared" si="3"/>
        <v/>
      </c>
      <c r="AC26" s="178" t="str">
        <f t="shared" si="4"/>
        <v/>
      </c>
      <c r="AD26" s="178" t="str">
        <f t="shared" si="12"/>
        <v/>
      </c>
      <c r="AE26" s="181">
        <f t="shared" si="13"/>
        <v>0</v>
      </c>
      <c r="AF26" s="181" t="str">
        <f t="shared" ref="AF26:AF27" si="24">AF25</f>
        <v/>
      </c>
      <c r="AI26" s="1">
        <f>IFERROR(IF(D26="",0,IF(COUNTIF($D$19:D26,D26)&gt;1,1,0)),0)</f>
        <v>0</v>
      </c>
      <c r="AK26" s="173">
        <f t="shared" si="14"/>
        <v>0</v>
      </c>
      <c r="AL26" s="173" t="str">
        <f t="shared" si="15"/>
        <v>00000</v>
      </c>
      <c r="AM26" s="185" t="str">
        <f t="shared" si="16"/>
        <v>0秒0</v>
      </c>
      <c r="AN26" s="186">
        <f t="shared" si="5"/>
        <v>0</v>
      </c>
      <c r="AO26" s="186" t="str">
        <f t="shared" si="6"/>
        <v>0</v>
      </c>
      <c r="AP26" s="186" t="str">
        <f t="shared" si="7"/>
        <v>0</v>
      </c>
      <c r="AQ26" s="186" t="str">
        <f t="shared" si="8"/>
        <v>0m</v>
      </c>
      <c r="AR26" s="186" t="str">
        <f t="shared" si="9"/>
        <v>点</v>
      </c>
      <c r="AS26" s="173">
        <f t="shared" si="10"/>
        <v>0</v>
      </c>
      <c r="AU26" s="173">
        <f t="shared" si="11"/>
        <v>0</v>
      </c>
      <c r="AV26" s="173">
        <f t="shared" si="17"/>
        <v>0</v>
      </c>
      <c r="AW26" s="173">
        <f t="shared" si="18"/>
        <v>0</v>
      </c>
      <c r="BA26" s="181">
        <f t="shared" si="19"/>
        <v>0</v>
      </c>
      <c r="BB26" s="181">
        <f>IFERROR(IF(BC26=0,0,IF(COUNTIF($BC$19:BC26,BC26)&gt;1,1,0)),"")</f>
        <v>0</v>
      </c>
      <c r="BC26" s="1">
        <f>C40</f>
        <v>0</v>
      </c>
    </row>
    <row r="27" spans="1:60" s="1" customFormat="1" ht="18" customHeight="1" thickBot="1">
      <c r="A27" s="530"/>
      <c r="B27" s="557" t="s">
        <v>39</v>
      </c>
      <c r="C27" s="558"/>
      <c r="D27" s="559"/>
      <c r="E27" s="559"/>
      <c r="F27" s="560"/>
      <c r="G27" s="521"/>
      <c r="H27" s="521"/>
      <c r="I27" s="521"/>
      <c r="J27" s="543"/>
      <c r="K27" s="279" t="s">
        <v>40</v>
      </c>
      <c r="L27" s="280"/>
      <c r="M27" s="281" t="str">
        <f>IF(L27&gt;0,VLOOKUP(L27,女子登録情報!$J$2:$K$21,2,0),"")</f>
        <v/>
      </c>
      <c r="N27" s="282"/>
      <c r="O27" s="543"/>
      <c r="P27" s="284" t="str">
        <f t="shared" si="21"/>
        <v/>
      </c>
      <c r="Q27" s="538"/>
      <c r="R27" s="541"/>
      <c r="S27" s="548"/>
      <c r="T27" s="549"/>
      <c r="U27" s="522"/>
      <c r="V27" s="525"/>
      <c r="Y27" s="179">
        <f t="shared" si="1"/>
        <v>0</v>
      </c>
      <c r="Z27" s="428"/>
      <c r="AA27" s="178" t="str">
        <f t="shared" si="2"/>
        <v/>
      </c>
      <c r="AB27" s="178" t="str">
        <f t="shared" si="3"/>
        <v/>
      </c>
      <c r="AC27" s="178" t="str">
        <f t="shared" si="4"/>
        <v/>
      </c>
      <c r="AD27" s="178" t="str">
        <f t="shared" si="12"/>
        <v/>
      </c>
      <c r="AE27" s="181">
        <f t="shared" si="13"/>
        <v>0</v>
      </c>
      <c r="AF27" s="181" t="str">
        <f t="shared" si="24"/>
        <v/>
      </c>
      <c r="AI27" s="1">
        <f>IFERROR(IF(D27="",0,IF(COUNTIF($D$19:D27,D27)&gt;1,1,0)),0)</f>
        <v>0</v>
      </c>
      <c r="AK27" s="173">
        <f t="shared" si="14"/>
        <v>0</v>
      </c>
      <c r="AL27" s="173" t="str">
        <f t="shared" si="15"/>
        <v>00000</v>
      </c>
      <c r="AM27" s="185" t="str">
        <f t="shared" si="16"/>
        <v>0秒0</v>
      </c>
      <c r="AN27" s="186">
        <f t="shared" si="5"/>
        <v>0</v>
      </c>
      <c r="AO27" s="186" t="str">
        <f t="shared" si="6"/>
        <v>0</v>
      </c>
      <c r="AP27" s="186" t="str">
        <f t="shared" si="7"/>
        <v>0</v>
      </c>
      <c r="AQ27" s="186" t="str">
        <f t="shared" si="8"/>
        <v>0m</v>
      </c>
      <c r="AR27" s="186" t="str">
        <f t="shared" si="9"/>
        <v>点</v>
      </c>
      <c r="AS27" s="173">
        <f t="shared" si="10"/>
        <v>0</v>
      </c>
      <c r="AU27" s="173">
        <f t="shared" si="11"/>
        <v>0</v>
      </c>
      <c r="AV27" s="173">
        <f t="shared" si="17"/>
        <v>0</v>
      </c>
      <c r="AW27" s="173">
        <f t="shared" si="18"/>
        <v>0</v>
      </c>
      <c r="BA27" s="181">
        <f t="shared" si="19"/>
        <v>0</v>
      </c>
      <c r="BB27" s="181">
        <f>IFERROR(IF(BC27=0,0,IF(COUNTIF($BC$19:BC27,BC27)&gt;1,1,0)),"")</f>
        <v>0</v>
      </c>
      <c r="BC27" s="1">
        <f>C43</f>
        <v>0</v>
      </c>
    </row>
    <row r="28" spans="1:60" s="1" customFormat="1" ht="18" customHeight="1" thickTop="1" thickBot="1">
      <c r="A28" s="528" t="s">
        <v>6042</v>
      </c>
      <c r="B28" s="531" t="s">
        <v>41</v>
      </c>
      <c r="C28" s="533"/>
      <c r="D28" s="535" t="str">
        <f>IF(C28&gt;0,VLOOKUP(C28,女子登録情報!$A$1:$H$2000,3,0),"")</f>
        <v/>
      </c>
      <c r="E28" s="535" t="str">
        <f>IF(C28&gt;0,VLOOKUP(C28,女子登録情報!$A$1:$H$2000,4,0),"")</f>
        <v/>
      </c>
      <c r="F28" s="272" t="str">
        <f>IF(C28&gt;0,VLOOKUP(C28,女子登録情報!$A$1:$H$2000,8,0),"")</f>
        <v/>
      </c>
      <c r="G28" s="519" t="e">
        <f>IF(F29&gt;0,VLOOKUP(F29,女子登録情報!$O$2:$P$49,2,0),"")</f>
        <v>#N/A</v>
      </c>
      <c r="H28" s="519" t="str">
        <f t="shared" ref="H28" si="25">IF(C28&gt;0,TEXT(C28,"100000000"),"")</f>
        <v/>
      </c>
      <c r="I28" s="519" t="str">
        <f>IFERROR(VLOOKUP(C28,女子登録情報!A:G,7,FALSE),"")</f>
        <v/>
      </c>
      <c r="J28" s="533"/>
      <c r="K28" s="273" t="s">
        <v>36</v>
      </c>
      <c r="L28" s="274"/>
      <c r="M28" s="275" t="str">
        <f>IF(L28&gt;0,VLOOKUP(L28,女子登録情報!$J$1:$K$21,2,0),"")</f>
        <v/>
      </c>
      <c r="N28" s="273" t="s">
        <v>37</v>
      </c>
      <c r="O28" s="533"/>
      <c r="P28" s="276" t="str">
        <f t="shared" si="21"/>
        <v/>
      </c>
      <c r="Q28" s="535" t="str">
        <f>IF(O28="","",AM28)</f>
        <v/>
      </c>
      <c r="R28" s="539"/>
      <c r="S28" s="544"/>
      <c r="T28" s="545"/>
      <c r="U28" s="506"/>
      <c r="V28" s="523"/>
      <c r="Y28" s="179">
        <f t="shared" si="1"/>
        <v>0</v>
      </c>
      <c r="Z28" s="428" t="str">
        <f>IF(C28="","",C28)</f>
        <v/>
      </c>
      <c r="AA28" s="178" t="str">
        <f t="shared" si="2"/>
        <v/>
      </c>
      <c r="AB28" s="178" t="str">
        <f t="shared" si="3"/>
        <v/>
      </c>
      <c r="AC28" s="178" t="str">
        <f t="shared" si="4"/>
        <v/>
      </c>
      <c r="AD28" s="178" t="str">
        <f t="shared" si="12"/>
        <v/>
      </c>
      <c r="AE28" s="181">
        <f t="shared" si="13"/>
        <v>0</v>
      </c>
      <c r="AF28" s="181" t="str">
        <f>IF(D28="","",D28)</f>
        <v/>
      </c>
      <c r="AI28" s="1">
        <f>IFERROR(IF(D28="",0,IF(COUNTIF($D$19:D28,D28)&gt;1,1,0)),0)</f>
        <v>0</v>
      </c>
      <c r="AK28" s="173">
        <f t="shared" si="14"/>
        <v>0</v>
      </c>
      <c r="AL28" s="173" t="str">
        <f t="shared" si="15"/>
        <v>00000</v>
      </c>
      <c r="AM28" s="185" t="str">
        <f t="shared" si="16"/>
        <v>0秒0</v>
      </c>
      <c r="AN28" s="186">
        <f t="shared" si="5"/>
        <v>0</v>
      </c>
      <c r="AO28" s="186" t="str">
        <f t="shared" si="6"/>
        <v>0</v>
      </c>
      <c r="AP28" s="186" t="str">
        <f t="shared" si="7"/>
        <v>0</v>
      </c>
      <c r="AQ28" s="186" t="str">
        <f t="shared" si="8"/>
        <v>0m</v>
      </c>
      <c r="AR28" s="186" t="str">
        <f t="shared" si="9"/>
        <v>点</v>
      </c>
      <c r="AS28" s="173">
        <f t="shared" si="10"/>
        <v>0</v>
      </c>
      <c r="AU28" s="173">
        <f t="shared" si="11"/>
        <v>0</v>
      </c>
      <c r="AV28" s="173">
        <f t="shared" si="17"/>
        <v>0</v>
      </c>
      <c r="AW28" s="173">
        <f t="shared" si="18"/>
        <v>0</v>
      </c>
      <c r="BA28" s="181">
        <f t="shared" si="19"/>
        <v>0</v>
      </c>
      <c r="BB28" s="181">
        <f>IFERROR(IF(BC28=0,0,IF(COUNTIF($BC$19:BC28,BC28)&gt;1,1,0)),"")</f>
        <v>0</v>
      </c>
      <c r="BC28" s="1">
        <f>C46</f>
        <v>0</v>
      </c>
    </row>
    <row r="29" spans="1:60" s="1" customFormat="1" ht="18" customHeight="1" thickBot="1">
      <c r="A29" s="529"/>
      <c r="B29" s="532"/>
      <c r="C29" s="534"/>
      <c r="D29" s="536"/>
      <c r="E29" s="536"/>
      <c r="F29" s="277" t="str">
        <f>IF(C28&gt;0,VLOOKUP(C28,女子登録情報!$A$1:$H$2000,5,0),"")</f>
        <v/>
      </c>
      <c r="G29" s="520"/>
      <c r="H29" s="520"/>
      <c r="I29" s="520"/>
      <c r="J29" s="542"/>
      <c r="K29" s="278" t="s">
        <v>38</v>
      </c>
      <c r="L29" s="274"/>
      <c r="M29" s="275" t="str">
        <f>IF(L29&gt;0,VLOOKUP(L29,女子登録情報!$J$2:$K$21,2,0),"")</f>
        <v/>
      </c>
      <c r="N29" s="278"/>
      <c r="O29" s="542"/>
      <c r="P29" s="283" t="str">
        <f t="shared" si="21"/>
        <v/>
      </c>
      <c r="Q29" s="537"/>
      <c r="R29" s="540"/>
      <c r="S29" s="546"/>
      <c r="T29" s="547"/>
      <c r="U29" s="507"/>
      <c r="V29" s="524"/>
      <c r="Y29" s="179">
        <f t="shared" si="1"/>
        <v>0</v>
      </c>
      <c r="Z29" s="428"/>
      <c r="AA29" s="178" t="str">
        <f t="shared" si="2"/>
        <v/>
      </c>
      <c r="AB29" s="178" t="str">
        <f t="shared" si="3"/>
        <v/>
      </c>
      <c r="AC29" s="178" t="str">
        <f t="shared" si="4"/>
        <v/>
      </c>
      <c r="AD29" s="178" t="str">
        <f t="shared" si="12"/>
        <v/>
      </c>
      <c r="AE29" s="181">
        <f t="shared" si="13"/>
        <v>0</v>
      </c>
      <c r="AF29" s="181" t="str">
        <f t="shared" ref="AF29:AF30" si="26">AF28</f>
        <v/>
      </c>
      <c r="AI29" s="1">
        <f>IFERROR(IF(D29="",0,IF(COUNTIF($D$19:D29,D29)&gt;1,1,0)),0)</f>
        <v>0</v>
      </c>
      <c r="AK29" s="173">
        <f t="shared" si="14"/>
        <v>0</v>
      </c>
      <c r="AL29" s="173" t="str">
        <f t="shared" si="15"/>
        <v>00000</v>
      </c>
      <c r="AM29" s="185" t="str">
        <f t="shared" si="16"/>
        <v>0秒0</v>
      </c>
      <c r="AN29" s="186">
        <f t="shared" si="5"/>
        <v>0</v>
      </c>
      <c r="AO29" s="186" t="str">
        <f t="shared" si="6"/>
        <v>0</v>
      </c>
      <c r="AP29" s="186" t="str">
        <f t="shared" si="7"/>
        <v>0</v>
      </c>
      <c r="AQ29" s="186" t="str">
        <f t="shared" si="8"/>
        <v>0m</v>
      </c>
      <c r="AR29" s="186" t="str">
        <f t="shared" si="9"/>
        <v>点</v>
      </c>
      <c r="AS29" s="173">
        <f t="shared" si="10"/>
        <v>0</v>
      </c>
      <c r="AU29" s="173">
        <f t="shared" si="11"/>
        <v>0</v>
      </c>
      <c r="AV29" s="173">
        <f t="shared" si="17"/>
        <v>0</v>
      </c>
      <c r="AW29" s="173">
        <f t="shared" si="18"/>
        <v>0</v>
      </c>
      <c r="BA29" s="181">
        <f t="shared" si="19"/>
        <v>0</v>
      </c>
      <c r="BB29" s="181">
        <f>IFERROR(IF(BC29=0,0,IF(COUNTIF($BC$19:BC29,BC29)&gt;1,1,0)),"")</f>
        <v>0</v>
      </c>
      <c r="BC29" s="1">
        <f>C49</f>
        <v>0</v>
      </c>
    </row>
    <row r="30" spans="1:60" s="1" customFormat="1" ht="18" customHeight="1" thickBot="1">
      <c r="A30" s="530"/>
      <c r="B30" s="557" t="s">
        <v>39</v>
      </c>
      <c r="C30" s="558"/>
      <c r="D30" s="559"/>
      <c r="E30" s="559"/>
      <c r="F30" s="560"/>
      <c r="G30" s="521"/>
      <c r="H30" s="521"/>
      <c r="I30" s="521"/>
      <c r="J30" s="543"/>
      <c r="K30" s="279" t="s">
        <v>40</v>
      </c>
      <c r="L30" s="280"/>
      <c r="M30" s="281" t="str">
        <f>IF(L30&gt;0,VLOOKUP(L30,女子登録情報!$J$2:$K$21,2,0),"")</f>
        <v/>
      </c>
      <c r="N30" s="282"/>
      <c r="O30" s="543"/>
      <c r="P30" s="284" t="str">
        <f t="shared" si="21"/>
        <v/>
      </c>
      <c r="Q30" s="538"/>
      <c r="R30" s="541"/>
      <c r="S30" s="548"/>
      <c r="T30" s="549"/>
      <c r="U30" s="522"/>
      <c r="V30" s="525"/>
      <c r="Y30" s="179">
        <f t="shared" si="1"/>
        <v>0</v>
      </c>
      <c r="Z30" s="428"/>
      <c r="AA30" s="178" t="str">
        <f t="shared" si="2"/>
        <v/>
      </c>
      <c r="AB30" s="178" t="str">
        <f t="shared" si="3"/>
        <v/>
      </c>
      <c r="AC30" s="178" t="str">
        <f t="shared" si="4"/>
        <v/>
      </c>
      <c r="AD30" s="178" t="str">
        <f t="shared" si="12"/>
        <v/>
      </c>
      <c r="AE30" s="181">
        <f t="shared" si="13"/>
        <v>0</v>
      </c>
      <c r="AF30" s="181" t="str">
        <f t="shared" si="26"/>
        <v/>
      </c>
      <c r="AI30" s="1">
        <f>IFERROR(IF(D30="",0,IF(COUNTIF($D$19:D30,D30)&gt;1,1,0)),0)</f>
        <v>0</v>
      </c>
      <c r="AK30" s="173">
        <f t="shared" si="14"/>
        <v>0</v>
      </c>
      <c r="AL30" s="173" t="str">
        <f t="shared" si="15"/>
        <v>00000</v>
      </c>
      <c r="AM30" s="185" t="str">
        <f t="shared" si="16"/>
        <v>0秒0</v>
      </c>
      <c r="AN30" s="186">
        <f t="shared" si="5"/>
        <v>0</v>
      </c>
      <c r="AO30" s="186" t="str">
        <f t="shared" si="6"/>
        <v>0</v>
      </c>
      <c r="AP30" s="186" t="str">
        <f t="shared" si="7"/>
        <v>0</v>
      </c>
      <c r="AQ30" s="186" t="str">
        <f t="shared" si="8"/>
        <v>0m</v>
      </c>
      <c r="AR30" s="186" t="str">
        <f t="shared" si="9"/>
        <v>点</v>
      </c>
      <c r="AS30" s="173">
        <f t="shared" si="10"/>
        <v>0</v>
      </c>
      <c r="AU30" s="173">
        <f t="shared" si="11"/>
        <v>0</v>
      </c>
      <c r="AV30" s="173">
        <f t="shared" si="17"/>
        <v>0</v>
      </c>
      <c r="AW30" s="173">
        <f t="shared" si="18"/>
        <v>0</v>
      </c>
      <c r="BA30" s="181">
        <f t="shared" si="19"/>
        <v>0</v>
      </c>
      <c r="BB30" s="181">
        <f>IFERROR(IF(BC30=0,0,IF(COUNTIF($BC$19:BC30,BC30)&gt;1,1,0)),"")</f>
        <v>0</v>
      </c>
      <c r="BC30" s="1">
        <f>C52</f>
        <v>0</v>
      </c>
    </row>
    <row r="31" spans="1:60" s="1" customFormat="1" ht="18" customHeight="1" thickTop="1" thickBot="1">
      <c r="A31" s="528" t="s">
        <v>6043</v>
      </c>
      <c r="B31" s="531" t="s">
        <v>41</v>
      </c>
      <c r="C31" s="533"/>
      <c r="D31" s="535" t="str">
        <f>IF(C31&gt;0,VLOOKUP(C31,女子登録情報!$A$1:$H$2000,3,0),"")</f>
        <v/>
      </c>
      <c r="E31" s="535" t="str">
        <f>IF(C31&gt;0,VLOOKUP(C31,女子登録情報!$A$1:$H$2000,4,0),"")</f>
        <v/>
      </c>
      <c r="F31" s="272" t="str">
        <f>IF(C31&gt;0,VLOOKUP(C31,女子登録情報!$A$1:$H$2000,8,0),"")</f>
        <v/>
      </c>
      <c r="G31" s="519" t="e">
        <f>IF(F32&gt;0,VLOOKUP(F32,女子登録情報!$O$2:$P$49,2,0),"")</f>
        <v>#N/A</v>
      </c>
      <c r="H31" s="519" t="str">
        <f t="shared" ref="H31" si="27">IF(C31&gt;0,TEXT(C31,"100000000"),"")</f>
        <v/>
      </c>
      <c r="I31" s="519" t="str">
        <f>IFERROR(VLOOKUP(C31,女子登録情報!A:G,7,FALSE),"")</f>
        <v/>
      </c>
      <c r="J31" s="533"/>
      <c r="K31" s="273" t="s">
        <v>36</v>
      </c>
      <c r="L31" s="274"/>
      <c r="M31" s="275" t="str">
        <f>IF(L31&gt;0,VLOOKUP(L31,女子登録情報!$J$1:$K$21,2,0),"")</f>
        <v/>
      </c>
      <c r="N31" s="273" t="s">
        <v>37</v>
      </c>
      <c r="O31" s="533"/>
      <c r="P31" s="276" t="str">
        <f t="shared" si="21"/>
        <v/>
      </c>
      <c r="Q31" s="535" t="str">
        <f>IF(O31="","",AM31)</f>
        <v/>
      </c>
      <c r="R31" s="539"/>
      <c r="S31" s="544"/>
      <c r="T31" s="545"/>
      <c r="U31" s="506"/>
      <c r="V31" s="523"/>
      <c r="Y31" s="179">
        <f t="shared" si="1"/>
        <v>0</v>
      </c>
      <c r="Z31" s="428" t="str">
        <f>IF(C31="","",C31)</f>
        <v/>
      </c>
      <c r="AA31" s="178" t="str">
        <f t="shared" si="2"/>
        <v/>
      </c>
      <c r="AB31" s="178" t="str">
        <f t="shared" si="3"/>
        <v/>
      </c>
      <c r="AC31" s="178" t="str">
        <f t="shared" si="4"/>
        <v/>
      </c>
      <c r="AD31" s="178" t="str">
        <f t="shared" si="12"/>
        <v/>
      </c>
      <c r="AE31" s="181">
        <f t="shared" si="13"/>
        <v>0</v>
      </c>
      <c r="AF31" s="181" t="str">
        <f>IF(D31="","",D31)</f>
        <v/>
      </c>
      <c r="AI31" s="1">
        <f>IFERROR(IF(D31="",0,IF(COUNTIF($D$19:D31,D31)&gt;1,1,0)),0)</f>
        <v>0</v>
      </c>
      <c r="AK31" s="173">
        <f t="shared" si="14"/>
        <v>0</v>
      </c>
      <c r="AL31" s="173" t="str">
        <f t="shared" si="15"/>
        <v>00000</v>
      </c>
      <c r="AM31" s="185" t="str">
        <f t="shared" si="16"/>
        <v>0秒0</v>
      </c>
      <c r="AN31" s="186">
        <f t="shared" si="5"/>
        <v>0</v>
      </c>
      <c r="AO31" s="186" t="str">
        <f t="shared" si="6"/>
        <v>0</v>
      </c>
      <c r="AP31" s="186" t="str">
        <f t="shared" si="7"/>
        <v>0</v>
      </c>
      <c r="AQ31" s="186" t="str">
        <f t="shared" si="8"/>
        <v>0m</v>
      </c>
      <c r="AR31" s="186" t="str">
        <f t="shared" si="9"/>
        <v>点</v>
      </c>
      <c r="AS31" s="173">
        <f t="shared" si="10"/>
        <v>0</v>
      </c>
      <c r="AU31" s="173">
        <f t="shared" si="11"/>
        <v>0</v>
      </c>
      <c r="AV31" s="173">
        <f t="shared" si="17"/>
        <v>0</v>
      </c>
      <c r="AW31" s="173">
        <f t="shared" si="18"/>
        <v>0</v>
      </c>
      <c r="BA31" s="181">
        <f t="shared" si="19"/>
        <v>0</v>
      </c>
      <c r="BB31" s="181">
        <f>IFERROR(IF(BC31=0,0,IF(COUNTIF($BC$19:BC31,BC31)&gt;1,1,0)),"")</f>
        <v>0</v>
      </c>
      <c r="BC31" s="1">
        <f>C55</f>
        <v>0</v>
      </c>
    </row>
    <row r="32" spans="1:60" s="1" customFormat="1" ht="18" customHeight="1" thickBot="1">
      <c r="A32" s="529"/>
      <c r="B32" s="532"/>
      <c r="C32" s="534"/>
      <c r="D32" s="536"/>
      <c r="E32" s="536"/>
      <c r="F32" s="277" t="str">
        <f>IF(C31&gt;0,VLOOKUP(C31,女子登録情報!$A$1:$H$2000,5,0),"")</f>
        <v/>
      </c>
      <c r="G32" s="520"/>
      <c r="H32" s="520"/>
      <c r="I32" s="520"/>
      <c r="J32" s="542"/>
      <c r="K32" s="278" t="s">
        <v>38</v>
      </c>
      <c r="L32" s="274"/>
      <c r="M32" s="275" t="str">
        <f>IF(L32&gt;0,VLOOKUP(L32,女子登録情報!$J$2:$K$21,2,0),"")</f>
        <v/>
      </c>
      <c r="N32" s="278"/>
      <c r="O32" s="542"/>
      <c r="P32" s="283" t="str">
        <f t="shared" si="21"/>
        <v/>
      </c>
      <c r="Q32" s="537"/>
      <c r="R32" s="540"/>
      <c r="S32" s="546"/>
      <c r="T32" s="547"/>
      <c r="U32" s="507"/>
      <c r="V32" s="524"/>
      <c r="Y32" s="179">
        <f t="shared" si="1"/>
        <v>0</v>
      </c>
      <c r="Z32" s="428"/>
      <c r="AA32" s="178" t="str">
        <f t="shared" si="2"/>
        <v/>
      </c>
      <c r="AB32" s="178" t="str">
        <f t="shared" si="3"/>
        <v/>
      </c>
      <c r="AC32" s="178" t="str">
        <f t="shared" si="4"/>
        <v/>
      </c>
      <c r="AD32" s="178" t="str">
        <f t="shared" si="12"/>
        <v/>
      </c>
      <c r="AE32" s="181">
        <f t="shared" si="13"/>
        <v>0</v>
      </c>
      <c r="AF32" s="181" t="str">
        <f t="shared" ref="AF32:AF33" si="28">AF31</f>
        <v/>
      </c>
      <c r="AI32" s="1">
        <f>IFERROR(IF(D32="",0,IF(COUNTIF($D$19:D32,D32)&gt;1,1,0)),0)</f>
        <v>0</v>
      </c>
      <c r="AK32" s="173">
        <f t="shared" si="14"/>
        <v>0</v>
      </c>
      <c r="AL32" s="173" t="str">
        <f t="shared" si="15"/>
        <v>00000</v>
      </c>
      <c r="AM32" s="185" t="str">
        <f t="shared" si="16"/>
        <v>0秒0</v>
      </c>
      <c r="AN32" s="186">
        <f t="shared" si="5"/>
        <v>0</v>
      </c>
      <c r="AO32" s="186" t="str">
        <f t="shared" si="6"/>
        <v>0</v>
      </c>
      <c r="AP32" s="186" t="str">
        <f t="shared" si="7"/>
        <v>0</v>
      </c>
      <c r="AQ32" s="186" t="str">
        <f t="shared" si="8"/>
        <v>0m</v>
      </c>
      <c r="AR32" s="186" t="str">
        <f t="shared" si="9"/>
        <v>点</v>
      </c>
      <c r="AS32" s="173">
        <f t="shared" si="10"/>
        <v>0</v>
      </c>
      <c r="AU32" s="173">
        <f t="shared" si="11"/>
        <v>0</v>
      </c>
      <c r="AV32" s="173">
        <f t="shared" si="17"/>
        <v>0</v>
      </c>
      <c r="AW32" s="173">
        <f t="shared" si="18"/>
        <v>0</v>
      </c>
      <c r="BA32" s="181">
        <f t="shared" si="19"/>
        <v>0</v>
      </c>
      <c r="BB32" s="181">
        <f>IFERROR(IF(BC32=0,0,IF(COUNTIF($BC$19:BC32,BC32)&gt;1,1,0)),"")</f>
        <v>0</v>
      </c>
      <c r="BC32" s="1">
        <f>C58</f>
        <v>0</v>
      </c>
    </row>
    <row r="33" spans="1:55" s="1" customFormat="1" ht="18" customHeight="1" thickBot="1">
      <c r="A33" s="530"/>
      <c r="B33" s="557" t="s">
        <v>39</v>
      </c>
      <c r="C33" s="558"/>
      <c r="D33" s="559"/>
      <c r="E33" s="559"/>
      <c r="F33" s="560"/>
      <c r="G33" s="521"/>
      <c r="H33" s="521"/>
      <c r="I33" s="521"/>
      <c r="J33" s="543"/>
      <c r="K33" s="279" t="s">
        <v>40</v>
      </c>
      <c r="L33" s="280"/>
      <c r="M33" s="281" t="str">
        <f>IF(L33&gt;0,VLOOKUP(L33,女子登録情報!$J$2:$K$21,2,0),"")</f>
        <v/>
      </c>
      <c r="N33" s="282"/>
      <c r="O33" s="543"/>
      <c r="P33" s="284" t="str">
        <f t="shared" si="21"/>
        <v/>
      </c>
      <c r="Q33" s="538"/>
      <c r="R33" s="541"/>
      <c r="S33" s="548"/>
      <c r="T33" s="549"/>
      <c r="U33" s="522"/>
      <c r="V33" s="525"/>
      <c r="Y33" s="179">
        <f t="shared" si="1"/>
        <v>0</v>
      </c>
      <c r="Z33" s="428"/>
      <c r="AA33" s="178" t="str">
        <f t="shared" si="2"/>
        <v/>
      </c>
      <c r="AB33" s="178" t="str">
        <f t="shared" si="3"/>
        <v/>
      </c>
      <c r="AC33" s="178" t="str">
        <f t="shared" si="4"/>
        <v/>
      </c>
      <c r="AD33" s="178" t="str">
        <f t="shared" si="12"/>
        <v/>
      </c>
      <c r="AE33" s="181">
        <f t="shared" si="13"/>
        <v>0</v>
      </c>
      <c r="AF33" s="181" t="str">
        <f t="shared" si="28"/>
        <v/>
      </c>
      <c r="AI33" s="1">
        <f>IFERROR(IF(D33="",0,IF(COUNTIF($D$19:D33,D33)&gt;1,1,0)),0)</f>
        <v>0</v>
      </c>
      <c r="AK33" s="173">
        <f t="shared" si="14"/>
        <v>0</v>
      </c>
      <c r="AL33" s="173" t="str">
        <f t="shared" si="15"/>
        <v>00000</v>
      </c>
      <c r="AM33" s="185" t="str">
        <f t="shared" si="16"/>
        <v>0秒0</v>
      </c>
      <c r="AN33" s="186">
        <f t="shared" si="5"/>
        <v>0</v>
      </c>
      <c r="AO33" s="186" t="str">
        <f t="shared" si="6"/>
        <v>0</v>
      </c>
      <c r="AP33" s="186" t="str">
        <f t="shared" si="7"/>
        <v>0</v>
      </c>
      <c r="AQ33" s="186" t="str">
        <f t="shared" si="8"/>
        <v>0m</v>
      </c>
      <c r="AR33" s="186" t="str">
        <f t="shared" si="9"/>
        <v>点</v>
      </c>
      <c r="AS33" s="173">
        <f t="shared" si="10"/>
        <v>0</v>
      </c>
      <c r="AU33" s="173">
        <f t="shared" si="11"/>
        <v>0</v>
      </c>
      <c r="AV33" s="173">
        <f t="shared" si="17"/>
        <v>0</v>
      </c>
      <c r="AW33" s="173">
        <f t="shared" si="18"/>
        <v>0</v>
      </c>
      <c r="BA33" s="181">
        <f t="shared" si="19"/>
        <v>0</v>
      </c>
      <c r="BB33" s="181">
        <f>IFERROR(IF(BC33=0,0,IF(COUNTIF($BC$19:BC33,BC33)&gt;1,1,0)),"")</f>
        <v>0</v>
      </c>
      <c r="BC33" s="1">
        <f>C61</f>
        <v>0</v>
      </c>
    </row>
    <row r="34" spans="1:55" s="1" customFormat="1" ht="18" customHeight="1" thickTop="1" thickBot="1">
      <c r="A34" s="528" t="s">
        <v>6064</v>
      </c>
      <c r="B34" s="531" t="s">
        <v>41</v>
      </c>
      <c r="C34" s="533"/>
      <c r="D34" s="535" t="str">
        <f>IF(C34&gt;0,VLOOKUP(C34,女子登録情報!$A$1:$H$2000,3,0),"")</f>
        <v/>
      </c>
      <c r="E34" s="535" t="str">
        <f>IF(C34&gt;0,VLOOKUP(C34,女子登録情報!$A$1:$H$2000,4,0),"")</f>
        <v/>
      </c>
      <c r="F34" s="272" t="str">
        <f>IF(C34&gt;0,VLOOKUP(C34,女子登録情報!$A$1:$H$2000,8,0),"")</f>
        <v/>
      </c>
      <c r="G34" s="519" t="e">
        <f>IF(F35&gt;0,VLOOKUP(F35,女子登録情報!$O$2:$P$49,2,0),"")</f>
        <v>#N/A</v>
      </c>
      <c r="H34" s="519" t="str">
        <f t="shared" ref="H34" si="29">IF(C34&gt;0,TEXT(C34,"100000000"),"")</f>
        <v/>
      </c>
      <c r="I34" s="519" t="str">
        <f>IFERROR(VLOOKUP(C34,女子登録情報!A:G,7,FALSE),"")</f>
        <v/>
      </c>
      <c r="J34" s="533"/>
      <c r="K34" s="273" t="s">
        <v>36</v>
      </c>
      <c r="L34" s="274"/>
      <c r="M34" s="275" t="str">
        <f>IF(L34&gt;0,VLOOKUP(L34,女子登録情報!$J$1:$K$21,2,0),"")</f>
        <v/>
      </c>
      <c r="N34" s="273" t="s">
        <v>37</v>
      </c>
      <c r="O34" s="533"/>
      <c r="P34" s="276" t="str">
        <f t="shared" si="21"/>
        <v/>
      </c>
      <c r="Q34" s="535" t="str">
        <f>IF(O34="","",AM34)</f>
        <v/>
      </c>
      <c r="R34" s="539"/>
      <c r="S34" s="544"/>
      <c r="T34" s="545"/>
      <c r="U34" s="506"/>
      <c r="V34" s="523"/>
      <c r="Y34" s="179">
        <f t="shared" si="1"/>
        <v>0</v>
      </c>
      <c r="Z34" s="428" t="str">
        <f>IF(C34="","",C34)</f>
        <v/>
      </c>
      <c r="AA34" s="178" t="str">
        <f t="shared" si="2"/>
        <v/>
      </c>
      <c r="AB34" s="178" t="str">
        <f t="shared" si="3"/>
        <v/>
      </c>
      <c r="AC34" s="178" t="str">
        <f t="shared" si="4"/>
        <v/>
      </c>
      <c r="AD34" s="178" t="str">
        <f t="shared" si="12"/>
        <v/>
      </c>
      <c r="AE34" s="181">
        <f t="shared" si="13"/>
        <v>0</v>
      </c>
      <c r="AF34" s="181" t="str">
        <f>IF(D34="","",D34)</f>
        <v/>
      </c>
      <c r="AI34" s="1">
        <f>IFERROR(IF(D34="",0,IF(COUNTIF($D$19:D34,D34)&gt;1,1,0)),0)</f>
        <v>0</v>
      </c>
      <c r="AK34" s="173">
        <f t="shared" si="14"/>
        <v>0</v>
      </c>
      <c r="AL34" s="173" t="str">
        <f t="shared" si="15"/>
        <v>00000</v>
      </c>
      <c r="AM34" s="185" t="str">
        <f t="shared" si="16"/>
        <v>0秒0</v>
      </c>
      <c r="AN34" s="186">
        <f t="shared" si="5"/>
        <v>0</v>
      </c>
      <c r="AO34" s="186" t="str">
        <f t="shared" si="6"/>
        <v>0</v>
      </c>
      <c r="AP34" s="186" t="str">
        <f t="shared" si="7"/>
        <v>0</v>
      </c>
      <c r="AQ34" s="186" t="str">
        <f t="shared" si="8"/>
        <v>0m</v>
      </c>
      <c r="AR34" s="186" t="str">
        <f t="shared" si="9"/>
        <v>点</v>
      </c>
      <c r="AS34" s="173">
        <f t="shared" si="10"/>
        <v>0</v>
      </c>
      <c r="AU34" s="173">
        <f t="shared" si="11"/>
        <v>0</v>
      </c>
      <c r="AV34" s="173">
        <f t="shared" si="17"/>
        <v>0</v>
      </c>
      <c r="AW34" s="173">
        <f t="shared" si="18"/>
        <v>0</v>
      </c>
      <c r="BA34" s="181">
        <f t="shared" si="19"/>
        <v>0</v>
      </c>
      <c r="BB34" s="181">
        <f>IFERROR(IF(BC34=0,0,IF(COUNTIF($BC$19:BC34,BC34)&gt;1,1,0)),"")</f>
        <v>0</v>
      </c>
      <c r="BC34" s="1">
        <f>C64</f>
        <v>0</v>
      </c>
    </row>
    <row r="35" spans="1:55" s="1" customFormat="1" ht="18" customHeight="1" thickBot="1">
      <c r="A35" s="529"/>
      <c r="B35" s="532"/>
      <c r="C35" s="534"/>
      <c r="D35" s="536"/>
      <c r="E35" s="536"/>
      <c r="F35" s="277" t="str">
        <f>IF(C34&gt;0,VLOOKUP(C34,女子登録情報!$A$1:$H$2000,5,0),"")</f>
        <v/>
      </c>
      <c r="G35" s="520"/>
      <c r="H35" s="520"/>
      <c r="I35" s="520"/>
      <c r="J35" s="542"/>
      <c r="K35" s="278" t="s">
        <v>38</v>
      </c>
      <c r="L35" s="274"/>
      <c r="M35" s="275" t="str">
        <f>IF(L35&gt;0,VLOOKUP(L35,女子登録情報!$J$2:$K$21,2,0),"")</f>
        <v/>
      </c>
      <c r="N35" s="278"/>
      <c r="O35" s="542"/>
      <c r="P35" s="283" t="str">
        <f t="shared" si="21"/>
        <v/>
      </c>
      <c r="Q35" s="537"/>
      <c r="R35" s="540"/>
      <c r="S35" s="546"/>
      <c r="T35" s="547"/>
      <c r="U35" s="507"/>
      <c r="V35" s="524"/>
      <c r="Y35" s="179">
        <f t="shared" si="1"/>
        <v>0</v>
      </c>
      <c r="Z35" s="428"/>
      <c r="AA35" s="178" t="str">
        <f t="shared" si="2"/>
        <v/>
      </c>
      <c r="AB35" s="178" t="str">
        <f t="shared" si="3"/>
        <v/>
      </c>
      <c r="AC35" s="178" t="str">
        <f t="shared" si="4"/>
        <v/>
      </c>
      <c r="AD35" s="178" t="str">
        <f t="shared" si="12"/>
        <v/>
      </c>
      <c r="AE35" s="181">
        <f t="shared" si="13"/>
        <v>0</v>
      </c>
      <c r="AF35" s="181" t="str">
        <f t="shared" ref="AF35:AF36" si="30">AF34</f>
        <v/>
      </c>
      <c r="AI35" s="1">
        <f>IFERROR(IF(D35="",0,IF(COUNTIF($D$19:D35,D35)&gt;1,1,0)),0)</f>
        <v>0</v>
      </c>
      <c r="AK35" s="173">
        <f t="shared" si="14"/>
        <v>0</v>
      </c>
      <c r="AL35" s="173" t="str">
        <f t="shared" si="15"/>
        <v>00000</v>
      </c>
      <c r="AM35" s="185" t="str">
        <f t="shared" si="16"/>
        <v>0秒0</v>
      </c>
      <c r="AN35" s="186">
        <f t="shared" si="5"/>
        <v>0</v>
      </c>
      <c r="AO35" s="186" t="str">
        <f t="shared" si="6"/>
        <v>0</v>
      </c>
      <c r="AP35" s="186" t="str">
        <f t="shared" si="7"/>
        <v>0</v>
      </c>
      <c r="AQ35" s="186" t="str">
        <f t="shared" si="8"/>
        <v>0m</v>
      </c>
      <c r="AR35" s="186" t="str">
        <f t="shared" si="9"/>
        <v>点</v>
      </c>
      <c r="AS35" s="173">
        <f t="shared" si="10"/>
        <v>0</v>
      </c>
      <c r="AU35" s="173">
        <f t="shared" si="11"/>
        <v>0</v>
      </c>
      <c r="AV35" s="173">
        <f t="shared" si="17"/>
        <v>0</v>
      </c>
      <c r="AW35" s="173">
        <f t="shared" si="18"/>
        <v>0</v>
      </c>
      <c r="BA35" s="181">
        <f t="shared" si="19"/>
        <v>0</v>
      </c>
      <c r="BB35" s="181">
        <f>IFERROR(IF(BC35=0,0,IF(COUNTIF($BC$19:BC35,BC35)&gt;1,1,0)),"")</f>
        <v>0</v>
      </c>
      <c r="BC35" s="1">
        <f>C67</f>
        <v>0</v>
      </c>
    </row>
    <row r="36" spans="1:55" s="1" customFormat="1" ht="18" customHeight="1" thickBot="1">
      <c r="A36" s="530"/>
      <c r="B36" s="557" t="s">
        <v>2889</v>
      </c>
      <c r="C36" s="558"/>
      <c r="D36" s="559"/>
      <c r="E36" s="559"/>
      <c r="F36" s="560"/>
      <c r="G36" s="521"/>
      <c r="H36" s="521"/>
      <c r="I36" s="521"/>
      <c r="J36" s="543"/>
      <c r="K36" s="279" t="s">
        <v>40</v>
      </c>
      <c r="L36" s="280"/>
      <c r="M36" s="281" t="str">
        <f>IF(L36&gt;0,VLOOKUP(L36,女子登録情報!$J$2:$K$21,2,0),"")</f>
        <v/>
      </c>
      <c r="N36" s="282"/>
      <c r="O36" s="543"/>
      <c r="P36" s="284" t="str">
        <f t="shared" si="21"/>
        <v/>
      </c>
      <c r="Q36" s="538"/>
      <c r="R36" s="541"/>
      <c r="S36" s="548"/>
      <c r="T36" s="549"/>
      <c r="U36" s="522"/>
      <c r="V36" s="525"/>
      <c r="Y36" s="179">
        <f t="shared" si="1"/>
        <v>0</v>
      </c>
      <c r="Z36" s="428"/>
      <c r="AA36" s="178" t="str">
        <f t="shared" si="2"/>
        <v/>
      </c>
      <c r="AB36" s="178" t="str">
        <f t="shared" si="3"/>
        <v/>
      </c>
      <c r="AC36" s="178" t="str">
        <f t="shared" si="4"/>
        <v/>
      </c>
      <c r="AD36" s="178" t="str">
        <f t="shared" si="12"/>
        <v/>
      </c>
      <c r="AE36" s="181">
        <f t="shared" si="13"/>
        <v>0</v>
      </c>
      <c r="AF36" s="181" t="str">
        <f t="shared" si="30"/>
        <v/>
      </c>
      <c r="AI36" s="1">
        <f>IFERROR(IF(D36="",0,IF(COUNTIF($D$19:D36,D36)&gt;1,1,0)),0)</f>
        <v>0</v>
      </c>
      <c r="AK36" s="173">
        <f t="shared" si="14"/>
        <v>0</v>
      </c>
      <c r="AL36" s="173" t="str">
        <f t="shared" si="15"/>
        <v>00000</v>
      </c>
      <c r="AM36" s="185" t="str">
        <f t="shared" si="16"/>
        <v>0秒0</v>
      </c>
      <c r="AN36" s="186">
        <f t="shared" si="5"/>
        <v>0</v>
      </c>
      <c r="AO36" s="186" t="str">
        <f t="shared" si="6"/>
        <v>0</v>
      </c>
      <c r="AP36" s="186" t="str">
        <f t="shared" si="7"/>
        <v>0</v>
      </c>
      <c r="AQ36" s="186" t="str">
        <f t="shared" si="8"/>
        <v>0m</v>
      </c>
      <c r="AR36" s="186" t="str">
        <f t="shared" si="9"/>
        <v>点</v>
      </c>
      <c r="AS36" s="173">
        <f t="shared" si="10"/>
        <v>0</v>
      </c>
      <c r="AU36" s="173">
        <f t="shared" si="11"/>
        <v>0</v>
      </c>
      <c r="AV36" s="173">
        <f t="shared" si="17"/>
        <v>0</v>
      </c>
      <c r="AW36" s="173">
        <f t="shared" si="18"/>
        <v>0</v>
      </c>
      <c r="BA36" s="181">
        <f t="shared" si="19"/>
        <v>0</v>
      </c>
      <c r="BB36" s="181">
        <f>IFERROR(IF(BC36=0,0,IF(COUNTIF($BC$19:BC36,BC36)&gt;1,1,0)),"")</f>
        <v>0</v>
      </c>
      <c r="BC36" s="1">
        <f>C70</f>
        <v>0</v>
      </c>
    </row>
    <row r="37" spans="1:55" s="1" customFormat="1" ht="18" customHeight="1" thickTop="1" thickBot="1">
      <c r="A37" s="528" t="s">
        <v>6065</v>
      </c>
      <c r="B37" s="531" t="s">
        <v>41</v>
      </c>
      <c r="C37" s="533"/>
      <c r="D37" s="535" t="str">
        <f>IF(C37&gt;0,VLOOKUP(C37,女子登録情報!$A$1:$H$2000,3,0),"")</f>
        <v/>
      </c>
      <c r="E37" s="535" t="str">
        <f>IF(C37&gt;0,VLOOKUP(C37,女子登録情報!$A$1:$H$2000,4,0),"")</f>
        <v/>
      </c>
      <c r="F37" s="272" t="str">
        <f>IF(C37&gt;0,VLOOKUP(C37,女子登録情報!$A$1:$H$2000,8,0),"")</f>
        <v/>
      </c>
      <c r="G37" s="519" t="e">
        <f>IF(F38&gt;0,VLOOKUP(F38,女子登録情報!$O$2:$P$49,2,0),"")</f>
        <v>#N/A</v>
      </c>
      <c r="H37" s="519" t="str">
        <f t="shared" ref="H37" si="31">IF(C37&gt;0,TEXT(C37,"100000000"),"")</f>
        <v/>
      </c>
      <c r="I37" s="519" t="str">
        <f>IFERROR(VLOOKUP(C37,女子登録情報!A:G,7,FALSE),"")</f>
        <v/>
      </c>
      <c r="J37" s="533"/>
      <c r="K37" s="273" t="s">
        <v>36</v>
      </c>
      <c r="L37" s="274"/>
      <c r="M37" s="275" t="str">
        <f>IF(L37&gt;0,VLOOKUP(L37,女子登録情報!$J$1:$K$21,2,0),"")</f>
        <v/>
      </c>
      <c r="N37" s="273" t="s">
        <v>37</v>
      </c>
      <c r="O37" s="533"/>
      <c r="P37" s="276" t="str">
        <f t="shared" si="21"/>
        <v/>
      </c>
      <c r="Q37" s="535" t="str">
        <f>IF(O37="","",AM37)</f>
        <v/>
      </c>
      <c r="R37" s="539"/>
      <c r="S37" s="544"/>
      <c r="T37" s="545"/>
      <c r="U37" s="506"/>
      <c r="V37" s="523"/>
      <c r="Y37" s="179">
        <f t="shared" si="1"/>
        <v>0</v>
      </c>
      <c r="Z37" s="428" t="str">
        <f>IF(C37="","",C37)</f>
        <v/>
      </c>
      <c r="AA37" s="178" t="str">
        <f t="shared" si="2"/>
        <v/>
      </c>
      <c r="AB37" s="178" t="str">
        <f t="shared" si="3"/>
        <v/>
      </c>
      <c r="AC37" s="178" t="str">
        <f t="shared" si="4"/>
        <v/>
      </c>
      <c r="AD37" s="178" t="str">
        <f t="shared" si="12"/>
        <v/>
      </c>
      <c r="AE37" s="181">
        <f t="shared" si="13"/>
        <v>0</v>
      </c>
      <c r="AF37" s="181" t="str">
        <f>IF(D37="","",D37)</f>
        <v/>
      </c>
      <c r="AI37" s="1">
        <f>IFERROR(IF(D37="",0,IF(COUNTIF($D$19:D37,D37)&gt;1,1,0)),0)</f>
        <v>0</v>
      </c>
      <c r="AK37" s="173">
        <f t="shared" si="14"/>
        <v>0</v>
      </c>
      <c r="AL37" s="173" t="str">
        <f t="shared" si="15"/>
        <v>00000</v>
      </c>
      <c r="AM37" s="185" t="str">
        <f>IF(AN37=0,AO37&amp;"秒"&amp;AP37,AN37&amp;"分"&amp;AO37&amp;"秒"&amp;AP37)</f>
        <v>0秒0</v>
      </c>
      <c r="AN37" s="186">
        <f t="shared" si="5"/>
        <v>0</v>
      </c>
      <c r="AO37" s="186" t="str">
        <f t="shared" si="6"/>
        <v>0</v>
      </c>
      <c r="AP37" s="186" t="str">
        <f t="shared" si="7"/>
        <v>0</v>
      </c>
      <c r="AQ37" s="186" t="str">
        <f t="shared" si="8"/>
        <v>0m</v>
      </c>
      <c r="AR37" s="186" t="str">
        <f t="shared" si="9"/>
        <v>点</v>
      </c>
      <c r="AS37" s="173">
        <f t="shared" si="10"/>
        <v>0</v>
      </c>
      <c r="AU37" s="173">
        <f t="shared" si="11"/>
        <v>0</v>
      </c>
      <c r="AV37" s="173">
        <f t="shared" si="17"/>
        <v>0</v>
      </c>
      <c r="AW37" s="173">
        <f t="shared" si="18"/>
        <v>0</v>
      </c>
      <c r="BA37" s="181">
        <f t="shared" si="19"/>
        <v>0</v>
      </c>
      <c r="BB37" s="181">
        <f>IFERROR(IF(BC37=0,0,IF(COUNTIF($BC$19:BC37,BC37)&gt;1,1,0)),"")</f>
        <v>0</v>
      </c>
      <c r="BC37" s="1">
        <f>C73</f>
        <v>0</v>
      </c>
    </row>
    <row r="38" spans="1:55" s="1" customFormat="1" ht="18" customHeight="1" thickBot="1">
      <c r="A38" s="529"/>
      <c r="B38" s="532"/>
      <c r="C38" s="534"/>
      <c r="D38" s="536"/>
      <c r="E38" s="536"/>
      <c r="F38" s="277" t="str">
        <f>IF(C37&gt;0,VLOOKUP(C37,女子登録情報!$A$1:$H$2000,5,0),"")</f>
        <v/>
      </c>
      <c r="G38" s="520"/>
      <c r="H38" s="520"/>
      <c r="I38" s="520"/>
      <c r="J38" s="542"/>
      <c r="K38" s="278" t="s">
        <v>38</v>
      </c>
      <c r="L38" s="274"/>
      <c r="M38" s="275" t="str">
        <f>IF(L38&gt;0,VLOOKUP(L38,女子登録情報!$J$2:$K$21,2,0),"")</f>
        <v/>
      </c>
      <c r="N38" s="278"/>
      <c r="O38" s="542"/>
      <c r="P38" s="283" t="str">
        <f t="shared" si="21"/>
        <v/>
      </c>
      <c r="Q38" s="537"/>
      <c r="R38" s="540"/>
      <c r="S38" s="546"/>
      <c r="T38" s="547"/>
      <c r="U38" s="507"/>
      <c r="V38" s="524"/>
      <c r="Y38" s="179">
        <f t="shared" si="1"/>
        <v>0</v>
      </c>
      <c r="Z38" s="428"/>
      <c r="AA38" s="178" t="str">
        <f t="shared" si="2"/>
        <v/>
      </c>
      <c r="AB38" s="178" t="str">
        <f t="shared" si="3"/>
        <v/>
      </c>
      <c r="AC38" s="178" t="str">
        <f t="shared" si="4"/>
        <v/>
      </c>
      <c r="AD38" s="178" t="str">
        <f t="shared" si="12"/>
        <v/>
      </c>
      <c r="AE38" s="181">
        <f t="shared" si="13"/>
        <v>0</v>
      </c>
      <c r="AF38" s="181" t="str">
        <f t="shared" ref="AF38:AF39" si="32">AF37</f>
        <v/>
      </c>
      <c r="AI38" s="1">
        <f>IFERROR(IF(D38="",0,IF(COUNTIF($D$19:D38,D38)&gt;1,1,0)),0)</f>
        <v>0</v>
      </c>
      <c r="AK38" s="173">
        <f t="shared" si="14"/>
        <v>0</v>
      </c>
      <c r="AL38" s="173" t="str">
        <f t="shared" si="15"/>
        <v>00000</v>
      </c>
      <c r="AM38" s="185" t="str">
        <f t="shared" si="16"/>
        <v>0秒0</v>
      </c>
      <c r="AN38" s="186">
        <f t="shared" si="5"/>
        <v>0</v>
      </c>
      <c r="AO38" s="186" t="str">
        <f t="shared" si="6"/>
        <v>0</v>
      </c>
      <c r="AP38" s="186" t="str">
        <f t="shared" si="7"/>
        <v>0</v>
      </c>
      <c r="AQ38" s="186" t="str">
        <f t="shared" si="8"/>
        <v>0m</v>
      </c>
      <c r="AR38" s="186" t="str">
        <f t="shared" si="9"/>
        <v>点</v>
      </c>
      <c r="AS38" s="173">
        <f t="shared" si="10"/>
        <v>0</v>
      </c>
      <c r="AU38" s="173">
        <f t="shared" si="11"/>
        <v>0</v>
      </c>
      <c r="AV38" s="173">
        <f t="shared" si="17"/>
        <v>0</v>
      </c>
      <c r="AW38" s="173">
        <f t="shared" si="18"/>
        <v>0</v>
      </c>
      <c r="BA38" s="181">
        <f t="shared" si="19"/>
        <v>0</v>
      </c>
      <c r="BB38" s="181">
        <f>IFERROR(IF(BC38=0,0,IF(COUNTIF($BC$19:BC38,BC38)&gt;1,1,0)),"")</f>
        <v>0</v>
      </c>
      <c r="BC38" s="1">
        <f>C76</f>
        <v>0</v>
      </c>
    </row>
    <row r="39" spans="1:55" s="1" customFormat="1" ht="18" customHeight="1" thickBot="1">
      <c r="A39" s="530"/>
      <c r="B39" s="557" t="s">
        <v>2889</v>
      </c>
      <c r="C39" s="558"/>
      <c r="D39" s="559"/>
      <c r="E39" s="559"/>
      <c r="F39" s="560"/>
      <c r="G39" s="521"/>
      <c r="H39" s="521"/>
      <c r="I39" s="521"/>
      <c r="J39" s="543"/>
      <c r="K39" s="279" t="s">
        <v>40</v>
      </c>
      <c r="L39" s="280"/>
      <c r="M39" s="281" t="str">
        <f>IF(L39&gt;0,VLOOKUP(L39,女子登録情報!$J$2:$K$21,2,0),"")</f>
        <v/>
      </c>
      <c r="N39" s="282"/>
      <c r="O39" s="543"/>
      <c r="P39" s="284" t="str">
        <f t="shared" si="21"/>
        <v/>
      </c>
      <c r="Q39" s="538"/>
      <c r="R39" s="541"/>
      <c r="S39" s="548"/>
      <c r="T39" s="549"/>
      <c r="U39" s="522"/>
      <c r="V39" s="525"/>
      <c r="Y39" s="179">
        <f t="shared" si="1"/>
        <v>0</v>
      </c>
      <c r="Z39" s="428"/>
      <c r="AA39" s="178" t="str">
        <f t="shared" si="2"/>
        <v/>
      </c>
      <c r="AB39" s="178" t="str">
        <f t="shared" si="3"/>
        <v/>
      </c>
      <c r="AC39" s="178" t="str">
        <f t="shared" si="4"/>
        <v/>
      </c>
      <c r="AD39" s="178" t="str">
        <f t="shared" si="12"/>
        <v/>
      </c>
      <c r="AE39" s="181">
        <f t="shared" si="13"/>
        <v>0</v>
      </c>
      <c r="AF39" s="181" t="str">
        <f t="shared" si="32"/>
        <v/>
      </c>
      <c r="AI39" s="1">
        <f>IFERROR(IF(D39="",0,IF(COUNTIF($D$19:D39,D39)&gt;1,1,0)),0)</f>
        <v>0</v>
      </c>
      <c r="AK39" s="173">
        <f t="shared" si="14"/>
        <v>0</v>
      </c>
      <c r="AL39" s="173" t="str">
        <f t="shared" si="15"/>
        <v>00000</v>
      </c>
      <c r="AM39" s="185" t="str">
        <f>IF(AN39=0,AO39&amp;"秒"&amp;AP39,AN39&amp;"分"&amp;AO39&amp;"秒"&amp;AP39)</f>
        <v>0秒0</v>
      </c>
      <c r="AN39" s="186">
        <f t="shared" si="5"/>
        <v>0</v>
      </c>
      <c r="AO39" s="186" t="str">
        <f t="shared" si="6"/>
        <v>0</v>
      </c>
      <c r="AP39" s="186" t="str">
        <f t="shared" si="7"/>
        <v>0</v>
      </c>
      <c r="AQ39" s="186" t="str">
        <f t="shared" si="8"/>
        <v>0m</v>
      </c>
      <c r="AR39" s="186" t="str">
        <f t="shared" si="9"/>
        <v>点</v>
      </c>
      <c r="AS39" s="173">
        <f t="shared" si="10"/>
        <v>0</v>
      </c>
      <c r="AU39" s="173">
        <f t="shared" si="11"/>
        <v>0</v>
      </c>
      <c r="AV39" s="173">
        <f t="shared" si="17"/>
        <v>0</v>
      </c>
      <c r="AW39" s="173">
        <f t="shared" si="18"/>
        <v>0</v>
      </c>
      <c r="BA39" s="181">
        <f t="shared" si="19"/>
        <v>0</v>
      </c>
      <c r="BB39" s="181">
        <f>IFERROR(IF(BC39=0,0,IF(COUNTIF($BC$19:BC39,BC39)&gt;1,1,0)),"")</f>
        <v>0</v>
      </c>
      <c r="BC39" s="1">
        <f>C79</f>
        <v>0</v>
      </c>
    </row>
    <row r="40" spans="1:55" s="1" customFormat="1" ht="18" customHeight="1" thickTop="1" thickBot="1">
      <c r="A40" s="528" t="s">
        <v>6054</v>
      </c>
      <c r="B40" s="531" t="s">
        <v>41</v>
      </c>
      <c r="C40" s="533"/>
      <c r="D40" s="535" t="str">
        <f>IF(C40&gt;0,VLOOKUP(C40,女子登録情報!$A$1:$H$2000,3,0),"")</f>
        <v/>
      </c>
      <c r="E40" s="535" t="str">
        <f>IF(C40&gt;0,VLOOKUP(C40,女子登録情報!$A$1:$H$2000,4,0),"")</f>
        <v/>
      </c>
      <c r="F40" s="272" t="str">
        <f>IF(C40&gt;0,VLOOKUP(C40,女子登録情報!$A$1:$H$2000,8,0),"")</f>
        <v/>
      </c>
      <c r="G40" s="519" t="e">
        <f>IF(F41&gt;0,VLOOKUP(F41,女子登録情報!$O$2:$P$49,2,0),"")</f>
        <v>#N/A</v>
      </c>
      <c r="H40" s="519" t="str">
        <f t="shared" ref="H40" si="33">IF(C40&gt;0,TEXT(C40,"100000000"),"")</f>
        <v/>
      </c>
      <c r="I40" s="519" t="str">
        <f>IFERROR(VLOOKUP(C40,女子登録情報!A:G,7,FALSE),"")</f>
        <v/>
      </c>
      <c r="J40" s="533"/>
      <c r="K40" s="273" t="s">
        <v>36</v>
      </c>
      <c r="L40" s="274"/>
      <c r="M40" s="275" t="str">
        <f>IF(L40&gt;0,VLOOKUP(L40,女子登録情報!$J$1:$K$21,2,0),"")</f>
        <v/>
      </c>
      <c r="N40" s="273" t="s">
        <v>37</v>
      </c>
      <c r="O40" s="533"/>
      <c r="P40" s="276" t="str">
        <f t="shared" si="21"/>
        <v/>
      </c>
      <c r="Q40" s="535" t="str">
        <f>IF(O40="","",AM40)</f>
        <v/>
      </c>
      <c r="R40" s="539"/>
      <c r="S40" s="544"/>
      <c r="T40" s="545"/>
      <c r="U40" s="506"/>
      <c r="V40" s="523"/>
      <c r="Y40" s="179">
        <f t="shared" si="1"/>
        <v>0</v>
      </c>
      <c r="Z40" s="428" t="str">
        <f>IF(C40="","",C40)</f>
        <v/>
      </c>
      <c r="AA40" s="178" t="str">
        <f t="shared" si="2"/>
        <v/>
      </c>
      <c r="AB40" s="178" t="str">
        <f t="shared" si="3"/>
        <v/>
      </c>
      <c r="AC40" s="178" t="str">
        <f t="shared" si="4"/>
        <v/>
      </c>
      <c r="AD40" s="178" t="str">
        <f t="shared" si="12"/>
        <v/>
      </c>
      <c r="AE40" s="181">
        <f t="shared" si="13"/>
        <v>0</v>
      </c>
      <c r="AF40" s="181" t="str">
        <f>IF(D40="","",D40)</f>
        <v/>
      </c>
      <c r="AI40" s="1">
        <f>IFERROR(IF(D40="",0,IF(COUNTIF($D$19:D40,D40)&gt;1,1,0)),0)</f>
        <v>0</v>
      </c>
      <c r="AK40" s="173">
        <f t="shared" si="14"/>
        <v>0</v>
      </c>
      <c r="AL40" s="173" t="str">
        <f t="shared" si="15"/>
        <v>00000</v>
      </c>
      <c r="AM40" s="185" t="str">
        <f t="shared" si="16"/>
        <v>0秒0</v>
      </c>
      <c r="AN40" s="186">
        <f t="shared" si="5"/>
        <v>0</v>
      </c>
      <c r="AO40" s="186" t="str">
        <f t="shared" si="6"/>
        <v>0</v>
      </c>
      <c r="AP40" s="186" t="str">
        <f t="shared" si="7"/>
        <v>0</v>
      </c>
      <c r="AQ40" s="186" t="str">
        <f t="shared" si="8"/>
        <v>0m</v>
      </c>
      <c r="AR40" s="186" t="str">
        <f t="shared" si="9"/>
        <v>点</v>
      </c>
      <c r="AS40" s="173">
        <f t="shared" si="10"/>
        <v>0</v>
      </c>
      <c r="AU40" s="173">
        <f t="shared" si="11"/>
        <v>0</v>
      </c>
      <c r="AV40" s="173">
        <f t="shared" si="17"/>
        <v>0</v>
      </c>
      <c r="AW40" s="173">
        <f t="shared" si="18"/>
        <v>0</v>
      </c>
      <c r="BA40" s="181">
        <f t="shared" si="19"/>
        <v>0</v>
      </c>
      <c r="BB40" s="181">
        <f>IFERROR(IF(BC40=0,0,IF(COUNTIF($BC$19:BC40,BC40)&gt;1,1,0)),"")</f>
        <v>0</v>
      </c>
      <c r="BC40" s="1">
        <f>C82</f>
        <v>0</v>
      </c>
    </row>
    <row r="41" spans="1:55" s="1" customFormat="1" ht="18" customHeight="1" thickBot="1">
      <c r="A41" s="529"/>
      <c r="B41" s="532"/>
      <c r="C41" s="534"/>
      <c r="D41" s="536"/>
      <c r="E41" s="536"/>
      <c r="F41" s="277" t="str">
        <f>IF(C40&gt;0,VLOOKUP(C40,女子登録情報!$A$1:$H$2000,5,0),"")</f>
        <v/>
      </c>
      <c r="G41" s="520"/>
      <c r="H41" s="520"/>
      <c r="I41" s="520"/>
      <c r="J41" s="542"/>
      <c r="K41" s="278" t="s">
        <v>38</v>
      </c>
      <c r="L41" s="274"/>
      <c r="M41" s="275" t="str">
        <f>IF(L41&gt;0,VLOOKUP(L41,女子登録情報!$J$2:$K$21,2,0),"")</f>
        <v/>
      </c>
      <c r="N41" s="278"/>
      <c r="O41" s="542"/>
      <c r="P41" s="283" t="str">
        <f t="shared" si="21"/>
        <v/>
      </c>
      <c r="Q41" s="537"/>
      <c r="R41" s="540"/>
      <c r="S41" s="546"/>
      <c r="T41" s="547"/>
      <c r="U41" s="507"/>
      <c r="V41" s="524"/>
      <c r="Y41" s="179">
        <f t="shared" si="1"/>
        <v>0</v>
      </c>
      <c r="Z41" s="428"/>
      <c r="AA41" s="178" t="str">
        <f t="shared" si="2"/>
        <v/>
      </c>
      <c r="AB41" s="178" t="str">
        <f t="shared" si="3"/>
        <v/>
      </c>
      <c r="AC41" s="178" t="str">
        <f t="shared" si="4"/>
        <v/>
      </c>
      <c r="AD41" s="178" t="str">
        <f t="shared" si="12"/>
        <v/>
      </c>
      <c r="AE41" s="181">
        <f t="shared" si="13"/>
        <v>0</v>
      </c>
      <c r="AF41" s="181" t="str">
        <f t="shared" ref="AF41:AF42" si="34">AF40</f>
        <v/>
      </c>
      <c r="AI41" s="1">
        <f>IFERROR(IF(D41="",0,IF(COUNTIF($D$19:D41,D41)&gt;1,1,0)),0)</f>
        <v>0</v>
      </c>
      <c r="AK41" s="173">
        <f t="shared" si="14"/>
        <v>0</v>
      </c>
      <c r="AL41" s="173" t="str">
        <f t="shared" si="15"/>
        <v>00000</v>
      </c>
      <c r="AM41" s="185" t="str">
        <f t="shared" si="16"/>
        <v>0秒0</v>
      </c>
      <c r="AN41" s="186">
        <f t="shared" si="5"/>
        <v>0</v>
      </c>
      <c r="AO41" s="186" t="str">
        <f t="shared" si="6"/>
        <v>0</v>
      </c>
      <c r="AP41" s="186" t="str">
        <f t="shared" si="7"/>
        <v>0</v>
      </c>
      <c r="AQ41" s="186" t="str">
        <f t="shared" si="8"/>
        <v>0m</v>
      </c>
      <c r="AR41" s="186" t="str">
        <f t="shared" si="9"/>
        <v>点</v>
      </c>
      <c r="AS41" s="173">
        <f t="shared" si="10"/>
        <v>0</v>
      </c>
      <c r="AU41" s="173">
        <f t="shared" si="11"/>
        <v>0</v>
      </c>
      <c r="AV41" s="173">
        <f t="shared" si="17"/>
        <v>0</v>
      </c>
      <c r="AW41" s="173">
        <f t="shared" si="18"/>
        <v>0</v>
      </c>
      <c r="BA41" s="181">
        <f t="shared" si="19"/>
        <v>0</v>
      </c>
      <c r="BB41" s="181">
        <f>IFERROR(IF(BC41=0,0,IF(COUNTIF($BC$19:BC41,BC41)&gt;1,1,0)),"")</f>
        <v>0</v>
      </c>
      <c r="BC41" s="1">
        <f>C85</f>
        <v>0</v>
      </c>
    </row>
    <row r="42" spans="1:55" s="1" customFormat="1" ht="18" customHeight="1" thickBot="1">
      <c r="A42" s="530"/>
      <c r="B42" s="557" t="s">
        <v>39</v>
      </c>
      <c r="C42" s="558"/>
      <c r="D42" s="559"/>
      <c r="E42" s="559"/>
      <c r="F42" s="560"/>
      <c r="G42" s="521"/>
      <c r="H42" s="521"/>
      <c r="I42" s="521"/>
      <c r="J42" s="543"/>
      <c r="K42" s="279" t="s">
        <v>40</v>
      </c>
      <c r="L42" s="280"/>
      <c r="M42" s="281" t="str">
        <f>IF(L42&gt;0,VLOOKUP(L42,女子登録情報!$J$2:$K$21,2,0),"")</f>
        <v/>
      </c>
      <c r="N42" s="282"/>
      <c r="O42" s="543"/>
      <c r="P42" s="284" t="str">
        <f t="shared" si="21"/>
        <v/>
      </c>
      <c r="Q42" s="538"/>
      <c r="R42" s="541"/>
      <c r="S42" s="548"/>
      <c r="T42" s="549"/>
      <c r="U42" s="522"/>
      <c r="V42" s="525"/>
      <c r="Y42" s="179">
        <f t="shared" si="1"/>
        <v>0</v>
      </c>
      <c r="Z42" s="428"/>
      <c r="AA42" s="178" t="str">
        <f t="shared" si="2"/>
        <v/>
      </c>
      <c r="AB42" s="178" t="str">
        <f t="shared" si="3"/>
        <v/>
      </c>
      <c r="AC42" s="178" t="str">
        <f t="shared" si="4"/>
        <v/>
      </c>
      <c r="AD42" s="178" t="str">
        <f t="shared" si="12"/>
        <v/>
      </c>
      <c r="AE42" s="181">
        <f t="shared" si="13"/>
        <v>0</v>
      </c>
      <c r="AF42" s="181" t="str">
        <f t="shared" si="34"/>
        <v/>
      </c>
      <c r="AI42" s="1">
        <f>IFERROR(IF(D42="",0,IF(COUNTIF($D$19:D42,D42)&gt;1,1,0)),0)</f>
        <v>0</v>
      </c>
      <c r="AK42" s="173">
        <f t="shared" si="14"/>
        <v>0</v>
      </c>
      <c r="AL42" s="173" t="str">
        <f t="shared" si="15"/>
        <v>00000</v>
      </c>
      <c r="AM42" s="185" t="str">
        <f t="shared" si="16"/>
        <v>0秒0</v>
      </c>
      <c r="AN42" s="186">
        <f t="shared" si="5"/>
        <v>0</v>
      </c>
      <c r="AO42" s="186" t="str">
        <f t="shared" si="6"/>
        <v>0</v>
      </c>
      <c r="AP42" s="186" t="str">
        <f t="shared" si="7"/>
        <v>0</v>
      </c>
      <c r="AQ42" s="186" t="str">
        <f t="shared" si="8"/>
        <v>0m</v>
      </c>
      <c r="AR42" s="186" t="str">
        <f t="shared" si="9"/>
        <v>点</v>
      </c>
      <c r="AS42" s="173">
        <f t="shared" si="10"/>
        <v>0</v>
      </c>
      <c r="AU42" s="173">
        <f t="shared" si="11"/>
        <v>0</v>
      </c>
      <c r="AV42" s="173">
        <f t="shared" si="17"/>
        <v>0</v>
      </c>
      <c r="AW42" s="173">
        <f t="shared" si="18"/>
        <v>0</v>
      </c>
      <c r="BA42" s="181">
        <f t="shared" si="19"/>
        <v>0</v>
      </c>
      <c r="BB42" s="181">
        <f>IFERROR(IF(BC42=0,0,IF(COUNTIF($BC$19:BC42,BC42)&gt;1,1,0)),"")</f>
        <v>0</v>
      </c>
      <c r="BC42" s="1">
        <f>C88</f>
        <v>0</v>
      </c>
    </row>
    <row r="43" spans="1:55" s="1" customFormat="1" ht="18" customHeight="1" thickTop="1" thickBot="1">
      <c r="A43" s="528" t="s">
        <v>6037</v>
      </c>
      <c r="B43" s="531" t="s">
        <v>41</v>
      </c>
      <c r="C43" s="533"/>
      <c r="D43" s="535" t="str">
        <f>IF(C43&gt;0,VLOOKUP(C43,女子登録情報!$A$1:$H$2000,3,0),"")</f>
        <v/>
      </c>
      <c r="E43" s="535" t="str">
        <f>IF(C43&gt;0,VLOOKUP(C43,女子登録情報!$A$1:$H$2000,4,0),"")</f>
        <v/>
      </c>
      <c r="F43" s="272" t="str">
        <f>IF(C43&gt;0,VLOOKUP(C43,女子登録情報!$A$1:$H$2000,8,0),"")</f>
        <v/>
      </c>
      <c r="G43" s="519" t="e">
        <f>IF(F44&gt;0,VLOOKUP(F44,女子登録情報!$O$2:$P$49,2,0),"")</f>
        <v>#N/A</v>
      </c>
      <c r="H43" s="519" t="str">
        <f t="shared" ref="H43" si="35">IF(C43&gt;0,TEXT(C43,"100000000"),"")</f>
        <v/>
      </c>
      <c r="I43" s="519" t="str">
        <f>IFERROR(VLOOKUP(C43,女子登録情報!A:G,7,FALSE),"")</f>
        <v/>
      </c>
      <c r="J43" s="533"/>
      <c r="K43" s="273" t="s">
        <v>36</v>
      </c>
      <c r="L43" s="274"/>
      <c r="M43" s="275" t="str">
        <f>IF(L43&gt;0,VLOOKUP(L43,女子登録情報!$J$1:$K$21,2,0),"")</f>
        <v/>
      </c>
      <c r="N43" s="273" t="s">
        <v>37</v>
      </c>
      <c r="O43" s="533"/>
      <c r="P43" s="276" t="str">
        <f t="shared" si="21"/>
        <v/>
      </c>
      <c r="Q43" s="535" t="str">
        <f>IF(O43="","",AM43)</f>
        <v/>
      </c>
      <c r="R43" s="539"/>
      <c r="S43" s="544"/>
      <c r="T43" s="545"/>
      <c r="U43" s="506"/>
      <c r="V43" s="523"/>
      <c r="Y43" s="179">
        <f t="shared" si="1"/>
        <v>0</v>
      </c>
      <c r="AB43" s="178" t="str">
        <f t="shared" ref="AB43:AB68" si="36">IF($C43="","",IF(E43="",1,0))</f>
        <v/>
      </c>
      <c r="AK43" s="173">
        <f t="shared" si="14"/>
        <v>0</v>
      </c>
      <c r="AL43" s="173" t="str">
        <f t="shared" si="15"/>
        <v>00000</v>
      </c>
      <c r="AM43" s="185" t="str">
        <f t="shared" ref="AM43:AM83" si="37">IF(AN43=0,AO43&amp;"秒"&amp;AP43,AN43&amp;"分"&amp;AO43&amp;"秒"&amp;AP43)</f>
        <v>0秒0</v>
      </c>
      <c r="AN43" s="186">
        <f t="shared" si="5"/>
        <v>0</v>
      </c>
      <c r="AO43" s="186" t="str">
        <f t="shared" si="6"/>
        <v>0</v>
      </c>
      <c r="AP43" s="186" t="str">
        <f t="shared" si="7"/>
        <v>0</v>
      </c>
      <c r="AQ43" s="186" t="str">
        <f t="shared" si="8"/>
        <v>0m</v>
      </c>
      <c r="AR43" s="186" t="str">
        <f t="shared" si="9"/>
        <v>点</v>
      </c>
      <c r="AS43" s="173">
        <f t="shared" si="10"/>
        <v>0</v>
      </c>
    </row>
    <row r="44" spans="1:55" s="1" customFormat="1" ht="18" customHeight="1" thickBot="1">
      <c r="A44" s="529"/>
      <c r="B44" s="532"/>
      <c r="C44" s="534"/>
      <c r="D44" s="536"/>
      <c r="E44" s="536"/>
      <c r="F44" s="277" t="str">
        <f>IF(C43&gt;0,VLOOKUP(C43,女子登録情報!$A$1:$H$2000,5,0),"")</f>
        <v/>
      </c>
      <c r="G44" s="520"/>
      <c r="H44" s="520"/>
      <c r="I44" s="520"/>
      <c r="J44" s="542"/>
      <c r="K44" s="278" t="s">
        <v>38</v>
      </c>
      <c r="L44" s="274"/>
      <c r="M44" s="275" t="str">
        <f>IF(L44&gt;0,VLOOKUP(L44,女子登録情報!$J$2:$K$21,2,0),"")</f>
        <v/>
      </c>
      <c r="N44" s="278"/>
      <c r="O44" s="542"/>
      <c r="P44" s="276" t="str">
        <f t="shared" si="21"/>
        <v/>
      </c>
      <c r="Q44" s="537"/>
      <c r="R44" s="540"/>
      <c r="S44" s="546"/>
      <c r="T44" s="547"/>
      <c r="U44" s="507"/>
      <c r="V44" s="524"/>
      <c r="Y44" s="179">
        <f t="shared" si="1"/>
        <v>0</v>
      </c>
      <c r="AB44" s="178" t="str">
        <f t="shared" si="36"/>
        <v/>
      </c>
      <c r="AK44" s="173">
        <f t="shared" si="14"/>
        <v>0</v>
      </c>
      <c r="AL44" s="173" t="str">
        <f t="shared" si="15"/>
        <v>00000</v>
      </c>
      <c r="AM44" s="185" t="str">
        <f t="shared" si="37"/>
        <v>0秒0</v>
      </c>
      <c r="AN44" s="186">
        <f t="shared" si="5"/>
        <v>0</v>
      </c>
      <c r="AO44" s="186" t="str">
        <f t="shared" si="6"/>
        <v>0</v>
      </c>
      <c r="AP44" s="186" t="str">
        <f t="shared" si="7"/>
        <v>0</v>
      </c>
      <c r="AQ44" s="186" t="str">
        <f t="shared" si="8"/>
        <v>0m</v>
      </c>
      <c r="AR44" s="186" t="str">
        <f t="shared" si="9"/>
        <v>点</v>
      </c>
      <c r="AS44" s="173">
        <f t="shared" si="10"/>
        <v>0</v>
      </c>
    </row>
    <row r="45" spans="1:55" s="1" customFormat="1" ht="18" customHeight="1" thickBot="1">
      <c r="A45" s="530"/>
      <c r="B45" s="526" t="s">
        <v>39</v>
      </c>
      <c r="C45" s="527"/>
      <c r="D45" s="285"/>
      <c r="E45" s="285"/>
      <c r="F45" s="286"/>
      <c r="G45" s="521"/>
      <c r="H45" s="521"/>
      <c r="I45" s="521"/>
      <c r="J45" s="543"/>
      <c r="K45" s="279" t="s">
        <v>40</v>
      </c>
      <c r="L45" s="280"/>
      <c r="M45" s="281" t="str">
        <f>IF(L45&gt;0,VLOOKUP(L45,女子登録情報!$J$2:$K$21,2,0),"")</f>
        <v/>
      </c>
      <c r="N45" s="282"/>
      <c r="O45" s="543"/>
      <c r="P45" s="276" t="str">
        <f t="shared" si="21"/>
        <v/>
      </c>
      <c r="Q45" s="538"/>
      <c r="R45" s="541"/>
      <c r="S45" s="548"/>
      <c r="T45" s="549"/>
      <c r="U45" s="522"/>
      <c r="V45" s="525"/>
      <c r="Y45" s="179">
        <f t="shared" si="1"/>
        <v>0</v>
      </c>
      <c r="AB45" s="178" t="str">
        <f t="shared" si="36"/>
        <v/>
      </c>
      <c r="AK45" s="173">
        <f t="shared" si="14"/>
        <v>0</v>
      </c>
      <c r="AL45" s="173" t="str">
        <f t="shared" si="15"/>
        <v>00000</v>
      </c>
      <c r="AM45" s="185" t="str">
        <f t="shared" si="37"/>
        <v>0秒0</v>
      </c>
      <c r="AN45" s="186">
        <f t="shared" ref="AN45:AN70" si="38">INT(O45/10000)</f>
        <v>0</v>
      </c>
      <c r="AO45" s="186" t="str">
        <f t="shared" ref="AO45:AO70" si="39">RIGHT(INT(O45/100),2)</f>
        <v>0</v>
      </c>
      <c r="AP45" s="186" t="str">
        <f t="shared" ref="AP45:AP70" si="40">RIGHT(INT(O45/1),2)</f>
        <v>0</v>
      </c>
      <c r="AQ45" s="186" t="str">
        <f t="shared" ref="AQ45:AQ70" si="41">INT(O45/100)&amp;"m"&amp;RIGHT(O45,2)</f>
        <v>0m</v>
      </c>
      <c r="AR45" s="186" t="str">
        <f t="shared" ref="AR45:AR70" si="42">O45&amp;"点"</f>
        <v>点</v>
      </c>
      <c r="AS45" s="173">
        <f t="shared" ref="AS45:AS70" si="43">VALUE(O45)</f>
        <v>0</v>
      </c>
    </row>
    <row r="46" spans="1:55" s="1" customFormat="1" ht="18" customHeight="1" thickTop="1" thickBot="1">
      <c r="A46" s="528" t="s">
        <v>6024</v>
      </c>
      <c r="B46" s="531" t="s">
        <v>41</v>
      </c>
      <c r="C46" s="533"/>
      <c r="D46" s="535" t="str">
        <f>IF(C46&gt;0,VLOOKUP(C46,女子登録情報!$A$1:$H$2000,3,0),"")</f>
        <v/>
      </c>
      <c r="E46" s="535" t="str">
        <f>IF(C46&gt;0,VLOOKUP(C46,女子登録情報!$A$1:$H$2000,4,0),"")</f>
        <v/>
      </c>
      <c r="F46" s="272" t="str">
        <f>IF(C46&gt;0,VLOOKUP(C46,女子登録情報!$A$1:$H$2000,8,0),"")</f>
        <v/>
      </c>
      <c r="G46" s="519" t="e">
        <f>IF(F47&gt;0,VLOOKUP(F47,女子登録情報!$O$2:$P$49,2,0),"")</f>
        <v>#N/A</v>
      </c>
      <c r="H46" s="519" t="str">
        <f t="shared" ref="H46" si="44">IF(C46&gt;0,TEXT(C46,"100000000"),"")</f>
        <v/>
      </c>
      <c r="I46" s="519" t="str">
        <f>IFERROR(VLOOKUP(C46,女子登録情報!A:G,7,FALSE),"")</f>
        <v/>
      </c>
      <c r="J46" s="533"/>
      <c r="K46" s="273" t="s">
        <v>36</v>
      </c>
      <c r="L46" s="274"/>
      <c r="M46" s="275" t="str">
        <f>IF(L46&gt;0,VLOOKUP(L46,女子登録情報!$J$1:$K$21,2,0),"")</f>
        <v/>
      </c>
      <c r="N46" s="273" t="s">
        <v>37</v>
      </c>
      <c r="O46" s="533"/>
      <c r="P46" s="276" t="str">
        <f t="shared" si="21"/>
        <v/>
      </c>
      <c r="Q46" s="535" t="str">
        <f>IF(O46="","",AM46)</f>
        <v/>
      </c>
      <c r="R46" s="539"/>
      <c r="S46" s="544"/>
      <c r="T46" s="545"/>
      <c r="U46" s="506"/>
      <c r="V46" s="523"/>
      <c r="Y46" s="179">
        <f t="shared" si="1"/>
        <v>0</v>
      </c>
      <c r="AB46" s="178" t="str">
        <f t="shared" si="36"/>
        <v/>
      </c>
      <c r="AK46" s="173">
        <f t="shared" si="14"/>
        <v>0</v>
      </c>
      <c r="AL46" s="173" t="str">
        <f t="shared" ref="AL46:AL71" si="45">IF(COUNTIF(M46,"*m*")&gt;0,RIGHT(10000000+AS46,7),RIGHT(100000+AS46,5))</f>
        <v>00000</v>
      </c>
      <c r="AM46" s="185" t="str">
        <f t="shared" si="37"/>
        <v>0秒0</v>
      </c>
      <c r="AN46" s="186">
        <f t="shared" si="38"/>
        <v>0</v>
      </c>
      <c r="AO46" s="186" t="str">
        <f t="shared" si="39"/>
        <v>0</v>
      </c>
      <c r="AP46" s="186" t="str">
        <f t="shared" si="40"/>
        <v>0</v>
      </c>
      <c r="AQ46" s="186" t="str">
        <f t="shared" si="41"/>
        <v>0m</v>
      </c>
      <c r="AR46" s="186" t="str">
        <f t="shared" si="42"/>
        <v>点</v>
      </c>
      <c r="AS46" s="173">
        <f t="shared" si="43"/>
        <v>0</v>
      </c>
    </row>
    <row r="47" spans="1:55" s="1" customFormat="1" ht="18" customHeight="1" thickBot="1">
      <c r="A47" s="529"/>
      <c r="B47" s="532"/>
      <c r="C47" s="534"/>
      <c r="D47" s="536"/>
      <c r="E47" s="536"/>
      <c r="F47" s="277" t="str">
        <f>IF(C46&gt;0,VLOOKUP(C46,女子登録情報!$A$1:$H$2000,5,0),"")</f>
        <v/>
      </c>
      <c r="G47" s="520"/>
      <c r="H47" s="520"/>
      <c r="I47" s="520"/>
      <c r="J47" s="542"/>
      <c r="K47" s="278" t="s">
        <v>38</v>
      </c>
      <c r="L47" s="274"/>
      <c r="M47" s="275" t="str">
        <f>IF(L47&gt;0,VLOOKUP(L47,女子登録情報!$J$2:$K$21,2,0),"")</f>
        <v/>
      </c>
      <c r="N47" s="278"/>
      <c r="O47" s="542"/>
      <c r="P47" s="276" t="str">
        <f t="shared" si="21"/>
        <v/>
      </c>
      <c r="Q47" s="537"/>
      <c r="R47" s="540"/>
      <c r="S47" s="546"/>
      <c r="T47" s="547"/>
      <c r="U47" s="507"/>
      <c r="V47" s="524"/>
      <c r="Y47" s="179">
        <f t="shared" si="1"/>
        <v>0</v>
      </c>
      <c r="AB47" s="178" t="str">
        <f t="shared" si="36"/>
        <v/>
      </c>
      <c r="AK47" s="173">
        <f t="shared" si="14"/>
        <v>0</v>
      </c>
      <c r="AL47" s="173" t="str">
        <f t="shared" si="45"/>
        <v>00000</v>
      </c>
      <c r="AM47" s="185" t="str">
        <f t="shared" si="37"/>
        <v>0秒0</v>
      </c>
      <c r="AN47" s="186">
        <f t="shared" si="38"/>
        <v>0</v>
      </c>
      <c r="AO47" s="186" t="str">
        <f t="shared" si="39"/>
        <v>0</v>
      </c>
      <c r="AP47" s="186" t="str">
        <f t="shared" si="40"/>
        <v>0</v>
      </c>
      <c r="AQ47" s="186" t="str">
        <f t="shared" si="41"/>
        <v>0m</v>
      </c>
      <c r="AR47" s="186" t="str">
        <f t="shared" si="42"/>
        <v>点</v>
      </c>
      <c r="AS47" s="173">
        <f t="shared" si="43"/>
        <v>0</v>
      </c>
    </row>
    <row r="48" spans="1:55" s="1" customFormat="1" ht="18" customHeight="1" thickBot="1">
      <c r="A48" s="530"/>
      <c r="B48" s="526" t="s">
        <v>39</v>
      </c>
      <c r="C48" s="527"/>
      <c r="D48" s="285"/>
      <c r="E48" s="285"/>
      <c r="F48" s="286"/>
      <c r="G48" s="521"/>
      <c r="H48" s="521"/>
      <c r="I48" s="521"/>
      <c r="J48" s="543"/>
      <c r="K48" s="279" t="s">
        <v>40</v>
      </c>
      <c r="L48" s="280"/>
      <c r="M48" s="281" t="str">
        <f>IF(L48&gt;0,VLOOKUP(L48,女子登録情報!$J$2:$K$21,2,0),"")</f>
        <v/>
      </c>
      <c r="N48" s="282"/>
      <c r="O48" s="543"/>
      <c r="P48" s="276" t="str">
        <f t="shared" si="21"/>
        <v/>
      </c>
      <c r="Q48" s="538"/>
      <c r="R48" s="541"/>
      <c r="S48" s="548"/>
      <c r="T48" s="549"/>
      <c r="U48" s="522"/>
      <c r="V48" s="525"/>
      <c r="Y48" s="179">
        <f t="shared" si="1"/>
        <v>0</v>
      </c>
      <c r="AB48" s="178" t="str">
        <f t="shared" si="36"/>
        <v/>
      </c>
      <c r="AK48" s="173">
        <f t="shared" si="14"/>
        <v>0</v>
      </c>
      <c r="AL48" s="173" t="str">
        <f t="shared" si="45"/>
        <v>00000</v>
      </c>
      <c r="AM48" s="185" t="str">
        <f t="shared" si="37"/>
        <v>0秒0</v>
      </c>
      <c r="AN48" s="186">
        <f t="shared" si="38"/>
        <v>0</v>
      </c>
      <c r="AO48" s="186" t="str">
        <f t="shared" si="39"/>
        <v>0</v>
      </c>
      <c r="AP48" s="186" t="str">
        <f t="shared" si="40"/>
        <v>0</v>
      </c>
      <c r="AQ48" s="186" t="str">
        <f t="shared" si="41"/>
        <v>0m</v>
      </c>
      <c r="AR48" s="186" t="str">
        <f t="shared" si="42"/>
        <v>点</v>
      </c>
      <c r="AS48" s="173">
        <f t="shared" si="43"/>
        <v>0</v>
      </c>
    </row>
    <row r="49" spans="1:45" s="1" customFormat="1" ht="18" customHeight="1" thickTop="1" thickBot="1">
      <c r="A49" s="528" t="s">
        <v>6025</v>
      </c>
      <c r="B49" s="531" t="s">
        <v>41</v>
      </c>
      <c r="C49" s="533"/>
      <c r="D49" s="535" t="str">
        <f>IF(C49&gt;0,VLOOKUP(C49,女子登録情報!$A$1:$H$2000,3,0),"")</f>
        <v/>
      </c>
      <c r="E49" s="535" t="str">
        <f>IF(C49&gt;0,VLOOKUP(C49,女子登録情報!$A$1:$H$2000,4,0),"")</f>
        <v/>
      </c>
      <c r="F49" s="272" t="str">
        <f>IF(C49&gt;0,VLOOKUP(C49,女子登録情報!$A$1:$H$2000,8,0),"")</f>
        <v/>
      </c>
      <c r="G49" s="519" t="e">
        <f>IF(F50&gt;0,VLOOKUP(F50,女子登録情報!$O$2:$P$49,2,0),"")</f>
        <v>#N/A</v>
      </c>
      <c r="H49" s="519" t="str">
        <f t="shared" ref="H49" si="46">IF(C49&gt;0,TEXT(C49,"100000000"),"")</f>
        <v/>
      </c>
      <c r="I49" s="519" t="str">
        <f>IFERROR(VLOOKUP(C49,女子登録情報!A:G,7,FALSE),"")</f>
        <v/>
      </c>
      <c r="J49" s="533"/>
      <c r="K49" s="273" t="s">
        <v>36</v>
      </c>
      <c r="L49" s="274"/>
      <c r="M49" s="275" t="str">
        <f>IF(L49&gt;0,VLOOKUP(L49,女子登録情報!$J$1:$K$21,2,0),"")</f>
        <v/>
      </c>
      <c r="N49" s="273" t="s">
        <v>37</v>
      </c>
      <c r="O49" s="533"/>
      <c r="P49" s="276" t="str">
        <f t="shared" si="21"/>
        <v/>
      </c>
      <c r="Q49" s="535" t="str">
        <f>IF(O49="","",AM49)</f>
        <v/>
      </c>
      <c r="R49" s="539"/>
      <c r="S49" s="544"/>
      <c r="T49" s="545"/>
      <c r="U49" s="506"/>
      <c r="V49" s="523"/>
      <c r="Y49" s="179">
        <f t="shared" si="1"/>
        <v>0</v>
      </c>
      <c r="AB49" s="178" t="str">
        <f t="shared" si="36"/>
        <v/>
      </c>
      <c r="AK49" s="173">
        <f t="shared" si="14"/>
        <v>0</v>
      </c>
      <c r="AL49" s="173" t="str">
        <f t="shared" si="45"/>
        <v>00000</v>
      </c>
      <c r="AM49" s="185" t="str">
        <f t="shared" si="37"/>
        <v>0秒0</v>
      </c>
      <c r="AN49" s="186">
        <f t="shared" si="38"/>
        <v>0</v>
      </c>
      <c r="AO49" s="186" t="str">
        <f t="shared" si="39"/>
        <v>0</v>
      </c>
      <c r="AP49" s="186" t="str">
        <f t="shared" si="40"/>
        <v>0</v>
      </c>
      <c r="AQ49" s="186" t="str">
        <f t="shared" si="41"/>
        <v>0m</v>
      </c>
      <c r="AR49" s="186" t="str">
        <f t="shared" si="42"/>
        <v>点</v>
      </c>
      <c r="AS49" s="173">
        <f t="shared" si="43"/>
        <v>0</v>
      </c>
    </row>
    <row r="50" spans="1:45" s="1" customFormat="1" ht="18" customHeight="1" thickBot="1">
      <c r="A50" s="529"/>
      <c r="B50" s="532"/>
      <c r="C50" s="534"/>
      <c r="D50" s="536"/>
      <c r="E50" s="536"/>
      <c r="F50" s="277" t="str">
        <f>IF(C49&gt;0,VLOOKUP(C49,女子登録情報!$A$1:$H$2000,5,0),"")</f>
        <v/>
      </c>
      <c r="G50" s="520"/>
      <c r="H50" s="520"/>
      <c r="I50" s="520"/>
      <c r="J50" s="542"/>
      <c r="K50" s="278" t="s">
        <v>38</v>
      </c>
      <c r="L50" s="274"/>
      <c r="M50" s="275" t="str">
        <f>IF(L50&gt;0,VLOOKUP(L50,女子登録情報!$J$2:$K$21,2,0),"")</f>
        <v/>
      </c>
      <c r="N50" s="278"/>
      <c r="O50" s="542"/>
      <c r="P50" s="276" t="str">
        <f t="shared" si="21"/>
        <v/>
      </c>
      <c r="Q50" s="537"/>
      <c r="R50" s="540"/>
      <c r="S50" s="546"/>
      <c r="T50" s="547"/>
      <c r="U50" s="507"/>
      <c r="V50" s="524"/>
      <c r="Y50" s="179">
        <f t="shared" si="1"/>
        <v>0</v>
      </c>
      <c r="AB50" s="178" t="str">
        <f t="shared" si="36"/>
        <v/>
      </c>
      <c r="AK50" s="173">
        <f t="shared" si="14"/>
        <v>0</v>
      </c>
      <c r="AL50" s="173" t="str">
        <f t="shared" si="45"/>
        <v>00000</v>
      </c>
      <c r="AM50" s="185" t="str">
        <f t="shared" si="37"/>
        <v>0秒0</v>
      </c>
      <c r="AN50" s="186">
        <f t="shared" si="38"/>
        <v>0</v>
      </c>
      <c r="AO50" s="186" t="str">
        <f t="shared" si="39"/>
        <v>0</v>
      </c>
      <c r="AP50" s="186" t="str">
        <f t="shared" si="40"/>
        <v>0</v>
      </c>
      <c r="AQ50" s="186" t="str">
        <f t="shared" si="41"/>
        <v>0m</v>
      </c>
      <c r="AR50" s="186" t="str">
        <f t="shared" si="42"/>
        <v>点</v>
      </c>
      <c r="AS50" s="173">
        <f t="shared" si="43"/>
        <v>0</v>
      </c>
    </row>
    <row r="51" spans="1:45" s="1" customFormat="1" ht="18" customHeight="1" thickBot="1">
      <c r="A51" s="530"/>
      <c r="B51" s="526" t="s">
        <v>2889</v>
      </c>
      <c r="C51" s="527"/>
      <c r="D51" s="285"/>
      <c r="E51" s="285"/>
      <c r="F51" s="286"/>
      <c r="G51" s="521"/>
      <c r="H51" s="521"/>
      <c r="I51" s="521"/>
      <c r="J51" s="543"/>
      <c r="K51" s="279" t="s">
        <v>40</v>
      </c>
      <c r="L51" s="280"/>
      <c r="M51" s="281" t="str">
        <f>IF(L51&gt;0,VLOOKUP(L51,女子登録情報!$J$2:$K$21,2,0),"")</f>
        <v/>
      </c>
      <c r="N51" s="282"/>
      <c r="O51" s="543"/>
      <c r="P51" s="276" t="str">
        <f t="shared" si="21"/>
        <v/>
      </c>
      <c r="Q51" s="538"/>
      <c r="R51" s="541"/>
      <c r="S51" s="548"/>
      <c r="T51" s="549"/>
      <c r="U51" s="522"/>
      <c r="V51" s="525"/>
      <c r="Y51" s="179">
        <f t="shared" si="1"/>
        <v>0</v>
      </c>
      <c r="AB51" s="178" t="str">
        <f t="shared" si="36"/>
        <v/>
      </c>
      <c r="AK51" s="173">
        <f t="shared" si="14"/>
        <v>0</v>
      </c>
      <c r="AL51" s="173" t="str">
        <f t="shared" si="45"/>
        <v>00000</v>
      </c>
      <c r="AM51" s="185" t="str">
        <f t="shared" si="37"/>
        <v>0秒0</v>
      </c>
      <c r="AN51" s="186">
        <f t="shared" si="38"/>
        <v>0</v>
      </c>
      <c r="AO51" s="186" t="str">
        <f t="shared" si="39"/>
        <v>0</v>
      </c>
      <c r="AP51" s="186" t="str">
        <f t="shared" si="40"/>
        <v>0</v>
      </c>
      <c r="AQ51" s="186" t="str">
        <f t="shared" si="41"/>
        <v>0m</v>
      </c>
      <c r="AR51" s="186" t="str">
        <f t="shared" si="42"/>
        <v>点</v>
      </c>
      <c r="AS51" s="173">
        <f t="shared" si="43"/>
        <v>0</v>
      </c>
    </row>
    <row r="52" spans="1:45" s="1" customFormat="1" ht="18" customHeight="1" thickTop="1" thickBot="1">
      <c r="A52" s="528" t="s">
        <v>6026</v>
      </c>
      <c r="B52" s="531" t="s">
        <v>41</v>
      </c>
      <c r="C52" s="533"/>
      <c r="D52" s="535" t="str">
        <f>IF(C52&gt;0,VLOOKUP(C52,女子登録情報!$A$1:$H$2000,3,0),"")</f>
        <v/>
      </c>
      <c r="E52" s="535" t="str">
        <f>IF(C52&gt;0,VLOOKUP(C52,女子登録情報!$A$1:$H$2000,4,0),"")</f>
        <v/>
      </c>
      <c r="F52" s="272" t="str">
        <f>IF(C52&gt;0,VLOOKUP(C52,女子登録情報!$A$1:$H$2000,8,0),"")</f>
        <v/>
      </c>
      <c r="G52" s="519" t="e">
        <f>IF(F53&gt;0,VLOOKUP(F53,女子登録情報!$O$2:$P$49,2,0),"")</f>
        <v>#N/A</v>
      </c>
      <c r="H52" s="519" t="str">
        <f t="shared" ref="H52" si="47">IF(C52&gt;0,TEXT(C52,"100000000"),"")</f>
        <v/>
      </c>
      <c r="I52" s="519" t="str">
        <f>IFERROR(VLOOKUP(C52,女子登録情報!A:G,7,FALSE),"")</f>
        <v/>
      </c>
      <c r="J52" s="533"/>
      <c r="K52" s="273" t="s">
        <v>36</v>
      </c>
      <c r="L52" s="274"/>
      <c r="M52" s="275" t="str">
        <f>IF(L52&gt;0,VLOOKUP(L52,女子登録情報!$J$1:$K$21,2,0),"")</f>
        <v/>
      </c>
      <c r="N52" s="273" t="s">
        <v>37</v>
      </c>
      <c r="O52" s="533"/>
      <c r="P52" s="276" t="str">
        <f t="shared" si="21"/>
        <v/>
      </c>
      <c r="Q52" s="535" t="str">
        <f>IF(O52="","",AM52)</f>
        <v/>
      </c>
      <c r="R52" s="539"/>
      <c r="S52" s="544"/>
      <c r="T52" s="545"/>
      <c r="U52" s="506"/>
      <c r="V52" s="523"/>
      <c r="AB52" s="178" t="str">
        <f t="shared" si="36"/>
        <v/>
      </c>
      <c r="AK52" s="173">
        <f t="shared" si="14"/>
        <v>0</v>
      </c>
      <c r="AL52" s="173" t="str">
        <f t="shared" si="45"/>
        <v>00000</v>
      </c>
      <c r="AM52" s="185" t="str">
        <f t="shared" si="37"/>
        <v>0秒0</v>
      </c>
      <c r="AN52" s="186">
        <f t="shared" si="38"/>
        <v>0</v>
      </c>
      <c r="AO52" s="186" t="str">
        <f t="shared" si="39"/>
        <v>0</v>
      </c>
      <c r="AP52" s="186" t="str">
        <f t="shared" si="40"/>
        <v>0</v>
      </c>
      <c r="AQ52" s="186" t="str">
        <f t="shared" si="41"/>
        <v>0m</v>
      </c>
      <c r="AR52" s="186" t="str">
        <f t="shared" si="42"/>
        <v>点</v>
      </c>
      <c r="AS52" s="173">
        <f t="shared" si="43"/>
        <v>0</v>
      </c>
    </row>
    <row r="53" spans="1:45" s="1" customFormat="1" ht="18" customHeight="1" thickBot="1">
      <c r="A53" s="529"/>
      <c r="B53" s="532"/>
      <c r="C53" s="534"/>
      <c r="D53" s="536"/>
      <c r="E53" s="536"/>
      <c r="F53" s="277" t="str">
        <f>IF(C52&gt;0,VLOOKUP(C52,女子登録情報!$A$1:$H$2000,5,0),"")</f>
        <v/>
      </c>
      <c r="G53" s="520"/>
      <c r="H53" s="520"/>
      <c r="I53" s="520"/>
      <c r="J53" s="542"/>
      <c r="K53" s="278" t="s">
        <v>38</v>
      </c>
      <c r="L53" s="274"/>
      <c r="M53" s="275" t="str">
        <f>IF(L53&gt;0,VLOOKUP(L53,女子登録情報!$J$2:$K$21,2,0),"")</f>
        <v/>
      </c>
      <c r="N53" s="278"/>
      <c r="O53" s="542"/>
      <c r="P53" s="276" t="str">
        <f t="shared" si="21"/>
        <v/>
      </c>
      <c r="Q53" s="537"/>
      <c r="R53" s="540"/>
      <c r="S53" s="546"/>
      <c r="T53" s="547"/>
      <c r="U53" s="507"/>
      <c r="V53" s="524"/>
      <c r="AB53" s="178" t="str">
        <f t="shared" si="36"/>
        <v/>
      </c>
      <c r="AK53" s="173">
        <f t="shared" si="14"/>
        <v>0</v>
      </c>
      <c r="AL53" s="173" t="str">
        <f t="shared" si="45"/>
        <v>00000</v>
      </c>
      <c r="AM53" s="185" t="str">
        <f t="shared" si="37"/>
        <v>0秒0</v>
      </c>
      <c r="AN53" s="186">
        <f t="shared" si="38"/>
        <v>0</v>
      </c>
      <c r="AO53" s="186" t="str">
        <f t="shared" si="39"/>
        <v>0</v>
      </c>
      <c r="AP53" s="186" t="str">
        <f t="shared" si="40"/>
        <v>0</v>
      </c>
      <c r="AQ53" s="186" t="str">
        <f t="shared" si="41"/>
        <v>0m</v>
      </c>
      <c r="AR53" s="186" t="str">
        <f t="shared" si="42"/>
        <v>点</v>
      </c>
      <c r="AS53" s="173">
        <f t="shared" si="43"/>
        <v>0</v>
      </c>
    </row>
    <row r="54" spans="1:45" s="1" customFormat="1" ht="18" customHeight="1" thickBot="1">
      <c r="A54" s="530"/>
      <c r="B54" s="526" t="s">
        <v>39</v>
      </c>
      <c r="C54" s="527"/>
      <c r="D54" s="285"/>
      <c r="E54" s="285"/>
      <c r="F54" s="286"/>
      <c r="G54" s="521"/>
      <c r="H54" s="521"/>
      <c r="I54" s="521"/>
      <c r="J54" s="543"/>
      <c r="K54" s="279" t="s">
        <v>40</v>
      </c>
      <c r="L54" s="280"/>
      <c r="M54" s="281" t="str">
        <f>IF(L54&gt;0,VLOOKUP(L54,女子登録情報!$J$2:$K$21,2,0),"")</f>
        <v/>
      </c>
      <c r="N54" s="282"/>
      <c r="O54" s="543"/>
      <c r="P54" s="276" t="str">
        <f t="shared" si="21"/>
        <v/>
      </c>
      <c r="Q54" s="538"/>
      <c r="R54" s="541"/>
      <c r="S54" s="548"/>
      <c r="T54" s="549"/>
      <c r="U54" s="522"/>
      <c r="V54" s="525"/>
      <c r="AB54" s="178" t="str">
        <f t="shared" si="36"/>
        <v/>
      </c>
      <c r="AK54" s="173">
        <f t="shared" si="14"/>
        <v>0</v>
      </c>
      <c r="AL54" s="173" t="str">
        <f t="shared" si="45"/>
        <v>00000</v>
      </c>
      <c r="AM54" s="185" t="str">
        <f t="shared" si="37"/>
        <v>0秒0</v>
      </c>
      <c r="AN54" s="186">
        <f t="shared" si="38"/>
        <v>0</v>
      </c>
      <c r="AO54" s="186" t="str">
        <f t="shared" si="39"/>
        <v>0</v>
      </c>
      <c r="AP54" s="186" t="str">
        <f t="shared" si="40"/>
        <v>0</v>
      </c>
      <c r="AQ54" s="186" t="str">
        <f t="shared" si="41"/>
        <v>0m</v>
      </c>
      <c r="AR54" s="186" t="str">
        <f t="shared" si="42"/>
        <v>点</v>
      </c>
      <c r="AS54" s="173">
        <f t="shared" si="43"/>
        <v>0</v>
      </c>
    </row>
    <row r="55" spans="1:45" s="1" customFormat="1" ht="18" customHeight="1" thickTop="1" thickBot="1">
      <c r="A55" s="528" t="s">
        <v>6027</v>
      </c>
      <c r="B55" s="531" t="s">
        <v>41</v>
      </c>
      <c r="C55" s="533"/>
      <c r="D55" s="535" t="str">
        <f>IF(C55&gt;0,VLOOKUP(C55,女子登録情報!$A$1:$H$2000,3,0),"")</f>
        <v/>
      </c>
      <c r="E55" s="535" t="str">
        <f>IF(C55&gt;0,VLOOKUP(C55,女子登録情報!$A$1:$H$2000,4,0),"")</f>
        <v/>
      </c>
      <c r="F55" s="272" t="str">
        <f>IF(C55&gt;0,VLOOKUP(C55,女子登録情報!$A$1:$H$2000,8,0),"")</f>
        <v/>
      </c>
      <c r="G55" s="519" t="e">
        <f>IF(F56&gt;0,VLOOKUP(F56,女子登録情報!$O$2:$P$49,2,0),"")</f>
        <v>#N/A</v>
      </c>
      <c r="H55" s="519" t="str">
        <f t="shared" ref="H55" si="48">IF(C55&gt;0,TEXT(C55,"100000000"),"")</f>
        <v/>
      </c>
      <c r="I55" s="519" t="str">
        <f>IFERROR(VLOOKUP(C55,女子登録情報!A:G,7,FALSE),"")</f>
        <v/>
      </c>
      <c r="J55" s="533"/>
      <c r="K55" s="273" t="s">
        <v>36</v>
      </c>
      <c r="L55" s="274"/>
      <c r="M55" s="275" t="str">
        <f>IF(L55&gt;0,VLOOKUP(L55,女子登録情報!$J$1:$K$21,2,0),"")</f>
        <v/>
      </c>
      <c r="N55" s="273" t="s">
        <v>37</v>
      </c>
      <c r="O55" s="533"/>
      <c r="P55" s="276" t="str">
        <f t="shared" si="21"/>
        <v/>
      </c>
      <c r="Q55" s="535" t="str">
        <f>IF(O55="","",AM55)</f>
        <v/>
      </c>
      <c r="R55" s="539"/>
      <c r="S55" s="544"/>
      <c r="T55" s="545"/>
      <c r="U55" s="506"/>
      <c r="V55" s="523"/>
      <c r="AB55" s="178" t="str">
        <f t="shared" si="36"/>
        <v/>
      </c>
      <c r="AK55" s="173">
        <f t="shared" si="14"/>
        <v>0</v>
      </c>
      <c r="AL55" s="173" t="str">
        <f t="shared" si="45"/>
        <v>00000</v>
      </c>
      <c r="AM55" s="185" t="str">
        <f t="shared" si="37"/>
        <v>0秒0</v>
      </c>
      <c r="AN55" s="186">
        <f t="shared" si="38"/>
        <v>0</v>
      </c>
      <c r="AO55" s="186" t="str">
        <f t="shared" si="39"/>
        <v>0</v>
      </c>
      <c r="AP55" s="186" t="str">
        <f t="shared" si="40"/>
        <v>0</v>
      </c>
      <c r="AQ55" s="186" t="str">
        <f t="shared" si="41"/>
        <v>0m</v>
      </c>
      <c r="AR55" s="186" t="str">
        <f t="shared" si="42"/>
        <v>点</v>
      </c>
      <c r="AS55" s="173">
        <f t="shared" si="43"/>
        <v>0</v>
      </c>
    </row>
    <row r="56" spans="1:45" s="1" customFormat="1" ht="18" customHeight="1" thickBot="1">
      <c r="A56" s="529"/>
      <c r="B56" s="532"/>
      <c r="C56" s="534"/>
      <c r="D56" s="536"/>
      <c r="E56" s="536"/>
      <c r="F56" s="277" t="str">
        <f>IF(C55&gt;0,VLOOKUP(C55,女子登録情報!$A$1:$H$2000,5,0),"")</f>
        <v/>
      </c>
      <c r="G56" s="520"/>
      <c r="H56" s="520"/>
      <c r="I56" s="520"/>
      <c r="J56" s="542"/>
      <c r="K56" s="278" t="s">
        <v>38</v>
      </c>
      <c r="L56" s="274"/>
      <c r="M56" s="275" t="str">
        <f>IF(L56&gt;0,VLOOKUP(L56,女子登録情報!$J$2:$K$21,2,0),"")</f>
        <v/>
      </c>
      <c r="N56" s="278"/>
      <c r="O56" s="542"/>
      <c r="P56" s="276" t="str">
        <f t="shared" si="21"/>
        <v/>
      </c>
      <c r="Q56" s="537"/>
      <c r="R56" s="540"/>
      <c r="S56" s="546"/>
      <c r="T56" s="547"/>
      <c r="U56" s="507"/>
      <c r="V56" s="524"/>
      <c r="AB56" s="178" t="str">
        <f t="shared" si="36"/>
        <v/>
      </c>
      <c r="AK56" s="173">
        <f t="shared" si="14"/>
        <v>0</v>
      </c>
      <c r="AL56" s="173" t="str">
        <f t="shared" si="45"/>
        <v>00000</v>
      </c>
      <c r="AM56" s="185" t="str">
        <f t="shared" si="37"/>
        <v>0秒0</v>
      </c>
      <c r="AN56" s="186">
        <f t="shared" si="38"/>
        <v>0</v>
      </c>
      <c r="AO56" s="186" t="str">
        <f t="shared" si="39"/>
        <v>0</v>
      </c>
      <c r="AP56" s="186" t="str">
        <f t="shared" si="40"/>
        <v>0</v>
      </c>
      <c r="AQ56" s="186" t="str">
        <f t="shared" si="41"/>
        <v>0m</v>
      </c>
      <c r="AR56" s="186" t="str">
        <f t="shared" si="42"/>
        <v>点</v>
      </c>
      <c r="AS56" s="173">
        <f t="shared" si="43"/>
        <v>0</v>
      </c>
    </row>
    <row r="57" spans="1:45" s="1" customFormat="1" ht="18" customHeight="1" thickBot="1">
      <c r="A57" s="530"/>
      <c r="B57" s="526" t="s">
        <v>39</v>
      </c>
      <c r="C57" s="527"/>
      <c r="D57" s="285"/>
      <c r="E57" s="285"/>
      <c r="F57" s="286"/>
      <c r="G57" s="521"/>
      <c r="H57" s="521"/>
      <c r="I57" s="521"/>
      <c r="J57" s="543"/>
      <c r="K57" s="279" t="s">
        <v>40</v>
      </c>
      <c r="L57" s="280"/>
      <c r="M57" s="281" t="str">
        <f>IF(L57&gt;0,VLOOKUP(L57,女子登録情報!$J$2:$K$21,2,0),"")</f>
        <v/>
      </c>
      <c r="N57" s="282"/>
      <c r="O57" s="543"/>
      <c r="P57" s="276" t="str">
        <f t="shared" si="21"/>
        <v/>
      </c>
      <c r="Q57" s="538"/>
      <c r="R57" s="541"/>
      <c r="S57" s="548"/>
      <c r="T57" s="549"/>
      <c r="U57" s="522"/>
      <c r="V57" s="525"/>
      <c r="AB57" s="178" t="str">
        <f t="shared" si="36"/>
        <v/>
      </c>
      <c r="AK57" s="173">
        <f t="shared" si="14"/>
        <v>0</v>
      </c>
      <c r="AL57" s="173" t="str">
        <f t="shared" si="45"/>
        <v>00000</v>
      </c>
      <c r="AM57" s="185" t="str">
        <f t="shared" si="37"/>
        <v>0秒0</v>
      </c>
      <c r="AN57" s="186">
        <f t="shared" si="38"/>
        <v>0</v>
      </c>
      <c r="AO57" s="186" t="str">
        <f t="shared" si="39"/>
        <v>0</v>
      </c>
      <c r="AP57" s="186" t="str">
        <f t="shared" si="40"/>
        <v>0</v>
      </c>
      <c r="AQ57" s="186" t="str">
        <f t="shared" si="41"/>
        <v>0m</v>
      </c>
      <c r="AR57" s="186" t="str">
        <f t="shared" si="42"/>
        <v>点</v>
      </c>
      <c r="AS57" s="173">
        <f t="shared" si="43"/>
        <v>0</v>
      </c>
    </row>
    <row r="58" spans="1:45" s="1" customFormat="1" ht="18" customHeight="1" thickTop="1" thickBot="1">
      <c r="A58" s="528" t="s">
        <v>6066</v>
      </c>
      <c r="B58" s="531" t="s">
        <v>41</v>
      </c>
      <c r="C58" s="533"/>
      <c r="D58" s="535" t="str">
        <f>IF(C58&gt;0,VLOOKUP(C58,女子登録情報!$A$1:$H$2000,3,0),"")</f>
        <v/>
      </c>
      <c r="E58" s="535" t="str">
        <f>IF(C58&gt;0,VLOOKUP(C58,女子登録情報!$A$1:$H$2000,4,0),"")</f>
        <v/>
      </c>
      <c r="F58" s="272" t="str">
        <f>IF(C58&gt;0,VLOOKUP(C58,女子登録情報!$A$1:$H$2000,8,0),"")</f>
        <v/>
      </c>
      <c r="G58" s="519" t="e">
        <f>IF(F59&gt;0,VLOOKUP(F59,女子登録情報!$O$2:$P$49,2,0),"")</f>
        <v>#N/A</v>
      </c>
      <c r="H58" s="519" t="str">
        <f t="shared" ref="H58" si="49">IF(C58&gt;0,TEXT(C58,"100000000"),"")</f>
        <v/>
      </c>
      <c r="I58" s="519" t="str">
        <f>IFERROR(VLOOKUP(C58,女子登録情報!A:G,7,FALSE),"")</f>
        <v/>
      </c>
      <c r="J58" s="533"/>
      <c r="K58" s="273" t="s">
        <v>36</v>
      </c>
      <c r="L58" s="274"/>
      <c r="M58" s="275" t="str">
        <f>IF(L58&gt;0,VLOOKUP(L58,女子登録情報!$J$1:$K$21,2,0),"")</f>
        <v/>
      </c>
      <c r="N58" s="273" t="s">
        <v>37</v>
      </c>
      <c r="O58" s="533"/>
      <c r="P58" s="276" t="str">
        <f t="shared" si="21"/>
        <v/>
      </c>
      <c r="Q58" s="535" t="str">
        <f>IF(O58="","",AM58)</f>
        <v/>
      </c>
      <c r="R58" s="539"/>
      <c r="S58" s="544"/>
      <c r="T58" s="545"/>
      <c r="U58" s="506"/>
      <c r="V58" s="523"/>
      <c r="AB58" s="178" t="str">
        <f t="shared" si="36"/>
        <v/>
      </c>
      <c r="AK58" s="173">
        <f t="shared" si="14"/>
        <v>0</v>
      </c>
      <c r="AL58" s="173" t="str">
        <f t="shared" si="45"/>
        <v>00000</v>
      </c>
      <c r="AM58" s="185" t="str">
        <f t="shared" si="37"/>
        <v>0秒0</v>
      </c>
      <c r="AN58" s="186">
        <f t="shared" si="38"/>
        <v>0</v>
      </c>
      <c r="AO58" s="186" t="str">
        <f t="shared" si="39"/>
        <v>0</v>
      </c>
      <c r="AP58" s="186" t="str">
        <f t="shared" si="40"/>
        <v>0</v>
      </c>
      <c r="AQ58" s="186" t="str">
        <f t="shared" si="41"/>
        <v>0m</v>
      </c>
      <c r="AR58" s="186" t="str">
        <f t="shared" si="42"/>
        <v>点</v>
      </c>
      <c r="AS58" s="173">
        <f t="shared" si="43"/>
        <v>0</v>
      </c>
    </row>
    <row r="59" spans="1:45" s="1" customFormat="1" ht="18" customHeight="1" thickBot="1">
      <c r="A59" s="529"/>
      <c r="B59" s="532"/>
      <c r="C59" s="534"/>
      <c r="D59" s="536"/>
      <c r="E59" s="536"/>
      <c r="F59" s="277" t="str">
        <f>IF(C58&gt;0,VLOOKUP(C58,女子登録情報!$A$1:$H$2000,5,0),"")</f>
        <v/>
      </c>
      <c r="G59" s="520"/>
      <c r="H59" s="520"/>
      <c r="I59" s="520"/>
      <c r="J59" s="542"/>
      <c r="K59" s="278" t="s">
        <v>38</v>
      </c>
      <c r="L59" s="274"/>
      <c r="M59" s="275" t="str">
        <f>IF(L59&gt;0,VLOOKUP(L59,女子登録情報!$J$2:$K$21,2,0),"")</f>
        <v/>
      </c>
      <c r="N59" s="278"/>
      <c r="O59" s="542"/>
      <c r="P59" s="276" t="str">
        <f t="shared" si="21"/>
        <v/>
      </c>
      <c r="Q59" s="537"/>
      <c r="R59" s="540"/>
      <c r="S59" s="546"/>
      <c r="T59" s="547"/>
      <c r="U59" s="507"/>
      <c r="V59" s="524"/>
      <c r="AB59" s="178" t="str">
        <f t="shared" si="36"/>
        <v/>
      </c>
      <c r="AK59" s="173">
        <f t="shared" si="14"/>
        <v>0</v>
      </c>
      <c r="AL59" s="173" t="str">
        <f t="shared" si="45"/>
        <v>00000</v>
      </c>
      <c r="AM59" s="185" t="str">
        <f t="shared" si="37"/>
        <v>0秒0</v>
      </c>
      <c r="AN59" s="186">
        <f t="shared" si="38"/>
        <v>0</v>
      </c>
      <c r="AO59" s="186" t="str">
        <f t="shared" si="39"/>
        <v>0</v>
      </c>
      <c r="AP59" s="186" t="str">
        <f t="shared" si="40"/>
        <v>0</v>
      </c>
      <c r="AQ59" s="186" t="str">
        <f t="shared" si="41"/>
        <v>0m</v>
      </c>
      <c r="AR59" s="186" t="str">
        <f t="shared" si="42"/>
        <v>点</v>
      </c>
      <c r="AS59" s="173">
        <f t="shared" si="43"/>
        <v>0</v>
      </c>
    </row>
    <row r="60" spans="1:45" s="1" customFormat="1" ht="18" customHeight="1" thickBot="1">
      <c r="A60" s="530"/>
      <c r="B60" s="526" t="s">
        <v>39</v>
      </c>
      <c r="C60" s="527"/>
      <c r="D60" s="285"/>
      <c r="E60" s="285"/>
      <c r="F60" s="286"/>
      <c r="G60" s="521"/>
      <c r="H60" s="521"/>
      <c r="I60" s="521"/>
      <c r="J60" s="543"/>
      <c r="K60" s="279" t="s">
        <v>40</v>
      </c>
      <c r="L60" s="280"/>
      <c r="M60" s="281" t="str">
        <f>IF(L60&gt;0,VLOOKUP(L60,女子登録情報!$J$2:$K$21,2,0),"")</f>
        <v/>
      </c>
      <c r="N60" s="282"/>
      <c r="O60" s="543"/>
      <c r="P60" s="276" t="str">
        <f t="shared" si="21"/>
        <v/>
      </c>
      <c r="Q60" s="538"/>
      <c r="R60" s="541"/>
      <c r="S60" s="548"/>
      <c r="T60" s="549"/>
      <c r="U60" s="522"/>
      <c r="V60" s="525"/>
      <c r="AB60" s="178" t="str">
        <f t="shared" si="36"/>
        <v/>
      </c>
      <c r="AK60" s="173">
        <f t="shared" si="14"/>
        <v>0</v>
      </c>
      <c r="AL60" s="173" t="str">
        <f t="shared" si="45"/>
        <v>00000</v>
      </c>
      <c r="AM60" s="185" t="str">
        <f t="shared" si="37"/>
        <v>0秒0</v>
      </c>
      <c r="AN60" s="186">
        <f t="shared" si="38"/>
        <v>0</v>
      </c>
      <c r="AO60" s="186" t="str">
        <f t="shared" si="39"/>
        <v>0</v>
      </c>
      <c r="AP60" s="186" t="str">
        <f t="shared" si="40"/>
        <v>0</v>
      </c>
      <c r="AQ60" s="186" t="str">
        <f t="shared" si="41"/>
        <v>0m</v>
      </c>
      <c r="AR60" s="186" t="str">
        <f t="shared" si="42"/>
        <v>点</v>
      </c>
      <c r="AS60" s="173">
        <f t="shared" si="43"/>
        <v>0</v>
      </c>
    </row>
    <row r="61" spans="1:45" s="1" customFormat="1" ht="18" customHeight="1" thickTop="1" thickBot="1">
      <c r="A61" s="528" t="s">
        <v>6067</v>
      </c>
      <c r="B61" s="531" t="s">
        <v>41</v>
      </c>
      <c r="C61" s="533"/>
      <c r="D61" s="535" t="str">
        <f>IF(C61&gt;0,VLOOKUP(C61,女子登録情報!$A$1:$H$2000,3,0),"")</f>
        <v/>
      </c>
      <c r="E61" s="535" t="str">
        <f>IF(C61&gt;0,VLOOKUP(C61,女子登録情報!$A$1:$H$2000,4,0),"")</f>
        <v/>
      </c>
      <c r="F61" s="272" t="str">
        <f>IF(C61&gt;0,VLOOKUP(C61,女子登録情報!$A$1:$H$2000,8,0),"")</f>
        <v/>
      </c>
      <c r="G61" s="519" t="e">
        <f>IF(F62&gt;0,VLOOKUP(F62,女子登録情報!$O$2:$P$49,2,0),"")</f>
        <v>#N/A</v>
      </c>
      <c r="H61" s="519" t="str">
        <f t="shared" ref="H61" si="50">IF(C61&gt;0,TEXT(C61,"100000000"),"")</f>
        <v/>
      </c>
      <c r="I61" s="519" t="str">
        <f>IFERROR(VLOOKUP(C61,女子登録情報!A:G,7,FALSE),"")</f>
        <v/>
      </c>
      <c r="J61" s="533"/>
      <c r="K61" s="273" t="s">
        <v>36</v>
      </c>
      <c r="L61" s="274"/>
      <c r="M61" s="275" t="str">
        <f>IF(L61&gt;0,VLOOKUP(L61,女子登録情報!$J$1:$K$21,2,0),"")</f>
        <v/>
      </c>
      <c r="N61" s="273" t="s">
        <v>37</v>
      </c>
      <c r="O61" s="533"/>
      <c r="P61" s="276" t="str">
        <f t="shared" si="21"/>
        <v/>
      </c>
      <c r="Q61" s="535" t="str">
        <f>IF(O61="","",AM61)</f>
        <v/>
      </c>
      <c r="R61" s="539"/>
      <c r="S61" s="544"/>
      <c r="T61" s="545"/>
      <c r="U61" s="506"/>
      <c r="V61" s="523"/>
      <c r="AB61" s="178" t="str">
        <f t="shared" si="36"/>
        <v/>
      </c>
      <c r="AK61" s="173">
        <f t="shared" si="14"/>
        <v>0</v>
      </c>
      <c r="AL61" s="173" t="str">
        <f t="shared" si="45"/>
        <v>00000</v>
      </c>
      <c r="AM61" s="185" t="str">
        <f t="shared" si="37"/>
        <v>0秒0</v>
      </c>
      <c r="AN61" s="186">
        <f t="shared" si="38"/>
        <v>0</v>
      </c>
      <c r="AO61" s="186" t="str">
        <f t="shared" si="39"/>
        <v>0</v>
      </c>
      <c r="AP61" s="186" t="str">
        <f t="shared" si="40"/>
        <v>0</v>
      </c>
      <c r="AQ61" s="186" t="str">
        <f t="shared" si="41"/>
        <v>0m</v>
      </c>
      <c r="AR61" s="186" t="str">
        <f t="shared" si="42"/>
        <v>点</v>
      </c>
      <c r="AS61" s="173">
        <f t="shared" si="43"/>
        <v>0</v>
      </c>
    </row>
    <row r="62" spans="1:45" s="1" customFormat="1" ht="18" customHeight="1" thickBot="1">
      <c r="A62" s="529"/>
      <c r="B62" s="532"/>
      <c r="C62" s="534"/>
      <c r="D62" s="536"/>
      <c r="E62" s="536"/>
      <c r="F62" s="277" t="str">
        <f>IF(C61&gt;0,VLOOKUP(C61,女子登録情報!$A$1:$H$2000,5,0),"")</f>
        <v/>
      </c>
      <c r="G62" s="520"/>
      <c r="H62" s="520"/>
      <c r="I62" s="520"/>
      <c r="J62" s="542"/>
      <c r="K62" s="278" t="s">
        <v>38</v>
      </c>
      <c r="L62" s="274"/>
      <c r="M62" s="275" t="str">
        <f>IF(L62&gt;0,VLOOKUP(L62,女子登録情報!$J$2:$K$21,2,0),"")</f>
        <v/>
      </c>
      <c r="N62" s="278"/>
      <c r="O62" s="542"/>
      <c r="P62" s="276" t="str">
        <f t="shared" si="21"/>
        <v/>
      </c>
      <c r="Q62" s="537"/>
      <c r="R62" s="540"/>
      <c r="S62" s="546"/>
      <c r="T62" s="547"/>
      <c r="U62" s="507"/>
      <c r="V62" s="524"/>
      <c r="AB62" s="178" t="str">
        <f t="shared" si="36"/>
        <v/>
      </c>
      <c r="AK62" s="173">
        <f t="shared" si="14"/>
        <v>0</v>
      </c>
      <c r="AL62" s="173" t="str">
        <f t="shared" si="45"/>
        <v>00000</v>
      </c>
      <c r="AM62" s="185" t="str">
        <f t="shared" si="37"/>
        <v>0秒0</v>
      </c>
      <c r="AN62" s="186">
        <f t="shared" si="38"/>
        <v>0</v>
      </c>
      <c r="AO62" s="186" t="str">
        <f t="shared" si="39"/>
        <v>0</v>
      </c>
      <c r="AP62" s="186" t="str">
        <f t="shared" si="40"/>
        <v>0</v>
      </c>
      <c r="AQ62" s="186" t="str">
        <f t="shared" si="41"/>
        <v>0m</v>
      </c>
      <c r="AR62" s="186" t="str">
        <f t="shared" si="42"/>
        <v>点</v>
      </c>
      <c r="AS62" s="173">
        <f t="shared" si="43"/>
        <v>0</v>
      </c>
    </row>
    <row r="63" spans="1:45" s="1" customFormat="1" ht="18" customHeight="1" thickBot="1">
      <c r="A63" s="530"/>
      <c r="B63" s="526" t="s">
        <v>39</v>
      </c>
      <c r="C63" s="527"/>
      <c r="D63" s="285"/>
      <c r="E63" s="285"/>
      <c r="F63" s="286"/>
      <c r="G63" s="521"/>
      <c r="H63" s="521"/>
      <c r="I63" s="521"/>
      <c r="J63" s="543"/>
      <c r="K63" s="279" t="s">
        <v>40</v>
      </c>
      <c r="L63" s="280"/>
      <c r="M63" s="281" t="str">
        <f>IF(L63&gt;0,VLOOKUP(L63,女子登録情報!$J$2:$K$21,2,0),"")</f>
        <v/>
      </c>
      <c r="N63" s="282"/>
      <c r="O63" s="543"/>
      <c r="P63" s="276" t="str">
        <f t="shared" si="21"/>
        <v/>
      </c>
      <c r="Q63" s="538"/>
      <c r="R63" s="541"/>
      <c r="S63" s="548"/>
      <c r="T63" s="549"/>
      <c r="U63" s="522"/>
      <c r="V63" s="525"/>
      <c r="AB63" s="178" t="str">
        <f t="shared" si="36"/>
        <v/>
      </c>
      <c r="AK63" s="173">
        <f t="shared" si="14"/>
        <v>0</v>
      </c>
      <c r="AL63" s="173" t="str">
        <f t="shared" si="45"/>
        <v>00000</v>
      </c>
      <c r="AM63" s="185" t="str">
        <f t="shared" si="37"/>
        <v>0秒0</v>
      </c>
      <c r="AN63" s="186">
        <f t="shared" si="38"/>
        <v>0</v>
      </c>
      <c r="AO63" s="186" t="str">
        <f t="shared" si="39"/>
        <v>0</v>
      </c>
      <c r="AP63" s="186" t="str">
        <f t="shared" si="40"/>
        <v>0</v>
      </c>
      <c r="AQ63" s="186" t="str">
        <f t="shared" si="41"/>
        <v>0m</v>
      </c>
      <c r="AR63" s="186" t="str">
        <f t="shared" si="42"/>
        <v>点</v>
      </c>
      <c r="AS63" s="173">
        <f t="shared" si="43"/>
        <v>0</v>
      </c>
    </row>
    <row r="64" spans="1:45" s="1" customFormat="1" ht="18" customHeight="1" thickTop="1" thickBot="1">
      <c r="A64" s="528" t="s">
        <v>6057</v>
      </c>
      <c r="B64" s="531" t="s">
        <v>41</v>
      </c>
      <c r="C64" s="533"/>
      <c r="D64" s="535" t="str">
        <f>IF(C64&gt;0,VLOOKUP(C64,女子登録情報!$A$1:$H$2000,3,0),"")</f>
        <v/>
      </c>
      <c r="E64" s="535" t="str">
        <f>IF(C64&gt;0,VLOOKUP(C64,女子登録情報!$A$1:$H$2000,4,0),"")</f>
        <v/>
      </c>
      <c r="F64" s="272" t="str">
        <f>IF(C64&gt;0,VLOOKUP(C64,女子登録情報!$A$1:$H$2000,8,0),"")</f>
        <v/>
      </c>
      <c r="G64" s="519" t="e">
        <f>IF(F65&gt;0,VLOOKUP(F65,女子登録情報!$O$2:$P$49,2,0),"")</f>
        <v>#N/A</v>
      </c>
      <c r="H64" s="519" t="str">
        <f t="shared" ref="H64" si="51">IF(C64&gt;0,TEXT(C64,"100000000"),"")</f>
        <v/>
      </c>
      <c r="I64" s="519" t="str">
        <f>IFERROR(VLOOKUP(C64,女子登録情報!A:G,7,FALSE),"")</f>
        <v/>
      </c>
      <c r="J64" s="533"/>
      <c r="K64" s="273" t="s">
        <v>36</v>
      </c>
      <c r="L64" s="274"/>
      <c r="M64" s="275" t="str">
        <f>IF(L64&gt;0,VLOOKUP(L64,女子登録情報!$J$1:$K$21,2,0),"")</f>
        <v/>
      </c>
      <c r="N64" s="273" t="s">
        <v>37</v>
      </c>
      <c r="O64" s="533"/>
      <c r="P64" s="276" t="str">
        <f t="shared" si="21"/>
        <v/>
      </c>
      <c r="Q64" s="535" t="str">
        <f>IF(O64="","",AM64)</f>
        <v/>
      </c>
      <c r="R64" s="539"/>
      <c r="S64" s="544"/>
      <c r="T64" s="545"/>
      <c r="U64" s="506"/>
      <c r="V64" s="523"/>
      <c r="AB64" s="178" t="str">
        <f t="shared" si="36"/>
        <v/>
      </c>
      <c r="AK64" s="173">
        <f t="shared" si="14"/>
        <v>0</v>
      </c>
      <c r="AL64" s="173" t="str">
        <f t="shared" si="45"/>
        <v>00000</v>
      </c>
      <c r="AM64" s="185" t="str">
        <f t="shared" si="37"/>
        <v>0秒0</v>
      </c>
      <c r="AN64" s="186">
        <f t="shared" si="38"/>
        <v>0</v>
      </c>
      <c r="AO64" s="186" t="str">
        <f t="shared" si="39"/>
        <v>0</v>
      </c>
      <c r="AP64" s="186" t="str">
        <f t="shared" si="40"/>
        <v>0</v>
      </c>
      <c r="AQ64" s="186" t="str">
        <f t="shared" si="41"/>
        <v>0m</v>
      </c>
      <c r="AR64" s="186" t="str">
        <f t="shared" si="42"/>
        <v>点</v>
      </c>
      <c r="AS64" s="173">
        <f t="shared" si="43"/>
        <v>0</v>
      </c>
    </row>
    <row r="65" spans="1:45" s="1" customFormat="1" ht="18" customHeight="1" thickBot="1">
      <c r="A65" s="529"/>
      <c r="B65" s="532"/>
      <c r="C65" s="534"/>
      <c r="D65" s="536"/>
      <c r="E65" s="536"/>
      <c r="F65" s="277" t="str">
        <f>IF(C64&gt;0,VLOOKUP(C64,女子登録情報!$A$1:$H$2000,5,0),"")</f>
        <v/>
      </c>
      <c r="G65" s="520"/>
      <c r="H65" s="520"/>
      <c r="I65" s="520"/>
      <c r="J65" s="542"/>
      <c r="K65" s="278" t="s">
        <v>38</v>
      </c>
      <c r="L65" s="274"/>
      <c r="M65" s="275" t="str">
        <f>IF(L65&gt;0,VLOOKUP(L65,女子登録情報!$J$2:$K$21,2,0),"")</f>
        <v/>
      </c>
      <c r="N65" s="278"/>
      <c r="O65" s="542"/>
      <c r="P65" s="276" t="str">
        <f t="shared" si="21"/>
        <v/>
      </c>
      <c r="Q65" s="537"/>
      <c r="R65" s="540"/>
      <c r="S65" s="546"/>
      <c r="T65" s="547"/>
      <c r="U65" s="507"/>
      <c r="V65" s="524"/>
      <c r="AB65" s="178" t="str">
        <f t="shared" si="36"/>
        <v/>
      </c>
      <c r="AK65" s="173">
        <f t="shared" si="14"/>
        <v>0</v>
      </c>
      <c r="AL65" s="173" t="str">
        <f t="shared" si="45"/>
        <v>00000</v>
      </c>
      <c r="AM65" s="185" t="str">
        <f t="shared" si="37"/>
        <v>0秒0</v>
      </c>
      <c r="AN65" s="186">
        <f t="shared" si="38"/>
        <v>0</v>
      </c>
      <c r="AO65" s="186" t="str">
        <f t="shared" si="39"/>
        <v>0</v>
      </c>
      <c r="AP65" s="186" t="str">
        <f t="shared" si="40"/>
        <v>0</v>
      </c>
      <c r="AQ65" s="186" t="str">
        <f t="shared" si="41"/>
        <v>0m</v>
      </c>
      <c r="AR65" s="186" t="str">
        <f t="shared" si="42"/>
        <v>点</v>
      </c>
      <c r="AS65" s="173">
        <f t="shared" si="43"/>
        <v>0</v>
      </c>
    </row>
    <row r="66" spans="1:45" s="1" customFormat="1" ht="18" customHeight="1" thickBot="1">
      <c r="A66" s="530"/>
      <c r="B66" s="526" t="s">
        <v>39</v>
      </c>
      <c r="C66" s="527"/>
      <c r="D66" s="285"/>
      <c r="E66" s="285"/>
      <c r="F66" s="286"/>
      <c r="G66" s="521"/>
      <c r="H66" s="521"/>
      <c r="I66" s="521"/>
      <c r="J66" s="543"/>
      <c r="K66" s="279" t="s">
        <v>40</v>
      </c>
      <c r="L66" s="280"/>
      <c r="M66" s="281" t="str">
        <f>IF(L66&gt;0,VLOOKUP(L66,女子登録情報!$J$2:$K$21,2,0),"")</f>
        <v/>
      </c>
      <c r="N66" s="282"/>
      <c r="O66" s="543"/>
      <c r="P66" s="276" t="str">
        <f t="shared" si="21"/>
        <v/>
      </c>
      <c r="Q66" s="538"/>
      <c r="R66" s="541"/>
      <c r="S66" s="548"/>
      <c r="T66" s="549"/>
      <c r="U66" s="522"/>
      <c r="V66" s="525"/>
      <c r="AB66" s="178" t="str">
        <f t="shared" si="36"/>
        <v/>
      </c>
      <c r="AK66" s="173">
        <f t="shared" si="14"/>
        <v>0</v>
      </c>
      <c r="AL66" s="173" t="str">
        <f t="shared" si="45"/>
        <v>00000</v>
      </c>
      <c r="AM66" s="185" t="str">
        <f t="shared" si="37"/>
        <v>0秒0</v>
      </c>
      <c r="AN66" s="186">
        <f t="shared" si="38"/>
        <v>0</v>
      </c>
      <c r="AO66" s="186" t="str">
        <f t="shared" si="39"/>
        <v>0</v>
      </c>
      <c r="AP66" s="186" t="str">
        <f t="shared" si="40"/>
        <v>0</v>
      </c>
      <c r="AQ66" s="186" t="str">
        <f t="shared" si="41"/>
        <v>0m</v>
      </c>
      <c r="AR66" s="186" t="str">
        <f t="shared" si="42"/>
        <v>点</v>
      </c>
      <c r="AS66" s="173">
        <f t="shared" si="43"/>
        <v>0</v>
      </c>
    </row>
    <row r="67" spans="1:45" s="1" customFormat="1" ht="18" customHeight="1" thickTop="1" thickBot="1">
      <c r="A67" s="528" t="s">
        <v>6038</v>
      </c>
      <c r="B67" s="531" t="s">
        <v>41</v>
      </c>
      <c r="C67" s="533"/>
      <c r="D67" s="535" t="str">
        <f>IF(C67&gt;0,VLOOKUP(C67,女子登録情報!$A$1:$H$2000,3,0),"")</f>
        <v/>
      </c>
      <c r="E67" s="535" t="str">
        <f>IF(C67&gt;0,VLOOKUP(C67,女子登録情報!$A$1:$H$2000,4,0),"")</f>
        <v/>
      </c>
      <c r="F67" s="272" t="str">
        <f>IF(C67&gt;0,VLOOKUP(C67,女子登録情報!$A$1:$H$2000,8,0),"")</f>
        <v/>
      </c>
      <c r="G67" s="519" t="e">
        <f>IF(F68&gt;0,VLOOKUP(F68,女子登録情報!$O$2:$P$49,2,0),"")</f>
        <v>#N/A</v>
      </c>
      <c r="H67" s="519" t="str">
        <f t="shared" ref="H67" si="52">IF(C67&gt;0,TEXT(C67,"100000000"),"")</f>
        <v/>
      </c>
      <c r="I67" s="519" t="str">
        <f>IFERROR(VLOOKUP(C67,女子登録情報!A:G,7,FALSE),"")</f>
        <v/>
      </c>
      <c r="J67" s="533"/>
      <c r="K67" s="273" t="s">
        <v>36</v>
      </c>
      <c r="L67" s="274"/>
      <c r="M67" s="275" t="str">
        <f>IF(L67&gt;0,VLOOKUP(L67,女子登録情報!$J$1:$K$21,2,0),"")</f>
        <v/>
      </c>
      <c r="N67" s="273" t="s">
        <v>37</v>
      </c>
      <c r="O67" s="533"/>
      <c r="P67" s="276" t="str">
        <f t="shared" si="21"/>
        <v/>
      </c>
      <c r="Q67" s="535" t="str">
        <f>IF(O67="","",AM67)</f>
        <v/>
      </c>
      <c r="R67" s="539"/>
      <c r="S67" s="544"/>
      <c r="T67" s="545"/>
      <c r="U67" s="506"/>
      <c r="V67" s="523"/>
      <c r="AB67" s="178" t="str">
        <f t="shared" si="36"/>
        <v/>
      </c>
      <c r="AK67" s="173">
        <f t="shared" si="14"/>
        <v>0</v>
      </c>
      <c r="AL67" s="173" t="str">
        <f t="shared" si="45"/>
        <v>00000</v>
      </c>
      <c r="AM67" s="185" t="str">
        <f t="shared" si="37"/>
        <v>0秒0</v>
      </c>
      <c r="AN67" s="186">
        <f t="shared" si="38"/>
        <v>0</v>
      </c>
      <c r="AO67" s="186" t="str">
        <f t="shared" si="39"/>
        <v>0</v>
      </c>
      <c r="AP67" s="186" t="str">
        <f t="shared" si="40"/>
        <v>0</v>
      </c>
      <c r="AQ67" s="186" t="str">
        <f t="shared" si="41"/>
        <v>0m</v>
      </c>
      <c r="AR67" s="186" t="str">
        <f t="shared" si="42"/>
        <v>点</v>
      </c>
      <c r="AS67" s="173">
        <f t="shared" si="43"/>
        <v>0</v>
      </c>
    </row>
    <row r="68" spans="1:45" s="1" customFormat="1" ht="18" customHeight="1" thickBot="1">
      <c r="A68" s="529"/>
      <c r="B68" s="532"/>
      <c r="C68" s="534"/>
      <c r="D68" s="536"/>
      <c r="E68" s="536"/>
      <c r="F68" s="277" t="str">
        <f>IF(C67&gt;0,VLOOKUP(C67,女子登録情報!$A$1:$H$2000,5,0),"")</f>
        <v/>
      </c>
      <c r="G68" s="520"/>
      <c r="H68" s="520"/>
      <c r="I68" s="520"/>
      <c r="J68" s="542"/>
      <c r="K68" s="278" t="s">
        <v>38</v>
      </c>
      <c r="L68" s="274"/>
      <c r="M68" s="275" t="str">
        <f>IF(L68&gt;0,VLOOKUP(L68,女子登録情報!$J$2:$K$21,2,0),"")</f>
        <v/>
      </c>
      <c r="N68" s="278"/>
      <c r="O68" s="542"/>
      <c r="P68" s="276" t="str">
        <f t="shared" si="21"/>
        <v/>
      </c>
      <c r="Q68" s="537"/>
      <c r="R68" s="540"/>
      <c r="S68" s="546"/>
      <c r="T68" s="547"/>
      <c r="U68" s="507"/>
      <c r="V68" s="524"/>
      <c r="AB68" s="178" t="str">
        <f t="shared" si="36"/>
        <v/>
      </c>
      <c r="AK68" s="173">
        <f t="shared" si="14"/>
        <v>0</v>
      </c>
      <c r="AL68" s="173" t="str">
        <f t="shared" si="45"/>
        <v>00000</v>
      </c>
      <c r="AM68" s="185" t="str">
        <f t="shared" si="37"/>
        <v>0秒0</v>
      </c>
      <c r="AN68" s="186">
        <f t="shared" si="38"/>
        <v>0</v>
      </c>
      <c r="AO68" s="186" t="str">
        <f t="shared" si="39"/>
        <v>0</v>
      </c>
      <c r="AP68" s="186" t="str">
        <f t="shared" si="40"/>
        <v>0</v>
      </c>
      <c r="AQ68" s="186" t="str">
        <f t="shared" si="41"/>
        <v>0m</v>
      </c>
      <c r="AR68" s="186" t="str">
        <f t="shared" si="42"/>
        <v>点</v>
      </c>
      <c r="AS68" s="173">
        <f t="shared" si="43"/>
        <v>0</v>
      </c>
    </row>
    <row r="69" spans="1:45" s="1" customFormat="1" ht="18" customHeight="1" thickBot="1">
      <c r="A69" s="530"/>
      <c r="B69" s="526" t="s">
        <v>39</v>
      </c>
      <c r="C69" s="527"/>
      <c r="D69" s="285"/>
      <c r="E69" s="285"/>
      <c r="F69" s="286"/>
      <c r="G69" s="521"/>
      <c r="H69" s="521"/>
      <c r="I69" s="521"/>
      <c r="J69" s="543"/>
      <c r="K69" s="279" t="s">
        <v>40</v>
      </c>
      <c r="L69" s="280"/>
      <c r="M69" s="281" t="str">
        <f>IF(L69&gt;0,VLOOKUP(L69,女子登録情報!$J$2:$K$21,2,0),"")</f>
        <v/>
      </c>
      <c r="N69" s="282"/>
      <c r="O69" s="543"/>
      <c r="P69" s="276" t="str">
        <f t="shared" si="21"/>
        <v/>
      </c>
      <c r="Q69" s="538"/>
      <c r="R69" s="541"/>
      <c r="S69" s="548"/>
      <c r="T69" s="549"/>
      <c r="U69" s="522"/>
      <c r="V69" s="525"/>
      <c r="AB69" s="178" t="str">
        <f t="shared" ref="AB69:AB94" si="53">IF($C69="","",IF(E69="",1,0))</f>
        <v/>
      </c>
      <c r="AK69" s="173">
        <f t="shared" si="14"/>
        <v>0</v>
      </c>
      <c r="AL69" s="173" t="str">
        <f t="shared" si="45"/>
        <v>00000</v>
      </c>
      <c r="AM69" s="185" t="str">
        <f t="shared" si="37"/>
        <v>0秒0</v>
      </c>
      <c r="AN69" s="186">
        <f t="shared" si="38"/>
        <v>0</v>
      </c>
      <c r="AO69" s="186" t="str">
        <f t="shared" si="39"/>
        <v>0</v>
      </c>
      <c r="AP69" s="186" t="str">
        <f t="shared" si="40"/>
        <v>0</v>
      </c>
      <c r="AQ69" s="186" t="str">
        <f t="shared" si="41"/>
        <v>0m</v>
      </c>
      <c r="AR69" s="186" t="str">
        <f t="shared" si="42"/>
        <v>点</v>
      </c>
      <c r="AS69" s="173">
        <f t="shared" si="43"/>
        <v>0</v>
      </c>
    </row>
    <row r="70" spans="1:45" s="1" customFormat="1" ht="18" customHeight="1" thickTop="1" thickBot="1">
      <c r="A70" s="528" t="s">
        <v>6031</v>
      </c>
      <c r="B70" s="531" t="s">
        <v>41</v>
      </c>
      <c r="C70" s="533"/>
      <c r="D70" s="535" t="str">
        <f>IF(C70&gt;0,VLOOKUP(C70,女子登録情報!$A$1:$H$2000,3,0),"")</f>
        <v/>
      </c>
      <c r="E70" s="535" t="str">
        <f>IF(C70&gt;0,VLOOKUP(C70,女子登録情報!$A$1:$H$2000,4,0),"")</f>
        <v/>
      </c>
      <c r="F70" s="272" t="str">
        <f>IF(C70&gt;0,VLOOKUP(C70,女子登録情報!$A$1:$H$2000,8,0),"")</f>
        <v/>
      </c>
      <c r="G70" s="519" t="e">
        <f>IF(F71&gt;0,VLOOKUP(F71,女子登録情報!$O$2:$P$49,2,0),"")</f>
        <v>#N/A</v>
      </c>
      <c r="H70" s="519" t="str">
        <f t="shared" ref="H70" si="54">IF(C70&gt;0,TEXT(C70,"100000000"),"")</f>
        <v/>
      </c>
      <c r="I70" s="519" t="str">
        <f>IFERROR(VLOOKUP(C70,女子登録情報!A:G,7,FALSE),"")</f>
        <v/>
      </c>
      <c r="J70" s="533"/>
      <c r="K70" s="273" t="s">
        <v>36</v>
      </c>
      <c r="L70" s="274"/>
      <c r="M70" s="275" t="str">
        <f>IF(L70&gt;0,VLOOKUP(L70,女子登録情報!$J$1:$K$21,2,0),"")</f>
        <v/>
      </c>
      <c r="N70" s="273" t="s">
        <v>37</v>
      </c>
      <c r="O70" s="533"/>
      <c r="P70" s="276" t="str">
        <f t="shared" si="21"/>
        <v/>
      </c>
      <c r="Q70" s="535" t="str">
        <f>IF(O70="","",AM70)</f>
        <v/>
      </c>
      <c r="R70" s="539"/>
      <c r="S70" s="544"/>
      <c r="T70" s="545"/>
      <c r="U70" s="506"/>
      <c r="V70" s="523"/>
      <c r="AB70" s="178" t="str">
        <f t="shared" si="53"/>
        <v/>
      </c>
      <c r="AK70" s="173">
        <f t="shared" si="14"/>
        <v>0</v>
      </c>
      <c r="AL70" s="173" t="str">
        <f t="shared" si="45"/>
        <v>00000</v>
      </c>
      <c r="AM70" s="185" t="str">
        <f t="shared" si="37"/>
        <v>0秒0</v>
      </c>
      <c r="AN70" s="186">
        <f t="shared" si="38"/>
        <v>0</v>
      </c>
      <c r="AO70" s="186" t="str">
        <f t="shared" si="39"/>
        <v>0</v>
      </c>
      <c r="AP70" s="186" t="str">
        <f t="shared" si="40"/>
        <v>0</v>
      </c>
      <c r="AQ70" s="186" t="str">
        <f t="shared" si="41"/>
        <v>0m</v>
      </c>
      <c r="AR70" s="186" t="str">
        <f t="shared" si="42"/>
        <v>点</v>
      </c>
      <c r="AS70" s="173">
        <f t="shared" si="43"/>
        <v>0</v>
      </c>
    </row>
    <row r="71" spans="1:45" s="1" customFormat="1" ht="18" customHeight="1" thickBot="1">
      <c r="A71" s="529"/>
      <c r="B71" s="532"/>
      <c r="C71" s="534"/>
      <c r="D71" s="536"/>
      <c r="E71" s="536"/>
      <c r="F71" s="277" t="str">
        <f>IF(C70&gt;0,VLOOKUP(C70,女子登録情報!$A$1:$H$2000,5,0),"")</f>
        <v/>
      </c>
      <c r="G71" s="520"/>
      <c r="H71" s="520"/>
      <c r="I71" s="520"/>
      <c r="J71" s="542"/>
      <c r="K71" s="278" t="s">
        <v>38</v>
      </c>
      <c r="L71" s="274"/>
      <c r="M71" s="275" t="str">
        <f>IF(L71&gt;0,VLOOKUP(L71,女子登録情報!$J$2:$K$21,2,0),"")</f>
        <v/>
      </c>
      <c r="N71" s="278"/>
      <c r="O71" s="542"/>
      <c r="P71" s="276" t="str">
        <f t="shared" ref="P71:P128" si="55">IF(M71="","",LEFT(M71,5)&amp;" "&amp;IF(OR(LEFT(M71,3)*1&lt;70,LEFT(M71,3)*1&gt;100),REPT(0,7-LEN(O71)),REPT(0,5-LEN(O71)))&amp;O71)</f>
        <v/>
      </c>
      <c r="Q71" s="537"/>
      <c r="R71" s="540"/>
      <c r="S71" s="546"/>
      <c r="T71" s="547"/>
      <c r="U71" s="507"/>
      <c r="V71" s="524"/>
      <c r="AB71" s="178" t="str">
        <f t="shared" si="53"/>
        <v/>
      </c>
      <c r="AK71" s="173">
        <f t="shared" si="14"/>
        <v>0</v>
      </c>
      <c r="AL71" s="173" t="str">
        <f t="shared" si="45"/>
        <v>00000</v>
      </c>
      <c r="AM71" s="185" t="str">
        <f t="shared" si="37"/>
        <v>0秒0</v>
      </c>
      <c r="AN71" s="186">
        <f t="shared" ref="AN71:AN90" si="56">INT(O71/10000)</f>
        <v>0</v>
      </c>
      <c r="AO71" s="186" t="str">
        <f t="shared" ref="AO71:AO90" si="57">RIGHT(INT(O71/100),2)</f>
        <v>0</v>
      </c>
      <c r="AP71" s="186" t="str">
        <f t="shared" ref="AP71:AP90" si="58">RIGHT(INT(O71/1),2)</f>
        <v>0</v>
      </c>
      <c r="AQ71" s="186" t="str">
        <f t="shared" ref="AQ71:AQ90" si="59">INT(O71/100)&amp;"m"&amp;RIGHT(O71,2)</f>
        <v>0m</v>
      </c>
      <c r="AR71" s="186" t="str">
        <f t="shared" ref="AR71:AR90" si="60">O71&amp;"点"</f>
        <v>点</v>
      </c>
      <c r="AS71" s="173">
        <f t="shared" ref="AS71:AS90" si="61">VALUE(O71)</f>
        <v>0</v>
      </c>
    </row>
    <row r="72" spans="1:45" s="1" customFormat="1" ht="18" customHeight="1" thickBot="1">
      <c r="A72" s="530"/>
      <c r="B72" s="526" t="s">
        <v>39</v>
      </c>
      <c r="C72" s="527"/>
      <c r="D72" s="285"/>
      <c r="E72" s="285"/>
      <c r="F72" s="286"/>
      <c r="G72" s="521"/>
      <c r="H72" s="521"/>
      <c r="I72" s="521"/>
      <c r="J72" s="543"/>
      <c r="K72" s="279" t="s">
        <v>40</v>
      </c>
      <c r="L72" s="280"/>
      <c r="M72" s="281" t="str">
        <f>IF(L72&gt;0,VLOOKUP(L72,女子登録情報!$J$2:$K$21,2,0),"")</f>
        <v/>
      </c>
      <c r="N72" s="282"/>
      <c r="O72" s="543"/>
      <c r="P72" s="276" t="str">
        <f t="shared" si="55"/>
        <v/>
      </c>
      <c r="Q72" s="538"/>
      <c r="R72" s="541"/>
      <c r="S72" s="548"/>
      <c r="T72" s="549"/>
      <c r="U72" s="522"/>
      <c r="V72" s="525"/>
      <c r="AB72" s="178" t="str">
        <f t="shared" si="53"/>
        <v/>
      </c>
      <c r="AK72" s="173">
        <f t="shared" ref="AK72:AK90" si="62">IF(VALUE(AO72)&gt;59,1,0)</f>
        <v>0</v>
      </c>
      <c r="AL72" s="173" t="str">
        <f t="shared" ref="AL72:AL90" si="63">IF(COUNTIF(M72,"*m*")&gt;0,RIGHT(10000000+AS72,7),RIGHT(100000+AS72,5))</f>
        <v>00000</v>
      </c>
      <c r="AM72" s="185" t="str">
        <f t="shared" si="37"/>
        <v>0秒0</v>
      </c>
      <c r="AN72" s="186">
        <f t="shared" si="56"/>
        <v>0</v>
      </c>
      <c r="AO72" s="186" t="str">
        <f t="shared" si="57"/>
        <v>0</v>
      </c>
      <c r="AP72" s="186" t="str">
        <f t="shared" si="58"/>
        <v>0</v>
      </c>
      <c r="AQ72" s="186" t="str">
        <f t="shared" si="59"/>
        <v>0m</v>
      </c>
      <c r="AR72" s="186" t="str">
        <f t="shared" si="60"/>
        <v>点</v>
      </c>
      <c r="AS72" s="173">
        <f t="shared" si="61"/>
        <v>0</v>
      </c>
    </row>
    <row r="73" spans="1:45" s="1" customFormat="1" ht="18" customHeight="1" thickTop="1" thickBot="1">
      <c r="A73" s="528" t="s">
        <v>6032</v>
      </c>
      <c r="B73" s="531" t="s">
        <v>41</v>
      </c>
      <c r="C73" s="533"/>
      <c r="D73" s="535" t="str">
        <f>IF(C73&gt;0,VLOOKUP(C73,女子登録情報!$A$1:$H$2000,3,0),"")</f>
        <v/>
      </c>
      <c r="E73" s="535" t="str">
        <f>IF(C73&gt;0,VLOOKUP(C73,女子登録情報!$A$1:$H$2000,4,0),"")</f>
        <v/>
      </c>
      <c r="F73" s="272" t="str">
        <f>IF(C73&gt;0,VLOOKUP(C73,女子登録情報!$A$1:$H$2000,8,0),"")</f>
        <v/>
      </c>
      <c r="G73" s="519" t="e">
        <f>IF(F74&gt;0,VLOOKUP(F74,女子登録情報!$O$2:$P$49,2,0),"")</f>
        <v>#N/A</v>
      </c>
      <c r="H73" s="519" t="str">
        <f t="shared" ref="H73" si="64">IF(C73&gt;0,TEXT(C73,"100000000"),"")</f>
        <v/>
      </c>
      <c r="I73" s="519" t="str">
        <f>IFERROR(VLOOKUP(C73,女子登録情報!A:G,7,FALSE),"")</f>
        <v/>
      </c>
      <c r="J73" s="533"/>
      <c r="K73" s="273" t="s">
        <v>36</v>
      </c>
      <c r="L73" s="274"/>
      <c r="M73" s="275" t="str">
        <f>IF(L73&gt;0,VLOOKUP(L73,女子登録情報!$J$1:$K$21,2,0),"")</f>
        <v/>
      </c>
      <c r="N73" s="273" t="s">
        <v>37</v>
      </c>
      <c r="O73" s="533"/>
      <c r="P73" s="276" t="str">
        <f t="shared" si="55"/>
        <v/>
      </c>
      <c r="Q73" s="535" t="str">
        <f>IF(O73="","",AM73)</f>
        <v/>
      </c>
      <c r="R73" s="539"/>
      <c r="S73" s="544"/>
      <c r="T73" s="545"/>
      <c r="U73" s="506"/>
      <c r="V73" s="523"/>
      <c r="AB73" s="178" t="str">
        <f t="shared" si="53"/>
        <v/>
      </c>
      <c r="AK73" s="173">
        <f t="shared" si="62"/>
        <v>0</v>
      </c>
      <c r="AL73" s="173" t="str">
        <f t="shared" si="63"/>
        <v>00000</v>
      </c>
      <c r="AM73" s="185" t="str">
        <f t="shared" si="37"/>
        <v>0秒0</v>
      </c>
      <c r="AN73" s="186">
        <f t="shared" si="56"/>
        <v>0</v>
      </c>
      <c r="AO73" s="186" t="str">
        <f t="shared" si="57"/>
        <v>0</v>
      </c>
      <c r="AP73" s="186" t="str">
        <f t="shared" si="58"/>
        <v>0</v>
      </c>
      <c r="AQ73" s="186" t="str">
        <f t="shared" si="59"/>
        <v>0m</v>
      </c>
      <c r="AR73" s="186" t="str">
        <f t="shared" si="60"/>
        <v>点</v>
      </c>
      <c r="AS73" s="173">
        <f t="shared" si="61"/>
        <v>0</v>
      </c>
    </row>
    <row r="74" spans="1:45" s="1" customFormat="1" ht="18" customHeight="1" thickBot="1">
      <c r="A74" s="529"/>
      <c r="B74" s="532"/>
      <c r="C74" s="534"/>
      <c r="D74" s="536"/>
      <c r="E74" s="536"/>
      <c r="F74" s="277" t="str">
        <f>IF(C73&gt;0,VLOOKUP(C73,女子登録情報!$A$1:$H$2000,5,0),"")</f>
        <v/>
      </c>
      <c r="G74" s="520"/>
      <c r="H74" s="520"/>
      <c r="I74" s="520"/>
      <c r="J74" s="542"/>
      <c r="K74" s="278" t="s">
        <v>38</v>
      </c>
      <c r="L74" s="274"/>
      <c r="M74" s="275" t="str">
        <f>IF(L74&gt;0,VLOOKUP(L74,女子登録情報!$J$2:$K$21,2,0),"")</f>
        <v/>
      </c>
      <c r="N74" s="278"/>
      <c r="O74" s="542"/>
      <c r="P74" s="276" t="str">
        <f t="shared" si="55"/>
        <v/>
      </c>
      <c r="Q74" s="537"/>
      <c r="R74" s="540"/>
      <c r="S74" s="546"/>
      <c r="T74" s="547"/>
      <c r="U74" s="507"/>
      <c r="V74" s="524"/>
      <c r="AB74" s="178" t="str">
        <f t="shared" si="53"/>
        <v/>
      </c>
      <c r="AK74" s="173">
        <f t="shared" si="62"/>
        <v>0</v>
      </c>
      <c r="AL74" s="173" t="str">
        <f t="shared" si="63"/>
        <v>00000</v>
      </c>
      <c r="AM74" s="185" t="str">
        <f t="shared" si="37"/>
        <v>0秒0</v>
      </c>
      <c r="AN74" s="186">
        <f t="shared" si="56"/>
        <v>0</v>
      </c>
      <c r="AO74" s="186" t="str">
        <f t="shared" si="57"/>
        <v>0</v>
      </c>
      <c r="AP74" s="186" t="str">
        <f t="shared" si="58"/>
        <v>0</v>
      </c>
      <c r="AQ74" s="186" t="str">
        <f t="shared" si="59"/>
        <v>0m</v>
      </c>
      <c r="AR74" s="186" t="str">
        <f t="shared" si="60"/>
        <v>点</v>
      </c>
      <c r="AS74" s="173">
        <f t="shared" si="61"/>
        <v>0</v>
      </c>
    </row>
    <row r="75" spans="1:45" s="1" customFormat="1" ht="18" customHeight="1" thickBot="1">
      <c r="A75" s="530"/>
      <c r="B75" s="526" t="s">
        <v>39</v>
      </c>
      <c r="C75" s="527"/>
      <c r="D75" s="285"/>
      <c r="E75" s="285"/>
      <c r="F75" s="286"/>
      <c r="G75" s="521"/>
      <c r="H75" s="521"/>
      <c r="I75" s="521"/>
      <c r="J75" s="543"/>
      <c r="K75" s="279" t="s">
        <v>40</v>
      </c>
      <c r="L75" s="280"/>
      <c r="M75" s="281" t="str">
        <f>IF(L75&gt;0,VLOOKUP(L75,女子登録情報!$J$2:$K$21,2,0),"")</f>
        <v/>
      </c>
      <c r="N75" s="282"/>
      <c r="O75" s="543"/>
      <c r="P75" s="276" t="str">
        <f t="shared" si="55"/>
        <v/>
      </c>
      <c r="Q75" s="538"/>
      <c r="R75" s="541"/>
      <c r="S75" s="548"/>
      <c r="T75" s="549"/>
      <c r="U75" s="522"/>
      <c r="V75" s="525"/>
      <c r="AB75" s="178" t="str">
        <f t="shared" si="53"/>
        <v/>
      </c>
      <c r="AK75" s="173">
        <f t="shared" si="62"/>
        <v>0</v>
      </c>
      <c r="AL75" s="173" t="str">
        <f t="shared" si="63"/>
        <v>00000</v>
      </c>
      <c r="AM75" s="185" t="str">
        <f t="shared" si="37"/>
        <v>0秒0</v>
      </c>
      <c r="AN75" s="186">
        <f t="shared" si="56"/>
        <v>0</v>
      </c>
      <c r="AO75" s="186" t="str">
        <f t="shared" si="57"/>
        <v>0</v>
      </c>
      <c r="AP75" s="186" t="str">
        <f t="shared" si="58"/>
        <v>0</v>
      </c>
      <c r="AQ75" s="186" t="str">
        <f t="shared" si="59"/>
        <v>0m</v>
      </c>
      <c r="AR75" s="186" t="str">
        <f t="shared" si="60"/>
        <v>点</v>
      </c>
      <c r="AS75" s="173">
        <f t="shared" si="61"/>
        <v>0</v>
      </c>
    </row>
    <row r="76" spans="1:45" s="1" customFormat="1" ht="18" customHeight="1" thickTop="1" thickBot="1">
      <c r="A76" s="528" t="s">
        <v>6033</v>
      </c>
      <c r="B76" s="531" t="s">
        <v>41</v>
      </c>
      <c r="C76" s="533"/>
      <c r="D76" s="535" t="str">
        <f>IF(C76&gt;0,VLOOKUP(C76,女子登録情報!$A$1:$H$2000,3,0),"")</f>
        <v/>
      </c>
      <c r="E76" s="535" t="str">
        <f>IF(C76&gt;0,VLOOKUP(C76,女子登録情報!$A$1:$H$2000,4,0),"")</f>
        <v/>
      </c>
      <c r="F76" s="272" t="str">
        <f>IF(C76&gt;0,VLOOKUP(C76,女子登録情報!$A$1:$H$2000,8,0),"")</f>
        <v/>
      </c>
      <c r="G76" s="519" t="e">
        <f>IF(F77&gt;0,VLOOKUP(F77,女子登録情報!$O$2:$P$49,2,0),"")</f>
        <v>#N/A</v>
      </c>
      <c r="H76" s="519" t="str">
        <f t="shared" ref="H76" si="65">IF(C76&gt;0,TEXT(C76,"100000000"),"")</f>
        <v/>
      </c>
      <c r="I76" s="519" t="str">
        <f>IFERROR(VLOOKUP(C76,女子登録情報!A:G,7,FALSE),"")</f>
        <v/>
      </c>
      <c r="J76" s="533"/>
      <c r="K76" s="273" t="s">
        <v>36</v>
      </c>
      <c r="L76" s="274"/>
      <c r="M76" s="275" t="str">
        <f>IF(L76&gt;0,VLOOKUP(L76,女子登録情報!$J$1:$K$21,2,0),"")</f>
        <v/>
      </c>
      <c r="N76" s="273" t="s">
        <v>37</v>
      </c>
      <c r="O76" s="533"/>
      <c r="P76" s="276" t="str">
        <f t="shared" si="55"/>
        <v/>
      </c>
      <c r="Q76" s="535" t="str">
        <f>IF(O76="","",AM76)</f>
        <v/>
      </c>
      <c r="R76" s="539"/>
      <c r="S76" s="544"/>
      <c r="T76" s="545"/>
      <c r="U76" s="506"/>
      <c r="V76" s="523"/>
      <c r="AB76" s="178" t="str">
        <f t="shared" si="53"/>
        <v/>
      </c>
      <c r="AK76" s="173">
        <f t="shared" si="62"/>
        <v>0</v>
      </c>
      <c r="AL76" s="173" t="str">
        <f t="shared" si="63"/>
        <v>00000</v>
      </c>
      <c r="AM76" s="185" t="str">
        <f t="shared" si="37"/>
        <v>0秒0</v>
      </c>
      <c r="AN76" s="186">
        <f t="shared" si="56"/>
        <v>0</v>
      </c>
      <c r="AO76" s="186" t="str">
        <f t="shared" si="57"/>
        <v>0</v>
      </c>
      <c r="AP76" s="186" t="str">
        <f t="shared" si="58"/>
        <v>0</v>
      </c>
      <c r="AQ76" s="186" t="str">
        <f t="shared" si="59"/>
        <v>0m</v>
      </c>
      <c r="AR76" s="186" t="str">
        <f t="shared" si="60"/>
        <v>点</v>
      </c>
      <c r="AS76" s="173">
        <f t="shared" si="61"/>
        <v>0</v>
      </c>
    </row>
    <row r="77" spans="1:45" s="1" customFormat="1" ht="18" customHeight="1" thickBot="1">
      <c r="A77" s="529"/>
      <c r="B77" s="532"/>
      <c r="C77" s="534"/>
      <c r="D77" s="536"/>
      <c r="E77" s="536"/>
      <c r="F77" s="277" t="str">
        <f>IF(C76&gt;0,VLOOKUP(C76,女子登録情報!$A$1:$H$2000,5,0),"")</f>
        <v/>
      </c>
      <c r="G77" s="520"/>
      <c r="H77" s="520"/>
      <c r="I77" s="520"/>
      <c r="J77" s="542"/>
      <c r="K77" s="278" t="s">
        <v>38</v>
      </c>
      <c r="L77" s="274"/>
      <c r="M77" s="275" t="str">
        <f>IF(L77&gt;0,VLOOKUP(L77,女子登録情報!$J$2:$K$21,2,0),"")</f>
        <v/>
      </c>
      <c r="N77" s="278"/>
      <c r="O77" s="542"/>
      <c r="P77" s="276" t="str">
        <f t="shared" si="55"/>
        <v/>
      </c>
      <c r="Q77" s="537"/>
      <c r="R77" s="540"/>
      <c r="S77" s="546"/>
      <c r="T77" s="547"/>
      <c r="U77" s="507"/>
      <c r="V77" s="524"/>
      <c r="AB77" s="178" t="str">
        <f t="shared" si="53"/>
        <v/>
      </c>
      <c r="AK77" s="173">
        <f t="shared" si="62"/>
        <v>0</v>
      </c>
      <c r="AL77" s="173" t="str">
        <f t="shared" si="63"/>
        <v>00000</v>
      </c>
      <c r="AM77" s="185" t="str">
        <f t="shared" si="37"/>
        <v>0秒0</v>
      </c>
      <c r="AN77" s="186">
        <f t="shared" si="56"/>
        <v>0</v>
      </c>
      <c r="AO77" s="186" t="str">
        <f t="shared" si="57"/>
        <v>0</v>
      </c>
      <c r="AP77" s="186" t="str">
        <f t="shared" si="58"/>
        <v>0</v>
      </c>
      <c r="AQ77" s="186" t="str">
        <f t="shared" si="59"/>
        <v>0m</v>
      </c>
      <c r="AR77" s="186" t="str">
        <f t="shared" si="60"/>
        <v>点</v>
      </c>
      <c r="AS77" s="173">
        <f t="shared" si="61"/>
        <v>0</v>
      </c>
    </row>
    <row r="78" spans="1:45" s="1" customFormat="1" ht="18" customHeight="1" thickBot="1">
      <c r="A78" s="530"/>
      <c r="B78" s="526" t="s">
        <v>39</v>
      </c>
      <c r="C78" s="527"/>
      <c r="D78" s="287"/>
      <c r="E78" s="285"/>
      <c r="F78" s="286"/>
      <c r="G78" s="521"/>
      <c r="H78" s="521"/>
      <c r="I78" s="521"/>
      <c r="J78" s="543"/>
      <c r="K78" s="279" t="s">
        <v>40</v>
      </c>
      <c r="L78" s="280"/>
      <c r="M78" s="281" t="str">
        <f>IF(L78&gt;0,VLOOKUP(L78,女子登録情報!$J$2:$K$21,2,0),"")</f>
        <v/>
      </c>
      <c r="N78" s="282"/>
      <c r="O78" s="543"/>
      <c r="P78" s="276" t="str">
        <f t="shared" si="55"/>
        <v/>
      </c>
      <c r="Q78" s="538"/>
      <c r="R78" s="541"/>
      <c r="S78" s="548"/>
      <c r="T78" s="549"/>
      <c r="U78" s="522"/>
      <c r="V78" s="525"/>
      <c r="AB78" s="178" t="str">
        <f t="shared" si="53"/>
        <v/>
      </c>
      <c r="AK78" s="173">
        <f t="shared" si="62"/>
        <v>0</v>
      </c>
      <c r="AL78" s="173" t="str">
        <f t="shared" si="63"/>
        <v>00000</v>
      </c>
      <c r="AM78" s="185" t="str">
        <f t="shared" si="37"/>
        <v>0秒0</v>
      </c>
      <c r="AN78" s="186">
        <f t="shared" si="56"/>
        <v>0</v>
      </c>
      <c r="AO78" s="186" t="str">
        <f t="shared" si="57"/>
        <v>0</v>
      </c>
      <c r="AP78" s="186" t="str">
        <f t="shared" si="58"/>
        <v>0</v>
      </c>
      <c r="AQ78" s="186" t="str">
        <f t="shared" si="59"/>
        <v>0m</v>
      </c>
      <c r="AR78" s="186" t="str">
        <f t="shared" si="60"/>
        <v>点</v>
      </c>
      <c r="AS78" s="173">
        <f t="shared" si="61"/>
        <v>0</v>
      </c>
    </row>
    <row r="79" spans="1:45" s="1" customFormat="1" ht="18" customHeight="1" thickTop="1" thickBot="1">
      <c r="A79" s="528" t="s">
        <v>6034</v>
      </c>
      <c r="B79" s="531" t="s">
        <v>41</v>
      </c>
      <c r="C79" s="533"/>
      <c r="D79" s="535" t="str">
        <f>IF(C79&gt;0,VLOOKUP(C79,女子登録情報!$A$1:$H$2000,3,0),"")</f>
        <v/>
      </c>
      <c r="E79" s="535" t="str">
        <f>IF(C79&gt;0,VLOOKUP(C79,女子登録情報!$A$1:$H$2000,4,0),"")</f>
        <v/>
      </c>
      <c r="F79" s="272" t="str">
        <f>IF(C79&gt;0,VLOOKUP(C79,女子登録情報!$A$1:$H$2000,8,0),"")</f>
        <v/>
      </c>
      <c r="G79" s="519" t="e">
        <f>IF(F80&gt;0,VLOOKUP(F80,女子登録情報!$O$2:$P$49,2,0),"")</f>
        <v>#N/A</v>
      </c>
      <c r="H79" s="519" t="str">
        <f t="shared" ref="H79" si="66">IF(C79&gt;0,TEXT(C79,"100000000"),"")</f>
        <v/>
      </c>
      <c r="I79" s="519" t="str">
        <f>IFERROR(VLOOKUP(C79,女子登録情報!A:G,7,FALSE),"")</f>
        <v/>
      </c>
      <c r="J79" s="533"/>
      <c r="K79" s="273" t="s">
        <v>36</v>
      </c>
      <c r="L79" s="274"/>
      <c r="M79" s="275" t="str">
        <f>IF(L79&gt;0,VLOOKUP(L79,女子登録情報!$J$1:$K$21,2,0),"")</f>
        <v/>
      </c>
      <c r="N79" s="273" t="s">
        <v>37</v>
      </c>
      <c r="O79" s="533"/>
      <c r="P79" s="276" t="str">
        <f t="shared" si="55"/>
        <v/>
      </c>
      <c r="Q79" s="535" t="str">
        <f>IF(O79="","",AM79)</f>
        <v/>
      </c>
      <c r="R79" s="539"/>
      <c r="S79" s="544"/>
      <c r="T79" s="545"/>
      <c r="U79" s="506"/>
      <c r="V79" s="523"/>
      <c r="AB79" s="178" t="str">
        <f t="shared" si="53"/>
        <v/>
      </c>
      <c r="AK79" s="173">
        <f t="shared" si="62"/>
        <v>0</v>
      </c>
      <c r="AL79" s="173" t="str">
        <f t="shared" si="63"/>
        <v>00000</v>
      </c>
      <c r="AM79" s="185" t="str">
        <f t="shared" si="37"/>
        <v>0秒0</v>
      </c>
      <c r="AN79" s="186">
        <f t="shared" si="56"/>
        <v>0</v>
      </c>
      <c r="AO79" s="186" t="str">
        <f t="shared" si="57"/>
        <v>0</v>
      </c>
      <c r="AP79" s="186" t="str">
        <f t="shared" si="58"/>
        <v>0</v>
      </c>
      <c r="AQ79" s="186" t="str">
        <f t="shared" si="59"/>
        <v>0m</v>
      </c>
      <c r="AR79" s="186" t="str">
        <f t="shared" si="60"/>
        <v>点</v>
      </c>
      <c r="AS79" s="173">
        <f t="shared" si="61"/>
        <v>0</v>
      </c>
    </row>
    <row r="80" spans="1:45" s="1" customFormat="1" ht="18" customHeight="1" thickBot="1">
      <c r="A80" s="529"/>
      <c r="B80" s="532"/>
      <c r="C80" s="534"/>
      <c r="D80" s="536"/>
      <c r="E80" s="536"/>
      <c r="F80" s="277" t="str">
        <f>IF(C79&gt;0,VLOOKUP(C79,女子登録情報!$A$1:$H$2000,5,0),"")</f>
        <v/>
      </c>
      <c r="G80" s="520"/>
      <c r="H80" s="520"/>
      <c r="I80" s="520"/>
      <c r="J80" s="542"/>
      <c r="K80" s="278" t="s">
        <v>38</v>
      </c>
      <c r="L80" s="274"/>
      <c r="M80" s="275" t="str">
        <f>IF(L80&gt;0,VLOOKUP(L80,女子登録情報!$J$2:$K$21,2,0),"")</f>
        <v/>
      </c>
      <c r="N80" s="278"/>
      <c r="O80" s="542"/>
      <c r="P80" s="276" t="str">
        <f t="shared" si="55"/>
        <v/>
      </c>
      <c r="Q80" s="537"/>
      <c r="R80" s="540"/>
      <c r="S80" s="546"/>
      <c r="T80" s="547"/>
      <c r="U80" s="507"/>
      <c r="V80" s="524"/>
      <c r="AB80" s="178" t="str">
        <f t="shared" si="53"/>
        <v/>
      </c>
      <c r="AK80" s="173">
        <f t="shared" si="62"/>
        <v>0</v>
      </c>
      <c r="AL80" s="173" t="str">
        <f t="shared" si="63"/>
        <v>00000</v>
      </c>
      <c r="AM80" s="185" t="str">
        <f t="shared" si="37"/>
        <v>0秒0</v>
      </c>
      <c r="AN80" s="186">
        <f t="shared" si="56"/>
        <v>0</v>
      </c>
      <c r="AO80" s="186" t="str">
        <f t="shared" si="57"/>
        <v>0</v>
      </c>
      <c r="AP80" s="186" t="str">
        <f t="shared" si="58"/>
        <v>0</v>
      </c>
      <c r="AQ80" s="186" t="str">
        <f t="shared" si="59"/>
        <v>0m</v>
      </c>
      <c r="AR80" s="186" t="str">
        <f t="shared" si="60"/>
        <v>点</v>
      </c>
      <c r="AS80" s="173">
        <f t="shared" si="61"/>
        <v>0</v>
      </c>
    </row>
    <row r="81" spans="1:45" s="1" customFormat="1" ht="18" customHeight="1" thickBot="1">
      <c r="A81" s="530"/>
      <c r="B81" s="526" t="s">
        <v>39</v>
      </c>
      <c r="C81" s="527"/>
      <c r="D81" s="285"/>
      <c r="E81" s="285"/>
      <c r="F81" s="286"/>
      <c r="G81" s="521"/>
      <c r="H81" s="521"/>
      <c r="I81" s="521"/>
      <c r="J81" s="543"/>
      <c r="K81" s="279" t="s">
        <v>40</v>
      </c>
      <c r="L81" s="280"/>
      <c r="M81" s="281" t="str">
        <f>IF(L81&gt;0,VLOOKUP(L81,女子登録情報!$J$2:$K$21,2,0),"")</f>
        <v/>
      </c>
      <c r="N81" s="282"/>
      <c r="O81" s="543"/>
      <c r="P81" s="276" t="str">
        <f t="shared" si="55"/>
        <v/>
      </c>
      <c r="Q81" s="538"/>
      <c r="R81" s="541"/>
      <c r="S81" s="548"/>
      <c r="T81" s="549"/>
      <c r="U81" s="522"/>
      <c r="V81" s="525"/>
      <c r="AB81" s="178" t="str">
        <f t="shared" si="53"/>
        <v/>
      </c>
      <c r="AK81" s="173">
        <f t="shared" si="62"/>
        <v>0</v>
      </c>
      <c r="AL81" s="173" t="str">
        <f t="shared" si="63"/>
        <v>00000</v>
      </c>
      <c r="AM81" s="185" t="str">
        <f t="shared" si="37"/>
        <v>0秒0</v>
      </c>
      <c r="AN81" s="186">
        <f t="shared" si="56"/>
        <v>0</v>
      </c>
      <c r="AO81" s="186" t="str">
        <f t="shared" si="57"/>
        <v>0</v>
      </c>
      <c r="AP81" s="186" t="str">
        <f t="shared" si="58"/>
        <v>0</v>
      </c>
      <c r="AQ81" s="186" t="str">
        <f t="shared" si="59"/>
        <v>0m</v>
      </c>
      <c r="AR81" s="186" t="str">
        <f t="shared" si="60"/>
        <v>点</v>
      </c>
      <c r="AS81" s="173">
        <f t="shared" si="61"/>
        <v>0</v>
      </c>
    </row>
    <row r="82" spans="1:45" s="1" customFormat="1" ht="18" customHeight="1" thickTop="1" thickBot="1">
      <c r="A82" s="528" t="s">
        <v>6068</v>
      </c>
      <c r="B82" s="531" t="s">
        <v>41</v>
      </c>
      <c r="C82" s="533"/>
      <c r="D82" s="535" t="str">
        <f>IF(C82&gt;0,VLOOKUP(C82,女子登録情報!$A$1:$H$2000,3,0),"")</f>
        <v/>
      </c>
      <c r="E82" s="535" t="str">
        <f>IF(C82&gt;0,VLOOKUP(C82,女子登録情報!$A$1:$H$2000,4,0),"")</f>
        <v/>
      </c>
      <c r="F82" s="272" t="str">
        <f>IF(C82&gt;0,VLOOKUP(C82,女子登録情報!$A$1:$H$2000,8,0),"")</f>
        <v/>
      </c>
      <c r="G82" s="519" t="e">
        <f>IF(F83&gt;0,VLOOKUP(F83,女子登録情報!$O$2:$P$49,2,0),"")</f>
        <v>#N/A</v>
      </c>
      <c r="H82" s="519" t="str">
        <f t="shared" ref="H82" si="67">IF(C82&gt;0,TEXT(C82,"100000000"),"")</f>
        <v/>
      </c>
      <c r="I82" s="519" t="str">
        <f>IFERROR(VLOOKUP(C82,女子登録情報!A:G,7,FALSE),"")</f>
        <v/>
      </c>
      <c r="J82" s="533"/>
      <c r="K82" s="273" t="s">
        <v>36</v>
      </c>
      <c r="L82" s="274"/>
      <c r="M82" s="275" t="str">
        <f>IF(L82&gt;0,VLOOKUP(L82,女子登録情報!$J$1:$K$21,2,0),"")</f>
        <v/>
      </c>
      <c r="N82" s="273" t="s">
        <v>37</v>
      </c>
      <c r="O82" s="533"/>
      <c r="P82" s="276" t="str">
        <f t="shared" si="55"/>
        <v/>
      </c>
      <c r="Q82" s="535" t="str">
        <f>IF(O82="","",AM82)</f>
        <v/>
      </c>
      <c r="R82" s="539"/>
      <c r="S82" s="544"/>
      <c r="T82" s="545"/>
      <c r="U82" s="506"/>
      <c r="V82" s="523"/>
      <c r="AB82" s="178" t="str">
        <f t="shared" si="53"/>
        <v/>
      </c>
      <c r="AK82" s="173">
        <f t="shared" si="62"/>
        <v>0</v>
      </c>
      <c r="AL82" s="173" t="str">
        <f t="shared" si="63"/>
        <v>00000</v>
      </c>
      <c r="AM82" s="185" t="str">
        <f t="shared" si="37"/>
        <v>0秒0</v>
      </c>
      <c r="AN82" s="186">
        <f t="shared" si="56"/>
        <v>0</v>
      </c>
      <c r="AO82" s="186" t="str">
        <f t="shared" si="57"/>
        <v>0</v>
      </c>
      <c r="AP82" s="186" t="str">
        <f t="shared" si="58"/>
        <v>0</v>
      </c>
      <c r="AQ82" s="186" t="str">
        <f t="shared" si="59"/>
        <v>0m</v>
      </c>
      <c r="AR82" s="186" t="str">
        <f t="shared" si="60"/>
        <v>点</v>
      </c>
      <c r="AS82" s="173">
        <f t="shared" si="61"/>
        <v>0</v>
      </c>
    </row>
    <row r="83" spans="1:45" s="1" customFormat="1" ht="18" customHeight="1" thickBot="1">
      <c r="A83" s="529"/>
      <c r="B83" s="532"/>
      <c r="C83" s="534"/>
      <c r="D83" s="536"/>
      <c r="E83" s="536"/>
      <c r="F83" s="277" t="str">
        <f>IF(C82&gt;0,VLOOKUP(C82,女子登録情報!$A$1:$H$2000,5,0),"")</f>
        <v/>
      </c>
      <c r="G83" s="520"/>
      <c r="H83" s="520"/>
      <c r="I83" s="520"/>
      <c r="J83" s="542"/>
      <c r="K83" s="278" t="s">
        <v>38</v>
      </c>
      <c r="L83" s="274"/>
      <c r="M83" s="275" t="str">
        <f>IF(L83&gt;0,VLOOKUP(L83,女子登録情報!$J$2:$K$21,2,0),"")</f>
        <v/>
      </c>
      <c r="N83" s="278"/>
      <c r="O83" s="542"/>
      <c r="P83" s="276" t="str">
        <f t="shared" si="55"/>
        <v/>
      </c>
      <c r="Q83" s="537"/>
      <c r="R83" s="540"/>
      <c r="S83" s="546"/>
      <c r="T83" s="547"/>
      <c r="U83" s="507"/>
      <c r="V83" s="524"/>
      <c r="AB83" s="178" t="str">
        <f t="shared" si="53"/>
        <v/>
      </c>
      <c r="AK83" s="173">
        <f t="shared" si="62"/>
        <v>0</v>
      </c>
      <c r="AL83" s="173" t="str">
        <f t="shared" si="63"/>
        <v>00000</v>
      </c>
      <c r="AM83" s="185" t="str">
        <f t="shared" si="37"/>
        <v>0秒0</v>
      </c>
      <c r="AN83" s="186">
        <f t="shared" si="56"/>
        <v>0</v>
      </c>
      <c r="AO83" s="186" t="str">
        <f t="shared" si="57"/>
        <v>0</v>
      </c>
      <c r="AP83" s="186" t="str">
        <f t="shared" si="58"/>
        <v>0</v>
      </c>
      <c r="AQ83" s="186" t="str">
        <f t="shared" si="59"/>
        <v>0m</v>
      </c>
      <c r="AR83" s="186" t="str">
        <f t="shared" si="60"/>
        <v>点</v>
      </c>
      <c r="AS83" s="173">
        <f t="shared" si="61"/>
        <v>0</v>
      </c>
    </row>
    <row r="84" spans="1:45" s="1" customFormat="1" ht="18" customHeight="1" thickBot="1">
      <c r="A84" s="530"/>
      <c r="B84" s="526" t="s">
        <v>39</v>
      </c>
      <c r="C84" s="527"/>
      <c r="D84" s="285"/>
      <c r="E84" s="285"/>
      <c r="F84" s="286"/>
      <c r="G84" s="521"/>
      <c r="H84" s="521"/>
      <c r="I84" s="521"/>
      <c r="J84" s="543"/>
      <c r="K84" s="279" t="s">
        <v>40</v>
      </c>
      <c r="L84" s="280"/>
      <c r="M84" s="281" t="str">
        <f>IF(L84&gt;0,VLOOKUP(L84,女子登録情報!$J$2:$K$21,2,0),"")</f>
        <v/>
      </c>
      <c r="N84" s="282"/>
      <c r="O84" s="543"/>
      <c r="P84" s="276" t="str">
        <f t="shared" si="55"/>
        <v/>
      </c>
      <c r="Q84" s="538"/>
      <c r="R84" s="541"/>
      <c r="S84" s="548"/>
      <c r="T84" s="549"/>
      <c r="U84" s="522"/>
      <c r="V84" s="525"/>
      <c r="AB84" s="178" t="str">
        <f t="shared" si="53"/>
        <v/>
      </c>
      <c r="AK84" s="173">
        <f t="shared" si="62"/>
        <v>0</v>
      </c>
      <c r="AL84" s="173" t="str">
        <f t="shared" si="63"/>
        <v>00000</v>
      </c>
      <c r="AM84" s="185" t="str">
        <f t="shared" ref="AM84:AM90" si="68">IF(AN84=0,AO84&amp;"秒"&amp;AP84,AN84&amp;"分"&amp;AO84&amp;"秒"&amp;AP84)</f>
        <v>0秒0</v>
      </c>
      <c r="AN84" s="186">
        <f t="shared" si="56"/>
        <v>0</v>
      </c>
      <c r="AO84" s="186" t="str">
        <f t="shared" si="57"/>
        <v>0</v>
      </c>
      <c r="AP84" s="186" t="str">
        <f t="shared" si="58"/>
        <v>0</v>
      </c>
      <c r="AQ84" s="186" t="str">
        <f t="shared" si="59"/>
        <v>0m</v>
      </c>
      <c r="AR84" s="186" t="str">
        <f t="shared" si="60"/>
        <v>点</v>
      </c>
      <c r="AS84" s="173">
        <f t="shared" si="61"/>
        <v>0</v>
      </c>
    </row>
    <row r="85" spans="1:45" s="1" customFormat="1" ht="18" customHeight="1" thickTop="1" thickBot="1">
      <c r="A85" s="528" t="s">
        <v>6069</v>
      </c>
      <c r="B85" s="531" t="s">
        <v>41</v>
      </c>
      <c r="C85" s="533"/>
      <c r="D85" s="535" t="str">
        <f>IF(C85&gt;0,VLOOKUP(C85,女子登録情報!$A$1:$H$2000,3,0),"")</f>
        <v/>
      </c>
      <c r="E85" s="535" t="str">
        <f>IF(C85&gt;0,VLOOKUP(C85,女子登録情報!$A$1:$H$2000,4,0),"")</f>
        <v/>
      </c>
      <c r="F85" s="272" t="str">
        <f>IF(C85&gt;0,VLOOKUP(C85,女子登録情報!$A$1:$H$2000,8,0),"")</f>
        <v/>
      </c>
      <c r="G85" s="519" t="e">
        <f>IF(F86&gt;0,VLOOKUP(F86,女子登録情報!$O$2:$P$49,2,0),"")</f>
        <v>#N/A</v>
      </c>
      <c r="H85" s="519" t="str">
        <f t="shared" ref="H85" si="69">IF(C85&gt;0,TEXT(C85,"100000000"),"")</f>
        <v/>
      </c>
      <c r="I85" s="519" t="str">
        <f>IFERROR(VLOOKUP(C85,女子登録情報!A:G,7,FALSE),"")</f>
        <v/>
      </c>
      <c r="J85" s="533"/>
      <c r="K85" s="273" t="s">
        <v>36</v>
      </c>
      <c r="L85" s="274"/>
      <c r="M85" s="275" t="str">
        <f>IF(L85&gt;0,VLOOKUP(L85,女子登録情報!$J$1:$K$21,2,0),"")</f>
        <v/>
      </c>
      <c r="N85" s="273" t="s">
        <v>37</v>
      </c>
      <c r="O85" s="533"/>
      <c r="P85" s="276" t="str">
        <f t="shared" si="55"/>
        <v/>
      </c>
      <c r="Q85" s="535" t="str">
        <f>IF(O85="","",AM85)</f>
        <v/>
      </c>
      <c r="R85" s="539"/>
      <c r="S85" s="544"/>
      <c r="T85" s="545"/>
      <c r="U85" s="506"/>
      <c r="V85" s="523"/>
      <c r="AB85" s="178" t="str">
        <f t="shared" si="53"/>
        <v/>
      </c>
      <c r="AK85" s="173">
        <f t="shared" si="62"/>
        <v>0</v>
      </c>
      <c r="AL85" s="173" t="str">
        <f t="shared" si="63"/>
        <v>00000</v>
      </c>
      <c r="AM85" s="185" t="str">
        <f t="shared" si="68"/>
        <v>0秒0</v>
      </c>
      <c r="AN85" s="186">
        <f t="shared" si="56"/>
        <v>0</v>
      </c>
      <c r="AO85" s="186" t="str">
        <f t="shared" si="57"/>
        <v>0</v>
      </c>
      <c r="AP85" s="186" t="str">
        <f t="shared" si="58"/>
        <v>0</v>
      </c>
      <c r="AQ85" s="186" t="str">
        <f t="shared" si="59"/>
        <v>0m</v>
      </c>
      <c r="AR85" s="186" t="str">
        <f t="shared" si="60"/>
        <v>点</v>
      </c>
      <c r="AS85" s="173">
        <f t="shared" si="61"/>
        <v>0</v>
      </c>
    </row>
    <row r="86" spans="1:45" s="1" customFormat="1" ht="18" customHeight="1" thickBot="1">
      <c r="A86" s="529"/>
      <c r="B86" s="532"/>
      <c r="C86" s="534"/>
      <c r="D86" s="536"/>
      <c r="E86" s="536"/>
      <c r="F86" s="277" t="str">
        <f>IF(C85&gt;0,VLOOKUP(C85,女子登録情報!$A$1:$H$2000,5,0),"")</f>
        <v/>
      </c>
      <c r="G86" s="520"/>
      <c r="H86" s="520"/>
      <c r="I86" s="520"/>
      <c r="J86" s="542"/>
      <c r="K86" s="278" t="s">
        <v>38</v>
      </c>
      <c r="L86" s="274"/>
      <c r="M86" s="275" t="str">
        <f>IF(L86&gt;0,VLOOKUP(L86,女子登録情報!$J$2:$K$21,2,0),"")</f>
        <v/>
      </c>
      <c r="N86" s="278"/>
      <c r="O86" s="542"/>
      <c r="P86" s="276" t="str">
        <f t="shared" si="55"/>
        <v/>
      </c>
      <c r="Q86" s="537"/>
      <c r="R86" s="540"/>
      <c r="S86" s="546"/>
      <c r="T86" s="547"/>
      <c r="U86" s="507"/>
      <c r="V86" s="524"/>
      <c r="AB86" s="178" t="str">
        <f t="shared" si="53"/>
        <v/>
      </c>
      <c r="AK86" s="173">
        <f t="shared" si="62"/>
        <v>0</v>
      </c>
      <c r="AL86" s="173" t="str">
        <f t="shared" si="63"/>
        <v>00000</v>
      </c>
      <c r="AM86" s="185" t="str">
        <f t="shared" si="68"/>
        <v>0秒0</v>
      </c>
      <c r="AN86" s="186">
        <f t="shared" si="56"/>
        <v>0</v>
      </c>
      <c r="AO86" s="186" t="str">
        <f t="shared" si="57"/>
        <v>0</v>
      </c>
      <c r="AP86" s="186" t="str">
        <f t="shared" si="58"/>
        <v>0</v>
      </c>
      <c r="AQ86" s="186" t="str">
        <f t="shared" si="59"/>
        <v>0m</v>
      </c>
      <c r="AR86" s="186" t="str">
        <f t="shared" si="60"/>
        <v>点</v>
      </c>
      <c r="AS86" s="173">
        <f t="shared" si="61"/>
        <v>0</v>
      </c>
    </row>
    <row r="87" spans="1:45" s="1" customFormat="1" ht="18" customHeight="1" thickBot="1">
      <c r="A87" s="530"/>
      <c r="B87" s="526" t="s">
        <v>39</v>
      </c>
      <c r="C87" s="527"/>
      <c r="D87" s="285"/>
      <c r="E87" s="285"/>
      <c r="F87" s="286"/>
      <c r="G87" s="521"/>
      <c r="H87" s="521"/>
      <c r="I87" s="521"/>
      <c r="J87" s="543"/>
      <c r="K87" s="279" t="s">
        <v>40</v>
      </c>
      <c r="L87" s="280"/>
      <c r="M87" s="281" t="str">
        <f>IF(L87&gt;0,VLOOKUP(L87,女子登録情報!$J$2:$K$21,2,0),"")</f>
        <v/>
      </c>
      <c r="N87" s="282"/>
      <c r="O87" s="543"/>
      <c r="P87" s="276" t="str">
        <f t="shared" si="55"/>
        <v/>
      </c>
      <c r="Q87" s="538"/>
      <c r="R87" s="541"/>
      <c r="S87" s="548"/>
      <c r="T87" s="549"/>
      <c r="U87" s="522"/>
      <c r="V87" s="525"/>
      <c r="AB87" s="178" t="str">
        <f t="shared" si="53"/>
        <v/>
      </c>
      <c r="AK87" s="173">
        <f t="shared" si="62"/>
        <v>0</v>
      </c>
      <c r="AL87" s="173" t="str">
        <f t="shared" si="63"/>
        <v>00000</v>
      </c>
      <c r="AM87" s="185" t="str">
        <f t="shared" si="68"/>
        <v>0秒0</v>
      </c>
      <c r="AN87" s="186">
        <f t="shared" si="56"/>
        <v>0</v>
      </c>
      <c r="AO87" s="186" t="str">
        <f t="shared" si="57"/>
        <v>0</v>
      </c>
      <c r="AP87" s="186" t="str">
        <f t="shared" si="58"/>
        <v>0</v>
      </c>
      <c r="AQ87" s="186" t="str">
        <f t="shared" si="59"/>
        <v>0m</v>
      </c>
      <c r="AR87" s="186" t="str">
        <f t="shared" si="60"/>
        <v>点</v>
      </c>
      <c r="AS87" s="173">
        <f t="shared" si="61"/>
        <v>0</v>
      </c>
    </row>
    <row r="88" spans="1:45" s="1" customFormat="1" ht="18" customHeight="1" thickTop="1" thickBot="1">
      <c r="A88" s="528" t="s">
        <v>6060</v>
      </c>
      <c r="B88" s="531" t="s">
        <v>41</v>
      </c>
      <c r="C88" s="533"/>
      <c r="D88" s="535" t="str">
        <f>IF(C88&gt;0,VLOOKUP(C88,女子登録情報!$A$1:$H$2000,3,0),"")</f>
        <v/>
      </c>
      <c r="E88" s="535" t="str">
        <f>IF(C88&gt;0,VLOOKUP(C88,女子登録情報!$A$1:$H$2000,4,0),"")</f>
        <v/>
      </c>
      <c r="F88" s="272" t="str">
        <f>IF(C88&gt;0,VLOOKUP(C88,女子登録情報!$A$1:$H$2000,8,0),"")</f>
        <v/>
      </c>
      <c r="G88" s="519" t="e">
        <f>IF(F89&gt;0,VLOOKUP(F89,女子登録情報!$O$2:$P$49,2,0),"")</f>
        <v>#N/A</v>
      </c>
      <c r="H88" s="519" t="str">
        <f t="shared" ref="H88" si="70">IF(C88&gt;0,TEXT(C88,"100000000"),"")</f>
        <v/>
      </c>
      <c r="I88" s="519" t="str">
        <f>IFERROR(VLOOKUP(C88,女子登録情報!A:G,7,FALSE),"")</f>
        <v/>
      </c>
      <c r="J88" s="533"/>
      <c r="K88" s="273" t="s">
        <v>36</v>
      </c>
      <c r="L88" s="274"/>
      <c r="M88" s="275" t="str">
        <f>IF(L88&gt;0,VLOOKUP(L88,女子登録情報!$J$1:$K$21,2,0),"")</f>
        <v/>
      </c>
      <c r="N88" s="273" t="s">
        <v>37</v>
      </c>
      <c r="O88" s="533"/>
      <c r="P88" s="276" t="str">
        <f t="shared" si="55"/>
        <v/>
      </c>
      <c r="Q88" s="535" t="str">
        <f>IF(O88="","",AM88)</f>
        <v/>
      </c>
      <c r="R88" s="539"/>
      <c r="S88" s="544"/>
      <c r="T88" s="545"/>
      <c r="U88" s="506"/>
      <c r="V88" s="523"/>
      <c r="AB88" s="178" t="str">
        <f t="shared" si="53"/>
        <v/>
      </c>
      <c r="AK88" s="173">
        <f t="shared" si="62"/>
        <v>0</v>
      </c>
      <c r="AL88" s="173" t="str">
        <f t="shared" si="63"/>
        <v>00000</v>
      </c>
      <c r="AM88" s="185" t="str">
        <f t="shared" si="68"/>
        <v>0秒0</v>
      </c>
      <c r="AN88" s="186">
        <f t="shared" si="56"/>
        <v>0</v>
      </c>
      <c r="AO88" s="186" t="str">
        <f t="shared" si="57"/>
        <v>0</v>
      </c>
      <c r="AP88" s="186" t="str">
        <f t="shared" si="58"/>
        <v>0</v>
      </c>
      <c r="AQ88" s="186" t="str">
        <f t="shared" si="59"/>
        <v>0m</v>
      </c>
      <c r="AR88" s="186" t="str">
        <f t="shared" si="60"/>
        <v>点</v>
      </c>
      <c r="AS88" s="173">
        <f t="shared" si="61"/>
        <v>0</v>
      </c>
    </row>
    <row r="89" spans="1:45" s="1" customFormat="1" ht="18" customHeight="1" thickBot="1">
      <c r="A89" s="529"/>
      <c r="B89" s="532"/>
      <c r="C89" s="534"/>
      <c r="D89" s="536"/>
      <c r="E89" s="536"/>
      <c r="F89" s="277" t="str">
        <f>IF(C88&gt;0,VLOOKUP(C88,女子登録情報!$A$1:$H$2000,5,0),"")</f>
        <v/>
      </c>
      <c r="G89" s="520"/>
      <c r="H89" s="520"/>
      <c r="I89" s="520"/>
      <c r="J89" s="542"/>
      <c r="K89" s="278" t="s">
        <v>38</v>
      </c>
      <c r="L89" s="274"/>
      <c r="M89" s="275" t="str">
        <f>IF(L89&gt;0,VLOOKUP(L89,女子登録情報!$J$2:$K$21,2,0),"")</f>
        <v/>
      </c>
      <c r="N89" s="278"/>
      <c r="O89" s="542"/>
      <c r="P89" s="276" t="str">
        <f t="shared" si="55"/>
        <v/>
      </c>
      <c r="Q89" s="537"/>
      <c r="R89" s="540"/>
      <c r="S89" s="546"/>
      <c r="T89" s="547"/>
      <c r="U89" s="507"/>
      <c r="V89" s="524"/>
      <c r="AB89" s="178" t="str">
        <f t="shared" si="53"/>
        <v/>
      </c>
      <c r="AK89" s="173">
        <f t="shared" si="62"/>
        <v>0</v>
      </c>
      <c r="AL89" s="173" t="str">
        <f t="shared" si="63"/>
        <v>00000</v>
      </c>
      <c r="AM89" s="185" t="str">
        <f t="shared" si="68"/>
        <v>0秒0</v>
      </c>
      <c r="AN89" s="186">
        <f t="shared" si="56"/>
        <v>0</v>
      </c>
      <c r="AO89" s="186" t="str">
        <f t="shared" si="57"/>
        <v>0</v>
      </c>
      <c r="AP89" s="186" t="str">
        <f t="shared" si="58"/>
        <v>0</v>
      </c>
      <c r="AQ89" s="186" t="str">
        <f t="shared" si="59"/>
        <v>0m</v>
      </c>
      <c r="AR89" s="186" t="str">
        <f t="shared" si="60"/>
        <v>点</v>
      </c>
      <c r="AS89" s="173">
        <f t="shared" si="61"/>
        <v>0</v>
      </c>
    </row>
    <row r="90" spans="1:45" s="1" customFormat="1" ht="18" customHeight="1" thickBot="1">
      <c r="A90" s="530"/>
      <c r="B90" s="526" t="s">
        <v>39</v>
      </c>
      <c r="C90" s="527"/>
      <c r="D90" s="285"/>
      <c r="E90" s="285"/>
      <c r="F90" s="286"/>
      <c r="G90" s="521"/>
      <c r="H90" s="521"/>
      <c r="I90" s="521"/>
      <c r="J90" s="543"/>
      <c r="K90" s="279" t="s">
        <v>40</v>
      </c>
      <c r="L90" s="280"/>
      <c r="M90" s="281" t="str">
        <f>IF(L90&gt;0,VLOOKUP(L90,女子登録情報!$J$2:$K$21,2,0),"")</f>
        <v/>
      </c>
      <c r="N90" s="282"/>
      <c r="O90" s="543"/>
      <c r="P90" s="276" t="str">
        <f t="shared" si="55"/>
        <v/>
      </c>
      <c r="Q90" s="538"/>
      <c r="R90" s="541"/>
      <c r="S90" s="548"/>
      <c r="T90" s="549"/>
      <c r="U90" s="522"/>
      <c r="V90" s="525"/>
      <c r="AB90" s="178" t="str">
        <f t="shared" si="53"/>
        <v/>
      </c>
      <c r="AK90" s="173">
        <f t="shared" si="62"/>
        <v>0</v>
      </c>
      <c r="AL90" s="173" t="str">
        <f t="shared" si="63"/>
        <v>00000</v>
      </c>
      <c r="AM90" s="185" t="str">
        <f t="shared" si="68"/>
        <v>0秒0</v>
      </c>
      <c r="AN90" s="186">
        <f t="shared" si="56"/>
        <v>0</v>
      </c>
      <c r="AO90" s="186" t="str">
        <f t="shared" si="57"/>
        <v>0</v>
      </c>
      <c r="AP90" s="186" t="str">
        <f t="shared" si="58"/>
        <v>0</v>
      </c>
      <c r="AQ90" s="186" t="str">
        <f t="shared" si="59"/>
        <v>0m</v>
      </c>
      <c r="AR90" s="186" t="str">
        <f t="shared" si="60"/>
        <v>点</v>
      </c>
      <c r="AS90" s="173">
        <f t="shared" si="61"/>
        <v>0</v>
      </c>
    </row>
    <row r="91" spans="1:45" s="1" customFormat="1" ht="18" hidden="1" customHeight="1" thickBot="1">
      <c r="A91" s="442">
        <v>31</v>
      </c>
      <c r="B91" s="515" t="s">
        <v>41</v>
      </c>
      <c r="C91" s="517"/>
      <c r="D91" s="517" t="str">
        <f>IF(C91&gt;0,VLOOKUP(C91,女子登録情報!$A$1:$H$2000,3,0),"")</f>
        <v/>
      </c>
      <c r="E91" s="517" t="str">
        <f>IF(C91&gt;0,VLOOKUP(C91,女子登録情報!$A$1:$H$2000,4,0),"")</f>
        <v/>
      </c>
      <c r="F91" s="63" t="str">
        <f>IF(C91&gt;0,VLOOKUP(C91,女子登録情報!$A$1:$H$2000,8,0),"")</f>
        <v/>
      </c>
      <c r="G91" s="425" t="e">
        <f>IF(F92&gt;0,VLOOKUP(F92,女子登録情報!$O$2:$P$48,2,0),"")</f>
        <v>#N/A</v>
      </c>
      <c r="H91" s="425" t="str">
        <f t="shared" ref="H91" si="71">IF(C91&gt;0,TEXT(C91,"100000000"),"")</f>
        <v/>
      </c>
      <c r="I91" s="162"/>
      <c r="J91" s="162"/>
      <c r="K91" s="4" t="s">
        <v>36</v>
      </c>
      <c r="L91" s="65"/>
      <c r="M91" s="6" t="str">
        <f>IF(L91&gt;0,VLOOKUP(L91,女子登録情報!$J$1:$K$21,2,0),"")</f>
        <v/>
      </c>
      <c r="N91" s="4" t="s">
        <v>37</v>
      </c>
      <c r="O91" s="67"/>
      <c r="P91" s="68" t="str">
        <f t="shared" si="55"/>
        <v/>
      </c>
      <c r="Q91" s="68"/>
      <c r="R91" s="69"/>
      <c r="S91" s="504"/>
      <c r="T91" s="505"/>
      <c r="U91" s="507"/>
      <c r="V91" s="506"/>
      <c r="AB91" s="178" t="str">
        <f t="shared" si="53"/>
        <v/>
      </c>
    </row>
    <row r="92" spans="1:45" s="1" customFormat="1" ht="18" hidden="1" customHeight="1">
      <c r="A92" s="443"/>
      <c r="B92" s="516"/>
      <c r="C92" s="518"/>
      <c r="D92" s="518"/>
      <c r="E92" s="518"/>
      <c r="F92" s="64" t="str">
        <f>IF(C91&gt;0,VLOOKUP(C91,女子登録情報!$A$1:$H$2000,5,0),"")</f>
        <v/>
      </c>
      <c r="G92" s="426"/>
      <c r="H92" s="426"/>
      <c r="I92" s="162"/>
      <c r="J92" s="162"/>
      <c r="K92" s="9" t="s">
        <v>38</v>
      </c>
      <c r="L92" s="65"/>
      <c r="M92" s="6" t="str">
        <f>IF(L92&gt;0,VLOOKUP(L92,女子登録情報!$J$2:$K$21,2,0),"")</f>
        <v/>
      </c>
      <c r="N92" s="9"/>
      <c r="O92" s="70"/>
      <c r="P92" s="68" t="str">
        <f t="shared" si="55"/>
        <v/>
      </c>
      <c r="Q92" s="68"/>
      <c r="R92" s="69"/>
      <c r="S92" s="509"/>
      <c r="T92" s="510"/>
      <c r="U92" s="507"/>
      <c r="V92" s="507"/>
      <c r="AB92" s="178" t="str">
        <f t="shared" si="53"/>
        <v/>
      </c>
    </row>
    <row r="93" spans="1:45" s="1" customFormat="1" ht="18" hidden="1" customHeight="1" thickTop="1">
      <c r="A93" s="444"/>
      <c r="B93" s="511" t="s">
        <v>39</v>
      </c>
      <c r="C93" s="512"/>
      <c r="D93" s="73"/>
      <c r="E93" s="73"/>
      <c r="F93" s="74"/>
      <c r="G93" s="427"/>
      <c r="H93" s="427"/>
      <c r="I93" s="163"/>
      <c r="J93" s="163"/>
      <c r="K93" s="10" t="s">
        <v>40</v>
      </c>
      <c r="L93" s="66"/>
      <c r="M93" s="12" t="str">
        <f>IF(L93&gt;0,VLOOKUP(L93,女子登録情報!$J$2:$K$21,2,0),"")</f>
        <v/>
      </c>
      <c r="N93" s="13"/>
      <c r="O93" s="71"/>
      <c r="P93" s="68" t="str">
        <f t="shared" si="55"/>
        <v/>
      </c>
      <c r="Q93" s="198"/>
      <c r="R93" s="72"/>
      <c r="S93" s="513"/>
      <c r="T93" s="514"/>
      <c r="U93" s="508"/>
      <c r="V93" s="508"/>
      <c r="AB93" s="178" t="str">
        <f t="shared" si="53"/>
        <v/>
      </c>
    </row>
    <row r="94" spans="1:45" s="1" customFormat="1" ht="18" hidden="1" customHeight="1" thickTop="1">
      <c r="A94" s="442">
        <v>32</v>
      </c>
      <c r="B94" s="515" t="s">
        <v>41</v>
      </c>
      <c r="C94" s="517"/>
      <c r="D94" s="517" t="str">
        <f>IF(C94&gt;0,VLOOKUP(C94,女子登録情報!$A$1:$H$2000,3,0),"")</f>
        <v/>
      </c>
      <c r="E94" s="517" t="str">
        <f>IF(C94&gt;0,VLOOKUP(C94,女子登録情報!$A$1:$H$2000,4,0),"")</f>
        <v/>
      </c>
      <c r="F94" s="63" t="str">
        <f>IF(C94&gt;0,VLOOKUP(C94,女子登録情報!$A$1:$H$2000,8,0),"")</f>
        <v/>
      </c>
      <c r="G94" s="425" t="e">
        <f>IF(F95&gt;0,VLOOKUP(F95,女子登録情報!$O$2:$P$48,2,0),"")</f>
        <v>#N/A</v>
      </c>
      <c r="H94" s="425" t="str">
        <f t="shared" ref="H94" si="72">IF(C94&gt;0,TEXT(C94,"100000000"),"")</f>
        <v/>
      </c>
      <c r="I94" s="162"/>
      <c r="J94" s="162"/>
      <c r="K94" s="4" t="s">
        <v>36</v>
      </c>
      <c r="L94" s="65"/>
      <c r="M94" s="6" t="str">
        <f>IF(L94&gt;0,VLOOKUP(L94,女子登録情報!$J$1:$K$21,2,0),"")</f>
        <v/>
      </c>
      <c r="N94" s="4" t="s">
        <v>37</v>
      </c>
      <c r="O94" s="67"/>
      <c r="P94" s="68" t="str">
        <f t="shared" si="55"/>
        <v/>
      </c>
      <c r="Q94" s="68"/>
      <c r="R94" s="69"/>
      <c r="S94" s="504"/>
      <c r="T94" s="505"/>
      <c r="U94" s="506"/>
      <c r="V94" s="506"/>
      <c r="AB94" s="178" t="str">
        <f t="shared" si="53"/>
        <v/>
      </c>
    </row>
    <row r="95" spans="1:45" s="1" customFormat="1" ht="18" hidden="1" customHeight="1" thickTop="1">
      <c r="A95" s="443"/>
      <c r="B95" s="516"/>
      <c r="C95" s="518"/>
      <c r="D95" s="518"/>
      <c r="E95" s="518"/>
      <c r="F95" s="64" t="str">
        <f>IF(C94&gt;0,VLOOKUP(C94,女子登録情報!$A$1:$H$2000,5,0),"")</f>
        <v/>
      </c>
      <c r="G95" s="426"/>
      <c r="H95" s="426"/>
      <c r="I95" s="162"/>
      <c r="J95" s="162"/>
      <c r="K95" s="9" t="s">
        <v>38</v>
      </c>
      <c r="L95" s="65"/>
      <c r="M95" s="6" t="str">
        <f>IF(L95&gt;0,VLOOKUP(L95,女子登録情報!$J$2:$K$21,2,0),"")</f>
        <v/>
      </c>
      <c r="N95" s="9"/>
      <c r="O95" s="70"/>
      <c r="P95" s="68" t="str">
        <f t="shared" si="55"/>
        <v/>
      </c>
      <c r="Q95" s="68"/>
      <c r="R95" s="69"/>
      <c r="S95" s="509"/>
      <c r="T95" s="510"/>
      <c r="U95" s="507"/>
      <c r="V95" s="507"/>
      <c r="AB95" s="178" t="str">
        <f t="shared" ref="AB95:AB128" si="73">IF($C95="","",IF(E95="",1,0))</f>
        <v/>
      </c>
    </row>
    <row r="96" spans="1:45" s="1" customFormat="1" ht="18" hidden="1" customHeight="1" thickTop="1">
      <c r="A96" s="444"/>
      <c r="B96" s="511" t="s">
        <v>39</v>
      </c>
      <c r="C96" s="512"/>
      <c r="D96" s="73"/>
      <c r="E96" s="73"/>
      <c r="F96" s="74"/>
      <c r="G96" s="427"/>
      <c r="H96" s="427"/>
      <c r="I96" s="163"/>
      <c r="J96" s="163"/>
      <c r="K96" s="10" t="s">
        <v>40</v>
      </c>
      <c r="L96" s="66"/>
      <c r="M96" s="12" t="str">
        <f>IF(L96&gt;0,VLOOKUP(L96,女子登録情報!$J$2:$K$21,2,0),"")</f>
        <v/>
      </c>
      <c r="N96" s="13"/>
      <c r="O96" s="71"/>
      <c r="P96" s="68" t="str">
        <f t="shared" si="55"/>
        <v/>
      </c>
      <c r="Q96" s="198"/>
      <c r="R96" s="72"/>
      <c r="S96" s="513"/>
      <c r="T96" s="514"/>
      <c r="U96" s="508"/>
      <c r="V96" s="508"/>
      <c r="AB96" s="178" t="str">
        <f t="shared" si="73"/>
        <v/>
      </c>
    </row>
    <row r="97" spans="1:28" s="1" customFormat="1" ht="18" hidden="1" customHeight="1" thickTop="1">
      <c r="A97" s="442">
        <v>33</v>
      </c>
      <c r="B97" s="515" t="s">
        <v>41</v>
      </c>
      <c r="C97" s="517"/>
      <c r="D97" s="517" t="str">
        <f>IF(C97&gt;0,VLOOKUP(C97,女子登録情報!$A$1:$H$2000,3,0),"")</f>
        <v/>
      </c>
      <c r="E97" s="517" t="str">
        <f>IF(C97&gt;0,VLOOKUP(C97,女子登録情報!$A$1:$H$2000,4,0),"")</f>
        <v/>
      </c>
      <c r="F97" s="63" t="str">
        <f>IF(C97&gt;0,VLOOKUP(C97,女子登録情報!$A$1:$H$2000,8,0),"")</f>
        <v/>
      </c>
      <c r="G97" s="425" t="e">
        <f>IF(F98&gt;0,VLOOKUP(F98,女子登録情報!$O$2:$P$48,2,0),"")</f>
        <v>#N/A</v>
      </c>
      <c r="H97" s="425" t="str">
        <f t="shared" ref="H97" si="74">IF(C97&gt;0,TEXT(C97,"100000000"),"")</f>
        <v/>
      </c>
      <c r="I97" s="162"/>
      <c r="J97" s="162"/>
      <c r="K97" s="4" t="s">
        <v>36</v>
      </c>
      <c r="L97" s="65"/>
      <c r="M97" s="6" t="str">
        <f>IF(L97&gt;0,VLOOKUP(L97,女子登録情報!$J$1:$K$21,2,0),"")</f>
        <v/>
      </c>
      <c r="N97" s="4" t="s">
        <v>37</v>
      </c>
      <c r="O97" s="67"/>
      <c r="P97" s="68" t="str">
        <f t="shared" si="55"/>
        <v/>
      </c>
      <c r="Q97" s="68"/>
      <c r="R97" s="69"/>
      <c r="S97" s="504"/>
      <c r="T97" s="505"/>
      <c r="U97" s="506"/>
      <c r="V97" s="506"/>
      <c r="AB97" s="178" t="str">
        <f t="shared" si="73"/>
        <v/>
      </c>
    </row>
    <row r="98" spans="1:28" s="1" customFormat="1" ht="18" hidden="1" customHeight="1" thickTop="1">
      <c r="A98" s="443"/>
      <c r="B98" s="516"/>
      <c r="C98" s="518"/>
      <c r="D98" s="518"/>
      <c r="E98" s="518"/>
      <c r="F98" s="64" t="str">
        <f>IF(C97&gt;0,VLOOKUP(C97,女子登録情報!$A$1:$H$2000,5,0),"")</f>
        <v/>
      </c>
      <c r="G98" s="426"/>
      <c r="H98" s="426"/>
      <c r="I98" s="162"/>
      <c r="J98" s="162"/>
      <c r="K98" s="9" t="s">
        <v>38</v>
      </c>
      <c r="L98" s="65"/>
      <c r="M98" s="6" t="str">
        <f>IF(L98&gt;0,VLOOKUP(L98,女子登録情報!$J$2:$K$21,2,0),"")</f>
        <v/>
      </c>
      <c r="N98" s="9"/>
      <c r="O98" s="70"/>
      <c r="P98" s="68" t="str">
        <f t="shared" si="55"/>
        <v/>
      </c>
      <c r="Q98" s="68"/>
      <c r="R98" s="69"/>
      <c r="S98" s="509"/>
      <c r="T98" s="510"/>
      <c r="U98" s="507"/>
      <c r="V98" s="507"/>
      <c r="AB98" s="178" t="str">
        <f t="shared" si="73"/>
        <v/>
      </c>
    </row>
    <row r="99" spans="1:28" s="1" customFormat="1" ht="18" hidden="1" customHeight="1" thickTop="1">
      <c r="A99" s="444"/>
      <c r="B99" s="511" t="s">
        <v>39</v>
      </c>
      <c r="C99" s="512"/>
      <c r="D99" s="73"/>
      <c r="E99" s="73"/>
      <c r="F99" s="74"/>
      <c r="G99" s="427"/>
      <c r="H99" s="427"/>
      <c r="I99" s="163"/>
      <c r="J99" s="163"/>
      <c r="K99" s="10" t="s">
        <v>40</v>
      </c>
      <c r="L99" s="66"/>
      <c r="M99" s="12" t="str">
        <f>IF(L99&gt;0,VLOOKUP(L99,女子登録情報!$J$2:$K$21,2,0),"")</f>
        <v/>
      </c>
      <c r="N99" s="13"/>
      <c r="O99" s="71"/>
      <c r="P99" s="68" t="str">
        <f t="shared" si="55"/>
        <v/>
      </c>
      <c r="Q99" s="198"/>
      <c r="R99" s="72"/>
      <c r="S99" s="513"/>
      <c r="T99" s="514"/>
      <c r="U99" s="508"/>
      <c r="V99" s="508"/>
      <c r="AB99" s="178" t="str">
        <f t="shared" si="73"/>
        <v/>
      </c>
    </row>
    <row r="100" spans="1:28" s="1" customFormat="1" ht="18" hidden="1" customHeight="1" thickTop="1">
      <c r="A100" s="442">
        <v>34</v>
      </c>
      <c r="B100" s="515" t="s">
        <v>41</v>
      </c>
      <c r="C100" s="517"/>
      <c r="D100" s="517" t="str">
        <f>IF(C100&gt;0,VLOOKUP(C100,女子登録情報!$A$1:$H$2000,3,0),"")</f>
        <v/>
      </c>
      <c r="E100" s="517" t="str">
        <f>IF(C100&gt;0,VLOOKUP(C100,女子登録情報!$A$1:$H$2000,4,0),"")</f>
        <v/>
      </c>
      <c r="F100" s="63" t="str">
        <f>IF(C100&gt;0,VLOOKUP(C100,女子登録情報!$A$1:$H$2000,8,0),"")</f>
        <v/>
      </c>
      <c r="G100" s="425" t="e">
        <f>IF(F101&gt;0,VLOOKUP(F101,女子登録情報!$O$2:$P$48,2,0),"")</f>
        <v>#N/A</v>
      </c>
      <c r="H100" s="425" t="str">
        <f t="shared" ref="H100" si="75">IF(C100&gt;0,TEXT(C100,"100000000"),"")</f>
        <v/>
      </c>
      <c r="I100" s="162"/>
      <c r="J100" s="162"/>
      <c r="K100" s="4" t="s">
        <v>36</v>
      </c>
      <c r="L100" s="65"/>
      <c r="M100" s="6" t="str">
        <f>IF(L100&gt;0,VLOOKUP(L100,女子登録情報!$J$1:$K$21,2,0),"")</f>
        <v/>
      </c>
      <c r="N100" s="4" t="s">
        <v>37</v>
      </c>
      <c r="O100" s="67"/>
      <c r="P100" s="68" t="str">
        <f t="shared" si="55"/>
        <v/>
      </c>
      <c r="Q100" s="68"/>
      <c r="R100" s="69"/>
      <c r="S100" s="504"/>
      <c r="T100" s="505"/>
      <c r="U100" s="506"/>
      <c r="V100" s="506"/>
      <c r="AB100" s="178" t="str">
        <f t="shared" si="73"/>
        <v/>
      </c>
    </row>
    <row r="101" spans="1:28" s="1" customFormat="1" ht="18" hidden="1" customHeight="1" thickTop="1">
      <c r="A101" s="443"/>
      <c r="B101" s="516"/>
      <c r="C101" s="518"/>
      <c r="D101" s="518"/>
      <c r="E101" s="518"/>
      <c r="F101" s="64" t="str">
        <f>IF(C100&gt;0,VLOOKUP(C100,女子登録情報!$A$1:$H$2000,5,0),"")</f>
        <v/>
      </c>
      <c r="G101" s="426"/>
      <c r="H101" s="426"/>
      <c r="I101" s="162"/>
      <c r="J101" s="162"/>
      <c r="K101" s="9" t="s">
        <v>38</v>
      </c>
      <c r="L101" s="65"/>
      <c r="M101" s="6" t="str">
        <f>IF(L101&gt;0,VLOOKUP(L101,女子登録情報!$J$2:$K$21,2,0),"")</f>
        <v/>
      </c>
      <c r="N101" s="9"/>
      <c r="O101" s="70"/>
      <c r="P101" s="68" t="str">
        <f t="shared" si="55"/>
        <v/>
      </c>
      <c r="Q101" s="68"/>
      <c r="R101" s="69"/>
      <c r="S101" s="509"/>
      <c r="T101" s="510"/>
      <c r="U101" s="507"/>
      <c r="V101" s="507"/>
      <c r="AB101" s="178" t="str">
        <f t="shared" si="73"/>
        <v/>
      </c>
    </row>
    <row r="102" spans="1:28" s="1" customFormat="1" ht="18" hidden="1" customHeight="1" thickTop="1">
      <c r="A102" s="444"/>
      <c r="B102" s="511" t="s">
        <v>39</v>
      </c>
      <c r="C102" s="512"/>
      <c r="D102" s="73"/>
      <c r="E102" s="73"/>
      <c r="F102" s="74"/>
      <c r="G102" s="427"/>
      <c r="H102" s="427"/>
      <c r="I102" s="163"/>
      <c r="J102" s="163"/>
      <c r="K102" s="10" t="s">
        <v>40</v>
      </c>
      <c r="L102" s="66"/>
      <c r="M102" s="12" t="str">
        <f>IF(L102&gt;0,VLOOKUP(L102,女子登録情報!$J$2:$K$21,2,0),"")</f>
        <v/>
      </c>
      <c r="N102" s="13"/>
      <c r="O102" s="71"/>
      <c r="P102" s="68" t="str">
        <f t="shared" si="55"/>
        <v/>
      </c>
      <c r="Q102" s="198"/>
      <c r="R102" s="72"/>
      <c r="S102" s="513"/>
      <c r="T102" s="514"/>
      <c r="U102" s="508"/>
      <c r="V102" s="508"/>
      <c r="AB102" s="178" t="str">
        <f t="shared" si="73"/>
        <v/>
      </c>
    </row>
    <row r="103" spans="1:28" s="1" customFormat="1" ht="18" hidden="1" customHeight="1" thickTop="1">
      <c r="A103" s="442">
        <v>35</v>
      </c>
      <c r="B103" s="515" t="s">
        <v>41</v>
      </c>
      <c r="C103" s="517"/>
      <c r="D103" s="517" t="str">
        <f>IF(C103&gt;0,VLOOKUP(C103,女子登録情報!$A$1:$H$2000,3,0),"")</f>
        <v/>
      </c>
      <c r="E103" s="517" t="str">
        <f>IF(C103&gt;0,VLOOKUP(C103,女子登録情報!$A$1:$H$2000,4,0),"")</f>
        <v/>
      </c>
      <c r="F103" s="63" t="str">
        <f>IF(C103&gt;0,VLOOKUP(C103,女子登録情報!$A$1:$H$2000,8,0),"")</f>
        <v/>
      </c>
      <c r="G103" s="425" t="e">
        <f>IF(F104&gt;0,VLOOKUP(F104,女子登録情報!$O$2:$P$48,2,0),"")</f>
        <v>#N/A</v>
      </c>
      <c r="H103" s="425" t="str">
        <f t="shared" ref="H103" si="76">IF(C103&gt;0,TEXT(C103,"100000000"),"")</f>
        <v/>
      </c>
      <c r="I103" s="162"/>
      <c r="J103" s="162"/>
      <c r="K103" s="4" t="s">
        <v>36</v>
      </c>
      <c r="L103" s="65"/>
      <c r="M103" s="6" t="str">
        <f>IF(L103&gt;0,VLOOKUP(L103,女子登録情報!$J$1:$K$21,2,0),"")</f>
        <v/>
      </c>
      <c r="N103" s="4" t="s">
        <v>37</v>
      </c>
      <c r="O103" s="67"/>
      <c r="P103" s="68" t="str">
        <f t="shared" si="55"/>
        <v/>
      </c>
      <c r="Q103" s="68"/>
      <c r="R103" s="69"/>
      <c r="S103" s="504"/>
      <c r="T103" s="505"/>
      <c r="U103" s="506"/>
      <c r="V103" s="506"/>
      <c r="AB103" s="178" t="str">
        <f t="shared" si="73"/>
        <v/>
      </c>
    </row>
    <row r="104" spans="1:28" s="1" customFormat="1" ht="18" hidden="1" customHeight="1" thickTop="1">
      <c r="A104" s="443"/>
      <c r="B104" s="516"/>
      <c r="C104" s="518"/>
      <c r="D104" s="518"/>
      <c r="E104" s="518"/>
      <c r="F104" s="64" t="str">
        <f>IF(C103&gt;0,VLOOKUP(C103,女子登録情報!$A$1:$H$2000,5,0),"")</f>
        <v/>
      </c>
      <c r="G104" s="426"/>
      <c r="H104" s="426"/>
      <c r="I104" s="162"/>
      <c r="J104" s="162"/>
      <c r="K104" s="9" t="s">
        <v>38</v>
      </c>
      <c r="L104" s="65"/>
      <c r="M104" s="6" t="str">
        <f>IF(L104&gt;0,VLOOKUP(L104,女子登録情報!$J$2:$K$21,2,0),"")</f>
        <v/>
      </c>
      <c r="N104" s="9"/>
      <c r="O104" s="70"/>
      <c r="P104" s="68" t="str">
        <f t="shared" si="55"/>
        <v/>
      </c>
      <c r="Q104" s="68"/>
      <c r="R104" s="69"/>
      <c r="S104" s="509"/>
      <c r="T104" s="510"/>
      <c r="U104" s="507"/>
      <c r="V104" s="507"/>
      <c r="AB104" s="178" t="str">
        <f t="shared" si="73"/>
        <v/>
      </c>
    </row>
    <row r="105" spans="1:28" s="1" customFormat="1" ht="18" hidden="1" customHeight="1" thickTop="1">
      <c r="A105" s="444"/>
      <c r="B105" s="511" t="s">
        <v>39</v>
      </c>
      <c r="C105" s="512"/>
      <c r="D105" s="73"/>
      <c r="E105" s="73"/>
      <c r="F105" s="74"/>
      <c r="G105" s="427"/>
      <c r="H105" s="427"/>
      <c r="I105" s="163"/>
      <c r="J105" s="163"/>
      <c r="K105" s="10" t="s">
        <v>40</v>
      </c>
      <c r="L105" s="66"/>
      <c r="M105" s="12" t="str">
        <f>IF(L105&gt;0,VLOOKUP(L105,女子登録情報!$J$2:$K$21,2,0),"")</f>
        <v/>
      </c>
      <c r="N105" s="13"/>
      <c r="O105" s="71"/>
      <c r="P105" s="68" t="str">
        <f t="shared" si="55"/>
        <v/>
      </c>
      <c r="Q105" s="198"/>
      <c r="R105" s="72"/>
      <c r="S105" s="513"/>
      <c r="T105" s="514"/>
      <c r="U105" s="508"/>
      <c r="V105" s="508"/>
      <c r="AB105" s="178" t="str">
        <f t="shared" si="73"/>
        <v/>
      </c>
    </row>
    <row r="106" spans="1:28" s="1" customFormat="1" ht="18" hidden="1" customHeight="1" thickTop="1">
      <c r="A106" s="442">
        <v>36</v>
      </c>
      <c r="B106" s="515" t="s">
        <v>41</v>
      </c>
      <c r="C106" s="517"/>
      <c r="D106" s="517" t="str">
        <f>IF(C106&gt;0,VLOOKUP(C106,女子登録情報!$A$1:$H$2000,3,0),"")</f>
        <v/>
      </c>
      <c r="E106" s="517" t="str">
        <f>IF(C106&gt;0,VLOOKUP(C106,女子登録情報!$A$1:$H$2000,4,0),"")</f>
        <v/>
      </c>
      <c r="F106" s="63" t="str">
        <f>IF(C106&gt;0,VLOOKUP(C106,女子登録情報!$A$1:$H$2000,8,0),"")</f>
        <v/>
      </c>
      <c r="G106" s="425" t="e">
        <f>IF(F107&gt;0,VLOOKUP(F107,女子登録情報!$O$2:$P$48,2,0),"")</f>
        <v>#N/A</v>
      </c>
      <c r="H106" s="425" t="str">
        <f t="shared" ref="H106" si="77">IF(C106&gt;0,TEXT(C106,"100000000"),"")</f>
        <v/>
      </c>
      <c r="I106" s="162"/>
      <c r="J106" s="162"/>
      <c r="K106" s="4" t="s">
        <v>36</v>
      </c>
      <c r="L106" s="65"/>
      <c r="M106" s="6" t="str">
        <f>IF(L106&gt;0,VLOOKUP(L106,女子登録情報!$J$1:$K$21,2,0),"")</f>
        <v/>
      </c>
      <c r="N106" s="4" t="s">
        <v>37</v>
      </c>
      <c r="O106" s="67"/>
      <c r="P106" s="68" t="str">
        <f t="shared" si="55"/>
        <v/>
      </c>
      <c r="Q106" s="68"/>
      <c r="R106" s="69"/>
      <c r="S106" s="504"/>
      <c r="T106" s="505"/>
      <c r="U106" s="506"/>
      <c r="V106" s="506"/>
      <c r="AB106" s="178" t="str">
        <f t="shared" si="73"/>
        <v/>
      </c>
    </row>
    <row r="107" spans="1:28" s="1" customFormat="1" ht="18" hidden="1" customHeight="1" thickTop="1">
      <c r="A107" s="443"/>
      <c r="B107" s="516"/>
      <c r="C107" s="518"/>
      <c r="D107" s="518"/>
      <c r="E107" s="518"/>
      <c r="F107" s="64" t="str">
        <f>IF(C106&gt;0,VLOOKUP(C106,女子登録情報!$A$1:$H$2000,5,0),"")</f>
        <v/>
      </c>
      <c r="G107" s="426"/>
      <c r="H107" s="426"/>
      <c r="I107" s="162"/>
      <c r="J107" s="162"/>
      <c r="K107" s="9" t="s">
        <v>38</v>
      </c>
      <c r="L107" s="65"/>
      <c r="M107" s="6" t="str">
        <f>IF(L107&gt;0,VLOOKUP(L107,女子登録情報!$J$2:$K$21,2,0),"")</f>
        <v/>
      </c>
      <c r="N107" s="9"/>
      <c r="O107" s="70"/>
      <c r="P107" s="68" t="str">
        <f t="shared" si="55"/>
        <v/>
      </c>
      <c r="Q107" s="68"/>
      <c r="R107" s="69"/>
      <c r="S107" s="509"/>
      <c r="T107" s="510"/>
      <c r="U107" s="507"/>
      <c r="V107" s="507"/>
      <c r="AB107" s="178" t="str">
        <f t="shared" si="73"/>
        <v/>
      </c>
    </row>
    <row r="108" spans="1:28" s="1" customFormat="1" ht="18" hidden="1" customHeight="1" thickTop="1">
      <c r="A108" s="444"/>
      <c r="B108" s="511" t="s">
        <v>39</v>
      </c>
      <c r="C108" s="512"/>
      <c r="D108" s="73"/>
      <c r="E108" s="73"/>
      <c r="F108" s="74"/>
      <c r="G108" s="427"/>
      <c r="H108" s="427"/>
      <c r="I108" s="163"/>
      <c r="J108" s="163"/>
      <c r="K108" s="10" t="s">
        <v>40</v>
      </c>
      <c r="L108" s="66"/>
      <c r="M108" s="12" t="str">
        <f>IF(L108&gt;0,VLOOKUP(L108,女子登録情報!$J$2:$K$21,2,0),"")</f>
        <v/>
      </c>
      <c r="N108" s="13"/>
      <c r="O108" s="71"/>
      <c r="P108" s="68" t="str">
        <f t="shared" si="55"/>
        <v/>
      </c>
      <c r="Q108" s="198"/>
      <c r="R108" s="72"/>
      <c r="S108" s="513"/>
      <c r="T108" s="514"/>
      <c r="U108" s="508"/>
      <c r="V108" s="508"/>
      <c r="AB108" s="178" t="str">
        <f t="shared" si="73"/>
        <v/>
      </c>
    </row>
    <row r="109" spans="1:28" s="1" customFormat="1" ht="18" hidden="1" customHeight="1" thickTop="1">
      <c r="A109" s="442">
        <v>37</v>
      </c>
      <c r="B109" s="515" t="s">
        <v>41</v>
      </c>
      <c r="C109" s="517"/>
      <c r="D109" s="517" t="str">
        <f>IF(C109&gt;0,VLOOKUP(C109,女子登録情報!$A$1:$H$2000,3,0),"")</f>
        <v/>
      </c>
      <c r="E109" s="517" t="str">
        <f>IF(C109&gt;0,VLOOKUP(C109,女子登録情報!$A$1:$H$2000,4,0),"")</f>
        <v/>
      </c>
      <c r="F109" s="63" t="str">
        <f>IF(C109&gt;0,VLOOKUP(C109,女子登録情報!$A$1:$H$2000,8,0),"")</f>
        <v/>
      </c>
      <c r="G109" s="425" t="e">
        <f>IF(F110&gt;0,VLOOKUP(F110,女子登録情報!$O$2:$P$48,2,0),"")</f>
        <v>#N/A</v>
      </c>
      <c r="H109" s="425" t="str">
        <f t="shared" ref="H109" si="78">IF(C109&gt;0,TEXT(C109,"100000000"),"")</f>
        <v/>
      </c>
      <c r="I109" s="162"/>
      <c r="J109" s="162"/>
      <c r="K109" s="4" t="s">
        <v>36</v>
      </c>
      <c r="L109" s="65"/>
      <c r="M109" s="6" t="str">
        <f>IF(L109&gt;0,VLOOKUP(L109,女子登録情報!$J$1:$K$21,2,0),"")</f>
        <v/>
      </c>
      <c r="N109" s="4" t="s">
        <v>37</v>
      </c>
      <c r="O109" s="67"/>
      <c r="P109" s="68" t="str">
        <f t="shared" si="55"/>
        <v/>
      </c>
      <c r="Q109" s="68"/>
      <c r="R109" s="69"/>
      <c r="S109" s="504"/>
      <c r="T109" s="505"/>
      <c r="U109" s="506"/>
      <c r="V109" s="506"/>
      <c r="AB109" s="178" t="str">
        <f t="shared" si="73"/>
        <v/>
      </c>
    </row>
    <row r="110" spans="1:28" s="1" customFormat="1" ht="18" hidden="1" customHeight="1" thickTop="1">
      <c r="A110" s="443"/>
      <c r="B110" s="516"/>
      <c r="C110" s="518"/>
      <c r="D110" s="518"/>
      <c r="E110" s="518"/>
      <c r="F110" s="64" t="str">
        <f>IF(C109&gt;0,VLOOKUP(C109,女子登録情報!$A$1:$H$2000,5,0),"")</f>
        <v/>
      </c>
      <c r="G110" s="426"/>
      <c r="H110" s="426"/>
      <c r="I110" s="162"/>
      <c r="J110" s="162"/>
      <c r="K110" s="9" t="s">
        <v>38</v>
      </c>
      <c r="L110" s="65"/>
      <c r="M110" s="6" t="str">
        <f>IF(L110&gt;0,VLOOKUP(L110,女子登録情報!$J$2:$K$21,2,0),"")</f>
        <v/>
      </c>
      <c r="N110" s="9"/>
      <c r="O110" s="70"/>
      <c r="P110" s="68" t="str">
        <f t="shared" si="55"/>
        <v/>
      </c>
      <c r="Q110" s="68"/>
      <c r="R110" s="69"/>
      <c r="S110" s="509"/>
      <c r="T110" s="510"/>
      <c r="U110" s="507"/>
      <c r="V110" s="507"/>
      <c r="AB110" s="178" t="str">
        <f t="shared" si="73"/>
        <v/>
      </c>
    </row>
    <row r="111" spans="1:28" s="1" customFormat="1" ht="18" hidden="1" customHeight="1" thickTop="1">
      <c r="A111" s="444"/>
      <c r="B111" s="511" t="s">
        <v>39</v>
      </c>
      <c r="C111" s="512"/>
      <c r="D111" s="73"/>
      <c r="E111" s="73"/>
      <c r="F111" s="74"/>
      <c r="G111" s="427"/>
      <c r="H111" s="427"/>
      <c r="I111" s="163"/>
      <c r="J111" s="163"/>
      <c r="K111" s="10" t="s">
        <v>40</v>
      </c>
      <c r="L111" s="66"/>
      <c r="M111" s="12" t="str">
        <f>IF(L111&gt;0,VLOOKUP(L111,女子登録情報!$J$2:$K$21,2,0),"")</f>
        <v/>
      </c>
      <c r="N111" s="13"/>
      <c r="O111" s="71"/>
      <c r="P111" s="68" t="str">
        <f t="shared" si="55"/>
        <v/>
      </c>
      <c r="Q111" s="198"/>
      <c r="R111" s="72"/>
      <c r="S111" s="513"/>
      <c r="T111" s="514"/>
      <c r="U111" s="508"/>
      <c r="V111" s="508"/>
      <c r="AB111" s="178" t="str">
        <f t="shared" si="73"/>
        <v/>
      </c>
    </row>
    <row r="112" spans="1:28" s="1" customFormat="1" ht="18" hidden="1" customHeight="1" thickTop="1">
      <c r="A112" s="442">
        <v>38</v>
      </c>
      <c r="B112" s="515" t="s">
        <v>41</v>
      </c>
      <c r="C112" s="517"/>
      <c r="D112" s="517" t="str">
        <f>IF(C112&gt;0,VLOOKUP(C112,女子登録情報!$A$1:$H$2000,3,0),"")</f>
        <v/>
      </c>
      <c r="E112" s="517" t="str">
        <f>IF(C112&gt;0,VLOOKUP(C112,女子登録情報!$A$1:$H$2000,4,0),"")</f>
        <v/>
      </c>
      <c r="F112" s="63" t="str">
        <f>IF(C112&gt;0,VLOOKUP(C112,女子登録情報!$A$1:$H$2000,8,0),"")</f>
        <v/>
      </c>
      <c r="G112" s="425" t="e">
        <f>IF(F113&gt;0,VLOOKUP(F113,女子登録情報!$O$2:$P$48,2,0),"")</f>
        <v>#N/A</v>
      </c>
      <c r="H112" s="425" t="str">
        <f t="shared" ref="H112" si="79">IF(C112&gt;0,TEXT(C112,"100000000"),"")</f>
        <v/>
      </c>
      <c r="I112" s="162"/>
      <c r="J112" s="162"/>
      <c r="K112" s="4" t="s">
        <v>36</v>
      </c>
      <c r="L112" s="65"/>
      <c r="M112" s="6" t="str">
        <f>IF(L112&gt;0,VLOOKUP(L112,女子登録情報!$J$1:$K$21,2,0),"")</f>
        <v/>
      </c>
      <c r="N112" s="4" t="s">
        <v>37</v>
      </c>
      <c r="O112" s="67"/>
      <c r="P112" s="68" t="str">
        <f t="shared" si="55"/>
        <v/>
      </c>
      <c r="Q112" s="68"/>
      <c r="R112" s="69"/>
      <c r="S112" s="504"/>
      <c r="T112" s="505"/>
      <c r="U112" s="506"/>
      <c r="V112" s="506"/>
      <c r="AB112" s="178" t="str">
        <f t="shared" si="73"/>
        <v/>
      </c>
    </row>
    <row r="113" spans="1:28" s="1" customFormat="1" ht="18" hidden="1" customHeight="1" thickTop="1">
      <c r="A113" s="443"/>
      <c r="B113" s="516"/>
      <c r="C113" s="518"/>
      <c r="D113" s="518"/>
      <c r="E113" s="518"/>
      <c r="F113" s="64" t="str">
        <f>IF(C112&gt;0,VLOOKUP(C112,女子登録情報!$A$1:$H$2000,5,0),"")</f>
        <v/>
      </c>
      <c r="G113" s="426"/>
      <c r="H113" s="426"/>
      <c r="I113" s="162"/>
      <c r="J113" s="162"/>
      <c r="K113" s="9" t="s">
        <v>38</v>
      </c>
      <c r="L113" s="65"/>
      <c r="M113" s="6" t="str">
        <f>IF(L113&gt;0,VLOOKUP(L113,女子登録情報!$J$2:$K$21,2,0),"")</f>
        <v/>
      </c>
      <c r="N113" s="9"/>
      <c r="O113" s="70"/>
      <c r="P113" s="68" t="str">
        <f t="shared" si="55"/>
        <v/>
      </c>
      <c r="Q113" s="68"/>
      <c r="R113" s="69"/>
      <c r="S113" s="509"/>
      <c r="T113" s="510"/>
      <c r="U113" s="507"/>
      <c r="V113" s="507"/>
      <c r="AB113" s="178" t="str">
        <f t="shared" si="73"/>
        <v/>
      </c>
    </row>
    <row r="114" spans="1:28" s="1" customFormat="1" ht="18" hidden="1" customHeight="1" thickTop="1">
      <c r="A114" s="444"/>
      <c r="B114" s="511" t="s">
        <v>39</v>
      </c>
      <c r="C114" s="512"/>
      <c r="D114" s="73"/>
      <c r="E114" s="73"/>
      <c r="F114" s="74"/>
      <c r="G114" s="427"/>
      <c r="H114" s="427"/>
      <c r="I114" s="163"/>
      <c r="J114" s="163"/>
      <c r="K114" s="10" t="s">
        <v>40</v>
      </c>
      <c r="L114" s="66"/>
      <c r="M114" s="12" t="str">
        <f>IF(L114&gt;0,VLOOKUP(L114,女子登録情報!$J$2:$K$21,2,0),"")</f>
        <v/>
      </c>
      <c r="N114" s="13"/>
      <c r="O114" s="71"/>
      <c r="P114" s="68" t="str">
        <f t="shared" si="55"/>
        <v/>
      </c>
      <c r="Q114" s="198"/>
      <c r="R114" s="72"/>
      <c r="S114" s="513"/>
      <c r="T114" s="514"/>
      <c r="U114" s="508"/>
      <c r="V114" s="508"/>
      <c r="AB114" s="178" t="str">
        <f t="shared" si="73"/>
        <v/>
      </c>
    </row>
    <row r="115" spans="1:28" s="1" customFormat="1" ht="18" hidden="1" customHeight="1" thickTop="1">
      <c r="A115" s="442">
        <v>39</v>
      </c>
      <c r="B115" s="515" t="s">
        <v>41</v>
      </c>
      <c r="C115" s="517"/>
      <c r="D115" s="517" t="str">
        <f>IF(C115&gt;0,VLOOKUP(C115,女子登録情報!$A$1:$H$2000,3,0),"")</f>
        <v/>
      </c>
      <c r="E115" s="517" t="str">
        <f>IF(C115&gt;0,VLOOKUP(C115,女子登録情報!$A$1:$H$2000,4,0),"")</f>
        <v/>
      </c>
      <c r="F115" s="63" t="str">
        <f>IF(C115&gt;0,VLOOKUP(C115,女子登録情報!$A$1:$H$2000,8,0),"")</f>
        <v/>
      </c>
      <c r="G115" s="425" t="e">
        <f>IF(F116&gt;0,VLOOKUP(F116,女子登録情報!$O$2:$P$48,2,0),"")</f>
        <v>#N/A</v>
      </c>
      <c r="H115" s="425" t="str">
        <f t="shared" ref="H115" si="80">IF(C115&gt;0,TEXT(C115,"100000000"),"")</f>
        <v/>
      </c>
      <c r="I115" s="162"/>
      <c r="J115" s="162"/>
      <c r="K115" s="4" t="s">
        <v>36</v>
      </c>
      <c r="L115" s="65"/>
      <c r="M115" s="6" t="str">
        <f>IF(L115&gt;0,VLOOKUP(L115,女子登録情報!$J$1:$K$21,2,0),"")</f>
        <v/>
      </c>
      <c r="N115" s="4" t="s">
        <v>37</v>
      </c>
      <c r="O115" s="67"/>
      <c r="P115" s="68" t="str">
        <f t="shared" si="55"/>
        <v/>
      </c>
      <c r="Q115" s="68"/>
      <c r="R115" s="69"/>
      <c r="S115" s="504"/>
      <c r="T115" s="505"/>
      <c r="U115" s="506"/>
      <c r="V115" s="506"/>
      <c r="AB115" s="178" t="str">
        <f t="shared" si="73"/>
        <v/>
      </c>
    </row>
    <row r="116" spans="1:28" s="1" customFormat="1" ht="18" hidden="1" customHeight="1" thickTop="1">
      <c r="A116" s="443"/>
      <c r="B116" s="516"/>
      <c r="C116" s="518"/>
      <c r="D116" s="518"/>
      <c r="E116" s="518"/>
      <c r="F116" s="64" t="str">
        <f>IF(C115&gt;0,VLOOKUP(C115,女子登録情報!$A$1:$H$2000,5,0),"")</f>
        <v/>
      </c>
      <c r="G116" s="426"/>
      <c r="H116" s="426"/>
      <c r="I116" s="162"/>
      <c r="J116" s="162"/>
      <c r="K116" s="9" t="s">
        <v>38</v>
      </c>
      <c r="L116" s="65"/>
      <c r="M116" s="6" t="str">
        <f>IF(L116&gt;0,VLOOKUP(L116,女子登録情報!$J$2:$K$21,2,0),"")</f>
        <v/>
      </c>
      <c r="N116" s="9"/>
      <c r="O116" s="70"/>
      <c r="P116" s="68" t="str">
        <f t="shared" si="55"/>
        <v/>
      </c>
      <c r="Q116" s="68"/>
      <c r="R116" s="69"/>
      <c r="S116" s="509"/>
      <c r="T116" s="510"/>
      <c r="U116" s="507"/>
      <c r="V116" s="507"/>
      <c r="AB116" s="178" t="str">
        <f t="shared" si="73"/>
        <v/>
      </c>
    </row>
    <row r="117" spans="1:28" s="1" customFormat="1" ht="18" hidden="1" customHeight="1" thickTop="1">
      <c r="A117" s="444"/>
      <c r="B117" s="511" t="s">
        <v>39</v>
      </c>
      <c r="C117" s="512"/>
      <c r="D117" s="73"/>
      <c r="E117" s="73"/>
      <c r="F117" s="74"/>
      <c r="G117" s="427"/>
      <c r="H117" s="427"/>
      <c r="I117" s="163"/>
      <c r="J117" s="163"/>
      <c r="K117" s="10" t="s">
        <v>40</v>
      </c>
      <c r="L117" s="66"/>
      <c r="M117" s="12" t="str">
        <f>IF(L117&gt;0,VLOOKUP(L117,女子登録情報!$J$2:$K$21,2,0),"")</f>
        <v/>
      </c>
      <c r="N117" s="13"/>
      <c r="O117" s="71"/>
      <c r="P117" s="68" t="str">
        <f t="shared" si="55"/>
        <v/>
      </c>
      <c r="Q117" s="198"/>
      <c r="R117" s="72"/>
      <c r="S117" s="513"/>
      <c r="T117" s="514"/>
      <c r="U117" s="508"/>
      <c r="V117" s="508"/>
      <c r="AB117" s="178" t="str">
        <f t="shared" si="73"/>
        <v/>
      </c>
    </row>
    <row r="118" spans="1:28" s="1" customFormat="1" ht="18" hidden="1" customHeight="1" thickTop="1">
      <c r="A118" s="442">
        <v>40</v>
      </c>
      <c r="B118" s="515" t="s">
        <v>41</v>
      </c>
      <c r="C118" s="517"/>
      <c r="D118" s="517" t="str">
        <f>IF(C118&gt;0,VLOOKUP(C118,女子登録情報!$A$1:$H$2000,3,0),"")</f>
        <v/>
      </c>
      <c r="E118" s="517" t="str">
        <f>IF(C118&gt;0,VLOOKUP(C118,女子登録情報!$A$1:$H$2000,4,0),"")</f>
        <v/>
      </c>
      <c r="F118" s="63" t="str">
        <f>IF(C118&gt;0,VLOOKUP(C118,女子登録情報!$A$1:$H$2000,8,0),"")</f>
        <v/>
      </c>
      <c r="G118" s="425" t="e">
        <f>IF(F119&gt;0,VLOOKUP(F119,女子登録情報!$O$2:$P$48,2,0),"")</f>
        <v>#N/A</v>
      </c>
      <c r="H118" s="425" t="str">
        <f t="shared" ref="H118" si="81">IF(C118&gt;0,TEXT(C118,"100000000"),"")</f>
        <v/>
      </c>
      <c r="I118" s="162"/>
      <c r="J118" s="162"/>
      <c r="K118" s="4" t="s">
        <v>36</v>
      </c>
      <c r="L118" s="65"/>
      <c r="M118" s="6" t="str">
        <f>IF(L118&gt;0,VLOOKUP(L118,女子登録情報!$J$1:$K$21,2,0),"")</f>
        <v/>
      </c>
      <c r="N118" s="4" t="s">
        <v>37</v>
      </c>
      <c r="O118" s="67"/>
      <c r="P118" s="68" t="str">
        <f t="shared" si="55"/>
        <v/>
      </c>
      <c r="Q118" s="68"/>
      <c r="R118" s="69"/>
      <c r="S118" s="504"/>
      <c r="T118" s="505"/>
      <c r="U118" s="506"/>
      <c r="V118" s="506"/>
      <c r="AB118" s="178" t="str">
        <f t="shared" si="73"/>
        <v/>
      </c>
    </row>
    <row r="119" spans="1:28" s="1" customFormat="1" ht="18" hidden="1" customHeight="1" thickTop="1">
      <c r="A119" s="443"/>
      <c r="B119" s="516"/>
      <c r="C119" s="518"/>
      <c r="D119" s="518"/>
      <c r="E119" s="518"/>
      <c r="F119" s="64" t="str">
        <f>IF(C118&gt;0,VLOOKUP(C118,女子登録情報!$A$1:$H$2000,5,0),"")</f>
        <v/>
      </c>
      <c r="G119" s="426"/>
      <c r="H119" s="426"/>
      <c r="I119" s="162"/>
      <c r="J119" s="162"/>
      <c r="K119" s="9" t="s">
        <v>38</v>
      </c>
      <c r="L119" s="65"/>
      <c r="M119" s="6" t="str">
        <f>IF(L119&gt;0,VLOOKUP(L119,女子登録情報!$J$2:$K$21,2,0),"")</f>
        <v/>
      </c>
      <c r="N119" s="9"/>
      <c r="O119" s="70"/>
      <c r="P119" s="68" t="str">
        <f t="shared" si="55"/>
        <v/>
      </c>
      <c r="Q119" s="68"/>
      <c r="R119" s="69"/>
      <c r="S119" s="509"/>
      <c r="T119" s="510"/>
      <c r="U119" s="507"/>
      <c r="V119" s="507"/>
      <c r="AB119" s="178" t="str">
        <f t="shared" si="73"/>
        <v/>
      </c>
    </row>
    <row r="120" spans="1:28" s="1" customFormat="1" ht="18" hidden="1" customHeight="1" thickTop="1">
      <c r="A120" s="444"/>
      <c r="B120" s="511" t="s">
        <v>39</v>
      </c>
      <c r="C120" s="512"/>
      <c r="D120" s="73"/>
      <c r="E120" s="73"/>
      <c r="F120" s="74"/>
      <c r="G120" s="427"/>
      <c r="H120" s="427"/>
      <c r="I120" s="163"/>
      <c r="J120" s="163"/>
      <c r="K120" s="10" t="s">
        <v>40</v>
      </c>
      <c r="L120" s="66"/>
      <c r="M120" s="12" t="str">
        <f>IF(L120&gt;0,VLOOKUP(L120,女子登録情報!$J$2:$K$21,2,0),"")</f>
        <v/>
      </c>
      <c r="N120" s="13"/>
      <c r="O120" s="71"/>
      <c r="P120" s="68" t="str">
        <f t="shared" si="55"/>
        <v/>
      </c>
      <c r="Q120" s="198"/>
      <c r="R120" s="72"/>
      <c r="S120" s="513"/>
      <c r="T120" s="514"/>
      <c r="U120" s="508"/>
      <c r="V120" s="508"/>
      <c r="AB120" s="178" t="str">
        <f t="shared" si="73"/>
        <v/>
      </c>
    </row>
    <row r="121" spans="1:28" s="1" customFormat="1" ht="18" hidden="1" customHeight="1" thickTop="1">
      <c r="A121" s="442">
        <v>41</v>
      </c>
      <c r="B121" s="515" t="s">
        <v>41</v>
      </c>
      <c r="C121" s="517"/>
      <c r="D121" s="517" t="str">
        <f>IF(C121&gt;0,VLOOKUP(C121,女子登録情報!$A$1:$H$2000,3,0),"")</f>
        <v/>
      </c>
      <c r="E121" s="517" t="str">
        <f>IF(C121&gt;0,VLOOKUP(C121,女子登録情報!$A$1:$H$2000,4,0),"")</f>
        <v/>
      </c>
      <c r="F121" s="63" t="str">
        <f>IF(C121&gt;0,VLOOKUP(C121,女子登録情報!$A$1:$H$2000,8,0),"")</f>
        <v/>
      </c>
      <c r="G121" s="425" t="e">
        <f>IF(F122&gt;0,VLOOKUP(F122,女子登録情報!$O$2:$P$48,2,0),"")</f>
        <v>#N/A</v>
      </c>
      <c r="H121" s="425" t="str">
        <f t="shared" ref="H121" si="82">IF(C121&gt;0,TEXT(C121,"100000000"),"")</f>
        <v/>
      </c>
      <c r="I121" s="162"/>
      <c r="J121" s="162"/>
      <c r="K121" s="4" t="s">
        <v>36</v>
      </c>
      <c r="L121" s="65"/>
      <c r="M121" s="6" t="str">
        <f>IF(L121&gt;0,VLOOKUP(L121,女子登録情報!$J$1:$K$21,2,0),"")</f>
        <v/>
      </c>
      <c r="N121" s="4" t="s">
        <v>37</v>
      </c>
      <c r="O121" s="67"/>
      <c r="P121" s="68" t="str">
        <f t="shared" si="55"/>
        <v/>
      </c>
      <c r="Q121" s="68"/>
      <c r="R121" s="69"/>
      <c r="S121" s="504"/>
      <c r="T121" s="505"/>
      <c r="U121" s="506"/>
      <c r="V121" s="506"/>
      <c r="AB121" s="178" t="str">
        <f t="shared" si="73"/>
        <v/>
      </c>
    </row>
    <row r="122" spans="1:28" s="1" customFormat="1" ht="18" hidden="1" customHeight="1" thickTop="1">
      <c r="A122" s="443"/>
      <c r="B122" s="516"/>
      <c r="C122" s="518"/>
      <c r="D122" s="518"/>
      <c r="E122" s="518"/>
      <c r="F122" s="64" t="str">
        <f>IF(C121&gt;0,VLOOKUP(C121,女子登録情報!$A$1:$H$2000,5,0),"")</f>
        <v/>
      </c>
      <c r="G122" s="426"/>
      <c r="H122" s="426"/>
      <c r="I122" s="162"/>
      <c r="J122" s="162"/>
      <c r="K122" s="9" t="s">
        <v>38</v>
      </c>
      <c r="L122" s="65"/>
      <c r="M122" s="6" t="str">
        <f>IF(L122&gt;0,VLOOKUP(L122,女子登録情報!$J$2:$K$21,2,0),"")</f>
        <v/>
      </c>
      <c r="N122" s="9"/>
      <c r="O122" s="70"/>
      <c r="P122" s="68" t="str">
        <f t="shared" si="55"/>
        <v/>
      </c>
      <c r="Q122" s="68"/>
      <c r="R122" s="69"/>
      <c r="S122" s="509"/>
      <c r="T122" s="510"/>
      <c r="U122" s="507"/>
      <c r="V122" s="507"/>
      <c r="AB122" s="178" t="str">
        <f t="shared" si="73"/>
        <v/>
      </c>
    </row>
    <row r="123" spans="1:28" s="1" customFormat="1" ht="18" hidden="1" customHeight="1" thickTop="1">
      <c r="A123" s="444"/>
      <c r="B123" s="511" t="s">
        <v>39</v>
      </c>
      <c r="C123" s="512"/>
      <c r="D123" s="73"/>
      <c r="E123" s="73"/>
      <c r="F123" s="74"/>
      <c r="G123" s="427"/>
      <c r="H123" s="427"/>
      <c r="I123" s="163"/>
      <c r="J123" s="163"/>
      <c r="K123" s="10" t="s">
        <v>40</v>
      </c>
      <c r="L123" s="66"/>
      <c r="M123" s="12" t="str">
        <f>IF(L123&gt;0,VLOOKUP(L123,女子登録情報!$J$2:$K$21,2,0),"")</f>
        <v/>
      </c>
      <c r="N123" s="13"/>
      <c r="O123" s="71"/>
      <c r="P123" s="68" t="str">
        <f t="shared" si="55"/>
        <v/>
      </c>
      <c r="Q123" s="198"/>
      <c r="R123" s="72"/>
      <c r="S123" s="513"/>
      <c r="T123" s="514"/>
      <c r="U123" s="508"/>
      <c r="V123" s="508"/>
      <c r="AB123" s="178" t="str">
        <f t="shared" si="73"/>
        <v/>
      </c>
    </row>
    <row r="124" spans="1:28" s="1" customFormat="1" ht="18" hidden="1" customHeight="1" thickTop="1">
      <c r="A124" s="442">
        <v>42</v>
      </c>
      <c r="B124" s="515" t="s">
        <v>41</v>
      </c>
      <c r="C124" s="517"/>
      <c r="D124" s="517" t="str">
        <f>IF(C124&gt;0,VLOOKUP(C124,女子登録情報!$A$1:$H$2000,3,0),"")</f>
        <v/>
      </c>
      <c r="E124" s="517" t="str">
        <f>IF(C124&gt;0,VLOOKUP(C124,女子登録情報!$A$1:$H$2000,4,0),"")</f>
        <v/>
      </c>
      <c r="F124" s="63" t="str">
        <f>IF(C124&gt;0,VLOOKUP(C124,女子登録情報!$A$1:$H$2000,8,0),"")</f>
        <v/>
      </c>
      <c r="G124" s="425" t="e">
        <f>IF(F125&gt;0,VLOOKUP(F125,女子登録情報!$O$2:$P$48,2,0),"")</f>
        <v>#N/A</v>
      </c>
      <c r="H124" s="425" t="str">
        <f t="shared" ref="H124" si="83">IF(C124&gt;0,TEXT(C124,"100000000"),"")</f>
        <v/>
      </c>
      <c r="I124" s="162"/>
      <c r="J124" s="162"/>
      <c r="K124" s="4" t="s">
        <v>36</v>
      </c>
      <c r="L124" s="65"/>
      <c r="M124" s="6" t="str">
        <f>IF(L124&gt;0,VLOOKUP(L124,女子登録情報!$J$1:$K$21,2,0),"")</f>
        <v/>
      </c>
      <c r="N124" s="4" t="s">
        <v>37</v>
      </c>
      <c r="O124" s="67"/>
      <c r="P124" s="68" t="str">
        <f t="shared" si="55"/>
        <v/>
      </c>
      <c r="Q124" s="68"/>
      <c r="R124" s="69"/>
      <c r="S124" s="504"/>
      <c r="T124" s="505"/>
      <c r="U124" s="506"/>
      <c r="V124" s="506"/>
      <c r="AB124" s="178" t="str">
        <f t="shared" si="73"/>
        <v/>
      </c>
    </row>
    <row r="125" spans="1:28" s="1" customFormat="1" ht="18" hidden="1" customHeight="1" thickTop="1">
      <c r="A125" s="443"/>
      <c r="B125" s="516"/>
      <c r="C125" s="518"/>
      <c r="D125" s="518"/>
      <c r="E125" s="518"/>
      <c r="F125" s="64" t="str">
        <f>IF(C124&gt;0,VLOOKUP(C124,女子登録情報!$A$1:$H$2000,5,0),"")</f>
        <v/>
      </c>
      <c r="G125" s="426"/>
      <c r="H125" s="426"/>
      <c r="I125" s="162"/>
      <c r="J125" s="162"/>
      <c r="K125" s="9" t="s">
        <v>38</v>
      </c>
      <c r="L125" s="65"/>
      <c r="M125" s="6" t="str">
        <f>IF(L125&gt;0,VLOOKUP(L125,女子登録情報!$J$2:$K$21,2,0),"")</f>
        <v/>
      </c>
      <c r="N125" s="9"/>
      <c r="O125" s="70"/>
      <c r="P125" s="68" t="str">
        <f t="shared" si="55"/>
        <v/>
      </c>
      <c r="Q125" s="68"/>
      <c r="R125" s="69"/>
      <c r="S125" s="509"/>
      <c r="T125" s="510"/>
      <c r="U125" s="507"/>
      <c r="V125" s="507"/>
      <c r="AB125" s="178" t="str">
        <f t="shared" si="73"/>
        <v/>
      </c>
    </row>
    <row r="126" spans="1:28" s="1" customFormat="1" ht="18" hidden="1" customHeight="1" thickTop="1">
      <c r="A126" s="444"/>
      <c r="B126" s="511" t="s">
        <v>39</v>
      </c>
      <c r="C126" s="512"/>
      <c r="D126" s="73"/>
      <c r="E126" s="73"/>
      <c r="F126" s="74"/>
      <c r="G126" s="427"/>
      <c r="H126" s="427"/>
      <c r="I126" s="163"/>
      <c r="J126" s="163"/>
      <c r="K126" s="10" t="s">
        <v>40</v>
      </c>
      <c r="L126" s="66"/>
      <c r="M126" s="12" t="str">
        <f>IF(L126&gt;0,VLOOKUP(L126,女子登録情報!$J$2:$K$21,2,0),"")</f>
        <v/>
      </c>
      <c r="N126" s="13"/>
      <c r="O126" s="71"/>
      <c r="P126" s="68" t="str">
        <f t="shared" si="55"/>
        <v/>
      </c>
      <c r="Q126" s="198"/>
      <c r="R126" s="72"/>
      <c r="S126" s="513"/>
      <c r="T126" s="514"/>
      <c r="U126" s="508"/>
      <c r="V126" s="508"/>
      <c r="AB126" s="178" t="str">
        <f t="shared" si="73"/>
        <v/>
      </c>
    </row>
    <row r="127" spans="1:28" s="1" customFormat="1" ht="18" hidden="1" customHeight="1" thickTop="1">
      <c r="A127" s="442">
        <v>43</v>
      </c>
      <c r="B127" s="515" t="s">
        <v>41</v>
      </c>
      <c r="C127" s="517"/>
      <c r="D127" s="517" t="str">
        <f>IF(C127&gt;0,VLOOKUP(C127,女子登録情報!$A$1:$H$2000,3,0),"")</f>
        <v/>
      </c>
      <c r="E127" s="517" t="str">
        <f>IF(C127&gt;0,VLOOKUP(C127,女子登録情報!$A$1:$H$2000,4,0),"")</f>
        <v/>
      </c>
      <c r="F127" s="63" t="str">
        <f>IF(C127&gt;0,VLOOKUP(C127,女子登録情報!$A$1:$H$2000,8,0),"")</f>
        <v/>
      </c>
      <c r="G127" s="425" t="e">
        <f>IF(F128&gt;0,VLOOKUP(F128,女子登録情報!$O$2:$P$48,2,0),"")</f>
        <v>#N/A</v>
      </c>
      <c r="H127" s="425" t="str">
        <f t="shared" ref="H127" si="84">IF(C127&gt;0,TEXT(C127,"100000000"),"")</f>
        <v/>
      </c>
      <c r="I127" s="162"/>
      <c r="J127" s="162"/>
      <c r="K127" s="4" t="s">
        <v>36</v>
      </c>
      <c r="L127" s="65"/>
      <c r="M127" s="6" t="str">
        <f>IF(L127&gt;0,VLOOKUP(L127,女子登録情報!$J$1:$K$21,2,0),"")</f>
        <v/>
      </c>
      <c r="N127" s="4" t="s">
        <v>37</v>
      </c>
      <c r="O127" s="67"/>
      <c r="P127" s="68" t="str">
        <f t="shared" si="55"/>
        <v/>
      </c>
      <c r="Q127" s="68"/>
      <c r="R127" s="69"/>
      <c r="S127" s="504"/>
      <c r="T127" s="505"/>
      <c r="U127" s="506"/>
      <c r="V127" s="506"/>
      <c r="AB127" s="178" t="str">
        <f t="shared" si="73"/>
        <v/>
      </c>
    </row>
    <row r="128" spans="1:28" s="1" customFormat="1" ht="18" hidden="1" customHeight="1" thickTop="1">
      <c r="A128" s="443"/>
      <c r="B128" s="516"/>
      <c r="C128" s="518"/>
      <c r="D128" s="518"/>
      <c r="E128" s="518"/>
      <c r="F128" s="64" t="str">
        <f>IF(C127&gt;0,VLOOKUP(C127,女子登録情報!$A$1:$H$2000,5,0),"")</f>
        <v/>
      </c>
      <c r="G128" s="426"/>
      <c r="H128" s="426"/>
      <c r="I128" s="162"/>
      <c r="J128" s="162"/>
      <c r="K128" s="9" t="s">
        <v>38</v>
      </c>
      <c r="L128" s="65"/>
      <c r="M128" s="6" t="str">
        <f>IF(L128&gt;0,VLOOKUP(L128,女子登録情報!$J$2:$K$21,2,0),"")</f>
        <v/>
      </c>
      <c r="N128" s="9"/>
      <c r="O128" s="70"/>
      <c r="P128" s="68" t="str">
        <f t="shared" si="55"/>
        <v/>
      </c>
      <c r="Q128" s="68"/>
      <c r="R128" s="69"/>
      <c r="S128" s="509"/>
      <c r="T128" s="510"/>
      <c r="U128" s="507"/>
      <c r="V128" s="507"/>
      <c r="AB128" s="178" t="str">
        <f t="shared" si="73"/>
        <v/>
      </c>
    </row>
    <row r="129" spans="1:28" s="1" customFormat="1" ht="18" hidden="1" customHeight="1" thickTop="1">
      <c r="A129" s="444"/>
      <c r="B129" s="511" t="s">
        <v>39</v>
      </c>
      <c r="C129" s="512"/>
      <c r="D129" s="73"/>
      <c r="E129" s="73"/>
      <c r="F129" s="74"/>
      <c r="G129" s="427"/>
      <c r="H129" s="427"/>
      <c r="I129" s="163"/>
      <c r="J129" s="163"/>
      <c r="K129" s="10" t="s">
        <v>40</v>
      </c>
      <c r="L129" s="66"/>
      <c r="M129" s="12" t="str">
        <f>IF(L129&gt;0,VLOOKUP(L129,女子登録情報!$J$2:$K$21,2,0),"")</f>
        <v/>
      </c>
      <c r="N129" s="13"/>
      <c r="O129" s="71"/>
      <c r="P129" s="68" t="str">
        <f t="shared" ref="P129:P192" si="85">IF(M129="","",LEFT(M129,5)&amp;" "&amp;IF(OR(LEFT(M129,3)*1&lt;70,LEFT(M129,3)*1&gt;100),REPT(0,7-LEN(O129)),REPT(0,5-LEN(O129)))&amp;O129)</f>
        <v/>
      </c>
      <c r="Q129" s="198"/>
      <c r="R129" s="72"/>
      <c r="S129" s="513"/>
      <c r="T129" s="514"/>
      <c r="U129" s="508"/>
      <c r="V129" s="508"/>
      <c r="AB129" s="178" t="str">
        <f t="shared" ref="AB129:AB192" si="86">IF($C129="","",IF(E129="",1,0))</f>
        <v/>
      </c>
    </row>
    <row r="130" spans="1:28" s="1" customFormat="1" ht="18" hidden="1" customHeight="1" thickTop="1">
      <c r="A130" s="442">
        <v>44</v>
      </c>
      <c r="B130" s="515" t="s">
        <v>41</v>
      </c>
      <c r="C130" s="517"/>
      <c r="D130" s="517" t="str">
        <f>IF(C130&gt;0,VLOOKUP(C130,女子登録情報!$A$1:$H$2000,3,0),"")</f>
        <v/>
      </c>
      <c r="E130" s="517" t="str">
        <f>IF(C130&gt;0,VLOOKUP(C130,女子登録情報!$A$1:$H$2000,4,0),"")</f>
        <v/>
      </c>
      <c r="F130" s="63" t="str">
        <f>IF(C130&gt;0,VLOOKUP(C130,女子登録情報!$A$1:$H$2000,8,0),"")</f>
        <v/>
      </c>
      <c r="G130" s="425" t="e">
        <f>IF(F131&gt;0,VLOOKUP(F131,女子登録情報!$O$2:$P$48,2,0),"")</f>
        <v>#N/A</v>
      </c>
      <c r="H130" s="425" t="str">
        <f t="shared" ref="H130" si="87">IF(C130&gt;0,TEXT(C130,"100000000"),"")</f>
        <v/>
      </c>
      <c r="I130" s="162"/>
      <c r="J130" s="162"/>
      <c r="K130" s="4" t="s">
        <v>36</v>
      </c>
      <c r="L130" s="65"/>
      <c r="M130" s="6" t="str">
        <f>IF(L130&gt;0,VLOOKUP(L130,女子登録情報!$J$1:$K$21,2,0),"")</f>
        <v/>
      </c>
      <c r="N130" s="4" t="s">
        <v>37</v>
      </c>
      <c r="O130" s="67"/>
      <c r="P130" s="68" t="str">
        <f t="shared" si="85"/>
        <v/>
      </c>
      <c r="Q130" s="68"/>
      <c r="R130" s="69"/>
      <c r="S130" s="504"/>
      <c r="T130" s="505"/>
      <c r="U130" s="506"/>
      <c r="V130" s="506"/>
      <c r="AB130" s="178" t="str">
        <f t="shared" si="86"/>
        <v/>
      </c>
    </row>
    <row r="131" spans="1:28" s="1" customFormat="1" ht="18" hidden="1" customHeight="1" thickTop="1">
      <c r="A131" s="443"/>
      <c r="B131" s="516"/>
      <c r="C131" s="518"/>
      <c r="D131" s="518"/>
      <c r="E131" s="518"/>
      <c r="F131" s="64" t="str">
        <f>IF(C130&gt;0,VLOOKUP(C130,女子登録情報!$A$1:$H$2000,5,0),"")</f>
        <v/>
      </c>
      <c r="G131" s="426"/>
      <c r="H131" s="426"/>
      <c r="I131" s="162"/>
      <c r="J131" s="162"/>
      <c r="K131" s="9" t="s">
        <v>38</v>
      </c>
      <c r="L131" s="65"/>
      <c r="M131" s="6" t="str">
        <f>IF(L131&gt;0,VLOOKUP(L131,女子登録情報!$J$2:$K$21,2,0),"")</f>
        <v/>
      </c>
      <c r="N131" s="9"/>
      <c r="O131" s="70"/>
      <c r="P131" s="68" t="str">
        <f t="shared" si="85"/>
        <v/>
      </c>
      <c r="Q131" s="68"/>
      <c r="R131" s="69"/>
      <c r="S131" s="509"/>
      <c r="T131" s="510"/>
      <c r="U131" s="507"/>
      <c r="V131" s="507"/>
      <c r="AB131" s="178" t="str">
        <f t="shared" si="86"/>
        <v/>
      </c>
    </row>
    <row r="132" spans="1:28" s="1" customFormat="1" ht="18" hidden="1" customHeight="1" thickTop="1">
      <c r="A132" s="444"/>
      <c r="B132" s="511" t="s">
        <v>39</v>
      </c>
      <c r="C132" s="512"/>
      <c r="D132" s="73"/>
      <c r="E132" s="73"/>
      <c r="F132" s="74"/>
      <c r="G132" s="427"/>
      <c r="H132" s="427"/>
      <c r="I132" s="163"/>
      <c r="J132" s="163"/>
      <c r="K132" s="10" t="s">
        <v>40</v>
      </c>
      <c r="L132" s="66"/>
      <c r="M132" s="12" t="str">
        <f>IF(L132&gt;0,VLOOKUP(L132,女子登録情報!$J$2:$K$21,2,0),"")</f>
        <v/>
      </c>
      <c r="N132" s="13"/>
      <c r="O132" s="71"/>
      <c r="P132" s="68" t="str">
        <f t="shared" si="85"/>
        <v/>
      </c>
      <c r="Q132" s="198"/>
      <c r="R132" s="72"/>
      <c r="S132" s="513"/>
      <c r="T132" s="514"/>
      <c r="U132" s="508"/>
      <c r="V132" s="508"/>
      <c r="AB132" s="178" t="str">
        <f t="shared" si="86"/>
        <v/>
      </c>
    </row>
    <row r="133" spans="1:28" s="1" customFormat="1" ht="18" hidden="1" customHeight="1" thickTop="1">
      <c r="A133" s="442">
        <v>45</v>
      </c>
      <c r="B133" s="515" t="s">
        <v>41</v>
      </c>
      <c r="C133" s="517"/>
      <c r="D133" s="517" t="str">
        <f>IF(C133&gt;0,VLOOKUP(C133,女子登録情報!$A$1:$H$2000,3,0),"")</f>
        <v/>
      </c>
      <c r="E133" s="517" t="str">
        <f>IF(C133&gt;0,VLOOKUP(C133,女子登録情報!$A$1:$H$2000,4,0),"")</f>
        <v/>
      </c>
      <c r="F133" s="63" t="str">
        <f>IF(C133&gt;0,VLOOKUP(C133,女子登録情報!$A$1:$H$2000,8,0),"")</f>
        <v/>
      </c>
      <c r="G133" s="425" t="e">
        <f>IF(F134&gt;0,VLOOKUP(F134,女子登録情報!$O$2:$P$48,2,0),"")</f>
        <v>#N/A</v>
      </c>
      <c r="H133" s="425" t="str">
        <f t="shared" ref="H133" si="88">IF(C133&gt;0,TEXT(C133,"100000000"),"")</f>
        <v/>
      </c>
      <c r="I133" s="162"/>
      <c r="J133" s="162"/>
      <c r="K133" s="4" t="s">
        <v>36</v>
      </c>
      <c r="L133" s="65"/>
      <c r="M133" s="6" t="str">
        <f>IF(L133&gt;0,VLOOKUP(L133,女子登録情報!$J$1:$K$21,2,0),"")</f>
        <v/>
      </c>
      <c r="N133" s="4" t="s">
        <v>37</v>
      </c>
      <c r="O133" s="67"/>
      <c r="P133" s="68" t="str">
        <f t="shared" si="85"/>
        <v/>
      </c>
      <c r="Q133" s="68"/>
      <c r="R133" s="69"/>
      <c r="S133" s="504"/>
      <c r="T133" s="505"/>
      <c r="U133" s="506"/>
      <c r="V133" s="506"/>
      <c r="AB133" s="178" t="str">
        <f t="shared" si="86"/>
        <v/>
      </c>
    </row>
    <row r="134" spans="1:28" s="1" customFormat="1" ht="18" hidden="1" customHeight="1" thickTop="1">
      <c r="A134" s="443"/>
      <c r="B134" s="516"/>
      <c r="C134" s="518"/>
      <c r="D134" s="518"/>
      <c r="E134" s="518"/>
      <c r="F134" s="64" t="str">
        <f>IF(C133&gt;0,VLOOKUP(C133,女子登録情報!$A$1:$H$2000,5,0),"")</f>
        <v/>
      </c>
      <c r="G134" s="426"/>
      <c r="H134" s="426"/>
      <c r="I134" s="162"/>
      <c r="J134" s="162"/>
      <c r="K134" s="9" t="s">
        <v>38</v>
      </c>
      <c r="L134" s="65"/>
      <c r="M134" s="6" t="str">
        <f>IF(L134&gt;0,VLOOKUP(L134,女子登録情報!$J$2:$K$21,2,0),"")</f>
        <v/>
      </c>
      <c r="N134" s="9"/>
      <c r="O134" s="70"/>
      <c r="P134" s="68" t="str">
        <f t="shared" si="85"/>
        <v/>
      </c>
      <c r="Q134" s="68"/>
      <c r="R134" s="69"/>
      <c r="S134" s="509"/>
      <c r="T134" s="510"/>
      <c r="U134" s="507"/>
      <c r="V134" s="507"/>
      <c r="AB134" s="178" t="str">
        <f t="shared" si="86"/>
        <v/>
      </c>
    </row>
    <row r="135" spans="1:28" s="1" customFormat="1" ht="18" hidden="1" customHeight="1" thickTop="1">
      <c r="A135" s="444"/>
      <c r="B135" s="511" t="s">
        <v>39</v>
      </c>
      <c r="C135" s="512"/>
      <c r="D135" s="73"/>
      <c r="E135" s="73"/>
      <c r="F135" s="74"/>
      <c r="G135" s="427"/>
      <c r="H135" s="427"/>
      <c r="I135" s="163"/>
      <c r="J135" s="163"/>
      <c r="K135" s="10" t="s">
        <v>40</v>
      </c>
      <c r="L135" s="66"/>
      <c r="M135" s="12" t="str">
        <f>IF(L135&gt;0,VLOOKUP(L135,女子登録情報!$J$2:$K$21,2,0),"")</f>
        <v/>
      </c>
      <c r="N135" s="13"/>
      <c r="O135" s="71"/>
      <c r="P135" s="68" t="str">
        <f t="shared" si="85"/>
        <v/>
      </c>
      <c r="Q135" s="198"/>
      <c r="R135" s="72"/>
      <c r="S135" s="513"/>
      <c r="T135" s="514"/>
      <c r="U135" s="508"/>
      <c r="V135" s="508"/>
      <c r="AB135" s="178" t="str">
        <f t="shared" si="86"/>
        <v/>
      </c>
    </row>
    <row r="136" spans="1:28" s="1" customFormat="1" ht="18" hidden="1" customHeight="1" thickTop="1">
      <c r="A136" s="442">
        <v>46</v>
      </c>
      <c r="B136" s="515" t="s">
        <v>41</v>
      </c>
      <c r="C136" s="517"/>
      <c r="D136" s="517" t="str">
        <f>IF(C136&gt;0,VLOOKUP(C136,女子登録情報!$A$1:$H$2000,3,0),"")</f>
        <v/>
      </c>
      <c r="E136" s="517" t="str">
        <f>IF(C136&gt;0,VLOOKUP(C136,女子登録情報!$A$1:$H$2000,4,0),"")</f>
        <v/>
      </c>
      <c r="F136" s="63" t="str">
        <f>IF(C136&gt;0,VLOOKUP(C136,女子登録情報!$A$1:$H$2000,8,0),"")</f>
        <v/>
      </c>
      <c r="G136" s="425" t="e">
        <f>IF(F137&gt;0,VLOOKUP(F137,女子登録情報!$O$2:$P$48,2,0),"")</f>
        <v>#N/A</v>
      </c>
      <c r="H136" s="425" t="str">
        <f t="shared" ref="H136" si="89">IF(C136&gt;0,TEXT(C136,"100000000"),"")</f>
        <v/>
      </c>
      <c r="I136" s="162"/>
      <c r="J136" s="162"/>
      <c r="K136" s="4" t="s">
        <v>36</v>
      </c>
      <c r="L136" s="65"/>
      <c r="M136" s="6" t="str">
        <f>IF(L136&gt;0,VLOOKUP(L136,女子登録情報!$J$1:$K$21,2,0),"")</f>
        <v/>
      </c>
      <c r="N136" s="4" t="s">
        <v>37</v>
      </c>
      <c r="O136" s="67"/>
      <c r="P136" s="68" t="str">
        <f t="shared" si="85"/>
        <v/>
      </c>
      <c r="Q136" s="68"/>
      <c r="R136" s="69"/>
      <c r="S136" s="504"/>
      <c r="T136" s="505"/>
      <c r="U136" s="506"/>
      <c r="V136" s="506"/>
      <c r="AB136" s="178" t="str">
        <f t="shared" si="86"/>
        <v/>
      </c>
    </row>
    <row r="137" spans="1:28" s="1" customFormat="1" ht="18" hidden="1" customHeight="1" thickTop="1">
      <c r="A137" s="443"/>
      <c r="B137" s="516"/>
      <c r="C137" s="518"/>
      <c r="D137" s="518"/>
      <c r="E137" s="518"/>
      <c r="F137" s="64" t="str">
        <f>IF(C136&gt;0,VLOOKUP(C136,女子登録情報!$A$1:$H$2000,5,0),"")</f>
        <v/>
      </c>
      <c r="G137" s="426"/>
      <c r="H137" s="426"/>
      <c r="I137" s="162"/>
      <c r="J137" s="162"/>
      <c r="K137" s="9" t="s">
        <v>38</v>
      </c>
      <c r="L137" s="65"/>
      <c r="M137" s="6" t="str">
        <f>IF(L137&gt;0,VLOOKUP(L137,女子登録情報!$J$2:$K$21,2,0),"")</f>
        <v/>
      </c>
      <c r="N137" s="9"/>
      <c r="O137" s="70"/>
      <c r="P137" s="68" t="str">
        <f t="shared" si="85"/>
        <v/>
      </c>
      <c r="Q137" s="68"/>
      <c r="R137" s="69"/>
      <c r="S137" s="509"/>
      <c r="T137" s="510"/>
      <c r="U137" s="507"/>
      <c r="V137" s="507"/>
      <c r="AB137" s="178" t="str">
        <f t="shared" si="86"/>
        <v/>
      </c>
    </row>
    <row r="138" spans="1:28" s="1" customFormat="1" ht="18" hidden="1" customHeight="1" thickTop="1">
      <c r="A138" s="444"/>
      <c r="B138" s="511" t="s">
        <v>39</v>
      </c>
      <c r="C138" s="512"/>
      <c r="D138" s="73"/>
      <c r="E138" s="73"/>
      <c r="F138" s="74"/>
      <c r="G138" s="427"/>
      <c r="H138" s="427"/>
      <c r="I138" s="163"/>
      <c r="J138" s="163"/>
      <c r="K138" s="10" t="s">
        <v>40</v>
      </c>
      <c r="L138" s="66"/>
      <c r="M138" s="12" t="str">
        <f>IF(L138&gt;0,VLOOKUP(L138,女子登録情報!$J$2:$K$21,2,0),"")</f>
        <v/>
      </c>
      <c r="N138" s="13"/>
      <c r="O138" s="71"/>
      <c r="P138" s="68" t="str">
        <f t="shared" si="85"/>
        <v/>
      </c>
      <c r="Q138" s="198"/>
      <c r="R138" s="72"/>
      <c r="S138" s="513"/>
      <c r="T138" s="514"/>
      <c r="U138" s="508"/>
      <c r="V138" s="508"/>
      <c r="AB138" s="178" t="str">
        <f t="shared" si="86"/>
        <v/>
      </c>
    </row>
    <row r="139" spans="1:28" s="1" customFormat="1" ht="18" hidden="1" customHeight="1" thickTop="1">
      <c r="A139" s="442">
        <v>47</v>
      </c>
      <c r="B139" s="515" t="s">
        <v>41</v>
      </c>
      <c r="C139" s="517"/>
      <c r="D139" s="517" t="str">
        <f>IF(C139&gt;0,VLOOKUP(C139,女子登録情報!$A$1:$H$2000,3,0),"")</f>
        <v/>
      </c>
      <c r="E139" s="517" t="str">
        <f>IF(C139&gt;0,VLOOKUP(C139,女子登録情報!$A$1:$H$2000,4,0),"")</f>
        <v/>
      </c>
      <c r="F139" s="63" t="str">
        <f>IF(C139&gt;0,VLOOKUP(C139,女子登録情報!$A$1:$H$2000,8,0),"")</f>
        <v/>
      </c>
      <c r="G139" s="425" t="e">
        <f>IF(F140&gt;0,VLOOKUP(F140,女子登録情報!$O$2:$P$48,2,0),"")</f>
        <v>#N/A</v>
      </c>
      <c r="H139" s="425" t="str">
        <f t="shared" ref="H139" si="90">IF(C139&gt;0,TEXT(C139,"100000000"),"")</f>
        <v/>
      </c>
      <c r="I139" s="162"/>
      <c r="J139" s="162"/>
      <c r="K139" s="4" t="s">
        <v>36</v>
      </c>
      <c r="L139" s="65"/>
      <c r="M139" s="6" t="str">
        <f>IF(L139&gt;0,VLOOKUP(L139,女子登録情報!$J$1:$K$21,2,0),"")</f>
        <v/>
      </c>
      <c r="N139" s="4" t="s">
        <v>37</v>
      </c>
      <c r="O139" s="67"/>
      <c r="P139" s="68" t="str">
        <f t="shared" si="85"/>
        <v/>
      </c>
      <c r="Q139" s="68"/>
      <c r="R139" s="69"/>
      <c r="S139" s="504"/>
      <c r="T139" s="505"/>
      <c r="U139" s="506"/>
      <c r="V139" s="506"/>
      <c r="AB139" s="178" t="str">
        <f t="shared" si="86"/>
        <v/>
      </c>
    </row>
    <row r="140" spans="1:28" s="1" customFormat="1" ht="18" hidden="1" customHeight="1" thickTop="1">
      <c r="A140" s="443"/>
      <c r="B140" s="516"/>
      <c r="C140" s="518"/>
      <c r="D140" s="518"/>
      <c r="E140" s="518"/>
      <c r="F140" s="64" t="str">
        <f>IF(C139&gt;0,VLOOKUP(C139,女子登録情報!$A$1:$H$2000,5,0),"")</f>
        <v/>
      </c>
      <c r="G140" s="426"/>
      <c r="H140" s="426"/>
      <c r="I140" s="162"/>
      <c r="J140" s="162"/>
      <c r="K140" s="9" t="s">
        <v>38</v>
      </c>
      <c r="L140" s="65"/>
      <c r="M140" s="6" t="str">
        <f>IF(L140&gt;0,VLOOKUP(L140,女子登録情報!$J$2:$K$21,2,0),"")</f>
        <v/>
      </c>
      <c r="N140" s="9"/>
      <c r="O140" s="70"/>
      <c r="P140" s="68" t="str">
        <f t="shared" si="85"/>
        <v/>
      </c>
      <c r="Q140" s="68"/>
      <c r="R140" s="69"/>
      <c r="S140" s="509"/>
      <c r="T140" s="510"/>
      <c r="U140" s="507"/>
      <c r="V140" s="507"/>
      <c r="AB140" s="178" t="str">
        <f t="shared" si="86"/>
        <v/>
      </c>
    </row>
    <row r="141" spans="1:28" s="1" customFormat="1" ht="18" hidden="1" customHeight="1" thickTop="1">
      <c r="A141" s="444"/>
      <c r="B141" s="511" t="s">
        <v>39</v>
      </c>
      <c r="C141" s="512"/>
      <c r="D141" s="73"/>
      <c r="E141" s="73"/>
      <c r="F141" s="74"/>
      <c r="G141" s="427"/>
      <c r="H141" s="427"/>
      <c r="I141" s="163"/>
      <c r="J141" s="163"/>
      <c r="K141" s="10" t="s">
        <v>40</v>
      </c>
      <c r="L141" s="66"/>
      <c r="M141" s="12" t="str">
        <f>IF(L141&gt;0,VLOOKUP(L141,女子登録情報!$J$2:$K$21,2,0),"")</f>
        <v/>
      </c>
      <c r="N141" s="13"/>
      <c r="O141" s="71"/>
      <c r="P141" s="68" t="str">
        <f t="shared" si="85"/>
        <v/>
      </c>
      <c r="Q141" s="198"/>
      <c r="R141" s="72"/>
      <c r="S141" s="513"/>
      <c r="T141" s="514"/>
      <c r="U141" s="508"/>
      <c r="V141" s="508"/>
      <c r="AB141" s="178" t="str">
        <f t="shared" si="86"/>
        <v/>
      </c>
    </row>
    <row r="142" spans="1:28" s="1" customFormat="1" ht="18" hidden="1" customHeight="1" thickTop="1">
      <c r="A142" s="442">
        <v>48</v>
      </c>
      <c r="B142" s="515" t="s">
        <v>41</v>
      </c>
      <c r="C142" s="517"/>
      <c r="D142" s="517" t="str">
        <f>IF(C142&gt;0,VLOOKUP(C142,女子登録情報!$A$1:$H$2000,3,0),"")</f>
        <v/>
      </c>
      <c r="E142" s="517" t="str">
        <f>IF(C142&gt;0,VLOOKUP(C142,女子登録情報!$A$1:$H$2000,4,0),"")</f>
        <v/>
      </c>
      <c r="F142" s="63" t="str">
        <f>IF(C142&gt;0,VLOOKUP(C142,女子登録情報!$A$1:$H$2000,8,0),"")</f>
        <v/>
      </c>
      <c r="G142" s="425" t="e">
        <f>IF(F143&gt;0,VLOOKUP(F143,女子登録情報!$O$2:$P$48,2,0),"")</f>
        <v>#N/A</v>
      </c>
      <c r="H142" s="425" t="str">
        <f t="shared" ref="H142" si="91">IF(C142&gt;0,TEXT(C142,"100000000"),"")</f>
        <v/>
      </c>
      <c r="I142" s="162"/>
      <c r="J142" s="162"/>
      <c r="K142" s="4" t="s">
        <v>36</v>
      </c>
      <c r="L142" s="65"/>
      <c r="M142" s="6" t="str">
        <f>IF(L142&gt;0,VLOOKUP(L142,女子登録情報!$J$1:$K$21,2,0),"")</f>
        <v/>
      </c>
      <c r="N142" s="4" t="s">
        <v>37</v>
      </c>
      <c r="O142" s="67"/>
      <c r="P142" s="68" t="str">
        <f t="shared" si="85"/>
        <v/>
      </c>
      <c r="Q142" s="68"/>
      <c r="R142" s="69"/>
      <c r="S142" s="504"/>
      <c r="T142" s="505"/>
      <c r="U142" s="506"/>
      <c r="V142" s="506"/>
      <c r="AB142" s="178" t="str">
        <f t="shared" si="86"/>
        <v/>
      </c>
    </row>
    <row r="143" spans="1:28" s="1" customFormat="1" ht="18" hidden="1" customHeight="1" thickTop="1">
      <c r="A143" s="443"/>
      <c r="B143" s="516"/>
      <c r="C143" s="518"/>
      <c r="D143" s="518"/>
      <c r="E143" s="518"/>
      <c r="F143" s="64" t="str">
        <f>IF(C142&gt;0,VLOOKUP(C142,女子登録情報!$A$1:$H$2000,5,0),"")</f>
        <v/>
      </c>
      <c r="G143" s="426"/>
      <c r="H143" s="426"/>
      <c r="I143" s="162"/>
      <c r="J143" s="162"/>
      <c r="K143" s="9" t="s">
        <v>38</v>
      </c>
      <c r="L143" s="65"/>
      <c r="M143" s="6" t="str">
        <f>IF(L143&gt;0,VLOOKUP(L143,女子登録情報!$J$2:$K$21,2,0),"")</f>
        <v/>
      </c>
      <c r="N143" s="9"/>
      <c r="O143" s="70"/>
      <c r="P143" s="68" t="str">
        <f t="shared" si="85"/>
        <v/>
      </c>
      <c r="Q143" s="68"/>
      <c r="R143" s="69"/>
      <c r="S143" s="509"/>
      <c r="T143" s="510"/>
      <c r="U143" s="507"/>
      <c r="V143" s="507"/>
      <c r="AB143" s="178" t="str">
        <f t="shared" si="86"/>
        <v/>
      </c>
    </row>
    <row r="144" spans="1:28" s="1" customFormat="1" ht="18" hidden="1" customHeight="1" thickTop="1">
      <c r="A144" s="444"/>
      <c r="B144" s="511" t="s">
        <v>39</v>
      </c>
      <c r="C144" s="512"/>
      <c r="D144" s="75"/>
      <c r="E144" s="73"/>
      <c r="F144" s="74"/>
      <c r="G144" s="427"/>
      <c r="H144" s="427"/>
      <c r="I144" s="163"/>
      <c r="J144" s="163"/>
      <c r="K144" s="10" t="s">
        <v>40</v>
      </c>
      <c r="L144" s="66"/>
      <c r="M144" s="12" t="str">
        <f>IF(L144&gt;0,VLOOKUP(L144,女子登録情報!$J$2:$K$21,2,0),"")</f>
        <v/>
      </c>
      <c r="N144" s="13"/>
      <c r="O144" s="71"/>
      <c r="P144" s="68" t="str">
        <f t="shared" si="85"/>
        <v/>
      </c>
      <c r="Q144" s="198"/>
      <c r="R144" s="72"/>
      <c r="S144" s="513"/>
      <c r="T144" s="514"/>
      <c r="U144" s="508"/>
      <c r="V144" s="508"/>
      <c r="AB144" s="178" t="str">
        <f t="shared" si="86"/>
        <v/>
      </c>
    </row>
    <row r="145" spans="1:28" s="1" customFormat="1" ht="18" hidden="1" customHeight="1" thickTop="1">
      <c r="A145" s="442">
        <v>49</v>
      </c>
      <c r="B145" s="515" t="s">
        <v>41</v>
      </c>
      <c r="C145" s="517"/>
      <c r="D145" s="517" t="str">
        <f>IF(C145&gt;0,VLOOKUP(C145,女子登録情報!$A$1:$H$2000,3,0),"")</f>
        <v/>
      </c>
      <c r="E145" s="517" t="str">
        <f>IF(C145&gt;0,VLOOKUP(C145,女子登録情報!$A$1:$H$2000,4,0),"")</f>
        <v/>
      </c>
      <c r="F145" s="63" t="str">
        <f>IF(C145&gt;0,VLOOKUP(C145,女子登録情報!$A$1:$H$2000,8,0),"")</f>
        <v/>
      </c>
      <c r="G145" s="425" t="e">
        <f>IF(F146&gt;0,VLOOKUP(F146,女子登録情報!$O$2:$P$48,2,0),"")</f>
        <v>#N/A</v>
      </c>
      <c r="H145" s="425" t="str">
        <f t="shared" ref="H145" si="92">IF(C145&gt;0,TEXT(C145,"100000000"),"")</f>
        <v/>
      </c>
      <c r="I145" s="162"/>
      <c r="J145" s="162"/>
      <c r="K145" s="4" t="s">
        <v>36</v>
      </c>
      <c r="L145" s="65"/>
      <c r="M145" s="6" t="str">
        <f>IF(L145&gt;0,VLOOKUP(L145,女子登録情報!$J$1:$K$21,2,0),"")</f>
        <v/>
      </c>
      <c r="N145" s="4" t="s">
        <v>37</v>
      </c>
      <c r="O145" s="67"/>
      <c r="P145" s="68" t="str">
        <f t="shared" si="85"/>
        <v/>
      </c>
      <c r="Q145" s="68"/>
      <c r="R145" s="69"/>
      <c r="S145" s="504"/>
      <c r="T145" s="505"/>
      <c r="U145" s="506"/>
      <c r="V145" s="506"/>
      <c r="AB145" s="178" t="str">
        <f t="shared" si="86"/>
        <v/>
      </c>
    </row>
    <row r="146" spans="1:28" s="1" customFormat="1" ht="18" hidden="1" customHeight="1" thickTop="1">
      <c r="A146" s="443"/>
      <c r="B146" s="516"/>
      <c r="C146" s="518"/>
      <c r="D146" s="518"/>
      <c r="E146" s="518"/>
      <c r="F146" s="64" t="str">
        <f>IF(C145&gt;0,VLOOKUP(C145,女子登録情報!$A$1:$H$2000,5,0),"")</f>
        <v/>
      </c>
      <c r="G146" s="426"/>
      <c r="H146" s="426"/>
      <c r="I146" s="162"/>
      <c r="J146" s="162"/>
      <c r="K146" s="9" t="s">
        <v>38</v>
      </c>
      <c r="L146" s="65"/>
      <c r="M146" s="6" t="str">
        <f>IF(L146&gt;0,VLOOKUP(L146,女子登録情報!$J$2:$K$21,2,0),"")</f>
        <v/>
      </c>
      <c r="N146" s="9"/>
      <c r="O146" s="70"/>
      <c r="P146" s="68" t="str">
        <f t="shared" si="85"/>
        <v/>
      </c>
      <c r="Q146" s="68"/>
      <c r="R146" s="69"/>
      <c r="S146" s="509"/>
      <c r="T146" s="510"/>
      <c r="U146" s="507"/>
      <c r="V146" s="507"/>
      <c r="AB146" s="178" t="str">
        <f t="shared" si="86"/>
        <v/>
      </c>
    </row>
    <row r="147" spans="1:28" s="1" customFormat="1" ht="18" hidden="1" customHeight="1" thickTop="1">
      <c r="A147" s="444"/>
      <c r="B147" s="511" t="s">
        <v>39</v>
      </c>
      <c r="C147" s="512"/>
      <c r="D147" s="73"/>
      <c r="E147" s="73"/>
      <c r="F147" s="74"/>
      <c r="G147" s="427"/>
      <c r="H147" s="427"/>
      <c r="I147" s="163"/>
      <c r="J147" s="163"/>
      <c r="K147" s="10" t="s">
        <v>40</v>
      </c>
      <c r="L147" s="66"/>
      <c r="M147" s="12" t="str">
        <f>IF(L147&gt;0,VLOOKUP(L147,女子登録情報!$J$2:$K$21,2,0),"")</f>
        <v/>
      </c>
      <c r="N147" s="13"/>
      <c r="O147" s="71"/>
      <c r="P147" s="68" t="str">
        <f t="shared" si="85"/>
        <v/>
      </c>
      <c r="Q147" s="198"/>
      <c r="R147" s="72"/>
      <c r="S147" s="513"/>
      <c r="T147" s="514"/>
      <c r="U147" s="508"/>
      <c r="V147" s="508"/>
      <c r="AB147" s="178" t="str">
        <f t="shared" si="86"/>
        <v/>
      </c>
    </row>
    <row r="148" spans="1:28" s="1" customFormat="1" ht="18" hidden="1" customHeight="1" thickTop="1">
      <c r="A148" s="442">
        <v>50</v>
      </c>
      <c r="B148" s="515" t="s">
        <v>41</v>
      </c>
      <c r="C148" s="517"/>
      <c r="D148" s="517" t="str">
        <f>IF(C148&gt;0,VLOOKUP(C148,女子登録情報!$A$1:$H$2000,3,0),"")</f>
        <v/>
      </c>
      <c r="E148" s="517" t="str">
        <f>IF(C148&gt;0,VLOOKUP(C148,女子登録情報!$A$1:$H$2000,4,0),"")</f>
        <v/>
      </c>
      <c r="F148" s="63" t="str">
        <f>IF(C148&gt;0,VLOOKUP(C148,女子登録情報!$A$1:$H$2000,8,0),"")</f>
        <v/>
      </c>
      <c r="G148" s="425" t="e">
        <f>IF(F149&gt;0,VLOOKUP(F149,女子登録情報!$O$2:$P$48,2,0),"")</f>
        <v>#N/A</v>
      </c>
      <c r="H148" s="425" t="str">
        <f t="shared" ref="H148" si="93">IF(C148&gt;0,TEXT(C148,"100000000"),"")</f>
        <v/>
      </c>
      <c r="I148" s="162"/>
      <c r="J148" s="162"/>
      <c r="K148" s="4" t="s">
        <v>36</v>
      </c>
      <c r="L148" s="65"/>
      <c r="M148" s="6" t="str">
        <f>IF(L148&gt;0,VLOOKUP(L148,女子登録情報!$J$1:$K$21,2,0),"")</f>
        <v/>
      </c>
      <c r="N148" s="4" t="s">
        <v>37</v>
      </c>
      <c r="O148" s="67"/>
      <c r="P148" s="68" t="str">
        <f t="shared" si="85"/>
        <v/>
      </c>
      <c r="Q148" s="68"/>
      <c r="R148" s="69"/>
      <c r="S148" s="504"/>
      <c r="T148" s="505"/>
      <c r="U148" s="506"/>
      <c r="V148" s="506"/>
      <c r="AB148" s="178" t="str">
        <f t="shared" si="86"/>
        <v/>
      </c>
    </row>
    <row r="149" spans="1:28" s="1" customFormat="1" ht="18" hidden="1" customHeight="1" thickTop="1">
      <c r="A149" s="443"/>
      <c r="B149" s="516"/>
      <c r="C149" s="518"/>
      <c r="D149" s="518"/>
      <c r="E149" s="518"/>
      <c r="F149" s="64" t="str">
        <f>IF(C148&gt;0,VLOOKUP(C148,女子登録情報!$A$1:$H$2000,5,0),"")</f>
        <v/>
      </c>
      <c r="G149" s="426"/>
      <c r="H149" s="426"/>
      <c r="I149" s="162"/>
      <c r="J149" s="162"/>
      <c r="K149" s="9" t="s">
        <v>38</v>
      </c>
      <c r="L149" s="65"/>
      <c r="M149" s="6" t="str">
        <f>IF(L149&gt;0,VLOOKUP(L149,女子登録情報!$J$2:$K$21,2,0),"")</f>
        <v/>
      </c>
      <c r="N149" s="9"/>
      <c r="O149" s="70"/>
      <c r="P149" s="68" t="str">
        <f t="shared" si="85"/>
        <v/>
      </c>
      <c r="Q149" s="68"/>
      <c r="R149" s="69"/>
      <c r="S149" s="509"/>
      <c r="T149" s="510"/>
      <c r="U149" s="507"/>
      <c r="V149" s="507"/>
      <c r="AB149" s="178" t="str">
        <f t="shared" si="86"/>
        <v/>
      </c>
    </row>
    <row r="150" spans="1:28" s="1" customFormat="1" ht="18" hidden="1" customHeight="1" thickTop="1">
      <c r="A150" s="444"/>
      <c r="B150" s="511" t="s">
        <v>39</v>
      </c>
      <c r="C150" s="512"/>
      <c r="D150" s="73"/>
      <c r="E150" s="73"/>
      <c r="F150" s="74"/>
      <c r="G150" s="427"/>
      <c r="H150" s="427"/>
      <c r="I150" s="163"/>
      <c r="J150" s="163"/>
      <c r="K150" s="10" t="s">
        <v>40</v>
      </c>
      <c r="L150" s="66"/>
      <c r="M150" s="12" t="str">
        <f>IF(L150&gt;0,VLOOKUP(L150,女子登録情報!$J$2:$K$21,2,0),"")</f>
        <v/>
      </c>
      <c r="N150" s="13"/>
      <c r="O150" s="71"/>
      <c r="P150" s="68" t="str">
        <f t="shared" si="85"/>
        <v/>
      </c>
      <c r="Q150" s="198"/>
      <c r="R150" s="72"/>
      <c r="S150" s="513"/>
      <c r="T150" s="514"/>
      <c r="U150" s="508"/>
      <c r="V150" s="508"/>
      <c r="AB150" s="178" t="str">
        <f t="shared" si="86"/>
        <v/>
      </c>
    </row>
    <row r="151" spans="1:28" s="1" customFormat="1" ht="18" hidden="1" customHeight="1" thickTop="1">
      <c r="A151" s="442">
        <v>51</v>
      </c>
      <c r="B151" s="515" t="s">
        <v>41</v>
      </c>
      <c r="C151" s="517"/>
      <c r="D151" s="517" t="str">
        <f>IF(C151&gt;0,VLOOKUP(C151,女子登録情報!$A$1:$H$2000,3,0),"")</f>
        <v/>
      </c>
      <c r="E151" s="517" t="str">
        <f>IF(C151&gt;0,VLOOKUP(C151,女子登録情報!$A$1:$H$2000,4,0),"")</f>
        <v/>
      </c>
      <c r="F151" s="63" t="str">
        <f>IF(C151&gt;0,VLOOKUP(C151,女子登録情報!$A$1:$H$2000,8,0),"")</f>
        <v/>
      </c>
      <c r="G151" s="425" t="e">
        <f>IF(F152&gt;0,VLOOKUP(F152,女子登録情報!$O$2:$P$48,2,0),"")</f>
        <v>#N/A</v>
      </c>
      <c r="H151" s="425" t="str">
        <f t="shared" ref="H151" si="94">IF(C151&gt;0,TEXT(C151,"100000000"),"")</f>
        <v/>
      </c>
      <c r="I151" s="162"/>
      <c r="J151" s="162"/>
      <c r="K151" s="4" t="s">
        <v>36</v>
      </c>
      <c r="L151" s="65"/>
      <c r="M151" s="6" t="str">
        <f>IF(L151&gt;0,VLOOKUP(L151,女子登録情報!$J$1:$K$21,2,0),"")</f>
        <v/>
      </c>
      <c r="N151" s="4" t="s">
        <v>37</v>
      </c>
      <c r="O151" s="67"/>
      <c r="P151" s="68" t="str">
        <f t="shared" si="85"/>
        <v/>
      </c>
      <c r="Q151" s="68"/>
      <c r="R151" s="69"/>
      <c r="S151" s="504"/>
      <c r="T151" s="505"/>
      <c r="U151" s="506"/>
      <c r="V151" s="506"/>
      <c r="AB151" s="178" t="str">
        <f t="shared" si="86"/>
        <v/>
      </c>
    </row>
    <row r="152" spans="1:28" s="1" customFormat="1" ht="18" hidden="1" customHeight="1" thickTop="1">
      <c r="A152" s="443"/>
      <c r="B152" s="516"/>
      <c r="C152" s="518"/>
      <c r="D152" s="518"/>
      <c r="E152" s="518"/>
      <c r="F152" s="64" t="str">
        <f>IF(C151&gt;0,VLOOKUP(C151,女子登録情報!$A$1:$H$2000,5,0),"")</f>
        <v/>
      </c>
      <c r="G152" s="426"/>
      <c r="H152" s="426"/>
      <c r="I152" s="162"/>
      <c r="J152" s="162"/>
      <c r="K152" s="9" t="s">
        <v>38</v>
      </c>
      <c r="L152" s="65"/>
      <c r="M152" s="6" t="str">
        <f>IF(L152&gt;0,VLOOKUP(L152,女子登録情報!$J$2:$K$21,2,0),"")</f>
        <v/>
      </c>
      <c r="N152" s="9"/>
      <c r="O152" s="70"/>
      <c r="P152" s="68" t="str">
        <f t="shared" si="85"/>
        <v/>
      </c>
      <c r="Q152" s="68"/>
      <c r="R152" s="69"/>
      <c r="S152" s="509"/>
      <c r="T152" s="510"/>
      <c r="U152" s="507"/>
      <c r="V152" s="507"/>
      <c r="AB152" s="178" t="str">
        <f t="shared" si="86"/>
        <v/>
      </c>
    </row>
    <row r="153" spans="1:28" s="1" customFormat="1" ht="18" hidden="1" customHeight="1" thickTop="1">
      <c r="A153" s="444"/>
      <c r="B153" s="511" t="s">
        <v>39</v>
      </c>
      <c r="C153" s="512"/>
      <c r="D153" s="73"/>
      <c r="E153" s="73"/>
      <c r="F153" s="74"/>
      <c r="G153" s="427"/>
      <c r="H153" s="427"/>
      <c r="I153" s="163"/>
      <c r="J153" s="163"/>
      <c r="K153" s="10" t="s">
        <v>40</v>
      </c>
      <c r="L153" s="66"/>
      <c r="M153" s="12" t="str">
        <f>IF(L153&gt;0,VLOOKUP(L153,女子登録情報!$J$2:$K$21,2,0),"")</f>
        <v/>
      </c>
      <c r="N153" s="13"/>
      <c r="O153" s="71"/>
      <c r="P153" s="68" t="str">
        <f t="shared" si="85"/>
        <v/>
      </c>
      <c r="Q153" s="198"/>
      <c r="R153" s="72"/>
      <c r="S153" s="513"/>
      <c r="T153" s="514"/>
      <c r="U153" s="508"/>
      <c r="V153" s="508"/>
      <c r="AB153" s="178" t="str">
        <f t="shared" si="86"/>
        <v/>
      </c>
    </row>
    <row r="154" spans="1:28" s="1" customFormat="1" ht="18" hidden="1" customHeight="1" thickTop="1">
      <c r="A154" s="442">
        <v>52</v>
      </c>
      <c r="B154" s="515" t="s">
        <v>41</v>
      </c>
      <c r="C154" s="517"/>
      <c r="D154" s="517" t="str">
        <f>IF(C154&gt;0,VLOOKUP(C154,女子登録情報!$A$1:$H$2000,3,0),"")</f>
        <v/>
      </c>
      <c r="E154" s="517" t="str">
        <f>IF(C154&gt;0,VLOOKUP(C154,女子登録情報!$A$1:$H$2000,4,0),"")</f>
        <v/>
      </c>
      <c r="F154" s="63" t="str">
        <f>IF(C154&gt;0,VLOOKUP(C154,女子登録情報!$A$1:$H$2000,8,0),"")</f>
        <v/>
      </c>
      <c r="G154" s="425" t="e">
        <f>IF(F155&gt;0,VLOOKUP(F155,女子登録情報!$O$2:$P$48,2,0),"")</f>
        <v>#N/A</v>
      </c>
      <c r="H154" s="425" t="str">
        <f t="shared" ref="H154" si="95">IF(C154&gt;0,TEXT(C154,"100000000"),"")</f>
        <v/>
      </c>
      <c r="I154" s="162"/>
      <c r="J154" s="162"/>
      <c r="K154" s="4" t="s">
        <v>36</v>
      </c>
      <c r="L154" s="65"/>
      <c r="M154" s="6" t="str">
        <f>IF(L154&gt;0,VLOOKUP(L154,女子登録情報!$J$1:$K$21,2,0),"")</f>
        <v/>
      </c>
      <c r="N154" s="4" t="s">
        <v>37</v>
      </c>
      <c r="O154" s="67"/>
      <c r="P154" s="68" t="str">
        <f t="shared" si="85"/>
        <v/>
      </c>
      <c r="Q154" s="68"/>
      <c r="R154" s="69"/>
      <c r="S154" s="504"/>
      <c r="T154" s="505"/>
      <c r="U154" s="506"/>
      <c r="V154" s="506"/>
      <c r="AB154" s="178" t="str">
        <f t="shared" si="86"/>
        <v/>
      </c>
    </row>
    <row r="155" spans="1:28" s="1" customFormat="1" ht="18" hidden="1" customHeight="1" thickTop="1">
      <c r="A155" s="443"/>
      <c r="B155" s="516"/>
      <c r="C155" s="518"/>
      <c r="D155" s="518"/>
      <c r="E155" s="518"/>
      <c r="F155" s="64" t="str">
        <f>IF(C154&gt;0,VLOOKUP(C154,女子登録情報!$A$1:$H$2000,5,0),"")</f>
        <v/>
      </c>
      <c r="G155" s="426"/>
      <c r="H155" s="426"/>
      <c r="I155" s="162"/>
      <c r="J155" s="162"/>
      <c r="K155" s="9" t="s">
        <v>38</v>
      </c>
      <c r="L155" s="65"/>
      <c r="M155" s="6" t="str">
        <f>IF(L155&gt;0,VLOOKUP(L155,女子登録情報!$J$2:$K$21,2,0),"")</f>
        <v/>
      </c>
      <c r="N155" s="9"/>
      <c r="O155" s="70"/>
      <c r="P155" s="68" t="str">
        <f t="shared" si="85"/>
        <v/>
      </c>
      <c r="Q155" s="68"/>
      <c r="R155" s="69"/>
      <c r="S155" s="509"/>
      <c r="T155" s="510"/>
      <c r="U155" s="507"/>
      <c r="V155" s="507"/>
      <c r="AB155" s="178" t="str">
        <f t="shared" si="86"/>
        <v/>
      </c>
    </row>
    <row r="156" spans="1:28" s="1" customFormat="1" ht="18" hidden="1" customHeight="1" thickTop="1">
      <c r="A156" s="444"/>
      <c r="B156" s="511" t="s">
        <v>39</v>
      </c>
      <c r="C156" s="512"/>
      <c r="D156" s="73"/>
      <c r="E156" s="73"/>
      <c r="F156" s="74"/>
      <c r="G156" s="427"/>
      <c r="H156" s="427"/>
      <c r="I156" s="163"/>
      <c r="J156" s="163"/>
      <c r="K156" s="10" t="s">
        <v>40</v>
      </c>
      <c r="L156" s="66"/>
      <c r="M156" s="12" t="str">
        <f>IF(L156&gt;0,VLOOKUP(L156,女子登録情報!$J$2:$K$21,2,0),"")</f>
        <v/>
      </c>
      <c r="N156" s="13"/>
      <c r="O156" s="71"/>
      <c r="P156" s="68" t="str">
        <f t="shared" si="85"/>
        <v/>
      </c>
      <c r="Q156" s="198"/>
      <c r="R156" s="72"/>
      <c r="S156" s="513"/>
      <c r="T156" s="514"/>
      <c r="U156" s="508"/>
      <c r="V156" s="508"/>
      <c r="AB156" s="178" t="str">
        <f t="shared" si="86"/>
        <v/>
      </c>
    </row>
    <row r="157" spans="1:28" s="1" customFormat="1" ht="18" hidden="1" customHeight="1" thickTop="1">
      <c r="A157" s="442">
        <v>53</v>
      </c>
      <c r="B157" s="515" t="s">
        <v>41</v>
      </c>
      <c r="C157" s="517"/>
      <c r="D157" s="517" t="str">
        <f>IF(C157&gt;0,VLOOKUP(C157,女子登録情報!$A$1:$H$2000,3,0),"")</f>
        <v/>
      </c>
      <c r="E157" s="517" t="str">
        <f>IF(C157&gt;0,VLOOKUP(C157,女子登録情報!$A$1:$H$2000,4,0),"")</f>
        <v/>
      </c>
      <c r="F157" s="63" t="str">
        <f>IF(C157&gt;0,VLOOKUP(C157,女子登録情報!$A$1:$H$2000,8,0),"")</f>
        <v/>
      </c>
      <c r="G157" s="425" t="e">
        <f>IF(F158&gt;0,VLOOKUP(F158,女子登録情報!$O$2:$P$48,2,0),"")</f>
        <v>#N/A</v>
      </c>
      <c r="H157" s="425" t="str">
        <f t="shared" ref="H157" si="96">IF(C157&gt;0,TEXT(C157,"100000000"),"")</f>
        <v/>
      </c>
      <c r="I157" s="162"/>
      <c r="J157" s="162"/>
      <c r="K157" s="4" t="s">
        <v>36</v>
      </c>
      <c r="L157" s="65"/>
      <c r="M157" s="6" t="str">
        <f>IF(L157&gt;0,VLOOKUP(L157,女子登録情報!$J$1:$K$21,2,0),"")</f>
        <v/>
      </c>
      <c r="N157" s="4" t="s">
        <v>37</v>
      </c>
      <c r="O157" s="67"/>
      <c r="P157" s="68" t="str">
        <f t="shared" si="85"/>
        <v/>
      </c>
      <c r="Q157" s="68"/>
      <c r="R157" s="69"/>
      <c r="S157" s="504"/>
      <c r="T157" s="505"/>
      <c r="U157" s="506"/>
      <c r="V157" s="506"/>
      <c r="AB157" s="178" t="str">
        <f t="shared" si="86"/>
        <v/>
      </c>
    </row>
    <row r="158" spans="1:28" s="1" customFormat="1" ht="18" hidden="1" customHeight="1" thickTop="1">
      <c r="A158" s="443"/>
      <c r="B158" s="516"/>
      <c r="C158" s="518"/>
      <c r="D158" s="518"/>
      <c r="E158" s="518"/>
      <c r="F158" s="64" t="str">
        <f>IF(C157&gt;0,VLOOKUP(C157,女子登録情報!$A$1:$H$2000,5,0),"")</f>
        <v/>
      </c>
      <c r="G158" s="426"/>
      <c r="H158" s="426"/>
      <c r="I158" s="162"/>
      <c r="J158" s="162"/>
      <c r="K158" s="9" t="s">
        <v>38</v>
      </c>
      <c r="L158" s="65"/>
      <c r="M158" s="6" t="str">
        <f>IF(L158&gt;0,VLOOKUP(L158,女子登録情報!$J$2:$K$21,2,0),"")</f>
        <v/>
      </c>
      <c r="N158" s="9"/>
      <c r="O158" s="70"/>
      <c r="P158" s="68" t="str">
        <f t="shared" si="85"/>
        <v/>
      </c>
      <c r="Q158" s="68"/>
      <c r="R158" s="69"/>
      <c r="S158" s="509"/>
      <c r="T158" s="510"/>
      <c r="U158" s="507"/>
      <c r="V158" s="507"/>
      <c r="AB158" s="178" t="str">
        <f t="shared" si="86"/>
        <v/>
      </c>
    </row>
    <row r="159" spans="1:28" s="1" customFormat="1" ht="18" hidden="1" customHeight="1" thickTop="1">
      <c r="A159" s="444"/>
      <c r="B159" s="511" t="s">
        <v>39</v>
      </c>
      <c r="C159" s="512"/>
      <c r="D159" s="73"/>
      <c r="E159" s="73"/>
      <c r="F159" s="74"/>
      <c r="G159" s="427"/>
      <c r="H159" s="427"/>
      <c r="I159" s="163"/>
      <c r="J159" s="163"/>
      <c r="K159" s="10" t="s">
        <v>40</v>
      </c>
      <c r="L159" s="66"/>
      <c r="M159" s="12" t="str">
        <f>IF(L159&gt;0,VLOOKUP(L159,女子登録情報!$J$2:$K$21,2,0),"")</f>
        <v/>
      </c>
      <c r="N159" s="13"/>
      <c r="O159" s="71"/>
      <c r="P159" s="68" t="str">
        <f t="shared" si="85"/>
        <v/>
      </c>
      <c r="Q159" s="198"/>
      <c r="R159" s="72"/>
      <c r="S159" s="513"/>
      <c r="T159" s="514"/>
      <c r="U159" s="508"/>
      <c r="V159" s="508"/>
      <c r="AB159" s="178" t="str">
        <f t="shared" si="86"/>
        <v/>
      </c>
    </row>
    <row r="160" spans="1:28" s="1" customFormat="1" ht="18" hidden="1" customHeight="1" thickTop="1">
      <c r="A160" s="442">
        <v>54</v>
      </c>
      <c r="B160" s="515" t="s">
        <v>41</v>
      </c>
      <c r="C160" s="517"/>
      <c r="D160" s="517" t="str">
        <f>IF(C160&gt;0,VLOOKUP(C160,女子登録情報!$A$1:$H$2000,3,0),"")</f>
        <v/>
      </c>
      <c r="E160" s="517" t="str">
        <f>IF(C160&gt;0,VLOOKUP(C160,女子登録情報!$A$1:$H$2000,4,0),"")</f>
        <v/>
      </c>
      <c r="F160" s="63" t="str">
        <f>IF(C160&gt;0,VLOOKUP(C160,女子登録情報!$A$1:$H$2000,8,0),"")</f>
        <v/>
      </c>
      <c r="G160" s="425" t="e">
        <f>IF(F161&gt;0,VLOOKUP(F161,女子登録情報!$O$2:$P$48,2,0),"")</f>
        <v>#N/A</v>
      </c>
      <c r="H160" s="425" t="str">
        <f t="shared" ref="H160" si="97">IF(C160&gt;0,TEXT(C160,"100000000"),"")</f>
        <v/>
      </c>
      <c r="I160" s="162"/>
      <c r="J160" s="162"/>
      <c r="K160" s="4" t="s">
        <v>36</v>
      </c>
      <c r="L160" s="65"/>
      <c r="M160" s="6" t="str">
        <f>IF(L160&gt;0,VLOOKUP(L160,女子登録情報!$J$1:$K$21,2,0),"")</f>
        <v/>
      </c>
      <c r="N160" s="4" t="s">
        <v>37</v>
      </c>
      <c r="O160" s="67"/>
      <c r="P160" s="68" t="str">
        <f t="shared" si="85"/>
        <v/>
      </c>
      <c r="Q160" s="68"/>
      <c r="R160" s="69"/>
      <c r="S160" s="504"/>
      <c r="T160" s="505"/>
      <c r="U160" s="506"/>
      <c r="V160" s="506"/>
      <c r="AB160" s="178" t="str">
        <f t="shared" si="86"/>
        <v/>
      </c>
    </row>
    <row r="161" spans="1:28" s="1" customFormat="1" ht="18" hidden="1" customHeight="1" thickTop="1">
      <c r="A161" s="443"/>
      <c r="B161" s="516"/>
      <c r="C161" s="518"/>
      <c r="D161" s="518"/>
      <c r="E161" s="518"/>
      <c r="F161" s="64" t="str">
        <f>IF(C160&gt;0,VLOOKUP(C160,女子登録情報!$A$1:$H$2000,5,0),"")</f>
        <v/>
      </c>
      <c r="G161" s="426"/>
      <c r="H161" s="426"/>
      <c r="I161" s="162"/>
      <c r="J161" s="162"/>
      <c r="K161" s="9" t="s">
        <v>38</v>
      </c>
      <c r="L161" s="65"/>
      <c r="M161" s="6" t="str">
        <f>IF(L161&gt;0,VLOOKUP(L161,女子登録情報!$J$2:$K$21,2,0),"")</f>
        <v/>
      </c>
      <c r="N161" s="9"/>
      <c r="O161" s="70"/>
      <c r="P161" s="68" t="str">
        <f t="shared" si="85"/>
        <v/>
      </c>
      <c r="Q161" s="68"/>
      <c r="R161" s="69"/>
      <c r="S161" s="509"/>
      <c r="T161" s="510"/>
      <c r="U161" s="507"/>
      <c r="V161" s="507"/>
      <c r="AB161" s="178" t="str">
        <f t="shared" si="86"/>
        <v/>
      </c>
    </row>
    <row r="162" spans="1:28" s="1" customFormat="1" ht="18" hidden="1" customHeight="1" thickTop="1">
      <c r="A162" s="444"/>
      <c r="B162" s="511" t="s">
        <v>39</v>
      </c>
      <c r="C162" s="512"/>
      <c r="D162" s="73"/>
      <c r="E162" s="73"/>
      <c r="F162" s="74"/>
      <c r="G162" s="427"/>
      <c r="H162" s="427"/>
      <c r="I162" s="163"/>
      <c r="J162" s="163"/>
      <c r="K162" s="10" t="s">
        <v>40</v>
      </c>
      <c r="L162" s="66"/>
      <c r="M162" s="12" t="str">
        <f>IF(L162&gt;0,VLOOKUP(L162,女子登録情報!$J$2:$K$21,2,0),"")</f>
        <v/>
      </c>
      <c r="N162" s="13"/>
      <c r="O162" s="71"/>
      <c r="P162" s="68" t="str">
        <f t="shared" si="85"/>
        <v/>
      </c>
      <c r="Q162" s="198"/>
      <c r="R162" s="72"/>
      <c r="S162" s="513"/>
      <c r="T162" s="514"/>
      <c r="U162" s="508"/>
      <c r="V162" s="508"/>
      <c r="AB162" s="178" t="str">
        <f t="shared" si="86"/>
        <v/>
      </c>
    </row>
    <row r="163" spans="1:28" s="1" customFormat="1" ht="18" hidden="1" customHeight="1" thickTop="1">
      <c r="A163" s="442">
        <v>55</v>
      </c>
      <c r="B163" s="515" t="s">
        <v>41</v>
      </c>
      <c r="C163" s="517"/>
      <c r="D163" s="517" t="str">
        <f>IF(C163&gt;0,VLOOKUP(C163,女子登録情報!$A$1:$H$2000,3,0),"")</f>
        <v/>
      </c>
      <c r="E163" s="517" t="str">
        <f>IF(C163&gt;0,VLOOKUP(C163,女子登録情報!$A$1:$H$2000,4,0),"")</f>
        <v/>
      </c>
      <c r="F163" s="63" t="str">
        <f>IF(C163&gt;0,VLOOKUP(C163,女子登録情報!$A$1:$H$2000,8,0),"")</f>
        <v/>
      </c>
      <c r="G163" s="425" t="e">
        <f>IF(F164&gt;0,VLOOKUP(F164,女子登録情報!$O$2:$P$48,2,0),"")</f>
        <v>#N/A</v>
      </c>
      <c r="H163" s="425" t="str">
        <f t="shared" ref="H163" si="98">IF(C163&gt;0,TEXT(C163,"100000000"),"")</f>
        <v/>
      </c>
      <c r="I163" s="162"/>
      <c r="J163" s="162"/>
      <c r="K163" s="4" t="s">
        <v>36</v>
      </c>
      <c r="L163" s="65"/>
      <c r="M163" s="6" t="str">
        <f>IF(L163&gt;0,VLOOKUP(L163,女子登録情報!$J$1:$K$21,2,0),"")</f>
        <v/>
      </c>
      <c r="N163" s="4" t="s">
        <v>37</v>
      </c>
      <c r="O163" s="67"/>
      <c r="P163" s="68" t="str">
        <f t="shared" si="85"/>
        <v/>
      </c>
      <c r="Q163" s="68"/>
      <c r="R163" s="69"/>
      <c r="S163" s="504"/>
      <c r="T163" s="505"/>
      <c r="U163" s="506"/>
      <c r="V163" s="506"/>
      <c r="AB163" s="178" t="str">
        <f t="shared" si="86"/>
        <v/>
      </c>
    </row>
    <row r="164" spans="1:28" s="1" customFormat="1" ht="18" hidden="1" customHeight="1" thickTop="1">
      <c r="A164" s="443"/>
      <c r="B164" s="516"/>
      <c r="C164" s="518"/>
      <c r="D164" s="518"/>
      <c r="E164" s="518"/>
      <c r="F164" s="64" t="str">
        <f>IF(C163&gt;0,VLOOKUP(C163,女子登録情報!$A$1:$H$2000,5,0),"")</f>
        <v/>
      </c>
      <c r="G164" s="426"/>
      <c r="H164" s="426"/>
      <c r="I164" s="162"/>
      <c r="J164" s="162"/>
      <c r="K164" s="9" t="s">
        <v>38</v>
      </c>
      <c r="L164" s="65"/>
      <c r="M164" s="6" t="str">
        <f>IF(L164&gt;0,VLOOKUP(L164,女子登録情報!$J$2:$K$21,2,0),"")</f>
        <v/>
      </c>
      <c r="N164" s="9"/>
      <c r="O164" s="70"/>
      <c r="P164" s="68" t="str">
        <f t="shared" si="85"/>
        <v/>
      </c>
      <c r="Q164" s="68"/>
      <c r="R164" s="69"/>
      <c r="S164" s="509"/>
      <c r="T164" s="510"/>
      <c r="U164" s="507"/>
      <c r="V164" s="507"/>
      <c r="AB164" s="178" t="str">
        <f t="shared" si="86"/>
        <v/>
      </c>
    </row>
    <row r="165" spans="1:28" s="1" customFormat="1" ht="18" hidden="1" customHeight="1" thickTop="1">
      <c r="A165" s="444"/>
      <c r="B165" s="511" t="s">
        <v>39</v>
      </c>
      <c r="C165" s="512"/>
      <c r="D165" s="73"/>
      <c r="E165" s="73"/>
      <c r="F165" s="74"/>
      <c r="G165" s="427"/>
      <c r="H165" s="427"/>
      <c r="I165" s="163"/>
      <c r="J165" s="163"/>
      <c r="K165" s="10" t="s">
        <v>40</v>
      </c>
      <c r="L165" s="66"/>
      <c r="M165" s="12" t="str">
        <f>IF(L165&gt;0,VLOOKUP(L165,女子登録情報!$J$2:$K$21,2,0),"")</f>
        <v/>
      </c>
      <c r="N165" s="13"/>
      <c r="O165" s="71"/>
      <c r="P165" s="68" t="str">
        <f t="shared" si="85"/>
        <v/>
      </c>
      <c r="Q165" s="198"/>
      <c r="R165" s="72"/>
      <c r="S165" s="513"/>
      <c r="T165" s="514"/>
      <c r="U165" s="508"/>
      <c r="V165" s="508"/>
      <c r="AB165" s="178" t="str">
        <f t="shared" si="86"/>
        <v/>
      </c>
    </row>
    <row r="166" spans="1:28" s="1" customFormat="1" ht="18" hidden="1" customHeight="1" thickTop="1">
      <c r="A166" s="442">
        <v>56</v>
      </c>
      <c r="B166" s="515" t="s">
        <v>41</v>
      </c>
      <c r="C166" s="517"/>
      <c r="D166" s="517" t="str">
        <f>IF(C166&gt;0,VLOOKUP(C166,女子登録情報!$A$1:$H$2000,3,0),"")</f>
        <v/>
      </c>
      <c r="E166" s="517" t="str">
        <f>IF(C166&gt;0,VLOOKUP(C166,女子登録情報!$A$1:$H$2000,4,0),"")</f>
        <v/>
      </c>
      <c r="F166" s="63" t="str">
        <f>IF(C166&gt;0,VLOOKUP(C166,女子登録情報!$A$1:$H$2000,8,0),"")</f>
        <v/>
      </c>
      <c r="G166" s="425" t="e">
        <f>IF(F167&gt;0,VLOOKUP(F167,女子登録情報!$O$2:$P$48,2,0),"")</f>
        <v>#N/A</v>
      </c>
      <c r="H166" s="425" t="str">
        <f t="shared" ref="H166" si="99">IF(C166&gt;0,TEXT(C166,"100000000"),"")</f>
        <v/>
      </c>
      <c r="I166" s="162"/>
      <c r="J166" s="162"/>
      <c r="K166" s="4" t="s">
        <v>36</v>
      </c>
      <c r="L166" s="65"/>
      <c r="M166" s="6" t="str">
        <f>IF(L166&gt;0,VLOOKUP(L166,女子登録情報!$J$1:$K$21,2,0),"")</f>
        <v/>
      </c>
      <c r="N166" s="4" t="s">
        <v>37</v>
      </c>
      <c r="O166" s="67"/>
      <c r="P166" s="68" t="str">
        <f t="shared" si="85"/>
        <v/>
      </c>
      <c r="Q166" s="68"/>
      <c r="R166" s="69"/>
      <c r="S166" s="504"/>
      <c r="T166" s="505"/>
      <c r="U166" s="506"/>
      <c r="V166" s="506"/>
      <c r="AB166" s="178" t="str">
        <f t="shared" si="86"/>
        <v/>
      </c>
    </row>
    <row r="167" spans="1:28" s="1" customFormat="1" ht="18" hidden="1" customHeight="1" thickTop="1">
      <c r="A167" s="443"/>
      <c r="B167" s="516"/>
      <c r="C167" s="518"/>
      <c r="D167" s="518"/>
      <c r="E167" s="518"/>
      <c r="F167" s="64" t="str">
        <f>IF(C166&gt;0,VLOOKUP(C166,女子登録情報!$A$1:$H$2000,5,0),"")</f>
        <v/>
      </c>
      <c r="G167" s="426"/>
      <c r="H167" s="426"/>
      <c r="I167" s="162"/>
      <c r="J167" s="162"/>
      <c r="K167" s="9" t="s">
        <v>38</v>
      </c>
      <c r="L167" s="65"/>
      <c r="M167" s="6" t="str">
        <f>IF(L167&gt;0,VLOOKUP(L167,女子登録情報!$J$2:$K$21,2,0),"")</f>
        <v/>
      </c>
      <c r="N167" s="9"/>
      <c r="O167" s="70"/>
      <c r="P167" s="68" t="str">
        <f t="shared" si="85"/>
        <v/>
      </c>
      <c r="Q167" s="68"/>
      <c r="R167" s="69"/>
      <c r="S167" s="509"/>
      <c r="T167" s="510"/>
      <c r="U167" s="507"/>
      <c r="V167" s="507"/>
      <c r="AB167" s="178" t="str">
        <f t="shared" si="86"/>
        <v/>
      </c>
    </row>
    <row r="168" spans="1:28" s="1" customFormat="1" ht="18" hidden="1" customHeight="1" thickTop="1">
      <c r="A168" s="444"/>
      <c r="B168" s="511" t="s">
        <v>39</v>
      </c>
      <c r="C168" s="512"/>
      <c r="D168" s="73"/>
      <c r="E168" s="73"/>
      <c r="F168" s="74"/>
      <c r="G168" s="427"/>
      <c r="H168" s="427"/>
      <c r="I168" s="163"/>
      <c r="J168" s="163"/>
      <c r="K168" s="10" t="s">
        <v>40</v>
      </c>
      <c r="L168" s="66"/>
      <c r="M168" s="12" t="str">
        <f>IF(L168&gt;0,VLOOKUP(L168,女子登録情報!$J$2:$K$21,2,0),"")</f>
        <v/>
      </c>
      <c r="N168" s="13"/>
      <c r="O168" s="71"/>
      <c r="P168" s="68" t="str">
        <f t="shared" si="85"/>
        <v/>
      </c>
      <c r="Q168" s="198"/>
      <c r="R168" s="72"/>
      <c r="S168" s="513"/>
      <c r="T168" s="514"/>
      <c r="U168" s="508"/>
      <c r="V168" s="508"/>
      <c r="AB168" s="178" t="str">
        <f t="shared" si="86"/>
        <v/>
      </c>
    </row>
    <row r="169" spans="1:28" s="1" customFormat="1" ht="18" hidden="1" customHeight="1" thickTop="1">
      <c r="A169" s="442">
        <v>57</v>
      </c>
      <c r="B169" s="515" t="s">
        <v>41</v>
      </c>
      <c r="C169" s="517"/>
      <c r="D169" s="517" t="str">
        <f>IF(C169&gt;0,VLOOKUP(C169,女子登録情報!$A$1:$H$2000,3,0),"")</f>
        <v/>
      </c>
      <c r="E169" s="517" t="str">
        <f>IF(C169&gt;0,VLOOKUP(C169,女子登録情報!$A$1:$H$2000,4,0),"")</f>
        <v/>
      </c>
      <c r="F169" s="63" t="str">
        <f>IF(C169&gt;0,VLOOKUP(C169,女子登録情報!$A$1:$H$2000,8,0),"")</f>
        <v/>
      </c>
      <c r="G169" s="425" t="e">
        <f>IF(F170&gt;0,VLOOKUP(F170,女子登録情報!$O$2:$P$48,2,0),"")</f>
        <v>#N/A</v>
      </c>
      <c r="H169" s="425" t="str">
        <f t="shared" ref="H169" si="100">IF(C169&gt;0,TEXT(C169,"100000000"),"")</f>
        <v/>
      </c>
      <c r="I169" s="162"/>
      <c r="J169" s="162"/>
      <c r="K169" s="4" t="s">
        <v>36</v>
      </c>
      <c r="L169" s="65"/>
      <c r="M169" s="6" t="str">
        <f>IF(L169&gt;0,VLOOKUP(L169,女子登録情報!$J$1:$K$21,2,0),"")</f>
        <v/>
      </c>
      <c r="N169" s="4" t="s">
        <v>37</v>
      </c>
      <c r="O169" s="67"/>
      <c r="P169" s="68" t="str">
        <f t="shared" si="85"/>
        <v/>
      </c>
      <c r="Q169" s="68"/>
      <c r="R169" s="69"/>
      <c r="S169" s="504"/>
      <c r="T169" s="505"/>
      <c r="U169" s="506"/>
      <c r="V169" s="506"/>
      <c r="AB169" s="178" t="str">
        <f t="shared" si="86"/>
        <v/>
      </c>
    </row>
    <row r="170" spans="1:28" s="1" customFormat="1" ht="18" hidden="1" customHeight="1" thickTop="1">
      <c r="A170" s="443"/>
      <c r="B170" s="516"/>
      <c r="C170" s="518"/>
      <c r="D170" s="518"/>
      <c r="E170" s="518"/>
      <c r="F170" s="64" t="str">
        <f>IF(C169&gt;0,VLOOKUP(C169,女子登録情報!$A$1:$H$2000,5,0),"")</f>
        <v/>
      </c>
      <c r="G170" s="426"/>
      <c r="H170" s="426"/>
      <c r="I170" s="162"/>
      <c r="J170" s="162"/>
      <c r="K170" s="9" t="s">
        <v>38</v>
      </c>
      <c r="L170" s="65"/>
      <c r="M170" s="6" t="str">
        <f>IF(L170&gt;0,VLOOKUP(L170,女子登録情報!$J$2:$K$21,2,0),"")</f>
        <v/>
      </c>
      <c r="N170" s="9"/>
      <c r="O170" s="70"/>
      <c r="P170" s="68" t="str">
        <f t="shared" si="85"/>
        <v/>
      </c>
      <c r="Q170" s="68"/>
      <c r="R170" s="69"/>
      <c r="S170" s="509"/>
      <c r="T170" s="510"/>
      <c r="U170" s="507"/>
      <c r="V170" s="507"/>
      <c r="AB170" s="178" t="str">
        <f t="shared" si="86"/>
        <v/>
      </c>
    </row>
    <row r="171" spans="1:28" s="1" customFormat="1" ht="18" hidden="1" customHeight="1" thickTop="1">
      <c r="A171" s="444"/>
      <c r="B171" s="511" t="s">
        <v>39</v>
      </c>
      <c r="C171" s="512"/>
      <c r="D171" s="75"/>
      <c r="E171" s="73"/>
      <c r="F171" s="74"/>
      <c r="G171" s="427"/>
      <c r="H171" s="427"/>
      <c r="I171" s="163"/>
      <c r="J171" s="163"/>
      <c r="K171" s="10" t="s">
        <v>40</v>
      </c>
      <c r="L171" s="66"/>
      <c r="M171" s="12" t="str">
        <f>IF(L171&gt;0,VLOOKUP(L171,女子登録情報!$J$2:$K$21,2,0),"")</f>
        <v/>
      </c>
      <c r="N171" s="13"/>
      <c r="O171" s="71"/>
      <c r="P171" s="68" t="str">
        <f t="shared" si="85"/>
        <v/>
      </c>
      <c r="Q171" s="198"/>
      <c r="R171" s="72"/>
      <c r="S171" s="513"/>
      <c r="T171" s="514"/>
      <c r="U171" s="508"/>
      <c r="V171" s="508"/>
      <c r="AB171" s="178" t="str">
        <f t="shared" si="86"/>
        <v/>
      </c>
    </row>
    <row r="172" spans="1:28" s="1" customFormat="1" ht="18" hidden="1" customHeight="1" thickTop="1">
      <c r="A172" s="442">
        <v>58</v>
      </c>
      <c r="B172" s="515" t="s">
        <v>41</v>
      </c>
      <c r="C172" s="517"/>
      <c r="D172" s="517" t="str">
        <f>IF(C172&gt;0,VLOOKUP(C172,女子登録情報!$A$1:$H$2000,3,0),"")</f>
        <v/>
      </c>
      <c r="E172" s="517" t="str">
        <f>IF(C172&gt;0,VLOOKUP(C172,女子登録情報!$A$1:$H$2000,4,0),"")</f>
        <v/>
      </c>
      <c r="F172" s="63" t="str">
        <f>IF(C172&gt;0,VLOOKUP(C172,女子登録情報!$A$1:$H$2000,8,0),"")</f>
        <v/>
      </c>
      <c r="G172" s="425" t="e">
        <f>IF(F173&gt;0,VLOOKUP(F173,女子登録情報!$O$2:$P$48,2,0),"")</f>
        <v>#N/A</v>
      </c>
      <c r="H172" s="425" t="str">
        <f t="shared" ref="H172" si="101">IF(C172&gt;0,TEXT(C172,"100000000"),"")</f>
        <v/>
      </c>
      <c r="I172" s="162"/>
      <c r="J172" s="162"/>
      <c r="K172" s="4" t="s">
        <v>36</v>
      </c>
      <c r="L172" s="65"/>
      <c r="M172" s="6" t="str">
        <f>IF(L172&gt;0,VLOOKUP(L172,女子登録情報!$J$1:$K$21,2,0),"")</f>
        <v/>
      </c>
      <c r="N172" s="4" t="s">
        <v>37</v>
      </c>
      <c r="O172" s="67"/>
      <c r="P172" s="68" t="str">
        <f t="shared" si="85"/>
        <v/>
      </c>
      <c r="Q172" s="68"/>
      <c r="R172" s="69"/>
      <c r="S172" s="504"/>
      <c r="T172" s="505"/>
      <c r="U172" s="506"/>
      <c r="V172" s="506"/>
      <c r="AB172" s="178" t="str">
        <f t="shared" si="86"/>
        <v/>
      </c>
    </row>
    <row r="173" spans="1:28" s="1" customFormat="1" ht="18" hidden="1" customHeight="1" thickTop="1">
      <c r="A173" s="443"/>
      <c r="B173" s="516"/>
      <c r="C173" s="518"/>
      <c r="D173" s="518"/>
      <c r="E173" s="518"/>
      <c r="F173" s="64" t="str">
        <f>IF(C172&gt;0,VLOOKUP(C172,女子登録情報!$A$1:$H$2000,5,0),"")</f>
        <v/>
      </c>
      <c r="G173" s="426"/>
      <c r="H173" s="426"/>
      <c r="I173" s="162"/>
      <c r="J173" s="162"/>
      <c r="K173" s="9" t="s">
        <v>38</v>
      </c>
      <c r="L173" s="65"/>
      <c r="M173" s="6" t="str">
        <f>IF(L173&gt;0,VLOOKUP(L173,女子登録情報!$J$2:$K$21,2,0),"")</f>
        <v/>
      </c>
      <c r="N173" s="9"/>
      <c r="O173" s="70"/>
      <c r="P173" s="68" t="str">
        <f t="shared" si="85"/>
        <v/>
      </c>
      <c r="Q173" s="68"/>
      <c r="R173" s="69"/>
      <c r="S173" s="509"/>
      <c r="T173" s="510"/>
      <c r="U173" s="507"/>
      <c r="V173" s="507"/>
      <c r="AB173" s="178" t="str">
        <f t="shared" si="86"/>
        <v/>
      </c>
    </row>
    <row r="174" spans="1:28" s="1" customFormat="1" ht="18" hidden="1" customHeight="1" thickTop="1">
      <c r="A174" s="444"/>
      <c r="B174" s="511" t="s">
        <v>39</v>
      </c>
      <c r="C174" s="512"/>
      <c r="D174" s="73"/>
      <c r="E174" s="73"/>
      <c r="F174" s="74"/>
      <c r="G174" s="427"/>
      <c r="H174" s="427"/>
      <c r="I174" s="163"/>
      <c r="J174" s="163"/>
      <c r="K174" s="10" t="s">
        <v>40</v>
      </c>
      <c r="L174" s="66"/>
      <c r="M174" s="12" t="str">
        <f>IF(L174&gt;0,VLOOKUP(L174,女子登録情報!$J$2:$K$21,2,0),"")</f>
        <v/>
      </c>
      <c r="N174" s="13"/>
      <c r="O174" s="71"/>
      <c r="P174" s="68" t="str">
        <f t="shared" si="85"/>
        <v/>
      </c>
      <c r="Q174" s="198"/>
      <c r="R174" s="72"/>
      <c r="S174" s="513"/>
      <c r="T174" s="514"/>
      <c r="U174" s="508"/>
      <c r="V174" s="508"/>
      <c r="AB174" s="178" t="str">
        <f t="shared" si="86"/>
        <v/>
      </c>
    </row>
    <row r="175" spans="1:28" s="1" customFormat="1" ht="18" hidden="1" customHeight="1" thickTop="1">
      <c r="A175" s="442">
        <v>59</v>
      </c>
      <c r="B175" s="515" t="s">
        <v>41</v>
      </c>
      <c r="C175" s="517"/>
      <c r="D175" s="517" t="str">
        <f>IF(C175&gt;0,VLOOKUP(C175,女子登録情報!$A$1:$H$2000,3,0),"")</f>
        <v/>
      </c>
      <c r="E175" s="517" t="str">
        <f>IF(C175&gt;0,VLOOKUP(C175,女子登録情報!$A$1:$H$2000,4,0),"")</f>
        <v/>
      </c>
      <c r="F175" s="63" t="str">
        <f>IF(C175&gt;0,VLOOKUP(C175,女子登録情報!$A$1:$H$2000,8,0),"")</f>
        <v/>
      </c>
      <c r="G175" s="425" t="e">
        <f>IF(F176&gt;0,VLOOKUP(F176,女子登録情報!$O$2:$P$48,2,0),"")</f>
        <v>#N/A</v>
      </c>
      <c r="H175" s="425" t="str">
        <f t="shared" ref="H175" si="102">IF(C175&gt;0,TEXT(C175,"100000000"),"")</f>
        <v/>
      </c>
      <c r="I175" s="162"/>
      <c r="J175" s="162"/>
      <c r="K175" s="4" t="s">
        <v>36</v>
      </c>
      <c r="L175" s="65"/>
      <c r="M175" s="6" t="str">
        <f>IF(L175&gt;0,VLOOKUP(L175,女子登録情報!$J$1:$K$21,2,0),"")</f>
        <v/>
      </c>
      <c r="N175" s="4" t="s">
        <v>37</v>
      </c>
      <c r="O175" s="67"/>
      <c r="P175" s="68" t="str">
        <f t="shared" si="85"/>
        <v/>
      </c>
      <c r="Q175" s="68"/>
      <c r="R175" s="69"/>
      <c r="S175" s="504"/>
      <c r="T175" s="505"/>
      <c r="U175" s="506"/>
      <c r="V175" s="506"/>
      <c r="AB175" s="178" t="str">
        <f t="shared" si="86"/>
        <v/>
      </c>
    </row>
    <row r="176" spans="1:28" s="1" customFormat="1" ht="18" hidden="1" customHeight="1" thickTop="1">
      <c r="A176" s="443"/>
      <c r="B176" s="516"/>
      <c r="C176" s="518"/>
      <c r="D176" s="518"/>
      <c r="E176" s="518"/>
      <c r="F176" s="64" t="str">
        <f>IF(C175&gt;0,VLOOKUP(C175,女子登録情報!$A$1:$H$2000,5,0),"")</f>
        <v/>
      </c>
      <c r="G176" s="426"/>
      <c r="H176" s="426"/>
      <c r="I176" s="162"/>
      <c r="J176" s="162"/>
      <c r="K176" s="9" t="s">
        <v>38</v>
      </c>
      <c r="L176" s="65"/>
      <c r="M176" s="6" t="str">
        <f>IF(L176&gt;0,VLOOKUP(L176,女子登録情報!$J$2:$K$21,2,0),"")</f>
        <v/>
      </c>
      <c r="N176" s="9"/>
      <c r="O176" s="70"/>
      <c r="P176" s="68" t="str">
        <f t="shared" si="85"/>
        <v/>
      </c>
      <c r="Q176" s="68"/>
      <c r="R176" s="69"/>
      <c r="S176" s="509"/>
      <c r="T176" s="510"/>
      <c r="U176" s="507"/>
      <c r="V176" s="507"/>
      <c r="AB176" s="178" t="str">
        <f t="shared" si="86"/>
        <v/>
      </c>
    </row>
    <row r="177" spans="1:28" s="1" customFormat="1" ht="18" hidden="1" customHeight="1" thickTop="1">
      <c r="A177" s="444"/>
      <c r="B177" s="511" t="s">
        <v>39</v>
      </c>
      <c r="C177" s="512"/>
      <c r="D177" s="73"/>
      <c r="E177" s="73"/>
      <c r="F177" s="74"/>
      <c r="G177" s="427"/>
      <c r="H177" s="427"/>
      <c r="I177" s="163"/>
      <c r="J177" s="163"/>
      <c r="K177" s="10" t="s">
        <v>40</v>
      </c>
      <c r="L177" s="66"/>
      <c r="M177" s="12" t="str">
        <f>IF(L177&gt;0,VLOOKUP(L177,女子登録情報!$J$2:$K$21,2,0),"")</f>
        <v/>
      </c>
      <c r="N177" s="13"/>
      <c r="O177" s="71"/>
      <c r="P177" s="68" t="str">
        <f t="shared" si="85"/>
        <v/>
      </c>
      <c r="Q177" s="198"/>
      <c r="R177" s="72"/>
      <c r="S177" s="513"/>
      <c r="T177" s="514"/>
      <c r="U177" s="508"/>
      <c r="V177" s="508"/>
      <c r="AB177" s="178" t="str">
        <f t="shared" si="86"/>
        <v/>
      </c>
    </row>
    <row r="178" spans="1:28" s="1" customFormat="1" ht="18" hidden="1" customHeight="1" thickTop="1">
      <c r="A178" s="442">
        <v>60</v>
      </c>
      <c r="B178" s="515" t="s">
        <v>41</v>
      </c>
      <c r="C178" s="517"/>
      <c r="D178" s="517" t="str">
        <f>IF(C178&gt;0,VLOOKUP(C178,女子登録情報!$A$1:$H$2000,3,0),"")</f>
        <v/>
      </c>
      <c r="E178" s="517" t="str">
        <f>IF(C178&gt;0,VLOOKUP(C178,女子登録情報!$A$1:$H$2000,4,0),"")</f>
        <v/>
      </c>
      <c r="F178" s="63" t="str">
        <f>IF(C178&gt;0,VLOOKUP(C178,女子登録情報!$A$1:$H$2000,8,0),"")</f>
        <v/>
      </c>
      <c r="G178" s="425" t="e">
        <f>IF(F179&gt;0,VLOOKUP(F179,女子登録情報!$O$2:$P$48,2,0),"")</f>
        <v>#N/A</v>
      </c>
      <c r="H178" s="425" t="str">
        <f t="shared" ref="H178" si="103">IF(C178&gt;0,TEXT(C178,"100000000"),"")</f>
        <v/>
      </c>
      <c r="I178" s="162"/>
      <c r="J178" s="162"/>
      <c r="K178" s="4" t="s">
        <v>36</v>
      </c>
      <c r="L178" s="65"/>
      <c r="M178" s="6" t="str">
        <f>IF(L178&gt;0,VLOOKUP(L178,女子登録情報!$J$1:$K$21,2,0),"")</f>
        <v/>
      </c>
      <c r="N178" s="4" t="s">
        <v>37</v>
      </c>
      <c r="O178" s="67"/>
      <c r="P178" s="68" t="str">
        <f t="shared" si="85"/>
        <v/>
      </c>
      <c r="Q178" s="68"/>
      <c r="R178" s="69"/>
      <c r="S178" s="504"/>
      <c r="T178" s="505"/>
      <c r="U178" s="506"/>
      <c r="V178" s="506"/>
      <c r="AB178" s="178" t="str">
        <f t="shared" si="86"/>
        <v/>
      </c>
    </row>
    <row r="179" spans="1:28" s="1" customFormat="1" ht="18" hidden="1" customHeight="1" thickTop="1">
      <c r="A179" s="443"/>
      <c r="B179" s="516"/>
      <c r="C179" s="518"/>
      <c r="D179" s="518"/>
      <c r="E179" s="518"/>
      <c r="F179" s="64" t="str">
        <f>IF(C178&gt;0,VLOOKUP(C178,女子登録情報!$A$1:$H$2000,5,0),"")</f>
        <v/>
      </c>
      <c r="G179" s="426"/>
      <c r="H179" s="426"/>
      <c r="I179" s="162"/>
      <c r="J179" s="162"/>
      <c r="K179" s="9" t="s">
        <v>38</v>
      </c>
      <c r="L179" s="65"/>
      <c r="M179" s="6" t="str">
        <f>IF(L179&gt;0,VLOOKUP(L179,女子登録情報!$J$2:$K$21,2,0),"")</f>
        <v/>
      </c>
      <c r="N179" s="9"/>
      <c r="O179" s="70"/>
      <c r="P179" s="68" t="str">
        <f t="shared" si="85"/>
        <v/>
      </c>
      <c r="Q179" s="68"/>
      <c r="R179" s="69"/>
      <c r="S179" s="509"/>
      <c r="T179" s="510"/>
      <c r="U179" s="507"/>
      <c r="V179" s="507"/>
      <c r="AB179" s="178" t="str">
        <f t="shared" si="86"/>
        <v/>
      </c>
    </row>
    <row r="180" spans="1:28" s="1" customFormat="1" ht="18" hidden="1" customHeight="1" thickTop="1">
      <c r="A180" s="444"/>
      <c r="B180" s="511" t="s">
        <v>39</v>
      </c>
      <c r="C180" s="512"/>
      <c r="D180" s="73"/>
      <c r="E180" s="73"/>
      <c r="F180" s="74"/>
      <c r="G180" s="427"/>
      <c r="H180" s="427"/>
      <c r="I180" s="163"/>
      <c r="J180" s="163"/>
      <c r="K180" s="10" t="s">
        <v>40</v>
      </c>
      <c r="L180" s="66"/>
      <c r="M180" s="12" t="str">
        <f>IF(L180&gt;0,VLOOKUP(L180,女子登録情報!$J$2:$K$21,2,0),"")</f>
        <v/>
      </c>
      <c r="N180" s="13"/>
      <c r="O180" s="71"/>
      <c r="P180" s="68" t="str">
        <f t="shared" si="85"/>
        <v/>
      </c>
      <c r="Q180" s="198"/>
      <c r="R180" s="72"/>
      <c r="S180" s="513"/>
      <c r="T180" s="514"/>
      <c r="U180" s="508"/>
      <c r="V180" s="508"/>
      <c r="AB180" s="178" t="str">
        <f t="shared" si="86"/>
        <v/>
      </c>
    </row>
    <row r="181" spans="1:28" s="1" customFormat="1" ht="18" hidden="1" customHeight="1" thickTop="1">
      <c r="A181" s="442">
        <v>61</v>
      </c>
      <c r="B181" s="515" t="s">
        <v>41</v>
      </c>
      <c r="C181" s="517"/>
      <c r="D181" s="517" t="str">
        <f>IF(C181&gt;0,VLOOKUP(C181,女子登録情報!$A$1:$H$2000,3,0),"")</f>
        <v/>
      </c>
      <c r="E181" s="517" t="str">
        <f>IF(C181&gt;0,VLOOKUP(C181,女子登録情報!$A$1:$H$2000,4,0),"")</f>
        <v/>
      </c>
      <c r="F181" s="63" t="str">
        <f>IF(C181&gt;0,VLOOKUP(C181,女子登録情報!$A$1:$H$2000,8,0),"")</f>
        <v/>
      </c>
      <c r="G181" s="425" t="e">
        <f>IF(F182&gt;0,VLOOKUP(F182,女子登録情報!$O$2:$P$48,2,0),"")</f>
        <v>#N/A</v>
      </c>
      <c r="H181" s="425" t="str">
        <f t="shared" ref="H181" si="104">IF(C181&gt;0,TEXT(C181,"100000000"),"")</f>
        <v/>
      </c>
      <c r="I181" s="162"/>
      <c r="J181" s="162"/>
      <c r="K181" s="4" t="s">
        <v>36</v>
      </c>
      <c r="L181" s="65"/>
      <c r="M181" s="6" t="str">
        <f>IF(L181&gt;0,VLOOKUP(L181,女子登録情報!$J$1:$K$21,2,0),"")</f>
        <v/>
      </c>
      <c r="N181" s="4" t="s">
        <v>37</v>
      </c>
      <c r="O181" s="67"/>
      <c r="P181" s="68" t="str">
        <f t="shared" si="85"/>
        <v/>
      </c>
      <c r="Q181" s="68"/>
      <c r="R181" s="69"/>
      <c r="S181" s="504"/>
      <c r="T181" s="505"/>
      <c r="U181" s="506"/>
      <c r="V181" s="506"/>
      <c r="AB181" s="178" t="str">
        <f t="shared" si="86"/>
        <v/>
      </c>
    </row>
    <row r="182" spans="1:28" s="1" customFormat="1" ht="18" hidden="1" customHeight="1" thickTop="1">
      <c r="A182" s="443"/>
      <c r="B182" s="516"/>
      <c r="C182" s="518"/>
      <c r="D182" s="518"/>
      <c r="E182" s="518"/>
      <c r="F182" s="64" t="str">
        <f>IF(C181&gt;0,VLOOKUP(C181,女子登録情報!$A$1:$H$2000,5,0),"")</f>
        <v/>
      </c>
      <c r="G182" s="426"/>
      <c r="H182" s="426"/>
      <c r="I182" s="162"/>
      <c r="J182" s="162"/>
      <c r="K182" s="9" t="s">
        <v>38</v>
      </c>
      <c r="L182" s="65"/>
      <c r="M182" s="6" t="str">
        <f>IF(L182&gt;0,VLOOKUP(L182,女子登録情報!$J$2:$K$21,2,0),"")</f>
        <v/>
      </c>
      <c r="N182" s="9"/>
      <c r="O182" s="70"/>
      <c r="P182" s="68" t="str">
        <f t="shared" si="85"/>
        <v/>
      </c>
      <c r="Q182" s="68"/>
      <c r="R182" s="69"/>
      <c r="S182" s="509"/>
      <c r="T182" s="510"/>
      <c r="U182" s="507"/>
      <c r="V182" s="507"/>
      <c r="AB182" s="178" t="str">
        <f t="shared" si="86"/>
        <v/>
      </c>
    </row>
    <row r="183" spans="1:28" s="1" customFormat="1" ht="18" hidden="1" customHeight="1" thickTop="1">
      <c r="A183" s="444"/>
      <c r="B183" s="511" t="s">
        <v>39</v>
      </c>
      <c r="C183" s="512"/>
      <c r="D183" s="73"/>
      <c r="E183" s="73"/>
      <c r="F183" s="74"/>
      <c r="G183" s="427"/>
      <c r="H183" s="427"/>
      <c r="I183" s="163"/>
      <c r="J183" s="163"/>
      <c r="K183" s="10" t="s">
        <v>40</v>
      </c>
      <c r="L183" s="66"/>
      <c r="M183" s="12" t="str">
        <f>IF(L183&gt;0,VLOOKUP(L183,女子登録情報!$J$2:$K$21,2,0),"")</f>
        <v/>
      </c>
      <c r="N183" s="13"/>
      <c r="O183" s="71"/>
      <c r="P183" s="68" t="str">
        <f t="shared" si="85"/>
        <v/>
      </c>
      <c r="Q183" s="198"/>
      <c r="R183" s="72"/>
      <c r="S183" s="513"/>
      <c r="T183" s="514"/>
      <c r="U183" s="508"/>
      <c r="V183" s="508"/>
      <c r="AB183" s="178" t="str">
        <f t="shared" si="86"/>
        <v/>
      </c>
    </row>
    <row r="184" spans="1:28" s="1" customFormat="1" ht="18" hidden="1" customHeight="1" thickTop="1">
      <c r="A184" s="442">
        <v>62</v>
      </c>
      <c r="B184" s="515" t="s">
        <v>41</v>
      </c>
      <c r="C184" s="517"/>
      <c r="D184" s="517" t="str">
        <f>IF(C184&gt;0,VLOOKUP(C184,女子登録情報!$A$1:$H$2000,3,0),"")</f>
        <v/>
      </c>
      <c r="E184" s="517" t="str">
        <f>IF(C184&gt;0,VLOOKUP(C184,女子登録情報!$A$1:$H$2000,4,0),"")</f>
        <v/>
      </c>
      <c r="F184" s="63" t="str">
        <f>IF(C184&gt;0,VLOOKUP(C184,女子登録情報!$A$1:$H$2000,8,0),"")</f>
        <v/>
      </c>
      <c r="G184" s="425" t="e">
        <f>IF(F185&gt;0,VLOOKUP(F185,女子登録情報!$O$2:$P$48,2,0),"")</f>
        <v>#N/A</v>
      </c>
      <c r="H184" s="425" t="str">
        <f t="shared" ref="H184" si="105">IF(C184&gt;0,TEXT(C184,"100000000"),"")</f>
        <v/>
      </c>
      <c r="I184" s="162"/>
      <c r="J184" s="162"/>
      <c r="K184" s="4" t="s">
        <v>36</v>
      </c>
      <c r="L184" s="65"/>
      <c r="M184" s="6" t="str">
        <f>IF(L184&gt;0,VLOOKUP(L184,女子登録情報!$J$1:$K$21,2,0),"")</f>
        <v/>
      </c>
      <c r="N184" s="4" t="s">
        <v>37</v>
      </c>
      <c r="O184" s="67"/>
      <c r="P184" s="68" t="str">
        <f t="shared" si="85"/>
        <v/>
      </c>
      <c r="Q184" s="68"/>
      <c r="R184" s="69"/>
      <c r="S184" s="504"/>
      <c r="T184" s="505"/>
      <c r="U184" s="506"/>
      <c r="V184" s="506"/>
      <c r="AB184" s="178" t="str">
        <f t="shared" si="86"/>
        <v/>
      </c>
    </row>
    <row r="185" spans="1:28" s="1" customFormat="1" ht="18" hidden="1" customHeight="1" thickTop="1">
      <c r="A185" s="443"/>
      <c r="B185" s="516"/>
      <c r="C185" s="518"/>
      <c r="D185" s="518"/>
      <c r="E185" s="518"/>
      <c r="F185" s="64" t="str">
        <f>IF(C184&gt;0,VLOOKUP(C184,女子登録情報!$A$1:$H$2000,5,0),"")</f>
        <v/>
      </c>
      <c r="G185" s="426"/>
      <c r="H185" s="426"/>
      <c r="I185" s="162"/>
      <c r="J185" s="162"/>
      <c r="K185" s="9" t="s">
        <v>38</v>
      </c>
      <c r="L185" s="65"/>
      <c r="M185" s="6" t="str">
        <f>IF(L185&gt;0,VLOOKUP(L185,女子登録情報!$J$2:$K$21,2,0),"")</f>
        <v/>
      </c>
      <c r="N185" s="9"/>
      <c r="O185" s="70"/>
      <c r="P185" s="68" t="str">
        <f t="shared" si="85"/>
        <v/>
      </c>
      <c r="Q185" s="68"/>
      <c r="R185" s="69"/>
      <c r="S185" s="509"/>
      <c r="T185" s="510"/>
      <c r="U185" s="507"/>
      <c r="V185" s="507"/>
      <c r="AB185" s="178" t="str">
        <f t="shared" si="86"/>
        <v/>
      </c>
    </row>
    <row r="186" spans="1:28" s="1" customFormat="1" ht="18" hidden="1" customHeight="1" thickTop="1">
      <c r="A186" s="444"/>
      <c r="B186" s="511" t="s">
        <v>39</v>
      </c>
      <c r="C186" s="512"/>
      <c r="D186" s="73"/>
      <c r="E186" s="73"/>
      <c r="F186" s="74"/>
      <c r="G186" s="427"/>
      <c r="H186" s="427"/>
      <c r="I186" s="163"/>
      <c r="J186" s="163"/>
      <c r="K186" s="10" t="s">
        <v>40</v>
      </c>
      <c r="L186" s="66"/>
      <c r="M186" s="12" t="str">
        <f>IF(L186&gt;0,VLOOKUP(L186,女子登録情報!$J$2:$K$21,2,0),"")</f>
        <v/>
      </c>
      <c r="N186" s="13"/>
      <c r="O186" s="71"/>
      <c r="P186" s="68" t="str">
        <f t="shared" si="85"/>
        <v/>
      </c>
      <c r="Q186" s="198"/>
      <c r="R186" s="72"/>
      <c r="S186" s="513"/>
      <c r="T186" s="514"/>
      <c r="U186" s="508"/>
      <c r="V186" s="508"/>
      <c r="AB186" s="178" t="str">
        <f t="shared" si="86"/>
        <v/>
      </c>
    </row>
    <row r="187" spans="1:28" s="1" customFormat="1" ht="18" hidden="1" customHeight="1" thickTop="1">
      <c r="A187" s="442">
        <v>63</v>
      </c>
      <c r="B187" s="515" t="s">
        <v>41</v>
      </c>
      <c r="C187" s="517"/>
      <c r="D187" s="517" t="str">
        <f>IF(C187&gt;0,VLOOKUP(C187,女子登録情報!$A$1:$H$2000,3,0),"")</f>
        <v/>
      </c>
      <c r="E187" s="517" t="str">
        <f>IF(C187&gt;0,VLOOKUP(C187,女子登録情報!$A$1:$H$2000,4,0),"")</f>
        <v/>
      </c>
      <c r="F187" s="63" t="str">
        <f>IF(C187&gt;0,VLOOKUP(C187,女子登録情報!$A$1:$H$2000,8,0),"")</f>
        <v/>
      </c>
      <c r="G187" s="425" t="e">
        <f>IF(F188&gt;0,VLOOKUP(F188,女子登録情報!$O$2:$P$48,2,0),"")</f>
        <v>#N/A</v>
      </c>
      <c r="H187" s="425" t="str">
        <f t="shared" ref="H187" si="106">IF(C187&gt;0,TEXT(C187,"100000000"),"")</f>
        <v/>
      </c>
      <c r="I187" s="162"/>
      <c r="J187" s="162"/>
      <c r="K187" s="4" t="s">
        <v>36</v>
      </c>
      <c r="L187" s="65"/>
      <c r="M187" s="6" t="str">
        <f>IF(L187&gt;0,VLOOKUP(L187,女子登録情報!$J$1:$K$21,2,0),"")</f>
        <v/>
      </c>
      <c r="N187" s="4" t="s">
        <v>37</v>
      </c>
      <c r="O187" s="67"/>
      <c r="P187" s="68" t="str">
        <f t="shared" si="85"/>
        <v/>
      </c>
      <c r="Q187" s="68"/>
      <c r="R187" s="69"/>
      <c r="S187" s="504"/>
      <c r="T187" s="505"/>
      <c r="U187" s="506"/>
      <c r="V187" s="506"/>
      <c r="AB187" s="178" t="str">
        <f t="shared" si="86"/>
        <v/>
      </c>
    </row>
    <row r="188" spans="1:28" s="1" customFormat="1" ht="18" hidden="1" customHeight="1" thickTop="1">
      <c r="A188" s="443"/>
      <c r="B188" s="516"/>
      <c r="C188" s="518"/>
      <c r="D188" s="518"/>
      <c r="E188" s="518"/>
      <c r="F188" s="64" t="str">
        <f>IF(C187&gt;0,VLOOKUP(C187,女子登録情報!$A$1:$H$2000,5,0),"")</f>
        <v/>
      </c>
      <c r="G188" s="426"/>
      <c r="H188" s="426"/>
      <c r="I188" s="162"/>
      <c r="J188" s="162"/>
      <c r="K188" s="9" t="s">
        <v>38</v>
      </c>
      <c r="L188" s="65"/>
      <c r="M188" s="6" t="str">
        <f>IF(L188&gt;0,VLOOKUP(L188,女子登録情報!$J$2:$K$21,2,0),"")</f>
        <v/>
      </c>
      <c r="N188" s="9"/>
      <c r="O188" s="70"/>
      <c r="P188" s="68" t="str">
        <f t="shared" si="85"/>
        <v/>
      </c>
      <c r="Q188" s="68"/>
      <c r="R188" s="69"/>
      <c r="S188" s="509"/>
      <c r="T188" s="510"/>
      <c r="U188" s="507"/>
      <c r="V188" s="507"/>
      <c r="AB188" s="178" t="str">
        <f t="shared" si="86"/>
        <v/>
      </c>
    </row>
    <row r="189" spans="1:28" s="1" customFormat="1" ht="18" hidden="1" customHeight="1" thickTop="1">
      <c r="A189" s="444"/>
      <c r="B189" s="511" t="s">
        <v>39</v>
      </c>
      <c r="C189" s="512"/>
      <c r="D189" s="73"/>
      <c r="E189" s="73"/>
      <c r="F189" s="74"/>
      <c r="G189" s="427"/>
      <c r="H189" s="427"/>
      <c r="I189" s="163"/>
      <c r="J189" s="163"/>
      <c r="K189" s="10" t="s">
        <v>40</v>
      </c>
      <c r="L189" s="66"/>
      <c r="M189" s="12" t="str">
        <f>IF(L189&gt;0,VLOOKUP(L189,女子登録情報!$J$2:$K$21,2,0),"")</f>
        <v/>
      </c>
      <c r="N189" s="13"/>
      <c r="O189" s="71"/>
      <c r="P189" s="68" t="str">
        <f t="shared" si="85"/>
        <v/>
      </c>
      <c r="Q189" s="198"/>
      <c r="R189" s="72"/>
      <c r="S189" s="513"/>
      <c r="T189" s="514"/>
      <c r="U189" s="508"/>
      <c r="V189" s="508"/>
      <c r="AB189" s="178" t="str">
        <f t="shared" si="86"/>
        <v/>
      </c>
    </row>
    <row r="190" spans="1:28" s="1" customFormat="1" ht="18" hidden="1" customHeight="1" thickTop="1">
      <c r="A190" s="442">
        <v>64</v>
      </c>
      <c r="B190" s="515" t="s">
        <v>41</v>
      </c>
      <c r="C190" s="517"/>
      <c r="D190" s="517" t="str">
        <f>IF(C190&gt;0,VLOOKUP(C190,女子登録情報!$A$1:$H$2000,3,0),"")</f>
        <v/>
      </c>
      <c r="E190" s="517" t="str">
        <f>IF(C190&gt;0,VLOOKUP(C190,女子登録情報!$A$1:$H$2000,4,0),"")</f>
        <v/>
      </c>
      <c r="F190" s="63" t="str">
        <f>IF(C190&gt;0,VLOOKUP(C190,女子登録情報!$A$1:$H$2000,8,0),"")</f>
        <v/>
      </c>
      <c r="G190" s="425" t="e">
        <f>IF(F191&gt;0,VLOOKUP(F191,女子登録情報!$O$2:$P$48,2,0),"")</f>
        <v>#N/A</v>
      </c>
      <c r="H190" s="425" t="str">
        <f t="shared" ref="H190" si="107">IF(C190&gt;0,TEXT(C190,"100000000"),"")</f>
        <v/>
      </c>
      <c r="I190" s="162"/>
      <c r="J190" s="162"/>
      <c r="K190" s="4" t="s">
        <v>36</v>
      </c>
      <c r="L190" s="65"/>
      <c r="M190" s="6" t="str">
        <f>IF(L190&gt;0,VLOOKUP(L190,女子登録情報!$J$1:$K$21,2,0),"")</f>
        <v/>
      </c>
      <c r="N190" s="4" t="s">
        <v>37</v>
      </c>
      <c r="O190" s="67"/>
      <c r="P190" s="68" t="str">
        <f t="shared" si="85"/>
        <v/>
      </c>
      <c r="Q190" s="68"/>
      <c r="R190" s="69"/>
      <c r="S190" s="504"/>
      <c r="T190" s="505"/>
      <c r="U190" s="506"/>
      <c r="V190" s="506"/>
      <c r="AB190" s="178" t="str">
        <f t="shared" si="86"/>
        <v/>
      </c>
    </row>
    <row r="191" spans="1:28" s="1" customFormat="1" ht="18" hidden="1" customHeight="1" thickTop="1">
      <c r="A191" s="443"/>
      <c r="B191" s="516"/>
      <c r="C191" s="518"/>
      <c r="D191" s="518"/>
      <c r="E191" s="518"/>
      <c r="F191" s="64" t="str">
        <f>IF(C190&gt;0,VLOOKUP(C190,女子登録情報!$A$1:$H$2000,5,0),"")</f>
        <v/>
      </c>
      <c r="G191" s="426"/>
      <c r="H191" s="426"/>
      <c r="I191" s="162"/>
      <c r="J191" s="162"/>
      <c r="K191" s="9" t="s">
        <v>38</v>
      </c>
      <c r="L191" s="65"/>
      <c r="M191" s="6" t="str">
        <f>IF(L191&gt;0,VLOOKUP(L191,女子登録情報!$J$2:$K$21,2,0),"")</f>
        <v/>
      </c>
      <c r="N191" s="9"/>
      <c r="O191" s="70"/>
      <c r="P191" s="68" t="str">
        <f t="shared" si="85"/>
        <v/>
      </c>
      <c r="Q191" s="68"/>
      <c r="R191" s="69"/>
      <c r="S191" s="509"/>
      <c r="T191" s="510"/>
      <c r="U191" s="507"/>
      <c r="V191" s="507"/>
      <c r="AB191" s="178" t="str">
        <f t="shared" si="86"/>
        <v/>
      </c>
    </row>
    <row r="192" spans="1:28" s="1" customFormat="1" ht="18" hidden="1" customHeight="1" thickTop="1">
      <c r="A192" s="444"/>
      <c r="B192" s="511" t="s">
        <v>39</v>
      </c>
      <c r="C192" s="512"/>
      <c r="D192" s="73"/>
      <c r="E192" s="73"/>
      <c r="F192" s="74"/>
      <c r="G192" s="427"/>
      <c r="H192" s="427"/>
      <c r="I192" s="163"/>
      <c r="J192" s="163"/>
      <c r="K192" s="10" t="s">
        <v>40</v>
      </c>
      <c r="L192" s="66"/>
      <c r="M192" s="12" t="str">
        <f>IF(L192&gt;0,VLOOKUP(L192,女子登録情報!$J$2:$K$21,2,0),"")</f>
        <v/>
      </c>
      <c r="N192" s="13"/>
      <c r="O192" s="71"/>
      <c r="P192" s="68" t="str">
        <f t="shared" si="85"/>
        <v/>
      </c>
      <c r="Q192" s="198"/>
      <c r="R192" s="72"/>
      <c r="S192" s="513"/>
      <c r="T192" s="514"/>
      <c r="U192" s="508"/>
      <c r="V192" s="508"/>
      <c r="AB192" s="178" t="str">
        <f t="shared" si="86"/>
        <v/>
      </c>
    </row>
    <row r="193" spans="1:28" s="1" customFormat="1" ht="18" hidden="1" customHeight="1" thickTop="1">
      <c r="A193" s="442">
        <v>65</v>
      </c>
      <c r="B193" s="515" t="s">
        <v>41</v>
      </c>
      <c r="C193" s="517"/>
      <c r="D193" s="517" t="str">
        <f>IF(C193&gt;0,VLOOKUP(C193,女子登録情報!$A$1:$H$2000,3,0),"")</f>
        <v/>
      </c>
      <c r="E193" s="517" t="str">
        <f>IF(C193&gt;0,VLOOKUP(C193,女子登録情報!$A$1:$H$2000,4,0),"")</f>
        <v/>
      </c>
      <c r="F193" s="63" t="str">
        <f>IF(C193&gt;0,VLOOKUP(C193,女子登録情報!$A$1:$H$2000,8,0),"")</f>
        <v/>
      </c>
      <c r="G193" s="425" t="e">
        <f>IF(F194&gt;0,VLOOKUP(F194,女子登録情報!$O$2:$P$48,2,0),"")</f>
        <v>#N/A</v>
      </c>
      <c r="H193" s="425" t="str">
        <f t="shared" ref="H193" si="108">IF(C193&gt;0,TEXT(C193,"100000000"),"")</f>
        <v/>
      </c>
      <c r="I193" s="162"/>
      <c r="J193" s="162"/>
      <c r="K193" s="4" t="s">
        <v>36</v>
      </c>
      <c r="L193" s="65"/>
      <c r="M193" s="6" t="str">
        <f>IF(L193&gt;0,VLOOKUP(L193,女子登録情報!$J$1:$K$21,2,0),"")</f>
        <v/>
      </c>
      <c r="N193" s="4" t="s">
        <v>37</v>
      </c>
      <c r="O193" s="67"/>
      <c r="P193" s="68" t="str">
        <f t="shared" ref="P193:P256" si="109">IF(M193="","",LEFT(M193,5)&amp;" "&amp;IF(OR(LEFT(M193,3)*1&lt;70,LEFT(M193,3)*1&gt;100),REPT(0,7-LEN(O193)),REPT(0,5-LEN(O193)))&amp;O193)</f>
        <v/>
      </c>
      <c r="Q193" s="68"/>
      <c r="R193" s="69"/>
      <c r="S193" s="504"/>
      <c r="T193" s="505"/>
      <c r="U193" s="506"/>
      <c r="V193" s="506"/>
      <c r="AB193" s="178" t="str">
        <f t="shared" ref="AB193:AB256" si="110">IF($C193="","",IF(E193="",1,0))</f>
        <v/>
      </c>
    </row>
    <row r="194" spans="1:28" s="1" customFormat="1" ht="18" hidden="1" customHeight="1" thickTop="1">
      <c r="A194" s="443"/>
      <c r="B194" s="516"/>
      <c r="C194" s="518"/>
      <c r="D194" s="518"/>
      <c r="E194" s="518"/>
      <c r="F194" s="64" t="str">
        <f>IF(C193&gt;0,VLOOKUP(C193,女子登録情報!$A$1:$H$2000,5,0),"")</f>
        <v/>
      </c>
      <c r="G194" s="426"/>
      <c r="H194" s="426"/>
      <c r="I194" s="162"/>
      <c r="J194" s="162"/>
      <c r="K194" s="9" t="s">
        <v>38</v>
      </c>
      <c r="L194" s="65"/>
      <c r="M194" s="6" t="str">
        <f>IF(L194&gt;0,VLOOKUP(L194,女子登録情報!$J$2:$K$21,2,0),"")</f>
        <v/>
      </c>
      <c r="N194" s="9"/>
      <c r="O194" s="70"/>
      <c r="P194" s="68" t="str">
        <f t="shared" si="109"/>
        <v/>
      </c>
      <c r="Q194" s="68"/>
      <c r="R194" s="69"/>
      <c r="S194" s="509"/>
      <c r="T194" s="510"/>
      <c r="U194" s="507"/>
      <c r="V194" s="507"/>
      <c r="AB194" s="178" t="str">
        <f t="shared" si="110"/>
        <v/>
      </c>
    </row>
    <row r="195" spans="1:28" s="1" customFormat="1" ht="18" hidden="1" customHeight="1" thickTop="1">
      <c r="A195" s="444"/>
      <c r="B195" s="511" t="s">
        <v>39</v>
      </c>
      <c r="C195" s="512"/>
      <c r="D195" s="73"/>
      <c r="E195" s="73"/>
      <c r="F195" s="74"/>
      <c r="G195" s="427"/>
      <c r="H195" s="427"/>
      <c r="I195" s="163"/>
      <c r="J195" s="163"/>
      <c r="K195" s="10" t="s">
        <v>40</v>
      </c>
      <c r="L195" s="66"/>
      <c r="M195" s="12" t="str">
        <f>IF(L195&gt;0,VLOOKUP(L195,女子登録情報!$J$2:$K$21,2,0),"")</f>
        <v/>
      </c>
      <c r="N195" s="13"/>
      <c r="O195" s="71"/>
      <c r="P195" s="68" t="str">
        <f t="shared" si="109"/>
        <v/>
      </c>
      <c r="Q195" s="198"/>
      <c r="R195" s="72"/>
      <c r="S195" s="513"/>
      <c r="T195" s="514"/>
      <c r="U195" s="508"/>
      <c r="V195" s="508"/>
      <c r="AB195" s="178" t="str">
        <f t="shared" si="110"/>
        <v/>
      </c>
    </row>
    <row r="196" spans="1:28" s="1" customFormat="1" ht="18" hidden="1" customHeight="1" thickTop="1">
      <c r="A196" s="442">
        <v>66</v>
      </c>
      <c r="B196" s="515" t="s">
        <v>41</v>
      </c>
      <c r="C196" s="517"/>
      <c r="D196" s="517" t="str">
        <f>IF(C196&gt;0,VLOOKUP(C196,女子登録情報!$A$1:$H$2000,3,0),"")</f>
        <v/>
      </c>
      <c r="E196" s="517" t="str">
        <f>IF(C196&gt;0,VLOOKUP(C196,女子登録情報!$A$1:$H$2000,4,0),"")</f>
        <v/>
      </c>
      <c r="F196" s="63" t="str">
        <f>IF(C196&gt;0,VLOOKUP(C196,女子登録情報!$A$1:$H$2000,8,0),"")</f>
        <v/>
      </c>
      <c r="G196" s="425" t="e">
        <f>IF(F197&gt;0,VLOOKUP(F197,女子登録情報!$O$2:$P$48,2,0),"")</f>
        <v>#N/A</v>
      </c>
      <c r="H196" s="425" t="str">
        <f t="shared" ref="H196" si="111">IF(C196&gt;0,TEXT(C196,"100000000"),"")</f>
        <v/>
      </c>
      <c r="I196" s="162"/>
      <c r="J196" s="162"/>
      <c r="K196" s="4" t="s">
        <v>36</v>
      </c>
      <c r="L196" s="65"/>
      <c r="M196" s="6" t="str">
        <f>IF(L196&gt;0,VLOOKUP(L196,女子登録情報!$J$1:$K$21,2,0),"")</f>
        <v/>
      </c>
      <c r="N196" s="4" t="s">
        <v>37</v>
      </c>
      <c r="O196" s="67"/>
      <c r="P196" s="68" t="str">
        <f t="shared" si="109"/>
        <v/>
      </c>
      <c r="Q196" s="68"/>
      <c r="R196" s="69"/>
      <c r="S196" s="504"/>
      <c r="T196" s="505"/>
      <c r="U196" s="506"/>
      <c r="V196" s="506"/>
      <c r="AB196" s="178" t="str">
        <f t="shared" si="110"/>
        <v/>
      </c>
    </row>
    <row r="197" spans="1:28" s="1" customFormat="1" ht="18" hidden="1" customHeight="1" thickTop="1">
      <c r="A197" s="443"/>
      <c r="B197" s="516"/>
      <c r="C197" s="518"/>
      <c r="D197" s="518"/>
      <c r="E197" s="518"/>
      <c r="F197" s="64" t="str">
        <f>IF(C196&gt;0,VLOOKUP(C196,女子登録情報!$A$1:$H$2000,5,0),"")</f>
        <v/>
      </c>
      <c r="G197" s="426"/>
      <c r="H197" s="426"/>
      <c r="I197" s="162"/>
      <c r="J197" s="162"/>
      <c r="K197" s="9" t="s">
        <v>38</v>
      </c>
      <c r="L197" s="65"/>
      <c r="M197" s="6" t="str">
        <f>IF(L197&gt;0,VLOOKUP(L197,女子登録情報!$J$2:$K$21,2,0),"")</f>
        <v/>
      </c>
      <c r="N197" s="9"/>
      <c r="O197" s="70"/>
      <c r="P197" s="68" t="str">
        <f t="shared" si="109"/>
        <v/>
      </c>
      <c r="Q197" s="68"/>
      <c r="R197" s="69"/>
      <c r="S197" s="509"/>
      <c r="T197" s="510"/>
      <c r="U197" s="507"/>
      <c r="V197" s="507"/>
      <c r="AB197" s="178" t="str">
        <f t="shared" si="110"/>
        <v/>
      </c>
    </row>
    <row r="198" spans="1:28" s="1" customFormat="1" ht="18" hidden="1" customHeight="1" thickTop="1">
      <c r="A198" s="444"/>
      <c r="B198" s="511" t="s">
        <v>39</v>
      </c>
      <c r="C198" s="512"/>
      <c r="D198" s="73"/>
      <c r="E198" s="73"/>
      <c r="F198" s="74"/>
      <c r="G198" s="427"/>
      <c r="H198" s="427"/>
      <c r="I198" s="163"/>
      <c r="J198" s="163"/>
      <c r="K198" s="10" t="s">
        <v>40</v>
      </c>
      <c r="L198" s="66"/>
      <c r="M198" s="12" t="str">
        <f>IF(L198&gt;0,VLOOKUP(L198,女子登録情報!$J$2:$K$21,2,0),"")</f>
        <v/>
      </c>
      <c r="N198" s="13"/>
      <c r="O198" s="71"/>
      <c r="P198" s="68" t="str">
        <f t="shared" si="109"/>
        <v/>
      </c>
      <c r="Q198" s="198"/>
      <c r="R198" s="72"/>
      <c r="S198" s="513"/>
      <c r="T198" s="514"/>
      <c r="U198" s="508"/>
      <c r="V198" s="508"/>
      <c r="AB198" s="178" t="str">
        <f t="shared" si="110"/>
        <v/>
      </c>
    </row>
    <row r="199" spans="1:28" s="1" customFormat="1" ht="18" hidden="1" customHeight="1" thickTop="1">
      <c r="A199" s="442">
        <v>67</v>
      </c>
      <c r="B199" s="515" t="s">
        <v>41</v>
      </c>
      <c r="C199" s="517"/>
      <c r="D199" s="517" t="str">
        <f>IF(C199&gt;0,VLOOKUP(C199,女子登録情報!$A$1:$H$2000,3,0),"")</f>
        <v/>
      </c>
      <c r="E199" s="517" t="str">
        <f>IF(C199&gt;0,VLOOKUP(C199,女子登録情報!$A$1:$H$2000,4,0),"")</f>
        <v/>
      </c>
      <c r="F199" s="63" t="str">
        <f>IF(C199&gt;0,VLOOKUP(C199,女子登録情報!$A$1:$H$2000,8,0),"")</f>
        <v/>
      </c>
      <c r="G199" s="425" t="e">
        <f>IF(F200&gt;0,VLOOKUP(F200,女子登録情報!$O$2:$P$48,2,0),"")</f>
        <v>#N/A</v>
      </c>
      <c r="H199" s="425" t="str">
        <f t="shared" ref="H199" si="112">IF(C199&gt;0,TEXT(C199,"100000000"),"")</f>
        <v/>
      </c>
      <c r="I199" s="162"/>
      <c r="J199" s="162"/>
      <c r="K199" s="4" t="s">
        <v>36</v>
      </c>
      <c r="L199" s="65"/>
      <c r="M199" s="6" t="str">
        <f>IF(L199&gt;0,VLOOKUP(L199,女子登録情報!$J$1:$K$21,2,0),"")</f>
        <v/>
      </c>
      <c r="N199" s="4" t="s">
        <v>37</v>
      </c>
      <c r="O199" s="67"/>
      <c r="P199" s="68" t="str">
        <f t="shared" si="109"/>
        <v/>
      </c>
      <c r="Q199" s="68"/>
      <c r="R199" s="69"/>
      <c r="S199" s="504"/>
      <c r="T199" s="505"/>
      <c r="U199" s="506"/>
      <c r="V199" s="506"/>
      <c r="AB199" s="178" t="str">
        <f t="shared" si="110"/>
        <v/>
      </c>
    </row>
    <row r="200" spans="1:28" s="1" customFormat="1" ht="18" hidden="1" customHeight="1" thickTop="1">
      <c r="A200" s="443"/>
      <c r="B200" s="516"/>
      <c r="C200" s="518"/>
      <c r="D200" s="518"/>
      <c r="E200" s="518"/>
      <c r="F200" s="64" t="str">
        <f>IF(C199&gt;0,VLOOKUP(C199,女子登録情報!$A$1:$H$2000,5,0),"")</f>
        <v/>
      </c>
      <c r="G200" s="426"/>
      <c r="H200" s="426"/>
      <c r="I200" s="162"/>
      <c r="J200" s="162"/>
      <c r="K200" s="9" t="s">
        <v>38</v>
      </c>
      <c r="L200" s="65"/>
      <c r="M200" s="6" t="str">
        <f>IF(L200&gt;0,VLOOKUP(L200,女子登録情報!$J$2:$K$21,2,0),"")</f>
        <v/>
      </c>
      <c r="N200" s="9"/>
      <c r="O200" s="70"/>
      <c r="P200" s="68" t="str">
        <f t="shared" si="109"/>
        <v/>
      </c>
      <c r="Q200" s="68"/>
      <c r="R200" s="69"/>
      <c r="S200" s="509"/>
      <c r="T200" s="510"/>
      <c r="U200" s="507"/>
      <c r="V200" s="507"/>
      <c r="AB200" s="178" t="str">
        <f t="shared" si="110"/>
        <v/>
      </c>
    </row>
    <row r="201" spans="1:28" s="1" customFormat="1" ht="18" hidden="1" customHeight="1" thickTop="1">
      <c r="A201" s="444"/>
      <c r="B201" s="511" t="s">
        <v>39</v>
      </c>
      <c r="C201" s="512"/>
      <c r="D201" s="73"/>
      <c r="E201" s="73"/>
      <c r="F201" s="74"/>
      <c r="G201" s="427"/>
      <c r="H201" s="427"/>
      <c r="I201" s="163"/>
      <c r="J201" s="163"/>
      <c r="K201" s="10" t="s">
        <v>40</v>
      </c>
      <c r="L201" s="66"/>
      <c r="M201" s="12" t="str">
        <f>IF(L201&gt;0,VLOOKUP(L201,女子登録情報!$J$2:$K$21,2,0),"")</f>
        <v/>
      </c>
      <c r="N201" s="13"/>
      <c r="O201" s="71"/>
      <c r="P201" s="68" t="str">
        <f t="shared" si="109"/>
        <v/>
      </c>
      <c r="Q201" s="198"/>
      <c r="R201" s="72"/>
      <c r="S201" s="513"/>
      <c r="T201" s="514"/>
      <c r="U201" s="508"/>
      <c r="V201" s="508"/>
      <c r="AB201" s="178" t="str">
        <f t="shared" si="110"/>
        <v/>
      </c>
    </row>
    <row r="202" spans="1:28" s="1" customFormat="1" ht="18" hidden="1" customHeight="1" thickTop="1">
      <c r="A202" s="442">
        <v>68</v>
      </c>
      <c r="B202" s="515" t="s">
        <v>41</v>
      </c>
      <c r="C202" s="517"/>
      <c r="D202" s="517" t="str">
        <f>IF(C202&gt;0,VLOOKUP(C202,女子登録情報!$A$1:$H$2000,3,0),"")</f>
        <v/>
      </c>
      <c r="E202" s="517" t="str">
        <f>IF(C202&gt;0,VLOOKUP(C202,女子登録情報!$A$1:$H$2000,4,0),"")</f>
        <v/>
      </c>
      <c r="F202" s="63" t="str">
        <f>IF(C202&gt;0,VLOOKUP(C202,女子登録情報!$A$1:$H$2000,8,0),"")</f>
        <v/>
      </c>
      <c r="G202" s="425" t="e">
        <f>IF(F203&gt;0,VLOOKUP(F203,女子登録情報!$O$2:$P$48,2,0),"")</f>
        <v>#N/A</v>
      </c>
      <c r="H202" s="425" t="str">
        <f t="shared" ref="H202" si="113">IF(C202&gt;0,TEXT(C202,"100000000"),"")</f>
        <v/>
      </c>
      <c r="I202" s="162"/>
      <c r="J202" s="162"/>
      <c r="K202" s="4" t="s">
        <v>36</v>
      </c>
      <c r="L202" s="65"/>
      <c r="M202" s="6" t="str">
        <f>IF(L202&gt;0,VLOOKUP(L202,女子登録情報!$J$1:$K$21,2,0),"")</f>
        <v/>
      </c>
      <c r="N202" s="4" t="s">
        <v>37</v>
      </c>
      <c r="O202" s="67"/>
      <c r="P202" s="68" t="str">
        <f t="shared" si="109"/>
        <v/>
      </c>
      <c r="Q202" s="68"/>
      <c r="R202" s="69"/>
      <c r="S202" s="504"/>
      <c r="T202" s="505"/>
      <c r="U202" s="506"/>
      <c r="V202" s="506"/>
      <c r="AB202" s="178" t="str">
        <f t="shared" si="110"/>
        <v/>
      </c>
    </row>
    <row r="203" spans="1:28" s="1" customFormat="1" ht="18" hidden="1" customHeight="1" thickTop="1">
      <c r="A203" s="443"/>
      <c r="B203" s="516"/>
      <c r="C203" s="518"/>
      <c r="D203" s="518"/>
      <c r="E203" s="518"/>
      <c r="F203" s="64" t="str">
        <f>IF(C202&gt;0,VLOOKUP(C202,女子登録情報!$A$1:$H$2000,5,0),"")</f>
        <v/>
      </c>
      <c r="G203" s="426"/>
      <c r="H203" s="426"/>
      <c r="I203" s="162"/>
      <c r="J203" s="162"/>
      <c r="K203" s="9" t="s">
        <v>38</v>
      </c>
      <c r="L203" s="65"/>
      <c r="M203" s="6" t="str">
        <f>IF(L203&gt;0,VLOOKUP(L203,女子登録情報!$J$2:$K$21,2,0),"")</f>
        <v/>
      </c>
      <c r="N203" s="9"/>
      <c r="O203" s="70"/>
      <c r="P203" s="68" t="str">
        <f t="shared" si="109"/>
        <v/>
      </c>
      <c r="Q203" s="68"/>
      <c r="R203" s="69"/>
      <c r="S203" s="509"/>
      <c r="T203" s="510"/>
      <c r="U203" s="507"/>
      <c r="V203" s="507"/>
      <c r="AB203" s="178" t="str">
        <f t="shared" si="110"/>
        <v/>
      </c>
    </row>
    <row r="204" spans="1:28" s="1" customFormat="1" ht="18" hidden="1" customHeight="1" thickTop="1">
      <c r="A204" s="444"/>
      <c r="B204" s="511" t="s">
        <v>39</v>
      </c>
      <c r="C204" s="512"/>
      <c r="D204" s="73"/>
      <c r="E204" s="73"/>
      <c r="F204" s="74"/>
      <c r="G204" s="427"/>
      <c r="H204" s="427"/>
      <c r="I204" s="163"/>
      <c r="J204" s="163"/>
      <c r="K204" s="10" t="s">
        <v>40</v>
      </c>
      <c r="L204" s="66"/>
      <c r="M204" s="12" t="str">
        <f>IF(L204&gt;0,VLOOKUP(L204,女子登録情報!$J$2:$K$21,2,0),"")</f>
        <v/>
      </c>
      <c r="N204" s="13"/>
      <c r="O204" s="71"/>
      <c r="P204" s="68" t="str">
        <f t="shared" si="109"/>
        <v/>
      </c>
      <c r="Q204" s="198"/>
      <c r="R204" s="72"/>
      <c r="S204" s="513"/>
      <c r="T204" s="514"/>
      <c r="U204" s="508"/>
      <c r="V204" s="508"/>
      <c r="AB204" s="178" t="str">
        <f t="shared" si="110"/>
        <v/>
      </c>
    </row>
    <row r="205" spans="1:28" s="1" customFormat="1" ht="18" hidden="1" customHeight="1" thickTop="1">
      <c r="A205" s="442">
        <v>69</v>
      </c>
      <c r="B205" s="515" t="s">
        <v>41</v>
      </c>
      <c r="C205" s="517"/>
      <c r="D205" s="517" t="str">
        <f>IF(C205&gt;0,VLOOKUP(C205,女子登録情報!$A$1:$H$2000,3,0),"")</f>
        <v/>
      </c>
      <c r="E205" s="517" t="str">
        <f>IF(C205&gt;0,VLOOKUP(C205,女子登録情報!$A$1:$H$2000,4,0),"")</f>
        <v/>
      </c>
      <c r="F205" s="63" t="str">
        <f>IF(C205&gt;0,VLOOKUP(C205,女子登録情報!$A$1:$H$2000,8,0),"")</f>
        <v/>
      </c>
      <c r="G205" s="425" t="e">
        <f>IF(F206&gt;0,VLOOKUP(F206,女子登録情報!$O$2:$P$48,2,0),"")</f>
        <v>#N/A</v>
      </c>
      <c r="H205" s="425" t="str">
        <f t="shared" ref="H205" si="114">IF(C205&gt;0,TEXT(C205,"100000000"),"")</f>
        <v/>
      </c>
      <c r="I205" s="162"/>
      <c r="J205" s="162"/>
      <c r="K205" s="4" t="s">
        <v>36</v>
      </c>
      <c r="L205" s="65"/>
      <c r="M205" s="6" t="str">
        <f>IF(L205&gt;0,VLOOKUP(L205,女子登録情報!$J$1:$K$21,2,0),"")</f>
        <v/>
      </c>
      <c r="N205" s="4" t="s">
        <v>37</v>
      </c>
      <c r="O205" s="67"/>
      <c r="P205" s="68" t="str">
        <f t="shared" si="109"/>
        <v/>
      </c>
      <c r="Q205" s="68"/>
      <c r="R205" s="69"/>
      <c r="S205" s="504"/>
      <c r="T205" s="505"/>
      <c r="U205" s="506"/>
      <c r="V205" s="506"/>
      <c r="AB205" s="178" t="str">
        <f t="shared" si="110"/>
        <v/>
      </c>
    </row>
    <row r="206" spans="1:28" s="1" customFormat="1" ht="18" hidden="1" customHeight="1" thickTop="1">
      <c r="A206" s="443"/>
      <c r="B206" s="516"/>
      <c r="C206" s="518"/>
      <c r="D206" s="518"/>
      <c r="E206" s="518"/>
      <c r="F206" s="64" t="str">
        <f>IF(C205&gt;0,VLOOKUP(C205,女子登録情報!$A$1:$H$2000,5,0),"")</f>
        <v/>
      </c>
      <c r="G206" s="426"/>
      <c r="H206" s="426"/>
      <c r="I206" s="162"/>
      <c r="J206" s="162"/>
      <c r="K206" s="9" t="s">
        <v>38</v>
      </c>
      <c r="L206" s="65"/>
      <c r="M206" s="6" t="str">
        <f>IF(L206&gt;0,VLOOKUP(L206,女子登録情報!$J$2:$K$21,2,0),"")</f>
        <v/>
      </c>
      <c r="N206" s="9"/>
      <c r="O206" s="70"/>
      <c r="P206" s="68" t="str">
        <f t="shared" si="109"/>
        <v/>
      </c>
      <c r="Q206" s="68"/>
      <c r="R206" s="69"/>
      <c r="S206" s="509"/>
      <c r="T206" s="510"/>
      <c r="U206" s="507"/>
      <c r="V206" s="507"/>
      <c r="AB206" s="178" t="str">
        <f t="shared" si="110"/>
        <v/>
      </c>
    </row>
    <row r="207" spans="1:28" s="1" customFormat="1" ht="18" hidden="1" customHeight="1" thickTop="1">
      <c r="A207" s="444"/>
      <c r="B207" s="511" t="s">
        <v>39</v>
      </c>
      <c r="C207" s="512"/>
      <c r="D207" s="73"/>
      <c r="E207" s="73"/>
      <c r="F207" s="74"/>
      <c r="G207" s="427"/>
      <c r="H207" s="427"/>
      <c r="I207" s="163"/>
      <c r="J207" s="163"/>
      <c r="K207" s="10" t="s">
        <v>40</v>
      </c>
      <c r="L207" s="66"/>
      <c r="M207" s="12" t="str">
        <f>IF(L207&gt;0,VLOOKUP(L207,女子登録情報!$J$2:$K$21,2,0),"")</f>
        <v/>
      </c>
      <c r="N207" s="13"/>
      <c r="O207" s="71"/>
      <c r="P207" s="68" t="str">
        <f t="shared" si="109"/>
        <v/>
      </c>
      <c r="Q207" s="198"/>
      <c r="R207" s="72"/>
      <c r="S207" s="513"/>
      <c r="T207" s="514"/>
      <c r="U207" s="508"/>
      <c r="V207" s="508"/>
      <c r="AB207" s="178" t="str">
        <f t="shared" si="110"/>
        <v/>
      </c>
    </row>
    <row r="208" spans="1:28" s="1" customFormat="1" ht="18" hidden="1" customHeight="1" thickTop="1">
      <c r="A208" s="442">
        <v>70</v>
      </c>
      <c r="B208" s="515" t="s">
        <v>41</v>
      </c>
      <c r="C208" s="517"/>
      <c r="D208" s="517" t="str">
        <f>IF(C208&gt;0,VLOOKUP(C208,女子登録情報!$A$1:$H$2000,3,0),"")</f>
        <v/>
      </c>
      <c r="E208" s="517" t="str">
        <f>IF(C208&gt;0,VLOOKUP(C208,女子登録情報!$A$1:$H$2000,4,0),"")</f>
        <v/>
      </c>
      <c r="F208" s="63" t="str">
        <f>IF(C208&gt;0,VLOOKUP(C208,女子登録情報!$A$1:$H$2000,8,0),"")</f>
        <v/>
      </c>
      <c r="G208" s="425" t="e">
        <f>IF(F209&gt;0,VLOOKUP(F209,女子登録情報!$O$2:$P$48,2,0),"")</f>
        <v>#N/A</v>
      </c>
      <c r="H208" s="425" t="str">
        <f t="shared" ref="H208" si="115">IF(C208&gt;0,TEXT(C208,"100000000"),"")</f>
        <v/>
      </c>
      <c r="I208" s="162"/>
      <c r="J208" s="162"/>
      <c r="K208" s="4" t="s">
        <v>36</v>
      </c>
      <c r="L208" s="65"/>
      <c r="M208" s="6" t="str">
        <f>IF(L208&gt;0,VLOOKUP(L208,女子登録情報!$J$1:$K$21,2,0),"")</f>
        <v/>
      </c>
      <c r="N208" s="4" t="s">
        <v>37</v>
      </c>
      <c r="O208" s="67"/>
      <c r="P208" s="68" t="str">
        <f t="shared" si="109"/>
        <v/>
      </c>
      <c r="Q208" s="68"/>
      <c r="R208" s="69"/>
      <c r="S208" s="504"/>
      <c r="T208" s="505"/>
      <c r="U208" s="506"/>
      <c r="V208" s="506"/>
      <c r="AB208" s="178" t="str">
        <f t="shared" si="110"/>
        <v/>
      </c>
    </row>
    <row r="209" spans="1:28" s="1" customFormat="1" ht="18" hidden="1" customHeight="1" thickTop="1">
      <c r="A209" s="443"/>
      <c r="B209" s="516"/>
      <c r="C209" s="518"/>
      <c r="D209" s="518"/>
      <c r="E209" s="518"/>
      <c r="F209" s="64" t="str">
        <f>IF(C208&gt;0,VLOOKUP(C208,女子登録情報!$A$1:$H$2000,5,0),"")</f>
        <v/>
      </c>
      <c r="G209" s="426"/>
      <c r="H209" s="426"/>
      <c r="I209" s="162"/>
      <c r="J209" s="162"/>
      <c r="K209" s="9" t="s">
        <v>38</v>
      </c>
      <c r="L209" s="65"/>
      <c r="M209" s="6" t="str">
        <f>IF(L209&gt;0,VLOOKUP(L209,女子登録情報!$J$2:$K$21,2,0),"")</f>
        <v/>
      </c>
      <c r="N209" s="9"/>
      <c r="O209" s="70"/>
      <c r="P209" s="68" t="str">
        <f t="shared" si="109"/>
        <v/>
      </c>
      <c r="Q209" s="68"/>
      <c r="R209" s="69"/>
      <c r="S209" s="509"/>
      <c r="T209" s="510"/>
      <c r="U209" s="507"/>
      <c r="V209" s="507"/>
      <c r="AB209" s="178" t="str">
        <f t="shared" si="110"/>
        <v/>
      </c>
    </row>
    <row r="210" spans="1:28" s="1" customFormat="1" ht="18" hidden="1" customHeight="1" thickTop="1">
      <c r="A210" s="444"/>
      <c r="B210" s="511" t="s">
        <v>39</v>
      </c>
      <c r="C210" s="512"/>
      <c r="D210" s="73"/>
      <c r="E210" s="73"/>
      <c r="F210" s="74"/>
      <c r="G210" s="427"/>
      <c r="H210" s="427"/>
      <c r="I210" s="163"/>
      <c r="J210" s="163"/>
      <c r="K210" s="10" t="s">
        <v>40</v>
      </c>
      <c r="L210" s="66"/>
      <c r="M210" s="12" t="str">
        <f>IF(L210&gt;0,VLOOKUP(L210,女子登録情報!$J$2:$K$21,2,0),"")</f>
        <v/>
      </c>
      <c r="N210" s="13"/>
      <c r="O210" s="71"/>
      <c r="P210" s="68" t="str">
        <f t="shared" si="109"/>
        <v/>
      </c>
      <c r="Q210" s="198"/>
      <c r="R210" s="72"/>
      <c r="S210" s="513"/>
      <c r="T210" s="514"/>
      <c r="U210" s="508"/>
      <c r="V210" s="508"/>
      <c r="AB210" s="178" t="str">
        <f t="shared" si="110"/>
        <v/>
      </c>
    </row>
    <row r="211" spans="1:28" s="1" customFormat="1" ht="18" hidden="1" customHeight="1" thickTop="1">
      <c r="A211" s="442">
        <v>71</v>
      </c>
      <c r="B211" s="515" t="s">
        <v>41</v>
      </c>
      <c r="C211" s="517"/>
      <c r="D211" s="517" t="str">
        <f>IF(C211&gt;0,VLOOKUP(C211,女子登録情報!$A$1:$H$2000,3,0),"")</f>
        <v/>
      </c>
      <c r="E211" s="517" t="str">
        <f>IF(C211&gt;0,VLOOKUP(C211,女子登録情報!$A$1:$H$2000,4,0),"")</f>
        <v/>
      </c>
      <c r="F211" s="63" t="str">
        <f>IF(C211&gt;0,VLOOKUP(C211,女子登録情報!$A$1:$H$2000,8,0),"")</f>
        <v/>
      </c>
      <c r="G211" s="425" t="e">
        <f>IF(F212&gt;0,VLOOKUP(F212,女子登録情報!$O$2:$P$48,2,0),"")</f>
        <v>#N/A</v>
      </c>
      <c r="H211" s="425" t="str">
        <f t="shared" ref="H211" si="116">IF(C211&gt;0,TEXT(C211,"100000000"),"")</f>
        <v/>
      </c>
      <c r="I211" s="162"/>
      <c r="J211" s="162"/>
      <c r="K211" s="4" t="s">
        <v>36</v>
      </c>
      <c r="L211" s="65"/>
      <c r="M211" s="6" t="str">
        <f>IF(L211&gt;0,VLOOKUP(L211,女子登録情報!$J$1:$K$21,2,0),"")</f>
        <v/>
      </c>
      <c r="N211" s="4" t="s">
        <v>37</v>
      </c>
      <c r="O211" s="67"/>
      <c r="P211" s="68" t="str">
        <f t="shared" si="109"/>
        <v/>
      </c>
      <c r="Q211" s="68"/>
      <c r="R211" s="69"/>
      <c r="S211" s="504"/>
      <c r="T211" s="505"/>
      <c r="U211" s="506"/>
      <c r="V211" s="506"/>
      <c r="AB211" s="178" t="str">
        <f t="shared" si="110"/>
        <v/>
      </c>
    </row>
    <row r="212" spans="1:28" s="1" customFormat="1" ht="18" hidden="1" customHeight="1" thickTop="1">
      <c r="A212" s="443"/>
      <c r="B212" s="516"/>
      <c r="C212" s="518"/>
      <c r="D212" s="518"/>
      <c r="E212" s="518"/>
      <c r="F212" s="64" t="str">
        <f>IF(C211&gt;0,VLOOKUP(C211,女子登録情報!$A$1:$H$2000,5,0),"")</f>
        <v/>
      </c>
      <c r="G212" s="426"/>
      <c r="H212" s="426"/>
      <c r="I212" s="162"/>
      <c r="J212" s="162"/>
      <c r="K212" s="9" t="s">
        <v>38</v>
      </c>
      <c r="L212" s="65"/>
      <c r="M212" s="6" t="str">
        <f>IF(L212&gt;0,VLOOKUP(L212,女子登録情報!$J$2:$K$21,2,0),"")</f>
        <v/>
      </c>
      <c r="N212" s="9"/>
      <c r="O212" s="70"/>
      <c r="P212" s="68" t="str">
        <f t="shared" si="109"/>
        <v/>
      </c>
      <c r="Q212" s="68"/>
      <c r="R212" s="69"/>
      <c r="S212" s="509"/>
      <c r="T212" s="510"/>
      <c r="U212" s="507"/>
      <c r="V212" s="507"/>
      <c r="AB212" s="178" t="str">
        <f t="shared" si="110"/>
        <v/>
      </c>
    </row>
    <row r="213" spans="1:28" s="1" customFormat="1" ht="18" hidden="1" customHeight="1" thickTop="1">
      <c r="A213" s="444"/>
      <c r="B213" s="511" t="s">
        <v>39</v>
      </c>
      <c r="C213" s="512"/>
      <c r="D213" s="73"/>
      <c r="E213" s="73"/>
      <c r="F213" s="74"/>
      <c r="G213" s="427"/>
      <c r="H213" s="427"/>
      <c r="I213" s="163"/>
      <c r="J213" s="163"/>
      <c r="K213" s="10" t="s">
        <v>40</v>
      </c>
      <c r="L213" s="66"/>
      <c r="M213" s="12" t="str">
        <f>IF(L213&gt;0,VLOOKUP(L213,女子登録情報!$J$2:$K$21,2,0),"")</f>
        <v/>
      </c>
      <c r="N213" s="13"/>
      <c r="O213" s="71"/>
      <c r="P213" s="68" t="str">
        <f t="shared" si="109"/>
        <v/>
      </c>
      <c r="Q213" s="198"/>
      <c r="R213" s="72"/>
      <c r="S213" s="513"/>
      <c r="T213" s="514"/>
      <c r="U213" s="508"/>
      <c r="V213" s="508"/>
      <c r="AB213" s="178" t="str">
        <f t="shared" si="110"/>
        <v/>
      </c>
    </row>
    <row r="214" spans="1:28" s="1" customFormat="1" ht="18" hidden="1" customHeight="1" thickTop="1">
      <c r="A214" s="442">
        <v>72</v>
      </c>
      <c r="B214" s="515" t="s">
        <v>41</v>
      </c>
      <c r="C214" s="517"/>
      <c r="D214" s="517" t="str">
        <f>IF(C214&gt;0,VLOOKUP(C214,女子登録情報!$A$1:$H$2000,3,0),"")</f>
        <v/>
      </c>
      <c r="E214" s="517" t="str">
        <f>IF(C214&gt;0,VLOOKUP(C214,女子登録情報!$A$1:$H$2000,4,0),"")</f>
        <v/>
      </c>
      <c r="F214" s="63" t="str">
        <f>IF(C214&gt;0,VLOOKUP(C214,女子登録情報!$A$1:$H$2000,8,0),"")</f>
        <v/>
      </c>
      <c r="G214" s="425" t="e">
        <f>IF(F215&gt;0,VLOOKUP(F215,女子登録情報!$O$2:$P$48,2,0),"")</f>
        <v>#N/A</v>
      </c>
      <c r="H214" s="425" t="str">
        <f t="shared" ref="H214" si="117">IF(C214&gt;0,TEXT(C214,"100000000"),"")</f>
        <v/>
      </c>
      <c r="I214" s="162"/>
      <c r="J214" s="162"/>
      <c r="K214" s="4" t="s">
        <v>36</v>
      </c>
      <c r="L214" s="65"/>
      <c r="M214" s="6" t="str">
        <f>IF(L214&gt;0,VLOOKUP(L214,女子登録情報!$J$1:$K$21,2,0),"")</f>
        <v/>
      </c>
      <c r="N214" s="4" t="s">
        <v>37</v>
      </c>
      <c r="O214" s="67"/>
      <c r="P214" s="68" t="str">
        <f t="shared" si="109"/>
        <v/>
      </c>
      <c r="Q214" s="68"/>
      <c r="R214" s="69"/>
      <c r="S214" s="504"/>
      <c r="T214" s="505"/>
      <c r="U214" s="506"/>
      <c r="V214" s="506"/>
      <c r="AB214" s="178" t="str">
        <f t="shared" si="110"/>
        <v/>
      </c>
    </row>
    <row r="215" spans="1:28" s="1" customFormat="1" ht="18" hidden="1" customHeight="1" thickTop="1">
      <c r="A215" s="443"/>
      <c r="B215" s="516"/>
      <c r="C215" s="518"/>
      <c r="D215" s="518"/>
      <c r="E215" s="518"/>
      <c r="F215" s="64" t="str">
        <f>IF(C214&gt;0,VLOOKUP(C214,女子登録情報!$A$1:$H$2000,5,0),"")</f>
        <v/>
      </c>
      <c r="G215" s="426"/>
      <c r="H215" s="426"/>
      <c r="I215" s="162"/>
      <c r="J215" s="162"/>
      <c r="K215" s="9" t="s">
        <v>38</v>
      </c>
      <c r="L215" s="65"/>
      <c r="M215" s="6" t="str">
        <f>IF(L215&gt;0,VLOOKUP(L215,女子登録情報!$J$2:$K$21,2,0),"")</f>
        <v/>
      </c>
      <c r="N215" s="9"/>
      <c r="O215" s="70"/>
      <c r="P215" s="68" t="str">
        <f t="shared" si="109"/>
        <v/>
      </c>
      <c r="Q215" s="68"/>
      <c r="R215" s="69"/>
      <c r="S215" s="509"/>
      <c r="T215" s="510"/>
      <c r="U215" s="507"/>
      <c r="V215" s="507"/>
      <c r="AB215" s="178" t="str">
        <f t="shared" si="110"/>
        <v/>
      </c>
    </row>
    <row r="216" spans="1:28" s="1" customFormat="1" ht="18" hidden="1" customHeight="1" thickTop="1">
      <c r="A216" s="444"/>
      <c r="B216" s="511" t="s">
        <v>39</v>
      </c>
      <c r="C216" s="512"/>
      <c r="D216" s="73"/>
      <c r="E216" s="73"/>
      <c r="F216" s="74"/>
      <c r="G216" s="427"/>
      <c r="H216" s="427"/>
      <c r="I216" s="163"/>
      <c r="J216" s="163"/>
      <c r="K216" s="10" t="s">
        <v>40</v>
      </c>
      <c r="L216" s="66"/>
      <c r="M216" s="12" t="str">
        <f>IF(L216&gt;0,VLOOKUP(L216,女子登録情報!$J$2:$K$21,2,0),"")</f>
        <v/>
      </c>
      <c r="N216" s="13"/>
      <c r="O216" s="71"/>
      <c r="P216" s="68" t="str">
        <f t="shared" si="109"/>
        <v/>
      </c>
      <c r="Q216" s="198"/>
      <c r="R216" s="72"/>
      <c r="S216" s="513"/>
      <c r="T216" s="514"/>
      <c r="U216" s="508"/>
      <c r="V216" s="508"/>
      <c r="AB216" s="178" t="str">
        <f t="shared" si="110"/>
        <v/>
      </c>
    </row>
    <row r="217" spans="1:28" s="1" customFormat="1" ht="18" hidden="1" customHeight="1" thickTop="1">
      <c r="A217" s="442">
        <v>73</v>
      </c>
      <c r="B217" s="515" t="s">
        <v>41</v>
      </c>
      <c r="C217" s="517"/>
      <c r="D217" s="517" t="str">
        <f>IF(C217&gt;0,VLOOKUP(C217,女子登録情報!$A$1:$H$2000,3,0),"")</f>
        <v/>
      </c>
      <c r="E217" s="517" t="str">
        <f>IF(C217&gt;0,VLOOKUP(C217,女子登録情報!$A$1:$H$2000,4,0),"")</f>
        <v/>
      </c>
      <c r="F217" s="63" t="str">
        <f>IF(C217&gt;0,VLOOKUP(C217,女子登録情報!$A$1:$H$2000,8,0),"")</f>
        <v/>
      </c>
      <c r="G217" s="425" t="e">
        <f>IF(F218&gt;0,VLOOKUP(F218,女子登録情報!$O$2:$P$48,2,0),"")</f>
        <v>#N/A</v>
      </c>
      <c r="H217" s="425" t="str">
        <f t="shared" ref="H217" si="118">IF(C217&gt;0,TEXT(C217,"100000000"),"")</f>
        <v/>
      </c>
      <c r="I217" s="162"/>
      <c r="J217" s="162"/>
      <c r="K217" s="4" t="s">
        <v>36</v>
      </c>
      <c r="L217" s="65"/>
      <c r="M217" s="6" t="str">
        <f>IF(L217&gt;0,VLOOKUP(L217,女子登録情報!$J$1:$K$21,2,0),"")</f>
        <v/>
      </c>
      <c r="N217" s="4" t="s">
        <v>37</v>
      </c>
      <c r="O217" s="67"/>
      <c r="P217" s="68" t="str">
        <f t="shared" si="109"/>
        <v/>
      </c>
      <c r="Q217" s="68"/>
      <c r="R217" s="69"/>
      <c r="S217" s="504"/>
      <c r="T217" s="505"/>
      <c r="U217" s="506"/>
      <c r="V217" s="506"/>
      <c r="AB217" s="178" t="str">
        <f t="shared" si="110"/>
        <v/>
      </c>
    </row>
    <row r="218" spans="1:28" s="1" customFormat="1" ht="18" hidden="1" customHeight="1" thickTop="1">
      <c r="A218" s="443"/>
      <c r="B218" s="516"/>
      <c r="C218" s="518"/>
      <c r="D218" s="518"/>
      <c r="E218" s="518"/>
      <c r="F218" s="64" t="str">
        <f>IF(C217&gt;0,VLOOKUP(C217,女子登録情報!$A$1:$H$2000,5,0),"")</f>
        <v/>
      </c>
      <c r="G218" s="426"/>
      <c r="H218" s="426"/>
      <c r="I218" s="162"/>
      <c r="J218" s="162"/>
      <c r="K218" s="9" t="s">
        <v>38</v>
      </c>
      <c r="L218" s="65"/>
      <c r="M218" s="6" t="str">
        <f>IF(L218&gt;0,VLOOKUP(L218,女子登録情報!$J$2:$K$21,2,0),"")</f>
        <v/>
      </c>
      <c r="N218" s="9"/>
      <c r="O218" s="70"/>
      <c r="P218" s="68" t="str">
        <f t="shared" si="109"/>
        <v/>
      </c>
      <c r="Q218" s="68"/>
      <c r="R218" s="69"/>
      <c r="S218" s="509"/>
      <c r="T218" s="510"/>
      <c r="U218" s="507"/>
      <c r="V218" s="507"/>
      <c r="AB218" s="178" t="str">
        <f t="shared" si="110"/>
        <v/>
      </c>
    </row>
    <row r="219" spans="1:28" s="1" customFormat="1" ht="18" hidden="1" customHeight="1" thickTop="1">
      <c r="A219" s="444"/>
      <c r="B219" s="511" t="s">
        <v>39</v>
      </c>
      <c r="C219" s="512"/>
      <c r="D219" s="73"/>
      <c r="E219" s="73"/>
      <c r="F219" s="74"/>
      <c r="G219" s="427"/>
      <c r="H219" s="427"/>
      <c r="I219" s="163"/>
      <c r="J219" s="163"/>
      <c r="K219" s="10" t="s">
        <v>40</v>
      </c>
      <c r="L219" s="66"/>
      <c r="M219" s="12" t="str">
        <f>IF(L219&gt;0,VLOOKUP(L219,女子登録情報!$J$2:$K$21,2,0),"")</f>
        <v/>
      </c>
      <c r="N219" s="13"/>
      <c r="O219" s="71"/>
      <c r="P219" s="68" t="str">
        <f t="shared" si="109"/>
        <v/>
      </c>
      <c r="Q219" s="198"/>
      <c r="R219" s="72"/>
      <c r="S219" s="513"/>
      <c r="T219" s="514"/>
      <c r="U219" s="508"/>
      <c r="V219" s="508"/>
      <c r="AB219" s="178" t="str">
        <f t="shared" si="110"/>
        <v/>
      </c>
    </row>
    <row r="220" spans="1:28" s="1" customFormat="1" ht="18" hidden="1" customHeight="1" thickTop="1">
      <c r="A220" s="442">
        <v>74</v>
      </c>
      <c r="B220" s="515" t="s">
        <v>41</v>
      </c>
      <c r="C220" s="517"/>
      <c r="D220" s="517" t="str">
        <f>IF(C220&gt;0,VLOOKUP(C220,女子登録情報!$A$1:$H$2000,3,0),"")</f>
        <v/>
      </c>
      <c r="E220" s="517" t="str">
        <f>IF(C220&gt;0,VLOOKUP(C220,女子登録情報!$A$1:$H$2000,4,0),"")</f>
        <v/>
      </c>
      <c r="F220" s="63" t="str">
        <f>IF(C220&gt;0,VLOOKUP(C220,女子登録情報!$A$1:$H$2000,8,0),"")</f>
        <v/>
      </c>
      <c r="G220" s="425" t="e">
        <f>IF(F221&gt;0,VLOOKUP(F221,女子登録情報!$O$2:$P$48,2,0),"")</f>
        <v>#N/A</v>
      </c>
      <c r="H220" s="425" t="str">
        <f t="shared" ref="H220" si="119">IF(C220&gt;0,TEXT(C220,"100000000"),"")</f>
        <v/>
      </c>
      <c r="I220" s="162"/>
      <c r="J220" s="162"/>
      <c r="K220" s="4" t="s">
        <v>36</v>
      </c>
      <c r="L220" s="65"/>
      <c r="M220" s="6" t="str">
        <f>IF(L220&gt;0,VLOOKUP(L220,女子登録情報!$J$1:$K$21,2,0),"")</f>
        <v/>
      </c>
      <c r="N220" s="4" t="s">
        <v>37</v>
      </c>
      <c r="O220" s="67"/>
      <c r="P220" s="68" t="str">
        <f t="shared" si="109"/>
        <v/>
      </c>
      <c r="Q220" s="68"/>
      <c r="R220" s="69"/>
      <c r="S220" s="504"/>
      <c r="T220" s="505"/>
      <c r="U220" s="506"/>
      <c r="V220" s="506"/>
      <c r="AB220" s="178" t="str">
        <f t="shared" si="110"/>
        <v/>
      </c>
    </row>
    <row r="221" spans="1:28" s="1" customFormat="1" ht="18" hidden="1" customHeight="1" thickTop="1">
      <c r="A221" s="443"/>
      <c r="B221" s="516"/>
      <c r="C221" s="518"/>
      <c r="D221" s="518"/>
      <c r="E221" s="518"/>
      <c r="F221" s="64" t="str">
        <f>IF(C220&gt;0,VLOOKUP(C220,女子登録情報!$A$1:$H$2000,5,0),"")</f>
        <v/>
      </c>
      <c r="G221" s="426"/>
      <c r="H221" s="426"/>
      <c r="I221" s="162"/>
      <c r="J221" s="162"/>
      <c r="K221" s="9" t="s">
        <v>38</v>
      </c>
      <c r="L221" s="65"/>
      <c r="M221" s="6" t="str">
        <f>IF(L221&gt;0,VLOOKUP(L221,女子登録情報!$J$2:$K$21,2,0),"")</f>
        <v/>
      </c>
      <c r="N221" s="9"/>
      <c r="O221" s="70"/>
      <c r="P221" s="68" t="str">
        <f t="shared" si="109"/>
        <v/>
      </c>
      <c r="Q221" s="68"/>
      <c r="R221" s="69"/>
      <c r="S221" s="509"/>
      <c r="T221" s="510"/>
      <c r="U221" s="507"/>
      <c r="V221" s="507"/>
      <c r="AB221" s="178" t="str">
        <f t="shared" si="110"/>
        <v/>
      </c>
    </row>
    <row r="222" spans="1:28" s="1" customFormat="1" ht="18" hidden="1" customHeight="1" thickTop="1">
      <c r="A222" s="444"/>
      <c r="B222" s="511" t="s">
        <v>39</v>
      </c>
      <c r="C222" s="512"/>
      <c r="D222" s="73"/>
      <c r="E222" s="73"/>
      <c r="F222" s="74"/>
      <c r="G222" s="427"/>
      <c r="H222" s="427"/>
      <c r="I222" s="163"/>
      <c r="J222" s="163"/>
      <c r="K222" s="10" t="s">
        <v>40</v>
      </c>
      <c r="L222" s="66"/>
      <c r="M222" s="12" t="str">
        <f>IF(L222&gt;0,VLOOKUP(L222,女子登録情報!$J$2:$K$21,2,0),"")</f>
        <v/>
      </c>
      <c r="N222" s="13"/>
      <c r="O222" s="71"/>
      <c r="P222" s="68" t="str">
        <f t="shared" si="109"/>
        <v/>
      </c>
      <c r="Q222" s="198"/>
      <c r="R222" s="72"/>
      <c r="S222" s="513"/>
      <c r="T222" s="514"/>
      <c r="U222" s="508"/>
      <c r="V222" s="508"/>
      <c r="AB222" s="178" t="str">
        <f t="shared" si="110"/>
        <v/>
      </c>
    </row>
    <row r="223" spans="1:28" s="1" customFormat="1" ht="18" hidden="1" customHeight="1" thickTop="1">
      <c r="A223" s="442">
        <v>75</v>
      </c>
      <c r="B223" s="515" t="s">
        <v>41</v>
      </c>
      <c r="C223" s="517"/>
      <c r="D223" s="517" t="str">
        <f>IF(C223&gt;0,VLOOKUP(C223,女子登録情報!$A$1:$H$2000,3,0),"")</f>
        <v/>
      </c>
      <c r="E223" s="517" t="str">
        <f>IF(C223&gt;0,VLOOKUP(C223,女子登録情報!$A$1:$H$2000,4,0),"")</f>
        <v/>
      </c>
      <c r="F223" s="63" t="str">
        <f>IF(C223&gt;0,VLOOKUP(C223,女子登録情報!$A$1:$H$2000,8,0),"")</f>
        <v/>
      </c>
      <c r="G223" s="425" t="e">
        <f>IF(F224&gt;0,VLOOKUP(F224,女子登録情報!$O$2:$P$48,2,0),"")</f>
        <v>#N/A</v>
      </c>
      <c r="H223" s="425" t="str">
        <f t="shared" ref="H223" si="120">IF(C223&gt;0,TEXT(C223,"100000000"),"")</f>
        <v/>
      </c>
      <c r="I223" s="162"/>
      <c r="J223" s="162"/>
      <c r="K223" s="4" t="s">
        <v>36</v>
      </c>
      <c r="L223" s="65"/>
      <c r="M223" s="6" t="str">
        <f>IF(L223&gt;0,VLOOKUP(L223,女子登録情報!$J$1:$K$21,2,0),"")</f>
        <v/>
      </c>
      <c r="N223" s="4" t="s">
        <v>37</v>
      </c>
      <c r="O223" s="67"/>
      <c r="P223" s="68" t="str">
        <f t="shared" si="109"/>
        <v/>
      </c>
      <c r="Q223" s="68"/>
      <c r="R223" s="69"/>
      <c r="S223" s="504"/>
      <c r="T223" s="505"/>
      <c r="U223" s="506"/>
      <c r="V223" s="506"/>
      <c r="AB223" s="178" t="str">
        <f t="shared" si="110"/>
        <v/>
      </c>
    </row>
    <row r="224" spans="1:28" s="1" customFormat="1" ht="18" hidden="1" customHeight="1" thickTop="1">
      <c r="A224" s="443"/>
      <c r="B224" s="516"/>
      <c r="C224" s="518"/>
      <c r="D224" s="518"/>
      <c r="E224" s="518"/>
      <c r="F224" s="64" t="str">
        <f>IF(C223&gt;0,VLOOKUP(C223,女子登録情報!$A$1:$H$2000,5,0),"")</f>
        <v/>
      </c>
      <c r="G224" s="426"/>
      <c r="H224" s="426"/>
      <c r="I224" s="162"/>
      <c r="J224" s="162"/>
      <c r="K224" s="9" t="s">
        <v>38</v>
      </c>
      <c r="L224" s="65"/>
      <c r="M224" s="6" t="str">
        <f>IF(L224&gt;0,VLOOKUP(L224,女子登録情報!$J$2:$K$21,2,0),"")</f>
        <v/>
      </c>
      <c r="N224" s="9"/>
      <c r="O224" s="70"/>
      <c r="P224" s="68" t="str">
        <f t="shared" si="109"/>
        <v/>
      </c>
      <c r="Q224" s="68"/>
      <c r="R224" s="69"/>
      <c r="S224" s="509"/>
      <c r="T224" s="510"/>
      <c r="U224" s="507"/>
      <c r="V224" s="507"/>
      <c r="AB224" s="178" t="str">
        <f t="shared" si="110"/>
        <v/>
      </c>
    </row>
    <row r="225" spans="1:28" s="1" customFormat="1" ht="18" hidden="1" customHeight="1" thickTop="1">
      <c r="A225" s="444"/>
      <c r="B225" s="511" t="s">
        <v>39</v>
      </c>
      <c r="C225" s="512"/>
      <c r="D225" s="73"/>
      <c r="E225" s="73"/>
      <c r="F225" s="74"/>
      <c r="G225" s="427"/>
      <c r="H225" s="427"/>
      <c r="I225" s="163"/>
      <c r="J225" s="163"/>
      <c r="K225" s="10" t="s">
        <v>40</v>
      </c>
      <c r="L225" s="66"/>
      <c r="M225" s="12" t="str">
        <f>IF(L225&gt;0,VLOOKUP(L225,女子登録情報!$J$2:$K$21,2,0),"")</f>
        <v/>
      </c>
      <c r="N225" s="13"/>
      <c r="O225" s="71"/>
      <c r="P225" s="68" t="str">
        <f t="shared" si="109"/>
        <v/>
      </c>
      <c r="Q225" s="198"/>
      <c r="R225" s="72"/>
      <c r="S225" s="513"/>
      <c r="T225" s="514"/>
      <c r="U225" s="508"/>
      <c r="V225" s="508"/>
      <c r="AB225" s="178" t="str">
        <f t="shared" si="110"/>
        <v/>
      </c>
    </row>
    <row r="226" spans="1:28" s="1" customFormat="1" ht="18" hidden="1" customHeight="1" thickTop="1">
      <c r="A226" s="442">
        <v>76</v>
      </c>
      <c r="B226" s="515" t="s">
        <v>41</v>
      </c>
      <c r="C226" s="517"/>
      <c r="D226" s="517" t="str">
        <f>IF(C226&gt;0,VLOOKUP(C226,女子登録情報!$A$1:$H$2000,3,0),"")</f>
        <v/>
      </c>
      <c r="E226" s="517" t="str">
        <f>IF(C226&gt;0,VLOOKUP(C226,女子登録情報!$A$1:$H$2000,4,0),"")</f>
        <v/>
      </c>
      <c r="F226" s="63" t="str">
        <f>IF(C226&gt;0,VLOOKUP(C226,女子登録情報!$A$1:$H$2000,8,0),"")</f>
        <v/>
      </c>
      <c r="G226" s="425" t="e">
        <f>IF(F227&gt;0,VLOOKUP(F227,女子登録情報!$O$2:$P$48,2,0),"")</f>
        <v>#N/A</v>
      </c>
      <c r="H226" s="425" t="str">
        <f t="shared" ref="H226" si="121">IF(C226&gt;0,TEXT(C226,"100000000"),"")</f>
        <v/>
      </c>
      <c r="I226" s="162"/>
      <c r="J226" s="162"/>
      <c r="K226" s="4" t="s">
        <v>36</v>
      </c>
      <c r="L226" s="65"/>
      <c r="M226" s="6" t="str">
        <f>IF(L226&gt;0,VLOOKUP(L226,女子登録情報!$J$1:$K$21,2,0),"")</f>
        <v/>
      </c>
      <c r="N226" s="4" t="s">
        <v>37</v>
      </c>
      <c r="O226" s="67"/>
      <c r="P226" s="68" t="str">
        <f t="shared" si="109"/>
        <v/>
      </c>
      <c r="Q226" s="68"/>
      <c r="R226" s="69"/>
      <c r="S226" s="504"/>
      <c r="T226" s="505"/>
      <c r="U226" s="506"/>
      <c r="V226" s="506"/>
      <c r="AB226" s="178" t="str">
        <f t="shared" si="110"/>
        <v/>
      </c>
    </row>
    <row r="227" spans="1:28" s="1" customFormat="1" ht="18" hidden="1" customHeight="1" thickTop="1">
      <c r="A227" s="443"/>
      <c r="B227" s="516"/>
      <c r="C227" s="518"/>
      <c r="D227" s="518"/>
      <c r="E227" s="518"/>
      <c r="F227" s="64" t="str">
        <f>IF(C226&gt;0,VLOOKUP(C226,女子登録情報!$A$1:$H$2000,5,0),"")</f>
        <v/>
      </c>
      <c r="G227" s="426"/>
      <c r="H227" s="426"/>
      <c r="I227" s="162"/>
      <c r="J227" s="162"/>
      <c r="K227" s="9" t="s">
        <v>38</v>
      </c>
      <c r="L227" s="65"/>
      <c r="M227" s="6" t="str">
        <f>IF(L227&gt;0,VLOOKUP(L227,女子登録情報!$J$2:$K$21,2,0),"")</f>
        <v/>
      </c>
      <c r="N227" s="9"/>
      <c r="O227" s="70"/>
      <c r="P227" s="68" t="str">
        <f t="shared" si="109"/>
        <v/>
      </c>
      <c r="Q227" s="68"/>
      <c r="R227" s="69"/>
      <c r="S227" s="509"/>
      <c r="T227" s="510"/>
      <c r="U227" s="507"/>
      <c r="V227" s="507"/>
      <c r="AB227" s="178" t="str">
        <f t="shared" si="110"/>
        <v/>
      </c>
    </row>
    <row r="228" spans="1:28" s="1" customFormat="1" ht="18" hidden="1" customHeight="1" thickTop="1">
      <c r="A228" s="444"/>
      <c r="B228" s="511" t="s">
        <v>39</v>
      </c>
      <c r="C228" s="512"/>
      <c r="D228" s="73"/>
      <c r="E228" s="73"/>
      <c r="F228" s="74"/>
      <c r="G228" s="427"/>
      <c r="H228" s="427"/>
      <c r="I228" s="163"/>
      <c r="J228" s="163"/>
      <c r="K228" s="10" t="s">
        <v>40</v>
      </c>
      <c r="L228" s="66"/>
      <c r="M228" s="12" t="str">
        <f>IF(L228&gt;0,VLOOKUP(L228,女子登録情報!$J$2:$K$21,2,0),"")</f>
        <v/>
      </c>
      <c r="N228" s="13"/>
      <c r="O228" s="71"/>
      <c r="P228" s="68" t="str">
        <f t="shared" si="109"/>
        <v/>
      </c>
      <c r="Q228" s="198"/>
      <c r="R228" s="72"/>
      <c r="S228" s="513"/>
      <c r="T228" s="514"/>
      <c r="U228" s="508"/>
      <c r="V228" s="508"/>
      <c r="AB228" s="178" t="str">
        <f t="shared" si="110"/>
        <v/>
      </c>
    </row>
    <row r="229" spans="1:28" s="1" customFormat="1" ht="18" hidden="1" customHeight="1" thickTop="1">
      <c r="A229" s="442">
        <v>77</v>
      </c>
      <c r="B229" s="515" t="s">
        <v>41</v>
      </c>
      <c r="C229" s="517"/>
      <c r="D229" s="517" t="str">
        <f>IF(C229&gt;0,VLOOKUP(C229,女子登録情報!$A$1:$H$2000,3,0),"")</f>
        <v/>
      </c>
      <c r="E229" s="517" t="str">
        <f>IF(C229&gt;0,VLOOKUP(C229,女子登録情報!$A$1:$H$2000,4,0),"")</f>
        <v/>
      </c>
      <c r="F229" s="63" t="str">
        <f>IF(C229&gt;0,VLOOKUP(C229,女子登録情報!$A$1:$H$2000,8,0),"")</f>
        <v/>
      </c>
      <c r="G229" s="425" t="e">
        <f>IF(F230&gt;0,VLOOKUP(F230,女子登録情報!$O$2:$P$48,2,0),"")</f>
        <v>#N/A</v>
      </c>
      <c r="H229" s="425" t="str">
        <f t="shared" ref="H229" si="122">IF(C229&gt;0,TEXT(C229,"100000000"),"")</f>
        <v/>
      </c>
      <c r="I229" s="162"/>
      <c r="J229" s="162"/>
      <c r="K229" s="4" t="s">
        <v>36</v>
      </c>
      <c r="L229" s="65"/>
      <c r="M229" s="6" t="str">
        <f>IF(L229&gt;0,VLOOKUP(L229,女子登録情報!$J$1:$K$21,2,0),"")</f>
        <v/>
      </c>
      <c r="N229" s="4" t="s">
        <v>37</v>
      </c>
      <c r="O229" s="67"/>
      <c r="P229" s="68" t="str">
        <f t="shared" si="109"/>
        <v/>
      </c>
      <c r="Q229" s="68"/>
      <c r="R229" s="69"/>
      <c r="S229" s="504"/>
      <c r="T229" s="505"/>
      <c r="U229" s="506"/>
      <c r="V229" s="506"/>
      <c r="AB229" s="178" t="str">
        <f t="shared" si="110"/>
        <v/>
      </c>
    </row>
    <row r="230" spans="1:28" s="1" customFormat="1" ht="18" hidden="1" customHeight="1" thickTop="1">
      <c r="A230" s="443"/>
      <c r="B230" s="516"/>
      <c r="C230" s="518"/>
      <c r="D230" s="518"/>
      <c r="E230" s="518"/>
      <c r="F230" s="64" t="str">
        <f>IF(C229&gt;0,VLOOKUP(C229,女子登録情報!$A$1:$H$2000,5,0),"")</f>
        <v/>
      </c>
      <c r="G230" s="426"/>
      <c r="H230" s="426"/>
      <c r="I230" s="162"/>
      <c r="J230" s="162"/>
      <c r="K230" s="9" t="s">
        <v>38</v>
      </c>
      <c r="L230" s="65"/>
      <c r="M230" s="6" t="str">
        <f>IF(L230&gt;0,VLOOKUP(L230,女子登録情報!$J$2:$K$21,2,0),"")</f>
        <v/>
      </c>
      <c r="N230" s="9"/>
      <c r="O230" s="70"/>
      <c r="P230" s="68" t="str">
        <f t="shared" si="109"/>
        <v/>
      </c>
      <c r="Q230" s="68"/>
      <c r="R230" s="69"/>
      <c r="S230" s="509"/>
      <c r="T230" s="510"/>
      <c r="U230" s="507"/>
      <c r="V230" s="507"/>
      <c r="AB230" s="178" t="str">
        <f t="shared" si="110"/>
        <v/>
      </c>
    </row>
    <row r="231" spans="1:28" s="1" customFormat="1" ht="18" hidden="1" customHeight="1" thickTop="1">
      <c r="A231" s="444"/>
      <c r="B231" s="511" t="s">
        <v>39</v>
      </c>
      <c r="C231" s="512"/>
      <c r="D231" s="73"/>
      <c r="E231" s="73"/>
      <c r="F231" s="74"/>
      <c r="G231" s="427"/>
      <c r="H231" s="427"/>
      <c r="I231" s="163"/>
      <c r="J231" s="163"/>
      <c r="K231" s="10" t="s">
        <v>40</v>
      </c>
      <c r="L231" s="66"/>
      <c r="M231" s="12" t="str">
        <f>IF(L231&gt;0,VLOOKUP(L231,女子登録情報!$J$2:$K$21,2,0),"")</f>
        <v/>
      </c>
      <c r="N231" s="13"/>
      <c r="O231" s="71"/>
      <c r="P231" s="68" t="str">
        <f t="shared" si="109"/>
        <v/>
      </c>
      <c r="Q231" s="198"/>
      <c r="R231" s="72"/>
      <c r="S231" s="513"/>
      <c r="T231" s="514"/>
      <c r="U231" s="508"/>
      <c r="V231" s="508"/>
      <c r="AB231" s="178" t="str">
        <f t="shared" si="110"/>
        <v/>
      </c>
    </row>
    <row r="232" spans="1:28" s="1" customFormat="1" ht="18" hidden="1" customHeight="1" thickTop="1">
      <c r="A232" s="442">
        <v>78</v>
      </c>
      <c r="B232" s="515" t="s">
        <v>41</v>
      </c>
      <c r="C232" s="517"/>
      <c r="D232" s="517" t="str">
        <f>IF(C232&gt;0,VLOOKUP(C232,女子登録情報!$A$1:$H$2000,3,0),"")</f>
        <v/>
      </c>
      <c r="E232" s="517" t="str">
        <f>IF(C232&gt;0,VLOOKUP(C232,女子登録情報!$A$1:$H$2000,4,0),"")</f>
        <v/>
      </c>
      <c r="F232" s="63" t="str">
        <f>IF(C232&gt;0,VLOOKUP(C232,女子登録情報!$A$1:$H$2000,8,0),"")</f>
        <v/>
      </c>
      <c r="G232" s="425" t="e">
        <f>IF(F233&gt;0,VLOOKUP(F233,女子登録情報!$O$2:$P$48,2,0),"")</f>
        <v>#N/A</v>
      </c>
      <c r="H232" s="425" t="str">
        <f t="shared" ref="H232" si="123">IF(C232&gt;0,TEXT(C232,"100000000"),"")</f>
        <v/>
      </c>
      <c r="I232" s="162"/>
      <c r="J232" s="162"/>
      <c r="K232" s="4" t="s">
        <v>36</v>
      </c>
      <c r="L232" s="65"/>
      <c r="M232" s="6" t="str">
        <f>IF(L232&gt;0,VLOOKUP(L232,女子登録情報!$J$1:$K$21,2,0),"")</f>
        <v/>
      </c>
      <c r="N232" s="4" t="s">
        <v>37</v>
      </c>
      <c r="O232" s="67"/>
      <c r="P232" s="68" t="str">
        <f t="shared" si="109"/>
        <v/>
      </c>
      <c r="Q232" s="68"/>
      <c r="R232" s="69"/>
      <c r="S232" s="504"/>
      <c r="T232" s="505"/>
      <c r="U232" s="506"/>
      <c r="V232" s="506"/>
      <c r="AB232" s="178" t="str">
        <f t="shared" si="110"/>
        <v/>
      </c>
    </row>
    <row r="233" spans="1:28" s="1" customFormat="1" ht="18" hidden="1" customHeight="1" thickTop="1">
      <c r="A233" s="443"/>
      <c r="B233" s="516"/>
      <c r="C233" s="518"/>
      <c r="D233" s="518"/>
      <c r="E233" s="518"/>
      <c r="F233" s="64" t="str">
        <f>IF(C232&gt;0,VLOOKUP(C232,女子登録情報!$A$1:$H$2000,5,0),"")</f>
        <v/>
      </c>
      <c r="G233" s="426"/>
      <c r="H233" s="426"/>
      <c r="I233" s="162"/>
      <c r="J233" s="162"/>
      <c r="K233" s="9" t="s">
        <v>38</v>
      </c>
      <c r="L233" s="65"/>
      <c r="M233" s="6" t="str">
        <f>IF(L233&gt;0,VLOOKUP(L233,女子登録情報!$J$2:$K$21,2,0),"")</f>
        <v/>
      </c>
      <c r="N233" s="9"/>
      <c r="O233" s="70"/>
      <c r="P233" s="68" t="str">
        <f t="shared" si="109"/>
        <v/>
      </c>
      <c r="Q233" s="68"/>
      <c r="R233" s="69"/>
      <c r="S233" s="509"/>
      <c r="T233" s="510"/>
      <c r="U233" s="507"/>
      <c r="V233" s="507"/>
      <c r="AB233" s="178" t="str">
        <f t="shared" si="110"/>
        <v/>
      </c>
    </row>
    <row r="234" spans="1:28" s="1" customFormat="1" ht="18" hidden="1" customHeight="1" thickTop="1">
      <c r="A234" s="444"/>
      <c r="B234" s="511" t="s">
        <v>39</v>
      </c>
      <c r="C234" s="512"/>
      <c r="D234" s="73"/>
      <c r="E234" s="73"/>
      <c r="F234" s="74"/>
      <c r="G234" s="427"/>
      <c r="H234" s="427"/>
      <c r="I234" s="163"/>
      <c r="J234" s="163"/>
      <c r="K234" s="10" t="s">
        <v>40</v>
      </c>
      <c r="L234" s="66"/>
      <c r="M234" s="12" t="str">
        <f>IF(L234&gt;0,VLOOKUP(L234,女子登録情報!$J$2:$K$21,2,0),"")</f>
        <v/>
      </c>
      <c r="N234" s="13"/>
      <c r="O234" s="71"/>
      <c r="P234" s="68" t="str">
        <f t="shared" si="109"/>
        <v/>
      </c>
      <c r="Q234" s="198"/>
      <c r="R234" s="72"/>
      <c r="S234" s="513"/>
      <c r="T234" s="514"/>
      <c r="U234" s="508"/>
      <c r="V234" s="508"/>
      <c r="AB234" s="178" t="str">
        <f t="shared" si="110"/>
        <v/>
      </c>
    </row>
    <row r="235" spans="1:28" s="1" customFormat="1" ht="18" hidden="1" customHeight="1" thickTop="1">
      <c r="A235" s="442">
        <v>79</v>
      </c>
      <c r="B235" s="515" t="s">
        <v>41</v>
      </c>
      <c r="C235" s="517"/>
      <c r="D235" s="517" t="str">
        <f>IF(C235&gt;0,VLOOKUP(C235,女子登録情報!$A$1:$H$2000,3,0),"")</f>
        <v/>
      </c>
      <c r="E235" s="517" t="str">
        <f>IF(C235&gt;0,VLOOKUP(C235,女子登録情報!$A$1:$H$2000,4,0),"")</f>
        <v/>
      </c>
      <c r="F235" s="63" t="str">
        <f>IF(C235&gt;0,VLOOKUP(C235,女子登録情報!$A$1:$H$2000,8,0),"")</f>
        <v/>
      </c>
      <c r="G235" s="425" t="e">
        <f>IF(F236&gt;0,VLOOKUP(F236,女子登録情報!$O$2:$P$48,2,0),"")</f>
        <v>#N/A</v>
      </c>
      <c r="H235" s="425" t="str">
        <f t="shared" ref="H235" si="124">IF(C235&gt;0,TEXT(C235,"100000000"),"")</f>
        <v/>
      </c>
      <c r="I235" s="162"/>
      <c r="J235" s="162"/>
      <c r="K235" s="4" t="s">
        <v>36</v>
      </c>
      <c r="L235" s="65"/>
      <c r="M235" s="6" t="str">
        <f>IF(L235&gt;0,VLOOKUP(L235,女子登録情報!$J$1:$K$21,2,0),"")</f>
        <v/>
      </c>
      <c r="N235" s="4" t="s">
        <v>37</v>
      </c>
      <c r="O235" s="67"/>
      <c r="P235" s="68" t="str">
        <f t="shared" si="109"/>
        <v/>
      </c>
      <c r="Q235" s="68"/>
      <c r="R235" s="69"/>
      <c r="S235" s="504"/>
      <c r="T235" s="505"/>
      <c r="U235" s="506"/>
      <c r="V235" s="506"/>
      <c r="AB235" s="178" t="str">
        <f t="shared" si="110"/>
        <v/>
      </c>
    </row>
    <row r="236" spans="1:28" s="1" customFormat="1" ht="18" hidden="1" customHeight="1" thickTop="1">
      <c r="A236" s="443"/>
      <c r="B236" s="516"/>
      <c r="C236" s="518"/>
      <c r="D236" s="518"/>
      <c r="E236" s="518"/>
      <c r="F236" s="64" t="str">
        <f>IF(C235&gt;0,VLOOKUP(C235,女子登録情報!$A$1:$H$2000,5,0),"")</f>
        <v/>
      </c>
      <c r="G236" s="426"/>
      <c r="H236" s="426"/>
      <c r="I236" s="162"/>
      <c r="J236" s="162"/>
      <c r="K236" s="9" t="s">
        <v>38</v>
      </c>
      <c r="L236" s="65"/>
      <c r="M236" s="6" t="str">
        <f>IF(L236&gt;0,VLOOKUP(L236,女子登録情報!$J$2:$K$21,2,0),"")</f>
        <v/>
      </c>
      <c r="N236" s="9"/>
      <c r="O236" s="70"/>
      <c r="P236" s="68" t="str">
        <f t="shared" si="109"/>
        <v/>
      </c>
      <c r="Q236" s="68"/>
      <c r="R236" s="69"/>
      <c r="S236" s="509"/>
      <c r="T236" s="510"/>
      <c r="U236" s="507"/>
      <c r="V236" s="507"/>
      <c r="AB236" s="178" t="str">
        <f t="shared" si="110"/>
        <v/>
      </c>
    </row>
    <row r="237" spans="1:28" s="1" customFormat="1" ht="18" hidden="1" customHeight="1" thickTop="1">
      <c r="A237" s="444"/>
      <c r="B237" s="511" t="s">
        <v>39</v>
      </c>
      <c r="C237" s="512"/>
      <c r="D237" s="73"/>
      <c r="E237" s="73"/>
      <c r="F237" s="74"/>
      <c r="G237" s="427"/>
      <c r="H237" s="427"/>
      <c r="I237" s="163"/>
      <c r="J237" s="163"/>
      <c r="K237" s="10" t="s">
        <v>40</v>
      </c>
      <c r="L237" s="66"/>
      <c r="M237" s="12" t="str">
        <f>IF(L237&gt;0,VLOOKUP(L237,女子登録情報!$J$2:$K$21,2,0),"")</f>
        <v/>
      </c>
      <c r="N237" s="13"/>
      <c r="O237" s="71"/>
      <c r="P237" s="68" t="str">
        <f t="shared" si="109"/>
        <v/>
      </c>
      <c r="Q237" s="198"/>
      <c r="R237" s="72"/>
      <c r="S237" s="513"/>
      <c r="T237" s="514"/>
      <c r="U237" s="508"/>
      <c r="V237" s="508"/>
      <c r="AB237" s="178" t="str">
        <f t="shared" si="110"/>
        <v/>
      </c>
    </row>
    <row r="238" spans="1:28" s="1" customFormat="1" ht="18" hidden="1" customHeight="1" thickTop="1">
      <c r="A238" s="442">
        <v>80</v>
      </c>
      <c r="B238" s="515" t="s">
        <v>41</v>
      </c>
      <c r="C238" s="517"/>
      <c r="D238" s="517" t="str">
        <f>IF(C238&gt;0,VLOOKUP(C238,女子登録情報!$A$1:$H$2000,3,0),"")</f>
        <v/>
      </c>
      <c r="E238" s="517" t="str">
        <f>IF(C238&gt;0,VLOOKUP(C238,女子登録情報!$A$1:$H$2000,4,0),"")</f>
        <v/>
      </c>
      <c r="F238" s="63" t="str">
        <f>IF(C238&gt;0,VLOOKUP(C238,女子登録情報!$A$1:$H$2000,8,0),"")</f>
        <v/>
      </c>
      <c r="G238" s="425" t="e">
        <f>IF(F239&gt;0,VLOOKUP(F239,女子登録情報!$O$2:$P$48,2,0),"")</f>
        <v>#N/A</v>
      </c>
      <c r="H238" s="425" t="str">
        <f t="shared" ref="H238" si="125">IF(C238&gt;0,TEXT(C238,"100000000"),"")</f>
        <v/>
      </c>
      <c r="I238" s="162"/>
      <c r="J238" s="162"/>
      <c r="K238" s="4" t="s">
        <v>36</v>
      </c>
      <c r="L238" s="65"/>
      <c r="M238" s="6" t="str">
        <f>IF(L238&gt;0,VLOOKUP(L238,女子登録情報!$J$1:$K$21,2,0),"")</f>
        <v/>
      </c>
      <c r="N238" s="4" t="s">
        <v>37</v>
      </c>
      <c r="O238" s="67"/>
      <c r="P238" s="68" t="str">
        <f t="shared" si="109"/>
        <v/>
      </c>
      <c r="Q238" s="68"/>
      <c r="R238" s="69"/>
      <c r="S238" s="504"/>
      <c r="T238" s="505"/>
      <c r="U238" s="506"/>
      <c r="V238" s="506"/>
      <c r="AB238" s="178" t="str">
        <f t="shared" si="110"/>
        <v/>
      </c>
    </row>
    <row r="239" spans="1:28" s="1" customFormat="1" ht="18" hidden="1" customHeight="1" thickTop="1">
      <c r="A239" s="443"/>
      <c r="B239" s="516"/>
      <c r="C239" s="518"/>
      <c r="D239" s="518"/>
      <c r="E239" s="518"/>
      <c r="F239" s="64" t="str">
        <f>IF(C238&gt;0,VLOOKUP(C238,女子登録情報!$A$1:$H$2000,5,0),"")</f>
        <v/>
      </c>
      <c r="G239" s="426"/>
      <c r="H239" s="426"/>
      <c r="I239" s="162"/>
      <c r="J239" s="162"/>
      <c r="K239" s="9" t="s">
        <v>38</v>
      </c>
      <c r="L239" s="65"/>
      <c r="M239" s="6" t="str">
        <f>IF(L239&gt;0,VLOOKUP(L239,女子登録情報!$J$2:$K$21,2,0),"")</f>
        <v/>
      </c>
      <c r="N239" s="9"/>
      <c r="O239" s="70"/>
      <c r="P239" s="68" t="str">
        <f t="shared" si="109"/>
        <v/>
      </c>
      <c r="Q239" s="68"/>
      <c r="R239" s="69"/>
      <c r="S239" s="509"/>
      <c r="T239" s="510"/>
      <c r="U239" s="507"/>
      <c r="V239" s="507"/>
      <c r="AB239" s="178" t="str">
        <f t="shared" si="110"/>
        <v/>
      </c>
    </row>
    <row r="240" spans="1:28" s="1" customFormat="1" ht="18" hidden="1" customHeight="1" thickTop="1">
      <c r="A240" s="444"/>
      <c r="B240" s="511" t="s">
        <v>39</v>
      </c>
      <c r="C240" s="512"/>
      <c r="D240" s="73"/>
      <c r="E240" s="73"/>
      <c r="F240" s="74"/>
      <c r="G240" s="427"/>
      <c r="H240" s="427"/>
      <c r="I240" s="163"/>
      <c r="J240" s="163"/>
      <c r="K240" s="10" t="s">
        <v>40</v>
      </c>
      <c r="L240" s="66"/>
      <c r="M240" s="12" t="str">
        <f>IF(L240&gt;0,VLOOKUP(L240,女子登録情報!$J$2:$K$21,2,0),"")</f>
        <v/>
      </c>
      <c r="N240" s="13"/>
      <c r="O240" s="71"/>
      <c r="P240" s="68" t="str">
        <f t="shared" si="109"/>
        <v/>
      </c>
      <c r="Q240" s="198"/>
      <c r="R240" s="72"/>
      <c r="S240" s="513"/>
      <c r="T240" s="514"/>
      <c r="U240" s="508"/>
      <c r="V240" s="508"/>
      <c r="AB240" s="178" t="str">
        <f t="shared" si="110"/>
        <v/>
      </c>
    </row>
    <row r="241" spans="1:28" s="1" customFormat="1" ht="18" hidden="1" customHeight="1" thickTop="1">
      <c r="A241" s="442">
        <v>81</v>
      </c>
      <c r="B241" s="515" t="s">
        <v>41</v>
      </c>
      <c r="C241" s="517"/>
      <c r="D241" s="517" t="str">
        <f>IF(C241&gt;0,VLOOKUP(C241,女子登録情報!$A$1:$H$2000,3,0),"")</f>
        <v/>
      </c>
      <c r="E241" s="517" t="str">
        <f>IF(C241&gt;0,VLOOKUP(C241,女子登録情報!$A$1:$H$2000,4,0),"")</f>
        <v/>
      </c>
      <c r="F241" s="63" t="str">
        <f>IF(C241&gt;0,VLOOKUP(C241,女子登録情報!$A$1:$H$2000,8,0),"")</f>
        <v/>
      </c>
      <c r="G241" s="425" t="e">
        <f>IF(F242&gt;0,VLOOKUP(F242,女子登録情報!$O$2:$P$48,2,0),"")</f>
        <v>#N/A</v>
      </c>
      <c r="H241" s="425" t="str">
        <f t="shared" ref="H241" si="126">IF(C241&gt;0,TEXT(C241,"100000000"),"")</f>
        <v/>
      </c>
      <c r="I241" s="162"/>
      <c r="J241" s="162"/>
      <c r="K241" s="4" t="s">
        <v>36</v>
      </c>
      <c r="L241" s="65"/>
      <c r="M241" s="6" t="str">
        <f>IF(L241&gt;0,VLOOKUP(L241,女子登録情報!$J$1:$K$21,2,0),"")</f>
        <v/>
      </c>
      <c r="N241" s="4" t="s">
        <v>37</v>
      </c>
      <c r="O241" s="67"/>
      <c r="P241" s="68" t="str">
        <f t="shared" si="109"/>
        <v/>
      </c>
      <c r="Q241" s="68"/>
      <c r="R241" s="69"/>
      <c r="S241" s="504"/>
      <c r="T241" s="505"/>
      <c r="U241" s="506"/>
      <c r="V241" s="506"/>
      <c r="AB241" s="178" t="str">
        <f t="shared" si="110"/>
        <v/>
      </c>
    </row>
    <row r="242" spans="1:28" s="1" customFormat="1" ht="18" hidden="1" customHeight="1" thickTop="1">
      <c r="A242" s="443"/>
      <c r="B242" s="516"/>
      <c r="C242" s="518"/>
      <c r="D242" s="518"/>
      <c r="E242" s="518"/>
      <c r="F242" s="64" t="str">
        <f>IF(C241&gt;0,VLOOKUP(C241,女子登録情報!$A$1:$H$2000,5,0),"")</f>
        <v/>
      </c>
      <c r="G242" s="426"/>
      <c r="H242" s="426"/>
      <c r="I242" s="162"/>
      <c r="J242" s="162"/>
      <c r="K242" s="9" t="s">
        <v>38</v>
      </c>
      <c r="L242" s="65"/>
      <c r="M242" s="6" t="str">
        <f>IF(L242&gt;0,VLOOKUP(L242,女子登録情報!$J$2:$K$21,2,0),"")</f>
        <v/>
      </c>
      <c r="N242" s="9"/>
      <c r="O242" s="70"/>
      <c r="P242" s="68" t="str">
        <f t="shared" si="109"/>
        <v/>
      </c>
      <c r="Q242" s="68"/>
      <c r="R242" s="69"/>
      <c r="S242" s="509"/>
      <c r="T242" s="510"/>
      <c r="U242" s="507"/>
      <c r="V242" s="507"/>
      <c r="AB242" s="178" t="str">
        <f t="shared" si="110"/>
        <v/>
      </c>
    </row>
    <row r="243" spans="1:28" s="1" customFormat="1" ht="18" hidden="1" customHeight="1" thickTop="1">
      <c r="A243" s="444"/>
      <c r="B243" s="511" t="s">
        <v>39</v>
      </c>
      <c r="C243" s="512"/>
      <c r="D243" s="73"/>
      <c r="E243" s="73"/>
      <c r="F243" s="74"/>
      <c r="G243" s="427"/>
      <c r="H243" s="427"/>
      <c r="I243" s="163"/>
      <c r="J243" s="163"/>
      <c r="K243" s="10" t="s">
        <v>40</v>
      </c>
      <c r="L243" s="66"/>
      <c r="M243" s="12" t="str">
        <f>IF(L243&gt;0,VLOOKUP(L243,女子登録情報!$J$2:$K$21,2,0),"")</f>
        <v/>
      </c>
      <c r="N243" s="13"/>
      <c r="O243" s="71"/>
      <c r="P243" s="68" t="str">
        <f t="shared" si="109"/>
        <v/>
      </c>
      <c r="Q243" s="198"/>
      <c r="R243" s="72"/>
      <c r="S243" s="513"/>
      <c r="T243" s="514"/>
      <c r="U243" s="508"/>
      <c r="V243" s="508"/>
      <c r="AB243" s="178" t="str">
        <f t="shared" si="110"/>
        <v/>
      </c>
    </row>
    <row r="244" spans="1:28" s="1" customFormat="1" ht="18" hidden="1" customHeight="1" thickTop="1">
      <c r="A244" s="442">
        <v>82</v>
      </c>
      <c r="B244" s="515" t="s">
        <v>41</v>
      </c>
      <c r="C244" s="517"/>
      <c r="D244" s="517" t="str">
        <f>IF(C244&gt;0,VLOOKUP(C244,女子登録情報!$A$1:$H$2000,3,0),"")</f>
        <v/>
      </c>
      <c r="E244" s="517" t="str">
        <f>IF(C244&gt;0,VLOOKUP(C244,女子登録情報!$A$1:$H$2000,4,0),"")</f>
        <v/>
      </c>
      <c r="F244" s="63" t="str">
        <f>IF(C244&gt;0,VLOOKUP(C244,女子登録情報!$A$1:$H$2000,8,0),"")</f>
        <v/>
      </c>
      <c r="G244" s="425" t="e">
        <f>IF(F245&gt;0,VLOOKUP(F245,女子登録情報!$O$2:$P$48,2,0),"")</f>
        <v>#N/A</v>
      </c>
      <c r="H244" s="425" t="str">
        <f t="shared" ref="H244" si="127">IF(C244&gt;0,TEXT(C244,"100000000"),"")</f>
        <v/>
      </c>
      <c r="I244" s="162"/>
      <c r="J244" s="162"/>
      <c r="K244" s="4" t="s">
        <v>36</v>
      </c>
      <c r="L244" s="65"/>
      <c r="M244" s="6" t="str">
        <f>IF(L244&gt;0,VLOOKUP(L244,女子登録情報!$J$1:$K$21,2,0),"")</f>
        <v/>
      </c>
      <c r="N244" s="4" t="s">
        <v>37</v>
      </c>
      <c r="O244" s="67"/>
      <c r="P244" s="68" t="str">
        <f t="shared" si="109"/>
        <v/>
      </c>
      <c r="Q244" s="68"/>
      <c r="R244" s="69"/>
      <c r="S244" s="504"/>
      <c r="T244" s="505"/>
      <c r="U244" s="506"/>
      <c r="V244" s="506"/>
      <c r="AB244" s="178" t="str">
        <f t="shared" si="110"/>
        <v/>
      </c>
    </row>
    <row r="245" spans="1:28" s="1" customFormat="1" ht="18" hidden="1" customHeight="1" thickTop="1">
      <c r="A245" s="443"/>
      <c r="B245" s="516"/>
      <c r="C245" s="518"/>
      <c r="D245" s="518"/>
      <c r="E245" s="518"/>
      <c r="F245" s="64" t="str">
        <f>IF(C244&gt;0,VLOOKUP(C244,女子登録情報!$A$1:$H$2000,5,0),"")</f>
        <v/>
      </c>
      <c r="G245" s="426"/>
      <c r="H245" s="426"/>
      <c r="I245" s="162"/>
      <c r="J245" s="162"/>
      <c r="K245" s="9" t="s">
        <v>38</v>
      </c>
      <c r="L245" s="65"/>
      <c r="M245" s="6" t="str">
        <f>IF(L245&gt;0,VLOOKUP(L245,女子登録情報!$J$2:$K$21,2,0),"")</f>
        <v/>
      </c>
      <c r="N245" s="9"/>
      <c r="O245" s="70"/>
      <c r="P245" s="68" t="str">
        <f t="shared" si="109"/>
        <v/>
      </c>
      <c r="Q245" s="68"/>
      <c r="R245" s="69"/>
      <c r="S245" s="509"/>
      <c r="T245" s="510"/>
      <c r="U245" s="507"/>
      <c r="V245" s="507"/>
      <c r="AB245" s="178" t="str">
        <f t="shared" si="110"/>
        <v/>
      </c>
    </row>
    <row r="246" spans="1:28" s="1" customFormat="1" ht="18" hidden="1" customHeight="1" thickTop="1">
      <c r="A246" s="444"/>
      <c r="B246" s="511" t="s">
        <v>39</v>
      </c>
      <c r="C246" s="512"/>
      <c r="D246" s="73"/>
      <c r="E246" s="73"/>
      <c r="F246" s="74"/>
      <c r="G246" s="427"/>
      <c r="H246" s="427"/>
      <c r="I246" s="163"/>
      <c r="J246" s="163"/>
      <c r="K246" s="10" t="s">
        <v>40</v>
      </c>
      <c r="L246" s="66"/>
      <c r="M246" s="12" t="str">
        <f>IF(L246&gt;0,VLOOKUP(L246,女子登録情報!$J$2:$K$21,2,0),"")</f>
        <v/>
      </c>
      <c r="N246" s="13"/>
      <c r="O246" s="71"/>
      <c r="P246" s="68" t="str">
        <f t="shared" si="109"/>
        <v/>
      </c>
      <c r="Q246" s="198"/>
      <c r="R246" s="72"/>
      <c r="S246" s="513"/>
      <c r="T246" s="514"/>
      <c r="U246" s="508"/>
      <c r="V246" s="508"/>
      <c r="AB246" s="178" t="str">
        <f t="shared" si="110"/>
        <v/>
      </c>
    </row>
    <row r="247" spans="1:28" s="1" customFormat="1" ht="18" hidden="1" customHeight="1" thickTop="1">
      <c r="A247" s="442">
        <v>83</v>
      </c>
      <c r="B247" s="515" t="s">
        <v>41</v>
      </c>
      <c r="C247" s="517"/>
      <c r="D247" s="517" t="str">
        <f>IF(C247&gt;0,VLOOKUP(C247,女子登録情報!$A$1:$H$2000,3,0),"")</f>
        <v/>
      </c>
      <c r="E247" s="517" t="str">
        <f>IF(C247&gt;0,VLOOKUP(C247,女子登録情報!$A$1:$H$2000,4,0),"")</f>
        <v/>
      </c>
      <c r="F247" s="63" t="str">
        <f>IF(C247&gt;0,VLOOKUP(C247,女子登録情報!$A$1:$H$2000,8,0),"")</f>
        <v/>
      </c>
      <c r="G247" s="425" t="e">
        <f>IF(F248&gt;0,VLOOKUP(F248,女子登録情報!$O$2:$P$48,2,0),"")</f>
        <v>#N/A</v>
      </c>
      <c r="H247" s="425" t="str">
        <f t="shared" ref="H247" si="128">IF(C247&gt;0,TEXT(C247,"100000000"),"")</f>
        <v/>
      </c>
      <c r="I247" s="162"/>
      <c r="J247" s="162"/>
      <c r="K247" s="4" t="s">
        <v>36</v>
      </c>
      <c r="L247" s="65"/>
      <c r="M247" s="6" t="str">
        <f>IF(L247&gt;0,VLOOKUP(L247,女子登録情報!$J$1:$K$21,2,0),"")</f>
        <v/>
      </c>
      <c r="N247" s="4" t="s">
        <v>37</v>
      </c>
      <c r="O247" s="67"/>
      <c r="P247" s="68" t="str">
        <f t="shared" si="109"/>
        <v/>
      </c>
      <c r="Q247" s="68"/>
      <c r="R247" s="69"/>
      <c r="S247" s="504"/>
      <c r="T247" s="505"/>
      <c r="U247" s="506"/>
      <c r="V247" s="506"/>
      <c r="AB247" s="178" t="str">
        <f t="shared" si="110"/>
        <v/>
      </c>
    </row>
    <row r="248" spans="1:28" s="1" customFormat="1" ht="18" hidden="1" customHeight="1" thickTop="1">
      <c r="A248" s="443"/>
      <c r="B248" s="516"/>
      <c r="C248" s="518"/>
      <c r="D248" s="518"/>
      <c r="E248" s="518"/>
      <c r="F248" s="64" t="str">
        <f>IF(C247&gt;0,VLOOKUP(C247,女子登録情報!$A$1:$H$2000,5,0),"")</f>
        <v/>
      </c>
      <c r="G248" s="426"/>
      <c r="H248" s="426"/>
      <c r="I248" s="162"/>
      <c r="J248" s="162"/>
      <c r="K248" s="9" t="s">
        <v>38</v>
      </c>
      <c r="L248" s="65"/>
      <c r="M248" s="6" t="str">
        <f>IF(L248&gt;0,VLOOKUP(L248,女子登録情報!$J$2:$K$21,2,0),"")</f>
        <v/>
      </c>
      <c r="N248" s="9"/>
      <c r="O248" s="70"/>
      <c r="P248" s="68" t="str">
        <f t="shared" si="109"/>
        <v/>
      </c>
      <c r="Q248" s="68"/>
      <c r="R248" s="69"/>
      <c r="S248" s="509"/>
      <c r="T248" s="510"/>
      <c r="U248" s="507"/>
      <c r="V248" s="507"/>
      <c r="AB248" s="178" t="str">
        <f t="shared" si="110"/>
        <v/>
      </c>
    </row>
    <row r="249" spans="1:28" s="1" customFormat="1" ht="18" hidden="1" customHeight="1" thickTop="1">
      <c r="A249" s="444"/>
      <c r="B249" s="511" t="s">
        <v>39</v>
      </c>
      <c r="C249" s="512"/>
      <c r="D249" s="73"/>
      <c r="E249" s="73"/>
      <c r="F249" s="74"/>
      <c r="G249" s="427"/>
      <c r="H249" s="427"/>
      <c r="I249" s="163"/>
      <c r="J249" s="163"/>
      <c r="K249" s="10" t="s">
        <v>40</v>
      </c>
      <c r="L249" s="66"/>
      <c r="M249" s="12" t="str">
        <f>IF(L249&gt;0,VLOOKUP(L249,女子登録情報!$J$2:$K$21,2,0),"")</f>
        <v/>
      </c>
      <c r="N249" s="13"/>
      <c r="O249" s="71"/>
      <c r="P249" s="68" t="str">
        <f t="shared" si="109"/>
        <v/>
      </c>
      <c r="Q249" s="198"/>
      <c r="R249" s="72"/>
      <c r="S249" s="513"/>
      <c r="T249" s="514"/>
      <c r="U249" s="508"/>
      <c r="V249" s="508"/>
      <c r="AB249" s="178" t="str">
        <f t="shared" si="110"/>
        <v/>
      </c>
    </row>
    <row r="250" spans="1:28" s="1" customFormat="1" ht="18" hidden="1" customHeight="1" thickTop="1">
      <c r="A250" s="442">
        <v>84</v>
      </c>
      <c r="B250" s="515" t="s">
        <v>41</v>
      </c>
      <c r="C250" s="517"/>
      <c r="D250" s="517" t="str">
        <f>IF(C250&gt;0,VLOOKUP(C250,女子登録情報!$A$1:$H$2000,3,0),"")</f>
        <v/>
      </c>
      <c r="E250" s="517" t="str">
        <f>IF(C250&gt;0,VLOOKUP(C250,女子登録情報!$A$1:$H$2000,4,0),"")</f>
        <v/>
      </c>
      <c r="F250" s="63" t="str">
        <f>IF(C250&gt;0,VLOOKUP(C250,女子登録情報!$A$1:$H$2000,8,0),"")</f>
        <v/>
      </c>
      <c r="G250" s="425" t="e">
        <f>IF(F251&gt;0,VLOOKUP(F251,女子登録情報!$O$2:$P$48,2,0),"")</f>
        <v>#N/A</v>
      </c>
      <c r="H250" s="425" t="str">
        <f t="shared" ref="H250" si="129">IF(C250&gt;0,TEXT(C250,"100000000"),"")</f>
        <v/>
      </c>
      <c r="I250" s="162"/>
      <c r="J250" s="162"/>
      <c r="K250" s="4" t="s">
        <v>36</v>
      </c>
      <c r="L250" s="65"/>
      <c r="M250" s="6" t="str">
        <f>IF(L250&gt;0,VLOOKUP(L250,女子登録情報!$J$1:$K$21,2,0),"")</f>
        <v/>
      </c>
      <c r="N250" s="4" t="s">
        <v>37</v>
      </c>
      <c r="O250" s="67"/>
      <c r="P250" s="68" t="str">
        <f t="shared" si="109"/>
        <v/>
      </c>
      <c r="Q250" s="68"/>
      <c r="R250" s="69"/>
      <c r="S250" s="504"/>
      <c r="T250" s="505"/>
      <c r="U250" s="506"/>
      <c r="V250" s="506"/>
      <c r="AB250" s="178" t="str">
        <f t="shared" si="110"/>
        <v/>
      </c>
    </row>
    <row r="251" spans="1:28" s="1" customFormat="1" ht="18" hidden="1" customHeight="1" thickTop="1">
      <c r="A251" s="443"/>
      <c r="B251" s="516"/>
      <c r="C251" s="518"/>
      <c r="D251" s="518"/>
      <c r="E251" s="518"/>
      <c r="F251" s="64" t="str">
        <f>IF(C250&gt;0,VLOOKUP(C250,女子登録情報!$A$1:$H$2000,5,0),"")</f>
        <v/>
      </c>
      <c r="G251" s="426"/>
      <c r="H251" s="426"/>
      <c r="I251" s="162"/>
      <c r="J251" s="162"/>
      <c r="K251" s="9" t="s">
        <v>38</v>
      </c>
      <c r="L251" s="65"/>
      <c r="M251" s="6" t="str">
        <f>IF(L251&gt;0,VLOOKUP(L251,女子登録情報!$J$2:$K$21,2,0),"")</f>
        <v/>
      </c>
      <c r="N251" s="9"/>
      <c r="O251" s="70"/>
      <c r="P251" s="68" t="str">
        <f t="shared" si="109"/>
        <v/>
      </c>
      <c r="Q251" s="68"/>
      <c r="R251" s="69"/>
      <c r="S251" s="509"/>
      <c r="T251" s="510"/>
      <c r="U251" s="507"/>
      <c r="V251" s="507"/>
      <c r="AB251" s="178" t="str">
        <f t="shared" si="110"/>
        <v/>
      </c>
    </row>
    <row r="252" spans="1:28" s="1" customFormat="1" ht="18" hidden="1" customHeight="1" thickTop="1">
      <c r="A252" s="444"/>
      <c r="B252" s="511" t="s">
        <v>39</v>
      </c>
      <c r="C252" s="512"/>
      <c r="D252" s="73"/>
      <c r="E252" s="73"/>
      <c r="F252" s="74"/>
      <c r="G252" s="427"/>
      <c r="H252" s="427"/>
      <c r="I252" s="163"/>
      <c r="J252" s="163"/>
      <c r="K252" s="10" t="s">
        <v>40</v>
      </c>
      <c r="L252" s="66"/>
      <c r="M252" s="12" t="str">
        <f>IF(L252&gt;0,VLOOKUP(L252,女子登録情報!$J$2:$K$21,2,0),"")</f>
        <v/>
      </c>
      <c r="N252" s="13"/>
      <c r="O252" s="71"/>
      <c r="P252" s="68" t="str">
        <f t="shared" si="109"/>
        <v/>
      </c>
      <c r="Q252" s="198"/>
      <c r="R252" s="72"/>
      <c r="S252" s="513"/>
      <c r="T252" s="514"/>
      <c r="U252" s="508"/>
      <c r="V252" s="508"/>
      <c r="AB252" s="178" t="str">
        <f t="shared" si="110"/>
        <v/>
      </c>
    </row>
    <row r="253" spans="1:28" s="1" customFormat="1" ht="18" hidden="1" customHeight="1" thickTop="1">
      <c r="A253" s="442">
        <v>85</v>
      </c>
      <c r="B253" s="515" t="s">
        <v>41</v>
      </c>
      <c r="C253" s="517"/>
      <c r="D253" s="517" t="str">
        <f>IF(C253&gt;0,VLOOKUP(C253,女子登録情報!$A$1:$H$2000,3,0),"")</f>
        <v/>
      </c>
      <c r="E253" s="517" t="str">
        <f>IF(C253&gt;0,VLOOKUP(C253,女子登録情報!$A$1:$H$2000,4,0),"")</f>
        <v/>
      </c>
      <c r="F253" s="63" t="str">
        <f>IF(C253&gt;0,VLOOKUP(C253,女子登録情報!$A$1:$H$2000,8,0),"")</f>
        <v/>
      </c>
      <c r="G253" s="425" t="e">
        <f>IF(F254&gt;0,VLOOKUP(F254,女子登録情報!$O$2:$P$48,2,0),"")</f>
        <v>#N/A</v>
      </c>
      <c r="H253" s="425" t="str">
        <f t="shared" ref="H253" si="130">IF(C253&gt;0,TEXT(C253,"100000000"),"")</f>
        <v/>
      </c>
      <c r="I253" s="162"/>
      <c r="J253" s="162"/>
      <c r="K253" s="4" t="s">
        <v>36</v>
      </c>
      <c r="L253" s="65"/>
      <c r="M253" s="6" t="str">
        <f>IF(L253&gt;0,VLOOKUP(L253,女子登録情報!$J$1:$K$21,2,0),"")</f>
        <v/>
      </c>
      <c r="N253" s="4" t="s">
        <v>37</v>
      </c>
      <c r="O253" s="67"/>
      <c r="P253" s="68" t="str">
        <f t="shared" si="109"/>
        <v/>
      </c>
      <c r="Q253" s="68"/>
      <c r="R253" s="69"/>
      <c r="S253" s="504"/>
      <c r="T253" s="505"/>
      <c r="U253" s="506"/>
      <c r="V253" s="506"/>
      <c r="AB253" s="178" t="str">
        <f t="shared" si="110"/>
        <v/>
      </c>
    </row>
    <row r="254" spans="1:28" s="1" customFormat="1" ht="18" hidden="1" customHeight="1" thickTop="1">
      <c r="A254" s="443"/>
      <c r="B254" s="516"/>
      <c r="C254" s="518"/>
      <c r="D254" s="518"/>
      <c r="E254" s="518"/>
      <c r="F254" s="64" t="str">
        <f>IF(C253&gt;0,VLOOKUP(C253,女子登録情報!$A$1:$H$2000,5,0),"")</f>
        <v/>
      </c>
      <c r="G254" s="426"/>
      <c r="H254" s="426"/>
      <c r="I254" s="162"/>
      <c r="J254" s="162"/>
      <c r="K254" s="9" t="s">
        <v>38</v>
      </c>
      <c r="L254" s="65"/>
      <c r="M254" s="6" t="str">
        <f>IF(L254&gt;0,VLOOKUP(L254,女子登録情報!$J$2:$K$21,2,0),"")</f>
        <v/>
      </c>
      <c r="N254" s="9"/>
      <c r="O254" s="70"/>
      <c r="P254" s="68" t="str">
        <f t="shared" si="109"/>
        <v/>
      </c>
      <c r="Q254" s="68"/>
      <c r="R254" s="69"/>
      <c r="S254" s="509"/>
      <c r="T254" s="510"/>
      <c r="U254" s="507"/>
      <c r="V254" s="507"/>
      <c r="AB254" s="178" t="str">
        <f t="shared" si="110"/>
        <v/>
      </c>
    </row>
    <row r="255" spans="1:28" s="1" customFormat="1" ht="18" hidden="1" customHeight="1" thickTop="1">
      <c r="A255" s="444"/>
      <c r="B255" s="511" t="s">
        <v>39</v>
      </c>
      <c r="C255" s="512"/>
      <c r="D255" s="73"/>
      <c r="E255" s="73"/>
      <c r="F255" s="74"/>
      <c r="G255" s="427"/>
      <c r="H255" s="427"/>
      <c r="I255" s="163"/>
      <c r="J255" s="163"/>
      <c r="K255" s="10" t="s">
        <v>40</v>
      </c>
      <c r="L255" s="66"/>
      <c r="M255" s="12" t="str">
        <f>IF(L255&gt;0,VLOOKUP(L255,女子登録情報!$J$2:$K$21,2,0),"")</f>
        <v/>
      </c>
      <c r="N255" s="13"/>
      <c r="O255" s="71"/>
      <c r="P255" s="68" t="str">
        <f t="shared" si="109"/>
        <v/>
      </c>
      <c r="Q255" s="198"/>
      <c r="R255" s="72"/>
      <c r="S255" s="513"/>
      <c r="T255" s="514"/>
      <c r="U255" s="508"/>
      <c r="V255" s="508"/>
      <c r="AB255" s="178" t="str">
        <f t="shared" si="110"/>
        <v/>
      </c>
    </row>
    <row r="256" spans="1:28" s="1" customFormat="1" ht="18" hidden="1" customHeight="1" thickTop="1">
      <c r="A256" s="442">
        <v>86</v>
      </c>
      <c r="B256" s="515" t="s">
        <v>41</v>
      </c>
      <c r="C256" s="517"/>
      <c r="D256" s="517" t="str">
        <f>IF(C256&gt;0,VLOOKUP(C256,女子登録情報!$A$1:$H$2000,3,0),"")</f>
        <v/>
      </c>
      <c r="E256" s="517" t="str">
        <f>IF(C256&gt;0,VLOOKUP(C256,女子登録情報!$A$1:$H$2000,4,0),"")</f>
        <v/>
      </c>
      <c r="F256" s="63" t="str">
        <f>IF(C256&gt;0,VLOOKUP(C256,女子登録情報!$A$1:$H$2000,8,0),"")</f>
        <v/>
      </c>
      <c r="G256" s="425" t="e">
        <f>IF(F257&gt;0,VLOOKUP(F257,女子登録情報!$O$2:$P$48,2,0),"")</f>
        <v>#N/A</v>
      </c>
      <c r="H256" s="425" t="str">
        <f t="shared" ref="H256" si="131">IF(C256&gt;0,TEXT(C256,"100000000"),"")</f>
        <v/>
      </c>
      <c r="I256" s="162"/>
      <c r="J256" s="162"/>
      <c r="K256" s="4" t="s">
        <v>36</v>
      </c>
      <c r="L256" s="65"/>
      <c r="M256" s="6" t="str">
        <f>IF(L256&gt;0,VLOOKUP(L256,女子登録情報!$J$1:$K$21,2,0),"")</f>
        <v/>
      </c>
      <c r="N256" s="4" t="s">
        <v>37</v>
      </c>
      <c r="O256" s="67"/>
      <c r="P256" s="68" t="str">
        <f t="shared" si="109"/>
        <v/>
      </c>
      <c r="Q256" s="68"/>
      <c r="R256" s="69"/>
      <c r="S256" s="504"/>
      <c r="T256" s="505"/>
      <c r="U256" s="506"/>
      <c r="V256" s="506"/>
      <c r="AB256" s="178" t="str">
        <f t="shared" si="110"/>
        <v/>
      </c>
    </row>
    <row r="257" spans="1:28" s="1" customFormat="1" ht="18" hidden="1" customHeight="1" thickTop="1">
      <c r="A257" s="443"/>
      <c r="B257" s="516"/>
      <c r="C257" s="518"/>
      <c r="D257" s="518"/>
      <c r="E257" s="518"/>
      <c r="F257" s="64" t="str">
        <f>IF(C256&gt;0,VLOOKUP(C256,女子登録情報!$A$1:$H$2000,5,0),"")</f>
        <v/>
      </c>
      <c r="G257" s="426"/>
      <c r="H257" s="426"/>
      <c r="I257" s="162"/>
      <c r="J257" s="162"/>
      <c r="K257" s="9" t="s">
        <v>38</v>
      </c>
      <c r="L257" s="65"/>
      <c r="M257" s="6" t="str">
        <f>IF(L257&gt;0,VLOOKUP(L257,女子登録情報!$J$2:$K$21,2,0),"")</f>
        <v/>
      </c>
      <c r="N257" s="9"/>
      <c r="O257" s="70"/>
      <c r="P257" s="68" t="str">
        <f t="shared" ref="P257:P320" si="132">IF(M257="","",LEFT(M257,5)&amp;" "&amp;IF(OR(LEFT(M257,3)*1&lt;70,LEFT(M257,3)*1&gt;100),REPT(0,7-LEN(O257)),REPT(0,5-LEN(O257)))&amp;O257)</f>
        <v/>
      </c>
      <c r="Q257" s="68"/>
      <c r="R257" s="69"/>
      <c r="S257" s="509"/>
      <c r="T257" s="510"/>
      <c r="U257" s="507"/>
      <c r="V257" s="507"/>
      <c r="AB257" s="178" t="str">
        <f t="shared" ref="AB257:AB320" si="133">IF($C257="","",IF(E257="",1,0))</f>
        <v/>
      </c>
    </row>
    <row r="258" spans="1:28" s="1" customFormat="1" ht="18" hidden="1" customHeight="1" thickTop="1">
      <c r="A258" s="444"/>
      <c r="B258" s="511" t="s">
        <v>39</v>
      </c>
      <c r="C258" s="512"/>
      <c r="D258" s="73"/>
      <c r="E258" s="73"/>
      <c r="F258" s="74"/>
      <c r="G258" s="427"/>
      <c r="H258" s="427"/>
      <c r="I258" s="163"/>
      <c r="J258" s="163"/>
      <c r="K258" s="10" t="s">
        <v>40</v>
      </c>
      <c r="L258" s="66"/>
      <c r="M258" s="12" t="str">
        <f>IF(L258&gt;0,VLOOKUP(L258,女子登録情報!$J$2:$K$21,2,0),"")</f>
        <v/>
      </c>
      <c r="N258" s="13"/>
      <c r="O258" s="71"/>
      <c r="P258" s="68" t="str">
        <f t="shared" si="132"/>
        <v/>
      </c>
      <c r="Q258" s="198"/>
      <c r="R258" s="72"/>
      <c r="S258" s="513"/>
      <c r="T258" s="514"/>
      <c r="U258" s="508"/>
      <c r="V258" s="508"/>
      <c r="AB258" s="178" t="str">
        <f t="shared" si="133"/>
        <v/>
      </c>
    </row>
    <row r="259" spans="1:28" s="1" customFormat="1" ht="18" hidden="1" customHeight="1" thickTop="1">
      <c r="A259" s="442">
        <v>87</v>
      </c>
      <c r="B259" s="515" t="s">
        <v>41</v>
      </c>
      <c r="C259" s="517"/>
      <c r="D259" s="517" t="str">
        <f>IF(C259&gt;0,VLOOKUP(C259,女子登録情報!$A$1:$H$2000,3,0),"")</f>
        <v/>
      </c>
      <c r="E259" s="517" t="str">
        <f>IF(C259&gt;0,VLOOKUP(C259,女子登録情報!$A$1:$H$2000,4,0),"")</f>
        <v/>
      </c>
      <c r="F259" s="63" t="str">
        <f>IF(C259&gt;0,VLOOKUP(C259,女子登録情報!$A$1:$H$2000,8,0),"")</f>
        <v/>
      </c>
      <c r="G259" s="425" t="e">
        <f>IF(F260&gt;0,VLOOKUP(F260,女子登録情報!$O$2:$P$48,2,0),"")</f>
        <v>#N/A</v>
      </c>
      <c r="H259" s="425" t="str">
        <f t="shared" ref="H259" si="134">IF(C259&gt;0,TEXT(C259,"100000000"),"")</f>
        <v/>
      </c>
      <c r="I259" s="162"/>
      <c r="J259" s="162"/>
      <c r="K259" s="4" t="s">
        <v>36</v>
      </c>
      <c r="L259" s="65"/>
      <c r="M259" s="6" t="str">
        <f>IF(L259&gt;0,VLOOKUP(L259,女子登録情報!$J$1:$K$21,2,0),"")</f>
        <v/>
      </c>
      <c r="N259" s="4" t="s">
        <v>37</v>
      </c>
      <c r="O259" s="67"/>
      <c r="P259" s="68" t="str">
        <f t="shared" si="132"/>
        <v/>
      </c>
      <c r="Q259" s="68"/>
      <c r="R259" s="69"/>
      <c r="S259" s="504"/>
      <c r="T259" s="505"/>
      <c r="U259" s="506"/>
      <c r="V259" s="506"/>
      <c r="AB259" s="178" t="str">
        <f t="shared" si="133"/>
        <v/>
      </c>
    </row>
    <row r="260" spans="1:28" s="1" customFormat="1" ht="18" hidden="1" customHeight="1" thickTop="1">
      <c r="A260" s="443"/>
      <c r="B260" s="516"/>
      <c r="C260" s="518"/>
      <c r="D260" s="518"/>
      <c r="E260" s="518"/>
      <c r="F260" s="64" t="str">
        <f>IF(C259&gt;0,VLOOKUP(C259,女子登録情報!$A$1:$H$2000,5,0),"")</f>
        <v/>
      </c>
      <c r="G260" s="426"/>
      <c r="H260" s="426"/>
      <c r="I260" s="162"/>
      <c r="J260" s="162"/>
      <c r="K260" s="9" t="s">
        <v>38</v>
      </c>
      <c r="L260" s="65"/>
      <c r="M260" s="6" t="str">
        <f>IF(L260&gt;0,VLOOKUP(L260,女子登録情報!$J$2:$K$21,2,0),"")</f>
        <v/>
      </c>
      <c r="N260" s="9"/>
      <c r="O260" s="70"/>
      <c r="P260" s="68" t="str">
        <f t="shared" si="132"/>
        <v/>
      </c>
      <c r="Q260" s="68"/>
      <c r="R260" s="69"/>
      <c r="S260" s="509"/>
      <c r="T260" s="510"/>
      <c r="U260" s="507"/>
      <c r="V260" s="507"/>
      <c r="AB260" s="178" t="str">
        <f t="shared" si="133"/>
        <v/>
      </c>
    </row>
    <row r="261" spans="1:28" s="1" customFormat="1" ht="18" hidden="1" customHeight="1" thickTop="1">
      <c r="A261" s="444"/>
      <c r="B261" s="511" t="s">
        <v>39</v>
      </c>
      <c r="C261" s="512"/>
      <c r="D261" s="73"/>
      <c r="E261" s="73"/>
      <c r="F261" s="74"/>
      <c r="G261" s="427"/>
      <c r="H261" s="427"/>
      <c r="I261" s="163"/>
      <c r="J261" s="163"/>
      <c r="K261" s="10" t="s">
        <v>40</v>
      </c>
      <c r="L261" s="66"/>
      <c r="M261" s="12" t="str">
        <f>IF(L261&gt;0,VLOOKUP(L261,女子登録情報!$J$2:$K$21,2,0),"")</f>
        <v/>
      </c>
      <c r="N261" s="13"/>
      <c r="O261" s="71"/>
      <c r="P261" s="68" t="str">
        <f t="shared" si="132"/>
        <v/>
      </c>
      <c r="Q261" s="198"/>
      <c r="R261" s="72"/>
      <c r="S261" s="513"/>
      <c r="T261" s="514"/>
      <c r="U261" s="508"/>
      <c r="V261" s="508"/>
      <c r="AB261" s="178" t="str">
        <f t="shared" si="133"/>
        <v/>
      </c>
    </row>
    <row r="262" spans="1:28" s="1" customFormat="1" ht="18" hidden="1" customHeight="1" thickTop="1">
      <c r="A262" s="442">
        <v>88</v>
      </c>
      <c r="B262" s="515" t="s">
        <v>41</v>
      </c>
      <c r="C262" s="517"/>
      <c r="D262" s="517" t="str">
        <f>IF(C262&gt;0,VLOOKUP(C262,女子登録情報!$A$1:$H$2000,3,0),"")</f>
        <v/>
      </c>
      <c r="E262" s="517" t="str">
        <f>IF(C262&gt;0,VLOOKUP(C262,女子登録情報!$A$1:$H$2000,4,0),"")</f>
        <v/>
      </c>
      <c r="F262" s="63" t="str">
        <f>IF(C262&gt;0,VLOOKUP(C262,女子登録情報!$A$1:$H$2000,8,0),"")</f>
        <v/>
      </c>
      <c r="G262" s="425" t="e">
        <f>IF(F263&gt;0,VLOOKUP(F263,女子登録情報!$O$2:$P$48,2,0),"")</f>
        <v>#N/A</v>
      </c>
      <c r="H262" s="425" t="str">
        <f t="shared" ref="H262" si="135">IF(C262&gt;0,TEXT(C262,"100000000"),"")</f>
        <v/>
      </c>
      <c r="I262" s="162"/>
      <c r="J262" s="162"/>
      <c r="K262" s="4" t="s">
        <v>36</v>
      </c>
      <c r="L262" s="65"/>
      <c r="M262" s="6" t="str">
        <f>IF(L262&gt;0,VLOOKUP(L262,女子登録情報!$J$1:$K$21,2,0),"")</f>
        <v/>
      </c>
      <c r="N262" s="4" t="s">
        <v>37</v>
      </c>
      <c r="O262" s="67"/>
      <c r="P262" s="68" t="str">
        <f t="shared" si="132"/>
        <v/>
      </c>
      <c r="Q262" s="68"/>
      <c r="R262" s="69"/>
      <c r="S262" s="504"/>
      <c r="T262" s="505"/>
      <c r="U262" s="506"/>
      <c r="V262" s="506"/>
      <c r="AB262" s="178" t="str">
        <f t="shared" si="133"/>
        <v/>
      </c>
    </row>
    <row r="263" spans="1:28" s="1" customFormat="1" ht="18" hidden="1" customHeight="1" thickTop="1">
      <c r="A263" s="443"/>
      <c r="B263" s="516"/>
      <c r="C263" s="518"/>
      <c r="D263" s="518"/>
      <c r="E263" s="518"/>
      <c r="F263" s="64" t="str">
        <f>IF(C262&gt;0,VLOOKUP(C262,女子登録情報!$A$1:$H$2000,5,0),"")</f>
        <v/>
      </c>
      <c r="G263" s="426"/>
      <c r="H263" s="426"/>
      <c r="I263" s="162"/>
      <c r="J263" s="162"/>
      <c r="K263" s="9" t="s">
        <v>38</v>
      </c>
      <c r="L263" s="65"/>
      <c r="M263" s="6" t="str">
        <f>IF(L263&gt;0,VLOOKUP(L263,女子登録情報!$J$2:$K$21,2,0),"")</f>
        <v/>
      </c>
      <c r="N263" s="9"/>
      <c r="O263" s="70"/>
      <c r="P263" s="68" t="str">
        <f t="shared" si="132"/>
        <v/>
      </c>
      <c r="Q263" s="68"/>
      <c r="R263" s="69"/>
      <c r="S263" s="509"/>
      <c r="T263" s="510"/>
      <c r="U263" s="507"/>
      <c r="V263" s="507"/>
      <c r="AB263" s="178" t="str">
        <f t="shared" si="133"/>
        <v/>
      </c>
    </row>
    <row r="264" spans="1:28" s="1" customFormat="1" ht="18" hidden="1" customHeight="1" thickTop="1">
      <c r="A264" s="444"/>
      <c r="B264" s="511" t="s">
        <v>39</v>
      </c>
      <c r="C264" s="512"/>
      <c r="D264" s="73"/>
      <c r="E264" s="73"/>
      <c r="F264" s="74"/>
      <c r="G264" s="427"/>
      <c r="H264" s="427"/>
      <c r="I264" s="163"/>
      <c r="J264" s="163"/>
      <c r="K264" s="10" t="s">
        <v>40</v>
      </c>
      <c r="L264" s="66"/>
      <c r="M264" s="12" t="str">
        <f>IF(L264&gt;0,VLOOKUP(L264,女子登録情報!$J$2:$K$21,2,0),"")</f>
        <v/>
      </c>
      <c r="N264" s="13"/>
      <c r="O264" s="71"/>
      <c r="P264" s="68" t="str">
        <f t="shared" si="132"/>
        <v/>
      </c>
      <c r="Q264" s="198"/>
      <c r="R264" s="72"/>
      <c r="S264" s="513"/>
      <c r="T264" s="514"/>
      <c r="U264" s="508"/>
      <c r="V264" s="508"/>
      <c r="AB264" s="178" t="str">
        <f t="shared" si="133"/>
        <v/>
      </c>
    </row>
    <row r="265" spans="1:28" s="1" customFormat="1" ht="18" hidden="1" customHeight="1" thickTop="1">
      <c r="A265" s="442">
        <v>89</v>
      </c>
      <c r="B265" s="515" t="s">
        <v>41</v>
      </c>
      <c r="C265" s="517"/>
      <c r="D265" s="517" t="str">
        <f>IF(C265&gt;0,VLOOKUP(C265,女子登録情報!$A$1:$H$2000,3,0),"")</f>
        <v/>
      </c>
      <c r="E265" s="517" t="str">
        <f>IF(C265&gt;0,VLOOKUP(C265,女子登録情報!$A$1:$H$2000,4,0),"")</f>
        <v/>
      </c>
      <c r="F265" s="63" t="str">
        <f>IF(C265&gt;0,VLOOKUP(C265,女子登録情報!$A$1:$H$2000,8,0),"")</f>
        <v/>
      </c>
      <c r="G265" s="425" t="e">
        <f>IF(F266&gt;0,VLOOKUP(F266,女子登録情報!$O$2:$P$48,2,0),"")</f>
        <v>#N/A</v>
      </c>
      <c r="H265" s="425" t="str">
        <f t="shared" ref="H265" si="136">IF(C265&gt;0,TEXT(C265,"100000000"),"")</f>
        <v/>
      </c>
      <c r="I265" s="162"/>
      <c r="J265" s="162"/>
      <c r="K265" s="4" t="s">
        <v>36</v>
      </c>
      <c r="L265" s="65"/>
      <c r="M265" s="6" t="str">
        <f>IF(L265&gt;0,VLOOKUP(L265,女子登録情報!$J$1:$K$21,2,0),"")</f>
        <v/>
      </c>
      <c r="N265" s="4" t="s">
        <v>37</v>
      </c>
      <c r="O265" s="67"/>
      <c r="P265" s="68" t="str">
        <f t="shared" si="132"/>
        <v/>
      </c>
      <c r="Q265" s="68"/>
      <c r="R265" s="69"/>
      <c r="S265" s="504"/>
      <c r="T265" s="505"/>
      <c r="U265" s="506"/>
      <c r="V265" s="506"/>
      <c r="AB265" s="178" t="str">
        <f t="shared" si="133"/>
        <v/>
      </c>
    </row>
    <row r="266" spans="1:28" s="1" customFormat="1" ht="18" hidden="1" customHeight="1" thickTop="1">
      <c r="A266" s="443"/>
      <c r="B266" s="516"/>
      <c r="C266" s="518"/>
      <c r="D266" s="518"/>
      <c r="E266" s="518"/>
      <c r="F266" s="64" t="str">
        <f>IF(C265&gt;0,VLOOKUP(C265,女子登録情報!$A$1:$H$2000,5,0),"")</f>
        <v/>
      </c>
      <c r="G266" s="426"/>
      <c r="H266" s="426"/>
      <c r="I266" s="162"/>
      <c r="J266" s="162"/>
      <c r="K266" s="9" t="s">
        <v>38</v>
      </c>
      <c r="L266" s="65"/>
      <c r="M266" s="6" t="str">
        <f>IF(L266&gt;0,VLOOKUP(L266,女子登録情報!$J$2:$K$21,2,0),"")</f>
        <v/>
      </c>
      <c r="N266" s="9"/>
      <c r="O266" s="70"/>
      <c r="P266" s="68" t="str">
        <f t="shared" si="132"/>
        <v/>
      </c>
      <c r="Q266" s="68"/>
      <c r="R266" s="69"/>
      <c r="S266" s="509"/>
      <c r="T266" s="510"/>
      <c r="U266" s="507"/>
      <c r="V266" s="507"/>
      <c r="AB266" s="178" t="str">
        <f t="shared" si="133"/>
        <v/>
      </c>
    </row>
    <row r="267" spans="1:28" s="1" customFormat="1" ht="18" hidden="1" customHeight="1" thickTop="1">
      <c r="A267" s="444"/>
      <c r="B267" s="511" t="s">
        <v>39</v>
      </c>
      <c r="C267" s="512"/>
      <c r="D267" s="73"/>
      <c r="E267" s="73"/>
      <c r="F267" s="74"/>
      <c r="G267" s="427"/>
      <c r="H267" s="427"/>
      <c r="I267" s="163"/>
      <c r="J267" s="163"/>
      <c r="K267" s="10" t="s">
        <v>40</v>
      </c>
      <c r="L267" s="66"/>
      <c r="M267" s="12" t="str">
        <f>IF(L267&gt;0,VLOOKUP(L267,女子登録情報!$J$2:$K$21,2,0),"")</f>
        <v/>
      </c>
      <c r="N267" s="13"/>
      <c r="O267" s="71"/>
      <c r="P267" s="68" t="str">
        <f t="shared" si="132"/>
        <v/>
      </c>
      <c r="Q267" s="198"/>
      <c r="R267" s="72"/>
      <c r="S267" s="513"/>
      <c r="T267" s="514"/>
      <c r="U267" s="508"/>
      <c r="V267" s="508"/>
      <c r="AB267" s="178" t="str">
        <f t="shared" si="133"/>
        <v/>
      </c>
    </row>
    <row r="268" spans="1:28" s="1" customFormat="1" ht="18" hidden="1" customHeight="1" thickTop="1">
      <c r="A268" s="442">
        <v>90</v>
      </c>
      <c r="B268" s="515" t="s">
        <v>41</v>
      </c>
      <c r="C268" s="517"/>
      <c r="D268" s="517" t="str">
        <f>IF(C268&gt;0,VLOOKUP(C268,女子登録情報!$A$1:$H$2000,3,0),"")</f>
        <v/>
      </c>
      <c r="E268" s="517" t="str">
        <f>IF(C268&gt;0,VLOOKUP(C268,女子登録情報!$A$1:$H$2000,4,0),"")</f>
        <v/>
      </c>
      <c r="F268" s="63" t="str">
        <f>IF(C268&gt;0,VLOOKUP(C268,女子登録情報!$A$1:$H$2000,8,0),"")</f>
        <v/>
      </c>
      <c r="G268" s="425" t="e">
        <f>IF(F269&gt;0,VLOOKUP(F269,女子登録情報!$O$2:$P$48,2,0),"")</f>
        <v>#N/A</v>
      </c>
      <c r="H268" s="425" t="str">
        <f t="shared" ref="H268" si="137">IF(C268&gt;0,TEXT(C268,"100000000"),"")</f>
        <v/>
      </c>
      <c r="I268" s="162"/>
      <c r="J268" s="162"/>
      <c r="K268" s="4" t="s">
        <v>36</v>
      </c>
      <c r="L268" s="65"/>
      <c r="M268" s="6" t="str">
        <f>IF(L268&gt;0,VLOOKUP(L268,女子登録情報!$J$1:$K$21,2,0),"")</f>
        <v/>
      </c>
      <c r="N268" s="4" t="s">
        <v>37</v>
      </c>
      <c r="O268" s="67"/>
      <c r="P268" s="68" t="str">
        <f t="shared" si="132"/>
        <v/>
      </c>
      <c r="Q268" s="68"/>
      <c r="R268" s="69"/>
      <c r="S268" s="504"/>
      <c r="T268" s="505"/>
      <c r="U268" s="506"/>
      <c r="V268" s="506"/>
      <c r="AB268" s="178" t="str">
        <f t="shared" si="133"/>
        <v/>
      </c>
    </row>
    <row r="269" spans="1:28" s="1" customFormat="1" ht="18" hidden="1" customHeight="1" thickTop="1">
      <c r="A269" s="443"/>
      <c r="B269" s="516"/>
      <c r="C269" s="518"/>
      <c r="D269" s="518"/>
      <c r="E269" s="518"/>
      <c r="F269" s="64" t="str">
        <f>IF(C268&gt;0,VLOOKUP(C268,女子登録情報!$A$1:$H$2000,5,0),"")</f>
        <v/>
      </c>
      <c r="G269" s="426"/>
      <c r="H269" s="426"/>
      <c r="I269" s="162"/>
      <c r="J269" s="162"/>
      <c r="K269" s="9" t="s">
        <v>38</v>
      </c>
      <c r="L269" s="65"/>
      <c r="M269" s="6" t="str">
        <f>IF(L269&gt;0,VLOOKUP(L269,女子登録情報!$J$2:$K$21,2,0),"")</f>
        <v/>
      </c>
      <c r="N269" s="9"/>
      <c r="O269" s="70"/>
      <c r="P269" s="68" t="str">
        <f t="shared" si="132"/>
        <v/>
      </c>
      <c r="Q269" s="68"/>
      <c r="R269" s="69"/>
      <c r="S269" s="509"/>
      <c r="T269" s="510"/>
      <c r="U269" s="507"/>
      <c r="V269" s="507"/>
      <c r="AB269" s="178" t="str">
        <f t="shared" si="133"/>
        <v/>
      </c>
    </row>
    <row r="270" spans="1:28" s="1" customFormat="1" ht="18" hidden="1" customHeight="1" thickTop="1">
      <c r="A270" s="444"/>
      <c r="B270" s="511" t="s">
        <v>39</v>
      </c>
      <c r="C270" s="512"/>
      <c r="D270" s="73"/>
      <c r="E270" s="73"/>
      <c r="F270" s="74"/>
      <c r="G270" s="427"/>
      <c r="H270" s="427"/>
      <c r="I270" s="163"/>
      <c r="J270" s="163"/>
      <c r="K270" s="10" t="s">
        <v>40</v>
      </c>
      <c r="L270" s="66"/>
      <c r="M270" s="12" t="str">
        <f>IF(L270&gt;0,VLOOKUP(L270,女子登録情報!$J$2:$K$21,2,0),"")</f>
        <v/>
      </c>
      <c r="N270" s="13"/>
      <c r="O270" s="71"/>
      <c r="P270" s="68" t="str">
        <f t="shared" si="132"/>
        <v/>
      </c>
      <c r="Q270" s="198"/>
      <c r="R270" s="72"/>
      <c r="S270" s="513"/>
      <c r="T270" s="514"/>
      <c r="U270" s="508"/>
      <c r="V270" s="508"/>
      <c r="AB270" s="178" t="str">
        <f t="shared" si="133"/>
        <v/>
      </c>
    </row>
    <row r="271" spans="1:28" s="1" customFormat="1" ht="18" hidden="1" customHeight="1" thickTop="1">
      <c r="A271" s="442">
        <v>91</v>
      </c>
      <c r="B271" s="515" t="s">
        <v>41</v>
      </c>
      <c r="C271" s="517"/>
      <c r="D271" s="517" t="str">
        <f>IF(C271&gt;0,VLOOKUP(C271,女子登録情報!$A$1:$H$2000,3,0),"")</f>
        <v/>
      </c>
      <c r="E271" s="517" t="str">
        <f>IF(C271&gt;0,VLOOKUP(C271,女子登録情報!$A$1:$H$2000,4,0),"")</f>
        <v/>
      </c>
      <c r="F271" s="63" t="str">
        <f>IF(C271&gt;0,VLOOKUP(C271,女子登録情報!$A$1:$H$2000,8,0),"")</f>
        <v/>
      </c>
      <c r="G271" s="425" t="e">
        <f>IF(F272&gt;0,VLOOKUP(F272,女子登録情報!$O$2:$P$48,2,0),"")</f>
        <v>#N/A</v>
      </c>
      <c r="H271" s="425" t="str">
        <f t="shared" ref="H271" si="138">IF(C271&gt;0,TEXT(C271,"100000000"),"")</f>
        <v/>
      </c>
      <c r="I271" s="162"/>
      <c r="J271" s="162"/>
      <c r="K271" s="4" t="s">
        <v>36</v>
      </c>
      <c r="L271" s="65"/>
      <c r="M271" s="6" t="str">
        <f>IF(L271&gt;0,VLOOKUP(L271,女子登録情報!$J$1:$K$21,2,0),"")</f>
        <v/>
      </c>
      <c r="N271" s="4" t="s">
        <v>37</v>
      </c>
      <c r="O271" s="67"/>
      <c r="P271" s="68" t="str">
        <f t="shared" si="132"/>
        <v/>
      </c>
      <c r="Q271" s="68"/>
      <c r="R271" s="69"/>
      <c r="S271" s="504"/>
      <c r="T271" s="505"/>
      <c r="U271" s="506"/>
      <c r="V271" s="506"/>
      <c r="AB271" s="178" t="str">
        <f t="shared" si="133"/>
        <v/>
      </c>
    </row>
    <row r="272" spans="1:28" s="1" customFormat="1" ht="18" hidden="1" customHeight="1" thickTop="1">
      <c r="A272" s="443"/>
      <c r="B272" s="516"/>
      <c r="C272" s="518"/>
      <c r="D272" s="518"/>
      <c r="E272" s="518"/>
      <c r="F272" s="64" t="str">
        <f>IF(C271&gt;0,VLOOKUP(C271,女子登録情報!$A$1:$H$2000,5,0),"")</f>
        <v/>
      </c>
      <c r="G272" s="426"/>
      <c r="H272" s="426"/>
      <c r="I272" s="162"/>
      <c r="J272" s="162"/>
      <c r="K272" s="9" t="s">
        <v>38</v>
      </c>
      <c r="L272" s="65"/>
      <c r="M272" s="6" t="str">
        <f>IF(L272&gt;0,VLOOKUP(L272,女子登録情報!$J$2:$K$21,2,0),"")</f>
        <v/>
      </c>
      <c r="N272" s="9"/>
      <c r="O272" s="70"/>
      <c r="P272" s="68" t="str">
        <f t="shared" si="132"/>
        <v/>
      </c>
      <c r="Q272" s="68"/>
      <c r="R272" s="69"/>
      <c r="S272" s="509"/>
      <c r="T272" s="510"/>
      <c r="U272" s="507"/>
      <c r="V272" s="507"/>
      <c r="AB272" s="178" t="str">
        <f t="shared" si="133"/>
        <v/>
      </c>
    </row>
    <row r="273" spans="1:28" s="1" customFormat="1" ht="18" hidden="1" customHeight="1" thickTop="1">
      <c r="A273" s="444"/>
      <c r="B273" s="511" t="s">
        <v>39</v>
      </c>
      <c r="C273" s="512"/>
      <c r="D273" s="73"/>
      <c r="E273" s="73"/>
      <c r="F273" s="74"/>
      <c r="G273" s="427"/>
      <c r="H273" s="427"/>
      <c r="I273" s="163"/>
      <c r="J273" s="163"/>
      <c r="K273" s="10" t="s">
        <v>40</v>
      </c>
      <c r="L273" s="66"/>
      <c r="M273" s="12" t="str">
        <f>IF(L273&gt;0,VLOOKUP(L273,女子登録情報!$J$2:$K$21,2,0),"")</f>
        <v/>
      </c>
      <c r="N273" s="13"/>
      <c r="O273" s="71"/>
      <c r="P273" s="68" t="str">
        <f t="shared" si="132"/>
        <v/>
      </c>
      <c r="Q273" s="198"/>
      <c r="R273" s="72"/>
      <c r="S273" s="513"/>
      <c r="T273" s="514"/>
      <c r="U273" s="508"/>
      <c r="V273" s="508"/>
      <c r="AB273" s="178" t="str">
        <f t="shared" si="133"/>
        <v/>
      </c>
    </row>
    <row r="274" spans="1:28" s="1" customFormat="1" ht="18" hidden="1" customHeight="1" thickTop="1">
      <c r="A274" s="442">
        <v>92</v>
      </c>
      <c r="B274" s="515" t="s">
        <v>41</v>
      </c>
      <c r="C274" s="517"/>
      <c r="D274" s="517" t="str">
        <f>IF(C274&gt;0,VLOOKUP(C274,女子登録情報!$A$1:$H$2000,3,0),"")</f>
        <v/>
      </c>
      <c r="E274" s="517" t="str">
        <f>IF(C274&gt;0,VLOOKUP(C274,女子登録情報!$A$1:$H$2000,4,0),"")</f>
        <v/>
      </c>
      <c r="F274" s="63" t="str">
        <f>IF(C274&gt;0,VLOOKUP(C274,女子登録情報!$A$1:$H$2000,8,0),"")</f>
        <v/>
      </c>
      <c r="G274" s="425" t="e">
        <f>IF(F275&gt;0,VLOOKUP(F275,女子登録情報!$O$2:$P$48,2,0),"")</f>
        <v>#N/A</v>
      </c>
      <c r="H274" s="425" t="str">
        <f t="shared" ref="H274" si="139">IF(C274&gt;0,TEXT(C274,"100000000"),"")</f>
        <v/>
      </c>
      <c r="I274" s="162"/>
      <c r="J274" s="162"/>
      <c r="K274" s="4" t="s">
        <v>36</v>
      </c>
      <c r="L274" s="65"/>
      <c r="M274" s="6" t="str">
        <f>IF(L274&gt;0,VLOOKUP(L274,女子登録情報!$J$1:$K$21,2,0),"")</f>
        <v/>
      </c>
      <c r="N274" s="4" t="s">
        <v>37</v>
      </c>
      <c r="O274" s="67"/>
      <c r="P274" s="68" t="str">
        <f t="shared" si="132"/>
        <v/>
      </c>
      <c r="Q274" s="68"/>
      <c r="R274" s="69"/>
      <c r="S274" s="504"/>
      <c r="T274" s="505"/>
      <c r="U274" s="506"/>
      <c r="V274" s="506"/>
      <c r="AB274" s="178" t="str">
        <f t="shared" si="133"/>
        <v/>
      </c>
    </row>
    <row r="275" spans="1:28" s="1" customFormat="1" ht="18" hidden="1" customHeight="1" thickTop="1">
      <c r="A275" s="443"/>
      <c r="B275" s="516"/>
      <c r="C275" s="518"/>
      <c r="D275" s="518"/>
      <c r="E275" s="518"/>
      <c r="F275" s="64" t="str">
        <f>IF(C274&gt;0,VLOOKUP(C274,女子登録情報!$A$1:$H$2000,5,0),"")</f>
        <v/>
      </c>
      <c r="G275" s="426"/>
      <c r="H275" s="426"/>
      <c r="I275" s="162"/>
      <c r="J275" s="162"/>
      <c r="K275" s="9" t="s">
        <v>38</v>
      </c>
      <c r="L275" s="65"/>
      <c r="M275" s="6" t="str">
        <f>IF(L275&gt;0,VLOOKUP(L275,女子登録情報!$J$2:$K$21,2,0),"")</f>
        <v/>
      </c>
      <c r="N275" s="9"/>
      <c r="O275" s="70"/>
      <c r="P275" s="68" t="str">
        <f t="shared" si="132"/>
        <v/>
      </c>
      <c r="Q275" s="68"/>
      <c r="R275" s="69"/>
      <c r="S275" s="509"/>
      <c r="T275" s="510"/>
      <c r="U275" s="507"/>
      <c r="V275" s="507"/>
      <c r="AB275" s="178" t="str">
        <f t="shared" si="133"/>
        <v/>
      </c>
    </row>
    <row r="276" spans="1:28" s="1" customFormat="1" ht="18" hidden="1" customHeight="1" thickTop="1">
      <c r="A276" s="444"/>
      <c r="B276" s="511" t="s">
        <v>39</v>
      </c>
      <c r="C276" s="512"/>
      <c r="D276" s="73"/>
      <c r="E276" s="73"/>
      <c r="F276" s="74"/>
      <c r="G276" s="427"/>
      <c r="H276" s="427"/>
      <c r="I276" s="163"/>
      <c r="J276" s="163"/>
      <c r="K276" s="10" t="s">
        <v>40</v>
      </c>
      <c r="L276" s="66"/>
      <c r="M276" s="12" t="str">
        <f>IF(L276&gt;0,VLOOKUP(L276,女子登録情報!$J$2:$K$21,2,0),"")</f>
        <v/>
      </c>
      <c r="N276" s="13"/>
      <c r="O276" s="71"/>
      <c r="P276" s="68" t="str">
        <f t="shared" si="132"/>
        <v/>
      </c>
      <c r="Q276" s="198"/>
      <c r="R276" s="72"/>
      <c r="S276" s="513"/>
      <c r="T276" s="514"/>
      <c r="U276" s="508"/>
      <c r="V276" s="508"/>
      <c r="AB276" s="178" t="str">
        <f t="shared" si="133"/>
        <v/>
      </c>
    </row>
    <row r="277" spans="1:28" s="1" customFormat="1" ht="18" hidden="1" customHeight="1" thickTop="1">
      <c r="A277" s="442">
        <v>93</v>
      </c>
      <c r="B277" s="515" t="s">
        <v>41</v>
      </c>
      <c r="C277" s="517"/>
      <c r="D277" s="517" t="str">
        <f>IF(C277&gt;0,VLOOKUP(C277,女子登録情報!$A$1:$H$2000,3,0),"")</f>
        <v/>
      </c>
      <c r="E277" s="517" t="str">
        <f>IF(C277&gt;0,VLOOKUP(C277,女子登録情報!$A$1:$H$2000,4,0),"")</f>
        <v/>
      </c>
      <c r="F277" s="63" t="str">
        <f>IF(C277&gt;0,VLOOKUP(C277,女子登録情報!$A$1:$H$2000,8,0),"")</f>
        <v/>
      </c>
      <c r="G277" s="425" t="e">
        <f>IF(F278&gt;0,VLOOKUP(F278,女子登録情報!$O$2:$P$48,2,0),"")</f>
        <v>#N/A</v>
      </c>
      <c r="H277" s="425" t="str">
        <f t="shared" ref="H277" si="140">IF(C277&gt;0,TEXT(C277,"100000000"),"")</f>
        <v/>
      </c>
      <c r="I277" s="162"/>
      <c r="J277" s="162"/>
      <c r="K277" s="4" t="s">
        <v>36</v>
      </c>
      <c r="L277" s="65"/>
      <c r="M277" s="6" t="str">
        <f>IF(L277&gt;0,VLOOKUP(L277,女子登録情報!$J$1:$K$21,2,0),"")</f>
        <v/>
      </c>
      <c r="N277" s="4" t="s">
        <v>37</v>
      </c>
      <c r="O277" s="67"/>
      <c r="P277" s="68" t="str">
        <f t="shared" si="132"/>
        <v/>
      </c>
      <c r="Q277" s="68"/>
      <c r="R277" s="69"/>
      <c r="S277" s="504"/>
      <c r="T277" s="505"/>
      <c r="U277" s="506"/>
      <c r="V277" s="506"/>
      <c r="AB277" s="178" t="str">
        <f t="shared" si="133"/>
        <v/>
      </c>
    </row>
    <row r="278" spans="1:28" s="1" customFormat="1" ht="18" hidden="1" customHeight="1" thickTop="1">
      <c r="A278" s="443"/>
      <c r="B278" s="516"/>
      <c r="C278" s="518"/>
      <c r="D278" s="518"/>
      <c r="E278" s="518"/>
      <c r="F278" s="64" t="str">
        <f>IF(C277&gt;0,VLOOKUP(C277,女子登録情報!$A$1:$H$2000,5,0),"")</f>
        <v/>
      </c>
      <c r="G278" s="426"/>
      <c r="H278" s="426"/>
      <c r="I278" s="162"/>
      <c r="J278" s="162"/>
      <c r="K278" s="9" t="s">
        <v>38</v>
      </c>
      <c r="L278" s="65"/>
      <c r="M278" s="6" t="str">
        <f>IF(L278&gt;0,VLOOKUP(L278,女子登録情報!$J$2:$K$21,2,0),"")</f>
        <v/>
      </c>
      <c r="N278" s="9"/>
      <c r="O278" s="70"/>
      <c r="P278" s="68" t="str">
        <f t="shared" si="132"/>
        <v/>
      </c>
      <c r="Q278" s="68"/>
      <c r="R278" s="69"/>
      <c r="S278" s="509"/>
      <c r="T278" s="510"/>
      <c r="U278" s="507"/>
      <c r="V278" s="507"/>
      <c r="AB278" s="178" t="str">
        <f t="shared" si="133"/>
        <v/>
      </c>
    </row>
    <row r="279" spans="1:28" s="1" customFormat="1" ht="18" hidden="1" customHeight="1" thickTop="1">
      <c r="A279" s="444"/>
      <c r="B279" s="511" t="s">
        <v>39</v>
      </c>
      <c r="C279" s="512"/>
      <c r="D279" s="73"/>
      <c r="E279" s="73"/>
      <c r="F279" s="74"/>
      <c r="G279" s="427"/>
      <c r="H279" s="427"/>
      <c r="I279" s="163"/>
      <c r="J279" s="163"/>
      <c r="K279" s="10" t="s">
        <v>40</v>
      </c>
      <c r="L279" s="66"/>
      <c r="M279" s="12" t="str">
        <f>IF(L279&gt;0,VLOOKUP(L279,女子登録情報!$J$2:$K$21,2,0),"")</f>
        <v/>
      </c>
      <c r="N279" s="13"/>
      <c r="O279" s="71"/>
      <c r="P279" s="68" t="str">
        <f t="shared" si="132"/>
        <v/>
      </c>
      <c r="Q279" s="198"/>
      <c r="R279" s="72"/>
      <c r="S279" s="513"/>
      <c r="T279" s="514"/>
      <c r="U279" s="508"/>
      <c r="V279" s="508"/>
      <c r="AB279" s="178" t="str">
        <f t="shared" si="133"/>
        <v/>
      </c>
    </row>
    <row r="280" spans="1:28" s="1" customFormat="1" ht="18" hidden="1" customHeight="1" thickTop="1">
      <c r="A280" s="442">
        <v>94</v>
      </c>
      <c r="B280" s="515" t="s">
        <v>41</v>
      </c>
      <c r="C280" s="517"/>
      <c r="D280" s="517" t="str">
        <f>IF(C280&gt;0,VLOOKUP(C280,女子登録情報!$A$1:$H$2000,3,0),"")</f>
        <v/>
      </c>
      <c r="E280" s="517" t="str">
        <f>IF(C280&gt;0,VLOOKUP(C280,女子登録情報!$A$1:$H$2000,4,0),"")</f>
        <v/>
      </c>
      <c r="F280" s="63" t="str">
        <f>IF(C280&gt;0,VLOOKUP(C280,女子登録情報!$A$1:$H$2000,8,0),"")</f>
        <v/>
      </c>
      <c r="G280" s="425" t="e">
        <f>IF(F281&gt;0,VLOOKUP(F281,女子登録情報!$O$2:$P$48,2,0),"")</f>
        <v>#N/A</v>
      </c>
      <c r="H280" s="425" t="str">
        <f t="shared" ref="H280" si="141">IF(C280&gt;0,TEXT(C280,"100000000"),"")</f>
        <v/>
      </c>
      <c r="I280" s="162"/>
      <c r="J280" s="162"/>
      <c r="K280" s="4" t="s">
        <v>36</v>
      </c>
      <c r="L280" s="65"/>
      <c r="M280" s="6" t="str">
        <f>IF(L280&gt;0,VLOOKUP(L280,女子登録情報!$J$1:$K$21,2,0),"")</f>
        <v/>
      </c>
      <c r="N280" s="4" t="s">
        <v>37</v>
      </c>
      <c r="O280" s="67"/>
      <c r="P280" s="68" t="str">
        <f t="shared" si="132"/>
        <v/>
      </c>
      <c r="Q280" s="68"/>
      <c r="R280" s="69"/>
      <c r="S280" s="504"/>
      <c r="T280" s="505"/>
      <c r="U280" s="506"/>
      <c r="V280" s="506"/>
      <c r="AB280" s="178" t="str">
        <f t="shared" si="133"/>
        <v/>
      </c>
    </row>
    <row r="281" spans="1:28" s="1" customFormat="1" ht="18" hidden="1" customHeight="1" thickTop="1">
      <c r="A281" s="443"/>
      <c r="B281" s="516"/>
      <c r="C281" s="518"/>
      <c r="D281" s="518"/>
      <c r="E281" s="518"/>
      <c r="F281" s="64" t="str">
        <f>IF(C280&gt;0,VLOOKUP(C280,女子登録情報!$A$1:$H$2000,5,0),"")</f>
        <v/>
      </c>
      <c r="G281" s="426"/>
      <c r="H281" s="426"/>
      <c r="I281" s="162"/>
      <c r="J281" s="162"/>
      <c r="K281" s="9" t="s">
        <v>38</v>
      </c>
      <c r="L281" s="65"/>
      <c r="M281" s="6" t="str">
        <f>IF(L281&gt;0,VLOOKUP(L281,女子登録情報!$J$2:$K$21,2,0),"")</f>
        <v/>
      </c>
      <c r="N281" s="9"/>
      <c r="O281" s="70"/>
      <c r="P281" s="68" t="str">
        <f t="shared" si="132"/>
        <v/>
      </c>
      <c r="Q281" s="68"/>
      <c r="R281" s="69"/>
      <c r="S281" s="509"/>
      <c r="T281" s="510"/>
      <c r="U281" s="507"/>
      <c r="V281" s="507"/>
      <c r="AB281" s="178" t="str">
        <f t="shared" si="133"/>
        <v/>
      </c>
    </row>
    <row r="282" spans="1:28" s="1" customFormat="1" ht="18" hidden="1" customHeight="1" thickTop="1">
      <c r="A282" s="444"/>
      <c r="B282" s="511" t="s">
        <v>39</v>
      </c>
      <c r="C282" s="512"/>
      <c r="D282" s="73"/>
      <c r="E282" s="73"/>
      <c r="F282" s="74"/>
      <c r="G282" s="427"/>
      <c r="H282" s="427"/>
      <c r="I282" s="163"/>
      <c r="J282" s="163"/>
      <c r="K282" s="10" t="s">
        <v>40</v>
      </c>
      <c r="L282" s="66"/>
      <c r="M282" s="12" t="str">
        <f>IF(L282&gt;0,VLOOKUP(L282,女子登録情報!$J$2:$K$21,2,0),"")</f>
        <v/>
      </c>
      <c r="N282" s="13"/>
      <c r="O282" s="71"/>
      <c r="P282" s="68" t="str">
        <f t="shared" si="132"/>
        <v/>
      </c>
      <c r="Q282" s="198"/>
      <c r="R282" s="72"/>
      <c r="S282" s="513"/>
      <c r="T282" s="514"/>
      <c r="U282" s="508"/>
      <c r="V282" s="508"/>
      <c r="AB282" s="178" t="str">
        <f t="shared" si="133"/>
        <v/>
      </c>
    </row>
    <row r="283" spans="1:28" s="1" customFormat="1" ht="18" hidden="1" customHeight="1" thickTop="1">
      <c r="A283" s="442">
        <v>95</v>
      </c>
      <c r="B283" s="515" t="s">
        <v>41</v>
      </c>
      <c r="C283" s="517"/>
      <c r="D283" s="517" t="str">
        <f>IF(C283&gt;0,VLOOKUP(C283,女子登録情報!$A$1:$H$2000,3,0),"")</f>
        <v/>
      </c>
      <c r="E283" s="517" t="str">
        <f>IF(C283&gt;0,VLOOKUP(C283,女子登録情報!$A$1:$H$2000,4,0),"")</f>
        <v/>
      </c>
      <c r="F283" s="63" t="str">
        <f>IF(C283&gt;0,VLOOKUP(C283,女子登録情報!$A$1:$H$2000,8,0),"")</f>
        <v/>
      </c>
      <c r="G283" s="425" t="e">
        <f>IF(F284&gt;0,VLOOKUP(F284,女子登録情報!$O$2:$P$48,2,0),"")</f>
        <v>#N/A</v>
      </c>
      <c r="H283" s="425" t="str">
        <f t="shared" ref="H283" si="142">IF(C283&gt;0,TEXT(C283,"100000000"),"")</f>
        <v/>
      </c>
      <c r="I283" s="162"/>
      <c r="J283" s="162"/>
      <c r="K283" s="4" t="s">
        <v>36</v>
      </c>
      <c r="L283" s="65"/>
      <c r="M283" s="6" t="str">
        <f>IF(L283&gt;0,VLOOKUP(L283,女子登録情報!$J$1:$K$21,2,0),"")</f>
        <v/>
      </c>
      <c r="N283" s="4" t="s">
        <v>37</v>
      </c>
      <c r="O283" s="67"/>
      <c r="P283" s="68" t="str">
        <f t="shared" si="132"/>
        <v/>
      </c>
      <c r="Q283" s="68"/>
      <c r="R283" s="69"/>
      <c r="S283" s="504"/>
      <c r="T283" s="505"/>
      <c r="U283" s="506"/>
      <c r="V283" s="506"/>
      <c r="AB283" s="178" t="str">
        <f t="shared" si="133"/>
        <v/>
      </c>
    </row>
    <row r="284" spans="1:28" s="1" customFormat="1" ht="18" hidden="1" customHeight="1" thickTop="1">
      <c r="A284" s="443"/>
      <c r="B284" s="516"/>
      <c r="C284" s="518"/>
      <c r="D284" s="518"/>
      <c r="E284" s="518"/>
      <c r="F284" s="64" t="str">
        <f>IF(C283&gt;0,VLOOKUP(C283,女子登録情報!$A$1:$H$2000,5,0),"")</f>
        <v/>
      </c>
      <c r="G284" s="426"/>
      <c r="H284" s="426"/>
      <c r="I284" s="162"/>
      <c r="J284" s="162"/>
      <c r="K284" s="9" t="s">
        <v>38</v>
      </c>
      <c r="L284" s="65"/>
      <c r="M284" s="6" t="str">
        <f>IF(L284&gt;0,VLOOKUP(L284,女子登録情報!$J$2:$K$21,2,0),"")</f>
        <v/>
      </c>
      <c r="N284" s="9"/>
      <c r="O284" s="70"/>
      <c r="P284" s="68" t="str">
        <f t="shared" si="132"/>
        <v/>
      </c>
      <c r="Q284" s="68"/>
      <c r="R284" s="69"/>
      <c r="S284" s="509"/>
      <c r="T284" s="510"/>
      <c r="U284" s="507"/>
      <c r="V284" s="507"/>
      <c r="AB284" s="178" t="str">
        <f t="shared" si="133"/>
        <v/>
      </c>
    </row>
    <row r="285" spans="1:28" s="1" customFormat="1" ht="18" hidden="1" customHeight="1" thickTop="1">
      <c r="A285" s="444"/>
      <c r="B285" s="511" t="s">
        <v>39</v>
      </c>
      <c r="C285" s="512"/>
      <c r="D285" s="73"/>
      <c r="E285" s="73"/>
      <c r="F285" s="74"/>
      <c r="G285" s="427"/>
      <c r="H285" s="427"/>
      <c r="I285" s="163"/>
      <c r="J285" s="163"/>
      <c r="K285" s="10" t="s">
        <v>40</v>
      </c>
      <c r="L285" s="66"/>
      <c r="M285" s="12" t="str">
        <f>IF(L285&gt;0,VLOOKUP(L285,女子登録情報!$J$2:$K$21,2,0),"")</f>
        <v/>
      </c>
      <c r="N285" s="13"/>
      <c r="O285" s="71"/>
      <c r="P285" s="68" t="str">
        <f t="shared" si="132"/>
        <v/>
      </c>
      <c r="Q285" s="198"/>
      <c r="R285" s="72"/>
      <c r="S285" s="513"/>
      <c r="T285" s="514"/>
      <c r="U285" s="508"/>
      <c r="V285" s="508"/>
      <c r="AB285" s="178" t="str">
        <f t="shared" si="133"/>
        <v/>
      </c>
    </row>
    <row r="286" spans="1:28" s="1" customFormat="1" ht="18" hidden="1" customHeight="1" thickTop="1">
      <c r="A286" s="442">
        <v>96</v>
      </c>
      <c r="B286" s="515" t="s">
        <v>41</v>
      </c>
      <c r="C286" s="517"/>
      <c r="D286" s="517" t="str">
        <f>IF(C286&gt;0,VLOOKUP(C286,女子登録情報!$A$1:$H$2000,3,0),"")</f>
        <v/>
      </c>
      <c r="E286" s="517" t="str">
        <f>IF(C286&gt;0,VLOOKUP(C286,女子登録情報!$A$1:$H$2000,4,0),"")</f>
        <v/>
      </c>
      <c r="F286" s="63" t="str">
        <f>IF(C286&gt;0,VLOOKUP(C286,女子登録情報!$A$1:$H$2000,8,0),"")</f>
        <v/>
      </c>
      <c r="G286" s="425" t="e">
        <f>IF(F287&gt;0,VLOOKUP(F287,女子登録情報!$O$2:$P$48,2,0),"")</f>
        <v>#N/A</v>
      </c>
      <c r="H286" s="425" t="str">
        <f t="shared" ref="H286" si="143">IF(C286&gt;0,TEXT(C286,"100000000"),"")</f>
        <v/>
      </c>
      <c r="I286" s="162"/>
      <c r="J286" s="162"/>
      <c r="K286" s="4" t="s">
        <v>36</v>
      </c>
      <c r="L286" s="65"/>
      <c r="M286" s="6" t="str">
        <f>IF(L286&gt;0,VLOOKUP(L286,女子登録情報!$J$1:$K$21,2,0),"")</f>
        <v/>
      </c>
      <c r="N286" s="4" t="s">
        <v>37</v>
      </c>
      <c r="O286" s="67"/>
      <c r="P286" s="68" t="str">
        <f t="shared" si="132"/>
        <v/>
      </c>
      <c r="Q286" s="68"/>
      <c r="R286" s="69"/>
      <c r="S286" s="504"/>
      <c r="T286" s="505"/>
      <c r="U286" s="506"/>
      <c r="V286" s="506"/>
      <c r="AB286" s="178" t="str">
        <f t="shared" si="133"/>
        <v/>
      </c>
    </row>
    <row r="287" spans="1:28" s="1" customFormat="1" ht="18" hidden="1" customHeight="1" thickTop="1">
      <c r="A287" s="443"/>
      <c r="B287" s="516"/>
      <c r="C287" s="518"/>
      <c r="D287" s="518"/>
      <c r="E287" s="518"/>
      <c r="F287" s="64" t="str">
        <f>IF(C286&gt;0,VLOOKUP(C286,女子登録情報!$A$1:$H$2000,5,0),"")</f>
        <v/>
      </c>
      <c r="G287" s="426"/>
      <c r="H287" s="426"/>
      <c r="I287" s="162"/>
      <c r="J287" s="162"/>
      <c r="K287" s="9" t="s">
        <v>38</v>
      </c>
      <c r="L287" s="65"/>
      <c r="M287" s="6" t="str">
        <f>IF(L287&gt;0,VLOOKUP(L287,女子登録情報!$J$2:$K$21,2,0),"")</f>
        <v/>
      </c>
      <c r="N287" s="9"/>
      <c r="O287" s="70"/>
      <c r="P287" s="68" t="str">
        <f t="shared" si="132"/>
        <v/>
      </c>
      <c r="Q287" s="68"/>
      <c r="R287" s="69"/>
      <c r="S287" s="509"/>
      <c r="T287" s="510"/>
      <c r="U287" s="507"/>
      <c r="V287" s="507"/>
      <c r="AB287" s="178" t="str">
        <f t="shared" si="133"/>
        <v/>
      </c>
    </row>
    <row r="288" spans="1:28" s="1" customFormat="1" ht="18" hidden="1" customHeight="1" thickTop="1">
      <c r="A288" s="444"/>
      <c r="B288" s="511" t="s">
        <v>39</v>
      </c>
      <c r="C288" s="512"/>
      <c r="D288" s="73"/>
      <c r="E288" s="73"/>
      <c r="F288" s="74"/>
      <c r="G288" s="427"/>
      <c r="H288" s="427"/>
      <c r="I288" s="163"/>
      <c r="J288" s="163"/>
      <c r="K288" s="10" t="s">
        <v>40</v>
      </c>
      <c r="L288" s="66"/>
      <c r="M288" s="12" t="str">
        <f>IF(L288&gt;0,VLOOKUP(L288,女子登録情報!$J$2:$K$21,2,0),"")</f>
        <v/>
      </c>
      <c r="N288" s="13"/>
      <c r="O288" s="71"/>
      <c r="P288" s="68" t="str">
        <f t="shared" si="132"/>
        <v/>
      </c>
      <c r="Q288" s="198"/>
      <c r="R288" s="72"/>
      <c r="S288" s="513"/>
      <c r="T288" s="514"/>
      <c r="U288" s="508"/>
      <c r="V288" s="508"/>
      <c r="AB288" s="178" t="str">
        <f t="shared" si="133"/>
        <v/>
      </c>
    </row>
    <row r="289" spans="1:28" s="1" customFormat="1" ht="18" hidden="1" customHeight="1" thickTop="1">
      <c r="A289" s="442">
        <v>97</v>
      </c>
      <c r="B289" s="515" t="s">
        <v>41</v>
      </c>
      <c r="C289" s="517"/>
      <c r="D289" s="517" t="str">
        <f>IF(C289&gt;0,VLOOKUP(C289,女子登録情報!$A$1:$H$2000,3,0),"")</f>
        <v/>
      </c>
      <c r="E289" s="517" t="str">
        <f>IF(C289&gt;0,VLOOKUP(C289,女子登録情報!$A$1:$H$2000,4,0),"")</f>
        <v/>
      </c>
      <c r="F289" s="63" t="str">
        <f>IF(C289&gt;0,VLOOKUP(C289,女子登録情報!$A$1:$H$2000,8,0),"")</f>
        <v/>
      </c>
      <c r="G289" s="425" t="e">
        <f>IF(F290&gt;0,VLOOKUP(F290,女子登録情報!$O$2:$P$48,2,0),"")</f>
        <v>#N/A</v>
      </c>
      <c r="H289" s="425" t="str">
        <f t="shared" ref="H289" si="144">IF(C289&gt;0,TEXT(C289,"100000000"),"")</f>
        <v/>
      </c>
      <c r="I289" s="162"/>
      <c r="J289" s="162"/>
      <c r="K289" s="4" t="s">
        <v>36</v>
      </c>
      <c r="L289" s="65"/>
      <c r="M289" s="6" t="str">
        <f>IF(L289&gt;0,VLOOKUP(L289,女子登録情報!$J$1:$K$21,2,0),"")</f>
        <v/>
      </c>
      <c r="N289" s="4" t="s">
        <v>37</v>
      </c>
      <c r="O289" s="67"/>
      <c r="P289" s="68" t="str">
        <f t="shared" si="132"/>
        <v/>
      </c>
      <c r="Q289" s="68"/>
      <c r="R289" s="69"/>
      <c r="S289" s="504"/>
      <c r="T289" s="505"/>
      <c r="U289" s="506"/>
      <c r="V289" s="506"/>
      <c r="AB289" s="178" t="str">
        <f t="shared" si="133"/>
        <v/>
      </c>
    </row>
    <row r="290" spans="1:28" s="1" customFormat="1" ht="18" hidden="1" customHeight="1" thickTop="1">
      <c r="A290" s="443"/>
      <c r="B290" s="516"/>
      <c r="C290" s="518"/>
      <c r="D290" s="518"/>
      <c r="E290" s="518"/>
      <c r="F290" s="64" t="str">
        <f>IF(C289&gt;0,VLOOKUP(C289,女子登録情報!$A$1:$H$2000,5,0),"")</f>
        <v/>
      </c>
      <c r="G290" s="426"/>
      <c r="H290" s="426"/>
      <c r="I290" s="162"/>
      <c r="J290" s="162"/>
      <c r="K290" s="9" t="s">
        <v>38</v>
      </c>
      <c r="L290" s="65"/>
      <c r="M290" s="6" t="str">
        <f>IF(L290&gt;0,VLOOKUP(L290,女子登録情報!$J$2:$K$21,2,0),"")</f>
        <v/>
      </c>
      <c r="N290" s="9"/>
      <c r="O290" s="70"/>
      <c r="P290" s="68" t="str">
        <f t="shared" si="132"/>
        <v/>
      </c>
      <c r="Q290" s="68"/>
      <c r="R290" s="69"/>
      <c r="S290" s="509"/>
      <c r="T290" s="510"/>
      <c r="U290" s="507"/>
      <c r="V290" s="507"/>
      <c r="AB290" s="178" t="str">
        <f t="shared" si="133"/>
        <v/>
      </c>
    </row>
    <row r="291" spans="1:28" s="1" customFormat="1" ht="18" hidden="1" customHeight="1" thickTop="1">
      <c r="A291" s="444"/>
      <c r="B291" s="511" t="s">
        <v>39</v>
      </c>
      <c r="C291" s="512"/>
      <c r="D291" s="73"/>
      <c r="E291" s="73"/>
      <c r="F291" s="74"/>
      <c r="G291" s="427"/>
      <c r="H291" s="427"/>
      <c r="I291" s="163"/>
      <c r="J291" s="163"/>
      <c r="K291" s="10" t="s">
        <v>40</v>
      </c>
      <c r="L291" s="66"/>
      <c r="M291" s="12" t="str">
        <f>IF(L291&gt;0,VLOOKUP(L291,女子登録情報!$J$2:$K$21,2,0),"")</f>
        <v/>
      </c>
      <c r="N291" s="13"/>
      <c r="O291" s="71"/>
      <c r="P291" s="68" t="str">
        <f t="shared" si="132"/>
        <v/>
      </c>
      <c r="Q291" s="198"/>
      <c r="R291" s="72"/>
      <c r="S291" s="513"/>
      <c r="T291" s="514"/>
      <c r="U291" s="508"/>
      <c r="V291" s="508"/>
      <c r="AB291" s="178" t="str">
        <f t="shared" si="133"/>
        <v/>
      </c>
    </row>
    <row r="292" spans="1:28" s="1" customFormat="1" ht="18" hidden="1" customHeight="1" thickTop="1">
      <c r="A292" s="442">
        <v>98</v>
      </c>
      <c r="B292" s="515" t="s">
        <v>41</v>
      </c>
      <c r="C292" s="517"/>
      <c r="D292" s="517" t="str">
        <f>IF(C292&gt;0,VLOOKUP(C292,女子登録情報!$A$1:$H$2000,3,0),"")</f>
        <v/>
      </c>
      <c r="E292" s="517" t="str">
        <f>IF(C292&gt;0,VLOOKUP(C292,女子登録情報!$A$1:$H$2000,4,0),"")</f>
        <v/>
      </c>
      <c r="F292" s="63" t="str">
        <f>IF(C292&gt;0,VLOOKUP(C292,女子登録情報!$A$1:$H$2000,8,0),"")</f>
        <v/>
      </c>
      <c r="G292" s="425" t="e">
        <f>IF(F293&gt;0,VLOOKUP(F293,女子登録情報!$O$2:$P$48,2,0),"")</f>
        <v>#N/A</v>
      </c>
      <c r="H292" s="425" t="str">
        <f t="shared" ref="H292" si="145">IF(C292&gt;0,TEXT(C292,"100000000"),"")</f>
        <v/>
      </c>
      <c r="I292" s="162"/>
      <c r="J292" s="162"/>
      <c r="K292" s="4" t="s">
        <v>36</v>
      </c>
      <c r="L292" s="65"/>
      <c r="M292" s="6" t="str">
        <f>IF(L292&gt;0,VLOOKUP(L292,女子登録情報!$J$1:$K$21,2,0),"")</f>
        <v/>
      </c>
      <c r="N292" s="4" t="s">
        <v>37</v>
      </c>
      <c r="O292" s="67"/>
      <c r="P292" s="68" t="str">
        <f t="shared" si="132"/>
        <v/>
      </c>
      <c r="Q292" s="68"/>
      <c r="R292" s="69"/>
      <c r="S292" s="504"/>
      <c r="T292" s="505"/>
      <c r="U292" s="506"/>
      <c r="V292" s="506"/>
      <c r="AB292" s="178" t="str">
        <f t="shared" si="133"/>
        <v/>
      </c>
    </row>
    <row r="293" spans="1:28" s="1" customFormat="1" ht="18" hidden="1" customHeight="1" thickTop="1">
      <c r="A293" s="443"/>
      <c r="B293" s="516"/>
      <c r="C293" s="518"/>
      <c r="D293" s="518"/>
      <c r="E293" s="518"/>
      <c r="F293" s="64" t="str">
        <f>IF(C292&gt;0,VLOOKUP(C292,女子登録情報!$A$1:$H$2000,5,0),"")</f>
        <v/>
      </c>
      <c r="G293" s="426"/>
      <c r="H293" s="426"/>
      <c r="I293" s="162"/>
      <c r="J293" s="162"/>
      <c r="K293" s="9" t="s">
        <v>38</v>
      </c>
      <c r="L293" s="65"/>
      <c r="M293" s="6" t="str">
        <f>IF(L293&gt;0,VLOOKUP(L293,女子登録情報!$J$2:$K$21,2,0),"")</f>
        <v/>
      </c>
      <c r="N293" s="9"/>
      <c r="O293" s="70"/>
      <c r="P293" s="68" t="str">
        <f t="shared" si="132"/>
        <v/>
      </c>
      <c r="Q293" s="68"/>
      <c r="R293" s="69"/>
      <c r="S293" s="509"/>
      <c r="T293" s="510"/>
      <c r="U293" s="507"/>
      <c r="V293" s="507"/>
      <c r="AB293" s="178" t="str">
        <f t="shared" si="133"/>
        <v/>
      </c>
    </row>
    <row r="294" spans="1:28" s="1" customFormat="1" ht="18" hidden="1" customHeight="1" thickTop="1">
      <c r="A294" s="444"/>
      <c r="B294" s="511" t="s">
        <v>39</v>
      </c>
      <c r="C294" s="512"/>
      <c r="D294" s="73"/>
      <c r="E294" s="73"/>
      <c r="F294" s="74"/>
      <c r="G294" s="427"/>
      <c r="H294" s="427"/>
      <c r="I294" s="163"/>
      <c r="J294" s="163"/>
      <c r="K294" s="10" t="s">
        <v>40</v>
      </c>
      <c r="L294" s="66"/>
      <c r="M294" s="12" t="str">
        <f>IF(L294&gt;0,VLOOKUP(L294,女子登録情報!$J$2:$K$21,2,0),"")</f>
        <v/>
      </c>
      <c r="N294" s="13"/>
      <c r="O294" s="71"/>
      <c r="P294" s="68" t="str">
        <f t="shared" si="132"/>
        <v/>
      </c>
      <c r="Q294" s="198"/>
      <c r="R294" s="72"/>
      <c r="S294" s="513"/>
      <c r="T294" s="514"/>
      <c r="U294" s="508"/>
      <c r="V294" s="508"/>
      <c r="AB294" s="178" t="str">
        <f t="shared" si="133"/>
        <v/>
      </c>
    </row>
    <row r="295" spans="1:28" s="1" customFormat="1" ht="18" hidden="1" customHeight="1" thickTop="1">
      <c r="A295" s="442">
        <v>99</v>
      </c>
      <c r="B295" s="515" t="s">
        <v>41</v>
      </c>
      <c r="C295" s="517"/>
      <c r="D295" s="517" t="str">
        <f>IF(C295&gt;0,VLOOKUP(C295,女子登録情報!$A$1:$H$2000,3,0),"")</f>
        <v/>
      </c>
      <c r="E295" s="517" t="str">
        <f>IF(C295&gt;0,VLOOKUP(C295,女子登録情報!$A$1:$H$2000,4,0),"")</f>
        <v/>
      </c>
      <c r="F295" s="63" t="str">
        <f>IF(C295&gt;0,VLOOKUP(C295,女子登録情報!$A$1:$H$2000,8,0),"")</f>
        <v/>
      </c>
      <c r="G295" s="425" t="e">
        <f>IF(F296&gt;0,VLOOKUP(F296,女子登録情報!$O$2:$P$48,2,0),"")</f>
        <v>#N/A</v>
      </c>
      <c r="H295" s="425" t="str">
        <f t="shared" ref="H295" si="146">IF(C295&gt;0,TEXT(C295,"100000000"),"")</f>
        <v/>
      </c>
      <c r="I295" s="162"/>
      <c r="J295" s="162"/>
      <c r="K295" s="4" t="s">
        <v>36</v>
      </c>
      <c r="L295" s="65"/>
      <c r="M295" s="6" t="str">
        <f>IF(L295&gt;0,VLOOKUP(L295,女子登録情報!$J$1:$K$21,2,0),"")</f>
        <v/>
      </c>
      <c r="N295" s="4" t="s">
        <v>37</v>
      </c>
      <c r="O295" s="67"/>
      <c r="P295" s="68" t="str">
        <f t="shared" si="132"/>
        <v/>
      </c>
      <c r="Q295" s="68"/>
      <c r="R295" s="69"/>
      <c r="S295" s="504"/>
      <c r="T295" s="505"/>
      <c r="U295" s="506"/>
      <c r="V295" s="506"/>
      <c r="AB295" s="178" t="str">
        <f t="shared" si="133"/>
        <v/>
      </c>
    </row>
    <row r="296" spans="1:28" s="1" customFormat="1" ht="18" hidden="1" customHeight="1" thickTop="1">
      <c r="A296" s="443"/>
      <c r="B296" s="516"/>
      <c r="C296" s="518"/>
      <c r="D296" s="518"/>
      <c r="E296" s="518"/>
      <c r="F296" s="64" t="str">
        <f>IF(C295&gt;0,VLOOKUP(C295,女子登録情報!$A$1:$H$2000,5,0),"")</f>
        <v/>
      </c>
      <c r="G296" s="426"/>
      <c r="H296" s="426"/>
      <c r="I296" s="162"/>
      <c r="J296" s="162"/>
      <c r="K296" s="9" t="s">
        <v>38</v>
      </c>
      <c r="L296" s="65"/>
      <c r="M296" s="6" t="str">
        <f>IF(L296&gt;0,VLOOKUP(L296,女子登録情報!$J$2:$K$21,2,0),"")</f>
        <v/>
      </c>
      <c r="N296" s="9"/>
      <c r="O296" s="70"/>
      <c r="P296" s="68" t="str">
        <f t="shared" si="132"/>
        <v/>
      </c>
      <c r="Q296" s="68"/>
      <c r="R296" s="69"/>
      <c r="S296" s="509"/>
      <c r="T296" s="510"/>
      <c r="U296" s="507"/>
      <c r="V296" s="507"/>
      <c r="AB296" s="178" t="str">
        <f t="shared" si="133"/>
        <v/>
      </c>
    </row>
    <row r="297" spans="1:28" s="1" customFormat="1" ht="18" hidden="1" customHeight="1" thickTop="1">
      <c r="A297" s="444"/>
      <c r="B297" s="511" t="s">
        <v>39</v>
      </c>
      <c r="C297" s="512"/>
      <c r="D297" s="73"/>
      <c r="E297" s="73"/>
      <c r="F297" s="74"/>
      <c r="G297" s="427"/>
      <c r="H297" s="427"/>
      <c r="I297" s="163"/>
      <c r="J297" s="163"/>
      <c r="K297" s="10" t="s">
        <v>40</v>
      </c>
      <c r="L297" s="66"/>
      <c r="M297" s="12" t="str">
        <f>IF(L297&gt;0,VLOOKUP(L297,女子登録情報!$J$2:$K$21,2,0),"")</f>
        <v/>
      </c>
      <c r="N297" s="13"/>
      <c r="O297" s="71"/>
      <c r="P297" s="68" t="str">
        <f t="shared" si="132"/>
        <v/>
      </c>
      <c r="Q297" s="198"/>
      <c r="R297" s="72"/>
      <c r="S297" s="513"/>
      <c r="T297" s="514"/>
      <c r="U297" s="508"/>
      <c r="V297" s="508"/>
      <c r="AB297" s="178" t="str">
        <f t="shared" si="133"/>
        <v/>
      </c>
    </row>
    <row r="298" spans="1:28" s="1" customFormat="1" ht="18" hidden="1" customHeight="1" thickTop="1">
      <c r="A298" s="442">
        <v>100</v>
      </c>
      <c r="B298" s="515" t="s">
        <v>41</v>
      </c>
      <c r="C298" s="517"/>
      <c r="D298" s="517" t="str">
        <f>IF(C298&gt;0,VLOOKUP(C298,女子登録情報!$A$1:$H$2000,3,0),"")</f>
        <v/>
      </c>
      <c r="E298" s="517" t="str">
        <f>IF(C298&gt;0,VLOOKUP(C298,女子登録情報!$A$1:$H$2000,4,0),"")</f>
        <v/>
      </c>
      <c r="F298" s="63" t="str">
        <f>IF(C298&gt;0,VLOOKUP(C298,女子登録情報!$A$1:$H$2000,8,0),"")</f>
        <v/>
      </c>
      <c r="G298" s="425" t="e">
        <f>IF(F299&gt;0,VLOOKUP(F299,女子登録情報!$O$2:$P$48,2,0),"")</f>
        <v>#N/A</v>
      </c>
      <c r="H298" s="425" t="str">
        <f t="shared" ref="H298" si="147">IF(C298&gt;0,TEXT(C298,"100000000"),"")</f>
        <v/>
      </c>
      <c r="I298" s="162"/>
      <c r="J298" s="162"/>
      <c r="K298" s="4" t="s">
        <v>36</v>
      </c>
      <c r="L298" s="65"/>
      <c r="M298" s="6" t="str">
        <f>IF(L298&gt;0,VLOOKUP(L298,女子登録情報!$J$1:$K$21,2,0),"")</f>
        <v/>
      </c>
      <c r="N298" s="4" t="s">
        <v>37</v>
      </c>
      <c r="O298" s="67"/>
      <c r="P298" s="68" t="str">
        <f t="shared" si="132"/>
        <v/>
      </c>
      <c r="Q298" s="68"/>
      <c r="R298" s="69"/>
      <c r="S298" s="504"/>
      <c r="T298" s="505"/>
      <c r="U298" s="506"/>
      <c r="V298" s="506"/>
      <c r="AB298" s="178" t="str">
        <f t="shared" si="133"/>
        <v/>
      </c>
    </row>
    <row r="299" spans="1:28" s="1" customFormat="1" ht="18" hidden="1" customHeight="1" thickTop="1">
      <c r="A299" s="443"/>
      <c r="B299" s="516"/>
      <c r="C299" s="518"/>
      <c r="D299" s="518"/>
      <c r="E299" s="518"/>
      <c r="F299" s="64" t="str">
        <f>IF(C298&gt;0,VLOOKUP(C298,女子登録情報!$A$1:$H$2000,5,0),"")</f>
        <v/>
      </c>
      <c r="G299" s="426"/>
      <c r="H299" s="426"/>
      <c r="I299" s="162"/>
      <c r="J299" s="162"/>
      <c r="K299" s="9" t="s">
        <v>38</v>
      </c>
      <c r="L299" s="65"/>
      <c r="M299" s="6" t="str">
        <f>IF(L299&gt;0,VLOOKUP(L299,女子登録情報!$J$2:$K$21,2,0),"")</f>
        <v/>
      </c>
      <c r="N299" s="9"/>
      <c r="O299" s="70"/>
      <c r="P299" s="68" t="str">
        <f t="shared" si="132"/>
        <v/>
      </c>
      <c r="Q299" s="68"/>
      <c r="R299" s="69"/>
      <c r="S299" s="509"/>
      <c r="T299" s="510"/>
      <c r="U299" s="507"/>
      <c r="V299" s="507"/>
      <c r="AB299" s="178" t="str">
        <f t="shared" si="133"/>
        <v/>
      </c>
    </row>
    <row r="300" spans="1:28" s="1" customFormat="1" ht="18" hidden="1" customHeight="1" thickTop="1">
      <c r="A300" s="444"/>
      <c r="B300" s="511" t="s">
        <v>39</v>
      </c>
      <c r="C300" s="512"/>
      <c r="D300" s="73"/>
      <c r="E300" s="73"/>
      <c r="F300" s="74"/>
      <c r="G300" s="427"/>
      <c r="H300" s="427"/>
      <c r="I300" s="163"/>
      <c r="J300" s="163"/>
      <c r="K300" s="10" t="s">
        <v>40</v>
      </c>
      <c r="L300" s="66"/>
      <c r="M300" s="12" t="str">
        <f>IF(L300&gt;0,VLOOKUP(L300,女子登録情報!$J$2:$K$21,2,0),"")</f>
        <v/>
      </c>
      <c r="N300" s="13"/>
      <c r="O300" s="71"/>
      <c r="P300" s="68" t="str">
        <f t="shared" si="132"/>
        <v/>
      </c>
      <c r="Q300" s="198"/>
      <c r="R300" s="72"/>
      <c r="S300" s="513"/>
      <c r="T300" s="514"/>
      <c r="U300" s="508"/>
      <c r="V300" s="508"/>
      <c r="AB300" s="178" t="str">
        <f t="shared" si="133"/>
        <v/>
      </c>
    </row>
    <row r="301" spans="1:28" s="1" customFormat="1" ht="18" hidden="1" customHeight="1" thickTop="1">
      <c r="A301" s="442">
        <v>101</v>
      </c>
      <c r="B301" s="515" t="s">
        <v>41</v>
      </c>
      <c r="C301" s="517"/>
      <c r="D301" s="517" t="str">
        <f>IF(C301&gt;0,VLOOKUP(C301,女子登録情報!$A$1:$H$2000,3,0),"")</f>
        <v/>
      </c>
      <c r="E301" s="517" t="str">
        <f>IF(C301&gt;0,VLOOKUP(C301,女子登録情報!$A$1:$H$2000,4,0),"")</f>
        <v/>
      </c>
      <c r="F301" s="63" t="str">
        <f>IF(C301&gt;0,VLOOKUP(C301,女子登録情報!$A$1:$H$2000,8,0),"")</f>
        <v/>
      </c>
      <c r="G301" s="425" t="e">
        <f>IF(F302&gt;0,VLOOKUP(F302,女子登録情報!$O$2:$P$48,2,0),"")</f>
        <v>#N/A</v>
      </c>
      <c r="H301" s="425" t="str">
        <f t="shared" ref="H301" si="148">IF(C301&gt;0,TEXT(C301,"100000000"),"")</f>
        <v/>
      </c>
      <c r="I301" s="162"/>
      <c r="J301" s="162"/>
      <c r="K301" s="4" t="s">
        <v>36</v>
      </c>
      <c r="L301" s="65"/>
      <c r="M301" s="6" t="str">
        <f>IF(L301&gt;0,VLOOKUP(L301,女子登録情報!$J$1:$K$21,2,0),"")</f>
        <v/>
      </c>
      <c r="N301" s="4" t="s">
        <v>37</v>
      </c>
      <c r="O301" s="67"/>
      <c r="P301" s="68" t="str">
        <f t="shared" si="132"/>
        <v/>
      </c>
      <c r="Q301" s="68"/>
      <c r="R301" s="69"/>
      <c r="S301" s="504"/>
      <c r="T301" s="505"/>
      <c r="U301" s="506"/>
      <c r="V301" s="506"/>
      <c r="AB301" s="178" t="str">
        <f t="shared" si="133"/>
        <v/>
      </c>
    </row>
    <row r="302" spans="1:28" s="1" customFormat="1" ht="18" hidden="1" customHeight="1" thickTop="1">
      <c r="A302" s="443"/>
      <c r="B302" s="516"/>
      <c r="C302" s="518"/>
      <c r="D302" s="518"/>
      <c r="E302" s="518"/>
      <c r="F302" s="64" t="str">
        <f>IF(C301&gt;0,VLOOKUP(C301,女子登録情報!$A$1:$H$2000,5,0),"")</f>
        <v/>
      </c>
      <c r="G302" s="426"/>
      <c r="H302" s="426"/>
      <c r="I302" s="162"/>
      <c r="J302" s="162"/>
      <c r="K302" s="9" t="s">
        <v>38</v>
      </c>
      <c r="L302" s="65"/>
      <c r="M302" s="6" t="str">
        <f>IF(L302&gt;0,VLOOKUP(L302,女子登録情報!$J$2:$K$21,2,0),"")</f>
        <v/>
      </c>
      <c r="N302" s="9"/>
      <c r="O302" s="70"/>
      <c r="P302" s="68" t="str">
        <f t="shared" si="132"/>
        <v/>
      </c>
      <c r="Q302" s="68"/>
      <c r="R302" s="69"/>
      <c r="S302" s="509"/>
      <c r="T302" s="510"/>
      <c r="U302" s="507"/>
      <c r="V302" s="507"/>
      <c r="AB302" s="178" t="str">
        <f t="shared" si="133"/>
        <v/>
      </c>
    </row>
    <row r="303" spans="1:28" s="1" customFormat="1" ht="18" hidden="1" customHeight="1" thickTop="1">
      <c r="A303" s="444"/>
      <c r="B303" s="511" t="s">
        <v>39</v>
      </c>
      <c r="C303" s="512"/>
      <c r="D303" s="73"/>
      <c r="E303" s="73"/>
      <c r="F303" s="74"/>
      <c r="G303" s="427"/>
      <c r="H303" s="427"/>
      <c r="I303" s="163"/>
      <c r="J303" s="163"/>
      <c r="K303" s="10" t="s">
        <v>40</v>
      </c>
      <c r="L303" s="66"/>
      <c r="M303" s="12" t="str">
        <f>IF(L303&gt;0,VLOOKUP(L303,女子登録情報!$J$2:$K$21,2,0),"")</f>
        <v/>
      </c>
      <c r="N303" s="13"/>
      <c r="O303" s="71"/>
      <c r="P303" s="68" t="str">
        <f t="shared" si="132"/>
        <v/>
      </c>
      <c r="Q303" s="198"/>
      <c r="R303" s="72"/>
      <c r="S303" s="513"/>
      <c r="T303" s="514"/>
      <c r="U303" s="508"/>
      <c r="V303" s="508"/>
      <c r="AB303" s="178" t="str">
        <f t="shared" si="133"/>
        <v/>
      </c>
    </row>
    <row r="304" spans="1:28" s="1" customFormat="1" ht="18" hidden="1" customHeight="1" thickTop="1">
      <c r="A304" s="442">
        <v>102</v>
      </c>
      <c r="B304" s="515" t="s">
        <v>41</v>
      </c>
      <c r="C304" s="517"/>
      <c r="D304" s="517" t="str">
        <f>IF(C304&gt;0,VLOOKUP(C304,女子登録情報!$A$1:$H$2000,3,0),"")</f>
        <v/>
      </c>
      <c r="E304" s="517" t="str">
        <f>IF(C304&gt;0,VLOOKUP(C304,女子登録情報!$A$1:$H$2000,4,0),"")</f>
        <v/>
      </c>
      <c r="F304" s="63" t="str">
        <f>IF(C304&gt;0,VLOOKUP(C304,女子登録情報!$A$1:$H$2000,8,0),"")</f>
        <v/>
      </c>
      <c r="G304" s="425" t="e">
        <f>IF(F305&gt;0,VLOOKUP(F305,女子登録情報!$O$2:$P$48,2,0),"")</f>
        <v>#N/A</v>
      </c>
      <c r="H304" s="425" t="str">
        <f t="shared" ref="H304" si="149">IF(C304&gt;0,TEXT(C304,"100000000"),"")</f>
        <v/>
      </c>
      <c r="I304" s="162"/>
      <c r="J304" s="162"/>
      <c r="K304" s="4" t="s">
        <v>36</v>
      </c>
      <c r="L304" s="65"/>
      <c r="M304" s="6" t="str">
        <f>IF(L304&gt;0,VLOOKUP(L304,女子登録情報!$J$1:$K$21,2,0),"")</f>
        <v/>
      </c>
      <c r="N304" s="4" t="s">
        <v>37</v>
      </c>
      <c r="O304" s="67"/>
      <c r="P304" s="68" t="str">
        <f t="shared" si="132"/>
        <v/>
      </c>
      <c r="Q304" s="68"/>
      <c r="R304" s="69"/>
      <c r="S304" s="504"/>
      <c r="T304" s="505"/>
      <c r="U304" s="506"/>
      <c r="V304" s="506"/>
      <c r="AB304" s="178" t="str">
        <f t="shared" si="133"/>
        <v/>
      </c>
    </row>
    <row r="305" spans="1:28" s="1" customFormat="1" ht="18" hidden="1" customHeight="1" thickTop="1">
      <c r="A305" s="443"/>
      <c r="B305" s="516"/>
      <c r="C305" s="518"/>
      <c r="D305" s="518"/>
      <c r="E305" s="518"/>
      <c r="F305" s="64" t="str">
        <f>IF(C304&gt;0,VLOOKUP(C304,女子登録情報!$A$1:$H$2000,5,0),"")</f>
        <v/>
      </c>
      <c r="G305" s="426"/>
      <c r="H305" s="426"/>
      <c r="I305" s="162"/>
      <c r="J305" s="162"/>
      <c r="K305" s="9" t="s">
        <v>38</v>
      </c>
      <c r="L305" s="65"/>
      <c r="M305" s="6" t="str">
        <f>IF(L305&gt;0,VLOOKUP(L305,女子登録情報!$J$2:$K$21,2,0),"")</f>
        <v/>
      </c>
      <c r="N305" s="9"/>
      <c r="O305" s="70"/>
      <c r="P305" s="68" t="str">
        <f t="shared" si="132"/>
        <v/>
      </c>
      <c r="Q305" s="68"/>
      <c r="R305" s="69"/>
      <c r="S305" s="509"/>
      <c r="T305" s="510"/>
      <c r="U305" s="507"/>
      <c r="V305" s="507"/>
      <c r="AB305" s="178" t="str">
        <f t="shared" si="133"/>
        <v/>
      </c>
    </row>
    <row r="306" spans="1:28" s="1" customFormat="1" ht="18" hidden="1" customHeight="1" thickTop="1">
      <c r="A306" s="444"/>
      <c r="B306" s="511" t="s">
        <v>39</v>
      </c>
      <c r="C306" s="512"/>
      <c r="D306" s="73"/>
      <c r="E306" s="73"/>
      <c r="F306" s="74"/>
      <c r="G306" s="427"/>
      <c r="H306" s="427"/>
      <c r="I306" s="163"/>
      <c r="J306" s="163"/>
      <c r="K306" s="10" t="s">
        <v>40</v>
      </c>
      <c r="L306" s="66"/>
      <c r="M306" s="12" t="str">
        <f>IF(L306&gt;0,VLOOKUP(L306,女子登録情報!$J$2:$K$21,2,0),"")</f>
        <v/>
      </c>
      <c r="N306" s="13"/>
      <c r="O306" s="71"/>
      <c r="P306" s="68" t="str">
        <f t="shared" si="132"/>
        <v/>
      </c>
      <c r="Q306" s="198"/>
      <c r="R306" s="72"/>
      <c r="S306" s="513"/>
      <c r="T306" s="514"/>
      <c r="U306" s="508"/>
      <c r="V306" s="508"/>
      <c r="AB306" s="178" t="str">
        <f t="shared" si="133"/>
        <v/>
      </c>
    </row>
    <row r="307" spans="1:28" s="1" customFormat="1" ht="18" hidden="1" customHeight="1" thickTop="1">
      <c r="A307" s="442">
        <v>103</v>
      </c>
      <c r="B307" s="515" t="s">
        <v>41</v>
      </c>
      <c r="C307" s="517"/>
      <c r="D307" s="517" t="str">
        <f>IF(C307&gt;0,VLOOKUP(C307,女子登録情報!$A$1:$H$2000,3,0),"")</f>
        <v/>
      </c>
      <c r="E307" s="517" t="str">
        <f>IF(C307&gt;0,VLOOKUP(C307,女子登録情報!$A$1:$H$2000,4,0),"")</f>
        <v/>
      </c>
      <c r="F307" s="63" t="str">
        <f>IF(C307&gt;0,VLOOKUP(C307,女子登録情報!$A$1:$H$2000,8,0),"")</f>
        <v/>
      </c>
      <c r="G307" s="425" t="e">
        <f>IF(F308&gt;0,VLOOKUP(F308,女子登録情報!$O$2:$P$48,2,0),"")</f>
        <v>#N/A</v>
      </c>
      <c r="H307" s="425" t="str">
        <f t="shared" ref="H307" si="150">IF(C307&gt;0,TEXT(C307,"100000000"),"")</f>
        <v/>
      </c>
      <c r="I307" s="162"/>
      <c r="J307" s="162"/>
      <c r="K307" s="4" t="s">
        <v>36</v>
      </c>
      <c r="L307" s="65"/>
      <c r="M307" s="6" t="str">
        <f>IF(L307&gt;0,VLOOKUP(L307,女子登録情報!$J$1:$K$21,2,0),"")</f>
        <v/>
      </c>
      <c r="N307" s="4" t="s">
        <v>37</v>
      </c>
      <c r="O307" s="67"/>
      <c r="P307" s="68" t="str">
        <f t="shared" si="132"/>
        <v/>
      </c>
      <c r="Q307" s="68"/>
      <c r="R307" s="69"/>
      <c r="S307" s="504"/>
      <c r="T307" s="505"/>
      <c r="U307" s="506"/>
      <c r="V307" s="506"/>
      <c r="AB307" s="178" t="str">
        <f t="shared" si="133"/>
        <v/>
      </c>
    </row>
    <row r="308" spans="1:28" s="1" customFormat="1" ht="18" hidden="1" customHeight="1" thickTop="1">
      <c r="A308" s="443"/>
      <c r="B308" s="516"/>
      <c r="C308" s="518"/>
      <c r="D308" s="518"/>
      <c r="E308" s="518"/>
      <c r="F308" s="64" t="str">
        <f>IF(C307&gt;0,VLOOKUP(C307,女子登録情報!$A$1:$H$2000,5,0),"")</f>
        <v/>
      </c>
      <c r="G308" s="426"/>
      <c r="H308" s="426"/>
      <c r="I308" s="162"/>
      <c r="J308" s="162"/>
      <c r="K308" s="9" t="s">
        <v>38</v>
      </c>
      <c r="L308" s="65"/>
      <c r="M308" s="6" t="str">
        <f>IF(L308&gt;0,VLOOKUP(L308,女子登録情報!$J$2:$K$21,2,0),"")</f>
        <v/>
      </c>
      <c r="N308" s="9"/>
      <c r="O308" s="70"/>
      <c r="P308" s="68" t="str">
        <f t="shared" si="132"/>
        <v/>
      </c>
      <c r="Q308" s="68"/>
      <c r="R308" s="69"/>
      <c r="S308" s="509"/>
      <c r="T308" s="510"/>
      <c r="U308" s="507"/>
      <c r="V308" s="507"/>
      <c r="AB308" s="178" t="str">
        <f t="shared" si="133"/>
        <v/>
      </c>
    </row>
    <row r="309" spans="1:28" s="1" customFormat="1" ht="18" hidden="1" customHeight="1" thickTop="1">
      <c r="A309" s="444"/>
      <c r="B309" s="511" t="s">
        <v>39</v>
      </c>
      <c r="C309" s="512"/>
      <c r="D309" s="73"/>
      <c r="E309" s="73"/>
      <c r="F309" s="74"/>
      <c r="G309" s="427"/>
      <c r="H309" s="427"/>
      <c r="I309" s="163"/>
      <c r="J309" s="163"/>
      <c r="K309" s="10" t="s">
        <v>40</v>
      </c>
      <c r="L309" s="66"/>
      <c r="M309" s="12" t="str">
        <f>IF(L309&gt;0,VLOOKUP(L309,女子登録情報!$J$2:$K$21,2,0),"")</f>
        <v/>
      </c>
      <c r="N309" s="13"/>
      <c r="O309" s="71"/>
      <c r="P309" s="68" t="str">
        <f t="shared" si="132"/>
        <v/>
      </c>
      <c r="Q309" s="198"/>
      <c r="R309" s="72"/>
      <c r="S309" s="513"/>
      <c r="T309" s="514"/>
      <c r="U309" s="508"/>
      <c r="V309" s="508"/>
      <c r="AB309" s="178" t="str">
        <f t="shared" si="133"/>
        <v/>
      </c>
    </row>
    <row r="310" spans="1:28" s="1" customFormat="1" ht="18" hidden="1" customHeight="1" thickTop="1">
      <c r="A310" s="442">
        <v>104</v>
      </c>
      <c r="B310" s="515" t="s">
        <v>41</v>
      </c>
      <c r="C310" s="517"/>
      <c r="D310" s="517" t="str">
        <f>IF(C310&gt;0,VLOOKUP(C310,女子登録情報!$A$1:$H$2000,3,0),"")</f>
        <v/>
      </c>
      <c r="E310" s="517" t="str">
        <f>IF(C310&gt;0,VLOOKUP(C310,女子登録情報!$A$1:$H$2000,4,0),"")</f>
        <v/>
      </c>
      <c r="F310" s="63" t="str">
        <f>IF(C310&gt;0,VLOOKUP(C310,女子登録情報!$A$1:$H$2000,8,0),"")</f>
        <v/>
      </c>
      <c r="G310" s="425" t="e">
        <f>IF(F311&gt;0,VLOOKUP(F311,女子登録情報!$O$2:$P$48,2,0),"")</f>
        <v>#N/A</v>
      </c>
      <c r="H310" s="425" t="str">
        <f t="shared" ref="H310" si="151">IF(C310&gt;0,TEXT(C310,"100000000"),"")</f>
        <v/>
      </c>
      <c r="I310" s="162"/>
      <c r="J310" s="162"/>
      <c r="K310" s="4" t="s">
        <v>36</v>
      </c>
      <c r="L310" s="65"/>
      <c r="M310" s="6" t="str">
        <f>IF(L310&gt;0,VLOOKUP(L310,女子登録情報!$J$1:$K$21,2,0),"")</f>
        <v/>
      </c>
      <c r="N310" s="4" t="s">
        <v>37</v>
      </c>
      <c r="O310" s="67"/>
      <c r="P310" s="68" t="str">
        <f t="shared" si="132"/>
        <v/>
      </c>
      <c r="Q310" s="68"/>
      <c r="R310" s="69"/>
      <c r="S310" s="504"/>
      <c r="T310" s="505"/>
      <c r="U310" s="506"/>
      <c r="V310" s="506"/>
      <c r="AB310" s="178" t="str">
        <f t="shared" si="133"/>
        <v/>
      </c>
    </row>
    <row r="311" spans="1:28" s="1" customFormat="1" ht="18" hidden="1" customHeight="1" thickTop="1">
      <c r="A311" s="443"/>
      <c r="B311" s="516"/>
      <c r="C311" s="518"/>
      <c r="D311" s="518"/>
      <c r="E311" s="518"/>
      <c r="F311" s="64" t="str">
        <f>IF(C310&gt;0,VLOOKUP(C310,女子登録情報!$A$1:$H$2000,5,0),"")</f>
        <v/>
      </c>
      <c r="G311" s="426"/>
      <c r="H311" s="426"/>
      <c r="I311" s="162"/>
      <c r="J311" s="162"/>
      <c r="K311" s="9" t="s">
        <v>38</v>
      </c>
      <c r="L311" s="65"/>
      <c r="M311" s="6" t="str">
        <f>IF(L311&gt;0,VLOOKUP(L311,女子登録情報!$J$2:$K$21,2,0),"")</f>
        <v/>
      </c>
      <c r="N311" s="9"/>
      <c r="O311" s="70"/>
      <c r="P311" s="68" t="str">
        <f t="shared" si="132"/>
        <v/>
      </c>
      <c r="Q311" s="68"/>
      <c r="R311" s="69"/>
      <c r="S311" s="509"/>
      <c r="T311" s="510"/>
      <c r="U311" s="507"/>
      <c r="V311" s="507"/>
      <c r="AB311" s="178" t="str">
        <f t="shared" si="133"/>
        <v/>
      </c>
    </row>
    <row r="312" spans="1:28" s="1" customFormat="1" ht="18" hidden="1" customHeight="1" thickTop="1">
      <c r="A312" s="444"/>
      <c r="B312" s="511" t="s">
        <v>39</v>
      </c>
      <c r="C312" s="512"/>
      <c r="D312" s="73"/>
      <c r="E312" s="73"/>
      <c r="F312" s="74"/>
      <c r="G312" s="427"/>
      <c r="H312" s="427"/>
      <c r="I312" s="163"/>
      <c r="J312" s="163"/>
      <c r="K312" s="10" t="s">
        <v>40</v>
      </c>
      <c r="L312" s="66"/>
      <c r="M312" s="12" t="str">
        <f>IF(L312&gt;0,VLOOKUP(L312,女子登録情報!$J$2:$K$21,2,0),"")</f>
        <v/>
      </c>
      <c r="N312" s="13"/>
      <c r="O312" s="71"/>
      <c r="P312" s="68" t="str">
        <f t="shared" si="132"/>
        <v/>
      </c>
      <c r="Q312" s="198"/>
      <c r="R312" s="72"/>
      <c r="S312" s="513"/>
      <c r="T312" s="514"/>
      <c r="U312" s="508"/>
      <c r="V312" s="508"/>
      <c r="AB312" s="178" t="str">
        <f t="shared" si="133"/>
        <v/>
      </c>
    </row>
    <row r="313" spans="1:28" s="1" customFormat="1" ht="18" hidden="1" customHeight="1" thickTop="1">
      <c r="A313" s="442">
        <v>105</v>
      </c>
      <c r="B313" s="515" t="s">
        <v>41</v>
      </c>
      <c r="C313" s="517"/>
      <c r="D313" s="517" t="str">
        <f>IF(C313&gt;0,VLOOKUP(C313,女子登録情報!$A$1:$H$2000,3,0),"")</f>
        <v/>
      </c>
      <c r="E313" s="517" t="str">
        <f>IF(C313&gt;0,VLOOKUP(C313,女子登録情報!$A$1:$H$2000,4,0),"")</f>
        <v/>
      </c>
      <c r="F313" s="63" t="str">
        <f>IF(C313&gt;0,VLOOKUP(C313,女子登録情報!$A$1:$H$2000,8,0),"")</f>
        <v/>
      </c>
      <c r="G313" s="425" t="e">
        <f>IF(F314&gt;0,VLOOKUP(F314,女子登録情報!$O$2:$P$48,2,0),"")</f>
        <v>#N/A</v>
      </c>
      <c r="H313" s="425" t="str">
        <f t="shared" ref="H313" si="152">IF(C313&gt;0,TEXT(C313,"100000000"),"")</f>
        <v/>
      </c>
      <c r="I313" s="162"/>
      <c r="J313" s="162"/>
      <c r="K313" s="4" t="s">
        <v>36</v>
      </c>
      <c r="L313" s="65"/>
      <c r="M313" s="6" t="str">
        <f>IF(L313&gt;0,VLOOKUP(L313,女子登録情報!$J$1:$K$21,2,0),"")</f>
        <v/>
      </c>
      <c r="N313" s="4" t="s">
        <v>37</v>
      </c>
      <c r="O313" s="67"/>
      <c r="P313" s="68" t="str">
        <f t="shared" si="132"/>
        <v/>
      </c>
      <c r="Q313" s="68"/>
      <c r="R313" s="69"/>
      <c r="S313" s="504"/>
      <c r="T313" s="505"/>
      <c r="U313" s="506"/>
      <c r="V313" s="506"/>
      <c r="AB313" s="178" t="str">
        <f t="shared" si="133"/>
        <v/>
      </c>
    </row>
    <row r="314" spans="1:28" s="1" customFormat="1" ht="18" hidden="1" customHeight="1" thickTop="1">
      <c r="A314" s="443"/>
      <c r="B314" s="516"/>
      <c r="C314" s="518"/>
      <c r="D314" s="518"/>
      <c r="E314" s="518"/>
      <c r="F314" s="64" t="str">
        <f>IF(C313&gt;0,VLOOKUP(C313,女子登録情報!$A$1:$H$2000,5,0),"")</f>
        <v/>
      </c>
      <c r="G314" s="426"/>
      <c r="H314" s="426"/>
      <c r="I314" s="162"/>
      <c r="J314" s="162"/>
      <c r="K314" s="9" t="s">
        <v>38</v>
      </c>
      <c r="L314" s="65"/>
      <c r="M314" s="6" t="str">
        <f>IF(L314&gt;0,VLOOKUP(L314,女子登録情報!$J$2:$K$21,2,0),"")</f>
        <v/>
      </c>
      <c r="N314" s="9"/>
      <c r="O314" s="70"/>
      <c r="P314" s="68" t="str">
        <f t="shared" si="132"/>
        <v/>
      </c>
      <c r="Q314" s="68"/>
      <c r="R314" s="69"/>
      <c r="S314" s="509"/>
      <c r="T314" s="510"/>
      <c r="U314" s="507"/>
      <c r="V314" s="507"/>
      <c r="AB314" s="178" t="str">
        <f t="shared" si="133"/>
        <v/>
      </c>
    </row>
    <row r="315" spans="1:28" s="1" customFormat="1" ht="18" hidden="1" customHeight="1" thickTop="1">
      <c r="A315" s="444"/>
      <c r="B315" s="511" t="s">
        <v>39</v>
      </c>
      <c r="C315" s="512"/>
      <c r="D315" s="73"/>
      <c r="E315" s="73"/>
      <c r="F315" s="74"/>
      <c r="G315" s="427"/>
      <c r="H315" s="427"/>
      <c r="I315" s="163"/>
      <c r="J315" s="163"/>
      <c r="K315" s="10" t="s">
        <v>40</v>
      </c>
      <c r="L315" s="66"/>
      <c r="M315" s="12" t="str">
        <f>IF(L315&gt;0,VLOOKUP(L315,女子登録情報!$J$2:$K$21,2,0),"")</f>
        <v/>
      </c>
      <c r="N315" s="13"/>
      <c r="O315" s="71"/>
      <c r="P315" s="68" t="str">
        <f t="shared" si="132"/>
        <v/>
      </c>
      <c r="Q315" s="198"/>
      <c r="R315" s="72"/>
      <c r="S315" s="513"/>
      <c r="T315" s="514"/>
      <c r="U315" s="508"/>
      <c r="V315" s="508"/>
      <c r="AB315" s="178" t="str">
        <f t="shared" si="133"/>
        <v/>
      </c>
    </row>
    <row r="316" spans="1:28" s="1" customFormat="1" ht="18" hidden="1" customHeight="1" thickTop="1">
      <c r="A316" s="442">
        <v>106</v>
      </c>
      <c r="B316" s="515" t="s">
        <v>41</v>
      </c>
      <c r="C316" s="517"/>
      <c r="D316" s="517" t="str">
        <f>IF(C316&gt;0,VLOOKUP(C316,女子登録情報!$A$1:$H$2000,3,0),"")</f>
        <v/>
      </c>
      <c r="E316" s="517" t="str">
        <f>IF(C316&gt;0,VLOOKUP(C316,女子登録情報!$A$1:$H$2000,4,0),"")</f>
        <v/>
      </c>
      <c r="F316" s="63" t="str">
        <f>IF(C316&gt;0,VLOOKUP(C316,女子登録情報!$A$1:$H$2000,8,0),"")</f>
        <v/>
      </c>
      <c r="G316" s="425" t="e">
        <f>IF(F317&gt;0,VLOOKUP(F317,女子登録情報!$O$2:$P$48,2,0),"")</f>
        <v>#N/A</v>
      </c>
      <c r="H316" s="425" t="str">
        <f t="shared" ref="H316" si="153">IF(C316&gt;0,TEXT(C316,"100000000"),"")</f>
        <v/>
      </c>
      <c r="I316" s="162"/>
      <c r="J316" s="162"/>
      <c r="K316" s="4" t="s">
        <v>36</v>
      </c>
      <c r="L316" s="65"/>
      <c r="M316" s="6" t="str">
        <f>IF(L316&gt;0,VLOOKUP(L316,女子登録情報!$J$1:$K$21,2,0),"")</f>
        <v/>
      </c>
      <c r="N316" s="4" t="s">
        <v>37</v>
      </c>
      <c r="O316" s="67"/>
      <c r="P316" s="68" t="str">
        <f t="shared" si="132"/>
        <v/>
      </c>
      <c r="Q316" s="68"/>
      <c r="R316" s="69"/>
      <c r="S316" s="504"/>
      <c r="T316" s="505"/>
      <c r="U316" s="506"/>
      <c r="V316" s="506"/>
      <c r="AB316" s="178" t="str">
        <f t="shared" si="133"/>
        <v/>
      </c>
    </row>
    <row r="317" spans="1:28" s="1" customFormat="1" ht="18" hidden="1" customHeight="1" thickTop="1">
      <c r="A317" s="443"/>
      <c r="B317" s="516"/>
      <c r="C317" s="518"/>
      <c r="D317" s="518"/>
      <c r="E317" s="518"/>
      <c r="F317" s="64" t="str">
        <f>IF(C316&gt;0,VLOOKUP(C316,女子登録情報!$A$1:$H$2000,5,0),"")</f>
        <v/>
      </c>
      <c r="G317" s="426"/>
      <c r="H317" s="426"/>
      <c r="I317" s="162"/>
      <c r="J317" s="162"/>
      <c r="K317" s="9" t="s">
        <v>38</v>
      </c>
      <c r="L317" s="65"/>
      <c r="M317" s="6" t="str">
        <f>IF(L317&gt;0,VLOOKUP(L317,女子登録情報!$J$2:$K$21,2,0),"")</f>
        <v/>
      </c>
      <c r="N317" s="9"/>
      <c r="O317" s="70"/>
      <c r="P317" s="68" t="str">
        <f t="shared" si="132"/>
        <v/>
      </c>
      <c r="Q317" s="68"/>
      <c r="R317" s="69"/>
      <c r="S317" s="509"/>
      <c r="T317" s="510"/>
      <c r="U317" s="507"/>
      <c r="V317" s="507"/>
      <c r="AB317" s="178" t="str">
        <f t="shared" si="133"/>
        <v/>
      </c>
    </row>
    <row r="318" spans="1:28" s="1" customFormat="1" ht="18" hidden="1" customHeight="1" thickTop="1">
      <c r="A318" s="444"/>
      <c r="B318" s="511" t="s">
        <v>39</v>
      </c>
      <c r="C318" s="512"/>
      <c r="D318" s="73"/>
      <c r="E318" s="73"/>
      <c r="F318" s="74"/>
      <c r="G318" s="427"/>
      <c r="H318" s="427"/>
      <c r="I318" s="163"/>
      <c r="J318" s="163"/>
      <c r="K318" s="10" t="s">
        <v>40</v>
      </c>
      <c r="L318" s="66"/>
      <c r="M318" s="12" t="str">
        <f>IF(L318&gt;0,VLOOKUP(L318,女子登録情報!$J$2:$K$21,2,0),"")</f>
        <v/>
      </c>
      <c r="N318" s="13"/>
      <c r="O318" s="71"/>
      <c r="P318" s="68" t="str">
        <f t="shared" si="132"/>
        <v/>
      </c>
      <c r="Q318" s="198"/>
      <c r="R318" s="72"/>
      <c r="S318" s="513"/>
      <c r="T318" s="514"/>
      <c r="U318" s="508"/>
      <c r="V318" s="508"/>
      <c r="AB318" s="178" t="str">
        <f t="shared" si="133"/>
        <v/>
      </c>
    </row>
    <row r="319" spans="1:28" s="1" customFormat="1" ht="18" hidden="1" customHeight="1" thickTop="1">
      <c r="A319" s="442">
        <v>107</v>
      </c>
      <c r="B319" s="515" t="s">
        <v>41</v>
      </c>
      <c r="C319" s="517"/>
      <c r="D319" s="517" t="str">
        <f>IF(C319&gt;0,VLOOKUP(C319,女子登録情報!$A$1:$H$2000,3,0),"")</f>
        <v/>
      </c>
      <c r="E319" s="517" t="str">
        <f>IF(C319&gt;0,VLOOKUP(C319,女子登録情報!$A$1:$H$2000,4,0),"")</f>
        <v/>
      </c>
      <c r="F319" s="63" t="str">
        <f>IF(C319&gt;0,VLOOKUP(C319,女子登録情報!$A$1:$H$2000,8,0),"")</f>
        <v/>
      </c>
      <c r="G319" s="425" t="e">
        <f>IF(F320&gt;0,VLOOKUP(F320,女子登録情報!$O$2:$P$48,2,0),"")</f>
        <v>#N/A</v>
      </c>
      <c r="H319" s="425" t="str">
        <f t="shared" ref="H319" si="154">IF(C319&gt;0,TEXT(C319,"100000000"),"")</f>
        <v/>
      </c>
      <c r="I319" s="162"/>
      <c r="J319" s="162"/>
      <c r="K319" s="4" t="s">
        <v>36</v>
      </c>
      <c r="L319" s="65"/>
      <c r="M319" s="6" t="str">
        <f>IF(L319&gt;0,VLOOKUP(L319,女子登録情報!$J$1:$K$21,2,0),"")</f>
        <v/>
      </c>
      <c r="N319" s="4" t="s">
        <v>37</v>
      </c>
      <c r="O319" s="67"/>
      <c r="P319" s="68" t="str">
        <f t="shared" si="132"/>
        <v/>
      </c>
      <c r="Q319" s="68"/>
      <c r="R319" s="69"/>
      <c r="S319" s="504"/>
      <c r="T319" s="505"/>
      <c r="U319" s="506"/>
      <c r="V319" s="506"/>
      <c r="AB319" s="178" t="str">
        <f t="shared" si="133"/>
        <v/>
      </c>
    </row>
    <row r="320" spans="1:28" s="1" customFormat="1" ht="18" hidden="1" customHeight="1" thickTop="1">
      <c r="A320" s="443"/>
      <c r="B320" s="516"/>
      <c r="C320" s="518"/>
      <c r="D320" s="518"/>
      <c r="E320" s="518"/>
      <c r="F320" s="64" t="str">
        <f>IF(C319&gt;0,VLOOKUP(C319,女子登録情報!$A$1:$H$2000,5,0),"")</f>
        <v/>
      </c>
      <c r="G320" s="426"/>
      <c r="H320" s="426"/>
      <c r="I320" s="162"/>
      <c r="J320" s="162"/>
      <c r="K320" s="9" t="s">
        <v>38</v>
      </c>
      <c r="L320" s="65"/>
      <c r="M320" s="6" t="str">
        <f>IF(L320&gt;0,VLOOKUP(L320,女子登録情報!$J$2:$K$21,2,0),"")</f>
        <v/>
      </c>
      <c r="N320" s="9"/>
      <c r="O320" s="70"/>
      <c r="P320" s="68" t="str">
        <f t="shared" si="132"/>
        <v/>
      </c>
      <c r="Q320" s="68"/>
      <c r="R320" s="69"/>
      <c r="S320" s="509"/>
      <c r="T320" s="510"/>
      <c r="U320" s="507"/>
      <c r="V320" s="507"/>
      <c r="AB320" s="178" t="str">
        <f t="shared" si="133"/>
        <v/>
      </c>
    </row>
    <row r="321" spans="1:28" s="1" customFormat="1" ht="18" hidden="1" customHeight="1" thickTop="1">
      <c r="A321" s="444"/>
      <c r="B321" s="511" t="s">
        <v>39</v>
      </c>
      <c r="C321" s="512"/>
      <c r="D321" s="73"/>
      <c r="E321" s="73"/>
      <c r="F321" s="74"/>
      <c r="G321" s="427"/>
      <c r="H321" s="427"/>
      <c r="I321" s="163"/>
      <c r="J321" s="163"/>
      <c r="K321" s="10" t="s">
        <v>40</v>
      </c>
      <c r="L321" s="66"/>
      <c r="M321" s="12" t="str">
        <f>IF(L321&gt;0,VLOOKUP(L321,女子登録情報!$J$2:$K$21,2,0),"")</f>
        <v/>
      </c>
      <c r="N321" s="13"/>
      <c r="O321" s="71"/>
      <c r="P321" s="68" t="str">
        <f t="shared" ref="P321:P384" si="155">IF(M321="","",LEFT(M321,5)&amp;" "&amp;IF(OR(LEFT(M321,3)*1&lt;70,LEFT(M321,3)*1&gt;100),REPT(0,7-LEN(O321)),REPT(0,5-LEN(O321)))&amp;O321)</f>
        <v/>
      </c>
      <c r="Q321" s="198"/>
      <c r="R321" s="72"/>
      <c r="S321" s="513"/>
      <c r="T321" s="514"/>
      <c r="U321" s="508"/>
      <c r="V321" s="508"/>
      <c r="AB321" s="178" t="str">
        <f t="shared" ref="AB321:AB384" si="156">IF($C321="","",IF(E321="",1,0))</f>
        <v/>
      </c>
    </row>
    <row r="322" spans="1:28" s="1" customFormat="1" ht="18" hidden="1" customHeight="1" thickTop="1">
      <c r="A322" s="442">
        <v>108</v>
      </c>
      <c r="B322" s="515" t="s">
        <v>41</v>
      </c>
      <c r="C322" s="517"/>
      <c r="D322" s="517" t="str">
        <f>IF(C322&gt;0,VLOOKUP(C322,女子登録情報!$A$1:$H$2000,3,0),"")</f>
        <v/>
      </c>
      <c r="E322" s="517" t="str">
        <f>IF(C322&gt;0,VLOOKUP(C322,女子登録情報!$A$1:$H$2000,4,0),"")</f>
        <v/>
      </c>
      <c r="F322" s="63" t="str">
        <f>IF(C322&gt;0,VLOOKUP(C322,女子登録情報!$A$1:$H$2000,8,0),"")</f>
        <v/>
      </c>
      <c r="G322" s="425" t="e">
        <f>IF(F323&gt;0,VLOOKUP(F323,女子登録情報!$O$2:$P$48,2,0),"")</f>
        <v>#N/A</v>
      </c>
      <c r="H322" s="425" t="str">
        <f t="shared" ref="H322" si="157">IF(C322&gt;0,TEXT(C322,"100000000"),"")</f>
        <v/>
      </c>
      <c r="I322" s="162"/>
      <c r="J322" s="162"/>
      <c r="K322" s="4" t="s">
        <v>36</v>
      </c>
      <c r="L322" s="65"/>
      <c r="M322" s="6" t="str">
        <f>IF(L322&gt;0,VLOOKUP(L322,女子登録情報!$J$1:$K$21,2,0),"")</f>
        <v/>
      </c>
      <c r="N322" s="4" t="s">
        <v>37</v>
      </c>
      <c r="O322" s="67"/>
      <c r="P322" s="68" t="str">
        <f t="shared" si="155"/>
        <v/>
      </c>
      <c r="Q322" s="68"/>
      <c r="R322" s="69"/>
      <c r="S322" s="504"/>
      <c r="T322" s="505"/>
      <c r="U322" s="506"/>
      <c r="V322" s="506"/>
      <c r="AB322" s="178" t="str">
        <f t="shared" si="156"/>
        <v/>
      </c>
    </row>
    <row r="323" spans="1:28" s="1" customFormat="1" ht="18" hidden="1" customHeight="1" thickTop="1">
      <c r="A323" s="443"/>
      <c r="B323" s="516"/>
      <c r="C323" s="518"/>
      <c r="D323" s="518"/>
      <c r="E323" s="518"/>
      <c r="F323" s="64" t="str">
        <f>IF(C322&gt;0,VLOOKUP(C322,女子登録情報!$A$1:$H$2000,5,0),"")</f>
        <v/>
      </c>
      <c r="G323" s="426"/>
      <c r="H323" s="426"/>
      <c r="I323" s="162"/>
      <c r="J323" s="162"/>
      <c r="K323" s="9" t="s">
        <v>38</v>
      </c>
      <c r="L323" s="65"/>
      <c r="M323" s="6" t="str">
        <f>IF(L323&gt;0,VLOOKUP(L323,女子登録情報!$J$2:$K$21,2,0),"")</f>
        <v/>
      </c>
      <c r="N323" s="9"/>
      <c r="O323" s="70"/>
      <c r="P323" s="68" t="str">
        <f t="shared" si="155"/>
        <v/>
      </c>
      <c r="Q323" s="68"/>
      <c r="R323" s="69"/>
      <c r="S323" s="509"/>
      <c r="T323" s="510"/>
      <c r="U323" s="507"/>
      <c r="V323" s="507"/>
      <c r="AB323" s="178" t="str">
        <f t="shared" si="156"/>
        <v/>
      </c>
    </row>
    <row r="324" spans="1:28" s="1" customFormat="1" ht="18" hidden="1" customHeight="1" thickTop="1">
      <c r="A324" s="444"/>
      <c r="B324" s="511" t="s">
        <v>39</v>
      </c>
      <c r="C324" s="512"/>
      <c r="D324" s="73"/>
      <c r="E324" s="73"/>
      <c r="F324" s="74"/>
      <c r="G324" s="427"/>
      <c r="H324" s="427"/>
      <c r="I324" s="163"/>
      <c r="J324" s="163"/>
      <c r="K324" s="10" t="s">
        <v>40</v>
      </c>
      <c r="L324" s="66"/>
      <c r="M324" s="12" t="str">
        <f>IF(L324&gt;0,VLOOKUP(L324,女子登録情報!$J$2:$K$21,2,0),"")</f>
        <v/>
      </c>
      <c r="N324" s="13"/>
      <c r="O324" s="71"/>
      <c r="P324" s="68" t="str">
        <f t="shared" si="155"/>
        <v/>
      </c>
      <c r="Q324" s="198"/>
      <c r="R324" s="72"/>
      <c r="S324" s="513"/>
      <c r="T324" s="514"/>
      <c r="U324" s="508"/>
      <c r="V324" s="508"/>
      <c r="AB324" s="178" t="str">
        <f t="shared" si="156"/>
        <v/>
      </c>
    </row>
    <row r="325" spans="1:28" s="1" customFormat="1" ht="18" hidden="1" customHeight="1" thickTop="1">
      <c r="A325" s="442">
        <v>109</v>
      </c>
      <c r="B325" s="515" t="s">
        <v>41</v>
      </c>
      <c r="C325" s="517"/>
      <c r="D325" s="517" t="str">
        <f>IF(C325&gt;0,VLOOKUP(C325,女子登録情報!$A$1:$H$2000,3,0),"")</f>
        <v/>
      </c>
      <c r="E325" s="517" t="str">
        <f>IF(C325&gt;0,VLOOKUP(C325,女子登録情報!$A$1:$H$2000,4,0),"")</f>
        <v/>
      </c>
      <c r="F325" s="63" t="str">
        <f>IF(C325&gt;0,VLOOKUP(C325,女子登録情報!$A$1:$H$2000,8,0),"")</f>
        <v/>
      </c>
      <c r="G325" s="425" t="e">
        <f>IF(F326&gt;0,VLOOKUP(F326,女子登録情報!$O$2:$P$48,2,0),"")</f>
        <v>#N/A</v>
      </c>
      <c r="H325" s="425" t="str">
        <f t="shared" ref="H325" si="158">IF(C325&gt;0,TEXT(C325,"100000000"),"")</f>
        <v/>
      </c>
      <c r="I325" s="162"/>
      <c r="J325" s="162"/>
      <c r="K325" s="4" t="s">
        <v>36</v>
      </c>
      <c r="L325" s="65"/>
      <c r="M325" s="6" t="str">
        <f>IF(L325&gt;0,VLOOKUP(L325,女子登録情報!$J$1:$K$21,2,0),"")</f>
        <v/>
      </c>
      <c r="N325" s="4" t="s">
        <v>37</v>
      </c>
      <c r="O325" s="67"/>
      <c r="P325" s="68" t="str">
        <f t="shared" si="155"/>
        <v/>
      </c>
      <c r="Q325" s="68"/>
      <c r="R325" s="69"/>
      <c r="S325" s="504"/>
      <c r="T325" s="505"/>
      <c r="U325" s="506"/>
      <c r="V325" s="506"/>
      <c r="AB325" s="178" t="str">
        <f t="shared" si="156"/>
        <v/>
      </c>
    </row>
    <row r="326" spans="1:28" s="1" customFormat="1" ht="18" hidden="1" customHeight="1" thickTop="1">
      <c r="A326" s="443"/>
      <c r="B326" s="516"/>
      <c r="C326" s="518"/>
      <c r="D326" s="518"/>
      <c r="E326" s="518"/>
      <c r="F326" s="64" t="str">
        <f>IF(C325&gt;0,VLOOKUP(C325,女子登録情報!$A$1:$H$2000,5,0),"")</f>
        <v/>
      </c>
      <c r="G326" s="426"/>
      <c r="H326" s="426"/>
      <c r="I326" s="162"/>
      <c r="J326" s="162"/>
      <c r="K326" s="9" t="s">
        <v>38</v>
      </c>
      <c r="L326" s="65"/>
      <c r="M326" s="6" t="str">
        <f>IF(L326&gt;0,VLOOKUP(L326,女子登録情報!$J$2:$K$21,2,0),"")</f>
        <v/>
      </c>
      <c r="N326" s="9"/>
      <c r="O326" s="70"/>
      <c r="P326" s="68" t="str">
        <f t="shared" si="155"/>
        <v/>
      </c>
      <c r="Q326" s="68"/>
      <c r="R326" s="69"/>
      <c r="S326" s="509"/>
      <c r="T326" s="510"/>
      <c r="U326" s="507"/>
      <c r="V326" s="507"/>
      <c r="AB326" s="178" t="str">
        <f t="shared" si="156"/>
        <v/>
      </c>
    </row>
    <row r="327" spans="1:28" s="1" customFormat="1" ht="18" hidden="1" customHeight="1" thickTop="1">
      <c r="A327" s="444"/>
      <c r="B327" s="511" t="s">
        <v>39</v>
      </c>
      <c r="C327" s="512"/>
      <c r="D327" s="73"/>
      <c r="E327" s="73"/>
      <c r="F327" s="74"/>
      <c r="G327" s="427"/>
      <c r="H327" s="427"/>
      <c r="I327" s="163"/>
      <c r="J327" s="163"/>
      <c r="K327" s="10" t="s">
        <v>40</v>
      </c>
      <c r="L327" s="66"/>
      <c r="M327" s="12" t="str">
        <f>IF(L327&gt;0,VLOOKUP(L327,女子登録情報!$J$2:$K$21,2,0),"")</f>
        <v/>
      </c>
      <c r="N327" s="13"/>
      <c r="O327" s="71"/>
      <c r="P327" s="68" t="str">
        <f t="shared" si="155"/>
        <v/>
      </c>
      <c r="Q327" s="198"/>
      <c r="R327" s="72"/>
      <c r="S327" s="513"/>
      <c r="T327" s="514"/>
      <c r="U327" s="508"/>
      <c r="V327" s="508"/>
      <c r="AB327" s="178" t="str">
        <f t="shared" si="156"/>
        <v/>
      </c>
    </row>
    <row r="328" spans="1:28" s="1" customFormat="1" ht="18" hidden="1" customHeight="1" thickTop="1">
      <c r="A328" s="442">
        <v>110</v>
      </c>
      <c r="B328" s="515" t="s">
        <v>41</v>
      </c>
      <c r="C328" s="517"/>
      <c r="D328" s="517" t="str">
        <f>IF(C328&gt;0,VLOOKUP(C328,女子登録情報!$A$1:$H$2000,3,0),"")</f>
        <v/>
      </c>
      <c r="E328" s="517" t="str">
        <f>IF(C328&gt;0,VLOOKUP(C328,女子登録情報!$A$1:$H$2000,4,0),"")</f>
        <v/>
      </c>
      <c r="F328" s="63" t="str">
        <f>IF(C328&gt;0,VLOOKUP(C328,女子登録情報!$A$1:$H$2000,8,0),"")</f>
        <v/>
      </c>
      <c r="G328" s="425" t="e">
        <f>IF(F329&gt;0,VLOOKUP(F329,女子登録情報!$O$2:$P$48,2,0),"")</f>
        <v>#N/A</v>
      </c>
      <c r="H328" s="425" t="str">
        <f t="shared" ref="H328" si="159">IF(C328&gt;0,TEXT(C328,"100000000"),"")</f>
        <v/>
      </c>
      <c r="I328" s="162"/>
      <c r="J328" s="162"/>
      <c r="K328" s="4" t="s">
        <v>36</v>
      </c>
      <c r="L328" s="65"/>
      <c r="M328" s="6" t="str">
        <f>IF(L328&gt;0,VLOOKUP(L328,女子登録情報!$J$1:$K$21,2,0),"")</f>
        <v/>
      </c>
      <c r="N328" s="4" t="s">
        <v>37</v>
      </c>
      <c r="O328" s="67"/>
      <c r="P328" s="68" t="str">
        <f t="shared" si="155"/>
        <v/>
      </c>
      <c r="Q328" s="68"/>
      <c r="R328" s="69"/>
      <c r="S328" s="504"/>
      <c r="T328" s="505"/>
      <c r="U328" s="506"/>
      <c r="V328" s="506"/>
      <c r="AB328" s="178" t="str">
        <f t="shared" si="156"/>
        <v/>
      </c>
    </row>
    <row r="329" spans="1:28" s="1" customFormat="1" ht="18" hidden="1" customHeight="1" thickTop="1">
      <c r="A329" s="443"/>
      <c r="B329" s="516"/>
      <c r="C329" s="518"/>
      <c r="D329" s="518"/>
      <c r="E329" s="518"/>
      <c r="F329" s="64" t="str">
        <f>IF(C328&gt;0,VLOOKUP(C328,女子登録情報!$A$1:$H$2000,5,0),"")</f>
        <v/>
      </c>
      <c r="G329" s="426"/>
      <c r="H329" s="426"/>
      <c r="I329" s="162"/>
      <c r="J329" s="162"/>
      <c r="K329" s="9" t="s">
        <v>38</v>
      </c>
      <c r="L329" s="65"/>
      <c r="M329" s="6" t="str">
        <f>IF(L329&gt;0,VLOOKUP(L329,女子登録情報!$J$2:$K$21,2,0),"")</f>
        <v/>
      </c>
      <c r="N329" s="9"/>
      <c r="O329" s="70"/>
      <c r="P329" s="68" t="str">
        <f t="shared" si="155"/>
        <v/>
      </c>
      <c r="Q329" s="68"/>
      <c r="R329" s="69"/>
      <c r="S329" s="509"/>
      <c r="T329" s="510"/>
      <c r="U329" s="507"/>
      <c r="V329" s="507"/>
      <c r="AB329" s="178" t="str">
        <f t="shared" si="156"/>
        <v/>
      </c>
    </row>
    <row r="330" spans="1:28" s="1" customFormat="1" ht="18" hidden="1" customHeight="1" thickTop="1">
      <c r="A330" s="444"/>
      <c r="B330" s="511" t="s">
        <v>39</v>
      </c>
      <c r="C330" s="512"/>
      <c r="D330" s="73"/>
      <c r="E330" s="73"/>
      <c r="F330" s="74"/>
      <c r="G330" s="427"/>
      <c r="H330" s="427"/>
      <c r="I330" s="163"/>
      <c r="J330" s="163"/>
      <c r="K330" s="10" t="s">
        <v>40</v>
      </c>
      <c r="L330" s="66"/>
      <c r="M330" s="12" t="str">
        <f>IF(L330&gt;0,VLOOKUP(L330,女子登録情報!$J$2:$K$21,2,0),"")</f>
        <v/>
      </c>
      <c r="N330" s="13"/>
      <c r="O330" s="71"/>
      <c r="P330" s="68" t="str">
        <f t="shared" si="155"/>
        <v/>
      </c>
      <c r="Q330" s="198"/>
      <c r="R330" s="72"/>
      <c r="S330" s="513"/>
      <c r="T330" s="514"/>
      <c r="U330" s="508"/>
      <c r="V330" s="508"/>
      <c r="AB330" s="178" t="str">
        <f t="shared" si="156"/>
        <v/>
      </c>
    </row>
    <row r="331" spans="1:28" s="1" customFormat="1" ht="18" hidden="1" customHeight="1" thickTop="1">
      <c r="A331" s="442">
        <v>111</v>
      </c>
      <c r="B331" s="515" t="s">
        <v>41</v>
      </c>
      <c r="C331" s="517"/>
      <c r="D331" s="517" t="str">
        <f>IF(C331&gt;0,VLOOKUP(C331,女子登録情報!$A$1:$H$2000,3,0),"")</f>
        <v/>
      </c>
      <c r="E331" s="517" t="str">
        <f>IF(C331&gt;0,VLOOKUP(C331,女子登録情報!$A$1:$H$2000,4,0),"")</f>
        <v/>
      </c>
      <c r="F331" s="63" t="str">
        <f>IF(C331&gt;0,VLOOKUP(C331,女子登録情報!$A$1:$H$2000,8,0),"")</f>
        <v/>
      </c>
      <c r="G331" s="425" t="e">
        <f>IF(F332&gt;0,VLOOKUP(F332,女子登録情報!$O$2:$P$48,2,0),"")</f>
        <v>#N/A</v>
      </c>
      <c r="H331" s="425" t="str">
        <f t="shared" ref="H331" si="160">IF(C331&gt;0,TEXT(C331,"100000000"),"")</f>
        <v/>
      </c>
      <c r="I331" s="162"/>
      <c r="J331" s="162"/>
      <c r="K331" s="4" t="s">
        <v>36</v>
      </c>
      <c r="L331" s="65"/>
      <c r="M331" s="6" t="str">
        <f>IF(L331&gt;0,VLOOKUP(L331,女子登録情報!$J$1:$K$21,2,0),"")</f>
        <v/>
      </c>
      <c r="N331" s="4" t="s">
        <v>37</v>
      </c>
      <c r="O331" s="67"/>
      <c r="P331" s="68" t="str">
        <f t="shared" si="155"/>
        <v/>
      </c>
      <c r="Q331" s="68"/>
      <c r="R331" s="69"/>
      <c r="S331" s="504"/>
      <c r="T331" s="505"/>
      <c r="U331" s="506"/>
      <c r="V331" s="506"/>
      <c r="AB331" s="178" t="str">
        <f t="shared" si="156"/>
        <v/>
      </c>
    </row>
    <row r="332" spans="1:28" s="1" customFormat="1" ht="18" hidden="1" customHeight="1" thickTop="1">
      <c r="A332" s="443"/>
      <c r="B332" s="516"/>
      <c r="C332" s="518"/>
      <c r="D332" s="518"/>
      <c r="E332" s="518"/>
      <c r="F332" s="64" t="str">
        <f>IF(C331&gt;0,VLOOKUP(C331,女子登録情報!$A$1:$H$2000,5,0),"")</f>
        <v/>
      </c>
      <c r="G332" s="426"/>
      <c r="H332" s="426"/>
      <c r="I332" s="162"/>
      <c r="J332" s="162"/>
      <c r="K332" s="9" t="s">
        <v>38</v>
      </c>
      <c r="L332" s="65"/>
      <c r="M332" s="6" t="str">
        <f>IF(L332&gt;0,VLOOKUP(L332,女子登録情報!$J$2:$K$21,2,0),"")</f>
        <v/>
      </c>
      <c r="N332" s="9"/>
      <c r="O332" s="70"/>
      <c r="P332" s="68" t="str">
        <f t="shared" si="155"/>
        <v/>
      </c>
      <c r="Q332" s="68"/>
      <c r="R332" s="69"/>
      <c r="S332" s="509"/>
      <c r="T332" s="510"/>
      <c r="U332" s="507"/>
      <c r="V332" s="507"/>
      <c r="AB332" s="178" t="str">
        <f t="shared" si="156"/>
        <v/>
      </c>
    </row>
    <row r="333" spans="1:28" s="1" customFormat="1" ht="18" hidden="1" customHeight="1" thickTop="1">
      <c r="A333" s="444"/>
      <c r="B333" s="511" t="s">
        <v>39</v>
      </c>
      <c r="C333" s="512"/>
      <c r="D333" s="73"/>
      <c r="E333" s="73"/>
      <c r="F333" s="74"/>
      <c r="G333" s="427"/>
      <c r="H333" s="427"/>
      <c r="I333" s="163"/>
      <c r="J333" s="163"/>
      <c r="K333" s="10" t="s">
        <v>40</v>
      </c>
      <c r="L333" s="66"/>
      <c r="M333" s="12" t="str">
        <f>IF(L333&gt;0,VLOOKUP(L333,女子登録情報!$J$2:$K$21,2,0),"")</f>
        <v/>
      </c>
      <c r="N333" s="13"/>
      <c r="O333" s="71"/>
      <c r="P333" s="68" t="str">
        <f t="shared" si="155"/>
        <v/>
      </c>
      <c r="Q333" s="198"/>
      <c r="R333" s="72"/>
      <c r="S333" s="513"/>
      <c r="T333" s="514"/>
      <c r="U333" s="508"/>
      <c r="V333" s="508"/>
      <c r="AB333" s="178" t="str">
        <f t="shared" si="156"/>
        <v/>
      </c>
    </row>
    <row r="334" spans="1:28" s="1" customFormat="1" ht="18" hidden="1" customHeight="1" thickTop="1">
      <c r="A334" s="442">
        <v>112</v>
      </c>
      <c r="B334" s="515" t="s">
        <v>41</v>
      </c>
      <c r="C334" s="517"/>
      <c r="D334" s="517" t="str">
        <f>IF(C334&gt;0,VLOOKUP(C334,女子登録情報!$A$1:$H$2000,3,0),"")</f>
        <v/>
      </c>
      <c r="E334" s="517" t="str">
        <f>IF(C334&gt;0,VLOOKUP(C334,女子登録情報!$A$1:$H$2000,4,0),"")</f>
        <v/>
      </c>
      <c r="F334" s="63" t="str">
        <f>IF(C334&gt;0,VLOOKUP(C334,女子登録情報!$A$1:$H$2000,8,0),"")</f>
        <v/>
      </c>
      <c r="G334" s="425" t="e">
        <f>IF(F335&gt;0,VLOOKUP(F335,女子登録情報!$O$2:$P$48,2,0),"")</f>
        <v>#N/A</v>
      </c>
      <c r="H334" s="425" t="str">
        <f t="shared" ref="H334" si="161">IF(C334&gt;0,TEXT(C334,"100000000"),"")</f>
        <v/>
      </c>
      <c r="I334" s="162"/>
      <c r="J334" s="162"/>
      <c r="K334" s="4" t="s">
        <v>36</v>
      </c>
      <c r="L334" s="65"/>
      <c r="M334" s="6" t="str">
        <f>IF(L334&gt;0,VLOOKUP(L334,女子登録情報!$J$1:$K$21,2,0),"")</f>
        <v/>
      </c>
      <c r="N334" s="4" t="s">
        <v>37</v>
      </c>
      <c r="O334" s="67"/>
      <c r="P334" s="68" t="str">
        <f t="shared" si="155"/>
        <v/>
      </c>
      <c r="Q334" s="68"/>
      <c r="R334" s="69"/>
      <c r="S334" s="504"/>
      <c r="T334" s="505"/>
      <c r="U334" s="506"/>
      <c r="V334" s="506"/>
      <c r="AB334" s="178" t="str">
        <f t="shared" si="156"/>
        <v/>
      </c>
    </row>
    <row r="335" spans="1:28" s="1" customFormat="1" ht="18" hidden="1" customHeight="1" thickTop="1">
      <c r="A335" s="443"/>
      <c r="B335" s="516"/>
      <c r="C335" s="518"/>
      <c r="D335" s="518"/>
      <c r="E335" s="518"/>
      <c r="F335" s="64" t="str">
        <f>IF(C334&gt;0,VLOOKUP(C334,女子登録情報!$A$1:$H$2000,5,0),"")</f>
        <v/>
      </c>
      <c r="G335" s="426"/>
      <c r="H335" s="426"/>
      <c r="I335" s="162"/>
      <c r="J335" s="162"/>
      <c r="K335" s="9" t="s">
        <v>38</v>
      </c>
      <c r="L335" s="65"/>
      <c r="M335" s="6" t="str">
        <f>IF(L335&gt;0,VLOOKUP(L335,女子登録情報!$J$2:$K$21,2,0),"")</f>
        <v/>
      </c>
      <c r="N335" s="9"/>
      <c r="O335" s="70"/>
      <c r="P335" s="68" t="str">
        <f t="shared" si="155"/>
        <v/>
      </c>
      <c r="Q335" s="68"/>
      <c r="R335" s="69"/>
      <c r="S335" s="509"/>
      <c r="T335" s="510"/>
      <c r="U335" s="507"/>
      <c r="V335" s="507"/>
      <c r="AB335" s="178" t="str">
        <f t="shared" si="156"/>
        <v/>
      </c>
    </row>
    <row r="336" spans="1:28" s="1" customFormat="1" ht="18" hidden="1" customHeight="1" thickTop="1">
      <c r="A336" s="444"/>
      <c r="B336" s="511" t="s">
        <v>39</v>
      </c>
      <c r="C336" s="512"/>
      <c r="D336" s="73"/>
      <c r="E336" s="73"/>
      <c r="F336" s="74"/>
      <c r="G336" s="427"/>
      <c r="H336" s="427"/>
      <c r="I336" s="163"/>
      <c r="J336" s="163"/>
      <c r="K336" s="10" t="s">
        <v>40</v>
      </c>
      <c r="L336" s="66"/>
      <c r="M336" s="12" t="str">
        <f>IF(L336&gt;0,VLOOKUP(L336,女子登録情報!$J$2:$K$21,2,0),"")</f>
        <v/>
      </c>
      <c r="N336" s="13"/>
      <c r="O336" s="71"/>
      <c r="P336" s="68" t="str">
        <f t="shared" si="155"/>
        <v/>
      </c>
      <c r="Q336" s="198"/>
      <c r="R336" s="72"/>
      <c r="S336" s="513"/>
      <c r="T336" s="514"/>
      <c r="U336" s="508"/>
      <c r="V336" s="508"/>
      <c r="AB336" s="178" t="str">
        <f t="shared" si="156"/>
        <v/>
      </c>
    </row>
    <row r="337" spans="1:28" s="1" customFormat="1" ht="18" hidden="1" customHeight="1" thickTop="1">
      <c r="A337" s="442">
        <v>113</v>
      </c>
      <c r="B337" s="515" t="s">
        <v>41</v>
      </c>
      <c r="C337" s="517"/>
      <c r="D337" s="517" t="str">
        <f>IF(C337&gt;0,VLOOKUP(C337,女子登録情報!$A$1:$H$2000,3,0),"")</f>
        <v/>
      </c>
      <c r="E337" s="517" t="str">
        <f>IF(C337&gt;0,VLOOKUP(C337,女子登録情報!$A$1:$H$2000,4,0),"")</f>
        <v/>
      </c>
      <c r="F337" s="63" t="str">
        <f>IF(C337&gt;0,VLOOKUP(C337,女子登録情報!$A$1:$H$2000,8,0),"")</f>
        <v/>
      </c>
      <c r="G337" s="425" t="e">
        <f>IF(F338&gt;0,VLOOKUP(F338,女子登録情報!$O$2:$P$48,2,0),"")</f>
        <v>#N/A</v>
      </c>
      <c r="H337" s="425" t="str">
        <f t="shared" ref="H337" si="162">IF(C337&gt;0,TEXT(C337,"100000000"),"")</f>
        <v/>
      </c>
      <c r="I337" s="162"/>
      <c r="J337" s="162"/>
      <c r="K337" s="4" t="s">
        <v>36</v>
      </c>
      <c r="L337" s="65"/>
      <c r="M337" s="6" t="str">
        <f>IF(L337&gt;0,VLOOKUP(L337,女子登録情報!$J$1:$K$21,2,0),"")</f>
        <v/>
      </c>
      <c r="N337" s="4" t="s">
        <v>37</v>
      </c>
      <c r="O337" s="67"/>
      <c r="P337" s="68" t="str">
        <f t="shared" si="155"/>
        <v/>
      </c>
      <c r="Q337" s="68"/>
      <c r="R337" s="69"/>
      <c r="S337" s="504"/>
      <c r="T337" s="505"/>
      <c r="U337" s="506"/>
      <c r="V337" s="506"/>
      <c r="AB337" s="178" t="str">
        <f t="shared" si="156"/>
        <v/>
      </c>
    </row>
    <row r="338" spans="1:28" s="1" customFormat="1" ht="18" hidden="1" customHeight="1" thickTop="1">
      <c r="A338" s="443"/>
      <c r="B338" s="516"/>
      <c r="C338" s="518"/>
      <c r="D338" s="518"/>
      <c r="E338" s="518"/>
      <c r="F338" s="64" t="str">
        <f>IF(C337&gt;0,VLOOKUP(C337,女子登録情報!$A$1:$H$2000,5,0),"")</f>
        <v/>
      </c>
      <c r="G338" s="426"/>
      <c r="H338" s="426"/>
      <c r="I338" s="162"/>
      <c r="J338" s="162"/>
      <c r="K338" s="9" t="s">
        <v>38</v>
      </c>
      <c r="L338" s="65"/>
      <c r="M338" s="6" t="str">
        <f>IF(L338&gt;0,VLOOKUP(L338,女子登録情報!$J$2:$K$21,2,0),"")</f>
        <v/>
      </c>
      <c r="N338" s="9"/>
      <c r="O338" s="70"/>
      <c r="P338" s="68" t="str">
        <f t="shared" si="155"/>
        <v/>
      </c>
      <c r="Q338" s="68"/>
      <c r="R338" s="69"/>
      <c r="S338" s="509"/>
      <c r="T338" s="510"/>
      <c r="U338" s="507"/>
      <c r="V338" s="507"/>
      <c r="AB338" s="178" t="str">
        <f t="shared" si="156"/>
        <v/>
      </c>
    </row>
    <row r="339" spans="1:28" s="1" customFormat="1" ht="18" hidden="1" customHeight="1" thickTop="1">
      <c r="A339" s="444"/>
      <c r="B339" s="511" t="s">
        <v>39</v>
      </c>
      <c r="C339" s="512"/>
      <c r="D339" s="73"/>
      <c r="E339" s="73"/>
      <c r="F339" s="74"/>
      <c r="G339" s="427"/>
      <c r="H339" s="427"/>
      <c r="I339" s="163"/>
      <c r="J339" s="163"/>
      <c r="K339" s="10" t="s">
        <v>40</v>
      </c>
      <c r="L339" s="66"/>
      <c r="M339" s="12" t="str">
        <f>IF(L339&gt;0,VLOOKUP(L339,女子登録情報!$J$2:$K$21,2,0),"")</f>
        <v/>
      </c>
      <c r="N339" s="13"/>
      <c r="O339" s="71"/>
      <c r="P339" s="68" t="str">
        <f t="shared" si="155"/>
        <v/>
      </c>
      <c r="Q339" s="198"/>
      <c r="R339" s="72"/>
      <c r="S339" s="513"/>
      <c r="T339" s="514"/>
      <c r="U339" s="508"/>
      <c r="V339" s="508"/>
      <c r="AB339" s="178" t="str">
        <f t="shared" si="156"/>
        <v/>
      </c>
    </row>
    <row r="340" spans="1:28" s="1" customFormat="1" ht="18" hidden="1" customHeight="1" thickTop="1">
      <c r="A340" s="442">
        <v>114</v>
      </c>
      <c r="B340" s="515" t="s">
        <v>41</v>
      </c>
      <c r="C340" s="517"/>
      <c r="D340" s="517" t="str">
        <f>IF(C340&gt;0,VLOOKUP(C340,女子登録情報!$A$1:$H$2000,3,0),"")</f>
        <v/>
      </c>
      <c r="E340" s="517" t="str">
        <f>IF(C340&gt;0,VLOOKUP(C340,女子登録情報!$A$1:$H$2000,4,0),"")</f>
        <v/>
      </c>
      <c r="F340" s="63" t="str">
        <f>IF(C340&gt;0,VLOOKUP(C340,女子登録情報!$A$1:$H$2000,8,0),"")</f>
        <v/>
      </c>
      <c r="G340" s="425" t="e">
        <f>IF(F341&gt;0,VLOOKUP(F341,女子登録情報!$O$2:$P$48,2,0),"")</f>
        <v>#N/A</v>
      </c>
      <c r="H340" s="425" t="str">
        <f t="shared" ref="H340" si="163">IF(C340&gt;0,TEXT(C340,"100000000"),"")</f>
        <v/>
      </c>
      <c r="I340" s="162"/>
      <c r="J340" s="162"/>
      <c r="K340" s="4" t="s">
        <v>36</v>
      </c>
      <c r="L340" s="65"/>
      <c r="M340" s="6" t="str">
        <f>IF(L340&gt;0,VLOOKUP(L340,女子登録情報!$J$1:$K$21,2,0),"")</f>
        <v/>
      </c>
      <c r="N340" s="4" t="s">
        <v>37</v>
      </c>
      <c r="O340" s="67"/>
      <c r="P340" s="68" t="str">
        <f t="shared" si="155"/>
        <v/>
      </c>
      <c r="Q340" s="68"/>
      <c r="R340" s="69"/>
      <c r="S340" s="504"/>
      <c r="T340" s="505"/>
      <c r="U340" s="506"/>
      <c r="V340" s="506"/>
      <c r="AB340" s="178" t="str">
        <f t="shared" si="156"/>
        <v/>
      </c>
    </row>
    <row r="341" spans="1:28" s="1" customFormat="1" ht="18" hidden="1" customHeight="1" thickTop="1">
      <c r="A341" s="443"/>
      <c r="B341" s="516"/>
      <c r="C341" s="518"/>
      <c r="D341" s="518"/>
      <c r="E341" s="518"/>
      <c r="F341" s="64" t="str">
        <f>IF(C340&gt;0,VLOOKUP(C340,女子登録情報!$A$1:$H$2000,5,0),"")</f>
        <v/>
      </c>
      <c r="G341" s="426"/>
      <c r="H341" s="426"/>
      <c r="I341" s="162"/>
      <c r="J341" s="162"/>
      <c r="K341" s="9" t="s">
        <v>38</v>
      </c>
      <c r="L341" s="65"/>
      <c r="M341" s="6" t="str">
        <f>IF(L341&gt;0,VLOOKUP(L341,女子登録情報!$J$2:$K$21,2,0),"")</f>
        <v/>
      </c>
      <c r="N341" s="9"/>
      <c r="O341" s="70"/>
      <c r="P341" s="68" t="str">
        <f t="shared" si="155"/>
        <v/>
      </c>
      <c r="Q341" s="68"/>
      <c r="R341" s="69"/>
      <c r="S341" s="509"/>
      <c r="T341" s="510"/>
      <c r="U341" s="507"/>
      <c r="V341" s="507"/>
      <c r="AB341" s="178" t="str">
        <f t="shared" si="156"/>
        <v/>
      </c>
    </row>
    <row r="342" spans="1:28" s="1" customFormat="1" ht="18" hidden="1" customHeight="1" thickTop="1">
      <c r="A342" s="444"/>
      <c r="B342" s="511" t="s">
        <v>39</v>
      </c>
      <c r="C342" s="512"/>
      <c r="D342" s="73"/>
      <c r="E342" s="73"/>
      <c r="F342" s="74"/>
      <c r="G342" s="427"/>
      <c r="H342" s="427"/>
      <c r="I342" s="163"/>
      <c r="J342" s="163"/>
      <c r="K342" s="10" t="s">
        <v>40</v>
      </c>
      <c r="L342" s="66"/>
      <c r="M342" s="12" t="str">
        <f>IF(L342&gt;0,VLOOKUP(L342,女子登録情報!$J$2:$K$21,2,0),"")</f>
        <v/>
      </c>
      <c r="N342" s="13"/>
      <c r="O342" s="71"/>
      <c r="P342" s="68" t="str">
        <f t="shared" si="155"/>
        <v/>
      </c>
      <c r="Q342" s="198"/>
      <c r="R342" s="72"/>
      <c r="S342" s="513"/>
      <c r="T342" s="514"/>
      <c r="U342" s="508"/>
      <c r="V342" s="508"/>
      <c r="AB342" s="178" t="str">
        <f t="shared" si="156"/>
        <v/>
      </c>
    </row>
    <row r="343" spans="1:28" s="1" customFormat="1" ht="18" hidden="1" customHeight="1" thickTop="1">
      <c r="A343" s="442">
        <v>115</v>
      </c>
      <c r="B343" s="515" t="s">
        <v>41</v>
      </c>
      <c r="C343" s="517"/>
      <c r="D343" s="517" t="str">
        <f>IF(C343&gt;0,VLOOKUP(C343,女子登録情報!$A$1:$H$2000,3,0),"")</f>
        <v/>
      </c>
      <c r="E343" s="517" t="str">
        <f>IF(C343&gt;0,VLOOKUP(C343,女子登録情報!$A$1:$H$2000,4,0),"")</f>
        <v/>
      </c>
      <c r="F343" s="63" t="str">
        <f>IF(C343&gt;0,VLOOKUP(C343,女子登録情報!$A$1:$H$2000,8,0),"")</f>
        <v/>
      </c>
      <c r="G343" s="425" t="e">
        <f>IF(F344&gt;0,VLOOKUP(F344,女子登録情報!$O$2:$P$48,2,0),"")</f>
        <v>#N/A</v>
      </c>
      <c r="H343" s="425" t="str">
        <f t="shared" ref="H343" si="164">IF(C343&gt;0,TEXT(C343,"100000000"),"")</f>
        <v/>
      </c>
      <c r="I343" s="162"/>
      <c r="J343" s="162"/>
      <c r="K343" s="4" t="s">
        <v>36</v>
      </c>
      <c r="L343" s="65"/>
      <c r="M343" s="6" t="str">
        <f>IF(L343&gt;0,VLOOKUP(L343,女子登録情報!$J$1:$K$21,2,0),"")</f>
        <v/>
      </c>
      <c r="N343" s="4" t="s">
        <v>37</v>
      </c>
      <c r="O343" s="67"/>
      <c r="P343" s="68" t="str">
        <f t="shared" si="155"/>
        <v/>
      </c>
      <c r="Q343" s="68"/>
      <c r="R343" s="69"/>
      <c r="S343" s="504"/>
      <c r="T343" s="505"/>
      <c r="U343" s="506"/>
      <c r="V343" s="506"/>
      <c r="AB343" s="178" t="str">
        <f t="shared" si="156"/>
        <v/>
      </c>
    </row>
    <row r="344" spans="1:28" s="1" customFormat="1" ht="18" hidden="1" customHeight="1" thickTop="1">
      <c r="A344" s="443"/>
      <c r="B344" s="516"/>
      <c r="C344" s="518"/>
      <c r="D344" s="518"/>
      <c r="E344" s="518"/>
      <c r="F344" s="64" t="str">
        <f>IF(C343&gt;0,VLOOKUP(C343,女子登録情報!$A$1:$H$2000,5,0),"")</f>
        <v/>
      </c>
      <c r="G344" s="426"/>
      <c r="H344" s="426"/>
      <c r="I344" s="162"/>
      <c r="J344" s="162"/>
      <c r="K344" s="9" t="s">
        <v>38</v>
      </c>
      <c r="L344" s="65"/>
      <c r="M344" s="6" t="str">
        <f>IF(L344&gt;0,VLOOKUP(L344,女子登録情報!$J$2:$K$21,2,0),"")</f>
        <v/>
      </c>
      <c r="N344" s="9"/>
      <c r="O344" s="70"/>
      <c r="P344" s="68" t="str">
        <f t="shared" si="155"/>
        <v/>
      </c>
      <c r="Q344" s="68"/>
      <c r="R344" s="69"/>
      <c r="S344" s="509"/>
      <c r="T344" s="510"/>
      <c r="U344" s="507"/>
      <c r="V344" s="507"/>
      <c r="AB344" s="178" t="str">
        <f t="shared" si="156"/>
        <v/>
      </c>
    </row>
    <row r="345" spans="1:28" s="1" customFormat="1" ht="18" hidden="1" customHeight="1" thickTop="1">
      <c r="A345" s="444"/>
      <c r="B345" s="511" t="s">
        <v>39</v>
      </c>
      <c r="C345" s="512"/>
      <c r="D345" s="73"/>
      <c r="E345" s="73"/>
      <c r="F345" s="74"/>
      <c r="G345" s="427"/>
      <c r="H345" s="427"/>
      <c r="I345" s="163"/>
      <c r="J345" s="163"/>
      <c r="K345" s="10" t="s">
        <v>40</v>
      </c>
      <c r="L345" s="66"/>
      <c r="M345" s="12" t="str">
        <f>IF(L345&gt;0,VLOOKUP(L345,女子登録情報!$J$2:$K$21,2,0),"")</f>
        <v/>
      </c>
      <c r="N345" s="13"/>
      <c r="O345" s="71"/>
      <c r="P345" s="68" t="str">
        <f t="shared" si="155"/>
        <v/>
      </c>
      <c r="Q345" s="198"/>
      <c r="R345" s="72"/>
      <c r="S345" s="513"/>
      <c r="T345" s="514"/>
      <c r="U345" s="508"/>
      <c r="V345" s="508"/>
      <c r="AB345" s="178" t="str">
        <f t="shared" si="156"/>
        <v/>
      </c>
    </row>
    <row r="346" spans="1:28" s="1" customFormat="1" ht="18" hidden="1" customHeight="1" thickTop="1">
      <c r="A346" s="442">
        <v>116</v>
      </c>
      <c r="B346" s="515" t="s">
        <v>41</v>
      </c>
      <c r="C346" s="517"/>
      <c r="D346" s="517" t="str">
        <f>IF(C346&gt;0,VLOOKUP(C346,女子登録情報!$A$1:$H$2000,3,0),"")</f>
        <v/>
      </c>
      <c r="E346" s="517" t="str">
        <f>IF(C346&gt;0,VLOOKUP(C346,女子登録情報!$A$1:$H$2000,4,0),"")</f>
        <v/>
      </c>
      <c r="F346" s="63" t="str">
        <f>IF(C346&gt;0,VLOOKUP(C346,女子登録情報!$A$1:$H$2000,8,0),"")</f>
        <v/>
      </c>
      <c r="G346" s="425" t="e">
        <f>IF(F347&gt;0,VLOOKUP(F347,女子登録情報!$O$2:$P$48,2,0),"")</f>
        <v>#N/A</v>
      </c>
      <c r="H346" s="425" t="str">
        <f t="shared" ref="H346" si="165">IF(C346&gt;0,TEXT(C346,"100000000"),"")</f>
        <v/>
      </c>
      <c r="I346" s="162"/>
      <c r="J346" s="162"/>
      <c r="K346" s="4" t="s">
        <v>36</v>
      </c>
      <c r="L346" s="65"/>
      <c r="M346" s="6" t="str">
        <f>IF(L346&gt;0,VLOOKUP(L346,女子登録情報!$J$1:$K$21,2,0),"")</f>
        <v/>
      </c>
      <c r="N346" s="4" t="s">
        <v>37</v>
      </c>
      <c r="O346" s="67"/>
      <c r="P346" s="68" t="str">
        <f t="shared" si="155"/>
        <v/>
      </c>
      <c r="Q346" s="68"/>
      <c r="R346" s="69"/>
      <c r="S346" s="504"/>
      <c r="T346" s="505"/>
      <c r="U346" s="506"/>
      <c r="V346" s="506"/>
      <c r="AB346" s="178" t="str">
        <f t="shared" si="156"/>
        <v/>
      </c>
    </row>
    <row r="347" spans="1:28" s="1" customFormat="1" ht="18" hidden="1" customHeight="1" thickTop="1">
      <c r="A347" s="443"/>
      <c r="B347" s="516"/>
      <c r="C347" s="518"/>
      <c r="D347" s="518"/>
      <c r="E347" s="518"/>
      <c r="F347" s="64" t="str">
        <f>IF(C346&gt;0,VLOOKUP(C346,女子登録情報!$A$1:$H$2000,5,0),"")</f>
        <v/>
      </c>
      <c r="G347" s="426"/>
      <c r="H347" s="426"/>
      <c r="I347" s="162"/>
      <c r="J347" s="162"/>
      <c r="K347" s="9" t="s">
        <v>38</v>
      </c>
      <c r="L347" s="65"/>
      <c r="M347" s="6" t="str">
        <f>IF(L347&gt;0,VLOOKUP(L347,女子登録情報!$J$2:$K$21,2,0),"")</f>
        <v/>
      </c>
      <c r="N347" s="9"/>
      <c r="O347" s="70"/>
      <c r="P347" s="68" t="str">
        <f t="shared" si="155"/>
        <v/>
      </c>
      <c r="Q347" s="68"/>
      <c r="R347" s="69"/>
      <c r="S347" s="509"/>
      <c r="T347" s="510"/>
      <c r="U347" s="507"/>
      <c r="V347" s="507"/>
      <c r="AB347" s="178" t="str">
        <f t="shared" si="156"/>
        <v/>
      </c>
    </row>
    <row r="348" spans="1:28" s="1" customFormat="1" ht="18" hidden="1" customHeight="1" thickTop="1">
      <c r="A348" s="444"/>
      <c r="B348" s="511" t="s">
        <v>39</v>
      </c>
      <c r="C348" s="512"/>
      <c r="D348" s="73"/>
      <c r="E348" s="73"/>
      <c r="F348" s="74"/>
      <c r="G348" s="427"/>
      <c r="H348" s="427"/>
      <c r="I348" s="163"/>
      <c r="J348" s="163"/>
      <c r="K348" s="10" t="s">
        <v>40</v>
      </c>
      <c r="L348" s="66"/>
      <c r="M348" s="12" t="str">
        <f>IF(L348&gt;0,VLOOKUP(L348,女子登録情報!$J$2:$K$21,2,0),"")</f>
        <v/>
      </c>
      <c r="N348" s="13"/>
      <c r="O348" s="71"/>
      <c r="P348" s="68" t="str">
        <f t="shared" si="155"/>
        <v/>
      </c>
      <c r="Q348" s="198"/>
      <c r="R348" s="72"/>
      <c r="S348" s="513"/>
      <c r="T348" s="514"/>
      <c r="U348" s="508"/>
      <c r="V348" s="508"/>
      <c r="AB348" s="178" t="str">
        <f t="shared" si="156"/>
        <v/>
      </c>
    </row>
    <row r="349" spans="1:28" s="1" customFormat="1" ht="18" hidden="1" customHeight="1" thickTop="1">
      <c r="A349" s="442">
        <v>117</v>
      </c>
      <c r="B349" s="515" t="s">
        <v>41</v>
      </c>
      <c r="C349" s="517"/>
      <c r="D349" s="517" t="str">
        <f>IF(C349&gt;0,VLOOKUP(C349,女子登録情報!$A$1:$H$2000,3,0),"")</f>
        <v/>
      </c>
      <c r="E349" s="517" t="str">
        <f>IF(C349&gt;0,VLOOKUP(C349,女子登録情報!$A$1:$H$2000,4,0),"")</f>
        <v/>
      </c>
      <c r="F349" s="63" t="str">
        <f>IF(C349&gt;0,VLOOKUP(C349,女子登録情報!$A$1:$H$2000,8,0),"")</f>
        <v/>
      </c>
      <c r="G349" s="425" t="e">
        <f>IF(F350&gt;0,VLOOKUP(F350,女子登録情報!$O$2:$P$48,2,0),"")</f>
        <v>#N/A</v>
      </c>
      <c r="H349" s="425" t="str">
        <f t="shared" ref="H349" si="166">IF(C349&gt;0,TEXT(C349,"100000000"),"")</f>
        <v/>
      </c>
      <c r="I349" s="162"/>
      <c r="J349" s="162"/>
      <c r="K349" s="4" t="s">
        <v>36</v>
      </c>
      <c r="L349" s="65"/>
      <c r="M349" s="6" t="str">
        <f>IF(L349&gt;0,VLOOKUP(L349,女子登録情報!$J$1:$K$21,2,0),"")</f>
        <v/>
      </c>
      <c r="N349" s="4" t="s">
        <v>37</v>
      </c>
      <c r="O349" s="67"/>
      <c r="P349" s="68" t="str">
        <f t="shared" si="155"/>
        <v/>
      </c>
      <c r="Q349" s="68"/>
      <c r="R349" s="69"/>
      <c r="S349" s="504"/>
      <c r="T349" s="505"/>
      <c r="U349" s="506"/>
      <c r="V349" s="506"/>
      <c r="AB349" s="178" t="str">
        <f t="shared" si="156"/>
        <v/>
      </c>
    </row>
    <row r="350" spans="1:28" s="1" customFormat="1" ht="18" hidden="1" customHeight="1" thickTop="1">
      <c r="A350" s="443"/>
      <c r="B350" s="516"/>
      <c r="C350" s="518"/>
      <c r="D350" s="518"/>
      <c r="E350" s="518"/>
      <c r="F350" s="64" t="str">
        <f>IF(C349&gt;0,VLOOKUP(C349,女子登録情報!$A$1:$H$2000,5,0),"")</f>
        <v/>
      </c>
      <c r="G350" s="426"/>
      <c r="H350" s="426"/>
      <c r="I350" s="162"/>
      <c r="J350" s="162"/>
      <c r="K350" s="9" t="s">
        <v>38</v>
      </c>
      <c r="L350" s="65"/>
      <c r="M350" s="6" t="str">
        <f>IF(L350&gt;0,VLOOKUP(L350,女子登録情報!$J$2:$K$21,2,0),"")</f>
        <v/>
      </c>
      <c r="N350" s="9"/>
      <c r="O350" s="70"/>
      <c r="P350" s="68" t="str">
        <f t="shared" si="155"/>
        <v/>
      </c>
      <c r="Q350" s="68"/>
      <c r="R350" s="69"/>
      <c r="S350" s="509"/>
      <c r="T350" s="510"/>
      <c r="U350" s="507"/>
      <c r="V350" s="507"/>
      <c r="AB350" s="178" t="str">
        <f t="shared" si="156"/>
        <v/>
      </c>
    </row>
    <row r="351" spans="1:28" s="1" customFormat="1" ht="18" hidden="1" customHeight="1" thickTop="1">
      <c r="A351" s="444"/>
      <c r="B351" s="511" t="s">
        <v>39</v>
      </c>
      <c r="C351" s="512"/>
      <c r="D351" s="73"/>
      <c r="E351" s="73"/>
      <c r="F351" s="74"/>
      <c r="G351" s="427"/>
      <c r="H351" s="427"/>
      <c r="I351" s="163"/>
      <c r="J351" s="163"/>
      <c r="K351" s="10" t="s">
        <v>40</v>
      </c>
      <c r="L351" s="66"/>
      <c r="M351" s="12" t="str">
        <f>IF(L351&gt;0,VLOOKUP(L351,女子登録情報!$J$2:$K$21,2,0),"")</f>
        <v/>
      </c>
      <c r="N351" s="13"/>
      <c r="O351" s="71"/>
      <c r="P351" s="68" t="str">
        <f t="shared" si="155"/>
        <v/>
      </c>
      <c r="Q351" s="198"/>
      <c r="R351" s="72"/>
      <c r="S351" s="513"/>
      <c r="T351" s="514"/>
      <c r="U351" s="508"/>
      <c r="V351" s="508"/>
      <c r="AB351" s="178" t="str">
        <f t="shared" si="156"/>
        <v/>
      </c>
    </row>
    <row r="352" spans="1:28" s="1" customFormat="1" ht="18" hidden="1" customHeight="1" thickTop="1">
      <c r="A352" s="442">
        <v>118</v>
      </c>
      <c r="B352" s="515" t="s">
        <v>41</v>
      </c>
      <c r="C352" s="517"/>
      <c r="D352" s="517" t="str">
        <f>IF(C352&gt;0,VLOOKUP(C352,女子登録情報!$A$1:$H$2000,3,0),"")</f>
        <v/>
      </c>
      <c r="E352" s="517" t="str">
        <f>IF(C352&gt;0,VLOOKUP(C352,女子登録情報!$A$1:$H$2000,4,0),"")</f>
        <v/>
      </c>
      <c r="F352" s="63" t="str">
        <f>IF(C352&gt;0,VLOOKUP(C352,女子登録情報!$A$1:$H$2000,8,0),"")</f>
        <v/>
      </c>
      <c r="G352" s="425" t="e">
        <f>IF(F353&gt;0,VLOOKUP(F353,女子登録情報!$O$2:$P$48,2,0),"")</f>
        <v>#N/A</v>
      </c>
      <c r="H352" s="425" t="str">
        <f t="shared" ref="H352" si="167">IF(C352&gt;0,TEXT(C352,"100000000"),"")</f>
        <v/>
      </c>
      <c r="I352" s="162"/>
      <c r="J352" s="162"/>
      <c r="K352" s="4" t="s">
        <v>36</v>
      </c>
      <c r="L352" s="65"/>
      <c r="M352" s="6" t="str">
        <f>IF(L352&gt;0,VLOOKUP(L352,女子登録情報!$J$1:$K$21,2,0),"")</f>
        <v/>
      </c>
      <c r="N352" s="4" t="s">
        <v>37</v>
      </c>
      <c r="O352" s="67"/>
      <c r="P352" s="68" t="str">
        <f t="shared" si="155"/>
        <v/>
      </c>
      <c r="Q352" s="68"/>
      <c r="R352" s="69"/>
      <c r="S352" s="504"/>
      <c r="T352" s="505"/>
      <c r="U352" s="506"/>
      <c r="V352" s="506"/>
      <c r="AB352" s="178" t="str">
        <f t="shared" si="156"/>
        <v/>
      </c>
    </row>
    <row r="353" spans="1:28" s="1" customFormat="1" ht="18" hidden="1" customHeight="1" thickTop="1">
      <c r="A353" s="443"/>
      <c r="B353" s="516"/>
      <c r="C353" s="518"/>
      <c r="D353" s="518"/>
      <c r="E353" s="518"/>
      <c r="F353" s="64" t="str">
        <f>IF(C352&gt;0,VLOOKUP(C352,女子登録情報!$A$1:$H$2000,5,0),"")</f>
        <v/>
      </c>
      <c r="G353" s="426"/>
      <c r="H353" s="426"/>
      <c r="I353" s="162"/>
      <c r="J353" s="162"/>
      <c r="K353" s="9" t="s">
        <v>38</v>
      </c>
      <c r="L353" s="65"/>
      <c r="M353" s="6" t="str">
        <f>IF(L353&gt;0,VLOOKUP(L353,女子登録情報!$J$2:$K$21,2,0),"")</f>
        <v/>
      </c>
      <c r="N353" s="9"/>
      <c r="O353" s="70"/>
      <c r="P353" s="68" t="str">
        <f t="shared" si="155"/>
        <v/>
      </c>
      <c r="Q353" s="68"/>
      <c r="R353" s="69"/>
      <c r="S353" s="509"/>
      <c r="T353" s="510"/>
      <c r="U353" s="507"/>
      <c r="V353" s="507"/>
      <c r="AB353" s="178" t="str">
        <f t="shared" si="156"/>
        <v/>
      </c>
    </row>
    <row r="354" spans="1:28" s="1" customFormat="1" ht="18" hidden="1" customHeight="1" thickTop="1">
      <c r="A354" s="444"/>
      <c r="B354" s="511" t="s">
        <v>39</v>
      </c>
      <c r="C354" s="512"/>
      <c r="D354" s="73"/>
      <c r="E354" s="73"/>
      <c r="F354" s="74"/>
      <c r="G354" s="427"/>
      <c r="H354" s="427"/>
      <c r="I354" s="163"/>
      <c r="J354" s="163"/>
      <c r="K354" s="10" t="s">
        <v>40</v>
      </c>
      <c r="L354" s="66"/>
      <c r="M354" s="12" t="str">
        <f>IF(L354&gt;0,VLOOKUP(L354,女子登録情報!$J$2:$K$21,2,0),"")</f>
        <v/>
      </c>
      <c r="N354" s="13"/>
      <c r="O354" s="71"/>
      <c r="P354" s="68" t="str">
        <f t="shared" si="155"/>
        <v/>
      </c>
      <c r="Q354" s="198"/>
      <c r="R354" s="72"/>
      <c r="S354" s="513"/>
      <c r="T354" s="514"/>
      <c r="U354" s="508"/>
      <c r="V354" s="508"/>
      <c r="AB354" s="178" t="str">
        <f t="shared" si="156"/>
        <v/>
      </c>
    </row>
    <row r="355" spans="1:28" s="1" customFormat="1" ht="18" hidden="1" customHeight="1" thickTop="1">
      <c r="A355" s="442">
        <v>119</v>
      </c>
      <c r="B355" s="515" t="s">
        <v>41</v>
      </c>
      <c r="C355" s="517"/>
      <c r="D355" s="517" t="str">
        <f>IF(C355&gt;0,VLOOKUP(C355,女子登録情報!$A$1:$H$2000,3,0),"")</f>
        <v/>
      </c>
      <c r="E355" s="517" t="str">
        <f>IF(C355&gt;0,VLOOKUP(C355,女子登録情報!$A$1:$H$2000,4,0),"")</f>
        <v/>
      </c>
      <c r="F355" s="63" t="str">
        <f>IF(C355&gt;0,VLOOKUP(C355,女子登録情報!$A$1:$H$2000,8,0),"")</f>
        <v/>
      </c>
      <c r="G355" s="425" t="e">
        <f>IF(F356&gt;0,VLOOKUP(F356,女子登録情報!$O$2:$P$48,2,0),"")</f>
        <v>#N/A</v>
      </c>
      <c r="H355" s="425" t="str">
        <f t="shared" ref="H355" si="168">IF(C355&gt;0,TEXT(C355,"100000000"),"")</f>
        <v/>
      </c>
      <c r="I355" s="162"/>
      <c r="J355" s="162"/>
      <c r="K355" s="4" t="s">
        <v>36</v>
      </c>
      <c r="L355" s="65"/>
      <c r="M355" s="6" t="str">
        <f>IF(L355&gt;0,VLOOKUP(L355,女子登録情報!$J$1:$K$21,2,0),"")</f>
        <v/>
      </c>
      <c r="N355" s="4" t="s">
        <v>37</v>
      </c>
      <c r="O355" s="67"/>
      <c r="P355" s="68" t="str">
        <f t="shared" si="155"/>
        <v/>
      </c>
      <c r="Q355" s="68"/>
      <c r="R355" s="69"/>
      <c r="S355" s="504"/>
      <c r="T355" s="505"/>
      <c r="U355" s="506"/>
      <c r="V355" s="506"/>
      <c r="AB355" s="178" t="str">
        <f t="shared" si="156"/>
        <v/>
      </c>
    </row>
    <row r="356" spans="1:28" s="1" customFormat="1" ht="18" hidden="1" customHeight="1" thickTop="1">
      <c r="A356" s="443"/>
      <c r="B356" s="516"/>
      <c r="C356" s="518"/>
      <c r="D356" s="518"/>
      <c r="E356" s="518"/>
      <c r="F356" s="64" t="str">
        <f>IF(C355&gt;0,VLOOKUP(C355,女子登録情報!$A$1:$H$2000,5,0),"")</f>
        <v/>
      </c>
      <c r="G356" s="426"/>
      <c r="H356" s="426"/>
      <c r="I356" s="162"/>
      <c r="J356" s="162"/>
      <c r="K356" s="9" t="s">
        <v>38</v>
      </c>
      <c r="L356" s="65"/>
      <c r="M356" s="6" t="str">
        <f>IF(L356&gt;0,VLOOKUP(L356,女子登録情報!$J$2:$K$21,2,0),"")</f>
        <v/>
      </c>
      <c r="N356" s="9"/>
      <c r="O356" s="70"/>
      <c r="P356" s="68" t="str">
        <f t="shared" si="155"/>
        <v/>
      </c>
      <c r="Q356" s="68"/>
      <c r="R356" s="69"/>
      <c r="S356" s="509"/>
      <c r="T356" s="510"/>
      <c r="U356" s="507"/>
      <c r="V356" s="507"/>
      <c r="AB356" s="178" t="str">
        <f t="shared" si="156"/>
        <v/>
      </c>
    </row>
    <row r="357" spans="1:28" s="1" customFormat="1" ht="18" hidden="1" customHeight="1" thickTop="1">
      <c r="A357" s="444"/>
      <c r="B357" s="511" t="s">
        <v>39</v>
      </c>
      <c r="C357" s="512"/>
      <c r="D357" s="73"/>
      <c r="E357" s="73"/>
      <c r="F357" s="74"/>
      <c r="G357" s="427"/>
      <c r="H357" s="427"/>
      <c r="I357" s="163"/>
      <c r="J357" s="163"/>
      <c r="K357" s="10" t="s">
        <v>40</v>
      </c>
      <c r="L357" s="66"/>
      <c r="M357" s="12" t="str">
        <f>IF(L357&gt;0,VLOOKUP(L357,女子登録情報!$J$2:$K$21,2,0),"")</f>
        <v/>
      </c>
      <c r="N357" s="13"/>
      <c r="O357" s="71"/>
      <c r="P357" s="68" t="str">
        <f t="shared" si="155"/>
        <v/>
      </c>
      <c r="Q357" s="198"/>
      <c r="R357" s="72"/>
      <c r="S357" s="513"/>
      <c r="T357" s="514"/>
      <c r="U357" s="508"/>
      <c r="V357" s="508"/>
      <c r="AB357" s="178" t="str">
        <f t="shared" si="156"/>
        <v/>
      </c>
    </row>
    <row r="358" spans="1:28" s="1" customFormat="1" ht="18" hidden="1" customHeight="1" thickTop="1">
      <c r="A358" s="442">
        <v>120</v>
      </c>
      <c r="B358" s="515" t="s">
        <v>41</v>
      </c>
      <c r="C358" s="517"/>
      <c r="D358" s="517" t="str">
        <f>IF(C358&gt;0,VLOOKUP(C358,女子登録情報!$A$1:$H$2000,3,0),"")</f>
        <v/>
      </c>
      <c r="E358" s="517" t="str">
        <f>IF(C358&gt;0,VLOOKUP(C358,女子登録情報!$A$1:$H$2000,4,0),"")</f>
        <v/>
      </c>
      <c r="F358" s="63" t="str">
        <f>IF(C358&gt;0,VLOOKUP(C358,女子登録情報!$A$1:$H$2000,8,0),"")</f>
        <v/>
      </c>
      <c r="G358" s="425" t="e">
        <f>IF(F359&gt;0,VLOOKUP(F359,女子登録情報!$O$2:$P$48,2,0),"")</f>
        <v>#N/A</v>
      </c>
      <c r="H358" s="425" t="str">
        <f t="shared" ref="H358" si="169">IF(C358&gt;0,TEXT(C358,"100000000"),"")</f>
        <v/>
      </c>
      <c r="I358" s="162"/>
      <c r="J358" s="162"/>
      <c r="K358" s="4" t="s">
        <v>36</v>
      </c>
      <c r="L358" s="65"/>
      <c r="M358" s="6" t="str">
        <f>IF(L358&gt;0,VLOOKUP(L358,女子登録情報!$J$1:$K$21,2,0),"")</f>
        <v/>
      </c>
      <c r="N358" s="4" t="s">
        <v>37</v>
      </c>
      <c r="O358" s="67"/>
      <c r="P358" s="68" t="str">
        <f t="shared" si="155"/>
        <v/>
      </c>
      <c r="Q358" s="68"/>
      <c r="R358" s="69"/>
      <c r="S358" s="504"/>
      <c r="T358" s="505"/>
      <c r="U358" s="506"/>
      <c r="V358" s="506"/>
      <c r="AB358" s="178" t="str">
        <f t="shared" si="156"/>
        <v/>
      </c>
    </row>
    <row r="359" spans="1:28" s="1" customFormat="1" ht="18" hidden="1" customHeight="1" thickTop="1">
      <c r="A359" s="443"/>
      <c r="B359" s="516"/>
      <c r="C359" s="518"/>
      <c r="D359" s="518"/>
      <c r="E359" s="518"/>
      <c r="F359" s="64" t="str">
        <f>IF(C358&gt;0,VLOOKUP(C358,女子登録情報!$A$1:$H$2000,5,0),"")</f>
        <v/>
      </c>
      <c r="G359" s="426"/>
      <c r="H359" s="426"/>
      <c r="I359" s="162"/>
      <c r="J359" s="162"/>
      <c r="K359" s="9" t="s">
        <v>38</v>
      </c>
      <c r="L359" s="65"/>
      <c r="M359" s="6" t="str">
        <f>IF(L359&gt;0,VLOOKUP(L359,女子登録情報!$J$2:$K$21,2,0),"")</f>
        <v/>
      </c>
      <c r="N359" s="9"/>
      <c r="O359" s="70"/>
      <c r="P359" s="68" t="str">
        <f t="shared" si="155"/>
        <v/>
      </c>
      <c r="Q359" s="68"/>
      <c r="R359" s="69"/>
      <c r="S359" s="509"/>
      <c r="T359" s="510"/>
      <c r="U359" s="507"/>
      <c r="V359" s="507"/>
      <c r="AB359" s="178" t="str">
        <f t="shared" si="156"/>
        <v/>
      </c>
    </row>
    <row r="360" spans="1:28" s="1" customFormat="1" ht="18" hidden="1" customHeight="1" thickTop="1">
      <c r="A360" s="444"/>
      <c r="B360" s="511" t="s">
        <v>39</v>
      </c>
      <c r="C360" s="512"/>
      <c r="D360" s="73"/>
      <c r="E360" s="73"/>
      <c r="F360" s="74"/>
      <c r="G360" s="427"/>
      <c r="H360" s="427"/>
      <c r="I360" s="163"/>
      <c r="J360" s="163"/>
      <c r="K360" s="10" t="s">
        <v>40</v>
      </c>
      <c r="L360" s="66"/>
      <c r="M360" s="12" t="str">
        <f>IF(L360&gt;0,VLOOKUP(L360,女子登録情報!$J$2:$K$21,2,0),"")</f>
        <v/>
      </c>
      <c r="N360" s="13"/>
      <c r="O360" s="71"/>
      <c r="P360" s="68" t="str">
        <f t="shared" si="155"/>
        <v/>
      </c>
      <c r="Q360" s="198"/>
      <c r="R360" s="72"/>
      <c r="S360" s="513"/>
      <c r="T360" s="514"/>
      <c r="U360" s="508"/>
      <c r="V360" s="508"/>
      <c r="AB360" s="178" t="str">
        <f t="shared" si="156"/>
        <v/>
      </c>
    </row>
    <row r="361" spans="1:28" s="1" customFormat="1" ht="18" hidden="1" customHeight="1" thickTop="1">
      <c r="A361" s="442">
        <v>121</v>
      </c>
      <c r="B361" s="515" t="s">
        <v>41</v>
      </c>
      <c r="C361" s="517"/>
      <c r="D361" s="517" t="str">
        <f>IF(C361&gt;0,VLOOKUP(C361,女子登録情報!$A$1:$H$2000,3,0),"")</f>
        <v/>
      </c>
      <c r="E361" s="517" t="str">
        <f>IF(C361&gt;0,VLOOKUP(C361,女子登録情報!$A$1:$H$2000,4,0),"")</f>
        <v/>
      </c>
      <c r="F361" s="63" t="str">
        <f>IF(C361&gt;0,VLOOKUP(C361,女子登録情報!$A$1:$H$2000,8,0),"")</f>
        <v/>
      </c>
      <c r="G361" s="425" t="e">
        <f>IF(F362&gt;0,VLOOKUP(F362,女子登録情報!$O$2:$P$48,2,0),"")</f>
        <v>#N/A</v>
      </c>
      <c r="H361" s="425" t="str">
        <f t="shared" ref="H361" si="170">IF(C361&gt;0,TEXT(C361,"100000000"),"")</f>
        <v/>
      </c>
      <c r="I361" s="162"/>
      <c r="J361" s="162"/>
      <c r="K361" s="4" t="s">
        <v>36</v>
      </c>
      <c r="L361" s="65"/>
      <c r="M361" s="6" t="str">
        <f>IF(L361&gt;0,VLOOKUP(L361,女子登録情報!$J$1:$K$21,2,0),"")</f>
        <v/>
      </c>
      <c r="N361" s="4" t="s">
        <v>37</v>
      </c>
      <c r="O361" s="67"/>
      <c r="P361" s="68" t="str">
        <f t="shared" si="155"/>
        <v/>
      </c>
      <c r="Q361" s="68"/>
      <c r="R361" s="69"/>
      <c r="S361" s="504"/>
      <c r="T361" s="505"/>
      <c r="U361" s="506"/>
      <c r="V361" s="506"/>
      <c r="AB361" s="178" t="str">
        <f t="shared" si="156"/>
        <v/>
      </c>
    </row>
    <row r="362" spans="1:28" s="1" customFormat="1" ht="18" hidden="1" customHeight="1" thickTop="1">
      <c r="A362" s="443"/>
      <c r="B362" s="516"/>
      <c r="C362" s="518"/>
      <c r="D362" s="518"/>
      <c r="E362" s="518"/>
      <c r="F362" s="64" t="str">
        <f>IF(C361&gt;0,VLOOKUP(C361,女子登録情報!$A$1:$H$2000,5,0),"")</f>
        <v/>
      </c>
      <c r="G362" s="426"/>
      <c r="H362" s="426"/>
      <c r="I362" s="162"/>
      <c r="J362" s="162"/>
      <c r="K362" s="9" t="s">
        <v>38</v>
      </c>
      <c r="L362" s="65"/>
      <c r="M362" s="6" t="str">
        <f>IF(L362&gt;0,VLOOKUP(L362,女子登録情報!$J$2:$K$21,2,0),"")</f>
        <v/>
      </c>
      <c r="N362" s="9"/>
      <c r="O362" s="70"/>
      <c r="P362" s="68" t="str">
        <f t="shared" si="155"/>
        <v/>
      </c>
      <c r="Q362" s="68"/>
      <c r="R362" s="69"/>
      <c r="S362" s="509"/>
      <c r="T362" s="510"/>
      <c r="U362" s="507"/>
      <c r="V362" s="507"/>
      <c r="AB362" s="178" t="str">
        <f t="shared" si="156"/>
        <v/>
      </c>
    </row>
    <row r="363" spans="1:28" s="1" customFormat="1" ht="18" hidden="1" customHeight="1" thickTop="1">
      <c r="A363" s="444"/>
      <c r="B363" s="511" t="s">
        <v>39</v>
      </c>
      <c r="C363" s="512"/>
      <c r="D363" s="73"/>
      <c r="E363" s="73"/>
      <c r="F363" s="74"/>
      <c r="G363" s="427"/>
      <c r="H363" s="427"/>
      <c r="I363" s="163"/>
      <c r="J363" s="163"/>
      <c r="K363" s="10" t="s">
        <v>40</v>
      </c>
      <c r="L363" s="66"/>
      <c r="M363" s="12" t="str">
        <f>IF(L363&gt;0,VLOOKUP(L363,女子登録情報!$J$2:$K$21,2,0),"")</f>
        <v/>
      </c>
      <c r="N363" s="13"/>
      <c r="O363" s="71"/>
      <c r="P363" s="68" t="str">
        <f t="shared" si="155"/>
        <v/>
      </c>
      <c r="Q363" s="198"/>
      <c r="R363" s="72"/>
      <c r="S363" s="513"/>
      <c r="T363" s="514"/>
      <c r="U363" s="508"/>
      <c r="V363" s="508"/>
      <c r="AB363" s="178" t="str">
        <f t="shared" si="156"/>
        <v/>
      </c>
    </row>
    <row r="364" spans="1:28" s="1" customFormat="1" ht="18" hidden="1" customHeight="1" thickTop="1">
      <c r="A364" s="442">
        <v>122</v>
      </c>
      <c r="B364" s="515" t="s">
        <v>41</v>
      </c>
      <c r="C364" s="517"/>
      <c r="D364" s="517" t="str">
        <f>IF(C364&gt;0,VLOOKUP(C364,女子登録情報!$A$1:$H$2000,3,0),"")</f>
        <v/>
      </c>
      <c r="E364" s="517" t="str">
        <f>IF(C364&gt;0,VLOOKUP(C364,女子登録情報!$A$1:$H$2000,4,0),"")</f>
        <v/>
      </c>
      <c r="F364" s="63" t="str">
        <f>IF(C364&gt;0,VLOOKUP(C364,女子登録情報!$A$1:$H$2000,8,0),"")</f>
        <v/>
      </c>
      <c r="G364" s="425" t="e">
        <f>IF(F365&gt;0,VLOOKUP(F365,女子登録情報!$O$2:$P$48,2,0),"")</f>
        <v>#N/A</v>
      </c>
      <c r="H364" s="425" t="str">
        <f t="shared" ref="H364" si="171">IF(C364&gt;0,TEXT(C364,"100000000"),"")</f>
        <v/>
      </c>
      <c r="I364" s="162"/>
      <c r="J364" s="162"/>
      <c r="K364" s="4" t="s">
        <v>36</v>
      </c>
      <c r="L364" s="65"/>
      <c r="M364" s="6" t="str">
        <f>IF(L364&gt;0,VLOOKUP(L364,女子登録情報!$J$1:$K$21,2,0),"")</f>
        <v/>
      </c>
      <c r="N364" s="4" t="s">
        <v>37</v>
      </c>
      <c r="O364" s="67"/>
      <c r="P364" s="68" t="str">
        <f t="shared" si="155"/>
        <v/>
      </c>
      <c r="Q364" s="68"/>
      <c r="R364" s="69"/>
      <c r="S364" s="504"/>
      <c r="T364" s="505"/>
      <c r="U364" s="506"/>
      <c r="V364" s="506"/>
      <c r="AB364" s="178" t="str">
        <f t="shared" si="156"/>
        <v/>
      </c>
    </row>
    <row r="365" spans="1:28" s="1" customFormat="1" ht="18" hidden="1" customHeight="1" thickTop="1">
      <c r="A365" s="443"/>
      <c r="B365" s="516"/>
      <c r="C365" s="518"/>
      <c r="D365" s="518"/>
      <c r="E365" s="518"/>
      <c r="F365" s="64" t="str">
        <f>IF(C364&gt;0,VLOOKUP(C364,女子登録情報!$A$1:$H$2000,5,0),"")</f>
        <v/>
      </c>
      <c r="G365" s="426"/>
      <c r="H365" s="426"/>
      <c r="I365" s="162"/>
      <c r="J365" s="162"/>
      <c r="K365" s="9" t="s">
        <v>38</v>
      </c>
      <c r="L365" s="65"/>
      <c r="M365" s="6" t="str">
        <f>IF(L365&gt;0,VLOOKUP(L365,女子登録情報!$J$2:$K$21,2,0),"")</f>
        <v/>
      </c>
      <c r="N365" s="9"/>
      <c r="O365" s="70"/>
      <c r="P365" s="68" t="str">
        <f t="shared" si="155"/>
        <v/>
      </c>
      <c r="Q365" s="68"/>
      <c r="R365" s="69"/>
      <c r="S365" s="509"/>
      <c r="T365" s="510"/>
      <c r="U365" s="507"/>
      <c r="V365" s="507"/>
      <c r="AB365" s="178" t="str">
        <f t="shared" si="156"/>
        <v/>
      </c>
    </row>
    <row r="366" spans="1:28" s="1" customFormat="1" ht="18" hidden="1" customHeight="1" thickTop="1">
      <c r="A366" s="444"/>
      <c r="B366" s="511" t="s">
        <v>39</v>
      </c>
      <c r="C366" s="512"/>
      <c r="D366" s="73"/>
      <c r="E366" s="73"/>
      <c r="F366" s="74"/>
      <c r="G366" s="427"/>
      <c r="H366" s="427"/>
      <c r="I366" s="163"/>
      <c r="J366" s="163"/>
      <c r="K366" s="10" t="s">
        <v>40</v>
      </c>
      <c r="L366" s="66"/>
      <c r="M366" s="12" t="str">
        <f>IF(L366&gt;0,VLOOKUP(L366,女子登録情報!$J$2:$K$21,2,0),"")</f>
        <v/>
      </c>
      <c r="N366" s="13"/>
      <c r="O366" s="71"/>
      <c r="P366" s="68" t="str">
        <f t="shared" si="155"/>
        <v/>
      </c>
      <c r="Q366" s="198"/>
      <c r="R366" s="72"/>
      <c r="S366" s="513"/>
      <c r="T366" s="514"/>
      <c r="U366" s="508"/>
      <c r="V366" s="508"/>
      <c r="AB366" s="178" t="str">
        <f t="shared" si="156"/>
        <v/>
      </c>
    </row>
    <row r="367" spans="1:28" s="1" customFormat="1" ht="18" hidden="1" customHeight="1" thickTop="1">
      <c r="A367" s="442">
        <v>123</v>
      </c>
      <c r="B367" s="515" t="s">
        <v>41</v>
      </c>
      <c r="C367" s="517"/>
      <c r="D367" s="517" t="str">
        <f>IF(C367&gt;0,VLOOKUP(C367,女子登録情報!$A$1:$H$2000,3,0),"")</f>
        <v/>
      </c>
      <c r="E367" s="517" t="str">
        <f>IF(C367&gt;0,VLOOKUP(C367,女子登録情報!$A$1:$H$2000,4,0),"")</f>
        <v/>
      </c>
      <c r="F367" s="63" t="str">
        <f>IF(C367&gt;0,VLOOKUP(C367,女子登録情報!$A$1:$H$2000,8,0),"")</f>
        <v/>
      </c>
      <c r="G367" s="425" t="e">
        <f>IF(F368&gt;0,VLOOKUP(F368,女子登録情報!$O$2:$P$48,2,0),"")</f>
        <v>#N/A</v>
      </c>
      <c r="H367" s="425" t="str">
        <f t="shared" ref="H367" si="172">IF(C367&gt;0,TEXT(C367,"100000000"),"")</f>
        <v/>
      </c>
      <c r="I367" s="162"/>
      <c r="J367" s="162"/>
      <c r="K367" s="4" t="s">
        <v>36</v>
      </c>
      <c r="L367" s="65"/>
      <c r="M367" s="6" t="str">
        <f>IF(L367&gt;0,VLOOKUP(L367,女子登録情報!$J$1:$K$21,2,0),"")</f>
        <v/>
      </c>
      <c r="N367" s="4" t="s">
        <v>37</v>
      </c>
      <c r="O367" s="67"/>
      <c r="P367" s="68" t="str">
        <f t="shared" si="155"/>
        <v/>
      </c>
      <c r="Q367" s="68"/>
      <c r="R367" s="69"/>
      <c r="S367" s="504"/>
      <c r="T367" s="505"/>
      <c r="U367" s="506"/>
      <c r="V367" s="506"/>
      <c r="AB367" s="178" t="str">
        <f t="shared" si="156"/>
        <v/>
      </c>
    </row>
    <row r="368" spans="1:28" s="1" customFormat="1" ht="18" hidden="1" customHeight="1" thickTop="1">
      <c r="A368" s="443"/>
      <c r="B368" s="516"/>
      <c r="C368" s="518"/>
      <c r="D368" s="518"/>
      <c r="E368" s="518"/>
      <c r="F368" s="64" t="str">
        <f>IF(C367&gt;0,VLOOKUP(C367,女子登録情報!$A$1:$H$2000,5,0),"")</f>
        <v/>
      </c>
      <c r="G368" s="426"/>
      <c r="H368" s="426"/>
      <c r="I368" s="162"/>
      <c r="J368" s="162"/>
      <c r="K368" s="9" t="s">
        <v>38</v>
      </c>
      <c r="L368" s="65"/>
      <c r="M368" s="6" t="str">
        <f>IF(L368&gt;0,VLOOKUP(L368,女子登録情報!$J$2:$K$21,2,0),"")</f>
        <v/>
      </c>
      <c r="N368" s="9"/>
      <c r="O368" s="70"/>
      <c r="P368" s="68" t="str">
        <f t="shared" si="155"/>
        <v/>
      </c>
      <c r="Q368" s="68"/>
      <c r="R368" s="69"/>
      <c r="S368" s="509"/>
      <c r="T368" s="510"/>
      <c r="U368" s="507"/>
      <c r="V368" s="507"/>
      <c r="AB368" s="178" t="str">
        <f t="shared" si="156"/>
        <v/>
      </c>
    </row>
    <row r="369" spans="1:28" s="1" customFormat="1" ht="18" hidden="1" customHeight="1" thickTop="1">
      <c r="A369" s="444"/>
      <c r="B369" s="511" t="s">
        <v>39</v>
      </c>
      <c r="C369" s="512"/>
      <c r="D369" s="73"/>
      <c r="E369" s="73"/>
      <c r="F369" s="74"/>
      <c r="G369" s="427"/>
      <c r="H369" s="427"/>
      <c r="I369" s="163"/>
      <c r="J369" s="163"/>
      <c r="K369" s="10" t="s">
        <v>40</v>
      </c>
      <c r="L369" s="66"/>
      <c r="M369" s="12" t="str">
        <f>IF(L369&gt;0,VLOOKUP(L369,女子登録情報!$J$2:$K$21,2,0),"")</f>
        <v/>
      </c>
      <c r="N369" s="13"/>
      <c r="O369" s="71"/>
      <c r="P369" s="68" t="str">
        <f t="shared" si="155"/>
        <v/>
      </c>
      <c r="Q369" s="198"/>
      <c r="R369" s="72"/>
      <c r="S369" s="513"/>
      <c r="T369" s="514"/>
      <c r="U369" s="508"/>
      <c r="V369" s="508"/>
      <c r="AB369" s="178" t="str">
        <f t="shared" si="156"/>
        <v/>
      </c>
    </row>
    <row r="370" spans="1:28" s="1" customFormat="1" ht="18" hidden="1" customHeight="1" thickTop="1">
      <c r="A370" s="442">
        <v>124</v>
      </c>
      <c r="B370" s="515" t="s">
        <v>41</v>
      </c>
      <c r="C370" s="517"/>
      <c r="D370" s="517" t="str">
        <f>IF(C370&gt;0,VLOOKUP(C370,女子登録情報!$A$1:$H$2000,3,0),"")</f>
        <v/>
      </c>
      <c r="E370" s="517" t="str">
        <f>IF(C370&gt;0,VLOOKUP(C370,女子登録情報!$A$1:$H$2000,4,0),"")</f>
        <v/>
      </c>
      <c r="F370" s="63" t="str">
        <f>IF(C370&gt;0,VLOOKUP(C370,女子登録情報!$A$1:$H$2000,8,0),"")</f>
        <v/>
      </c>
      <c r="G370" s="425" t="e">
        <f>IF(F371&gt;0,VLOOKUP(F371,女子登録情報!$O$2:$P$48,2,0),"")</f>
        <v>#N/A</v>
      </c>
      <c r="H370" s="425" t="str">
        <f t="shared" ref="H370" si="173">IF(C370&gt;0,TEXT(C370,"100000000"),"")</f>
        <v/>
      </c>
      <c r="I370" s="162"/>
      <c r="J370" s="162"/>
      <c r="K370" s="4" t="s">
        <v>36</v>
      </c>
      <c r="L370" s="65"/>
      <c r="M370" s="6" t="str">
        <f>IF(L370&gt;0,VLOOKUP(L370,女子登録情報!$J$1:$K$21,2,0),"")</f>
        <v/>
      </c>
      <c r="N370" s="4" t="s">
        <v>37</v>
      </c>
      <c r="O370" s="67"/>
      <c r="P370" s="68" t="str">
        <f t="shared" si="155"/>
        <v/>
      </c>
      <c r="Q370" s="68"/>
      <c r="R370" s="69"/>
      <c r="S370" s="504"/>
      <c r="T370" s="505"/>
      <c r="U370" s="506"/>
      <c r="V370" s="506"/>
      <c r="AB370" s="178" t="str">
        <f t="shared" si="156"/>
        <v/>
      </c>
    </row>
    <row r="371" spans="1:28" s="1" customFormat="1" ht="18" hidden="1" customHeight="1" thickTop="1">
      <c r="A371" s="443"/>
      <c r="B371" s="516"/>
      <c r="C371" s="518"/>
      <c r="D371" s="518"/>
      <c r="E371" s="518"/>
      <c r="F371" s="64" t="str">
        <f>IF(C370&gt;0,VLOOKUP(C370,女子登録情報!$A$1:$H$2000,5,0),"")</f>
        <v/>
      </c>
      <c r="G371" s="426"/>
      <c r="H371" s="426"/>
      <c r="I371" s="162"/>
      <c r="J371" s="162"/>
      <c r="K371" s="9" t="s">
        <v>38</v>
      </c>
      <c r="L371" s="65"/>
      <c r="M371" s="6" t="str">
        <f>IF(L371&gt;0,VLOOKUP(L371,女子登録情報!$J$2:$K$21,2,0),"")</f>
        <v/>
      </c>
      <c r="N371" s="9"/>
      <c r="O371" s="70"/>
      <c r="P371" s="68" t="str">
        <f t="shared" si="155"/>
        <v/>
      </c>
      <c r="Q371" s="68"/>
      <c r="R371" s="69"/>
      <c r="S371" s="509"/>
      <c r="T371" s="510"/>
      <c r="U371" s="507"/>
      <c r="V371" s="507"/>
      <c r="AB371" s="178" t="str">
        <f t="shared" si="156"/>
        <v/>
      </c>
    </row>
    <row r="372" spans="1:28" s="1" customFormat="1" ht="18" hidden="1" customHeight="1" thickTop="1">
      <c r="A372" s="444"/>
      <c r="B372" s="511" t="s">
        <v>39</v>
      </c>
      <c r="C372" s="512"/>
      <c r="D372" s="73"/>
      <c r="E372" s="73"/>
      <c r="F372" s="74"/>
      <c r="G372" s="427"/>
      <c r="H372" s="427"/>
      <c r="I372" s="163"/>
      <c r="J372" s="163"/>
      <c r="K372" s="10" t="s">
        <v>40</v>
      </c>
      <c r="L372" s="66"/>
      <c r="M372" s="12" t="str">
        <f>IF(L372&gt;0,VLOOKUP(L372,女子登録情報!$J$2:$K$21,2,0),"")</f>
        <v/>
      </c>
      <c r="N372" s="13"/>
      <c r="O372" s="71"/>
      <c r="P372" s="68" t="str">
        <f t="shared" si="155"/>
        <v/>
      </c>
      <c r="Q372" s="198"/>
      <c r="R372" s="72"/>
      <c r="S372" s="513"/>
      <c r="T372" s="514"/>
      <c r="U372" s="508"/>
      <c r="V372" s="508"/>
      <c r="AB372" s="178" t="str">
        <f t="shared" si="156"/>
        <v/>
      </c>
    </row>
    <row r="373" spans="1:28" s="1" customFormat="1" ht="18" hidden="1" customHeight="1" thickTop="1">
      <c r="A373" s="442">
        <v>125</v>
      </c>
      <c r="B373" s="515" t="s">
        <v>41</v>
      </c>
      <c r="C373" s="517"/>
      <c r="D373" s="517" t="str">
        <f>IF(C373&gt;0,VLOOKUP(C373,女子登録情報!$A$1:$H$2000,3,0),"")</f>
        <v/>
      </c>
      <c r="E373" s="517" t="str">
        <f>IF(C373&gt;0,VLOOKUP(C373,女子登録情報!$A$1:$H$2000,4,0),"")</f>
        <v/>
      </c>
      <c r="F373" s="63" t="str">
        <f>IF(C373&gt;0,VLOOKUP(C373,女子登録情報!$A$1:$H$2000,8,0),"")</f>
        <v/>
      </c>
      <c r="G373" s="425" t="e">
        <f>IF(F374&gt;0,VLOOKUP(F374,女子登録情報!$O$2:$P$48,2,0),"")</f>
        <v>#N/A</v>
      </c>
      <c r="H373" s="425" t="str">
        <f t="shared" ref="H373" si="174">IF(C373&gt;0,TEXT(C373,"100000000"),"")</f>
        <v/>
      </c>
      <c r="I373" s="162"/>
      <c r="J373" s="162"/>
      <c r="K373" s="4" t="s">
        <v>36</v>
      </c>
      <c r="L373" s="65"/>
      <c r="M373" s="6" t="str">
        <f>IF(L373&gt;0,VLOOKUP(L373,女子登録情報!$J$1:$K$21,2,0),"")</f>
        <v/>
      </c>
      <c r="N373" s="4" t="s">
        <v>37</v>
      </c>
      <c r="O373" s="67"/>
      <c r="P373" s="68" t="str">
        <f t="shared" si="155"/>
        <v/>
      </c>
      <c r="Q373" s="68"/>
      <c r="R373" s="69"/>
      <c r="S373" s="504"/>
      <c r="T373" s="505"/>
      <c r="U373" s="506"/>
      <c r="V373" s="506"/>
      <c r="AB373" s="178" t="str">
        <f t="shared" si="156"/>
        <v/>
      </c>
    </row>
    <row r="374" spans="1:28" s="1" customFormat="1" ht="18" hidden="1" customHeight="1" thickTop="1">
      <c r="A374" s="443"/>
      <c r="B374" s="516"/>
      <c r="C374" s="518"/>
      <c r="D374" s="518"/>
      <c r="E374" s="518"/>
      <c r="F374" s="64" t="str">
        <f>IF(C373&gt;0,VLOOKUP(C373,女子登録情報!$A$1:$H$2000,5,0),"")</f>
        <v/>
      </c>
      <c r="G374" s="426"/>
      <c r="H374" s="426"/>
      <c r="I374" s="162"/>
      <c r="J374" s="162"/>
      <c r="K374" s="9" t="s">
        <v>38</v>
      </c>
      <c r="L374" s="65"/>
      <c r="M374" s="6" t="str">
        <f>IF(L374&gt;0,VLOOKUP(L374,女子登録情報!$J$2:$K$21,2,0),"")</f>
        <v/>
      </c>
      <c r="N374" s="9"/>
      <c r="O374" s="70"/>
      <c r="P374" s="68" t="str">
        <f t="shared" si="155"/>
        <v/>
      </c>
      <c r="Q374" s="68"/>
      <c r="R374" s="69"/>
      <c r="S374" s="509"/>
      <c r="T374" s="510"/>
      <c r="U374" s="507"/>
      <c r="V374" s="507"/>
      <c r="AB374" s="178" t="str">
        <f t="shared" si="156"/>
        <v/>
      </c>
    </row>
    <row r="375" spans="1:28" s="1" customFormat="1" ht="18" hidden="1" customHeight="1" thickTop="1">
      <c r="A375" s="444"/>
      <c r="B375" s="511" t="s">
        <v>39</v>
      </c>
      <c r="C375" s="512"/>
      <c r="D375" s="73"/>
      <c r="E375" s="73"/>
      <c r="F375" s="74"/>
      <c r="G375" s="427"/>
      <c r="H375" s="427"/>
      <c r="I375" s="163"/>
      <c r="J375" s="163"/>
      <c r="K375" s="10" t="s">
        <v>40</v>
      </c>
      <c r="L375" s="66"/>
      <c r="M375" s="12" t="str">
        <f>IF(L375&gt;0,VLOOKUP(L375,女子登録情報!$J$2:$K$21,2,0),"")</f>
        <v/>
      </c>
      <c r="N375" s="13"/>
      <c r="O375" s="71"/>
      <c r="P375" s="68" t="str">
        <f t="shared" si="155"/>
        <v/>
      </c>
      <c r="Q375" s="198"/>
      <c r="R375" s="72"/>
      <c r="S375" s="513"/>
      <c r="T375" s="514"/>
      <c r="U375" s="508"/>
      <c r="V375" s="508"/>
      <c r="AB375" s="178" t="str">
        <f t="shared" si="156"/>
        <v/>
      </c>
    </row>
    <row r="376" spans="1:28" s="1" customFormat="1" ht="18" hidden="1" customHeight="1" thickTop="1">
      <c r="A376" s="442">
        <v>126</v>
      </c>
      <c r="B376" s="515" t="s">
        <v>41</v>
      </c>
      <c r="C376" s="517"/>
      <c r="D376" s="517" t="str">
        <f>IF(C376&gt;0,VLOOKUP(C376,女子登録情報!$A$1:$H$2000,3,0),"")</f>
        <v/>
      </c>
      <c r="E376" s="517" t="str">
        <f>IF(C376&gt;0,VLOOKUP(C376,女子登録情報!$A$1:$H$2000,4,0),"")</f>
        <v/>
      </c>
      <c r="F376" s="63" t="str">
        <f>IF(C376&gt;0,VLOOKUP(C376,女子登録情報!$A$1:$H$2000,8,0),"")</f>
        <v/>
      </c>
      <c r="G376" s="425" t="e">
        <f>IF(F377&gt;0,VLOOKUP(F377,女子登録情報!$O$2:$P$48,2,0),"")</f>
        <v>#N/A</v>
      </c>
      <c r="H376" s="425" t="str">
        <f t="shared" ref="H376" si="175">IF(C376&gt;0,TEXT(C376,"100000000"),"")</f>
        <v/>
      </c>
      <c r="I376" s="162"/>
      <c r="J376" s="162"/>
      <c r="K376" s="4" t="s">
        <v>36</v>
      </c>
      <c r="L376" s="65"/>
      <c r="M376" s="6" t="str">
        <f>IF(L376&gt;0,VLOOKUP(L376,女子登録情報!$J$1:$K$21,2,0),"")</f>
        <v/>
      </c>
      <c r="N376" s="4" t="s">
        <v>37</v>
      </c>
      <c r="O376" s="67"/>
      <c r="P376" s="68" t="str">
        <f t="shared" si="155"/>
        <v/>
      </c>
      <c r="Q376" s="68"/>
      <c r="R376" s="69"/>
      <c r="S376" s="504"/>
      <c r="T376" s="505"/>
      <c r="U376" s="506"/>
      <c r="V376" s="506"/>
      <c r="AB376" s="178" t="str">
        <f t="shared" si="156"/>
        <v/>
      </c>
    </row>
    <row r="377" spans="1:28" s="1" customFormat="1" ht="18" hidden="1" customHeight="1" thickTop="1">
      <c r="A377" s="443"/>
      <c r="B377" s="516"/>
      <c r="C377" s="518"/>
      <c r="D377" s="518"/>
      <c r="E377" s="518"/>
      <c r="F377" s="64" t="str">
        <f>IF(C376&gt;0,VLOOKUP(C376,女子登録情報!$A$1:$H$2000,5,0),"")</f>
        <v/>
      </c>
      <c r="G377" s="426"/>
      <c r="H377" s="426"/>
      <c r="I377" s="162"/>
      <c r="J377" s="162"/>
      <c r="K377" s="9" t="s">
        <v>38</v>
      </c>
      <c r="L377" s="65"/>
      <c r="M377" s="6" t="str">
        <f>IF(L377&gt;0,VLOOKUP(L377,女子登録情報!$J$2:$K$21,2,0),"")</f>
        <v/>
      </c>
      <c r="N377" s="9"/>
      <c r="O377" s="70"/>
      <c r="P377" s="68" t="str">
        <f t="shared" si="155"/>
        <v/>
      </c>
      <c r="Q377" s="68"/>
      <c r="R377" s="69"/>
      <c r="S377" s="509"/>
      <c r="T377" s="510"/>
      <c r="U377" s="507"/>
      <c r="V377" s="507"/>
      <c r="AB377" s="178" t="str">
        <f t="shared" si="156"/>
        <v/>
      </c>
    </row>
    <row r="378" spans="1:28" s="1" customFormat="1" ht="18" hidden="1" customHeight="1" thickTop="1">
      <c r="A378" s="444"/>
      <c r="B378" s="511" t="s">
        <v>39</v>
      </c>
      <c r="C378" s="512"/>
      <c r="D378" s="73"/>
      <c r="E378" s="73"/>
      <c r="F378" s="74"/>
      <c r="G378" s="427"/>
      <c r="H378" s="427"/>
      <c r="I378" s="163"/>
      <c r="J378" s="163"/>
      <c r="K378" s="10" t="s">
        <v>40</v>
      </c>
      <c r="L378" s="66"/>
      <c r="M378" s="12" t="str">
        <f>IF(L378&gt;0,VLOOKUP(L378,女子登録情報!$J$2:$K$21,2,0),"")</f>
        <v/>
      </c>
      <c r="N378" s="13"/>
      <c r="O378" s="71"/>
      <c r="P378" s="68" t="str">
        <f t="shared" si="155"/>
        <v/>
      </c>
      <c r="Q378" s="198"/>
      <c r="R378" s="72"/>
      <c r="S378" s="513"/>
      <c r="T378" s="514"/>
      <c r="U378" s="508"/>
      <c r="V378" s="508"/>
      <c r="AB378" s="178" t="str">
        <f t="shared" si="156"/>
        <v/>
      </c>
    </row>
    <row r="379" spans="1:28" s="1" customFormat="1" ht="18" hidden="1" customHeight="1" thickTop="1">
      <c r="A379" s="442">
        <v>127</v>
      </c>
      <c r="B379" s="515" t="s">
        <v>41</v>
      </c>
      <c r="C379" s="517"/>
      <c r="D379" s="517" t="str">
        <f>IF(C379&gt;0,VLOOKUP(C379,女子登録情報!$A$1:$H$2000,3,0),"")</f>
        <v/>
      </c>
      <c r="E379" s="517" t="str">
        <f>IF(C379&gt;0,VLOOKUP(C379,女子登録情報!$A$1:$H$2000,4,0),"")</f>
        <v/>
      </c>
      <c r="F379" s="63" t="str">
        <f>IF(C379&gt;0,VLOOKUP(C379,女子登録情報!$A$1:$H$2000,8,0),"")</f>
        <v/>
      </c>
      <c r="G379" s="425" t="e">
        <f>IF(F380&gt;0,VLOOKUP(F380,女子登録情報!$O$2:$P$48,2,0),"")</f>
        <v>#N/A</v>
      </c>
      <c r="H379" s="425" t="str">
        <f t="shared" ref="H379" si="176">IF(C379&gt;0,TEXT(C379,"100000000"),"")</f>
        <v/>
      </c>
      <c r="I379" s="162"/>
      <c r="J379" s="162"/>
      <c r="K379" s="4" t="s">
        <v>36</v>
      </c>
      <c r="L379" s="65"/>
      <c r="M379" s="6" t="str">
        <f>IF(L379&gt;0,VLOOKUP(L379,女子登録情報!$J$1:$K$21,2,0),"")</f>
        <v/>
      </c>
      <c r="N379" s="4" t="s">
        <v>37</v>
      </c>
      <c r="O379" s="67"/>
      <c r="P379" s="68" t="str">
        <f t="shared" si="155"/>
        <v/>
      </c>
      <c r="Q379" s="68"/>
      <c r="R379" s="69"/>
      <c r="S379" s="504"/>
      <c r="T379" s="505"/>
      <c r="U379" s="506"/>
      <c r="V379" s="506"/>
      <c r="AB379" s="178" t="str">
        <f t="shared" si="156"/>
        <v/>
      </c>
    </row>
    <row r="380" spans="1:28" s="1" customFormat="1" ht="18" hidden="1" customHeight="1" thickTop="1">
      <c r="A380" s="443"/>
      <c r="B380" s="516"/>
      <c r="C380" s="518"/>
      <c r="D380" s="518"/>
      <c r="E380" s="518"/>
      <c r="F380" s="64" t="str">
        <f>IF(C379&gt;0,VLOOKUP(C379,女子登録情報!$A$1:$H$2000,5,0),"")</f>
        <v/>
      </c>
      <c r="G380" s="426"/>
      <c r="H380" s="426"/>
      <c r="I380" s="162"/>
      <c r="J380" s="162"/>
      <c r="K380" s="9" t="s">
        <v>38</v>
      </c>
      <c r="L380" s="65"/>
      <c r="M380" s="6" t="str">
        <f>IF(L380&gt;0,VLOOKUP(L380,女子登録情報!$J$2:$K$21,2,0),"")</f>
        <v/>
      </c>
      <c r="N380" s="9"/>
      <c r="O380" s="70"/>
      <c r="P380" s="68" t="str">
        <f t="shared" si="155"/>
        <v/>
      </c>
      <c r="Q380" s="68"/>
      <c r="R380" s="69"/>
      <c r="S380" s="509"/>
      <c r="T380" s="510"/>
      <c r="U380" s="507"/>
      <c r="V380" s="507"/>
      <c r="AB380" s="178" t="str">
        <f t="shared" si="156"/>
        <v/>
      </c>
    </row>
    <row r="381" spans="1:28" s="1" customFormat="1" ht="18" hidden="1" customHeight="1" thickTop="1">
      <c r="A381" s="444"/>
      <c r="B381" s="511" t="s">
        <v>39</v>
      </c>
      <c r="C381" s="512"/>
      <c r="D381" s="73"/>
      <c r="E381" s="73"/>
      <c r="F381" s="74"/>
      <c r="G381" s="427"/>
      <c r="H381" s="427"/>
      <c r="I381" s="163"/>
      <c r="J381" s="163"/>
      <c r="K381" s="10" t="s">
        <v>40</v>
      </c>
      <c r="L381" s="66"/>
      <c r="M381" s="12" t="str">
        <f>IF(L381&gt;0,VLOOKUP(L381,女子登録情報!$J$2:$K$21,2,0),"")</f>
        <v/>
      </c>
      <c r="N381" s="13"/>
      <c r="O381" s="71"/>
      <c r="P381" s="68" t="str">
        <f t="shared" si="155"/>
        <v/>
      </c>
      <c r="Q381" s="198"/>
      <c r="R381" s="72"/>
      <c r="S381" s="513"/>
      <c r="T381" s="514"/>
      <c r="U381" s="508"/>
      <c r="V381" s="508"/>
      <c r="AB381" s="178" t="str">
        <f t="shared" si="156"/>
        <v/>
      </c>
    </row>
    <row r="382" spans="1:28" s="1" customFormat="1" ht="18" hidden="1" customHeight="1" thickTop="1">
      <c r="A382" s="442">
        <v>128</v>
      </c>
      <c r="B382" s="515" t="s">
        <v>41</v>
      </c>
      <c r="C382" s="517"/>
      <c r="D382" s="517" t="str">
        <f>IF(C382&gt;0,VLOOKUP(C382,女子登録情報!$A$1:$H$2000,3,0),"")</f>
        <v/>
      </c>
      <c r="E382" s="517" t="str">
        <f>IF(C382&gt;0,VLOOKUP(C382,女子登録情報!$A$1:$H$2000,4,0),"")</f>
        <v/>
      </c>
      <c r="F382" s="63" t="str">
        <f>IF(C382&gt;0,VLOOKUP(C382,女子登録情報!$A$1:$H$2000,8,0),"")</f>
        <v/>
      </c>
      <c r="G382" s="425" t="e">
        <f>IF(F383&gt;0,VLOOKUP(F383,女子登録情報!$O$2:$P$48,2,0),"")</f>
        <v>#N/A</v>
      </c>
      <c r="H382" s="425" t="str">
        <f t="shared" ref="H382" si="177">IF(C382&gt;0,TEXT(C382,"100000000"),"")</f>
        <v/>
      </c>
      <c r="I382" s="162"/>
      <c r="J382" s="162"/>
      <c r="K382" s="4" t="s">
        <v>36</v>
      </c>
      <c r="L382" s="65"/>
      <c r="M382" s="6" t="str">
        <f>IF(L382&gt;0,VLOOKUP(L382,女子登録情報!$J$1:$K$21,2,0),"")</f>
        <v/>
      </c>
      <c r="N382" s="4" t="s">
        <v>37</v>
      </c>
      <c r="O382" s="67"/>
      <c r="P382" s="68" t="str">
        <f t="shared" si="155"/>
        <v/>
      </c>
      <c r="Q382" s="68"/>
      <c r="R382" s="69"/>
      <c r="S382" s="504"/>
      <c r="T382" s="505"/>
      <c r="U382" s="506"/>
      <c r="V382" s="506"/>
      <c r="AB382" s="178" t="str">
        <f t="shared" si="156"/>
        <v/>
      </c>
    </row>
    <row r="383" spans="1:28" s="1" customFormat="1" ht="18" hidden="1" customHeight="1" thickTop="1">
      <c r="A383" s="443"/>
      <c r="B383" s="516"/>
      <c r="C383" s="518"/>
      <c r="D383" s="518"/>
      <c r="E383" s="518"/>
      <c r="F383" s="64" t="str">
        <f>IF(C382&gt;0,VLOOKUP(C382,女子登録情報!$A$1:$H$2000,5,0),"")</f>
        <v/>
      </c>
      <c r="G383" s="426"/>
      <c r="H383" s="426"/>
      <c r="I383" s="162"/>
      <c r="J383" s="162"/>
      <c r="K383" s="9" t="s">
        <v>38</v>
      </c>
      <c r="L383" s="65"/>
      <c r="M383" s="6" t="str">
        <f>IF(L383&gt;0,VLOOKUP(L383,女子登録情報!$J$2:$K$21,2,0),"")</f>
        <v/>
      </c>
      <c r="N383" s="9"/>
      <c r="O383" s="70"/>
      <c r="P383" s="68" t="str">
        <f t="shared" si="155"/>
        <v/>
      </c>
      <c r="Q383" s="68"/>
      <c r="R383" s="69"/>
      <c r="S383" s="509"/>
      <c r="T383" s="510"/>
      <c r="U383" s="507"/>
      <c r="V383" s="507"/>
      <c r="AB383" s="178" t="str">
        <f t="shared" si="156"/>
        <v/>
      </c>
    </row>
    <row r="384" spans="1:28" s="1" customFormat="1" ht="18" hidden="1" customHeight="1" thickTop="1">
      <c r="A384" s="444"/>
      <c r="B384" s="511" t="s">
        <v>39</v>
      </c>
      <c r="C384" s="512"/>
      <c r="D384" s="73"/>
      <c r="E384" s="73"/>
      <c r="F384" s="74"/>
      <c r="G384" s="427"/>
      <c r="H384" s="427"/>
      <c r="I384" s="163"/>
      <c r="J384" s="163"/>
      <c r="K384" s="10" t="s">
        <v>40</v>
      </c>
      <c r="L384" s="66"/>
      <c r="M384" s="12" t="str">
        <f>IF(L384&gt;0,VLOOKUP(L384,女子登録情報!$J$2:$K$21,2,0),"")</f>
        <v/>
      </c>
      <c r="N384" s="13"/>
      <c r="O384" s="71"/>
      <c r="P384" s="68" t="str">
        <f t="shared" si="155"/>
        <v/>
      </c>
      <c r="Q384" s="198"/>
      <c r="R384" s="72"/>
      <c r="S384" s="513"/>
      <c r="T384" s="514"/>
      <c r="U384" s="508"/>
      <c r="V384" s="508"/>
      <c r="AB384" s="178" t="str">
        <f t="shared" si="156"/>
        <v/>
      </c>
    </row>
    <row r="385" spans="1:28" s="1" customFormat="1" ht="18" hidden="1" customHeight="1" thickTop="1">
      <c r="A385" s="442">
        <v>129</v>
      </c>
      <c r="B385" s="515" t="s">
        <v>41</v>
      </c>
      <c r="C385" s="517"/>
      <c r="D385" s="517" t="str">
        <f>IF(C385&gt;0,VLOOKUP(C385,女子登録情報!$A$1:$H$2000,3,0),"")</f>
        <v/>
      </c>
      <c r="E385" s="517" t="str">
        <f>IF(C385&gt;0,VLOOKUP(C385,女子登録情報!$A$1:$H$2000,4,0),"")</f>
        <v/>
      </c>
      <c r="F385" s="63" t="str">
        <f>IF(C385&gt;0,VLOOKUP(C385,女子登録情報!$A$1:$H$2000,8,0),"")</f>
        <v/>
      </c>
      <c r="G385" s="425" t="e">
        <f>IF(F386&gt;0,VLOOKUP(F386,女子登録情報!$O$2:$P$48,2,0),"")</f>
        <v>#N/A</v>
      </c>
      <c r="H385" s="425" t="str">
        <f t="shared" ref="H385" si="178">IF(C385&gt;0,TEXT(C385,"100000000"),"")</f>
        <v/>
      </c>
      <c r="I385" s="162"/>
      <c r="J385" s="162"/>
      <c r="K385" s="4" t="s">
        <v>36</v>
      </c>
      <c r="L385" s="65"/>
      <c r="M385" s="6" t="str">
        <f>IF(L385&gt;0,VLOOKUP(L385,女子登録情報!$J$1:$K$21,2,0),"")</f>
        <v/>
      </c>
      <c r="N385" s="4" t="s">
        <v>37</v>
      </c>
      <c r="O385" s="67"/>
      <c r="P385" s="68" t="str">
        <f t="shared" ref="P385:P448" si="179">IF(M385="","",LEFT(M385,5)&amp;" "&amp;IF(OR(LEFT(M385,3)*1&lt;70,LEFT(M385,3)*1&gt;100),REPT(0,7-LEN(O385)),REPT(0,5-LEN(O385)))&amp;O385)</f>
        <v/>
      </c>
      <c r="Q385" s="68"/>
      <c r="R385" s="69"/>
      <c r="S385" s="504"/>
      <c r="T385" s="505"/>
      <c r="U385" s="506"/>
      <c r="V385" s="506"/>
      <c r="AB385" s="178" t="str">
        <f t="shared" ref="AB385:AB448" si="180">IF($C385="","",IF(E385="",1,0))</f>
        <v/>
      </c>
    </row>
    <row r="386" spans="1:28" s="1" customFormat="1" ht="18" hidden="1" customHeight="1" thickTop="1">
      <c r="A386" s="443"/>
      <c r="B386" s="516"/>
      <c r="C386" s="518"/>
      <c r="D386" s="518"/>
      <c r="E386" s="518"/>
      <c r="F386" s="64" t="str">
        <f>IF(C385&gt;0,VLOOKUP(C385,女子登録情報!$A$1:$H$2000,5,0),"")</f>
        <v/>
      </c>
      <c r="G386" s="426"/>
      <c r="H386" s="426"/>
      <c r="I386" s="162"/>
      <c r="J386" s="162"/>
      <c r="K386" s="9" t="s">
        <v>38</v>
      </c>
      <c r="L386" s="65"/>
      <c r="M386" s="6" t="str">
        <f>IF(L386&gt;0,VLOOKUP(L386,女子登録情報!$J$2:$K$21,2,0),"")</f>
        <v/>
      </c>
      <c r="N386" s="9"/>
      <c r="O386" s="70"/>
      <c r="P386" s="68" t="str">
        <f t="shared" si="179"/>
        <v/>
      </c>
      <c r="Q386" s="68"/>
      <c r="R386" s="69"/>
      <c r="S386" s="509"/>
      <c r="T386" s="510"/>
      <c r="U386" s="507"/>
      <c r="V386" s="507"/>
      <c r="AB386" s="178" t="str">
        <f t="shared" si="180"/>
        <v/>
      </c>
    </row>
    <row r="387" spans="1:28" s="1" customFormat="1" ht="18" hidden="1" customHeight="1" thickTop="1">
      <c r="A387" s="444"/>
      <c r="B387" s="511" t="s">
        <v>39</v>
      </c>
      <c r="C387" s="512"/>
      <c r="D387" s="73"/>
      <c r="E387" s="73"/>
      <c r="F387" s="74"/>
      <c r="G387" s="427"/>
      <c r="H387" s="427"/>
      <c r="I387" s="163"/>
      <c r="J387" s="163"/>
      <c r="K387" s="10" t="s">
        <v>40</v>
      </c>
      <c r="L387" s="66"/>
      <c r="M387" s="12" t="str">
        <f>IF(L387&gt;0,VLOOKUP(L387,女子登録情報!$J$2:$K$21,2,0),"")</f>
        <v/>
      </c>
      <c r="N387" s="13"/>
      <c r="O387" s="71"/>
      <c r="P387" s="68" t="str">
        <f t="shared" si="179"/>
        <v/>
      </c>
      <c r="Q387" s="198"/>
      <c r="R387" s="72"/>
      <c r="S387" s="513"/>
      <c r="T387" s="514"/>
      <c r="U387" s="508"/>
      <c r="V387" s="508"/>
      <c r="AB387" s="178" t="str">
        <f t="shared" si="180"/>
        <v/>
      </c>
    </row>
    <row r="388" spans="1:28" s="1" customFormat="1" ht="18" hidden="1" customHeight="1" thickTop="1">
      <c r="A388" s="442">
        <v>130</v>
      </c>
      <c r="B388" s="515" t="s">
        <v>41</v>
      </c>
      <c r="C388" s="517"/>
      <c r="D388" s="517" t="str">
        <f>IF(C388&gt;0,VLOOKUP(C388,女子登録情報!$A$1:$H$2000,3,0),"")</f>
        <v/>
      </c>
      <c r="E388" s="517" t="str">
        <f>IF(C388&gt;0,VLOOKUP(C388,女子登録情報!$A$1:$H$2000,4,0),"")</f>
        <v/>
      </c>
      <c r="F388" s="63" t="str">
        <f>IF(C388&gt;0,VLOOKUP(C388,女子登録情報!$A$1:$H$2000,8,0),"")</f>
        <v/>
      </c>
      <c r="G388" s="425" t="e">
        <f>IF(F389&gt;0,VLOOKUP(F389,女子登録情報!$O$2:$P$48,2,0),"")</f>
        <v>#N/A</v>
      </c>
      <c r="H388" s="425" t="str">
        <f t="shared" ref="H388" si="181">IF(C388&gt;0,TEXT(C388,"100000000"),"")</f>
        <v/>
      </c>
      <c r="I388" s="162"/>
      <c r="J388" s="162"/>
      <c r="K388" s="4" t="s">
        <v>36</v>
      </c>
      <c r="L388" s="65"/>
      <c r="M388" s="6" t="str">
        <f>IF(L388&gt;0,VLOOKUP(L388,女子登録情報!$J$1:$K$21,2,0),"")</f>
        <v/>
      </c>
      <c r="N388" s="4" t="s">
        <v>37</v>
      </c>
      <c r="O388" s="67"/>
      <c r="P388" s="68" t="str">
        <f t="shared" si="179"/>
        <v/>
      </c>
      <c r="Q388" s="68"/>
      <c r="R388" s="69"/>
      <c r="S388" s="504"/>
      <c r="T388" s="505"/>
      <c r="U388" s="506"/>
      <c r="V388" s="506"/>
      <c r="AB388" s="178" t="str">
        <f t="shared" si="180"/>
        <v/>
      </c>
    </row>
    <row r="389" spans="1:28" s="1" customFormat="1" ht="18" hidden="1" customHeight="1" thickTop="1">
      <c r="A389" s="443"/>
      <c r="B389" s="516"/>
      <c r="C389" s="518"/>
      <c r="D389" s="518"/>
      <c r="E389" s="518"/>
      <c r="F389" s="64" t="str">
        <f>IF(C388&gt;0,VLOOKUP(C388,女子登録情報!$A$1:$H$2000,5,0),"")</f>
        <v/>
      </c>
      <c r="G389" s="426"/>
      <c r="H389" s="426"/>
      <c r="I389" s="162"/>
      <c r="J389" s="162"/>
      <c r="K389" s="9" t="s">
        <v>38</v>
      </c>
      <c r="L389" s="65"/>
      <c r="M389" s="6" t="str">
        <f>IF(L389&gt;0,VLOOKUP(L389,女子登録情報!$J$2:$K$21,2,0),"")</f>
        <v/>
      </c>
      <c r="N389" s="9"/>
      <c r="O389" s="70"/>
      <c r="P389" s="68" t="str">
        <f t="shared" si="179"/>
        <v/>
      </c>
      <c r="Q389" s="68"/>
      <c r="R389" s="69"/>
      <c r="S389" s="509"/>
      <c r="T389" s="510"/>
      <c r="U389" s="507"/>
      <c r="V389" s="507"/>
      <c r="AB389" s="178" t="str">
        <f t="shared" si="180"/>
        <v/>
      </c>
    </row>
    <row r="390" spans="1:28" s="1" customFormat="1" ht="18" hidden="1" customHeight="1" thickTop="1">
      <c r="A390" s="444"/>
      <c r="B390" s="511" t="s">
        <v>39</v>
      </c>
      <c r="C390" s="512"/>
      <c r="D390" s="73"/>
      <c r="E390" s="73"/>
      <c r="F390" s="74"/>
      <c r="G390" s="427"/>
      <c r="H390" s="427"/>
      <c r="I390" s="163"/>
      <c r="J390" s="163"/>
      <c r="K390" s="10" t="s">
        <v>40</v>
      </c>
      <c r="L390" s="66"/>
      <c r="M390" s="12" t="str">
        <f>IF(L390&gt;0,VLOOKUP(L390,女子登録情報!$J$2:$K$21,2,0),"")</f>
        <v/>
      </c>
      <c r="N390" s="13"/>
      <c r="O390" s="71"/>
      <c r="P390" s="68" t="str">
        <f t="shared" si="179"/>
        <v/>
      </c>
      <c r="Q390" s="198"/>
      <c r="R390" s="72"/>
      <c r="S390" s="513"/>
      <c r="T390" s="514"/>
      <c r="U390" s="508"/>
      <c r="V390" s="508"/>
      <c r="AB390" s="178" t="str">
        <f t="shared" si="180"/>
        <v/>
      </c>
    </row>
    <row r="391" spans="1:28" s="1" customFormat="1" ht="18" hidden="1" customHeight="1" thickTop="1">
      <c r="A391" s="442">
        <v>131</v>
      </c>
      <c r="B391" s="515" t="s">
        <v>41</v>
      </c>
      <c r="C391" s="517"/>
      <c r="D391" s="517" t="str">
        <f>IF(C391&gt;0,VLOOKUP(C391,女子登録情報!$A$1:$H$2000,3,0),"")</f>
        <v/>
      </c>
      <c r="E391" s="517" t="str">
        <f>IF(C391&gt;0,VLOOKUP(C391,女子登録情報!$A$1:$H$2000,4,0),"")</f>
        <v/>
      </c>
      <c r="F391" s="63" t="str">
        <f>IF(C391&gt;0,VLOOKUP(C391,女子登録情報!$A$1:$H$2000,8,0),"")</f>
        <v/>
      </c>
      <c r="G391" s="425" t="e">
        <f>IF(F392&gt;0,VLOOKUP(F392,女子登録情報!$O$2:$P$48,2,0),"")</f>
        <v>#N/A</v>
      </c>
      <c r="H391" s="425" t="str">
        <f t="shared" ref="H391" si="182">IF(C391&gt;0,TEXT(C391,"100000000"),"")</f>
        <v/>
      </c>
      <c r="I391" s="162"/>
      <c r="J391" s="162"/>
      <c r="K391" s="4" t="s">
        <v>36</v>
      </c>
      <c r="L391" s="65"/>
      <c r="M391" s="6" t="str">
        <f>IF(L391&gt;0,VLOOKUP(L391,女子登録情報!$J$1:$K$21,2,0),"")</f>
        <v/>
      </c>
      <c r="N391" s="4" t="s">
        <v>37</v>
      </c>
      <c r="O391" s="67"/>
      <c r="P391" s="68" t="str">
        <f t="shared" si="179"/>
        <v/>
      </c>
      <c r="Q391" s="68"/>
      <c r="R391" s="69"/>
      <c r="S391" s="504"/>
      <c r="T391" s="505"/>
      <c r="U391" s="506"/>
      <c r="V391" s="506"/>
      <c r="AB391" s="178" t="str">
        <f t="shared" si="180"/>
        <v/>
      </c>
    </row>
    <row r="392" spans="1:28" s="1" customFormat="1" ht="18" hidden="1" customHeight="1" thickTop="1">
      <c r="A392" s="443"/>
      <c r="B392" s="516"/>
      <c r="C392" s="518"/>
      <c r="D392" s="518"/>
      <c r="E392" s="518"/>
      <c r="F392" s="64" t="str">
        <f>IF(C391&gt;0,VLOOKUP(C391,女子登録情報!$A$1:$H$2000,5,0),"")</f>
        <v/>
      </c>
      <c r="G392" s="426"/>
      <c r="H392" s="426"/>
      <c r="I392" s="162"/>
      <c r="J392" s="162"/>
      <c r="K392" s="9" t="s">
        <v>38</v>
      </c>
      <c r="L392" s="65"/>
      <c r="M392" s="6" t="str">
        <f>IF(L392&gt;0,VLOOKUP(L392,女子登録情報!$J$2:$K$21,2,0),"")</f>
        <v/>
      </c>
      <c r="N392" s="9"/>
      <c r="O392" s="70"/>
      <c r="P392" s="68" t="str">
        <f t="shared" si="179"/>
        <v/>
      </c>
      <c r="Q392" s="68"/>
      <c r="R392" s="69"/>
      <c r="S392" s="509"/>
      <c r="T392" s="510"/>
      <c r="U392" s="507"/>
      <c r="V392" s="507"/>
      <c r="AB392" s="178" t="str">
        <f t="shared" si="180"/>
        <v/>
      </c>
    </row>
    <row r="393" spans="1:28" s="1" customFormat="1" ht="18" hidden="1" customHeight="1" thickTop="1">
      <c r="A393" s="444"/>
      <c r="B393" s="511" t="s">
        <v>39</v>
      </c>
      <c r="C393" s="512"/>
      <c r="D393" s="73"/>
      <c r="E393" s="73"/>
      <c r="F393" s="74"/>
      <c r="G393" s="427"/>
      <c r="H393" s="427"/>
      <c r="I393" s="163"/>
      <c r="J393" s="163"/>
      <c r="K393" s="10" t="s">
        <v>40</v>
      </c>
      <c r="L393" s="66"/>
      <c r="M393" s="12" t="str">
        <f>IF(L393&gt;0,VLOOKUP(L393,女子登録情報!$J$2:$K$21,2,0),"")</f>
        <v/>
      </c>
      <c r="N393" s="13"/>
      <c r="O393" s="71"/>
      <c r="P393" s="68" t="str">
        <f t="shared" si="179"/>
        <v/>
      </c>
      <c r="Q393" s="198"/>
      <c r="R393" s="72"/>
      <c r="S393" s="513"/>
      <c r="T393" s="514"/>
      <c r="U393" s="508"/>
      <c r="V393" s="508"/>
      <c r="AB393" s="178" t="str">
        <f t="shared" si="180"/>
        <v/>
      </c>
    </row>
    <row r="394" spans="1:28" s="1" customFormat="1" ht="18" hidden="1" customHeight="1" thickTop="1">
      <c r="A394" s="442">
        <v>132</v>
      </c>
      <c r="B394" s="515" t="s">
        <v>41</v>
      </c>
      <c r="C394" s="517"/>
      <c r="D394" s="517" t="str">
        <f>IF(C394&gt;0,VLOOKUP(C394,女子登録情報!$A$1:$H$2000,3,0),"")</f>
        <v/>
      </c>
      <c r="E394" s="517" t="str">
        <f>IF(C394&gt;0,VLOOKUP(C394,女子登録情報!$A$1:$H$2000,4,0),"")</f>
        <v/>
      </c>
      <c r="F394" s="63" t="str">
        <f>IF(C394&gt;0,VLOOKUP(C394,女子登録情報!$A$1:$H$2000,8,0),"")</f>
        <v/>
      </c>
      <c r="G394" s="425" t="e">
        <f>IF(F395&gt;0,VLOOKUP(F395,女子登録情報!$O$2:$P$48,2,0),"")</f>
        <v>#N/A</v>
      </c>
      <c r="H394" s="425" t="str">
        <f t="shared" ref="H394" si="183">IF(C394&gt;0,TEXT(C394,"100000000"),"")</f>
        <v/>
      </c>
      <c r="I394" s="162"/>
      <c r="J394" s="162"/>
      <c r="K394" s="4" t="s">
        <v>36</v>
      </c>
      <c r="L394" s="65"/>
      <c r="M394" s="6" t="str">
        <f>IF(L394&gt;0,VLOOKUP(L394,女子登録情報!$J$1:$K$21,2,0),"")</f>
        <v/>
      </c>
      <c r="N394" s="4" t="s">
        <v>37</v>
      </c>
      <c r="O394" s="67"/>
      <c r="P394" s="68" t="str">
        <f t="shared" si="179"/>
        <v/>
      </c>
      <c r="Q394" s="68"/>
      <c r="R394" s="69"/>
      <c r="S394" s="504"/>
      <c r="T394" s="505"/>
      <c r="U394" s="506"/>
      <c r="V394" s="506"/>
      <c r="AB394" s="178" t="str">
        <f t="shared" si="180"/>
        <v/>
      </c>
    </row>
    <row r="395" spans="1:28" s="1" customFormat="1" ht="18" hidden="1" customHeight="1" thickTop="1">
      <c r="A395" s="443"/>
      <c r="B395" s="516"/>
      <c r="C395" s="518"/>
      <c r="D395" s="518"/>
      <c r="E395" s="518"/>
      <c r="F395" s="64" t="str">
        <f>IF(C394&gt;0,VLOOKUP(C394,女子登録情報!$A$1:$H$2000,5,0),"")</f>
        <v/>
      </c>
      <c r="G395" s="426"/>
      <c r="H395" s="426"/>
      <c r="I395" s="162"/>
      <c r="J395" s="162"/>
      <c r="K395" s="9" t="s">
        <v>38</v>
      </c>
      <c r="L395" s="65"/>
      <c r="M395" s="6" t="str">
        <f>IF(L395&gt;0,VLOOKUP(L395,女子登録情報!$J$2:$K$21,2,0),"")</f>
        <v/>
      </c>
      <c r="N395" s="9"/>
      <c r="O395" s="70"/>
      <c r="P395" s="68" t="str">
        <f t="shared" si="179"/>
        <v/>
      </c>
      <c r="Q395" s="68"/>
      <c r="R395" s="69"/>
      <c r="S395" s="509"/>
      <c r="T395" s="510"/>
      <c r="U395" s="507"/>
      <c r="V395" s="507"/>
      <c r="AB395" s="178" t="str">
        <f t="shared" si="180"/>
        <v/>
      </c>
    </row>
    <row r="396" spans="1:28" s="1" customFormat="1" ht="18" hidden="1" customHeight="1" thickTop="1">
      <c r="A396" s="444"/>
      <c r="B396" s="511" t="s">
        <v>39</v>
      </c>
      <c r="C396" s="512"/>
      <c r="D396" s="73"/>
      <c r="E396" s="73"/>
      <c r="F396" s="74"/>
      <c r="G396" s="427"/>
      <c r="H396" s="427"/>
      <c r="I396" s="163"/>
      <c r="J396" s="163"/>
      <c r="K396" s="10" t="s">
        <v>40</v>
      </c>
      <c r="L396" s="66"/>
      <c r="M396" s="12" t="str">
        <f>IF(L396&gt;0,VLOOKUP(L396,女子登録情報!$J$2:$K$21,2,0),"")</f>
        <v/>
      </c>
      <c r="N396" s="13"/>
      <c r="O396" s="71"/>
      <c r="P396" s="68" t="str">
        <f t="shared" si="179"/>
        <v/>
      </c>
      <c r="Q396" s="198"/>
      <c r="R396" s="72"/>
      <c r="S396" s="513"/>
      <c r="T396" s="514"/>
      <c r="U396" s="508"/>
      <c r="V396" s="508"/>
      <c r="AB396" s="178" t="str">
        <f t="shared" si="180"/>
        <v/>
      </c>
    </row>
    <row r="397" spans="1:28" s="1" customFormat="1" ht="18" hidden="1" customHeight="1" thickTop="1">
      <c r="A397" s="442">
        <v>133</v>
      </c>
      <c r="B397" s="515" t="s">
        <v>41</v>
      </c>
      <c r="C397" s="517"/>
      <c r="D397" s="517" t="str">
        <f>IF(C397&gt;0,VLOOKUP(C397,女子登録情報!$A$1:$H$2000,3,0),"")</f>
        <v/>
      </c>
      <c r="E397" s="517" t="str">
        <f>IF(C397&gt;0,VLOOKUP(C397,女子登録情報!$A$1:$H$2000,4,0),"")</f>
        <v/>
      </c>
      <c r="F397" s="63" t="str">
        <f>IF(C397&gt;0,VLOOKUP(C397,女子登録情報!$A$1:$H$2000,8,0),"")</f>
        <v/>
      </c>
      <c r="G397" s="425" t="e">
        <f>IF(F398&gt;0,VLOOKUP(F398,女子登録情報!$O$2:$P$48,2,0),"")</f>
        <v>#N/A</v>
      </c>
      <c r="H397" s="425" t="str">
        <f t="shared" ref="H397" si="184">IF(C397&gt;0,TEXT(C397,"100000000"),"")</f>
        <v/>
      </c>
      <c r="I397" s="162"/>
      <c r="J397" s="162"/>
      <c r="K397" s="4" t="s">
        <v>36</v>
      </c>
      <c r="L397" s="65"/>
      <c r="M397" s="6" t="str">
        <f>IF(L397&gt;0,VLOOKUP(L397,女子登録情報!$J$1:$K$21,2,0),"")</f>
        <v/>
      </c>
      <c r="N397" s="4" t="s">
        <v>37</v>
      </c>
      <c r="O397" s="67"/>
      <c r="P397" s="68" t="str">
        <f t="shared" si="179"/>
        <v/>
      </c>
      <c r="Q397" s="68"/>
      <c r="R397" s="69"/>
      <c r="S397" s="504"/>
      <c r="T397" s="505"/>
      <c r="U397" s="506"/>
      <c r="V397" s="506"/>
      <c r="AB397" s="178" t="str">
        <f t="shared" si="180"/>
        <v/>
      </c>
    </row>
    <row r="398" spans="1:28" s="1" customFormat="1" ht="18" hidden="1" customHeight="1" thickTop="1">
      <c r="A398" s="443"/>
      <c r="B398" s="516"/>
      <c r="C398" s="518"/>
      <c r="D398" s="518"/>
      <c r="E398" s="518"/>
      <c r="F398" s="64" t="str">
        <f>IF(C397&gt;0,VLOOKUP(C397,女子登録情報!$A$1:$H$2000,5,0),"")</f>
        <v/>
      </c>
      <c r="G398" s="426"/>
      <c r="H398" s="426"/>
      <c r="I398" s="162"/>
      <c r="J398" s="162"/>
      <c r="K398" s="9" t="s">
        <v>38</v>
      </c>
      <c r="L398" s="65"/>
      <c r="M398" s="6" t="str">
        <f>IF(L398&gt;0,VLOOKUP(L398,女子登録情報!$J$2:$K$21,2,0),"")</f>
        <v/>
      </c>
      <c r="N398" s="9"/>
      <c r="O398" s="70"/>
      <c r="P398" s="68" t="str">
        <f t="shared" si="179"/>
        <v/>
      </c>
      <c r="Q398" s="68"/>
      <c r="R398" s="69"/>
      <c r="S398" s="509"/>
      <c r="T398" s="510"/>
      <c r="U398" s="507"/>
      <c r="V398" s="507"/>
      <c r="AB398" s="178" t="str">
        <f t="shared" si="180"/>
        <v/>
      </c>
    </row>
    <row r="399" spans="1:28" s="1" customFormat="1" ht="18" hidden="1" customHeight="1" thickTop="1">
      <c r="A399" s="444"/>
      <c r="B399" s="511" t="s">
        <v>39</v>
      </c>
      <c r="C399" s="512"/>
      <c r="D399" s="73"/>
      <c r="E399" s="73"/>
      <c r="F399" s="74"/>
      <c r="G399" s="427"/>
      <c r="H399" s="427"/>
      <c r="I399" s="163"/>
      <c r="J399" s="163"/>
      <c r="K399" s="10" t="s">
        <v>40</v>
      </c>
      <c r="L399" s="66"/>
      <c r="M399" s="12" t="str">
        <f>IF(L399&gt;0,VLOOKUP(L399,女子登録情報!$J$2:$K$21,2,0),"")</f>
        <v/>
      </c>
      <c r="N399" s="13"/>
      <c r="O399" s="71"/>
      <c r="P399" s="68" t="str">
        <f t="shared" si="179"/>
        <v/>
      </c>
      <c r="Q399" s="198"/>
      <c r="R399" s="72"/>
      <c r="S399" s="513"/>
      <c r="T399" s="514"/>
      <c r="U399" s="508"/>
      <c r="V399" s="508"/>
      <c r="AB399" s="178" t="str">
        <f t="shared" si="180"/>
        <v/>
      </c>
    </row>
    <row r="400" spans="1:28" s="1" customFormat="1" ht="18" hidden="1" customHeight="1" thickTop="1">
      <c r="A400" s="442">
        <v>134</v>
      </c>
      <c r="B400" s="515" t="s">
        <v>41</v>
      </c>
      <c r="C400" s="517"/>
      <c r="D400" s="517" t="str">
        <f>IF(C400&gt;0,VLOOKUP(C400,女子登録情報!$A$1:$H$2000,3,0),"")</f>
        <v/>
      </c>
      <c r="E400" s="517" t="str">
        <f>IF(C400&gt;0,VLOOKUP(C400,女子登録情報!$A$1:$H$2000,4,0),"")</f>
        <v/>
      </c>
      <c r="F400" s="63" t="str">
        <f>IF(C400&gt;0,VLOOKUP(C400,女子登録情報!$A$1:$H$2000,8,0),"")</f>
        <v/>
      </c>
      <c r="G400" s="425" t="e">
        <f>IF(F401&gt;0,VLOOKUP(F401,女子登録情報!$O$2:$P$48,2,0),"")</f>
        <v>#N/A</v>
      </c>
      <c r="H400" s="425" t="str">
        <f t="shared" ref="H400" si="185">IF(C400&gt;0,TEXT(C400,"100000000"),"")</f>
        <v/>
      </c>
      <c r="I400" s="162"/>
      <c r="J400" s="162"/>
      <c r="K400" s="4" t="s">
        <v>36</v>
      </c>
      <c r="L400" s="65"/>
      <c r="M400" s="6" t="str">
        <f>IF(L400&gt;0,VLOOKUP(L400,女子登録情報!$J$1:$K$21,2,0),"")</f>
        <v/>
      </c>
      <c r="N400" s="4" t="s">
        <v>37</v>
      </c>
      <c r="O400" s="67"/>
      <c r="P400" s="68" t="str">
        <f t="shared" si="179"/>
        <v/>
      </c>
      <c r="Q400" s="68"/>
      <c r="R400" s="69"/>
      <c r="S400" s="504"/>
      <c r="T400" s="505"/>
      <c r="U400" s="506"/>
      <c r="V400" s="506"/>
      <c r="AB400" s="178" t="str">
        <f t="shared" si="180"/>
        <v/>
      </c>
    </row>
    <row r="401" spans="1:28" s="1" customFormat="1" ht="18" hidden="1" customHeight="1" thickTop="1">
      <c r="A401" s="443"/>
      <c r="B401" s="516"/>
      <c r="C401" s="518"/>
      <c r="D401" s="518"/>
      <c r="E401" s="518"/>
      <c r="F401" s="64" t="str">
        <f>IF(C400&gt;0,VLOOKUP(C400,女子登録情報!$A$1:$H$2000,5,0),"")</f>
        <v/>
      </c>
      <c r="G401" s="426"/>
      <c r="H401" s="426"/>
      <c r="I401" s="162"/>
      <c r="J401" s="162"/>
      <c r="K401" s="9" t="s">
        <v>38</v>
      </c>
      <c r="L401" s="65"/>
      <c r="M401" s="6" t="str">
        <f>IF(L401&gt;0,VLOOKUP(L401,女子登録情報!$J$2:$K$21,2,0),"")</f>
        <v/>
      </c>
      <c r="N401" s="9"/>
      <c r="O401" s="70"/>
      <c r="P401" s="68" t="str">
        <f t="shared" si="179"/>
        <v/>
      </c>
      <c r="Q401" s="68"/>
      <c r="R401" s="69"/>
      <c r="S401" s="509"/>
      <c r="T401" s="510"/>
      <c r="U401" s="507"/>
      <c r="V401" s="507"/>
      <c r="AB401" s="178" t="str">
        <f t="shared" si="180"/>
        <v/>
      </c>
    </row>
    <row r="402" spans="1:28" s="1" customFormat="1" ht="18" hidden="1" customHeight="1" thickTop="1">
      <c r="A402" s="444"/>
      <c r="B402" s="511" t="s">
        <v>39</v>
      </c>
      <c r="C402" s="512"/>
      <c r="D402" s="73"/>
      <c r="E402" s="73"/>
      <c r="F402" s="74"/>
      <c r="G402" s="427"/>
      <c r="H402" s="427"/>
      <c r="I402" s="163"/>
      <c r="J402" s="163"/>
      <c r="K402" s="10" t="s">
        <v>40</v>
      </c>
      <c r="L402" s="66"/>
      <c r="M402" s="12" t="str">
        <f>IF(L402&gt;0,VLOOKUP(L402,女子登録情報!$J$2:$K$21,2,0),"")</f>
        <v/>
      </c>
      <c r="N402" s="13"/>
      <c r="O402" s="71"/>
      <c r="P402" s="68" t="str">
        <f t="shared" si="179"/>
        <v/>
      </c>
      <c r="Q402" s="198"/>
      <c r="R402" s="72"/>
      <c r="S402" s="513"/>
      <c r="T402" s="514"/>
      <c r="U402" s="508"/>
      <c r="V402" s="508"/>
      <c r="AB402" s="178" t="str">
        <f t="shared" si="180"/>
        <v/>
      </c>
    </row>
    <row r="403" spans="1:28" s="1" customFormat="1" ht="18" hidden="1" customHeight="1" thickTop="1">
      <c r="A403" s="442">
        <v>135</v>
      </c>
      <c r="B403" s="515" t="s">
        <v>41</v>
      </c>
      <c r="C403" s="517"/>
      <c r="D403" s="517" t="str">
        <f>IF(C403&gt;0,VLOOKUP(C403,女子登録情報!$A$1:$H$2000,3,0),"")</f>
        <v/>
      </c>
      <c r="E403" s="517" t="str">
        <f>IF(C403&gt;0,VLOOKUP(C403,女子登録情報!$A$1:$H$2000,4,0),"")</f>
        <v/>
      </c>
      <c r="F403" s="63" t="str">
        <f>IF(C403&gt;0,VLOOKUP(C403,女子登録情報!$A$1:$H$2000,8,0),"")</f>
        <v/>
      </c>
      <c r="G403" s="425" t="e">
        <f>IF(F404&gt;0,VLOOKUP(F404,女子登録情報!$O$2:$P$48,2,0),"")</f>
        <v>#N/A</v>
      </c>
      <c r="H403" s="425" t="str">
        <f t="shared" ref="H403" si="186">IF(C403&gt;0,TEXT(C403,"100000000"),"")</f>
        <v/>
      </c>
      <c r="I403" s="162"/>
      <c r="J403" s="162"/>
      <c r="K403" s="4" t="s">
        <v>36</v>
      </c>
      <c r="L403" s="65"/>
      <c r="M403" s="6" t="str">
        <f>IF(L403&gt;0,VLOOKUP(L403,女子登録情報!$J$1:$K$21,2,0),"")</f>
        <v/>
      </c>
      <c r="N403" s="4" t="s">
        <v>37</v>
      </c>
      <c r="O403" s="67"/>
      <c r="P403" s="68" t="str">
        <f t="shared" si="179"/>
        <v/>
      </c>
      <c r="Q403" s="68"/>
      <c r="R403" s="69"/>
      <c r="S403" s="504"/>
      <c r="T403" s="505"/>
      <c r="U403" s="506"/>
      <c r="V403" s="506"/>
      <c r="AB403" s="178" t="str">
        <f t="shared" si="180"/>
        <v/>
      </c>
    </row>
    <row r="404" spans="1:28" s="1" customFormat="1" ht="18" hidden="1" customHeight="1" thickTop="1">
      <c r="A404" s="443"/>
      <c r="B404" s="516"/>
      <c r="C404" s="518"/>
      <c r="D404" s="518"/>
      <c r="E404" s="518"/>
      <c r="F404" s="64" t="str">
        <f>IF(C403&gt;0,VLOOKUP(C403,女子登録情報!$A$1:$H$2000,5,0),"")</f>
        <v/>
      </c>
      <c r="G404" s="426"/>
      <c r="H404" s="426"/>
      <c r="I404" s="162"/>
      <c r="J404" s="162"/>
      <c r="K404" s="9" t="s">
        <v>38</v>
      </c>
      <c r="L404" s="65"/>
      <c r="M404" s="6" t="str">
        <f>IF(L404&gt;0,VLOOKUP(L404,女子登録情報!$J$2:$K$21,2,0),"")</f>
        <v/>
      </c>
      <c r="N404" s="9"/>
      <c r="O404" s="70"/>
      <c r="P404" s="68" t="str">
        <f t="shared" si="179"/>
        <v/>
      </c>
      <c r="Q404" s="68"/>
      <c r="R404" s="69"/>
      <c r="S404" s="509"/>
      <c r="T404" s="510"/>
      <c r="U404" s="507"/>
      <c r="V404" s="507"/>
      <c r="AB404" s="178" t="str">
        <f t="shared" si="180"/>
        <v/>
      </c>
    </row>
    <row r="405" spans="1:28" s="1" customFormat="1" ht="18" hidden="1" customHeight="1" thickTop="1">
      <c r="A405" s="444"/>
      <c r="B405" s="511" t="s">
        <v>39</v>
      </c>
      <c r="C405" s="512"/>
      <c r="D405" s="73"/>
      <c r="E405" s="73"/>
      <c r="F405" s="74"/>
      <c r="G405" s="427"/>
      <c r="H405" s="427"/>
      <c r="I405" s="163"/>
      <c r="J405" s="163"/>
      <c r="K405" s="10" t="s">
        <v>40</v>
      </c>
      <c r="L405" s="66"/>
      <c r="M405" s="12" t="str">
        <f>IF(L405&gt;0,VLOOKUP(L405,女子登録情報!$J$2:$K$21,2,0),"")</f>
        <v/>
      </c>
      <c r="N405" s="13"/>
      <c r="O405" s="71"/>
      <c r="P405" s="68" t="str">
        <f t="shared" si="179"/>
        <v/>
      </c>
      <c r="Q405" s="198"/>
      <c r="R405" s="72"/>
      <c r="S405" s="513"/>
      <c r="T405" s="514"/>
      <c r="U405" s="508"/>
      <c r="V405" s="508"/>
      <c r="AB405" s="178" t="str">
        <f t="shared" si="180"/>
        <v/>
      </c>
    </row>
    <row r="406" spans="1:28" s="1" customFormat="1" ht="18" hidden="1" customHeight="1" thickTop="1">
      <c r="A406" s="442">
        <v>136</v>
      </c>
      <c r="B406" s="515" t="s">
        <v>41</v>
      </c>
      <c r="C406" s="517"/>
      <c r="D406" s="517" t="str">
        <f>IF(C406&gt;0,VLOOKUP(C406,女子登録情報!$A$1:$H$2000,3,0),"")</f>
        <v/>
      </c>
      <c r="E406" s="517" t="str">
        <f>IF(C406&gt;0,VLOOKUP(C406,女子登録情報!$A$1:$H$2000,4,0),"")</f>
        <v/>
      </c>
      <c r="F406" s="63" t="str">
        <f>IF(C406&gt;0,VLOOKUP(C406,女子登録情報!$A$1:$H$2000,8,0),"")</f>
        <v/>
      </c>
      <c r="G406" s="425" t="e">
        <f>IF(F407&gt;0,VLOOKUP(F407,女子登録情報!$O$2:$P$48,2,0),"")</f>
        <v>#N/A</v>
      </c>
      <c r="H406" s="425" t="str">
        <f t="shared" ref="H406" si="187">IF(C406&gt;0,TEXT(C406,"100000000"),"")</f>
        <v/>
      </c>
      <c r="I406" s="162"/>
      <c r="J406" s="162"/>
      <c r="K406" s="4" t="s">
        <v>36</v>
      </c>
      <c r="L406" s="65"/>
      <c r="M406" s="6" t="str">
        <f>IF(L406&gt;0,VLOOKUP(L406,女子登録情報!$J$1:$K$21,2,0),"")</f>
        <v/>
      </c>
      <c r="N406" s="4" t="s">
        <v>37</v>
      </c>
      <c r="O406" s="67"/>
      <c r="P406" s="68" t="str">
        <f t="shared" si="179"/>
        <v/>
      </c>
      <c r="Q406" s="68"/>
      <c r="R406" s="69"/>
      <c r="S406" s="504"/>
      <c r="T406" s="505"/>
      <c r="U406" s="506"/>
      <c r="V406" s="506"/>
      <c r="AB406" s="178" t="str">
        <f t="shared" si="180"/>
        <v/>
      </c>
    </row>
    <row r="407" spans="1:28" s="1" customFormat="1" ht="18" hidden="1" customHeight="1" thickTop="1">
      <c r="A407" s="443"/>
      <c r="B407" s="516"/>
      <c r="C407" s="518"/>
      <c r="D407" s="518"/>
      <c r="E407" s="518"/>
      <c r="F407" s="64" t="str">
        <f>IF(C406&gt;0,VLOOKUP(C406,女子登録情報!$A$1:$H$2000,5,0),"")</f>
        <v/>
      </c>
      <c r="G407" s="426"/>
      <c r="H407" s="426"/>
      <c r="I407" s="162"/>
      <c r="J407" s="162"/>
      <c r="K407" s="9" t="s">
        <v>38</v>
      </c>
      <c r="L407" s="65"/>
      <c r="M407" s="6" t="str">
        <f>IF(L407&gt;0,VLOOKUP(L407,女子登録情報!$J$2:$K$21,2,0),"")</f>
        <v/>
      </c>
      <c r="N407" s="9"/>
      <c r="O407" s="70"/>
      <c r="P407" s="68" t="str">
        <f t="shared" si="179"/>
        <v/>
      </c>
      <c r="Q407" s="68"/>
      <c r="R407" s="69"/>
      <c r="S407" s="509"/>
      <c r="T407" s="510"/>
      <c r="U407" s="507"/>
      <c r="V407" s="507"/>
      <c r="AB407" s="178" t="str">
        <f t="shared" si="180"/>
        <v/>
      </c>
    </row>
    <row r="408" spans="1:28" s="1" customFormat="1" ht="18" hidden="1" customHeight="1" thickTop="1">
      <c r="A408" s="444"/>
      <c r="B408" s="511" t="s">
        <v>39</v>
      </c>
      <c r="C408" s="512"/>
      <c r="D408" s="73"/>
      <c r="E408" s="73"/>
      <c r="F408" s="74"/>
      <c r="G408" s="427"/>
      <c r="H408" s="427"/>
      <c r="I408" s="163"/>
      <c r="J408" s="163"/>
      <c r="K408" s="10" t="s">
        <v>40</v>
      </c>
      <c r="L408" s="66"/>
      <c r="M408" s="12" t="str">
        <f>IF(L408&gt;0,VLOOKUP(L408,女子登録情報!$J$2:$K$21,2,0),"")</f>
        <v/>
      </c>
      <c r="N408" s="13"/>
      <c r="O408" s="71"/>
      <c r="P408" s="68" t="str">
        <f t="shared" si="179"/>
        <v/>
      </c>
      <c r="Q408" s="198"/>
      <c r="R408" s="72"/>
      <c r="S408" s="513"/>
      <c r="T408" s="514"/>
      <c r="U408" s="508"/>
      <c r="V408" s="508"/>
      <c r="AB408" s="178" t="str">
        <f t="shared" si="180"/>
        <v/>
      </c>
    </row>
    <row r="409" spans="1:28" s="1" customFormat="1" ht="18" hidden="1" customHeight="1" thickTop="1">
      <c r="A409" s="442">
        <v>137</v>
      </c>
      <c r="B409" s="515" t="s">
        <v>41</v>
      </c>
      <c r="C409" s="517"/>
      <c r="D409" s="517" t="str">
        <f>IF(C409&gt;0,VLOOKUP(C409,女子登録情報!$A$1:$H$2000,3,0),"")</f>
        <v/>
      </c>
      <c r="E409" s="517" t="str">
        <f>IF(C409&gt;0,VLOOKUP(C409,女子登録情報!$A$1:$H$2000,4,0),"")</f>
        <v/>
      </c>
      <c r="F409" s="63" t="str">
        <f>IF(C409&gt;0,VLOOKUP(C409,女子登録情報!$A$1:$H$2000,8,0),"")</f>
        <v/>
      </c>
      <c r="G409" s="425" t="e">
        <f>IF(F410&gt;0,VLOOKUP(F410,女子登録情報!$O$2:$P$48,2,0),"")</f>
        <v>#N/A</v>
      </c>
      <c r="H409" s="425" t="str">
        <f t="shared" ref="H409" si="188">IF(C409&gt;0,TEXT(C409,"100000000"),"")</f>
        <v/>
      </c>
      <c r="I409" s="162"/>
      <c r="J409" s="162"/>
      <c r="K409" s="4" t="s">
        <v>36</v>
      </c>
      <c r="L409" s="65"/>
      <c r="M409" s="6" t="str">
        <f>IF(L409&gt;0,VLOOKUP(L409,女子登録情報!$J$1:$K$21,2,0),"")</f>
        <v/>
      </c>
      <c r="N409" s="4" t="s">
        <v>37</v>
      </c>
      <c r="O409" s="67"/>
      <c r="P409" s="68" t="str">
        <f t="shared" si="179"/>
        <v/>
      </c>
      <c r="Q409" s="68"/>
      <c r="R409" s="69"/>
      <c r="S409" s="504"/>
      <c r="T409" s="505"/>
      <c r="U409" s="506"/>
      <c r="V409" s="506"/>
      <c r="AB409" s="178" t="str">
        <f t="shared" si="180"/>
        <v/>
      </c>
    </row>
    <row r="410" spans="1:28" s="1" customFormat="1" ht="18" hidden="1" customHeight="1" thickTop="1">
      <c r="A410" s="443"/>
      <c r="B410" s="516"/>
      <c r="C410" s="518"/>
      <c r="D410" s="518"/>
      <c r="E410" s="518"/>
      <c r="F410" s="64" t="str">
        <f>IF(C409&gt;0,VLOOKUP(C409,女子登録情報!$A$1:$H$2000,5,0),"")</f>
        <v/>
      </c>
      <c r="G410" s="426"/>
      <c r="H410" s="426"/>
      <c r="I410" s="162"/>
      <c r="J410" s="162"/>
      <c r="K410" s="9" t="s">
        <v>38</v>
      </c>
      <c r="L410" s="65"/>
      <c r="M410" s="6" t="str">
        <f>IF(L410&gt;0,VLOOKUP(L410,女子登録情報!$J$2:$K$21,2,0),"")</f>
        <v/>
      </c>
      <c r="N410" s="9"/>
      <c r="O410" s="70"/>
      <c r="P410" s="68" t="str">
        <f t="shared" si="179"/>
        <v/>
      </c>
      <c r="Q410" s="68"/>
      <c r="R410" s="69"/>
      <c r="S410" s="509"/>
      <c r="T410" s="510"/>
      <c r="U410" s="507"/>
      <c r="V410" s="507"/>
      <c r="AB410" s="178" t="str">
        <f t="shared" si="180"/>
        <v/>
      </c>
    </row>
    <row r="411" spans="1:28" s="1" customFormat="1" ht="18" hidden="1" customHeight="1" thickTop="1">
      <c r="A411" s="444"/>
      <c r="B411" s="511" t="s">
        <v>39</v>
      </c>
      <c r="C411" s="512"/>
      <c r="D411" s="73"/>
      <c r="E411" s="73"/>
      <c r="F411" s="74"/>
      <c r="G411" s="427"/>
      <c r="H411" s="427"/>
      <c r="I411" s="163"/>
      <c r="J411" s="163"/>
      <c r="K411" s="10" t="s">
        <v>40</v>
      </c>
      <c r="L411" s="66"/>
      <c r="M411" s="12" t="str">
        <f>IF(L411&gt;0,VLOOKUP(L411,女子登録情報!$J$2:$K$21,2,0),"")</f>
        <v/>
      </c>
      <c r="N411" s="13"/>
      <c r="O411" s="71"/>
      <c r="P411" s="68" t="str">
        <f t="shared" si="179"/>
        <v/>
      </c>
      <c r="Q411" s="198"/>
      <c r="R411" s="72"/>
      <c r="S411" s="513"/>
      <c r="T411" s="514"/>
      <c r="U411" s="508"/>
      <c r="V411" s="508"/>
      <c r="AB411" s="178" t="str">
        <f t="shared" si="180"/>
        <v/>
      </c>
    </row>
    <row r="412" spans="1:28" s="1" customFormat="1" ht="18" hidden="1" customHeight="1" thickTop="1">
      <c r="A412" s="442">
        <v>138</v>
      </c>
      <c r="B412" s="515" t="s">
        <v>41</v>
      </c>
      <c r="C412" s="517"/>
      <c r="D412" s="517" t="str">
        <f>IF(C412&gt;0,VLOOKUP(C412,女子登録情報!$A$1:$H$2000,3,0),"")</f>
        <v/>
      </c>
      <c r="E412" s="517" t="str">
        <f>IF(C412&gt;0,VLOOKUP(C412,女子登録情報!$A$1:$H$2000,4,0),"")</f>
        <v/>
      </c>
      <c r="F412" s="63" t="str">
        <f>IF(C412&gt;0,VLOOKUP(C412,女子登録情報!$A$1:$H$2000,8,0),"")</f>
        <v/>
      </c>
      <c r="G412" s="425" t="e">
        <f>IF(F413&gt;0,VLOOKUP(F413,女子登録情報!$O$2:$P$48,2,0),"")</f>
        <v>#N/A</v>
      </c>
      <c r="H412" s="425" t="str">
        <f t="shared" ref="H412" si="189">IF(C412&gt;0,TEXT(C412,"100000000"),"")</f>
        <v/>
      </c>
      <c r="I412" s="162"/>
      <c r="J412" s="162"/>
      <c r="K412" s="4" t="s">
        <v>36</v>
      </c>
      <c r="L412" s="65"/>
      <c r="M412" s="6" t="str">
        <f>IF(L412&gt;0,VLOOKUP(L412,女子登録情報!$J$1:$K$21,2,0),"")</f>
        <v/>
      </c>
      <c r="N412" s="4" t="s">
        <v>37</v>
      </c>
      <c r="O412" s="67"/>
      <c r="P412" s="68" t="str">
        <f t="shared" si="179"/>
        <v/>
      </c>
      <c r="Q412" s="68"/>
      <c r="R412" s="69"/>
      <c r="S412" s="504"/>
      <c r="T412" s="505"/>
      <c r="U412" s="506"/>
      <c r="V412" s="506"/>
      <c r="AB412" s="178" t="str">
        <f t="shared" si="180"/>
        <v/>
      </c>
    </row>
    <row r="413" spans="1:28" s="1" customFormat="1" ht="18" hidden="1" customHeight="1" thickTop="1">
      <c r="A413" s="443"/>
      <c r="B413" s="516"/>
      <c r="C413" s="518"/>
      <c r="D413" s="518"/>
      <c r="E413" s="518"/>
      <c r="F413" s="64" t="str">
        <f>IF(C412&gt;0,VLOOKUP(C412,女子登録情報!$A$1:$H$2000,5,0),"")</f>
        <v/>
      </c>
      <c r="G413" s="426"/>
      <c r="H413" s="426"/>
      <c r="I413" s="162"/>
      <c r="J413" s="162"/>
      <c r="K413" s="9" t="s">
        <v>38</v>
      </c>
      <c r="L413" s="65"/>
      <c r="M413" s="6" t="str">
        <f>IF(L413&gt;0,VLOOKUP(L413,女子登録情報!$J$2:$K$21,2,0),"")</f>
        <v/>
      </c>
      <c r="N413" s="9"/>
      <c r="O413" s="70"/>
      <c r="P413" s="68" t="str">
        <f t="shared" si="179"/>
        <v/>
      </c>
      <c r="Q413" s="68"/>
      <c r="R413" s="69"/>
      <c r="S413" s="509"/>
      <c r="T413" s="510"/>
      <c r="U413" s="507"/>
      <c r="V413" s="507"/>
      <c r="AB413" s="178" t="str">
        <f t="shared" si="180"/>
        <v/>
      </c>
    </row>
    <row r="414" spans="1:28" s="1" customFormat="1" ht="18" hidden="1" customHeight="1" thickTop="1">
      <c r="A414" s="444"/>
      <c r="B414" s="511" t="s">
        <v>39</v>
      </c>
      <c r="C414" s="512"/>
      <c r="D414" s="73"/>
      <c r="E414" s="73"/>
      <c r="F414" s="74"/>
      <c r="G414" s="427"/>
      <c r="H414" s="427"/>
      <c r="I414" s="163"/>
      <c r="J414" s="163"/>
      <c r="K414" s="10" t="s">
        <v>40</v>
      </c>
      <c r="L414" s="66"/>
      <c r="M414" s="12" t="str">
        <f>IF(L414&gt;0,VLOOKUP(L414,女子登録情報!$J$2:$K$21,2,0),"")</f>
        <v/>
      </c>
      <c r="N414" s="13"/>
      <c r="O414" s="71"/>
      <c r="P414" s="68" t="str">
        <f t="shared" si="179"/>
        <v/>
      </c>
      <c r="Q414" s="198"/>
      <c r="R414" s="72"/>
      <c r="S414" s="513"/>
      <c r="T414" s="514"/>
      <c r="U414" s="508"/>
      <c r="V414" s="508"/>
      <c r="AB414" s="178" t="str">
        <f t="shared" si="180"/>
        <v/>
      </c>
    </row>
    <row r="415" spans="1:28" s="1" customFormat="1" ht="18" hidden="1" customHeight="1" thickTop="1">
      <c r="A415" s="442">
        <v>139</v>
      </c>
      <c r="B415" s="515" t="s">
        <v>41</v>
      </c>
      <c r="C415" s="517"/>
      <c r="D415" s="517" t="str">
        <f>IF(C415&gt;0,VLOOKUP(C415,女子登録情報!$A$1:$H$2000,3,0),"")</f>
        <v/>
      </c>
      <c r="E415" s="517" t="str">
        <f>IF(C415&gt;0,VLOOKUP(C415,女子登録情報!$A$1:$H$2000,4,0),"")</f>
        <v/>
      </c>
      <c r="F415" s="63" t="str">
        <f>IF(C415&gt;0,VLOOKUP(C415,女子登録情報!$A$1:$H$2000,8,0),"")</f>
        <v/>
      </c>
      <c r="G415" s="425" t="e">
        <f>IF(F416&gt;0,VLOOKUP(F416,女子登録情報!$O$2:$P$48,2,0),"")</f>
        <v>#N/A</v>
      </c>
      <c r="H415" s="425" t="str">
        <f t="shared" ref="H415" si="190">IF(C415&gt;0,TEXT(C415,"100000000"),"")</f>
        <v/>
      </c>
      <c r="I415" s="162"/>
      <c r="J415" s="162"/>
      <c r="K415" s="4" t="s">
        <v>36</v>
      </c>
      <c r="L415" s="65"/>
      <c r="M415" s="6" t="str">
        <f>IF(L415&gt;0,VLOOKUP(L415,女子登録情報!$J$1:$K$21,2,0),"")</f>
        <v/>
      </c>
      <c r="N415" s="4" t="s">
        <v>37</v>
      </c>
      <c r="O415" s="67"/>
      <c r="P415" s="68" t="str">
        <f t="shared" si="179"/>
        <v/>
      </c>
      <c r="Q415" s="68"/>
      <c r="R415" s="69"/>
      <c r="S415" s="504"/>
      <c r="T415" s="505"/>
      <c r="U415" s="506"/>
      <c r="V415" s="506"/>
      <c r="AB415" s="178" t="str">
        <f t="shared" si="180"/>
        <v/>
      </c>
    </row>
    <row r="416" spans="1:28" s="1" customFormat="1" ht="18" hidden="1" customHeight="1" thickTop="1">
      <c r="A416" s="443"/>
      <c r="B416" s="516"/>
      <c r="C416" s="518"/>
      <c r="D416" s="518"/>
      <c r="E416" s="518"/>
      <c r="F416" s="64" t="str">
        <f>IF(C415&gt;0,VLOOKUP(C415,女子登録情報!$A$1:$H$2000,5,0),"")</f>
        <v/>
      </c>
      <c r="G416" s="426"/>
      <c r="H416" s="426"/>
      <c r="I416" s="162"/>
      <c r="J416" s="162"/>
      <c r="K416" s="9" t="s">
        <v>38</v>
      </c>
      <c r="L416" s="65"/>
      <c r="M416" s="6" t="str">
        <f>IF(L416&gt;0,VLOOKUP(L416,女子登録情報!$J$2:$K$21,2,0),"")</f>
        <v/>
      </c>
      <c r="N416" s="9"/>
      <c r="O416" s="70"/>
      <c r="P416" s="68" t="str">
        <f t="shared" si="179"/>
        <v/>
      </c>
      <c r="Q416" s="68"/>
      <c r="R416" s="69"/>
      <c r="S416" s="509"/>
      <c r="T416" s="510"/>
      <c r="U416" s="507"/>
      <c r="V416" s="507"/>
      <c r="AB416" s="178" t="str">
        <f t="shared" si="180"/>
        <v/>
      </c>
    </row>
    <row r="417" spans="1:28" s="1" customFormat="1" ht="18" hidden="1" customHeight="1" thickTop="1">
      <c r="A417" s="444"/>
      <c r="B417" s="511" t="s">
        <v>39</v>
      </c>
      <c r="C417" s="512"/>
      <c r="D417" s="73"/>
      <c r="E417" s="73"/>
      <c r="F417" s="74"/>
      <c r="G417" s="427"/>
      <c r="H417" s="427"/>
      <c r="I417" s="163"/>
      <c r="J417" s="163"/>
      <c r="K417" s="10" t="s">
        <v>40</v>
      </c>
      <c r="L417" s="66"/>
      <c r="M417" s="12" t="str">
        <f>IF(L417&gt;0,VLOOKUP(L417,女子登録情報!$J$2:$K$21,2,0),"")</f>
        <v/>
      </c>
      <c r="N417" s="13"/>
      <c r="O417" s="71"/>
      <c r="P417" s="68" t="str">
        <f t="shared" si="179"/>
        <v/>
      </c>
      <c r="Q417" s="198"/>
      <c r="R417" s="72"/>
      <c r="S417" s="513"/>
      <c r="T417" s="514"/>
      <c r="U417" s="508"/>
      <c r="V417" s="508"/>
      <c r="AB417" s="178" t="str">
        <f t="shared" si="180"/>
        <v/>
      </c>
    </row>
    <row r="418" spans="1:28" s="1" customFormat="1" ht="18" hidden="1" customHeight="1" thickTop="1">
      <c r="A418" s="442">
        <v>140</v>
      </c>
      <c r="B418" s="515" t="s">
        <v>41</v>
      </c>
      <c r="C418" s="517"/>
      <c r="D418" s="517" t="str">
        <f>IF(C418&gt;0,VLOOKUP(C418,女子登録情報!$A$1:$H$2000,3,0),"")</f>
        <v/>
      </c>
      <c r="E418" s="517" t="str">
        <f>IF(C418&gt;0,VLOOKUP(C418,女子登録情報!$A$1:$H$2000,4,0),"")</f>
        <v/>
      </c>
      <c r="F418" s="63" t="str">
        <f>IF(C418&gt;0,VLOOKUP(C418,女子登録情報!$A$1:$H$2000,8,0),"")</f>
        <v/>
      </c>
      <c r="G418" s="425" t="e">
        <f>IF(F419&gt;0,VLOOKUP(F419,女子登録情報!$O$2:$P$48,2,0),"")</f>
        <v>#N/A</v>
      </c>
      <c r="H418" s="425" t="str">
        <f t="shared" ref="H418" si="191">IF(C418&gt;0,TEXT(C418,"100000000"),"")</f>
        <v/>
      </c>
      <c r="I418" s="162"/>
      <c r="J418" s="162"/>
      <c r="K418" s="4" t="s">
        <v>36</v>
      </c>
      <c r="L418" s="65"/>
      <c r="M418" s="6" t="str">
        <f>IF(L418&gt;0,VLOOKUP(L418,女子登録情報!$J$1:$K$21,2,0),"")</f>
        <v/>
      </c>
      <c r="N418" s="4" t="s">
        <v>37</v>
      </c>
      <c r="O418" s="67"/>
      <c r="P418" s="68" t="str">
        <f t="shared" si="179"/>
        <v/>
      </c>
      <c r="Q418" s="68"/>
      <c r="R418" s="69"/>
      <c r="S418" s="504"/>
      <c r="T418" s="505"/>
      <c r="U418" s="506"/>
      <c r="V418" s="506"/>
      <c r="AB418" s="178" t="str">
        <f t="shared" si="180"/>
        <v/>
      </c>
    </row>
    <row r="419" spans="1:28" s="1" customFormat="1" ht="18" hidden="1" customHeight="1" thickTop="1">
      <c r="A419" s="443"/>
      <c r="B419" s="516"/>
      <c r="C419" s="518"/>
      <c r="D419" s="518"/>
      <c r="E419" s="518"/>
      <c r="F419" s="64" t="str">
        <f>IF(C418&gt;0,VLOOKUP(C418,女子登録情報!$A$1:$H$2000,5,0),"")</f>
        <v/>
      </c>
      <c r="G419" s="426"/>
      <c r="H419" s="426"/>
      <c r="I419" s="162"/>
      <c r="J419" s="162"/>
      <c r="K419" s="9" t="s">
        <v>38</v>
      </c>
      <c r="L419" s="65"/>
      <c r="M419" s="6" t="str">
        <f>IF(L419&gt;0,VLOOKUP(L419,女子登録情報!$J$2:$K$21,2,0),"")</f>
        <v/>
      </c>
      <c r="N419" s="9"/>
      <c r="O419" s="70"/>
      <c r="P419" s="68" t="str">
        <f t="shared" si="179"/>
        <v/>
      </c>
      <c r="Q419" s="68"/>
      <c r="R419" s="69"/>
      <c r="S419" s="509"/>
      <c r="T419" s="510"/>
      <c r="U419" s="507"/>
      <c r="V419" s="507"/>
      <c r="AB419" s="178" t="str">
        <f t="shared" si="180"/>
        <v/>
      </c>
    </row>
    <row r="420" spans="1:28" s="1" customFormat="1" ht="18" hidden="1" customHeight="1" thickTop="1">
      <c r="A420" s="444"/>
      <c r="B420" s="511" t="s">
        <v>39</v>
      </c>
      <c r="C420" s="512"/>
      <c r="D420" s="73"/>
      <c r="E420" s="73"/>
      <c r="F420" s="74"/>
      <c r="G420" s="427"/>
      <c r="H420" s="427"/>
      <c r="I420" s="163"/>
      <c r="J420" s="163"/>
      <c r="K420" s="10" t="s">
        <v>40</v>
      </c>
      <c r="L420" s="66"/>
      <c r="M420" s="12" t="str">
        <f>IF(L420&gt;0,VLOOKUP(L420,女子登録情報!$J$2:$K$21,2,0),"")</f>
        <v/>
      </c>
      <c r="N420" s="13"/>
      <c r="O420" s="71"/>
      <c r="P420" s="68" t="str">
        <f t="shared" si="179"/>
        <v/>
      </c>
      <c r="Q420" s="198"/>
      <c r="R420" s="72"/>
      <c r="S420" s="513"/>
      <c r="T420" s="514"/>
      <c r="U420" s="508"/>
      <c r="V420" s="508"/>
      <c r="AB420" s="178" t="str">
        <f t="shared" si="180"/>
        <v/>
      </c>
    </row>
    <row r="421" spans="1:28" s="1" customFormat="1" ht="18" hidden="1" customHeight="1" thickTop="1">
      <c r="A421" s="442">
        <v>141</v>
      </c>
      <c r="B421" s="515" t="s">
        <v>41</v>
      </c>
      <c r="C421" s="517"/>
      <c r="D421" s="517" t="str">
        <f>IF(C421&gt;0,VLOOKUP(C421,女子登録情報!$A$1:$H$2000,3,0),"")</f>
        <v/>
      </c>
      <c r="E421" s="517" t="str">
        <f>IF(C421&gt;0,VLOOKUP(C421,女子登録情報!$A$1:$H$2000,4,0),"")</f>
        <v/>
      </c>
      <c r="F421" s="63" t="str">
        <f>IF(C421&gt;0,VLOOKUP(C421,女子登録情報!$A$1:$H$2000,8,0),"")</f>
        <v/>
      </c>
      <c r="G421" s="425" t="e">
        <f>IF(F422&gt;0,VLOOKUP(F422,女子登録情報!$O$2:$P$48,2,0),"")</f>
        <v>#N/A</v>
      </c>
      <c r="H421" s="425" t="str">
        <f t="shared" ref="H421" si="192">IF(C421&gt;0,TEXT(C421,"100000000"),"")</f>
        <v/>
      </c>
      <c r="I421" s="162"/>
      <c r="J421" s="162"/>
      <c r="K421" s="4" t="s">
        <v>36</v>
      </c>
      <c r="L421" s="65"/>
      <c r="M421" s="6" t="str">
        <f>IF(L421&gt;0,VLOOKUP(L421,女子登録情報!$J$1:$K$21,2,0),"")</f>
        <v/>
      </c>
      <c r="N421" s="4" t="s">
        <v>37</v>
      </c>
      <c r="O421" s="67"/>
      <c r="P421" s="68" t="str">
        <f t="shared" si="179"/>
        <v/>
      </c>
      <c r="Q421" s="68"/>
      <c r="R421" s="69"/>
      <c r="S421" s="504"/>
      <c r="T421" s="505"/>
      <c r="U421" s="506"/>
      <c r="V421" s="506"/>
      <c r="AB421" s="178" t="str">
        <f t="shared" si="180"/>
        <v/>
      </c>
    </row>
    <row r="422" spans="1:28" s="1" customFormat="1" ht="18" hidden="1" customHeight="1" thickTop="1">
      <c r="A422" s="443"/>
      <c r="B422" s="516"/>
      <c r="C422" s="518"/>
      <c r="D422" s="518"/>
      <c r="E422" s="518"/>
      <c r="F422" s="64" t="str">
        <f>IF(C421&gt;0,VLOOKUP(C421,女子登録情報!$A$1:$H$2000,5,0),"")</f>
        <v/>
      </c>
      <c r="G422" s="426"/>
      <c r="H422" s="426"/>
      <c r="I422" s="162"/>
      <c r="J422" s="162"/>
      <c r="K422" s="9" t="s">
        <v>38</v>
      </c>
      <c r="L422" s="65"/>
      <c r="M422" s="6" t="str">
        <f>IF(L422&gt;0,VLOOKUP(L422,女子登録情報!$J$2:$K$21,2,0),"")</f>
        <v/>
      </c>
      <c r="N422" s="9"/>
      <c r="O422" s="70"/>
      <c r="P422" s="68" t="str">
        <f t="shared" si="179"/>
        <v/>
      </c>
      <c r="Q422" s="68"/>
      <c r="R422" s="69"/>
      <c r="S422" s="509"/>
      <c r="T422" s="510"/>
      <c r="U422" s="507"/>
      <c r="V422" s="507"/>
      <c r="AB422" s="178" t="str">
        <f t="shared" si="180"/>
        <v/>
      </c>
    </row>
    <row r="423" spans="1:28" s="1" customFormat="1" ht="18" hidden="1" customHeight="1" thickTop="1">
      <c r="A423" s="444"/>
      <c r="B423" s="511" t="s">
        <v>39</v>
      </c>
      <c r="C423" s="512"/>
      <c r="D423" s="73"/>
      <c r="E423" s="73"/>
      <c r="F423" s="74"/>
      <c r="G423" s="427"/>
      <c r="H423" s="427"/>
      <c r="I423" s="163"/>
      <c r="J423" s="163"/>
      <c r="K423" s="10" t="s">
        <v>40</v>
      </c>
      <c r="L423" s="66"/>
      <c r="M423" s="12" t="str">
        <f>IF(L423&gt;0,VLOOKUP(L423,女子登録情報!$J$2:$K$21,2,0),"")</f>
        <v/>
      </c>
      <c r="N423" s="13"/>
      <c r="O423" s="71"/>
      <c r="P423" s="68" t="str">
        <f t="shared" si="179"/>
        <v/>
      </c>
      <c r="Q423" s="198"/>
      <c r="R423" s="72"/>
      <c r="S423" s="513"/>
      <c r="T423" s="514"/>
      <c r="U423" s="508"/>
      <c r="V423" s="508"/>
      <c r="AB423" s="178" t="str">
        <f t="shared" si="180"/>
        <v/>
      </c>
    </row>
    <row r="424" spans="1:28" s="1" customFormat="1" ht="18" hidden="1" customHeight="1" thickTop="1">
      <c r="A424" s="442">
        <v>142</v>
      </c>
      <c r="B424" s="515" t="s">
        <v>41</v>
      </c>
      <c r="C424" s="517"/>
      <c r="D424" s="517" t="str">
        <f>IF(C424&gt;0,VLOOKUP(C424,女子登録情報!$A$1:$H$2000,3,0),"")</f>
        <v/>
      </c>
      <c r="E424" s="517" t="str">
        <f>IF(C424&gt;0,VLOOKUP(C424,女子登録情報!$A$1:$H$2000,4,0),"")</f>
        <v/>
      </c>
      <c r="F424" s="63" t="str">
        <f>IF(C424&gt;0,VLOOKUP(C424,女子登録情報!$A$1:$H$2000,8,0),"")</f>
        <v/>
      </c>
      <c r="G424" s="425" t="e">
        <f>IF(F425&gt;0,VLOOKUP(F425,女子登録情報!$O$2:$P$48,2,0),"")</f>
        <v>#N/A</v>
      </c>
      <c r="H424" s="425" t="str">
        <f t="shared" ref="H424" si="193">IF(C424&gt;0,TEXT(C424,"100000000"),"")</f>
        <v/>
      </c>
      <c r="I424" s="162"/>
      <c r="J424" s="162"/>
      <c r="K424" s="4" t="s">
        <v>36</v>
      </c>
      <c r="L424" s="65"/>
      <c r="M424" s="6" t="str">
        <f>IF(L424&gt;0,VLOOKUP(L424,女子登録情報!$J$1:$K$21,2,0),"")</f>
        <v/>
      </c>
      <c r="N424" s="4" t="s">
        <v>37</v>
      </c>
      <c r="O424" s="67"/>
      <c r="P424" s="68" t="str">
        <f t="shared" si="179"/>
        <v/>
      </c>
      <c r="Q424" s="68"/>
      <c r="R424" s="69"/>
      <c r="S424" s="504"/>
      <c r="T424" s="505"/>
      <c r="U424" s="506"/>
      <c r="V424" s="506"/>
      <c r="AB424" s="178" t="str">
        <f t="shared" si="180"/>
        <v/>
      </c>
    </row>
    <row r="425" spans="1:28" s="1" customFormat="1" ht="18" hidden="1" customHeight="1" thickTop="1">
      <c r="A425" s="443"/>
      <c r="B425" s="516"/>
      <c r="C425" s="518"/>
      <c r="D425" s="518"/>
      <c r="E425" s="518"/>
      <c r="F425" s="64" t="str">
        <f>IF(C424&gt;0,VLOOKUP(C424,女子登録情報!$A$1:$H$2000,5,0),"")</f>
        <v/>
      </c>
      <c r="G425" s="426"/>
      <c r="H425" s="426"/>
      <c r="I425" s="162"/>
      <c r="J425" s="162"/>
      <c r="K425" s="9" t="s">
        <v>38</v>
      </c>
      <c r="L425" s="65"/>
      <c r="M425" s="6" t="str">
        <f>IF(L425&gt;0,VLOOKUP(L425,女子登録情報!$J$2:$K$21,2,0),"")</f>
        <v/>
      </c>
      <c r="N425" s="9"/>
      <c r="O425" s="70"/>
      <c r="P425" s="68" t="str">
        <f t="shared" si="179"/>
        <v/>
      </c>
      <c r="Q425" s="68"/>
      <c r="R425" s="69"/>
      <c r="S425" s="509"/>
      <c r="T425" s="510"/>
      <c r="U425" s="507"/>
      <c r="V425" s="507"/>
      <c r="AB425" s="178" t="str">
        <f t="shared" si="180"/>
        <v/>
      </c>
    </row>
    <row r="426" spans="1:28" s="1" customFormat="1" ht="18" hidden="1" customHeight="1" thickTop="1">
      <c r="A426" s="444"/>
      <c r="B426" s="511" t="s">
        <v>39</v>
      </c>
      <c r="C426" s="512"/>
      <c r="D426" s="73"/>
      <c r="E426" s="73"/>
      <c r="F426" s="74"/>
      <c r="G426" s="427"/>
      <c r="H426" s="427"/>
      <c r="I426" s="163"/>
      <c r="J426" s="163"/>
      <c r="K426" s="10" t="s">
        <v>40</v>
      </c>
      <c r="L426" s="66"/>
      <c r="M426" s="12" t="str">
        <f>IF(L426&gt;0,VLOOKUP(L426,女子登録情報!$J$2:$K$21,2,0),"")</f>
        <v/>
      </c>
      <c r="N426" s="13"/>
      <c r="O426" s="71"/>
      <c r="P426" s="68" t="str">
        <f t="shared" si="179"/>
        <v/>
      </c>
      <c r="Q426" s="198"/>
      <c r="R426" s="72"/>
      <c r="S426" s="513"/>
      <c r="T426" s="514"/>
      <c r="U426" s="508"/>
      <c r="V426" s="508"/>
      <c r="AB426" s="178" t="str">
        <f t="shared" si="180"/>
        <v/>
      </c>
    </row>
    <row r="427" spans="1:28" s="1" customFormat="1" ht="18" hidden="1" customHeight="1" thickTop="1">
      <c r="A427" s="442">
        <v>143</v>
      </c>
      <c r="B427" s="515" t="s">
        <v>41</v>
      </c>
      <c r="C427" s="517"/>
      <c r="D427" s="517" t="str">
        <f>IF(C427&gt;0,VLOOKUP(C427,女子登録情報!$A$1:$H$2000,3,0),"")</f>
        <v/>
      </c>
      <c r="E427" s="517" t="str">
        <f>IF(C427&gt;0,VLOOKUP(C427,女子登録情報!$A$1:$H$2000,4,0),"")</f>
        <v/>
      </c>
      <c r="F427" s="63" t="str">
        <f>IF(C427&gt;0,VLOOKUP(C427,女子登録情報!$A$1:$H$2000,8,0),"")</f>
        <v/>
      </c>
      <c r="G427" s="425" t="e">
        <f>IF(F428&gt;0,VLOOKUP(F428,女子登録情報!$O$2:$P$48,2,0),"")</f>
        <v>#N/A</v>
      </c>
      <c r="H427" s="425" t="str">
        <f t="shared" ref="H427" si="194">IF(C427&gt;0,TEXT(C427,"100000000"),"")</f>
        <v/>
      </c>
      <c r="I427" s="162"/>
      <c r="J427" s="162"/>
      <c r="K427" s="4" t="s">
        <v>36</v>
      </c>
      <c r="L427" s="65"/>
      <c r="M427" s="6" t="str">
        <f>IF(L427&gt;0,VLOOKUP(L427,女子登録情報!$J$1:$K$21,2,0),"")</f>
        <v/>
      </c>
      <c r="N427" s="4" t="s">
        <v>37</v>
      </c>
      <c r="O427" s="67"/>
      <c r="P427" s="68" t="str">
        <f t="shared" si="179"/>
        <v/>
      </c>
      <c r="Q427" s="68"/>
      <c r="R427" s="69"/>
      <c r="S427" s="504"/>
      <c r="T427" s="505"/>
      <c r="U427" s="506"/>
      <c r="V427" s="506"/>
      <c r="AB427" s="178" t="str">
        <f t="shared" si="180"/>
        <v/>
      </c>
    </row>
    <row r="428" spans="1:28" s="1" customFormat="1" ht="18" hidden="1" customHeight="1" thickTop="1">
      <c r="A428" s="443"/>
      <c r="B428" s="516"/>
      <c r="C428" s="518"/>
      <c r="D428" s="518"/>
      <c r="E428" s="518"/>
      <c r="F428" s="64" t="str">
        <f>IF(C427&gt;0,VLOOKUP(C427,女子登録情報!$A$1:$H$2000,5,0),"")</f>
        <v/>
      </c>
      <c r="G428" s="426"/>
      <c r="H428" s="426"/>
      <c r="I428" s="162"/>
      <c r="J428" s="162"/>
      <c r="K428" s="9" t="s">
        <v>38</v>
      </c>
      <c r="L428" s="65"/>
      <c r="M428" s="6" t="str">
        <f>IF(L428&gt;0,VLOOKUP(L428,女子登録情報!$J$2:$K$21,2,0),"")</f>
        <v/>
      </c>
      <c r="N428" s="9"/>
      <c r="O428" s="70"/>
      <c r="P428" s="68" t="str">
        <f t="shared" si="179"/>
        <v/>
      </c>
      <c r="Q428" s="68"/>
      <c r="R428" s="69"/>
      <c r="S428" s="509"/>
      <c r="T428" s="510"/>
      <c r="U428" s="507"/>
      <c r="V428" s="507"/>
      <c r="AB428" s="178" t="str">
        <f t="shared" si="180"/>
        <v/>
      </c>
    </row>
    <row r="429" spans="1:28" s="1" customFormat="1" ht="18" hidden="1" customHeight="1" thickTop="1">
      <c r="A429" s="444"/>
      <c r="B429" s="511" t="s">
        <v>39</v>
      </c>
      <c r="C429" s="512"/>
      <c r="D429" s="73"/>
      <c r="E429" s="73"/>
      <c r="F429" s="74"/>
      <c r="G429" s="427"/>
      <c r="H429" s="427"/>
      <c r="I429" s="163"/>
      <c r="J429" s="163"/>
      <c r="K429" s="10" t="s">
        <v>40</v>
      </c>
      <c r="L429" s="66"/>
      <c r="M429" s="12" t="str">
        <f>IF(L429&gt;0,VLOOKUP(L429,女子登録情報!$J$2:$K$21,2,0),"")</f>
        <v/>
      </c>
      <c r="N429" s="13"/>
      <c r="O429" s="71"/>
      <c r="P429" s="68" t="str">
        <f t="shared" si="179"/>
        <v/>
      </c>
      <c r="Q429" s="198"/>
      <c r="R429" s="72"/>
      <c r="S429" s="513"/>
      <c r="T429" s="514"/>
      <c r="U429" s="508"/>
      <c r="V429" s="508"/>
      <c r="AB429" s="178" t="str">
        <f t="shared" si="180"/>
        <v/>
      </c>
    </row>
    <row r="430" spans="1:28" s="1" customFormat="1" ht="18" hidden="1" customHeight="1" thickTop="1">
      <c r="A430" s="442">
        <v>144</v>
      </c>
      <c r="B430" s="515" t="s">
        <v>41</v>
      </c>
      <c r="C430" s="517"/>
      <c r="D430" s="517" t="str">
        <f>IF(C430&gt;0,VLOOKUP(C430,女子登録情報!$A$1:$H$2000,3,0),"")</f>
        <v/>
      </c>
      <c r="E430" s="517" t="str">
        <f>IF(C430&gt;0,VLOOKUP(C430,女子登録情報!$A$1:$H$2000,4,0),"")</f>
        <v/>
      </c>
      <c r="F430" s="63" t="str">
        <f>IF(C430&gt;0,VLOOKUP(C430,女子登録情報!$A$1:$H$2000,8,0),"")</f>
        <v/>
      </c>
      <c r="G430" s="425" t="e">
        <f>IF(F431&gt;0,VLOOKUP(F431,女子登録情報!$O$2:$P$48,2,0),"")</f>
        <v>#N/A</v>
      </c>
      <c r="H430" s="425" t="str">
        <f t="shared" ref="H430" si="195">IF(C430&gt;0,TEXT(C430,"100000000"),"")</f>
        <v/>
      </c>
      <c r="I430" s="162"/>
      <c r="J430" s="162"/>
      <c r="K430" s="4" t="s">
        <v>36</v>
      </c>
      <c r="L430" s="65"/>
      <c r="M430" s="6" t="str">
        <f>IF(L430&gt;0,VLOOKUP(L430,女子登録情報!$J$1:$K$21,2,0),"")</f>
        <v/>
      </c>
      <c r="N430" s="4" t="s">
        <v>37</v>
      </c>
      <c r="O430" s="67"/>
      <c r="P430" s="68" t="str">
        <f t="shared" si="179"/>
        <v/>
      </c>
      <c r="Q430" s="68"/>
      <c r="R430" s="69"/>
      <c r="S430" s="504"/>
      <c r="T430" s="505"/>
      <c r="U430" s="506"/>
      <c r="V430" s="506"/>
      <c r="AB430" s="178" t="str">
        <f t="shared" si="180"/>
        <v/>
      </c>
    </row>
    <row r="431" spans="1:28" s="1" customFormat="1" ht="18" hidden="1" customHeight="1" thickTop="1">
      <c r="A431" s="443"/>
      <c r="B431" s="516"/>
      <c r="C431" s="518"/>
      <c r="D431" s="518"/>
      <c r="E431" s="518"/>
      <c r="F431" s="64" t="str">
        <f>IF(C430&gt;0,VLOOKUP(C430,女子登録情報!$A$1:$H$2000,5,0),"")</f>
        <v/>
      </c>
      <c r="G431" s="426"/>
      <c r="H431" s="426"/>
      <c r="I431" s="162"/>
      <c r="J431" s="162"/>
      <c r="K431" s="9" t="s">
        <v>38</v>
      </c>
      <c r="L431" s="65"/>
      <c r="M431" s="6" t="str">
        <f>IF(L431&gt;0,VLOOKUP(L431,女子登録情報!$J$2:$K$21,2,0),"")</f>
        <v/>
      </c>
      <c r="N431" s="9"/>
      <c r="O431" s="70"/>
      <c r="P431" s="68" t="str">
        <f t="shared" si="179"/>
        <v/>
      </c>
      <c r="Q431" s="68"/>
      <c r="R431" s="69"/>
      <c r="S431" s="509"/>
      <c r="T431" s="510"/>
      <c r="U431" s="507"/>
      <c r="V431" s="507"/>
      <c r="AB431" s="178" t="str">
        <f t="shared" si="180"/>
        <v/>
      </c>
    </row>
    <row r="432" spans="1:28" s="1" customFormat="1" ht="18" hidden="1" customHeight="1" thickTop="1">
      <c r="A432" s="444"/>
      <c r="B432" s="511" t="s">
        <v>39</v>
      </c>
      <c r="C432" s="512"/>
      <c r="D432" s="73"/>
      <c r="E432" s="73"/>
      <c r="F432" s="74"/>
      <c r="G432" s="427"/>
      <c r="H432" s="427"/>
      <c r="I432" s="163"/>
      <c r="J432" s="163"/>
      <c r="K432" s="10" t="s">
        <v>40</v>
      </c>
      <c r="L432" s="66"/>
      <c r="M432" s="12" t="str">
        <f>IF(L432&gt;0,VLOOKUP(L432,女子登録情報!$J$2:$K$21,2,0),"")</f>
        <v/>
      </c>
      <c r="N432" s="13"/>
      <c r="O432" s="71"/>
      <c r="P432" s="68" t="str">
        <f t="shared" si="179"/>
        <v/>
      </c>
      <c r="Q432" s="198"/>
      <c r="R432" s="72"/>
      <c r="S432" s="513"/>
      <c r="T432" s="514"/>
      <c r="U432" s="508"/>
      <c r="V432" s="508"/>
      <c r="AB432" s="178" t="str">
        <f t="shared" si="180"/>
        <v/>
      </c>
    </row>
    <row r="433" spans="1:28" s="1" customFormat="1" ht="18" hidden="1" customHeight="1" thickTop="1">
      <c r="A433" s="442">
        <v>145</v>
      </c>
      <c r="B433" s="515" t="s">
        <v>41</v>
      </c>
      <c r="C433" s="517"/>
      <c r="D433" s="517" t="str">
        <f>IF(C433&gt;0,VLOOKUP(C433,女子登録情報!$A$1:$H$2000,3,0),"")</f>
        <v/>
      </c>
      <c r="E433" s="517" t="str">
        <f>IF(C433&gt;0,VLOOKUP(C433,女子登録情報!$A$1:$H$2000,4,0),"")</f>
        <v/>
      </c>
      <c r="F433" s="63" t="str">
        <f>IF(C433&gt;0,VLOOKUP(C433,女子登録情報!$A$1:$H$2000,8,0),"")</f>
        <v/>
      </c>
      <c r="G433" s="425" t="e">
        <f>IF(F434&gt;0,VLOOKUP(F434,女子登録情報!$O$2:$P$48,2,0),"")</f>
        <v>#N/A</v>
      </c>
      <c r="H433" s="425" t="str">
        <f t="shared" ref="H433" si="196">IF(C433&gt;0,TEXT(C433,"100000000"),"")</f>
        <v/>
      </c>
      <c r="I433" s="162"/>
      <c r="J433" s="162"/>
      <c r="K433" s="4" t="s">
        <v>36</v>
      </c>
      <c r="L433" s="65"/>
      <c r="M433" s="6" t="str">
        <f>IF(L433&gt;0,VLOOKUP(L433,女子登録情報!$J$1:$K$21,2,0),"")</f>
        <v/>
      </c>
      <c r="N433" s="4" t="s">
        <v>37</v>
      </c>
      <c r="O433" s="67"/>
      <c r="P433" s="68" t="str">
        <f t="shared" si="179"/>
        <v/>
      </c>
      <c r="Q433" s="68"/>
      <c r="R433" s="69"/>
      <c r="S433" s="504"/>
      <c r="T433" s="505"/>
      <c r="U433" s="506"/>
      <c r="V433" s="506"/>
      <c r="AB433" s="178" t="str">
        <f t="shared" si="180"/>
        <v/>
      </c>
    </row>
    <row r="434" spans="1:28" s="1" customFormat="1" ht="18" hidden="1" customHeight="1" thickTop="1">
      <c r="A434" s="443"/>
      <c r="B434" s="516"/>
      <c r="C434" s="518"/>
      <c r="D434" s="518"/>
      <c r="E434" s="518"/>
      <c r="F434" s="64" t="str">
        <f>IF(C433&gt;0,VLOOKUP(C433,女子登録情報!$A$1:$H$2000,5,0),"")</f>
        <v/>
      </c>
      <c r="G434" s="426"/>
      <c r="H434" s="426"/>
      <c r="I434" s="162"/>
      <c r="J434" s="162"/>
      <c r="K434" s="9" t="s">
        <v>38</v>
      </c>
      <c r="L434" s="65"/>
      <c r="M434" s="6" t="str">
        <f>IF(L434&gt;0,VLOOKUP(L434,女子登録情報!$J$2:$K$21,2,0),"")</f>
        <v/>
      </c>
      <c r="N434" s="9"/>
      <c r="O434" s="70"/>
      <c r="P434" s="68" t="str">
        <f t="shared" si="179"/>
        <v/>
      </c>
      <c r="Q434" s="68"/>
      <c r="R434" s="69"/>
      <c r="S434" s="509"/>
      <c r="T434" s="510"/>
      <c r="U434" s="507"/>
      <c r="V434" s="507"/>
      <c r="AB434" s="178" t="str">
        <f t="shared" si="180"/>
        <v/>
      </c>
    </row>
    <row r="435" spans="1:28" s="1" customFormat="1" ht="18" hidden="1" customHeight="1" thickTop="1">
      <c r="A435" s="444"/>
      <c r="B435" s="511" t="s">
        <v>39</v>
      </c>
      <c r="C435" s="512"/>
      <c r="D435" s="73"/>
      <c r="E435" s="73"/>
      <c r="F435" s="74"/>
      <c r="G435" s="427"/>
      <c r="H435" s="427"/>
      <c r="I435" s="163"/>
      <c r="J435" s="163"/>
      <c r="K435" s="10" t="s">
        <v>40</v>
      </c>
      <c r="L435" s="66"/>
      <c r="M435" s="12" t="str">
        <f>IF(L435&gt;0,VLOOKUP(L435,女子登録情報!$J$2:$K$21,2,0),"")</f>
        <v/>
      </c>
      <c r="N435" s="13"/>
      <c r="O435" s="71"/>
      <c r="P435" s="68" t="str">
        <f t="shared" si="179"/>
        <v/>
      </c>
      <c r="Q435" s="198"/>
      <c r="R435" s="72"/>
      <c r="S435" s="513"/>
      <c r="T435" s="514"/>
      <c r="U435" s="508"/>
      <c r="V435" s="508"/>
      <c r="AB435" s="178" t="str">
        <f t="shared" si="180"/>
        <v/>
      </c>
    </row>
    <row r="436" spans="1:28" s="1" customFormat="1" ht="18" hidden="1" customHeight="1" thickTop="1">
      <c r="A436" s="442">
        <v>146</v>
      </c>
      <c r="B436" s="515" t="s">
        <v>41</v>
      </c>
      <c r="C436" s="517"/>
      <c r="D436" s="517" t="str">
        <f>IF(C436&gt;0,VLOOKUP(C436,女子登録情報!$A$1:$H$2000,3,0),"")</f>
        <v/>
      </c>
      <c r="E436" s="517" t="str">
        <f>IF(C436&gt;0,VLOOKUP(C436,女子登録情報!$A$1:$H$2000,4,0),"")</f>
        <v/>
      </c>
      <c r="F436" s="63" t="str">
        <f>IF(C436&gt;0,VLOOKUP(C436,女子登録情報!$A$1:$H$2000,8,0),"")</f>
        <v/>
      </c>
      <c r="G436" s="425" t="e">
        <f>IF(F437&gt;0,VLOOKUP(F437,女子登録情報!$O$2:$P$48,2,0),"")</f>
        <v>#N/A</v>
      </c>
      <c r="H436" s="425" t="str">
        <f t="shared" ref="H436" si="197">IF(C436&gt;0,TEXT(C436,"100000000"),"")</f>
        <v/>
      </c>
      <c r="I436" s="162"/>
      <c r="J436" s="162"/>
      <c r="K436" s="4" t="s">
        <v>36</v>
      </c>
      <c r="L436" s="65"/>
      <c r="M436" s="6" t="str">
        <f>IF(L436&gt;0,VLOOKUP(L436,女子登録情報!$J$1:$K$21,2,0),"")</f>
        <v/>
      </c>
      <c r="N436" s="4" t="s">
        <v>37</v>
      </c>
      <c r="O436" s="67"/>
      <c r="P436" s="68" t="str">
        <f t="shared" si="179"/>
        <v/>
      </c>
      <c r="Q436" s="68"/>
      <c r="R436" s="69"/>
      <c r="S436" s="504"/>
      <c r="T436" s="505"/>
      <c r="U436" s="506"/>
      <c r="V436" s="506"/>
      <c r="AB436" s="178" t="str">
        <f t="shared" si="180"/>
        <v/>
      </c>
    </row>
    <row r="437" spans="1:28" s="1" customFormat="1" ht="18" hidden="1" customHeight="1" thickTop="1">
      <c r="A437" s="443"/>
      <c r="B437" s="516"/>
      <c r="C437" s="518"/>
      <c r="D437" s="518"/>
      <c r="E437" s="518"/>
      <c r="F437" s="64" t="str">
        <f>IF(C436&gt;0,VLOOKUP(C436,女子登録情報!$A$1:$H$2000,5,0),"")</f>
        <v/>
      </c>
      <c r="G437" s="426"/>
      <c r="H437" s="426"/>
      <c r="I437" s="162"/>
      <c r="J437" s="162"/>
      <c r="K437" s="9" t="s">
        <v>38</v>
      </c>
      <c r="L437" s="65"/>
      <c r="M437" s="6" t="str">
        <f>IF(L437&gt;0,VLOOKUP(L437,女子登録情報!$J$2:$K$21,2,0),"")</f>
        <v/>
      </c>
      <c r="N437" s="9"/>
      <c r="O437" s="70"/>
      <c r="P437" s="68" t="str">
        <f t="shared" si="179"/>
        <v/>
      </c>
      <c r="Q437" s="68"/>
      <c r="R437" s="69"/>
      <c r="S437" s="509"/>
      <c r="T437" s="510"/>
      <c r="U437" s="507"/>
      <c r="V437" s="507"/>
      <c r="AB437" s="178" t="str">
        <f t="shared" si="180"/>
        <v/>
      </c>
    </row>
    <row r="438" spans="1:28" s="1" customFormat="1" ht="18" hidden="1" customHeight="1" thickTop="1">
      <c r="A438" s="444"/>
      <c r="B438" s="511" t="s">
        <v>39</v>
      </c>
      <c r="C438" s="512"/>
      <c r="D438" s="73"/>
      <c r="E438" s="73"/>
      <c r="F438" s="74"/>
      <c r="G438" s="427"/>
      <c r="H438" s="427"/>
      <c r="I438" s="163"/>
      <c r="J438" s="163"/>
      <c r="K438" s="10" t="s">
        <v>40</v>
      </c>
      <c r="L438" s="66"/>
      <c r="M438" s="12" t="str">
        <f>IF(L438&gt;0,VLOOKUP(L438,女子登録情報!$J$2:$K$21,2,0),"")</f>
        <v/>
      </c>
      <c r="N438" s="13"/>
      <c r="O438" s="71"/>
      <c r="P438" s="68" t="str">
        <f t="shared" si="179"/>
        <v/>
      </c>
      <c r="Q438" s="198"/>
      <c r="R438" s="72"/>
      <c r="S438" s="513"/>
      <c r="T438" s="514"/>
      <c r="U438" s="508"/>
      <c r="V438" s="508"/>
      <c r="AB438" s="178" t="str">
        <f t="shared" si="180"/>
        <v/>
      </c>
    </row>
    <row r="439" spans="1:28" s="1" customFormat="1" ht="18" hidden="1" customHeight="1" thickTop="1">
      <c r="A439" s="442">
        <v>147</v>
      </c>
      <c r="B439" s="515" t="s">
        <v>41</v>
      </c>
      <c r="C439" s="517"/>
      <c r="D439" s="517" t="str">
        <f>IF(C439&gt;0,VLOOKUP(C439,女子登録情報!$A$1:$H$2000,3,0),"")</f>
        <v/>
      </c>
      <c r="E439" s="517" t="str">
        <f>IF(C439&gt;0,VLOOKUP(C439,女子登録情報!$A$1:$H$2000,4,0),"")</f>
        <v/>
      </c>
      <c r="F439" s="63" t="str">
        <f>IF(C439&gt;0,VLOOKUP(C439,女子登録情報!$A$1:$H$2000,8,0),"")</f>
        <v/>
      </c>
      <c r="G439" s="425" t="e">
        <f>IF(F440&gt;0,VLOOKUP(F440,女子登録情報!$O$2:$P$48,2,0),"")</f>
        <v>#N/A</v>
      </c>
      <c r="H439" s="425" t="str">
        <f t="shared" ref="H439" si="198">IF(C439&gt;0,TEXT(C439,"100000000"),"")</f>
        <v/>
      </c>
      <c r="I439" s="162"/>
      <c r="J439" s="162"/>
      <c r="K439" s="4" t="s">
        <v>36</v>
      </c>
      <c r="L439" s="65"/>
      <c r="M439" s="6" t="str">
        <f>IF(L439&gt;0,VLOOKUP(L439,女子登録情報!$J$1:$K$21,2,0),"")</f>
        <v/>
      </c>
      <c r="N439" s="4" t="s">
        <v>37</v>
      </c>
      <c r="O439" s="67"/>
      <c r="P439" s="68" t="str">
        <f t="shared" si="179"/>
        <v/>
      </c>
      <c r="Q439" s="68"/>
      <c r="R439" s="69"/>
      <c r="S439" s="504"/>
      <c r="T439" s="505"/>
      <c r="U439" s="506"/>
      <c r="V439" s="506"/>
      <c r="AB439" s="178" t="str">
        <f t="shared" si="180"/>
        <v/>
      </c>
    </row>
    <row r="440" spans="1:28" s="1" customFormat="1" ht="18" hidden="1" customHeight="1" thickTop="1">
      <c r="A440" s="443"/>
      <c r="B440" s="516"/>
      <c r="C440" s="518"/>
      <c r="D440" s="518"/>
      <c r="E440" s="518"/>
      <c r="F440" s="64" t="str">
        <f>IF(C439&gt;0,VLOOKUP(C439,女子登録情報!$A$1:$H$2000,5,0),"")</f>
        <v/>
      </c>
      <c r="G440" s="426"/>
      <c r="H440" s="426"/>
      <c r="I440" s="162"/>
      <c r="J440" s="162"/>
      <c r="K440" s="9" t="s">
        <v>38</v>
      </c>
      <c r="L440" s="65"/>
      <c r="M440" s="6" t="str">
        <f>IF(L440&gt;0,VLOOKUP(L440,女子登録情報!$J$2:$K$21,2,0),"")</f>
        <v/>
      </c>
      <c r="N440" s="9"/>
      <c r="O440" s="70"/>
      <c r="P440" s="68" t="str">
        <f t="shared" si="179"/>
        <v/>
      </c>
      <c r="Q440" s="68"/>
      <c r="R440" s="69"/>
      <c r="S440" s="509"/>
      <c r="T440" s="510"/>
      <c r="U440" s="507"/>
      <c r="V440" s="507"/>
      <c r="AB440" s="178" t="str">
        <f t="shared" si="180"/>
        <v/>
      </c>
    </row>
    <row r="441" spans="1:28" s="1" customFormat="1" ht="18" hidden="1" customHeight="1" thickTop="1">
      <c r="A441" s="444"/>
      <c r="B441" s="511" t="s">
        <v>39</v>
      </c>
      <c r="C441" s="512"/>
      <c r="D441" s="73"/>
      <c r="E441" s="73"/>
      <c r="F441" s="74"/>
      <c r="G441" s="427"/>
      <c r="H441" s="427"/>
      <c r="I441" s="163"/>
      <c r="J441" s="163"/>
      <c r="K441" s="10" t="s">
        <v>40</v>
      </c>
      <c r="L441" s="66"/>
      <c r="M441" s="12" t="str">
        <f>IF(L441&gt;0,VLOOKUP(L441,女子登録情報!$J$2:$K$21,2,0),"")</f>
        <v/>
      </c>
      <c r="N441" s="13"/>
      <c r="O441" s="71"/>
      <c r="P441" s="68" t="str">
        <f t="shared" si="179"/>
        <v/>
      </c>
      <c r="Q441" s="198"/>
      <c r="R441" s="72"/>
      <c r="S441" s="513"/>
      <c r="T441" s="514"/>
      <c r="U441" s="508"/>
      <c r="V441" s="508"/>
      <c r="AB441" s="178" t="str">
        <f t="shared" si="180"/>
        <v/>
      </c>
    </row>
    <row r="442" spans="1:28" s="1" customFormat="1" ht="18" hidden="1" customHeight="1" thickTop="1">
      <c r="A442" s="442">
        <v>148</v>
      </c>
      <c r="B442" s="515" t="s">
        <v>41</v>
      </c>
      <c r="C442" s="517"/>
      <c r="D442" s="517" t="str">
        <f>IF(C442&gt;0,VLOOKUP(C442,女子登録情報!$A$1:$H$2000,3,0),"")</f>
        <v/>
      </c>
      <c r="E442" s="517" t="str">
        <f>IF(C442&gt;0,VLOOKUP(C442,女子登録情報!$A$1:$H$2000,4,0),"")</f>
        <v/>
      </c>
      <c r="F442" s="63" t="str">
        <f>IF(C442&gt;0,VLOOKUP(C442,女子登録情報!$A$1:$H$2000,8,0),"")</f>
        <v/>
      </c>
      <c r="G442" s="425" t="e">
        <f>IF(F443&gt;0,VLOOKUP(F443,女子登録情報!$O$2:$P$48,2,0),"")</f>
        <v>#N/A</v>
      </c>
      <c r="H442" s="425" t="str">
        <f t="shared" ref="H442" si="199">IF(C442&gt;0,TEXT(C442,"100000000"),"")</f>
        <v/>
      </c>
      <c r="I442" s="162"/>
      <c r="J442" s="162"/>
      <c r="K442" s="4" t="s">
        <v>36</v>
      </c>
      <c r="L442" s="65"/>
      <c r="M442" s="6" t="str">
        <f>IF(L442&gt;0,VLOOKUP(L442,女子登録情報!$J$1:$K$21,2,0),"")</f>
        <v/>
      </c>
      <c r="N442" s="4" t="s">
        <v>37</v>
      </c>
      <c r="O442" s="67"/>
      <c r="P442" s="68" t="str">
        <f t="shared" si="179"/>
        <v/>
      </c>
      <c r="Q442" s="68"/>
      <c r="R442" s="69"/>
      <c r="S442" s="504"/>
      <c r="T442" s="505"/>
      <c r="U442" s="506"/>
      <c r="V442" s="506"/>
      <c r="AB442" s="178" t="str">
        <f t="shared" si="180"/>
        <v/>
      </c>
    </row>
    <row r="443" spans="1:28" s="1" customFormat="1" ht="18" hidden="1" customHeight="1" thickTop="1">
      <c r="A443" s="443"/>
      <c r="B443" s="516"/>
      <c r="C443" s="518"/>
      <c r="D443" s="518"/>
      <c r="E443" s="518"/>
      <c r="F443" s="64" t="str">
        <f>IF(C442&gt;0,VLOOKUP(C442,女子登録情報!$A$1:$H$2000,5,0),"")</f>
        <v/>
      </c>
      <c r="G443" s="426"/>
      <c r="H443" s="426"/>
      <c r="I443" s="162"/>
      <c r="J443" s="162"/>
      <c r="K443" s="9" t="s">
        <v>38</v>
      </c>
      <c r="L443" s="65"/>
      <c r="M443" s="6" t="str">
        <f>IF(L443&gt;0,VLOOKUP(L443,女子登録情報!$J$2:$K$21,2,0),"")</f>
        <v/>
      </c>
      <c r="N443" s="9"/>
      <c r="O443" s="70"/>
      <c r="P443" s="68" t="str">
        <f t="shared" si="179"/>
        <v/>
      </c>
      <c r="Q443" s="68"/>
      <c r="R443" s="69"/>
      <c r="S443" s="509"/>
      <c r="T443" s="510"/>
      <c r="U443" s="507"/>
      <c r="V443" s="507"/>
      <c r="AB443" s="178" t="str">
        <f t="shared" si="180"/>
        <v/>
      </c>
    </row>
    <row r="444" spans="1:28" s="1" customFormat="1" ht="18" hidden="1" customHeight="1" thickTop="1">
      <c r="A444" s="444"/>
      <c r="B444" s="511" t="s">
        <v>39</v>
      </c>
      <c r="C444" s="512"/>
      <c r="D444" s="73"/>
      <c r="E444" s="73"/>
      <c r="F444" s="74"/>
      <c r="G444" s="427"/>
      <c r="H444" s="427"/>
      <c r="I444" s="163"/>
      <c r="J444" s="163"/>
      <c r="K444" s="10" t="s">
        <v>40</v>
      </c>
      <c r="L444" s="66"/>
      <c r="M444" s="12" t="str">
        <f>IF(L444&gt;0,VLOOKUP(L444,女子登録情報!$J$2:$K$21,2,0),"")</f>
        <v/>
      </c>
      <c r="N444" s="13"/>
      <c r="O444" s="71"/>
      <c r="P444" s="68" t="str">
        <f t="shared" si="179"/>
        <v/>
      </c>
      <c r="Q444" s="198"/>
      <c r="R444" s="72"/>
      <c r="S444" s="513"/>
      <c r="T444" s="514"/>
      <c r="U444" s="508"/>
      <c r="V444" s="508"/>
      <c r="AB444" s="178" t="str">
        <f t="shared" si="180"/>
        <v/>
      </c>
    </row>
    <row r="445" spans="1:28" s="1" customFormat="1" ht="18" hidden="1" customHeight="1" thickTop="1">
      <c r="A445" s="442">
        <v>149</v>
      </c>
      <c r="B445" s="515" t="s">
        <v>41</v>
      </c>
      <c r="C445" s="517"/>
      <c r="D445" s="517" t="str">
        <f>IF(C445&gt;0,VLOOKUP(C445,女子登録情報!$A$1:$H$2000,3,0),"")</f>
        <v/>
      </c>
      <c r="E445" s="517" t="str">
        <f>IF(C445&gt;0,VLOOKUP(C445,女子登録情報!$A$1:$H$2000,4,0),"")</f>
        <v/>
      </c>
      <c r="F445" s="63" t="str">
        <f>IF(C445&gt;0,VLOOKUP(C445,女子登録情報!$A$1:$H$2000,8,0),"")</f>
        <v/>
      </c>
      <c r="G445" s="425" t="e">
        <f>IF(F446&gt;0,VLOOKUP(F446,女子登録情報!$O$2:$P$48,2,0),"")</f>
        <v>#N/A</v>
      </c>
      <c r="H445" s="425" t="str">
        <f t="shared" ref="H445" si="200">IF(C445&gt;0,TEXT(C445,"100000000"),"")</f>
        <v/>
      </c>
      <c r="I445" s="162"/>
      <c r="J445" s="162"/>
      <c r="K445" s="4" t="s">
        <v>36</v>
      </c>
      <c r="L445" s="65"/>
      <c r="M445" s="6" t="str">
        <f>IF(L445&gt;0,VLOOKUP(L445,女子登録情報!$J$1:$K$21,2,0),"")</f>
        <v/>
      </c>
      <c r="N445" s="4" t="s">
        <v>37</v>
      </c>
      <c r="O445" s="67"/>
      <c r="P445" s="68" t="str">
        <f t="shared" si="179"/>
        <v/>
      </c>
      <c r="Q445" s="68"/>
      <c r="R445" s="69"/>
      <c r="S445" s="504"/>
      <c r="T445" s="505"/>
      <c r="U445" s="506"/>
      <c r="V445" s="506"/>
      <c r="AB445" s="178" t="str">
        <f t="shared" si="180"/>
        <v/>
      </c>
    </row>
    <row r="446" spans="1:28" s="1" customFormat="1" ht="18" hidden="1" customHeight="1" thickTop="1">
      <c r="A446" s="443"/>
      <c r="B446" s="516"/>
      <c r="C446" s="518"/>
      <c r="D446" s="518"/>
      <c r="E446" s="518"/>
      <c r="F446" s="64" t="str">
        <f>IF(C445&gt;0,VLOOKUP(C445,女子登録情報!$A$1:$H$2000,5,0),"")</f>
        <v/>
      </c>
      <c r="G446" s="426"/>
      <c r="H446" s="426"/>
      <c r="I446" s="162"/>
      <c r="J446" s="162"/>
      <c r="K446" s="9" t="s">
        <v>38</v>
      </c>
      <c r="L446" s="65"/>
      <c r="M446" s="6" t="str">
        <f>IF(L446&gt;0,VLOOKUP(L446,女子登録情報!$J$2:$K$21,2,0),"")</f>
        <v/>
      </c>
      <c r="N446" s="9"/>
      <c r="O446" s="70"/>
      <c r="P446" s="68" t="str">
        <f t="shared" si="179"/>
        <v/>
      </c>
      <c r="Q446" s="68"/>
      <c r="R446" s="69"/>
      <c r="S446" s="509"/>
      <c r="T446" s="510"/>
      <c r="U446" s="507"/>
      <c r="V446" s="507"/>
      <c r="AB446" s="178" t="str">
        <f t="shared" si="180"/>
        <v/>
      </c>
    </row>
    <row r="447" spans="1:28" s="1" customFormat="1" ht="18" hidden="1" customHeight="1" thickTop="1">
      <c r="A447" s="444"/>
      <c r="B447" s="511" t="s">
        <v>39</v>
      </c>
      <c r="C447" s="512"/>
      <c r="D447" s="73"/>
      <c r="E447" s="73"/>
      <c r="F447" s="74"/>
      <c r="G447" s="427"/>
      <c r="H447" s="427"/>
      <c r="I447" s="163"/>
      <c r="J447" s="163"/>
      <c r="K447" s="10" t="s">
        <v>40</v>
      </c>
      <c r="L447" s="66"/>
      <c r="M447" s="12" t="str">
        <f>IF(L447&gt;0,VLOOKUP(L447,女子登録情報!$J$2:$K$21,2,0),"")</f>
        <v/>
      </c>
      <c r="N447" s="13"/>
      <c r="O447" s="71"/>
      <c r="P447" s="68" t="str">
        <f t="shared" si="179"/>
        <v/>
      </c>
      <c r="Q447" s="198"/>
      <c r="R447" s="72"/>
      <c r="S447" s="513"/>
      <c r="T447" s="514"/>
      <c r="U447" s="508"/>
      <c r="V447" s="508"/>
      <c r="AB447" s="178" t="str">
        <f t="shared" si="180"/>
        <v/>
      </c>
    </row>
    <row r="448" spans="1:28" s="1" customFormat="1" ht="18" hidden="1" customHeight="1" thickTop="1">
      <c r="A448" s="442">
        <v>150</v>
      </c>
      <c r="B448" s="515" t="s">
        <v>41</v>
      </c>
      <c r="C448" s="517"/>
      <c r="D448" s="517" t="str">
        <f>IF(C448&gt;0,VLOOKUP(C448,女子登録情報!$A$1:$H$2000,3,0),"")</f>
        <v/>
      </c>
      <c r="E448" s="517" t="str">
        <f>IF(C448&gt;0,VLOOKUP(C448,女子登録情報!$A$1:$H$2000,4,0),"")</f>
        <v/>
      </c>
      <c r="F448" s="63" t="str">
        <f>IF(C448&gt;0,VLOOKUP(C448,女子登録情報!$A$1:$H$2000,8,0),"")</f>
        <v/>
      </c>
      <c r="G448" s="425" t="e">
        <f>IF(F449&gt;0,VLOOKUP(F449,女子登録情報!$O$2:$P$48,2,0),"")</f>
        <v>#N/A</v>
      </c>
      <c r="H448" s="425" t="str">
        <f t="shared" ref="H448" si="201">IF(C448&gt;0,TEXT(C448,"100000000"),"")</f>
        <v/>
      </c>
      <c r="I448" s="162"/>
      <c r="J448" s="162"/>
      <c r="K448" s="4" t="s">
        <v>36</v>
      </c>
      <c r="L448" s="65"/>
      <c r="M448" s="6" t="str">
        <f>IF(L448&gt;0,VLOOKUP(L448,女子登録情報!$J$1:$K$21,2,0),"")</f>
        <v/>
      </c>
      <c r="N448" s="4" t="s">
        <v>37</v>
      </c>
      <c r="O448" s="67"/>
      <c r="P448" s="68" t="str">
        <f t="shared" si="179"/>
        <v/>
      </c>
      <c r="Q448" s="68"/>
      <c r="R448" s="69"/>
      <c r="S448" s="504"/>
      <c r="T448" s="505"/>
      <c r="U448" s="506"/>
      <c r="V448" s="506"/>
      <c r="AB448" s="178" t="str">
        <f t="shared" si="180"/>
        <v/>
      </c>
    </row>
    <row r="449" spans="1:28" s="1" customFormat="1" ht="18" hidden="1" customHeight="1" thickTop="1">
      <c r="A449" s="443"/>
      <c r="B449" s="516"/>
      <c r="C449" s="518"/>
      <c r="D449" s="518"/>
      <c r="E449" s="518"/>
      <c r="F449" s="64" t="str">
        <f>IF(C448&gt;0,VLOOKUP(C448,女子登録情報!$A$1:$H$2000,5,0),"")</f>
        <v/>
      </c>
      <c r="G449" s="426"/>
      <c r="H449" s="426"/>
      <c r="I449" s="162"/>
      <c r="J449" s="162"/>
      <c r="K449" s="9" t="s">
        <v>38</v>
      </c>
      <c r="L449" s="65"/>
      <c r="M449" s="6" t="str">
        <f>IF(L449&gt;0,VLOOKUP(L449,女子登録情報!$J$2:$K$21,2,0),"")</f>
        <v/>
      </c>
      <c r="N449" s="9"/>
      <c r="O449" s="70"/>
      <c r="P449" s="68" t="str">
        <f t="shared" ref="P449:P450" si="202">IF(M449="","",LEFT(M449,5)&amp;" "&amp;IF(OR(LEFT(M449,3)*1&lt;70,LEFT(M449,3)*1&gt;100),REPT(0,7-LEN(O449)),REPT(0,5-LEN(O449)))&amp;O449)</f>
        <v/>
      </c>
      <c r="Q449" s="68"/>
      <c r="R449" s="69"/>
      <c r="S449" s="509"/>
      <c r="T449" s="510"/>
      <c r="U449" s="507"/>
      <c r="V449" s="507"/>
      <c r="AB449" s="178" t="str">
        <f t="shared" ref="AB449:AB450" si="203">IF($C449="","",IF(E449="",1,0))</f>
        <v/>
      </c>
    </row>
    <row r="450" spans="1:28" s="1" customFormat="1" ht="18" hidden="1" customHeight="1" thickTop="1">
      <c r="A450" s="444"/>
      <c r="B450" s="511" t="s">
        <v>39</v>
      </c>
      <c r="C450" s="512"/>
      <c r="D450" s="73"/>
      <c r="E450" s="73"/>
      <c r="F450" s="74"/>
      <c r="G450" s="427"/>
      <c r="H450" s="427"/>
      <c r="I450" s="163"/>
      <c r="J450" s="163"/>
      <c r="K450" s="10" t="s">
        <v>40</v>
      </c>
      <c r="L450" s="66"/>
      <c r="M450" s="12" t="str">
        <f>IF(L450&gt;0,VLOOKUP(L450,女子登録情報!$J$2:$K$21,2,0),"")</f>
        <v/>
      </c>
      <c r="N450" s="13"/>
      <c r="O450" s="71"/>
      <c r="P450" s="68" t="str">
        <f t="shared" si="202"/>
        <v/>
      </c>
      <c r="Q450" s="198"/>
      <c r="R450" s="72"/>
      <c r="S450" s="513"/>
      <c r="T450" s="514"/>
      <c r="U450" s="508"/>
      <c r="V450" s="508"/>
      <c r="AB450" s="178" t="str">
        <f t="shared" si="203"/>
        <v/>
      </c>
    </row>
    <row r="451" spans="1:28" ht="14.25" thickTop="1"/>
  </sheetData>
  <sheetProtection algorithmName="SHA-512" hashValue="Ukdx4w9slmAblfilO36qxIui3KU7WPhQIShQ8PKc5uK+RtNHePPr6WwSVmlmT3fnnJWJuag4QCLkqeHtjB46Yg==" saltValue="D8uMaTybiczCOITVFuRLYw==" spinCount="100000" sheet="1" objects="1" scenarios="1"/>
  <protectedRanges>
    <protectedRange sqref="U9:U14" name="範囲1"/>
    <protectedRange sqref="S10" name="範囲1_1_2"/>
    <protectedRange sqref="T6:T8" name="範囲1_1"/>
    <protectedRange sqref="T10:T12" name="範囲1_1_1"/>
  </protectedRanges>
  <mergeCells count="1995">
    <mergeCell ref="S11:S12"/>
    <mergeCell ref="T11:T12"/>
    <mergeCell ref="Q19:Q21"/>
    <mergeCell ref="Q22:Q24"/>
    <mergeCell ref="Q25:Q27"/>
    <mergeCell ref="Q28:Q30"/>
    <mergeCell ref="Q31:Q33"/>
    <mergeCell ref="Q34:Q36"/>
    <mergeCell ref="Q37:Q39"/>
    <mergeCell ref="Q40:Q42"/>
    <mergeCell ref="Q43:Q45"/>
    <mergeCell ref="Q46:Q48"/>
    <mergeCell ref="Q49:Q51"/>
    <mergeCell ref="Q52:Q54"/>
    <mergeCell ref="A9:N9"/>
    <mergeCell ref="A10:N10"/>
    <mergeCell ref="A11:N11"/>
    <mergeCell ref="A14:N14"/>
    <mergeCell ref="D15:T15"/>
    <mergeCell ref="D16:T16"/>
    <mergeCell ref="S19:T21"/>
    <mergeCell ref="S22:T24"/>
    <mergeCell ref="S25:T27"/>
    <mergeCell ref="S28:T30"/>
    <mergeCell ref="S31:T33"/>
    <mergeCell ref="H37:H39"/>
    <mergeCell ref="B21:C21"/>
    <mergeCell ref="D21:F21"/>
    <mergeCell ref="B27:C27"/>
    <mergeCell ref="A25:A27"/>
    <mergeCell ref="J17:J18"/>
    <mergeCell ref="J19:J21"/>
    <mergeCell ref="Z17:AE17"/>
    <mergeCell ref="Z19:Z21"/>
    <mergeCell ref="Z22:Z24"/>
    <mergeCell ref="Z25:Z27"/>
    <mergeCell ref="Z28:Z30"/>
    <mergeCell ref="I17:I18"/>
    <mergeCell ref="I19:I21"/>
    <mergeCell ref="U19:U21"/>
    <mergeCell ref="V19:V21"/>
    <mergeCell ref="Z37:Z39"/>
    <mergeCell ref="Z40:Z42"/>
    <mergeCell ref="U22:U24"/>
    <mergeCell ref="V22:V24"/>
    <mergeCell ref="U28:U30"/>
    <mergeCell ref="V28:V30"/>
    <mergeCell ref="U37:U39"/>
    <mergeCell ref="V37:V39"/>
    <mergeCell ref="U25:U27"/>
    <mergeCell ref="V25:V27"/>
    <mergeCell ref="V34:V36"/>
    <mergeCell ref="I40:I42"/>
    <mergeCell ref="J22:J24"/>
    <mergeCell ref="J25:J27"/>
    <mergeCell ref="J28:J30"/>
    <mergeCell ref="J31:J33"/>
    <mergeCell ref="J34:J36"/>
    <mergeCell ref="J37:J39"/>
    <mergeCell ref="J40:J42"/>
    <mergeCell ref="D25:D26"/>
    <mergeCell ref="E25:E26"/>
    <mergeCell ref="G25:G27"/>
    <mergeCell ref="O19:O21"/>
    <mergeCell ref="O22:O24"/>
    <mergeCell ref="R22:R24"/>
    <mergeCell ref="R25:R27"/>
    <mergeCell ref="O25:O27"/>
    <mergeCell ref="O28:O30"/>
    <mergeCell ref="R28:R30"/>
    <mergeCell ref="C22:C23"/>
    <mergeCell ref="B30:C30"/>
    <mergeCell ref="D30:F30"/>
    <mergeCell ref="A28:A30"/>
    <mergeCell ref="B28:B29"/>
    <mergeCell ref="C28:C29"/>
    <mergeCell ref="D28:D29"/>
    <mergeCell ref="H22:H24"/>
    <mergeCell ref="D24:F24"/>
    <mergeCell ref="D22:D23"/>
    <mergeCell ref="E22:E23"/>
    <mergeCell ref="G22:G24"/>
    <mergeCell ref="H28:H30"/>
    <mergeCell ref="I22:I24"/>
    <mergeCell ref="I25:I27"/>
    <mergeCell ref="H25:H27"/>
    <mergeCell ref="D27:F27"/>
    <mergeCell ref="H40:H42"/>
    <mergeCell ref="U40:U42"/>
    <mergeCell ref="V40:V42"/>
    <mergeCell ref="O31:O33"/>
    <mergeCell ref="R31:R33"/>
    <mergeCell ref="O34:O36"/>
    <mergeCell ref="R34:R36"/>
    <mergeCell ref="O37:O39"/>
    <mergeCell ref="R37:R39"/>
    <mergeCell ref="E28:E29"/>
    <mergeCell ref="G28:G30"/>
    <mergeCell ref="AL17:AR17"/>
    <mergeCell ref="B24:C24"/>
    <mergeCell ref="A34:A36"/>
    <mergeCell ref="B34:B35"/>
    <mergeCell ref="C34:C35"/>
    <mergeCell ref="D34:D35"/>
    <mergeCell ref="E34:E35"/>
    <mergeCell ref="G34:G36"/>
    <mergeCell ref="H31:H33"/>
    <mergeCell ref="U31:U33"/>
    <mergeCell ref="V31:V33"/>
    <mergeCell ref="B33:C33"/>
    <mergeCell ref="D33:F33"/>
    <mergeCell ref="A31:A33"/>
    <mergeCell ref="Z31:Z33"/>
    <mergeCell ref="Z34:Z36"/>
    <mergeCell ref="A22:A24"/>
    <mergeCell ref="B22:B23"/>
    <mergeCell ref="I28:I30"/>
    <mergeCell ref="H34:H36"/>
    <mergeCell ref="U34:U36"/>
    <mergeCell ref="D36:F36"/>
    <mergeCell ref="B31:B32"/>
    <mergeCell ref="C31:C32"/>
    <mergeCell ref="D31:D32"/>
    <mergeCell ref="E31:E32"/>
    <mergeCell ref="G31:G33"/>
    <mergeCell ref="I31:I33"/>
    <mergeCell ref="I34:I36"/>
    <mergeCell ref="A1:V3"/>
    <mergeCell ref="A19:A21"/>
    <mergeCell ref="B19:B20"/>
    <mergeCell ref="C19:C20"/>
    <mergeCell ref="D19:D20"/>
    <mergeCell ref="E19:E20"/>
    <mergeCell ref="G19:G21"/>
    <mergeCell ref="H19:H21"/>
    <mergeCell ref="A17:A18"/>
    <mergeCell ref="D17:D18"/>
    <mergeCell ref="E17:E18"/>
    <mergeCell ref="F17:F18"/>
    <mergeCell ref="K17:L18"/>
    <mergeCell ref="M17:M18"/>
    <mergeCell ref="B17:C17"/>
    <mergeCell ref="B18:C18"/>
    <mergeCell ref="A15:C15"/>
    <mergeCell ref="A16:C16"/>
    <mergeCell ref="A5:B5"/>
    <mergeCell ref="A7:B7"/>
    <mergeCell ref="C7:D7"/>
    <mergeCell ref="C5:D5"/>
    <mergeCell ref="B25:B26"/>
    <mergeCell ref="C25:C26"/>
    <mergeCell ref="F5:O5"/>
    <mergeCell ref="F7:O7"/>
    <mergeCell ref="S6:S7"/>
    <mergeCell ref="R19:R21"/>
    <mergeCell ref="A12:O12"/>
    <mergeCell ref="A13:O13"/>
    <mergeCell ref="T6:T8"/>
    <mergeCell ref="O17:T17"/>
    <mergeCell ref="S18:T18"/>
    <mergeCell ref="B42:C42"/>
    <mergeCell ref="D42:F42"/>
    <mergeCell ref="O40:O42"/>
    <mergeCell ref="R40:R42"/>
    <mergeCell ref="S34:T36"/>
    <mergeCell ref="S37:T39"/>
    <mergeCell ref="S40:T42"/>
    <mergeCell ref="A40:A42"/>
    <mergeCell ref="B40:B41"/>
    <mergeCell ref="C40:C41"/>
    <mergeCell ref="D40:D41"/>
    <mergeCell ref="E40:E41"/>
    <mergeCell ref="G40:G42"/>
    <mergeCell ref="B39:C39"/>
    <mergeCell ref="D39:F39"/>
    <mergeCell ref="A37:A39"/>
    <mergeCell ref="B37:B38"/>
    <mergeCell ref="C37:C38"/>
    <mergeCell ref="D37:D38"/>
    <mergeCell ref="E37:E38"/>
    <mergeCell ref="G37:G39"/>
    <mergeCell ref="I37:I39"/>
    <mergeCell ref="B36:C36"/>
    <mergeCell ref="H46:H48"/>
    <mergeCell ref="U46:U48"/>
    <mergeCell ref="V46:V48"/>
    <mergeCell ref="B48:C48"/>
    <mergeCell ref="A46:A48"/>
    <mergeCell ref="B46:B47"/>
    <mergeCell ref="C46:C47"/>
    <mergeCell ref="D46:D47"/>
    <mergeCell ref="E46:E47"/>
    <mergeCell ref="G46:G48"/>
    <mergeCell ref="H43:H45"/>
    <mergeCell ref="U43:U45"/>
    <mergeCell ref="V43:V45"/>
    <mergeCell ref="B45:C45"/>
    <mergeCell ref="A43:A45"/>
    <mergeCell ref="B43:B44"/>
    <mergeCell ref="C43:C44"/>
    <mergeCell ref="D43:D44"/>
    <mergeCell ref="E43:E44"/>
    <mergeCell ref="G43:G45"/>
    <mergeCell ref="I43:I45"/>
    <mergeCell ref="I46:I48"/>
    <mergeCell ref="R46:R48"/>
    <mergeCell ref="R43:R45"/>
    <mergeCell ref="O46:O48"/>
    <mergeCell ref="O43:O45"/>
    <mergeCell ref="S43:T45"/>
    <mergeCell ref="S46:T48"/>
    <mergeCell ref="J43:J45"/>
    <mergeCell ref="J46:J48"/>
    <mergeCell ref="H52:H54"/>
    <mergeCell ref="U52:U54"/>
    <mergeCell ref="V52:V54"/>
    <mergeCell ref="B54:C54"/>
    <mergeCell ref="A52:A54"/>
    <mergeCell ref="B52:B53"/>
    <mergeCell ref="C52:C53"/>
    <mergeCell ref="D52:D53"/>
    <mergeCell ref="E52:E53"/>
    <mergeCell ref="G52:G54"/>
    <mergeCell ref="H49:H51"/>
    <mergeCell ref="U49:U51"/>
    <mergeCell ref="V49:V51"/>
    <mergeCell ref="B51:C51"/>
    <mergeCell ref="A49:A51"/>
    <mergeCell ref="B49:B50"/>
    <mergeCell ref="C49:C50"/>
    <mergeCell ref="D49:D50"/>
    <mergeCell ref="E49:E50"/>
    <mergeCell ref="G49:G51"/>
    <mergeCell ref="I49:I51"/>
    <mergeCell ref="I52:I54"/>
    <mergeCell ref="O49:O51"/>
    <mergeCell ref="R52:R54"/>
    <mergeCell ref="O52:O54"/>
    <mergeCell ref="R49:R51"/>
    <mergeCell ref="S49:T51"/>
    <mergeCell ref="S52:T54"/>
    <mergeCell ref="J49:J51"/>
    <mergeCell ref="J52:J54"/>
    <mergeCell ref="H58:H60"/>
    <mergeCell ref="U58:U60"/>
    <mergeCell ref="V58:V60"/>
    <mergeCell ref="B60:C60"/>
    <mergeCell ref="A58:A60"/>
    <mergeCell ref="B58:B59"/>
    <mergeCell ref="C58:C59"/>
    <mergeCell ref="D58:D59"/>
    <mergeCell ref="E58:E59"/>
    <mergeCell ref="G58:G60"/>
    <mergeCell ref="H55:H57"/>
    <mergeCell ref="U55:U57"/>
    <mergeCell ref="V55:V57"/>
    <mergeCell ref="B57:C57"/>
    <mergeCell ref="A55:A57"/>
    <mergeCell ref="B55:B56"/>
    <mergeCell ref="C55:C56"/>
    <mergeCell ref="D55:D56"/>
    <mergeCell ref="E55:E56"/>
    <mergeCell ref="G55:G57"/>
    <mergeCell ref="I55:I57"/>
    <mergeCell ref="I58:I60"/>
    <mergeCell ref="R58:R60"/>
    <mergeCell ref="O58:O60"/>
    <mergeCell ref="R55:R57"/>
    <mergeCell ref="O55:O57"/>
    <mergeCell ref="Q55:Q57"/>
    <mergeCell ref="Q58:Q60"/>
    <mergeCell ref="S55:T57"/>
    <mergeCell ref="S58:T60"/>
    <mergeCell ref="J55:J57"/>
    <mergeCell ref="J58:J60"/>
    <mergeCell ref="H64:H66"/>
    <mergeCell ref="U64:U66"/>
    <mergeCell ref="V64:V66"/>
    <mergeCell ref="B66:C66"/>
    <mergeCell ref="A64:A66"/>
    <mergeCell ref="B64:B65"/>
    <mergeCell ref="C64:C65"/>
    <mergeCell ref="D64:D65"/>
    <mergeCell ref="E64:E65"/>
    <mergeCell ref="G64:G66"/>
    <mergeCell ref="H61:H63"/>
    <mergeCell ref="U61:U63"/>
    <mergeCell ref="V61:V63"/>
    <mergeCell ref="B63:C63"/>
    <mergeCell ref="A61:A63"/>
    <mergeCell ref="B61:B62"/>
    <mergeCell ref="C61:C62"/>
    <mergeCell ref="D61:D62"/>
    <mergeCell ref="E61:E62"/>
    <mergeCell ref="G61:G63"/>
    <mergeCell ref="I61:I63"/>
    <mergeCell ref="I64:I66"/>
    <mergeCell ref="R64:R66"/>
    <mergeCell ref="O64:O66"/>
    <mergeCell ref="R61:R63"/>
    <mergeCell ref="O61:O63"/>
    <mergeCell ref="Q61:Q63"/>
    <mergeCell ref="Q64:Q66"/>
    <mergeCell ref="S61:T63"/>
    <mergeCell ref="S64:T66"/>
    <mergeCell ref="J61:J63"/>
    <mergeCell ref="J64:J66"/>
    <mergeCell ref="H70:H72"/>
    <mergeCell ref="U70:U72"/>
    <mergeCell ref="V70:V72"/>
    <mergeCell ref="B72:C72"/>
    <mergeCell ref="A70:A72"/>
    <mergeCell ref="B70:B71"/>
    <mergeCell ref="C70:C71"/>
    <mergeCell ref="D70:D71"/>
    <mergeCell ref="E70:E71"/>
    <mergeCell ref="G70:G72"/>
    <mergeCell ref="H67:H69"/>
    <mergeCell ref="U67:U69"/>
    <mergeCell ref="V67:V69"/>
    <mergeCell ref="B69:C69"/>
    <mergeCell ref="A67:A69"/>
    <mergeCell ref="B67:B68"/>
    <mergeCell ref="C67:C68"/>
    <mergeCell ref="D67:D68"/>
    <mergeCell ref="E67:E68"/>
    <mergeCell ref="G67:G69"/>
    <mergeCell ref="I67:I69"/>
    <mergeCell ref="I70:I72"/>
    <mergeCell ref="R70:R72"/>
    <mergeCell ref="O70:O72"/>
    <mergeCell ref="R67:R69"/>
    <mergeCell ref="O67:O69"/>
    <mergeCell ref="Q67:Q69"/>
    <mergeCell ref="Q70:Q72"/>
    <mergeCell ref="S67:T69"/>
    <mergeCell ref="S70:T72"/>
    <mergeCell ref="J67:J69"/>
    <mergeCell ref="J70:J72"/>
    <mergeCell ref="H76:H78"/>
    <mergeCell ref="U76:U78"/>
    <mergeCell ref="V76:V78"/>
    <mergeCell ref="B78:C78"/>
    <mergeCell ref="A76:A78"/>
    <mergeCell ref="B76:B77"/>
    <mergeCell ref="C76:C77"/>
    <mergeCell ref="D76:D77"/>
    <mergeCell ref="E76:E77"/>
    <mergeCell ref="G76:G78"/>
    <mergeCell ref="H73:H75"/>
    <mergeCell ref="U73:U75"/>
    <mergeCell ref="V73:V75"/>
    <mergeCell ref="B75:C75"/>
    <mergeCell ref="A73:A75"/>
    <mergeCell ref="B73:B74"/>
    <mergeCell ref="C73:C74"/>
    <mergeCell ref="D73:D74"/>
    <mergeCell ref="E73:E74"/>
    <mergeCell ref="G73:G75"/>
    <mergeCell ref="I73:I75"/>
    <mergeCell ref="I76:I78"/>
    <mergeCell ref="R73:R75"/>
    <mergeCell ref="O73:O75"/>
    <mergeCell ref="Q73:Q75"/>
    <mergeCell ref="Q76:Q78"/>
    <mergeCell ref="R76:R78"/>
    <mergeCell ref="O76:O78"/>
    <mergeCell ref="S73:T75"/>
    <mergeCell ref="S76:T78"/>
    <mergeCell ref="J73:J75"/>
    <mergeCell ref="J76:J78"/>
    <mergeCell ref="H82:H84"/>
    <mergeCell ref="U82:U84"/>
    <mergeCell ref="V82:V84"/>
    <mergeCell ref="B84:C84"/>
    <mergeCell ref="A82:A84"/>
    <mergeCell ref="B82:B83"/>
    <mergeCell ref="C82:C83"/>
    <mergeCell ref="D82:D83"/>
    <mergeCell ref="E82:E83"/>
    <mergeCell ref="G82:G84"/>
    <mergeCell ref="H79:H81"/>
    <mergeCell ref="U79:U81"/>
    <mergeCell ref="V79:V81"/>
    <mergeCell ref="B81:C81"/>
    <mergeCell ref="A79:A81"/>
    <mergeCell ref="B79:B80"/>
    <mergeCell ref="C79:C80"/>
    <mergeCell ref="D79:D80"/>
    <mergeCell ref="E79:E80"/>
    <mergeCell ref="G79:G81"/>
    <mergeCell ref="I79:I81"/>
    <mergeCell ref="I82:I84"/>
    <mergeCell ref="R82:R84"/>
    <mergeCell ref="Q79:Q81"/>
    <mergeCell ref="Q82:Q84"/>
    <mergeCell ref="O82:O84"/>
    <mergeCell ref="R79:R81"/>
    <mergeCell ref="O79:O81"/>
    <mergeCell ref="S82:T84"/>
    <mergeCell ref="S79:T81"/>
    <mergeCell ref="J79:J81"/>
    <mergeCell ref="J82:J84"/>
    <mergeCell ref="H88:H90"/>
    <mergeCell ref="U88:U90"/>
    <mergeCell ref="V88:V90"/>
    <mergeCell ref="B90:C90"/>
    <mergeCell ref="A88:A90"/>
    <mergeCell ref="B88:B89"/>
    <mergeCell ref="C88:C89"/>
    <mergeCell ref="D88:D89"/>
    <mergeCell ref="E88:E89"/>
    <mergeCell ref="G88:G90"/>
    <mergeCell ref="H85:H87"/>
    <mergeCell ref="U85:U87"/>
    <mergeCell ref="V85:V87"/>
    <mergeCell ref="B87:C87"/>
    <mergeCell ref="A85:A87"/>
    <mergeCell ref="B85:B86"/>
    <mergeCell ref="C85:C86"/>
    <mergeCell ref="D85:D86"/>
    <mergeCell ref="E85:E86"/>
    <mergeCell ref="G85:G87"/>
    <mergeCell ref="I85:I87"/>
    <mergeCell ref="I88:I90"/>
    <mergeCell ref="Q85:Q87"/>
    <mergeCell ref="Q88:Q90"/>
    <mergeCell ref="R85:R87"/>
    <mergeCell ref="O85:O87"/>
    <mergeCell ref="O88:O90"/>
    <mergeCell ref="R88:R90"/>
    <mergeCell ref="S85:T87"/>
    <mergeCell ref="S88:T90"/>
    <mergeCell ref="J85:J87"/>
    <mergeCell ref="J88:J90"/>
    <mergeCell ref="H94:H96"/>
    <mergeCell ref="S94:T94"/>
    <mergeCell ref="U94:U96"/>
    <mergeCell ref="V94:V96"/>
    <mergeCell ref="S95:T95"/>
    <mergeCell ref="B96:C96"/>
    <mergeCell ref="S96:T96"/>
    <mergeCell ref="A94:A96"/>
    <mergeCell ref="B94:B95"/>
    <mergeCell ref="C94:C95"/>
    <mergeCell ref="D94:D95"/>
    <mergeCell ref="E94:E95"/>
    <mergeCell ref="G94:G96"/>
    <mergeCell ref="H91:H93"/>
    <mergeCell ref="S91:T91"/>
    <mergeCell ref="U91:U93"/>
    <mergeCell ref="V91:V93"/>
    <mergeCell ref="S92:T92"/>
    <mergeCell ref="B93:C93"/>
    <mergeCell ref="S93:T93"/>
    <mergeCell ref="A91:A93"/>
    <mergeCell ref="B91:B92"/>
    <mergeCell ref="C91:C92"/>
    <mergeCell ref="D91:D92"/>
    <mergeCell ref="E91:E92"/>
    <mergeCell ref="G91:G93"/>
    <mergeCell ref="H100:H102"/>
    <mergeCell ref="S100:T100"/>
    <mergeCell ref="U100:U102"/>
    <mergeCell ref="V100:V102"/>
    <mergeCell ref="S101:T101"/>
    <mergeCell ref="B102:C102"/>
    <mergeCell ref="S102:T102"/>
    <mergeCell ref="A100:A102"/>
    <mergeCell ref="B100:B101"/>
    <mergeCell ref="C100:C101"/>
    <mergeCell ref="D100:D101"/>
    <mergeCell ref="E100:E101"/>
    <mergeCell ref="G100:G102"/>
    <mergeCell ref="H97:H99"/>
    <mergeCell ref="S97:T97"/>
    <mergeCell ref="U97:U99"/>
    <mergeCell ref="V97:V99"/>
    <mergeCell ref="S98:T98"/>
    <mergeCell ref="B99:C99"/>
    <mergeCell ref="S99:T99"/>
    <mergeCell ref="A97:A99"/>
    <mergeCell ref="B97:B98"/>
    <mergeCell ref="C97:C98"/>
    <mergeCell ref="D97:D98"/>
    <mergeCell ref="E97:E98"/>
    <mergeCell ref="G97:G99"/>
    <mergeCell ref="H106:H108"/>
    <mergeCell ref="S106:T106"/>
    <mergeCell ref="U106:U108"/>
    <mergeCell ref="V106:V108"/>
    <mergeCell ref="S107:T107"/>
    <mergeCell ref="B108:C108"/>
    <mergeCell ref="S108:T108"/>
    <mergeCell ref="A106:A108"/>
    <mergeCell ref="B106:B107"/>
    <mergeCell ref="C106:C107"/>
    <mergeCell ref="D106:D107"/>
    <mergeCell ref="E106:E107"/>
    <mergeCell ref="G106:G108"/>
    <mergeCell ref="H103:H105"/>
    <mergeCell ref="S103:T103"/>
    <mergeCell ref="U103:U105"/>
    <mergeCell ref="V103:V105"/>
    <mergeCell ref="S104:T104"/>
    <mergeCell ref="B105:C105"/>
    <mergeCell ref="S105:T105"/>
    <mergeCell ref="A103:A105"/>
    <mergeCell ref="B103:B104"/>
    <mergeCell ref="C103:C104"/>
    <mergeCell ref="D103:D104"/>
    <mergeCell ref="E103:E104"/>
    <mergeCell ref="G103:G105"/>
    <mergeCell ref="H112:H114"/>
    <mergeCell ref="S112:T112"/>
    <mergeCell ref="U112:U114"/>
    <mergeCell ref="V112:V114"/>
    <mergeCell ref="S113:T113"/>
    <mergeCell ref="B114:C114"/>
    <mergeCell ref="S114:T114"/>
    <mergeCell ref="A112:A114"/>
    <mergeCell ref="B112:B113"/>
    <mergeCell ref="C112:C113"/>
    <mergeCell ref="D112:D113"/>
    <mergeCell ref="E112:E113"/>
    <mergeCell ref="G112:G114"/>
    <mergeCell ref="H109:H111"/>
    <mergeCell ref="S109:T109"/>
    <mergeCell ref="U109:U111"/>
    <mergeCell ref="V109:V111"/>
    <mergeCell ref="S110:T110"/>
    <mergeCell ref="B111:C111"/>
    <mergeCell ref="S111:T111"/>
    <mergeCell ref="A109:A111"/>
    <mergeCell ref="B109:B110"/>
    <mergeCell ref="C109:C110"/>
    <mergeCell ref="D109:D110"/>
    <mergeCell ref="E109:E110"/>
    <mergeCell ref="G109:G111"/>
    <mergeCell ref="H118:H120"/>
    <mergeCell ref="S118:T118"/>
    <mergeCell ref="U118:U120"/>
    <mergeCell ref="V118:V120"/>
    <mergeCell ref="S119:T119"/>
    <mergeCell ref="B120:C120"/>
    <mergeCell ref="S120:T120"/>
    <mergeCell ref="A118:A120"/>
    <mergeCell ref="B118:B119"/>
    <mergeCell ref="C118:C119"/>
    <mergeCell ref="D118:D119"/>
    <mergeCell ref="E118:E119"/>
    <mergeCell ref="G118:G120"/>
    <mergeCell ref="H115:H117"/>
    <mergeCell ref="S115:T115"/>
    <mergeCell ref="U115:U117"/>
    <mergeCell ref="V115:V117"/>
    <mergeCell ref="S116:T116"/>
    <mergeCell ref="B117:C117"/>
    <mergeCell ref="S117:T117"/>
    <mergeCell ref="A115:A117"/>
    <mergeCell ref="B115:B116"/>
    <mergeCell ref="C115:C116"/>
    <mergeCell ref="D115:D116"/>
    <mergeCell ref="E115:E116"/>
    <mergeCell ref="G115:G117"/>
    <mergeCell ref="H124:H126"/>
    <mergeCell ref="S124:T124"/>
    <mergeCell ref="U124:U126"/>
    <mergeCell ref="V124:V126"/>
    <mergeCell ref="S125:T125"/>
    <mergeCell ref="B126:C126"/>
    <mergeCell ref="S126:T126"/>
    <mergeCell ref="A124:A126"/>
    <mergeCell ref="B124:B125"/>
    <mergeCell ref="C124:C125"/>
    <mergeCell ref="D124:D125"/>
    <mergeCell ref="E124:E125"/>
    <mergeCell ref="G124:G126"/>
    <mergeCell ref="H121:H123"/>
    <mergeCell ref="S121:T121"/>
    <mergeCell ref="U121:U123"/>
    <mergeCell ref="V121:V123"/>
    <mergeCell ref="S122:T122"/>
    <mergeCell ref="B123:C123"/>
    <mergeCell ref="S123:T123"/>
    <mergeCell ref="A121:A123"/>
    <mergeCell ref="B121:B122"/>
    <mergeCell ref="C121:C122"/>
    <mergeCell ref="D121:D122"/>
    <mergeCell ref="E121:E122"/>
    <mergeCell ref="G121:G123"/>
    <mergeCell ref="H130:H132"/>
    <mergeCell ref="S130:T130"/>
    <mergeCell ref="U130:U132"/>
    <mergeCell ref="V130:V132"/>
    <mergeCell ref="S131:T131"/>
    <mergeCell ref="B132:C132"/>
    <mergeCell ref="S132:T132"/>
    <mergeCell ref="A130:A132"/>
    <mergeCell ref="B130:B131"/>
    <mergeCell ref="C130:C131"/>
    <mergeCell ref="D130:D131"/>
    <mergeCell ref="E130:E131"/>
    <mergeCell ref="G130:G132"/>
    <mergeCell ref="H127:H129"/>
    <mergeCell ref="S127:T127"/>
    <mergeCell ref="U127:U129"/>
    <mergeCell ref="V127:V129"/>
    <mergeCell ref="S128:T128"/>
    <mergeCell ref="B129:C129"/>
    <mergeCell ref="S129:T129"/>
    <mergeCell ref="A127:A129"/>
    <mergeCell ref="B127:B128"/>
    <mergeCell ref="C127:C128"/>
    <mergeCell ref="D127:D128"/>
    <mergeCell ref="E127:E128"/>
    <mergeCell ref="G127:G129"/>
    <mergeCell ref="H136:H138"/>
    <mergeCell ref="S136:T136"/>
    <mergeCell ref="U136:U138"/>
    <mergeCell ref="V136:V138"/>
    <mergeCell ref="S137:T137"/>
    <mergeCell ref="B138:C138"/>
    <mergeCell ref="S138:T138"/>
    <mergeCell ref="A136:A138"/>
    <mergeCell ref="B136:B137"/>
    <mergeCell ref="C136:C137"/>
    <mergeCell ref="D136:D137"/>
    <mergeCell ref="E136:E137"/>
    <mergeCell ref="G136:G138"/>
    <mergeCell ref="H133:H135"/>
    <mergeCell ref="S133:T133"/>
    <mergeCell ref="U133:U135"/>
    <mergeCell ref="V133:V135"/>
    <mergeCell ref="S134:T134"/>
    <mergeCell ref="B135:C135"/>
    <mergeCell ref="S135:T135"/>
    <mergeCell ref="A133:A135"/>
    <mergeCell ref="B133:B134"/>
    <mergeCell ref="C133:C134"/>
    <mergeCell ref="D133:D134"/>
    <mergeCell ref="E133:E134"/>
    <mergeCell ref="G133:G135"/>
    <mergeCell ref="H142:H144"/>
    <mergeCell ref="S142:T142"/>
    <mergeCell ref="U142:U144"/>
    <mergeCell ref="V142:V144"/>
    <mergeCell ref="S143:T143"/>
    <mergeCell ref="B144:C144"/>
    <mergeCell ref="S144:T144"/>
    <mergeCell ref="A142:A144"/>
    <mergeCell ref="B142:B143"/>
    <mergeCell ref="C142:C143"/>
    <mergeCell ref="D142:D143"/>
    <mergeCell ref="E142:E143"/>
    <mergeCell ref="G142:G144"/>
    <mergeCell ref="H139:H141"/>
    <mergeCell ref="S139:T139"/>
    <mergeCell ref="U139:U141"/>
    <mergeCell ref="V139:V141"/>
    <mergeCell ref="S140:T140"/>
    <mergeCell ref="B141:C141"/>
    <mergeCell ref="S141:T141"/>
    <mergeCell ref="A139:A141"/>
    <mergeCell ref="B139:B140"/>
    <mergeCell ref="C139:C140"/>
    <mergeCell ref="D139:D140"/>
    <mergeCell ref="E139:E140"/>
    <mergeCell ref="G139:G141"/>
    <mergeCell ref="H148:H150"/>
    <mergeCell ref="S148:T148"/>
    <mergeCell ref="U148:U150"/>
    <mergeCell ref="V148:V150"/>
    <mergeCell ref="S149:T149"/>
    <mergeCell ref="B150:C150"/>
    <mergeCell ref="S150:T150"/>
    <mergeCell ref="A148:A150"/>
    <mergeCell ref="B148:B149"/>
    <mergeCell ref="C148:C149"/>
    <mergeCell ref="D148:D149"/>
    <mergeCell ref="E148:E149"/>
    <mergeCell ref="G148:G150"/>
    <mergeCell ref="H145:H147"/>
    <mergeCell ref="S145:T145"/>
    <mergeCell ref="U145:U147"/>
    <mergeCell ref="V145:V147"/>
    <mergeCell ref="S146:T146"/>
    <mergeCell ref="B147:C147"/>
    <mergeCell ref="S147:T147"/>
    <mergeCell ref="A145:A147"/>
    <mergeCell ref="B145:B146"/>
    <mergeCell ref="C145:C146"/>
    <mergeCell ref="D145:D146"/>
    <mergeCell ref="E145:E146"/>
    <mergeCell ref="G145:G147"/>
    <mergeCell ref="H154:H156"/>
    <mergeCell ref="S154:T154"/>
    <mergeCell ref="U154:U156"/>
    <mergeCell ref="V154:V156"/>
    <mergeCell ref="S155:T155"/>
    <mergeCell ref="B156:C156"/>
    <mergeCell ref="S156:T156"/>
    <mergeCell ref="A154:A156"/>
    <mergeCell ref="B154:B155"/>
    <mergeCell ref="C154:C155"/>
    <mergeCell ref="D154:D155"/>
    <mergeCell ref="E154:E155"/>
    <mergeCell ref="G154:G156"/>
    <mergeCell ref="H151:H153"/>
    <mergeCell ref="S151:T151"/>
    <mergeCell ref="U151:U153"/>
    <mergeCell ref="V151:V153"/>
    <mergeCell ref="S152:T152"/>
    <mergeCell ref="B153:C153"/>
    <mergeCell ref="S153:T153"/>
    <mergeCell ref="A151:A153"/>
    <mergeCell ref="B151:B152"/>
    <mergeCell ref="C151:C152"/>
    <mergeCell ref="D151:D152"/>
    <mergeCell ref="E151:E152"/>
    <mergeCell ref="G151:G153"/>
    <mergeCell ref="H160:H162"/>
    <mergeCell ref="S160:T160"/>
    <mergeCell ref="U160:U162"/>
    <mergeCell ref="V160:V162"/>
    <mergeCell ref="S161:T161"/>
    <mergeCell ref="B162:C162"/>
    <mergeCell ref="S162:T162"/>
    <mergeCell ref="A160:A162"/>
    <mergeCell ref="B160:B161"/>
    <mergeCell ref="C160:C161"/>
    <mergeCell ref="D160:D161"/>
    <mergeCell ref="E160:E161"/>
    <mergeCell ref="G160:G162"/>
    <mergeCell ref="H157:H159"/>
    <mergeCell ref="S157:T157"/>
    <mergeCell ref="U157:U159"/>
    <mergeCell ref="V157:V159"/>
    <mergeCell ref="S158:T158"/>
    <mergeCell ref="B159:C159"/>
    <mergeCell ref="S159:T159"/>
    <mergeCell ref="A157:A159"/>
    <mergeCell ref="B157:B158"/>
    <mergeCell ref="C157:C158"/>
    <mergeCell ref="D157:D158"/>
    <mergeCell ref="E157:E158"/>
    <mergeCell ref="G157:G159"/>
    <mergeCell ref="H166:H168"/>
    <mergeCell ref="S166:T166"/>
    <mergeCell ref="U166:U168"/>
    <mergeCell ref="V166:V168"/>
    <mergeCell ref="S167:T167"/>
    <mergeCell ref="B168:C168"/>
    <mergeCell ref="S168:T168"/>
    <mergeCell ref="A166:A168"/>
    <mergeCell ref="B166:B167"/>
    <mergeCell ref="C166:C167"/>
    <mergeCell ref="D166:D167"/>
    <mergeCell ref="E166:E167"/>
    <mergeCell ref="G166:G168"/>
    <mergeCell ref="H163:H165"/>
    <mergeCell ref="S163:T163"/>
    <mergeCell ref="U163:U165"/>
    <mergeCell ref="V163:V165"/>
    <mergeCell ref="S164:T164"/>
    <mergeCell ref="B165:C165"/>
    <mergeCell ref="S165:T165"/>
    <mergeCell ref="A163:A165"/>
    <mergeCell ref="B163:B164"/>
    <mergeCell ref="C163:C164"/>
    <mergeCell ref="D163:D164"/>
    <mergeCell ref="E163:E164"/>
    <mergeCell ref="G163:G165"/>
    <mergeCell ref="H172:H174"/>
    <mergeCell ref="S172:T172"/>
    <mergeCell ref="U172:U174"/>
    <mergeCell ref="V172:V174"/>
    <mergeCell ref="S173:T173"/>
    <mergeCell ref="B174:C174"/>
    <mergeCell ref="S174:T174"/>
    <mergeCell ref="A172:A174"/>
    <mergeCell ref="B172:B173"/>
    <mergeCell ref="C172:C173"/>
    <mergeCell ref="D172:D173"/>
    <mergeCell ref="E172:E173"/>
    <mergeCell ref="G172:G174"/>
    <mergeCell ref="H169:H171"/>
    <mergeCell ref="S169:T169"/>
    <mergeCell ref="U169:U171"/>
    <mergeCell ref="V169:V171"/>
    <mergeCell ref="S170:T170"/>
    <mergeCell ref="B171:C171"/>
    <mergeCell ref="S171:T171"/>
    <mergeCell ref="A169:A171"/>
    <mergeCell ref="B169:B170"/>
    <mergeCell ref="C169:C170"/>
    <mergeCell ref="D169:D170"/>
    <mergeCell ref="E169:E170"/>
    <mergeCell ref="G169:G171"/>
    <mergeCell ref="H178:H180"/>
    <mergeCell ref="S178:T178"/>
    <mergeCell ref="U178:U180"/>
    <mergeCell ref="V178:V180"/>
    <mergeCell ref="S179:T179"/>
    <mergeCell ref="B180:C180"/>
    <mergeCell ref="S180:T180"/>
    <mergeCell ref="A178:A180"/>
    <mergeCell ref="B178:B179"/>
    <mergeCell ref="C178:C179"/>
    <mergeCell ref="D178:D179"/>
    <mergeCell ref="E178:E179"/>
    <mergeCell ref="G178:G180"/>
    <mergeCell ref="H175:H177"/>
    <mergeCell ref="S175:T175"/>
    <mergeCell ref="U175:U177"/>
    <mergeCell ref="V175:V177"/>
    <mergeCell ref="S176:T176"/>
    <mergeCell ref="B177:C177"/>
    <mergeCell ref="S177:T177"/>
    <mergeCell ref="A175:A177"/>
    <mergeCell ref="B175:B176"/>
    <mergeCell ref="C175:C176"/>
    <mergeCell ref="D175:D176"/>
    <mergeCell ref="E175:E176"/>
    <mergeCell ref="G175:G177"/>
    <mergeCell ref="H184:H186"/>
    <mergeCell ref="S184:T184"/>
    <mergeCell ref="U184:U186"/>
    <mergeCell ref="V184:V186"/>
    <mergeCell ref="S185:T185"/>
    <mergeCell ref="B186:C186"/>
    <mergeCell ref="S186:T186"/>
    <mergeCell ref="A184:A186"/>
    <mergeCell ref="B184:B185"/>
    <mergeCell ref="C184:C185"/>
    <mergeCell ref="D184:D185"/>
    <mergeCell ref="E184:E185"/>
    <mergeCell ref="G184:G186"/>
    <mergeCell ref="H181:H183"/>
    <mergeCell ref="S181:T181"/>
    <mergeCell ref="U181:U183"/>
    <mergeCell ref="V181:V183"/>
    <mergeCell ref="S182:T182"/>
    <mergeCell ref="B183:C183"/>
    <mergeCell ref="S183:T183"/>
    <mergeCell ref="A181:A183"/>
    <mergeCell ref="B181:B182"/>
    <mergeCell ref="C181:C182"/>
    <mergeCell ref="D181:D182"/>
    <mergeCell ref="E181:E182"/>
    <mergeCell ref="G181:G183"/>
    <mergeCell ref="H190:H192"/>
    <mergeCell ref="S190:T190"/>
    <mergeCell ref="U190:U192"/>
    <mergeCell ref="V190:V192"/>
    <mergeCell ref="S191:T191"/>
    <mergeCell ref="B192:C192"/>
    <mergeCell ref="S192:T192"/>
    <mergeCell ref="A190:A192"/>
    <mergeCell ref="B190:B191"/>
    <mergeCell ref="C190:C191"/>
    <mergeCell ref="D190:D191"/>
    <mergeCell ref="E190:E191"/>
    <mergeCell ref="G190:G192"/>
    <mergeCell ref="H187:H189"/>
    <mergeCell ref="S187:T187"/>
    <mergeCell ref="U187:U189"/>
    <mergeCell ref="V187:V189"/>
    <mergeCell ref="S188:T188"/>
    <mergeCell ref="B189:C189"/>
    <mergeCell ref="S189:T189"/>
    <mergeCell ref="A187:A189"/>
    <mergeCell ref="B187:B188"/>
    <mergeCell ref="C187:C188"/>
    <mergeCell ref="D187:D188"/>
    <mergeCell ref="E187:E188"/>
    <mergeCell ref="G187:G189"/>
    <mergeCell ref="H196:H198"/>
    <mergeCell ref="S196:T196"/>
    <mergeCell ref="U196:U198"/>
    <mergeCell ref="V196:V198"/>
    <mergeCell ref="S197:T197"/>
    <mergeCell ref="B198:C198"/>
    <mergeCell ref="S198:T198"/>
    <mergeCell ref="A196:A198"/>
    <mergeCell ref="B196:B197"/>
    <mergeCell ref="C196:C197"/>
    <mergeCell ref="D196:D197"/>
    <mergeCell ref="E196:E197"/>
    <mergeCell ref="G196:G198"/>
    <mergeCell ref="H193:H195"/>
    <mergeCell ref="S193:T193"/>
    <mergeCell ref="U193:U195"/>
    <mergeCell ref="V193:V195"/>
    <mergeCell ref="S194:T194"/>
    <mergeCell ref="B195:C195"/>
    <mergeCell ref="S195:T195"/>
    <mergeCell ref="A193:A195"/>
    <mergeCell ref="B193:B194"/>
    <mergeCell ref="C193:C194"/>
    <mergeCell ref="D193:D194"/>
    <mergeCell ref="E193:E194"/>
    <mergeCell ref="G193:G195"/>
    <mergeCell ref="H202:H204"/>
    <mergeCell ref="S202:T202"/>
    <mergeCell ref="U202:U204"/>
    <mergeCell ref="V202:V204"/>
    <mergeCell ref="S203:T203"/>
    <mergeCell ref="B204:C204"/>
    <mergeCell ref="S204:T204"/>
    <mergeCell ref="A202:A204"/>
    <mergeCell ref="B202:B203"/>
    <mergeCell ref="C202:C203"/>
    <mergeCell ref="D202:D203"/>
    <mergeCell ref="E202:E203"/>
    <mergeCell ref="G202:G204"/>
    <mergeCell ref="H199:H201"/>
    <mergeCell ref="S199:T199"/>
    <mergeCell ref="U199:U201"/>
    <mergeCell ref="V199:V201"/>
    <mergeCell ref="S200:T200"/>
    <mergeCell ref="B201:C201"/>
    <mergeCell ref="S201:T201"/>
    <mergeCell ref="A199:A201"/>
    <mergeCell ref="B199:B200"/>
    <mergeCell ref="C199:C200"/>
    <mergeCell ref="D199:D200"/>
    <mergeCell ref="E199:E200"/>
    <mergeCell ref="G199:G201"/>
    <mergeCell ref="H208:H210"/>
    <mergeCell ref="S208:T208"/>
    <mergeCell ref="U208:U210"/>
    <mergeCell ref="V208:V210"/>
    <mergeCell ref="S209:T209"/>
    <mergeCell ref="B210:C210"/>
    <mergeCell ref="S210:T210"/>
    <mergeCell ref="A208:A210"/>
    <mergeCell ref="B208:B209"/>
    <mergeCell ref="C208:C209"/>
    <mergeCell ref="D208:D209"/>
    <mergeCell ref="E208:E209"/>
    <mergeCell ref="G208:G210"/>
    <mergeCell ref="H205:H207"/>
    <mergeCell ref="S205:T205"/>
    <mergeCell ref="U205:U207"/>
    <mergeCell ref="V205:V207"/>
    <mergeCell ref="S206:T206"/>
    <mergeCell ref="B207:C207"/>
    <mergeCell ref="S207:T207"/>
    <mergeCell ref="A205:A207"/>
    <mergeCell ref="B205:B206"/>
    <mergeCell ref="C205:C206"/>
    <mergeCell ref="D205:D206"/>
    <mergeCell ref="E205:E206"/>
    <mergeCell ref="G205:G207"/>
    <mergeCell ref="H214:H216"/>
    <mergeCell ref="S214:T214"/>
    <mergeCell ref="U214:U216"/>
    <mergeCell ref="V214:V216"/>
    <mergeCell ref="S215:T215"/>
    <mergeCell ref="B216:C216"/>
    <mergeCell ref="S216:T216"/>
    <mergeCell ref="A214:A216"/>
    <mergeCell ref="B214:B215"/>
    <mergeCell ref="C214:C215"/>
    <mergeCell ref="D214:D215"/>
    <mergeCell ref="E214:E215"/>
    <mergeCell ref="G214:G216"/>
    <mergeCell ref="H211:H213"/>
    <mergeCell ref="S211:T211"/>
    <mergeCell ref="U211:U213"/>
    <mergeCell ref="V211:V213"/>
    <mergeCell ref="S212:T212"/>
    <mergeCell ref="B213:C213"/>
    <mergeCell ref="S213:T213"/>
    <mergeCell ref="A211:A213"/>
    <mergeCell ref="B211:B212"/>
    <mergeCell ref="C211:C212"/>
    <mergeCell ref="D211:D212"/>
    <mergeCell ref="E211:E212"/>
    <mergeCell ref="G211:G213"/>
    <mergeCell ref="H220:H222"/>
    <mergeCell ref="S220:T220"/>
    <mergeCell ref="U220:U222"/>
    <mergeCell ref="V220:V222"/>
    <mergeCell ref="S221:T221"/>
    <mergeCell ref="B222:C222"/>
    <mergeCell ref="S222:T222"/>
    <mergeCell ref="A220:A222"/>
    <mergeCell ref="B220:B221"/>
    <mergeCell ref="C220:C221"/>
    <mergeCell ref="D220:D221"/>
    <mergeCell ref="E220:E221"/>
    <mergeCell ref="G220:G222"/>
    <mergeCell ref="H217:H219"/>
    <mergeCell ref="S217:T217"/>
    <mergeCell ref="U217:U219"/>
    <mergeCell ref="V217:V219"/>
    <mergeCell ref="S218:T218"/>
    <mergeCell ref="B219:C219"/>
    <mergeCell ref="S219:T219"/>
    <mergeCell ref="A217:A219"/>
    <mergeCell ref="B217:B218"/>
    <mergeCell ref="C217:C218"/>
    <mergeCell ref="D217:D218"/>
    <mergeCell ref="E217:E218"/>
    <mergeCell ref="G217:G219"/>
    <mergeCell ref="H226:H228"/>
    <mergeCell ref="S226:T226"/>
    <mergeCell ref="U226:U228"/>
    <mergeCell ref="V226:V228"/>
    <mergeCell ref="S227:T227"/>
    <mergeCell ref="B228:C228"/>
    <mergeCell ref="S228:T228"/>
    <mergeCell ref="A226:A228"/>
    <mergeCell ref="B226:B227"/>
    <mergeCell ref="C226:C227"/>
    <mergeCell ref="D226:D227"/>
    <mergeCell ref="E226:E227"/>
    <mergeCell ref="G226:G228"/>
    <mergeCell ref="H223:H225"/>
    <mergeCell ref="S223:T223"/>
    <mergeCell ref="U223:U225"/>
    <mergeCell ref="V223:V225"/>
    <mergeCell ref="S224:T224"/>
    <mergeCell ref="B225:C225"/>
    <mergeCell ref="S225:T225"/>
    <mergeCell ref="A223:A225"/>
    <mergeCell ref="B223:B224"/>
    <mergeCell ref="C223:C224"/>
    <mergeCell ref="D223:D224"/>
    <mergeCell ref="E223:E224"/>
    <mergeCell ref="G223:G225"/>
    <mergeCell ref="H232:H234"/>
    <mergeCell ref="S232:T232"/>
    <mergeCell ref="U232:U234"/>
    <mergeCell ref="V232:V234"/>
    <mergeCell ref="S233:T233"/>
    <mergeCell ref="B234:C234"/>
    <mergeCell ref="S234:T234"/>
    <mergeCell ref="A232:A234"/>
    <mergeCell ref="B232:B233"/>
    <mergeCell ref="C232:C233"/>
    <mergeCell ref="D232:D233"/>
    <mergeCell ref="E232:E233"/>
    <mergeCell ref="G232:G234"/>
    <mergeCell ref="H229:H231"/>
    <mergeCell ref="S229:T229"/>
    <mergeCell ref="U229:U231"/>
    <mergeCell ref="V229:V231"/>
    <mergeCell ref="S230:T230"/>
    <mergeCell ref="B231:C231"/>
    <mergeCell ref="S231:T231"/>
    <mergeCell ref="A229:A231"/>
    <mergeCell ref="B229:B230"/>
    <mergeCell ref="C229:C230"/>
    <mergeCell ref="D229:D230"/>
    <mergeCell ref="E229:E230"/>
    <mergeCell ref="G229:G231"/>
    <mergeCell ref="H238:H240"/>
    <mergeCell ref="S238:T238"/>
    <mergeCell ref="U238:U240"/>
    <mergeCell ref="V238:V240"/>
    <mergeCell ref="S239:T239"/>
    <mergeCell ref="B240:C240"/>
    <mergeCell ref="S240:T240"/>
    <mergeCell ref="A238:A240"/>
    <mergeCell ref="B238:B239"/>
    <mergeCell ref="C238:C239"/>
    <mergeCell ref="D238:D239"/>
    <mergeCell ref="E238:E239"/>
    <mergeCell ref="G238:G240"/>
    <mergeCell ref="H235:H237"/>
    <mergeCell ref="S235:T235"/>
    <mergeCell ref="U235:U237"/>
    <mergeCell ref="V235:V237"/>
    <mergeCell ref="S236:T236"/>
    <mergeCell ref="B237:C237"/>
    <mergeCell ref="S237:T237"/>
    <mergeCell ref="A235:A237"/>
    <mergeCell ref="B235:B236"/>
    <mergeCell ref="C235:C236"/>
    <mergeCell ref="D235:D236"/>
    <mergeCell ref="E235:E236"/>
    <mergeCell ref="G235:G237"/>
    <mergeCell ref="H244:H246"/>
    <mergeCell ref="S244:T244"/>
    <mergeCell ref="U244:U246"/>
    <mergeCell ref="V244:V246"/>
    <mergeCell ref="S245:T245"/>
    <mergeCell ref="B246:C246"/>
    <mergeCell ref="S246:T246"/>
    <mergeCell ref="A244:A246"/>
    <mergeCell ref="B244:B245"/>
    <mergeCell ref="C244:C245"/>
    <mergeCell ref="D244:D245"/>
    <mergeCell ref="E244:E245"/>
    <mergeCell ref="G244:G246"/>
    <mergeCell ref="H241:H243"/>
    <mergeCell ref="S241:T241"/>
    <mergeCell ref="U241:U243"/>
    <mergeCell ref="V241:V243"/>
    <mergeCell ref="S242:T242"/>
    <mergeCell ref="B243:C243"/>
    <mergeCell ref="S243:T243"/>
    <mergeCell ref="A241:A243"/>
    <mergeCell ref="B241:B242"/>
    <mergeCell ref="C241:C242"/>
    <mergeCell ref="D241:D242"/>
    <mergeCell ref="E241:E242"/>
    <mergeCell ref="G241:G243"/>
    <mergeCell ref="H250:H252"/>
    <mergeCell ref="S250:T250"/>
    <mergeCell ref="U250:U252"/>
    <mergeCell ref="V250:V252"/>
    <mergeCell ref="S251:T251"/>
    <mergeCell ref="B252:C252"/>
    <mergeCell ref="S252:T252"/>
    <mergeCell ref="A250:A252"/>
    <mergeCell ref="B250:B251"/>
    <mergeCell ref="C250:C251"/>
    <mergeCell ref="D250:D251"/>
    <mergeCell ref="E250:E251"/>
    <mergeCell ref="G250:G252"/>
    <mergeCell ref="H247:H249"/>
    <mergeCell ref="S247:T247"/>
    <mergeCell ref="U247:U249"/>
    <mergeCell ref="V247:V249"/>
    <mergeCell ref="S248:T248"/>
    <mergeCell ref="B249:C249"/>
    <mergeCell ref="S249:T249"/>
    <mergeCell ref="A247:A249"/>
    <mergeCell ref="B247:B248"/>
    <mergeCell ref="C247:C248"/>
    <mergeCell ref="D247:D248"/>
    <mergeCell ref="E247:E248"/>
    <mergeCell ref="G247:G249"/>
    <mergeCell ref="H256:H258"/>
    <mergeCell ref="S256:T256"/>
    <mergeCell ref="U256:U258"/>
    <mergeCell ref="V256:V258"/>
    <mergeCell ref="S257:T257"/>
    <mergeCell ref="B258:C258"/>
    <mergeCell ref="S258:T258"/>
    <mergeCell ref="A256:A258"/>
    <mergeCell ref="B256:B257"/>
    <mergeCell ref="C256:C257"/>
    <mergeCell ref="D256:D257"/>
    <mergeCell ref="E256:E257"/>
    <mergeCell ref="G256:G258"/>
    <mergeCell ref="H253:H255"/>
    <mergeCell ref="S253:T253"/>
    <mergeCell ref="U253:U255"/>
    <mergeCell ref="V253:V255"/>
    <mergeCell ref="S254:T254"/>
    <mergeCell ref="B255:C255"/>
    <mergeCell ref="S255:T255"/>
    <mergeCell ref="A253:A255"/>
    <mergeCell ref="B253:B254"/>
    <mergeCell ref="C253:C254"/>
    <mergeCell ref="D253:D254"/>
    <mergeCell ref="E253:E254"/>
    <mergeCell ref="G253:G255"/>
    <mergeCell ref="H262:H264"/>
    <mergeCell ref="S262:T262"/>
    <mergeCell ref="U262:U264"/>
    <mergeCell ref="V262:V264"/>
    <mergeCell ref="S263:T263"/>
    <mergeCell ref="B264:C264"/>
    <mergeCell ref="S264:T264"/>
    <mergeCell ref="A262:A264"/>
    <mergeCell ref="B262:B263"/>
    <mergeCell ref="C262:C263"/>
    <mergeCell ref="D262:D263"/>
    <mergeCell ref="E262:E263"/>
    <mergeCell ref="G262:G264"/>
    <mergeCell ref="H259:H261"/>
    <mergeCell ref="S259:T259"/>
    <mergeCell ref="U259:U261"/>
    <mergeCell ref="V259:V261"/>
    <mergeCell ref="S260:T260"/>
    <mergeCell ref="B261:C261"/>
    <mergeCell ref="S261:T261"/>
    <mergeCell ref="A259:A261"/>
    <mergeCell ref="B259:B260"/>
    <mergeCell ref="C259:C260"/>
    <mergeCell ref="D259:D260"/>
    <mergeCell ref="E259:E260"/>
    <mergeCell ref="G259:G261"/>
    <mergeCell ref="H268:H270"/>
    <mergeCell ref="S268:T268"/>
    <mergeCell ref="U268:U270"/>
    <mergeCell ref="V268:V270"/>
    <mergeCell ref="S269:T269"/>
    <mergeCell ref="B270:C270"/>
    <mergeCell ref="S270:T270"/>
    <mergeCell ref="A268:A270"/>
    <mergeCell ref="B268:B269"/>
    <mergeCell ref="C268:C269"/>
    <mergeCell ref="D268:D269"/>
    <mergeCell ref="E268:E269"/>
    <mergeCell ref="G268:G270"/>
    <mergeCell ref="H265:H267"/>
    <mergeCell ref="S265:T265"/>
    <mergeCell ref="U265:U267"/>
    <mergeCell ref="V265:V267"/>
    <mergeCell ref="S266:T266"/>
    <mergeCell ref="B267:C267"/>
    <mergeCell ref="S267:T267"/>
    <mergeCell ref="A265:A267"/>
    <mergeCell ref="B265:B266"/>
    <mergeCell ref="C265:C266"/>
    <mergeCell ref="D265:D266"/>
    <mergeCell ref="E265:E266"/>
    <mergeCell ref="G265:G267"/>
    <mergeCell ref="H274:H276"/>
    <mergeCell ref="S274:T274"/>
    <mergeCell ref="U274:U276"/>
    <mergeCell ref="V274:V276"/>
    <mergeCell ref="S275:T275"/>
    <mergeCell ref="B276:C276"/>
    <mergeCell ref="S276:T276"/>
    <mergeCell ref="A274:A276"/>
    <mergeCell ref="B274:B275"/>
    <mergeCell ref="C274:C275"/>
    <mergeCell ref="D274:D275"/>
    <mergeCell ref="E274:E275"/>
    <mergeCell ref="G274:G276"/>
    <mergeCell ref="H271:H273"/>
    <mergeCell ref="S271:T271"/>
    <mergeCell ref="U271:U273"/>
    <mergeCell ref="V271:V273"/>
    <mergeCell ref="S272:T272"/>
    <mergeCell ref="B273:C273"/>
    <mergeCell ref="S273:T273"/>
    <mergeCell ref="A271:A273"/>
    <mergeCell ref="B271:B272"/>
    <mergeCell ref="C271:C272"/>
    <mergeCell ref="D271:D272"/>
    <mergeCell ref="E271:E272"/>
    <mergeCell ref="G271:G273"/>
    <mergeCell ref="H280:H282"/>
    <mergeCell ref="S280:T280"/>
    <mergeCell ref="U280:U282"/>
    <mergeCell ref="V280:V282"/>
    <mergeCell ref="S281:T281"/>
    <mergeCell ref="B282:C282"/>
    <mergeCell ref="S282:T282"/>
    <mergeCell ref="A280:A282"/>
    <mergeCell ref="B280:B281"/>
    <mergeCell ref="C280:C281"/>
    <mergeCell ref="D280:D281"/>
    <mergeCell ref="E280:E281"/>
    <mergeCell ref="G280:G282"/>
    <mergeCell ref="H277:H279"/>
    <mergeCell ref="S277:T277"/>
    <mergeCell ref="U277:U279"/>
    <mergeCell ref="V277:V279"/>
    <mergeCell ref="S278:T278"/>
    <mergeCell ref="B279:C279"/>
    <mergeCell ref="S279:T279"/>
    <mergeCell ref="A277:A279"/>
    <mergeCell ref="B277:B278"/>
    <mergeCell ref="C277:C278"/>
    <mergeCell ref="D277:D278"/>
    <mergeCell ref="E277:E278"/>
    <mergeCell ref="G277:G279"/>
    <mergeCell ref="H286:H288"/>
    <mergeCell ref="S286:T286"/>
    <mergeCell ref="U286:U288"/>
    <mergeCell ref="V286:V288"/>
    <mergeCell ref="S287:T287"/>
    <mergeCell ref="B288:C288"/>
    <mergeCell ref="S288:T288"/>
    <mergeCell ref="A286:A288"/>
    <mergeCell ref="B286:B287"/>
    <mergeCell ref="C286:C287"/>
    <mergeCell ref="D286:D287"/>
    <mergeCell ref="E286:E287"/>
    <mergeCell ref="G286:G288"/>
    <mergeCell ref="H283:H285"/>
    <mergeCell ref="S283:T283"/>
    <mergeCell ref="U283:U285"/>
    <mergeCell ref="V283:V285"/>
    <mergeCell ref="S284:T284"/>
    <mergeCell ref="B285:C285"/>
    <mergeCell ref="S285:T285"/>
    <mergeCell ref="A283:A285"/>
    <mergeCell ref="B283:B284"/>
    <mergeCell ref="C283:C284"/>
    <mergeCell ref="D283:D284"/>
    <mergeCell ref="E283:E284"/>
    <mergeCell ref="G283:G285"/>
    <mergeCell ref="H292:H294"/>
    <mergeCell ref="S292:T292"/>
    <mergeCell ref="U292:U294"/>
    <mergeCell ref="V292:V294"/>
    <mergeCell ref="S293:T293"/>
    <mergeCell ref="B294:C294"/>
    <mergeCell ref="S294:T294"/>
    <mergeCell ref="A292:A294"/>
    <mergeCell ref="B292:B293"/>
    <mergeCell ref="C292:C293"/>
    <mergeCell ref="D292:D293"/>
    <mergeCell ref="E292:E293"/>
    <mergeCell ref="G292:G294"/>
    <mergeCell ref="H289:H291"/>
    <mergeCell ref="S289:T289"/>
    <mergeCell ref="U289:U291"/>
    <mergeCell ref="V289:V291"/>
    <mergeCell ref="S290:T290"/>
    <mergeCell ref="B291:C291"/>
    <mergeCell ref="S291:T291"/>
    <mergeCell ref="A289:A291"/>
    <mergeCell ref="B289:B290"/>
    <mergeCell ref="C289:C290"/>
    <mergeCell ref="D289:D290"/>
    <mergeCell ref="E289:E290"/>
    <mergeCell ref="G289:G291"/>
    <mergeCell ref="H298:H300"/>
    <mergeCell ref="S298:T298"/>
    <mergeCell ref="U298:U300"/>
    <mergeCell ref="V298:V300"/>
    <mergeCell ref="S299:T299"/>
    <mergeCell ref="B300:C300"/>
    <mergeCell ref="S300:T300"/>
    <mergeCell ref="A298:A300"/>
    <mergeCell ref="B298:B299"/>
    <mergeCell ref="C298:C299"/>
    <mergeCell ref="D298:D299"/>
    <mergeCell ref="E298:E299"/>
    <mergeCell ref="G298:G300"/>
    <mergeCell ref="H295:H297"/>
    <mergeCell ref="S295:T295"/>
    <mergeCell ref="U295:U297"/>
    <mergeCell ref="V295:V297"/>
    <mergeCell ref="S296:T296"/>
    <mergeCell ref="B297:C297"/>
    <mergeCell ref="S297:T297"/>
    <mergeCell ref="A295:A297"/>
    <mergeCell ref="B295:B296"/>
    <mergeCell ref="C295:C296"/>
    <mergeCell ref="D295:D296"/>
    <mergeCell ref="E295:E296"/>
    <mergeCell ref="G295:G297"/>
    <mergeCell ref="H304:H306"/>
    <mergeCell ref="S304:T304"/>
    <mergeCell ref="U304:U306"/>
    <mergeCell ref="V304:V306"/>
    <mergeCell ref="S305:T305"/>
    <mergeCell ref="B306:C306"/>
    <mergeCell ref="S306:T306"/>
    <mergeCell ref="A304:A306"/>
    <mergeCell ref="B304:B305"/>
    <mergeCell ref="C304:C305"/>
    <mergeCell ref="D304:D305"/>
    <mergeCell ref="E304:E305"/>
    <mergeCell ref="G304:G306"/>
    <mergeCell ref="H301:H303"/>
    <mergeCell ref="S301:T301"/>
    <mergeCell ref="U301:U303"/>
    <mergeCell ref="V301:V303"/>
    <mergeCell ref="S302:T302"/>
    <mergeCell ref="B303:C303"/>
    <mergeCell ref="S303:T303"/>
    <mergeCell ref="A301:A303"/>
    <mergeCell ref="B301:B302"/>
    <mergeCell ref="C301:C302"/>
    <mergeCell ref="D301:D302"/>
    <mergeCell ref="E301:E302"/>
    <mergeCell ref="G301:G303"/>
    <mergeCell ref="H310:H312"/>
    <mergeCell ref="S310:T310"/>
    <mergeCell ref="U310:U312"/>
    <mergeCell ref="V310:V312"/>
    <mergeCell ref="S311:T311"/>
    <mergeCell ref="B312:C312"/>
    <mergeCell ref="S312:T312"/>
    <mergeCell ref="A310:A312"/>
    <mergeCell ref="B310:B311"/>
    <mergeCell ref="C310:C311"/>
    <mergeCell ref="D310:D311"/>
    <mergeCell ref="E310:E311"/>
    <mergeCell ref="G310:G312"/>
    <mergeCell ref="H307:H309"/>
    <mergeCell ref="S307:T307"/>
    <mergeCell ref="U307:U309"/>
    <mergeCell ref="V307:V309"/>
    <mergeCell ref="S308:T308"/>
    <mergeCell ref="B309:C309"/>
    <mergeCell ref="S309:T309"/>
    <mergeCell ref="A307:A309"/>
    <mergeCell ref="B307:B308"/>
    <mergeCell ref="C307:C308"/>
    <mergeCell ref="D307:D308"/>
    <mergeCell ref="E307:E308"/>
    <mergeCell ref="G307:G309"/>
    <mergeCell ref="H316:H318"/>
    <mergeCell ref="S316:T316"/>
    <mergeCell ref="U316:U318"/>
    <mergeCell ref="V316:V318"/>
    <mergeCell ref="S317:T317"/>
    <mergeCell ref="B318:C318"/>
    <mergeCell ref="S318:T318"/>
    <mergeCell ref="A316:A318"/>
    <mergeCell ref="B316:B317"/>
    <mergeCell ref="C316:C317"/>
    <mergeCell ref="D316:D317"/>
    <mergeCell ref="E316:E317"/>
    <mergeCell ref="G316:G318"/>
    <mergeCell ref="H313:H315"/>
    <mergeCell ref="S313:T313"/>
    <mergeCell ref="U313:U315"/>
    <mergeCell ref="V313:V315"/>
    <mergeCell ref="S314:T314"/>
    <mergeCell ref="B315:C315"/>
    <mergeCell ref="S315:T315"/>
    <mergeCell ref="A313:A315"/>
    <mergeCell ref="B313:B314"/>
    <mergeCell ref="C313:C314"/>
    <mergeCell ref="D313:D314"/>
    <mergeCell ref="E313:E314"/>
    <mergeCell ref="G313:G315"/>
    <mergeCell ref="H322:H324"/>
    <mergeCell ref="S322:T322"/>
    <mergeCell ref="U322:U324"/>
    <mergeCell ref="V322:V324"/>
    <mergeCell ref="S323:T323"/>
    <mergeCell ref="B324:C324"/>
    <mergeCell ref="S324:T324"/>
    <mergeCell ref="A322:A324"/>
    <mergeCell ref="B322:B323"/>
    <mergeCell ref="C322:C323"/>
    <mergeCell ref="D322:D323"/>
    <mergeCell ref="E322:E323"/>
    <mergeCell ref="G322:G324"/>
    <mergeCell ref="H319:H321"/>
    <mergeCell ref="S319:T319"/>
    <mergeCell ref="U319:U321"/>
    <mergeCell ref="V319:V321"/>
    <mergeCell ref="S320:T320"/>
    <mergeCell ref="B321:C321"/>
    <mergeCell ref="S321:T321"/>
    <mergeCell ref="A319:A321"/>
    <mergeCell ref="B319:B320"/>
    <mergeCell ref="C319:C320"/>
    <mergeCell ref="D319:D320"/>
    <mergeCell ref="E319:E320"/>
    <mergeCell ref="G319:G321"/>
    <mergeCell ref="H328:H330"/>
    <mergeCell ref="S328:T328"/>
    <mergeCell ref="U328:U330"/>
    <mergeCell ref="V328:V330"/>
    <mergeCell ref="S329:T329"/>
    <mergeCell ref="B330:C330"/>
    <mergeCell ref="S330:T330"/>
    <mergeCell ref="A328:A330"/>
    <mergeCell ref="B328:B329"/>
    <mergeCell ref="C328:C329"/>
    <mergeCell ref="D328:D329"/>
    <mergeCell ref="E328:E329"/>
    <mergeCell ref="G328:G330"/>
    <mergeCell ref="H325:H327"/>
    <mergeCell ref="S325:T325"/>
    <mergeCell ref="U325:U327"/>
    <mergeCell ref="V325:V327"/>
    <mergeCell ref="S326:T326"/>
    <mergeCell ref="B327:C327"/>
    <mergeCell ref="S327:T327"/>
    <mergeCell ref="A325:A327"/>
    <mergeCell ref="B325:B326"/>
    <mergeCell ref="C325:C326"/>
    <mergeCell ref="D325:D326"/>
    <mergeCell ref="E325:E326"/>
    <mergeCell ref="G325:G327"/>
    <mergeCell ref="H334:H336"/>
    <mergeCell ref="S334:T334"/>
    <mergeCell ref="U334:U336"/>
    <mergeCell ref="V334:V336"/>
    <mergeCell ref="S335:T335"/>
    <mergeCell ref="B336:C336"/>
    <mergeCell ref="S336:T336"/>
    <mergeCell ref="A334:A336"/>
    <mergeCell ref="B334:B335"/>
    <mergeCell ref="C334:C335"/>
    <mergeCell ref="D334:D335"/>
    <mergeCell ref="E334:E335"/>
    <mergeCell ref="G334:G336"/>
    <mergeCell ref="H331:H333"/>
    <mergeCell ref="S331:T331"/>
    <mergeCell ref="U331:U333"/>
    <mergeCell ref="V331:V333"/>
    <mergeCell ref="S332:T332"/>
    <mergeCell ref="B333:C333"/>
    <mergeCell ref="S333:T333"/>
    <mergeCell ref="A331:A333"/>
    <mergeCell ref="B331:B332"/>
    <mergeCell ref="C331:C332"/>
    <mergeCell ref="D331:D332"/>
    <mergeCell ref="E331:E332"/>
    <mergeCell ref="G331:G333"/>
    <mergeCell ref="H340:H342"/>
    <mergeCell ref="S340:T340"/>
    <mergeCell ref="U340:U342"/>
    <mergeCell ref="V340:V342"/>
    <mergeCell ref="S341:T341"/>
    <mergeCell ref="B342:C342"/>
    <mergeCell ref="S342:T342"/>
    <mergeCell ref="A340:A342"/>
    <mergeCell ref="B340:B341"/>
    <mergeCell ref="C340:C341"/>
    <mergeCell ref="D340:D341"/>
    <mergeCell ref="E340:E341"/>
    <mergeCell ref="G340:G342"/>
    <mergeCell ref="H337:H339"/>
    <mergeCell ref="S337:T337"/>
    <mergeCell ref="U337:U339"/>
    <mergeCell ref="V337:V339"/>
    <mergeCell ref="S338:T338"/>
    <mergeCell ref="B339:C339"/>
    <mergeCell ref="S339:T339"/>
    <mergeCell ref="A337:A339"/>
    <mergeCell ref="B337:B338"/>
    <mergeCell ref="C337:C338"/>
    <mergeCell ref="D337:D338"/>
    <mergeCell ref="E337:E338"/>
    <mergeCell ref="G337:G339"/>
    <mergeCell ref="H346:H348"/>
    <mergeCell ref="S346:T346"/>
    <mergeCell ref="U346:U348"/>
    <mergeCell ref="V346:V348"/>
    <mergeCell ref="S347:T347"/>
    <mergeCell ref="B348:C348"/>
    <mergeCell ref="S348:T348"/>
    <mergeCell ref="A346:A348"/>
    <mergeCell ref="B346:B347"/>
    <mergeCell ref="C346:C347"/>
    <mergeCell ref="D346:D347"/>
    <mergeCell ref="E346:E347"/>
    <mergeCell ref="G346:G348"/>
    <mergeCell ref="H343:H345"/>
    <mergeCell ref="S343:T343"/>
    <mergeCell ref="U343:U345"/>
    <mergeCell ref="V343:V345"/>
    <mergeCell ref="S344:T344"/>
    <mergeCell ref="B345:C345"/>
    <mergeCell ref="S345:T345"/>
    <mergeCell ref="A343:A345"/>
    <mergeCell ref="B343:B344"/>
    <mergeCell ref="C343:C344"/>
    <mergeCell ref="D343:D344"/>
    <mergeCell ref="E343:E344"/>
    <mergeCell ref="G343:G345"/>
    <mergeCell ref="H352:H354"/>
    <mergeCell ref="S352:T352"/>
    <mergeCell ref="U352:U354"/>
    <mergeCell ref="V352:V354"/>
    <mergeCell ref="S353:T353"/>
    <mergeCell ref="B354:C354"/>
    <mergeCell ref="S354:T354"/>
    <mergeCell ref="A352:A354"/>
    <mergeCell ref="B352:B353"/>
    <mergeCell ref="C352:C353"/>
    <mergeCell ref="D352:D353"/>
    <mergeCell ref="E352:E353"/>
    <mergeCell ref="G352:G354"/>
    <mergeCell ref="H349:H351"/>
    <mergeCell ref="S349:T349"/>
    <mergeCell ref="U349:U351"/>
    <mergeCell ref="V349:V351"/>
    <mergeCell ref="S350:T350"/>
    <mergeCell ref="B351:C351"/>
    <mergeCell ref="S351:T351"/>
    <mergeCell ref="A349:A351"/>
    <mergeCell ref="B349:B350"/>
    <mergeCell ref="C349:C350"/>
    <mergeCell ref="D349:D350"/>
    <mergeCell ref="E349:E350"/>
    <mergeCell ref="G349:G351"/>
    <mergeCell ref="H358:H360"/>
    <mergeCell ref="S358:T358"/>
    <mergeCell ref="U358:U360"/>
    <mergeCell ref="V358:V360"/>
    <mergeCell ref="S359:T359"/>
    <mergeCell ref="B360:C360"/>
    <mergeCell ref="S360:T360"/>
    <mergeCell ref="A358:A360"/>
    <mergeCell ref="B358:B359"/>
    <mergeCell ref="C358:C359"/>
    <mergeCell ref="D358:D359"/>
    <mergeCell ref="E358:E359"/>
    <mergeCell ref="G358:G360"/>
    <mergeCell ref="H355:H357"/>
    <mergeCell ref="S355:T355"/>
    <mergeCell ref="U355:U357"/>
    <mergeCell ref="V355:V357"/>
    <mergeCell ref="S356:T356"/>
    <mergeCell ref="B357:C357"/>
    <mergeCell ref="S357:T357"/>
    <mergeCell ref="A355:A357"/>
    <mergeCell ref="B355:B356"/>
    <mergeCell ref="C355:C356"/>
    <mergeCell ref="D355:D356"/>
    <mergeCell ref="E355:E356"/>
    <mergeCell ref="G355:G357"/>
    <mergeCell ref="H364:H366"/>
    <mergeCell ref="S364:T364"/>
    <mergeCell ref="U364:U366"/>
    <mergeCell ref="V364:V366"/>
    <mergeCell ref="S365:T365"/>
    <mergeCell ref="B366:C366"/>
    <mergeCell ref="S366:T366"/>
    <mergeCell ref="A364:A366"/>
    <mergeCell ref="B364:B365"/>
    <mergeCell ref="C364:C365"/>
    <mergeCell ref="D364:D365"/>
    <mergeCell ref="E364:E365"/>
    <mergeCell ref="G364:G366"/>
    <mergeCell ref="H361:H363"/>
    <mergeCell ref="S361:T361"/>
    <mergeCell ref="U361:U363"/>
    <mergeCell ref="V361:V363"/>
    <mergeCell ref="S362:T362"/>
    <mergeCell ref="B363:C363"/>
    <mergeCell ref="S363:T363"/>
    <mergeCell ref="A361:A363"/>
    <mergeCell ref="B361:B362"/>
    <mergeCell ref="C361:C362"/>
    <mergeCell ref="D361:D362"/>
    <mergeCell ref="E361:E362"/>
    <mergeCell ref="G361:G363"/>
    <mergeCell ref="H370:H372"/>
    <mergeCell ref="S370:T370"/>
    <mergeCell ref="U370:U372"/>
    <mergeCell ref="V370:V372"/>
    <mergeCell ref="S371:T371"/>
    <mergeCell ref="B372:C372"/>
    <mergeCell ref="S372:T372"/>
    <mergeCell ref="A370:A372"/>
    <mergeCell ref="B370:B371"/>
    <mergeCell ref="C370:C371"/>
    <mergeCell ref="D370:D371"/>
    <mergeCell ref="E370:E371"/>
    <mergeCell ref="G370:G372"/>
    <mergeCell ref="H367:H369"/>
    <mergeCell ref="S367:T367"/>
    <mergeCell ref="U367:U369"/>
    <mergeCell ref="V367:V369"/>
    <mergeCell ref="S368:T368"/>
    <mergeCell ref="B369:C369"/>
    <mergeCell ref="S369:T369"/>
    <mergeCell ref="A367:A369"/>
    <mergeCell ref="B367:B368"/>
    <mergeCell ref="C367:C368"/>
    <mergeCell ref="D367:D368"/>
    <mergeCell ref="E367:E368"/>
    <mergeCell ref="G367:G369"/>
    <mergeCell ref="H376:H378"/>
    <mergeCell ref="S376:T376"/>
    <mergeCell ref="U376:U378"/>
    <mergeCell ref="V376:V378"/>
    <mergeCell ref="S377:T377"/>
    <mergeCell ref="B378:C378"/>
    <mergeCell ref="S378:T378"/>
    <mergeCell ref="A376:A378"/>
    <mergeCell ref="B376:B377"/>
    <mergeCell ref="C376:C377"/>
    <mergeCell ref="D376:D377"/>
    <mergeCell ref="E376:E377"/>
    <mergeCell ref="G376:G378"/>
    <mergeCell ref="H373:H375"/>
    <mergeCell ref="S373:T373"/>
    <mergeCell ref="U373:U375"/>
    <mergeCell ref="V373:V375"/>
    <mergeCell ref="S374:T374"/>
    <mergeCell ref="B375:C375"/>
    <mergeCell ref="S375:T375"/>
    <mergeCell ref="A373:A375"/>
    <mergeCell ref="B373:B374"/>
    <mergeCell ref="C373:C374"/>
    <mergeCell ref="D373:D374"/>
    <mergeCell ref="E373:E374"/>
    <mergeCell ref="G373:G375"/>
    <mergeCell ref="H382:H384"/>
    <mergeCell ref="S382:T382"/>
    <mergeCell ref="U382:U384"/>
    <mergeCell ref="V382:V384"/>
    <mergeCell ref="S383:T383"/>
    <mergeCell ref="B384:C384"/>
    <mergeCell ref="S384:T384"/>
    <mergeCell ref="A382:A384"/>
    <mergeCell ref="B382:B383"/>
    <mergeCell ref="C382:C383"/>
    <mergeCell ref="D382:D383"/>
    <mergeCell ref="E382:E383"/>
    <mergeCell ref="G382:G384"/>
    <mergeCell ref="H379:H381"/>
    <mergeCell ref="S379:T379"/>
    <mergeCell ref="U379:U381"/>
    <mergeCell ref="V379:V381"/>
    <mergeCell ref="S380:T380"/>
    <mergeCell ref="B381:C381"/>
    <mergeCell ref="S381:T381"/>
    <mergeCell ref="A379:A381"/>
    <mergeCell ref="B379:B380"/>
    <mergeCell ref="C379:C380"/>
    <mergeCell ref="D379:D380"/>
    <mergeCell ref="E379:E380"/>
    <mergeCell ref="G379:G381"/>
    <mergeCell ref="H388:H390"/>
    <mergeCell ref="S388:T388"/>
    <mergeCell ref="U388:U390"/>
    <mergeCell ref="V388:V390"/>
    <mergeCell ref="S389:T389"/>
    <mergeCell ref="B390:C390"/>
    <mergeCell ref="S390:T390"/>
    <mergeCell ref="A388:A390"/>
    <mergeCell ref="B388:B389"/>
    <mergeCell ref="C388:C389"/>
    <mergeCell ref="D388:D389"/>
    <mergeCell ref="E388:E389"/>
    <mergeCell ref="G388:G390"/>
    <mergeCell ref="H385:H387"/>
    <mergeCell ref="S385:T385"/>
    <mergeCell ref="U385:U387"/>
    <mergeCell ref="V385:V387"/>
    <mergeCell ref="S386:T386"/>
    <mergeCell ref="B387:C387"/>
    <mergeCell ref="S387:T387"/>
    <mergeCell ref="A385:A387"/>
    <mergeCell ref="B385:B386"/>
    <mergeCell ref="C385:C386"/>
    <mergeCell ref="D385:D386"/>
    <mergeCell ref="E385:E386"/>
    <mergeCell ref="G385:G387"/>
    <mergeCell ref="H394:H396"/>
    <mergeCell ref="S394:T394"/>
    <mergeCell ref="U394:U396"/>
    <mergeCell ref="V394:V396"/>
    <mergeCell ref="S395:T395"/>
    <mergeCell ref="B396:C396"/>
    <mergeCell ref="S396:T396"/>
    <mergeCell ref="A394:A396"/>
    <mergeCell ref="B394:B395"/>
    <mergeCell ref="C394:C395"/>
    <mergeCell ref="D394:D395"/>
    <mergeCell ref="E394:E395"/>
    <mergeCell ref="G394:G396"/>
    <mergeCell ref="H391:H393"/>
    <mergeCell ref="S391:T391"/>
    <mergeCell ref="U391:U393"/>
    <mergeCell ref="V391:V393"/>
    <mergeCell ref="S392:T392"/>
    <mergeCell ref="B393:C393"/>
    <mergeCell ref="S393:T393"/>
    <mergeCell ref="A391:A393"/>
    <mergeCell ref="B391:B392"/>
    <mergeCell ref="C391:C392"/>
    <mergeCell ref="D391:D392"/>
    <mergeCell ref="E391:E392"/>
    <mergeCell ref="G391:G393"/>
    <mergeCell ref="H400:H402"/>
    <mergeCell ref="S400:T400"/>
    <mergeCell ref="U400:U402"/>
    <mergeCell ref="V400:V402"/>
    <mergeCell ref="S401:T401"/>
    <mergeCell ref="B402:C402"/>
    <mergeCell ref="S402:T402"/>
    <mergeCell ref="A400:A402"/>
    <mergeCell ref="B400:B401"/>
    <mergeCell ref="C400:C401"/>
    <mergeCell ref="D400:D401"/>
    <mergeCell ref="E400:E401"/>
    <mergeCell ref="G400:G402"/>
    <mergeCell ref="H397:H399"/>
    <mergeCell ref="S397:T397"/>
    <mergeCell ref="U397:U399"/>
    <mergeCell ref="V397:V399"/>
    <mergeCell ref="S398:T398"/>
    <mergeCell ref="B399:C399"/>
    <mergeCell ref="S399:T399"/>
    <mergeCell ref="A397:A399"/>
    <mergeCell ref="B397:B398"/>
    <mergeCell ref="C397:C398"/>
    <mergeCell ref="D397:D398"/>
    <mergeCell ref="E397:E398"/>
    <mergeCell ref="G397:G399"/>
    <mergeCell ref="H406:H408"/>
    <mergeCell ref="S406:T406"/>
    <mergeCell ref="U406:U408"/>
    <mergeCell ref="V406:V408"/>
    <mergeCell ref="S407:T407"/>
    <mergeCell ref="B408:C408"/>
    <mergeCell ref="S408:T408"/>
    <mergeCell ref="A406:A408"/>
    <mergeCell ref="B406:B407"/>
    <mergeCell ref="C406:C407"/>
    <mergeCell ref="D406:D407"/>
    <mergeCell ref="E406:E407"/>
    <mergeCell ref="G406:G408"/>
    <mergeCell ref="H403:H405"/>
    <mergeCell ref="S403:T403"/>
    <mergeCell ref="U403:U405"/>
    <mergeCell ref="V403:V405"/>
    <mergeCell ref="S404:T404"/>
    <mergeCell ref="B405:C405"/>
    <mergeCell ref="S405:T405"/>
    <mergeCell ref="A403:A405"/>
    <mergeCell ref="B403:B404"/>
    <mergeCell ref="C403:C404"/>
    <mergeCell ref="D403:D404"/>
    <mergeCell ref="E403:E404"/>
    <mergeCell ref="G403:G405"/>
    <mergeCell ref="H412:H414"/>
    <mergeCell ref="S412:T412"/>
    <mergeCell ref="U412:U414"/>
    <mergeCell ref="V412:V414"/>
    <mergeCell ref="S413:T413"/>
    <mergeCell ref="B414:C414"/>
    <mergeCell ref="S414:T414"/>
    <mergeCell ref="A412:A414"/>
    <mergeCell ref="B412:B413"/>
    <mergeCell ref="C412:C413"/>
    <mergeCell ref="D412:D413"/>
    <mergeCell ref="E412:E413"/>
    <mergeCell ref="G412:G414"/>
    <mergeCell ref="H409:H411"/>
    <mergeCell ref="S409:T409"/>
    <mergeCell ref="U409:U411"/>
    <mergeCell ref="V409:V411"/>
    <mergeCell ref="S410:T410"/>
    <mergeCell ref="B411:C411"/>
    <mergeCell ref="S411:T411"/>
    <mergeCell ref="A409:A411"/>
    <mergeCell ref="B409:B410"/>
    <mergeCell ref="C409:C410"/>
    <mergeCell ref="D409:D410"/>
    <mergeCell ref="E409:E410"/>
    <mergeCell ref="G409:G411"/>
    <mergeCell ref="H418:H420"/>
    <mergeCell ref="S418:T418"/>
    <mergeCell ref="U418:U420"/>
    <mergeCell ref="V418:V420"/>
    <mergeCell ref="S419:T419"/>
    <mergeCell ref="B420:C420"/>
    <mergeCell ref="S420:T420"/>
    <mergeCell ref="A418:A420"/>
    <mergeCell ref="B418:B419"/>
    <mergeCell ref="C418:C419"/>
    <mergeCell ref="D418:D419"/>
    <mergeCell ref="E418:E419"/>
    <mergeCell ref="G418:G420"/>
    <mergeCell ref="H415:H417"/>
    <mergeCell ref="S415:T415"/>
    <mergeCell ref="U415:U417"/>
    <mergeCell ref="V415:V417"/>
    <mergeCell ref="S416:T416"/>
    <mergeCell ref="B417:C417"/>
    <mergeCell ref="S417:T417"/>
    <mergeCell ref="A415:A417"/>
    <mergeCell ref="B415:B416"/>
    <mergeCell ref="C415:C416"/>
    <mergeCell ref="D415:D416"/>
    <mergeCell ref="E415:E416"/>
    <mergeCell ref="G415:G417"/>
    <mergeCell ref="H424:H426"/>
    <mergeCell ref="S424:T424"/>
    <mergeCell ref="U424:U426"/>
    <mergeCell ref="V424:V426"/>
    <mergeCell ref="S425:T425"/>
    <mergeCell ref="B426:C426"/>
    <mergeCell ref="S426:T426"/>
    <mergeCell ref="A424:A426"/>
    <mergeCell ref="B424:B425"/>
    <mergeCell ref="C424:C425"/>
    <mergeCell ref="D424:D425"/>
    <mergeCell ref="E424:E425"/>
    <mergeCell ref="G424:G426"/>
    <mergeCell ref="H421:H423"/>
    <mergeCell ref="S421:T421"/>
    <mergeCell ref="U421:U423"/>
    <mergeCell ref="V421:V423"/>
    <mergeCell ref="S422:T422"/>
    <mergeCell ref="B423:C423"/>
    <mergeCell ref="S423:T423"/>
    <mergeCell ref="A421:A423"/>
    <mergeCell ref="B421:B422"/>
    <mergeCell ref="C421:C422"/>
    <mergeCell ref="D421:D422"/>
    <mergeCell ref="E421:E422"/>
    <mergeCell ref="G421:G423"/>
    <mergeCell ref="H430:H432"/>
    <mergeCell ref="S430:T430"/>
    <mergeCell ref="U430:U432"/>
    <mergeCell ref="V430:V432"/>
    <mergeCell ref="S431:T431"/>
    <mergeCell ref="B432:C432"/>
    <mergeCell ref="S432:T432"/>
    <mergeCell ref="A430:A432"/>
    <mergeCell ref="B430:B431"/>
    <mergeCell ref="C430:C431"/>
    <mergeCell ref="D430:D431"/>
    <mergeCell ref="E430:E431"/>
    <mergeCell ref="G430:G432"/>
    <mergeCell ref="H427:H429"/>
    <mergeCell ref="S427:T427"/>
    <mergeCell ref="U427:U429"/>
    <mergeCell ref="V427:V429"/>
    <mergeCell ref="S428:T428"/>
    <mergeCell ref="B429:C429"/>
    <mergeCell ref="S429:T429"/>
    <mergeCell ref="A427:A429"/>
    <mergeCell ref="B427:B428"/>
    <mergeCell ref="C427:C428"/>
    <mergeCell ref="D427:D428"/>
    <mergeCell ref="E427:E428"/>
    <mergeCell ref="G427:G429"/>
    <mergeCell ref="H436:H438"/>
    <mergeCell ref="S436:T436"/>
    <mergeCell ref="U436:U438"/>
    <mergeCell ref="V436:V438"/>
    <mergeCell ref="S437:T437"/>
    <mergeCell ref="B438:C438"/>
    <mergeCell ref="S438:T438"/>
    <mergeCell ref="A436:A438"/>
    <mergeCell ref="B436:B437"/>
    <mergeCell ref="C436:C437"/>
    <mergeCell ref="D436:D437"/>
    <mergeCell ref="E436:E437"/>
    <mergeCell ref="G436:G438"/>
    <mergeCell ref="H433:H435"/>
    <mergeCell ref="S433:T433"/>
    <mergeCell ref="U433:U435"/>
    <mergeCell ref="V433:V435"/>
    <mergeCell ref="S434:T434"/>
    <mergeCell ref="B435:C435"/>
    <mergeCell ref="S435:T435"/>
    <mergeCell ref="A433:A435"/>
    <mergeCell ref="B433:B434"/>
    <mergeCell ref="C433:C434"/>
    <mergeCell ref="D433:D434"/>
    <mergeCell ref="E433:E434"/>
    <mergeCell ref="G433:G435"/>
    <mergeCell ref="B442:B443"/>
    <mergeCell ref="C442:C443"/>
    <mergeCell ref="D442:D443"/>
    <mergeCell ref="E442:E443"/>
    <mergeCell ref="G442:G444"/>
    <mergeCell ref="H439:H441"/>
    <mergeCell ref="S439:T439"/>
    <mergeCell ref="U439:U441"/>
    <mergeCell ref="V439:V441"/>
    <mergeCell ref="S440:T440"/>
    <mergeCell ref="B441:C441"/>
    <mergeCell ref="S441:T441"/>
    <mergeCell ref="A439:A441"/>
    <mergeCell ref="B439:B440"/>
    <mergeCell ref="C439:C440"/>
    <mergeCell ref="D439:D440"/>
    <mergeCell ref="E439:E440"/>
    <mergeCell ref="G439:G441"/>
    <mergeCell ref="H442:H444"/>
    <mergeCell ref="S442:T442"/>
    <mergeCell ref="U442:U444"/>
    <mergeCell ref="V442:V444"/>
    <mergeCell ref="S443:T443"/>
    <mergeCell ref="B444:C444"/>
    <mergeCell ref="S444:T444"/>
    <mergeCell ref="A442:A444"/>
    <mergeCell ref="H448:H450"/>
    <mergeCell ref="S448:T448"/>
    <mergeCell ref="U448:U450"/>
    <mergeCell ref="V448:V450"/>
    <mergeCell ref="S449:T449"/>
    <mergeCell ref="B450:C450"/>
    <mergeCell ref="S450:T450"/>
    <mergeCell ref="A448:A450"/>
    <mergeCell ref="B448:B449"/>
    <mergeCell ref="C448:C449"/>
    <mergeCell ref="D448:D449"/>
    <mergeCell ref="E448:E449"/>
    <mergeCell ref="G448:G450"/>
    <mergeCell ref="H445:H447"/>
    <mergeCell ref="S445:T445"/>
    <mergeCell ref="U445:U447"/>
    <mergeCell ref="V445:V447"/>
    <mergeCell ref="S446:T446"/>
    <mergeCell ref="B447:C447"/>
    <mergeCell ref="S447:T447"/>
    <mergeCell ref="A445:A447"/>
    <mergeCell ref="B445:B446"/>
    <mergeCell ref="C445:C446"/>
    <mergeCell ref="D445:D446"/>
    <mergeCell ref="E445:E446"/>
    <mergeCell ref="G445:G447"/>
  </mergeCells>
  <phoneticPr fontId="1"/>
  <conditionalFormatting sqref="T6:T8">
    <cfRule type="expression" dxfId="3" priority="21">
      <formula>#REF!&lt;&gt;""</formula>
    </cfRule>
    <cfRule type="expression" dxfId="2" priority="22">
      <formula>$T$6&lt;&gt;""</formula>
    </cfRule>
  </conditionalFormatting>
  <conditionalFormatting sqref="T11:T12">
    <cfRule type="expression" dxfId="1" priority="19">
      <formula>#REF!&lt;&gt;""</formula>
    </cfRule>
    <cfRule type="expression" dxfId="0" priority="20">
      <formula>$T$11&lt;&gt;""</formula>
    </cfRule>
  </conditionalFormatting>
  <dataValidations count="3">
    <dataValidation imeMode="halfKatakana" allowBlank="1" showInputMessage="1" showErrorMessage="1" sqref="E448:E449 E22:E23 E25:E26 E28:E29 E31:E32 E34:E35 E37:E38 E40:E41 E43:E44 E46:E47 E49:E50 E52:E53 E55:E56 E58:E59 E61:E62 E64:E65 E67:E68 E70:E71 E73:E74 E76:E77 E79:E80 E82:E83 E85:E86 E88:E89 E91:E92 E94:E95 E97:E98 E100:E101 E103:E104 E106:E107 E109:E110 E112:E113 E115:E116 E118:E119 E121:E122 E124:E125 E127:E128 E130:E131 E133:E134 E136:E137 E139:E140 E142:E143 E145:E146 E148:E149 E151:E152 E154:E155 E157:E158 E160:E161 E163:E164 E166:E167 E169:E170 E172:E173 E175:E176 E178:E179 E181:E182 E184:E185 E187:E188 E190:E191 E193:E194 E196:E197 E199:E200 E202:E203 E205:E206 E208:E209 E211:E212 E214:E215 E217:E218 E220:E221 E223:E224 E226:E227 E229:E230 E232:E233 E235:E236 E238:E239 E241:E242 E244:E245 E247:E248 E250:E251 E253:E254 E256:E257 E259:E260 E262:E263 E265:E266 E268:E269 E271:E272 E274:E275 E277:E278 E280:E281 E283:E284 E286:E287 E289:E290 E292:E293 E295:E296 E298:E299 E301:E302 E304:E305 E307:E308 E310:E311 E313:E314 E316:E317 E319:E320 E322:E323 E325:E326 E328:E329 E331:E332 E334:E335 E337:E338 E340:E341 E343:E344 E346:E347 E349:E350 E352:E353 E355:E356 E358:E359 E361:E362 E364:E365 E367:E368 E370:E371 E373:E374 E376:E377 E379:E380 E382:E383 E385:E386 E388:E389 E391:E392 E394:E395 E397:E398 E400:E401 E403:E404 E406:E407 E409:E410 E412:E413 E415:E416 E418:E419 E421:E422 E424:E425 E427:E428 E430:E431 E433:E434 E436:E437 E439:E440 E442:E443 E445:E446 E19:E20" xr:uid="{00000000-0002-0000-0700-000000000000}"/>
    <dataValidation imeMode="halfAlpha" allowBlank="1" showInputMessage="1" showErrorMessage="1" sqref="F19 F448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O67 O19 O91:O450 O22 O25 O28 O31 O34 O37 O40 O46 O49 O55 O58 O61 O64 O43 O70 O73 O76 O79 O82 O85 O52 O88" xr:uid="{00000000-0002-0000-0700-000001000000}"/>
    <dataValidation type="list" allowBlank="1" showInputMessage="1" showErrorMessage="1" sqref="T11:T12" xr:uid="{9FAE706B-2EDD-43FD-85B3-98C87C00DD77}">
      <formula1>"0,1,2,3"</formula1>
    </dataValidation>
  </dataValidations>
  <pageMargins left="0.70866141732283472" right="0.70866141732283472" top="0.74803149606299213" bottom="0.74803149606299213" header="0.31496062992125984" footer="0.31496062992125984"/>
  <pageSetup paperSize="9" scale="58" fitToHeight="0" orientation="portrait" horizontalDpi="4294967293" verticalDpi="1200" r:id="rId1"/>
  <rowBreaks count="7" manualBreakCount="7">
    <brk id="60" max="19" man="1"/>
    <brk id="120" max="19" man="1"/>
    <brk id="180" max="19" man="1"/>
    <brk id="240" max="19" man="1"/>
    <brk id="300" max="19" man="1"/>
    <brk id="360" max="16383" man="1"/>
    <brk id="420" max="1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男子登録情報!$L$1:$L$2</xm:f>
          </x14:formula1>
          <xm:sqref>U91:V450 T6</xm:sqref>
        </x14:dataValidation>
        <x14:dataValidation type="list" allowBlank="1" showInputMessage="1" showErrorMessage="1" xr:uid="{8E6F7C47-7A79-47E2-A63C-F167F2BDE27C}">
          <x14:formula1>
            <xm:f>女子登録情報!$N$2:$N$3</xm:f>
          </x14:formula1>
          <xm:sqref>U19:U90</xm:sqref>
        </x14:dataValidation>
        <x14:dataValidation type="list" allowBlank="1" showInputMessage="1" showErrorMessage="1" xr:uid="{00000000-0002-0000-0700-000003000000}">
          <x14:formula1>
            <xm:f>女子登録情報!$J$1:$J$20</xm:f>
          </x14:formula1>
          <xm:sqref>L19:L450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1"/>
  <dimension ref="A1:R4668"/>
  <sheetViews>
    <sheetView zoomScale="90" zoomScaleNormal="90" workbookViewId="0">
      <pane ySplit="1" topLeftCell="A2" activePane="bottomLeft" state="frozen"/>
      <selection pane="bottomLeft" activeCell="I2" sqref="I2:I4668"/>
    </sheetView>
  </sheetViews>
  <sheetFormatPr defaultColWidth="8.875" defaultRowHeight="13.5"/>
  <cols>
    <col min="1" max="1" width="9.375" style="27" customWidth="1"/>
    <col min="2" max="2" width="10.5" style="28" customWidth="1"/>
    <col min="3" max="3" width="16.125" style="28" customWidth="1"/>
    <col min="4" max="4" width="15" style="28" customWidth="1"/>
    <col min="5" max="5" width="9.5" style="28" customWidth="1"/>
    <col min="6" max="6" width="9.875" style="209" customWidth="1"/>
    <col min="7" max="7" width="22.875" style="28" bestFit="1" customWidth="1"/>
    <col min="8" max="8" width="9" style="28" customWidth="1"/>
    <col min="9" max="11" width="9" style="27" customWidth="1"/>
    <col min="12" max="12" width="11.625" style="27" customWidth="1"/>
    <col min="13" max="14" width="9" style="27" customWidth="1"/>
    <col min="15" max="15" width="9" customWidth="1"/>
  </cols>
  <sheetData>
    <row r="1" spans="1:17">
      <c r="A1" s="26" t="s">
        <v>79</v>
      </c>
      <c r="B1" s="31" t="s">
        <v>43</v>
      </c>
      <c r="C1" s="31" t="s">
        <v>400</v>
      </c>
      <c r="D1" s="31" t="s">
        <v>3288</v>
      </c>
      <c r="E1" s="31" t="s">
        <v>401</v>
      </c>
      <c r="F1" s="31" t="s">
        <v>402</v>
      </c>
      <c r="G1" s="31" t="s">
        <v>403</v>
      </c>
      <c r="H1" s="31" t="s">
        <v>44</v>
      </c>
      <c r="I1" s="27" t="s">
        <v>6052</v>
      </c>
      <c r="L1" s="28"/>
      <c r="M1" s="28"/>
    </row>
    <row r="2" spans="1:17">
      <c r="A2" s="265">
        <v>2001</v>
      </c>
      <c r="B2" s="16" t="s">
        <v>406</v>
      </c>
      <c r="C2" s="32" t="s">
        <v>2544</v>
      </c>
      <c r="D2" s="32" t="s">
        <v>5539</v>
      </c>
      <c r="E2" s="32" t="s">
        <v>5377</v>
      </c>
      <c r="F2" s="31" t="s">
        <v>6017</v>
      </c>
      <c r="G2" s="32" t="s">
        <v>183</v>
      </c>
      <c r="H2" s="32" t="s">
        <v>424</v>
      </c>
      <c r="I2" s="28" t="e">
        <f>_xlfn.XLOOKUP(C2,'様式Ⅲ－1(女子)'!$D$19:$D$89,'様式Ⅲ－1(女子)'!$J$19:$J$89)</f>
        <v>#N/A</v>
      </c>
      <c r="J2" s="28"/>
      <c r="K2" s="29"/>
      <c r="L2" s="28"/>
      <c r="M2" s="29"/>
      <c r="N2" s="27" t="s">
        <v>409</v>
      </c>
      <c r="O2" t="s">
        <v>114</v>
      </c>
      <c r="P2">
        <v>47</v>
      </c>
      <c r="Q2" s="32"/>
    </row>
    <row r="3" spans="1:17">
      <c r="A3" s="265">
        <v>2002</v>
      </c>
      <c r="B3" s="16" t="s">
        <v>411</v>
      </c>
      <c r="C3" s="32" t="s">
        <v>2748</v>
      </c>
      <c r="D3" s="32" t="s">
        <v>5540</v>
      </c>
      <c r="E3" s="32" t="s">
        <v>5377</v>
      </c>
      <c r="F3" s="31" t="s">
        <v>6017</v>
      </c>
      <c r="G3" s="32" t="s">
        <v>183</v>
      </c>
      <c r="H3" s="32" t="s">
        <v>2537</v>
      </c>
      <c r="I3" s="28" t="e">
        <f>_xlfn.XLOOKUP(C3,'様式Ⅲ－1(女子)'!$D$19:$D$89,'様式Ⅲ－1(女子)'!$J$19:$J$89)</f>
        <v>#N/A</v>
      </c>
      <c r="J3" s="28"/>
      <c r="K3" s="29"/>
      <c r="L3" s="28"/>
      <c r="M3" s="29"/>
      <c r="O3" t="s">
        <v>113</v>
      </c>
      <c r="P3">
        <v>46</v>
      </c>
      <c r="Q3" s="32"/>
    </row>
    <row r="4" spans="1:17">
      <c r="A4" s="265">
        <v>2003</v>
      </c>
      <c r="B4" s="16" t="s">
        <v>415</v>
      </c>
      <c r="C4" s="32" t="s">
        <v>2837</v>
      </c>
      <c r="D4" s="32" t="s">
        <v>5541</v>
      </c>
      <c r="E4" s="32" t="s">
        <v>5377</v>
      </c>
      <c r="F4" s="31" t="s">
        <v>6017</v>
      </c>
      <c r="G4" s="32" t="s">
        <v>183</v>
      </c>
      <c r="H4" s="32" t="s">
        <v>2537</v>
      </c>
      <c r="I4" s="28" t="e">
        <f>_xlfn.XLOOKUP(C4,'様式Ⅲ－1(女子)'!$D$19:$D$89,'様式Ⅲ－1(女子)'!$J$19:$J$89)</f>
        <v>#N/A</v>
      </c>
      <c r="J4" s="28"/>
      <c r="K4" s="29"/>
      <c r="L4" s="28"/>
      <c r="M4" s="29"/>
      <c r="O4" t="s">
        <v>112</v>
      </c>
      <c r="P4">
        <v>45</v>
      </c>
      <c r="Q4" s="32"/>
    </row>
    <row r="5" spans="1:17">
      <c r="A5" s="265">
        <v>2004</v>
      </c>
      <c r="B5" s="16" t="s">
        <v>419</v>
      </c>
      <c r="C5" s="32" t="s">
        <v>2749</v>
      </c>
      <c r="D5" s="32" t="s">
        <v>5542</v>
      </c>
      <c r="E5" s="32" t="s">
        <v>5377</v>
      </c>
      <c r="F5" s="31" t="s">
        <v>6017</v>
      </c>
      <c r="G5" s="32" t="s">
        <v>183</v>
      </c>
      <c r="H5" s="32" t="s">
        <v>2537</v>
      </c>
      <c r="I5" s="28" t="e">
        <f>_xlfn.XLOOKUP(C5,'様式Ⅲ－1(女子)'!$D$19:$D$89,'様式Ⅲ－1(女子)'!$J$19:$J$89)</f>
        <v>#N/A</v>
      </c>
      <c r="J5" s="28"/>
      <c r="K5" s="29"/>
      <c r="L5" s="28"/>
      <c r="M5" s="29"/>
      <c r="O5" t="s">
        <v>110</v>
      </c>
      <c r="P5">
        <v>44</v>
      </c>
      <c r="Q5" s="32"/>
    </row>
    <row r="6" spans="1:17">
      <c r="A6" s="265">
        <v>2005</v>
      </c>
      <c r="B6" s="16" t="s">
        <v>423</v>
      </c>
      <c r="C6" s="32" t="s">
        <v>2750</v>
      </c>
      <c r="D6" s="32" t="s">
        <v>5543</v>
      </c>
      <c r="E6" s="32" t="s">
        <v>5377</v>
      </c>
      <c r="F6" s="31" t="s">
        <v>6017</v>
      </c>
      <c r="G6" s="32" t="s">
        <v>183</v>
      </c>
      <c r="H6" s="32" t="s">
        <v>2537</v>
      </c>
      <c r="I6" s="28" t="e">
        <f>_xlfn.XLOOKUP(C6,'様式Ⅲ－1(女子)'!$D$19:$D$89,'様式Ⅲ－1(女子)'!$J$19:$J$89)</f>
        <v>#N/A</v>
      </c>
      <c r="J6" s="28"/>
      <c r="K6" s="29"/>
      <c r="L6" s="28"/>
      <c r="M6" s="29"/>
      <c r="O6" t="s">
        <v>109</v>
      </c>
      <c r="P6">
        <v>43</v>
      </c>
      <c r="Q6" s="32"/>
    </row>
    <row r="7" spans="1:17">
      <c r="A7" s="265">
        <v>2006</v>
      </c>
      <c r="B7" s="16" t="s">
        <v>428</v>
      </c>
      <c r="C7" s="32" t="s">
        <v>3162</v>
      </c>
      <c r="D7" s="32" t="s">
        <v>5544</v>
      </c>
      <c r="E7" s="32" t="s">
        <v>5377</v>
      </c>
      <c r="F7" s="31" t="s">
        <v>6017</v>
      </c>
      <c r="G7" s="32" t="s">
        <v>183</v>
      </c>
      <c r="H7" s="32" t="s">
        <v>2537</v>
      </c>
      <c r="I7" s="28" t="e">
        <f>_xlfn.XLOOKUP(C7,'様式Ⅲ－1(女子)'!$D$19:$D$89,'様式Ⅲ－1(女子)'!$J$19:$J$89)</f>
        <v>#N/A</v>
      </c>
      <c r="J7" s="28"/>
      <c r="K7" s="29"/>
      <c r="L7" s="28"/>
      <c r="M7" s="29"/>
      <c r="O7" t="s">
        <v>108</v>
      </c>
      <c r="P7">
        <v>42</v>
      </c>
      <c r="Q7" s="32"/>
    </row>
    <row r="8" spans="1:17">
      <c r="A8" s="265">
        <v>2007</v>
      </c>
      <c r="B8" s="16" t="s">
        <v>433</v>
      </c>
      <c r="C8" s="32" t="s">
        <v>2668</v>
      </c>
      <c r="D8" s="32" t="s">
        <v>5545</v>
      </c>
      <c r="E8" s="32" t="s">
        <v>5377</v>
      </c>
      <c r="F8" s="31" t="s">
        <v>6017</v>
      </c>
      <c r="G8" s="32" t="s">
        <v>183</v>
      </c>
      <c r="H8" s="32" t="s">
        <v>2537</v>
      </c>
      <c r="I8" s="28" t="e">
        <f>_xlfn.XLOOKUP(C8,'様式Ⅲ－1(女子)'!$D$19:$D$89,'様式Ⅲ－1(女子)'!$J$19:$J$89)</f>
        <v>#N/A</v>
      </c>
      <c r="J8" s="28"/>
      <c r="K8" s="29"/>
      <c r="L8" s="28"/>
      <c r="M8" s="29"/>
      <c r="O8" t="s">
        <v>105</v>
      </c>
      <c r="P8">
        <v>41</v>
      </c>
      <c r="Q8" s="32"/>
    </row>
    <row r="9" spans="1:17">
      <c r="A9" s="265">
        <v>2008</v>
      </c>
      <c r="B9" s="16" t="s">
        <v>437</v>
      </c>
      <c r="C9" s="32" t="s">
        <v>3218</v>
      </c>
      <c r="D9" s="32" t="s">
        <v>5546</v>
      </c>
      <c r="E9" s="32" t="s">
        <v>5377</v>
      </c>
      <c r="F9" s="31" t="s">
        <v>6017</v>
      </c>
      <c r="G9" s="32" t="s">
        <v>183</v>
      </c>
      <c r="H9" s="32" t="s">
        <v>2538</v>
      </c>
      <c r="I9" s="28" t="e">
        <f>_xlfn.XLOOKUP(C9,'様式Ⅲ－1(女子)'!$D$19:$D$89,'様式Ⅲ－1(女子)'!$J$19:$J$89)</f>
        <v>#N/A</v>
      </c>
      <c r="J9" s="28"/>
      <c r="K9" s="29"/>
      <c r="L9" s="28"/>
      <c r="M9" s="29"/>
      <c r="O9" t="s">
        <v>104</v>
      </c>
      <c r="P9">
        <v>40</v>
      </c>
      <c r="Q9" s="32"/>
    </row>
    <row r="10" spans="1:17">
      <c r="A10" s="265">
        <v>2009</v>
      </c>
      <c r="B10" s="16" t="s">
        <v>441</v>
      </c>
      <c r="C10" s="32" t="s">
        <v>3219</v>
      </c>
      <c r="D10" s="32" t="s">
        <v>5547</v>
      </c>
      <c r="E10" s="32" t="s">
        <v>5377</v>
      </c>
      <c r="F10" s="31" t="s">
        <v>6017</v>
      </c>
      <c r="G10" s="32" t="s">
        <v>183</v>
      </c>
      <c r="H10" s="32" t="s">
        <v>2538</v>
      </c>
      <c r="I10" s="28" t="e">
        <f>_xlfn.XLOOKUP(C10,'様式Ⅲ－1(女子)'!$D$19:$D$89,'様式Ⅲ－1(女子)'!$J$19:$J$89)</f>
        <v>#N/A</v>
      </c>
      <c r="J10" s="28"/>
      <c r="K10" s="29"/>
      <c r="L10" s="28"/>
      <c r="M10" s="29"/>
      <c r="O10" t="s">
        <v>103</v>
      </c>
      <c r="P10">
        <v>39</v>
      </c>
      <c r="Q10" s="32"/>
    </row>
    <row r="11" spans="1:17">
      <c r="A11" s="265">
        <v>2010</v>
      </c>
      <c r="B11" s="16" t="s">
        <v>445</v>
      </c>
      <c r="C11" s="32" t="s">
        <v>3229</v>
      </c>
      <c r="D11" s="32" t="s">
        <v>5548</v>
      </c>
      <c r="E11" s="32" t="s">
        <v>5377</v>
      </c>
      <c r="F11" s="31" t="s">
        <v>6017</v>
      </c>
      <c r="G11" s="32" t="s">
        <v>183</v>
      </c>
      <c r="H11" s="32" t="s">
        <v>2538</v>
      </c>
      <c r="I11" s="28" t="e">
        <f>_xlfn.XLOOKUP(C11,'様式Ⅲ－1(女子)'!$D$19:$D$89,'様式Ⅲ－1(女子)'!$J$19:$J$89)</f>
        <v>#N/A</v>
      </c>
      <c r="J11" s="28"/>
      <c r="K11" s="29"/>
      <c r="L11" s="28"/>
      <c r="M11" s="29"/>
      <c r="O11" t="s">
        <v>102</v>
      </c>
      <c r="P11">
        <v>38</v>
      </c>
      <c r="Q11" s="32"/>
    </row>
    <row r="12" spans="1:17">
      <c r="A12" s="265">
        <v>2011</v>
      </c>
      <c r="B12" s="16" t="s">
        <v>449</v>
      </c>
      <c r="C12" s="32" t="s">
        <v>3701</v>
      </c>
      <c r="D12" s="32" t="s">
        <v>5549</v>
      </c>
      <c r="E12" s="32" t="s">
        <v>5377</v>
      </c>
      <c r="F12" s="31" t="s">
        <v>6017</v>
      </c>
      <c r="G12" s="32" t="s">
        <v>183</v>
      </c>
      <c r="H12" s="32" t="s">
        <v>2542</v>
      </c>
      <c r="I12" s="28" t="e">
        <f>_xlfn.XLOOKUP(C12,'様式Ⅲ－1(女子)'!$D$19:$D$89,'様式Ⅲ－1(女子)'!$J$19:$J$89)</f>
        <v>#N/A</v>
      </c>
      <c r="J12" s="28"/>
      <c r="K12" s="29"/>
      <c r="L12" s="28"/>
      <c r="M12" s="29"/>
      <c r="O12" t="s">
        <v>101</v>
      </c>
      <c r="P12">
        <v>37</v>
      </c>
      <c r="Q12" s="32"/>
    </row>
    <row r="13" spans="1:17">
      <c r="A13" s="265">
        <v>2012</v>
      </c>
      <c r="B13" s="16" t="s">
        <v>453</v>
      </c>
      <c r="C13" s="32" t="s">
        <v>3702</v>
      </c>
      <c r="D13" s="32" t="s">
        <v>5550</v>
      </c>
      <c r="E13" s="32" t="s">
        <v>5377</v>
      </c>
      <c r="F13" s="31" t="s">
        <v>6017</v>
      </c>
      <c r="G13" s="32" t="s">
        <v>183</v>
      </c>
      <c r="H13" s="32" t="s">
        <v>2542</v>
      </c>
      <c r="I13" s="28" t="e">
        <f>_xlfn.XLOOKUP(C13,'様式Ⅲ－1(女子)'!$D$19:$D$89,'様式Ⅲ－1(女子)'!$J$19:$J$89)</f>
        <v>#N/A</v>
      </c>
      <c r="J13" s="28"/>
      <c r="K13" s="29"/>
      <c r="L13" s="28"/>
      <c r="M13" s="29"/>
      <c r="O13" t="s">
        <v>100</v>
      </c>
      <c r="P13">
        <v>36</v>
      </c>
      <c r="Q13" s="32"/>
    </row>
    <row r="14" spans="1:17">
      <c r="A14" s="265">
        <v>2013</v>
      </c>
      <c r="B14" s="16" t="s">
        <v>457</v>
      </c>
      <c r="C14" s="32" t="s">
        <v>3703</v>
      </c>
      <c r="D14" s="32" t="s">
        <v>5551</v>
      </c>
      <c r="E14" s="32" t="s">
        <v>5377</v>
      </c>
      <c r="F14" s="31" t="s">
        <v>6017</v>
      </c>
      <c r="G14" s="32" t="s">
        <v>183</v>
      </c>
      <c r="H14" s="32" t="s">
        <v>2542</v>
      </c>
      <c r="I14" s="28" t="e">
        <f>_xlfn.XLOOKUP(C14,'様式Ⅲ－1(女子)'!$D$19:$D$89,'様式Ⅲ－1(女子)'!$J$19:$J$89)</f>
        <v>#N/A</v>
      </c>
      <c r="J14" s="28"/>
      <c r="K14" s="29"/>
      <c r="L14" s="28"/>
      <c r="M14" s="29"/>
      <c r="O14" t="s">
        <v>99</v>
      </c>
      <c r="P14">
        <v>35</v>
      </c>
      <c r="Q14" s="32"/>
    </row>
    <row r="15" spans="1:17">
      <c r="A15" s="265">
        <v>2014</v>
      </c>
      <c r="B15" s="16" t="s">
        <v>461</v>
      </c>
      <c r="C15" s="32" t="s">
        <v>3717</v>
      </c>
      <c r="D15" s="32" t="s">
        <v>5552</v>
      </c>
      <c r="E15" s="32" t="s">
        <v>5377</v>
      </c>
      <c r="F15" s="31" t="s">
        <v>6017</v>
      </c>
      <c r="G15" s="32" t="s">
        <v>183</v>
      </c>
      <c r="H15" s="32" t="s">
        <v>2542</v>
      </c>
      <c r="I15" s="28" t="e">
        <f>_xlfn.XLOOKUP(C15,'様式Ⅲ－1(女子)'!$D$19:$D$89,'様式Ⅲ－1(女子)'!$J$19:$J$89)</f>
        <v>#N/A</v>
      </c>
      <c r="J15" s="28"/>
      <c r="K15" s="29"/>
      <c r="L15" s="28"/>
      <c r="M15" s="29"/>
      <c r="O15" t="s">
        <v>98</v>
      </c>
      <c r="P15">
        <v>34</v>
      </c>
      <c r="Q15" s="32"/>
    </row>
    <row r="16" spans="1:17">
      <c r="A16" s="265">
        <v>2015</v>
      </c>
      <c r="B16" s="16" t="s">
        <v>465</v>
      </c>
      <c r="C16" s="32" t="s">
        <v>3704</v>
      </c>
      <c r="D16" s="32" t="s">
        <v>5553</v>
      </c>
      <c r="E16" s="32" t="s">
        <v>5377</v>
      </c>
      <c r="F16" s="31" t="s">
        <v>6017</v>
      </c>
      <c r="G16" s="32" t="s">
        <v>183</v>
      </c>
      <c r="H16" s="32" t="s">
        <v>2542</v>
      </c>
      <c r="I16" s="28" t="e">
        <f>_xlfn.XLOOKUP(C16,'様式Ⅲ－1(女子)'!$D$19:$D$89,'様式Ⅲ－1(女子)'!$J$19:$J$89)</f>
        <v>#N/A</v>
      </c>
      <c r="J16" s="28"/>
      <c r="K16" s="29"/>
      <c r="L16" s="28"/>
      <c r="M16" s="29"/>
      <c r="O16" t="s">
        <v>97</v>
      </c>
      <c r="P16">
        <v>33</v>
      </c>
      <c r="Q16" s="32"/>
    </row>
    <row r="17" spans="1:17">
      <c r="A17" s="265">
        <v>2016</v>
      </c>
      <c r="B17" s="16" t="s">
        <v>469</v>
      </c>
      <c r="C17" s="32" t="s">
        <v>3749</v>
      </c>
      <c r="D17" s="32" t="s">
        <v>5554</v>
      </c>
      <c r="E17" s="32" t="s">
        <v>5377</v>
      </c>
      <c r="F17" s="31" t="s">
        <v>6017</v>
      </c>
      <c r="G17" s="32" t="s">
        <v>183</v>
      </c>
      <c r="H17" s="32" t="s">
        <v>2542</v>
      </c>
      <c r="I17" s="28" t="e">
        <f>_xlfn.XLOOKUP(C17,'様式Ⅲ－1(女子)'!$D$19:$D$89,'様式Ⅲ－1(女子)'!$J$19:$J$89)</f>
        <v>#N/A</v>
      </c>
      <c r="J17" s="28"/>
      <c r="K17" s="29"/>
      <c r="L17" s="28"/>
      <c r="M17" s="29"/>
      <c r="O17" t="s">
        <v>96</v>
      </c>
      <c r="P17">
        <v>32</v>
      </c>
      <c r="Q17" s="32"/>
    </row>
    <row r="18" spans="1:17">
      <c r="A18" s="265">
        <v>2017</v>
      </c>
      <c r="B18" s="16" t="s">
        <v>473</v>
      </c>
      <c r="C18" s="32" t="s">
        <v>5382</v>
      </c>
      <c r="D18" s="32" t="s">
        <v>5555</v>
      </c>
      <c r="E18" s="32" t="s">
        <v>5377</v>
      </c>
      <c r="F18" s="31" t="s">
        <v>6017</v>
      </c>
      <c r="G18" s="32" t="s">
        <v>183</v>
      </c>
      <c r="H18" s="32" t="s">
        <v>2536</v>
      </c>
      <c r="I18" s="28" t="e">
        <f>_xlfn.XLOOKUP(C18,'様式Ⅲ－1(女子)'!$D$19:$D$89,'様式Ⅲ－1(女子)'!$J$19:$J$89)</f>
        <v>#N/A</v>
      </c>
      <c r="J18" s="28"/>
      <c r="K18" s="29"/>
      <c r="L18" s="28"/>
      <c r="M18" s="29"/>
      <c r="O18" t="s">
        <v>95</v>
      </c>
      <c r="P18">
        <v>31</v>
      </c>
      <c r="Q18" s="32"/>
    </row>
    <row r="19" spans="1:17">
      <c r="A19" s="265">
        <v>2018</v>
      </c>
      <c r="B19" s="16" t="s">
        <v>477</v>
      </c>
      <c r="C19" s="32" t="s">
        <v>5383</v>
      </c>
      <c r="D19" s="32" t="s">
        <v>5556</v>
      </c>
      <c r="E19" s="32" t="s">
        <v>5377</v>
      </c>
      <c r="F19" s="31" t="s">
        <v>6017</v>
      </c>
      <c r="G19" s="32" t="s">
        <v>183</v>
      </c>
      <c r="H19" s="32" t="s">
        <v>2536</v>
      </c>
      <c r="I19" s="28" t="e">
        <f>_xlfn.XLOOKUP(C19,'様式Ⅲ－1(女子)'!$D$19:$D$89,'様式Ⅲ－1(女子)'!$J$19:$J$89)</f>
        <v>#N/A</v>
      </c>
      <c r="J19" s="28"/>
      <c r="K19" s="29"/>
      <c r="L19" s="28"/>
      <c r="M19" s="29"/>
      <c r="O19" t="s">
        <v>94</v>
      </c>
      <c r="P19">
        <v>30</v>
      </c>
      <c r="Q19" s="32"/>
    </row>
    <row r="20" spans="1:17">
      <c r="A20" s="265">
        <v>2019</v>
      </c>
      <c r="B20" s="16" t="s">
        <v>481</v>
      </c>
      <c r="C20" s="32" t="s">
        <v>5384</v>
      </c>
      <c r="D20" s="32" t="s">
        <v>5557</v>
      </c>
      <c r="E20" s="32" t="s">
        <v>5377</v>
      </c>
      <c r="F20" s="31" t="s">
        <v>6017</v>
      </c>
      <c r="G20" s="32" t="s">
        <v>271</v>
      </c>
      <c r="H20" s="32" t="s">
        <v>2538</v>
      </c>
      <c r="I20" s="28" t="e">
        <f>_xlfn.XLOOKUP(C20,'様式Ⅲ－1(女子)'!$D$19:$D$89,'様式Ⅲ－1(女子)'!$J$19:$J$89)</f>
        <v>#N/A</v>
      </c>
      <c r="J20" s="28"/>
      <c r="K20" s="29"/>
      <c r="L20" s="28"/>
      <c r="M20" s="29"/>
      <c r="O20" t="s">
        <v>93</v>
      </c>
      <c r="P20">
        <v>29</v>
      </c>
      <c r="Q20" s="32"/>
    </row>
    <row r="21" spans="1:17">
      <c r="A21" s="265">
        <v>2020</v>
      </c>
      <c r="B21" s="16" t="s">
        <v>485</v>
      </c>
      <c r="C21" s="32" t="s">
        <v>2828</v>
      </c>
      <c r="D21" s="32" t="s">
        <v>5558</v>
      </c>
      <c r="E21" s="32" t="s">
        <v>5377</v>
      </c>
      <c r="F21" s="31" t="s">
        <v>6017</v>
      </c>
      <c r="G21" s="32" t="s">
        <v>271</v>
      </c>
      <c r="H21" s="32" t="s">
        <v>2537</v>
      </c>
      <c r="I21" s="28" t="e">
        <f>_xlfn.XLOOKUP(C21,'様式Ⅲ－1(女子)'!$D$19:$D$89,'様式Ⅲ－1(女子)'!$J$19:$J$89)</f>
        <v>#N/A</v>
      </c>
      <c r="J21" s="28"/>
      <c r="K21" s="29"/>
      <c r="L21" s="28"/>
      <c r="M21" s="29"/>
      <c r="O21" t="s">
        <v>92</v>
      </c>
      <c r="P21">
        <v>28</v>
      </c>
      <c r="Q21" s="32"/>
    </row>
    <row r="22" spans="1:17">
      <c r="A22" s="265">
        <v>2021</v>
      </c>
      <c r="B22" s="16" t="s">
        <v>489</v>
      </c>
      <c r="C22" s="32" t="s">
        <v>3160</v>
      </c>
      <c r="D22" s="32" t="s">
        <v>5559</v>
      </c>
      <c r="E22" s="32" t="s">
        <v>5377</v>
      </c>
      <c r="F22" s="31" t="s">
        <v>6017</v>
      </c>
      <c r="G22" s="32" t="s">
        <v>271</v>
      </c>
      <c r="H22" s="32" t="s">
        <v>2537</v>
      </c>
      <c r="I22" s="28" t="e">
        <f>_xlfn.XLOOKUP(C22,'様式Ⅲ－1(女子)'!$D$19:$D$89,'様式Ⅲ－1(女子)'!$J$19:$J$89)</f>
        <v>#N/A</v>
      </c>
      <c r="L22" s="28"/>
      <c r="M22" s="29"/>
      <c r="O22" t="s">
        <v>91</v>
      </c>
      <c r="P22">
        <v>27</v>
      </c>
      <c r="Q22" s="32"/>
    </row>
    <row r="23" spans="1:17">
      <c r="A23" s="265">
        <v>2022</v>
      </c>
      <c r="B23" s="16" t="s">
        <v>490</v>
      </c>
      <c r="C23" s="32" t="s">
        <v>3725</v>
      </c>
      <c r="D23" s="32" t="s">
        <v>5560</v>
      </c>
      <c r="E23" s="32" t="s">
        <v>5377</v>
      </c>
      <c r="F23" s="31" t="s">
        <v>6017</v>
      </c>
      <c r="G23" s="32" t="s">
        <v>271</v>
      </c>
      <c r="H23" s="32" t="s">
        <v>2542</v>
      </c>
      <c r="I23" s="28" t="e">
        <f>_xlfn.XLOOKUP(C23,'様式Ⅲ－1(女子)'!$D$19:$D$89,'様式Ⅲ－1(女子)'!$J$19:$J$89)</f>
        <v>#N/A</v>
      </c>
      <c r="J23" s="28"/>
      <c r="K23" s="29"/>
      <c r="L23" s="28"/>
      <c r="M23" s="29"/>
      <c r="O23" t="s">
        <v>90</v>
      </c>
      <c r="P23">
        <v>26</v>
      </c>
      <c r="Q23" s="32"/>
    </row>
    <row r="24" spans="1:17">
      <c r="A24" s="265">
        <v>2023</v>
      </c>
      <c r="B24" s="16" t="s">
        <v>491</v>
      </c>
      <c r="C24" s="32" t="s">
        <v>3217</v>
      </c>
      <c r="D24" s="32" t="s">
        <v>5561</v>
      </c>
      <c r="E24" s="32" t="s">
        <v>5377</v>
      </c>
      <c r="F24" s="31" t="s">
        <v>6017</v>
      </c>
      <c r="G24" s="32" t="s">
        <v>271</v>
      </c>
      <c r="H24" s="32" t="s">
        <v>2538</v>
      </c>
      <c r="I24" s="28" t="e">
        <f>_xlfn.XLOOKUP(C24,'様式Ⅲ－1(女子)'!$D$19:$D$89,'様式Ⅲ－1(女子)'!$J$19:$J$89)</f>
        <v>#N/A</v>
      </c>
      <c r="L24" s="28"/>
      <c r="M24" s="29"/>
      <c r="O24" t="s">
        <v>89</v>
      </c>
      <c r="P24">
        <v>25</v>
      </c>
      <c r="Q24" s="32"/>
    </row>
    <row r="25" spans="1:17">
      <c r="A25" s="265">
        <v>2024</v>
      </c>
      <c r="B25" s="16" t="s">
        <v>492</v>
      </c>
      <c r="C25" s="32" t="s">
        <v>2474</v>
      </c>
      <c r="D25" s="32" t="s">
        <v>5562</v>
      </c>
      <c r="E25" s="32" t="s">
        <v>5377</v>
      </c>
      <c r="F25" s="31" t="s">
        <v>6017</v>
      </c>
      <c r="G25" s="32" t="s">
        <v>271</v>
      </c>
      <c r="H25" s="32" t="s">
        <v>3633</v>
      </c>
      <c r="I25" s="28" t="e">
        <f>_xlfn.XLOOKUP(C25,'様式Ⅲ－1(女子)'!$D$19:$D$89,'様式Ⅲ－1(女子)'!$J$19:$J$89)</f>
        <v>#N/A</v>
      </c>
      <c r="K25" s="29"/>
      <c r="L25" s="28"/>
      <c r="M25" s="29"/>
      <c r="O25" t="s">
        <v>88</v>
      </c>
      <c r="P25">
        <v>24</v>
      </c>
      <c r="Q25" s="32"/>
    </row>
    <row r="26" spans="1:17">
      <c r="A26" s="265">
        <v>2025</v>
      </c>
      <c r="B26" s="16" t="s">
        <v>493</v>
      </c>
      <c r="C26" s="32" t="s">
        <v>2791</v>
      </c>
      <c r="D26" s="32" t="s">
        <v>5563</v>
      </c>
      <c r="E26" s="32" t="s">
        <v>5377</v>
      </c>
      <c r="F26" s="31" t="s">
        <v>6017</v>
      </c>
      <c r="G26" s="32" t="s">
        <v>271</v>
      </c>
      <c r="H26" s="32" t="s">
        <v>2537</v>
      </c>
      <c r="I26" s="28" t="e">
        <f>_xlfn.XLOOKUP(C26,'様式Ⅲ－1(女子)'!$D$19:$D$89,'様式Ⅲ－1(女子)'!$J$19:$J$89)</f>
        <v>#N/A</v>
      </c>
      <c r="L26" s="28"/>
      <c r="M26" s="29"/>
      <c r="O26" t="s">
        <v>87</v>
      </c>
      <c r="P26">
        <v>23</v>
      </c>
      <c r="Q26" s="32"/>
    </row>
    <row r="27" spans="1:17">
      <c r="A27" s="265">
        <v>2026</v>
      </c>
      <c r="B27" s="16" t="s">
        <v>494</v>
      </c>
      <c r="C27" s="32" t="s">
        <v>3742</v>
      </c>
      <c r="D27" s="32" t="s">
        <v>5564</v>
      </c>
      <c r="E27" s="32" t="s">
        <v>5377</v>
      </c>
      <c r="F27" s="31" t="s">
        <v>6017</v>
      </c>
      <c r="G27" s="32" t="s">
        <v>271</v>
      </c>
      <c r="H27" s="32" t="s">
        <v>2542</v>
      </c>
      <c r="I27" s="28" t="e">
        <f>_xlfn.XLOOKUP(C27,'様式Ⅲ－1(女子)'!$D$19:$D$89,'様式Ⅲ－1(女子)'!$J$19:$J$89)</f>
        <v>#N/A</v>
      </c>
      <c r="K27" s="29"/>
      <c r="L27" s="28"/>
      <c r="M27" s="29"/>
      <c r="O27" t="s">
        <v>86</v>
      </c>
      <c r="P27">
        <v>22</v>
      </c>
      <c r="Q27" s="32"/>
    </row>
    <row r="28" spans="1:17">
      <c r="A28" s="265">
        <v>2027</v>
      </c>
      <c r="B28" s="16" t="s">
        <v>495</v>
      </c>
      <c r="C28" s="32" t="s">
        <v>2790</v>
      </c>
      <c r="D28" s="32" t="s">
        <v>5565</v>
      </c>
      <c r="E28" s="32" t="s">
        <v>5377</v>
      </c>
      <c r="F28" s="31" t="s">
        <v>6017</v>
      </c>
      <c r="G28" s="32" t="s">
        <v>271</v>
      </c>
      <c r="H28" s="32" t="s">
        <v>2537</v>
      </c>
      <c r="I28" s="28" t="e">
        <f>_xlfn.XLOOKUP(C28,'様式Ⅲ－1(女子)'!$D$19:$D$89,'様式Ⅲ－1(女子)'!$J$19:$J$89)</f>
        <v>#N/A</v>
      </c>
      <c r="L28" s="28"/>
      <c r="M28" s="29"/>
      <c r="O28" t="s">
        <v>85</v>
      </c>
      <c r="P28">
        <v>21</v>
      </c>
      <c r="Q28" s="32"/>
    </row>
    <row r="29" spans="1:17">
      <c r="A29" s="265">
        <v>2028</v>
      </c>
      <c r="B29" s="16" t="s">
        <v>496</v>
      </c>
      <c r="C29" s="32" t="s">
        <v>3238</v>
      </c>
      <c r="D29" s="32" t="s">
        <v>5566</v>
      </c>
      <c r="E29" s="32" t="s">
        <v>5377</v>
      </c>
      <c r="F29" s="31" t="s">
        <v>6017</v>
      </c>
      <c r="G29" s="32" t="s">
        <v>271</v>
      </c>
      <c r="H29" s="32" t="s">
        <v>2537</v>
      </c>
      <c r="I29" s="28" t="e">
        <f>_xlfn.XLOOKUP(C29,'様式Ⅲ－1(女子)'!$D$19:$D$89,'様式Ⅲ－1(女子)'!$J$19:$J$89)</f>
        <v>#N/A</v>
      </c>
      <c r="L29" s="28"/>
      <c r="M29" s="29"/>
      <c r="O29" t="s">
        <v>84</v>
      </c>
      <c r="P29">
        <v>20</v>
      </c>
      <c r="Q29" s="32"/>
    </row>
    <row r="30" spans="1:17">
      <c r="A30" s="265">
        <v>2029</v>
      </c>
      <c r="B30" s="16" t="s">
        <v>497</v>
      </c>
      <c r="C30" s="32" t="s">
        <v>3744</v>
      </c>
      <c r="D30" s="32" t="s">
        <v>5567</v>
      </c>
      <c r="E30" s="32" t="s">
        <v>5377</v>
      </c>
      <c r="F30" s="31" t="s">
        <v>6017</v>
      </c>
      <c r="G30" s="32" t="s">
        <v>271</v>
      </c>
      <c r="H30" s="32" t="s">
        <v>2542</v>
      </c>
      <c r="I30" s="28" t="e">
        <f>_xlfn.XLOOKUP(C30,'様式Ⅲ－1(女子)'!$D$19:$D$89,'様式Ⅲ－1(女子)'!$J$19:$J$89)</f>
        <v>#N/A</v>
      </c>
      <c r="L30" s="28"/>
      <c r="M30" s="29"/>
      <c r="O30" t="s">
        <v>498</v>
      </c>
      <c r="P30">
        <v>19</v>
      </c>
      <c r="Q30" s="32"/>
    </row>
    <row r="31" spans="1:17">
      <c r="A31" s="265">
        <v>2030</v>
      </c>
      <c r="B31" s="16" t="s">
        <v>499</v>
      </c>
      <c r="C31" s="32" t="s">
        <v>3709</v>
      </c>
      <c r="D31" s="32" t="s">
        <v>5568</v>
      </c>
      <c r="E31" s="32" t="s">
        <v>5377</v>
      </c>
      <c r="F31" s="31" t="s">
        <v>6017</v>
      </c>
      <c r="G31" s="32" t="s">
        <v>271</v>
      </c>
      <c r="H31" s="32" t="s">
        <v>2538</v>
      </c>
      <c r="I31" s="28" t="e">
        <f>_xlfn.XLOOKUP(C31,'様式Ⅲ－1(女子)'!$D$19:$D$89,'様式Ⅲ－1(女子)'!$J$19:$J$89)</f>
        <v>#N/A</v>
      </c>
      <c r="L31" s="28"/>
      <c r="M31" s="29"/>
      <c r="O31" t="s">
        <v>83</v>
      </c>
      <c r="P31">
        <v>18</v>
      </c>
      <c r="Q31" s="32"/>
    </row>
    <row r="32" spans="1:17">
      <c r="A32" s="265">
        <v>2031</v>
      </c>
      <c r="B32" s="16" t="s">
        <v>500</v>
      </c>
      <c r="C32" s="32" t="s">
        <v>3743</v>
      </c>
      <c r="D32" s="32" t="s">
        <v>5569</v>
      </c>
      <c r="E32" s="32" t="s">
        <v>5377</v>
      </c>
      <c r="F32" s="31" t="s">
        <v>6017</v>
      </c>
      <c r="G32" s="32" t="s">
        <v>271</v>
      </c>
      <c r="H32" s="32" t="s">
        <v>2542</v>
      </c>
      <c r="I32" s="28" t="e">
        <f>_xlfn.XLOOKUP(C32,'様式Ⅲ－1(女子)'!$D$19:$D$89,'様式Ⅲ－1(女子)'!$J$19:$J$89)</f>
        <v>#N/A</v>
      </c>
      <c r="L32" s="28"/>
      <c r="M32" s="29"/>
      <c r="O32" t="s">
        <v>78</v>
      </c>
      <c r="P32">
        <v>17</v>
      </c>
      <c r="Q32" s="32"/>
    </row>
    <row r="33" spans="1:17">
      <c r="A33" s="265">
        <v>2032</v>
      </c>
      <c r="B33" s="16" t="s">
        <v>501</v>
      </c>
      <c r="C33" s="32" t="s">
        <v>3161</v>
      </c>
      <c r="D33" s="32" t="s">
        <v>5570</v>
      </c>
      <c r="E33" s="32" t="s">
        <v>5377</v>
      </c>
      <c r="F33" s="31" t="s">
        <v>6017</v>
      </c>
      <c r="G33" s="32" t="s">
        <v>271</v>
      </c>
      <c r="H33" s="32" t="s">
        <v>2537</v>
      </c>
      <c r="I33" s="28" t="e">
        <f>_xlfn.XLOOKUP(C33,'様式Ⅲ－1(女子)'!$D$19:$D$89,'様式Ⅲ－1(女子)'!$J$19:$J$89)</f>
        <v>#N/A</v>
      </c>
      <c r="L33" s="28"/>
      <c r="M33" s="29"/>
      <c r="O33" t="s">
        <v>502</v>
      </c>
      <c r="P33">
        <v>16</v>
      </c>
      <c r="Q33" s="32"/>
    </row>
    <row r="34" spans="1:17">
      <c r="A34" s="265">
        <v>2033</v>
      </c>
      <c r="B34" s="16" t="s">
        <v>503</v>
      </c>
      <c r="C34" s="32" t="s">
        <v>2554</v>
      </c>
      <c r="D34" s="32" t="s">
        <v>5571</v>
      </c>
      <c r="E34" s="32" t="s">
        <v>5377</v>
      </c>
      <c r="F34" s="31" t="s">
        <v>6017</v>
      </c>
      <c r="G34" s="32" t="s">
        <v>231</v>
      </c>
      <c r="H34" s="32" t="s">
        <v>429</v>
      </c>
      <c r="I34" s="28" t="e">
        <f>_xlfn.XLOOKUP(C34,'様式Ⅲ－1(女子)'!$D$19:$D$89,'様式Ⅲ－1(女子)'!$J$19:$J$89)</f>
        <v>#N/A</v>
      </c>
      <c r="L34" s="28"/>
      <c r="M34" s="29"/>
      <c r="O34" t="s">
        <v>504</v>
      </c>
      <c r="P34">
        <v>15</v>
      </c>
      <c r="Q34" s="32"/>
    </row>
    <row r="35" spans="1:17">
      <c r="A35" s="265">
        <v>2034</v>
      </c>
      <c r="B35" s="16" t="s">
        <v>505</v>
      </c>
      <c r="C35" s="32" t="s">
        <v>3251</v>
      </c>
      <c r="D35" s="32" t="s">
        <v>5572</v>
      </c>
      <c r="E35" s="32" t="s">
        <v>5377</v>
      </c>
      <c r="F35" s="31" t="s">
        <v>6017</v>
      </c>
      <c r="G35" s="32" t="s">
        <v>231</v>
      </c>
      <c r="H35" s="32" t="s">
        <v>2538</v>
      </c>
      <c r="I35" s="28" t="e">
        <f>_xlfn.XLOOKUP(C35,'様式Ⅲ－1(女子)'!$D$19:$D$89,'様式Ⅲ－1(女子)'!$J$19:$J$89)</f>
        <v>#N/A</v>
      </c>
      <c r="L35" s="28"/>
      <c r="M35" s="29"/>
      <c r="O35" t="s">
        <v>71</v>
      </c>
      <c r="P35">
        <v>14</v>
      </c>
      <c r="Q35" s="32"/>
    </row>
    <row r="36" spans="1:17">
      <c r="A36" s="265">
        <v>2035</v>
      </c>
      <c r="B36" s="16" t="s">
        <v>506</v>
      </c>
      <c r="C36" s="32" t="s">
        <v>3252</v>
      </c>
      <c r="D36" s="32" t="s">
        <v>5573</v>
      </c>
      <c r="E36" s="32" t="s">
        <v>5377</v>
      </c>
      <c r="F36" s="31" t="s">
        <v>6017</v>
      </c>
      <c r="G36" s="32" t="s">
        <v>231</v>
      </c>
      <c r="H36" s="32" t="s">
        <v>2538</v>
      </c>
      <c r="I36" s="28" t="e">
        <f>_xlfn.XLOOKUP(C36,'様式Ⅲ－1(女子)'!$D$19:$D$89,'様式Ⅲ－1(女子)'!$J$19:$J$89)</f>
        <v>#N/A</v>
      </c>
      <c r="K36" s="29"/>
      <c r="L36" s="28"/>
      <c r="M36" s="29"/>
      <c r="O36" t="s">
        <v>70</v>
      </c>
      <c r="P36">
        <v>13</v>
      </c>
      <c r="Q36" s="32"/>
    </row>
    <row r="37" spans="1:17">
      <c r="A37" s="265">
        <v>2036</v>
      </c>
      <c r="B37" s="16" t="s">
        <v>507</v>
      </c>
      <c r="C37" s="32" t="s">
        <v>3688</v>
      </c>
      <c r="D37" s="32" t="s">
        <v>5574</v>
      </c>
      <c r="E37" s="32" t="s">
        <v>5377</v>
      </c>
      <c r="F37" s="31" t="s">
        <v>6017</v>
      </c>
      <c r="G37" s="32" t="s">
        <v>231</v>
      </c>
      <c r="H37" s="32" t="s">
        <v>2538</v>
      </c>
      <c r="I37" s="28" t="e">
        <f>_xlfn.XLOOKUP(C37,'様式Ⅲ－1(女子)'!$D$19:$D$89,'様式Ⅲ－1(女子)'!$J$19:$J$89)</f>
        <v>#N/A</v>
      </c>
      <c r="L37" s="28"/>
      <c r="M37" s="29"/>
      <c r="O37" t="s">
        <v>67</v>
      </c>
      <c r="P37">
        <v>12</v>
      </c>
      <c r="Q37" s="32"/>
    </row>
    <row r="38" spans="1:17">
      <c r="A38" s="265">
        <v>2037</v>
      </c>
      <c r="B38" s="16" t="s">
        <v>508</v>
      </c>
      <c r="C38" s="32" t="s">
        <v>3248</v>
      </c>
      <c r="D38" s="32" t="s">
        <v>5575</v>
      </c>
      <c r="E38" s="32" t="s">
        <v>5377</v>
      </c>
      <c r="F38" s="31" t="s">
        <v>6017</v>
      </c>
      <c r="G38" s="32" t="s">
        <v>231</v>
      </c>
      <c r="H38" s="32" t="s">
        <v>2538</v>
      </c>
      <c r="I38" s="28" t="e">
        <f>_xlfn.XLOOKUP(C38,'様式Ⅲ－1(女子)'!$D$19:$D$89,'様式Ⅲ－1(女子)'!$J$19:$J$89)</f>
        <v>#N/A</v>
      </c>
      <c r="L38" s="28"/>
      <c r="M38" s="29"/>
      <c r="O38" t="s">
        <v>62</v>
      </c>
      <c r="P38">
        <v>11</v>
      </c>
      <c r="Q38" s="32"/>
    </row>
    <row r="39" spans="1:17">
      <c r="A39" s="265">
        <v>2038</v>
      </c>
      <c r="B39" s="16" t="s">
        <v>509</v>
      </c>
      <c r="C39" s="32" t="s">
        <v>3249</v>
      </c>
      <c r="D39" s="32" t="s">
        <v>5576</v>
      </c>
      <c r="E39" s="32" t="s">
        <v>5377</v>
      </c>
      <c r="F39" s="31" t="s">
        <v>6017</v>
      </c>
      <c r="G39" s="32" t="s">
        <v>231</v>
      </c>
      <c r="H39" s="32" t="s">
        <v>2538</v>
      </c>
      <c r="I39" s="28" t="e">
        <f>_xlfn.XLOOKUP(C39,'様式Ⅲ－1(女子)'!$D$19:$D$89,'様式Ⅲ－1(女子)'!$J$19:$J$89)</f>
        <v>#N/A</v>
      </c>
      <c r="L39" s="28"/>
      <c r="M39" s="29"/>
      <c r="O39" t="s">
        <v>61</v>
      </c>
      <c r="P39">
        <v>10</v>
      </c>
      <c r="Q39" s="32"/>
    </row>
    <row r="40" spans="1:17">
      <c r="A40" s="265">
        <v>2039</v>
      </c>
      <c r="B40" s="16" t="s">
        <v>510</v>
      </c>
      <c r="C40" s="32" t="s">
        <v>5385</v>
      </c>
      <c r="D40" s="32" t="s">
        <v>5577</v>
      </c>
      <c r="E40" s="32" t="s">
        <v>5377</v>
      </c>
      <c r="F40" s="31" t="s">
        <v>6017</v>
      </c>
      <c r="G40" s="32" t="s">
        <v>231</v>
      </c>
      <c r="H40" s="32" t="s">
        <v>2538</v>
      </c>
      <c r="I40" s="28" t="e">
        <f>_xlfn.XLOOKUP(C40,'様式Ⅲ－1(女子)'!$D$19:$D$89,'様式Ⅲ－1(女子)'!$J$19:$J$89)</f>
        <v>#N/A</v>
      </c>
      <c r="L40" s="28"/>
      <c r="M40" s="29"/>
      <c r="O40" t="s">
        <v>60</v>
      </c>
      <c r="P40">
        <v>9</v>
      </c>
      <c r="Q40" s="32"/>
    </row>
    <row r="41" spans="1:17">
      <c r="A41" s="265">
        <v>2040</v>
      </c>
      <c r="B41" s="16" t="s">
        <v>511</v>
      </c>
      <c r="C41" s="32" t="s">
        <v>3246</v>
      </c>
      <c r="D41" s="32" t="s">
        <v>5578</v>
      </c>
      <c r="E41" s="32" t="s">
        <v>5377</v>
      </c>
      <c r="F41" s="31" t="s">
        <v>6017</v>
      </c>
      <c r="G41" s="32" t="s">
        <v>231</v>
      </c>
      <c r="H41" s="32" t="s">
        <v>2538</v>
      </c>
      <c r="I41" s="28" t="e">
        <f>_xlfn.XLOOKUP(C41,'様式Ⅲ－1(女子)'!$D$19:$D$89,'様式Ⅲ－1(女子)'!$J$19:$J$89)</f>
        <v>#N/A</v>
      </c>
      <c r="J41" s="28"/>
      <c r="L41" s="28"/>
      <c r="M41" s="29"/>
      <c r="O41" t="s">
        <v>58</v>
      </c>
      <c r="P41">
        <v>8</v>
      </c>
      <c r="Q41" s="32"/>
    </row>
    <row r="42" spans="1:17">
      <c r="A42" s="265">
        <v>2041</v>
      </c>
      <c r="B42" s="16" t="s">
        <v>512</v>
      </c>
      <c r="C42" s="32" t="s">
        <v>3247</v>
      </c>
      <c r="D42" s="32" t="s">
        <v>5579</v>
      </c>
      <c r="E42" s="32" t="s">
        <v>5377</v>
      </c>
      <c r="F42" s="31" t="s">
        <v>6017</v>
      </c>
      <c r="G42" s="32" t="s">
        <v>231</v>
      </c>
      <c r="H42" s="32" t="s">
        <v>2538</v>
      </c>
      <c r="I42" s="28" t="e">
        <f>_xlfn.XLOOKUP(C42,'様式Ⅲ－1(女子)'!$D$19:$D$89,'様式Ⅲ－1(女子)'!$J$19:$J$89)</f>
        <v>#N/A</v>
      </c>
      <c r="O42" t="s">
        <v>57</v>
      </c>
      <c r="P42">
        <v>7</v>
      </c>
      <c r="Q42" s="32"/>
    </row>
    <row r="43" spans="1:17">
      <c r="A43" s="265">
        <v>2042</v>
      </c>
      <c r="B43" s="16" t="s">
        <v>513</v>
      </c>
      <c r="C43" s="32" t="s">
        <v>3706</v>
      </c>
      <c r="D43" s="32" t="s">
        <v>5580</v>
      </c>
      <c r="E43" s="32" t="s">
        <v>5377</v>
      </c>
      <c r="F43" s="31" t="s">
        <v>6017</v>
      </c>
      <c r="G43" s="32" t="s">
        <v>231</v>
      </c>
      <c r="H43" s="32" t="s">
        <v>2542</v>
      </c>
      <c r="I43" s="28" t="e">
        <f>_xlfn.XLOOKUP(C43,'様式Ⅲ－1(女子)'!$D$19:$D$89,'様式Ⅲ－1(女子)'!$J$19:$J$89)</f>
        <v>#N/A</v>
      </c>
      <c r="O43" t="s">
        <v>56</v>
      </c>
      <c r="P43">
        <v>6</v>
      </c>
      <c r="Q43" s="32"/>
    </row>
    <row r="44" spans="1:17">
      <c r="A44" s="265">
        <v>2043</v>
      </c>
      <c r="B44" s="16" t="s">
        <v>514</v>
      </c>
      <c r="C44" s="32" t="s">
        <v>3736</v>
      </c>
      <c r="D44" s="32" t="s">
        <v>5581</v>
      </c>
      <c r="E44" s="32" t="s">
        <v>5377</v>
      </c>
      <c r="F44" s="31" t="s">
        <v>6017</v>
      </c>
      <c r="G44" s="32" t="s">
        <v>231</v>
      </c>
      <c r="H44" s="32" t="s">
        <v>2542</v>
      </c>
      <c r="I44" s="28" t="e">
        <f>_xlfn.XLOOKUP(C44,'様式Ⅲ－1(女子)'!$D$19:$D$89,'様式Ⅲ－1(女子)'!$J$19:$J$89)</f>
        <v>#N/A</v>
      </c>
      <c r="L44" s="28"/>
      <c r="M44" s="29"/>
      <c r="O44" t="s">
        <v>54</v>
      </c>
      <c r="P44">
        <v>5</v>
      </c>
      <c r="Q44" s="32"/>
    </row>
    <row r="45" spans="1:17">
      <c r="A45" s="265">
        <v>2044</v>
      </c>
      <c r="B45" s="16" t="s">
        <v>515</v>
      </c>
      <c r="C45" s="32" t="s">
        <v>3735</v>
      </c>
      <c r="D45" s="32" t="s">
        <v>5582</v>
      </c>
      <c r="E45" s="32" t="s">
        <v>5377</v>
      </c>
      <c r="F45" s="31" t="s">
        <v>6017</v>
      </c>
      <c r="G45" s="32" t="s">
        <v>231</v>
      </c>
      <c r="H45" s="32" t="s">
        <v>2542</v>
      </c>
      <c r="I45" s="28" t="e">
        <f>_xlfn.XLOOKUP(C45,'様式Ⅲ－1(女子)'!$D$19:$D$89,'様式Ⅲ－1(女子)'!$J$19:$J$89)</f>
        <v>#N/A</v>
      </c>
      <c r="M45" s="30"/>
      <c r="O45" t="s">
        <v>53</v>
      </c>
      <c r="P45">
        <v>4</v>
      </c>
      <c r="Q45" s="32"/>
    </row>
    <row r="46" spans="1:17">
      <c r="A46" s="265">
        <v>2045</v>
      </c>
      <c r="B46" s="16" t="s">
        <v>516</v>
      </c>
      <c r="C46" s="32" t="s">
        <v>5386</v>
      </c>
      <c r="D46" s="32" t="s">
        <v>5583</v>
      </c>
      <c r="E46" s="32" t="s">
        <v>5377</v>
      </c>
      <c r="F46" s="31" t="s">
        <v>6017</v>
      </c>
      <c r="G46" s="32" t="s">
        <v>231</v>
      </c>
      <c r="H46" s="32" t="s">
        <v>2537</v>
      </c>
      <c r="I46" s="28" t="e">
        <f>_xlfn.XLOOKUP(C46,'様式Ⅲ－1(女子)'!$D$19:$D$89,'様式Ⅲ－1(女子)'!$J$19:$J$89)</f>
        <v>#N/A</v>
      </c>
      <c r="M46" s="30"/>
      <c r="O46" t="s">
        <v>51</v>
      </c>
      <c r="P46">
        <v>3</v>
      </c>
      <c r="Q46" s="32"/>
    </row>
    <row r="47" spans="1:17">
      <c r="A47" s="265">
        <v>2046</v>
      </c>
      <c r="B47" s="16" t="s">
        <v>517</v>
      </c>
      <c r="C47" s="32" t="s">
        <v>2679</v>
      </c>
      <c r="D47" s="32" t="s">
        <v>5584</v>
      </c>
      <c r="E47" s="32" t="s">
        <v>5377</v>
      </c>
      <c r="F47" s="31" t="s">
        <v>6017</v>
      </c>
      <c r="G47" s="32" t="s">
        <v>285</v>
      </c>
      <c r="H47" s="32" t="s">
        <v>2537</v>
      </c>
      <c r="I47" s="28" t="e">
        <f>_xlfn.XLOOKUP(C47,'様式Ⅲ－1(女子)'!$D$19:$D$89,'様式Ⅲ－1(女子)'!$J$19:$J$89)</f>
        <v>#N/A</v>
      </c>
      <c r="M47" s="30"/>
      <c r="O47" t="s">
        <v>49</v>
      </c>
      <c r="P47">
        <v>2</v>
      </c>
      <c r="Q47" s="32"/>
    </row>
    <row r="48" spans="1:17">
      <c r="A48" s="265">
        <v>2047</v>
      </c>
      <c r="B48" s="16" t="s">
        <v>518</v>
      </c>
      <c r="C48" s="32" t="s">
        <v>3190</v>
      </c>
      <c r="D48" s="32" t="s">
        <v>5585</v>
      </c>
      <c r="E48" s="32" t="s">
        <v>5377</v>
      </c>
      <c r="F48" s="31" t="s">
        <v>6017</v>
      </c>
      <c r="G48" s="32" t="s">
        <v>285</v>
      </c>
      <c r="H48" s="32" t="s">
        <v>2538</v>
      </c>
      <c r="I48" s="28" t="e">
        <f>_xlfn.XLOOKUP(C48,'様式Ⅲ－1(女子)'!$D$19:$D$89,'様式Ⅲ－1(女子)'!$J$19:$J$89)</f>
        <v>#N/A</v>
      </c>
      <c r="O48" t="s">
        <v>48</v>
      </c>
      <c r="P48">
        <v>1</v>
      </c>
      <c r="Q48" s="32"/>
    </row>
    <row r="49" spans="1:17">
      <c r="A49" s="265">
        <v>2048</v>
      </c>
      <c r="B49" s="16" t="s">
        <v>519</v>
      </c>
      <c r="C49" s="32" t="s">
        <v>3186</v>
      </c>
      <c r="D49" s="32" t="s">
        <v>5586</v>
      </c>
      <c r="E49" s="32" t="s">
        <v>5377</v>
      </c>
      <c r="F49" s="31" t="s">
        <v>6017</v>
      </c>
      <c r="G49" s="32" t="s">
        <v>285</v>
      </c>
      <c r="H49" s="32" t="s">
        <v>2538</v>
      </c>
      <c r="I49" s="28" t="e">
        <f>_xlfn.XLOOKUP(C49,'様式Ⅲ－1(女子)'!$D$19:$D$89,'様式Ⅲ－1(女子)'!$J$19:$J$89)</f>
        <v>#N/A</v>
      </c>
      <c r="O49" t="s">
        <v>6012</v>
      </c>
      <c r="P49">
        <v>49</v>
      </c>
      <c r="Q49" s="32"/>
    </row>
    <row r="50" spans="1:17">
      <c r="A50" s="265">
        <v>2049</v>
      </c>
      <c r="B50" s="16" t="s">
        <v>520</v>
      </c>
      <c r="C50" s="32" t="s">
        <v>3187</v>
      </c>
      <c r="D50" s="32" t="s">
        <v>5587</v>
      </c>
      <c r="E50" s="32" t="s">
        <v>5377</v>
      </c>
      <c r="F50" s="31" t="s">
        <v>6017</v>
      </c>
      <c r="G50" s="32" t="s">
        <v>285</v>
      </c>
      <c r="H50" s="32" t="s">
        <v>2538</v>
      </c>
      <c r="I50" s="28" t="e">
        <f>_xlfn.XLOOKUP(C50,'様式Ⅲ－1(女子)'!$D$19:$D$89,'様式Ⅲ－1(女子)'!$J$19:$J$89)</f>
        <v>#N/A</v>
      </c>
      <c r="Q50" s="32"/>
    </row>
    <row r="51" spans="1:17">
      <c r="A51" s="265">
        <v>2050</v>
      </c>
      <c r="B51" s="16" t="s">
        <v>521</v>
      </c>
      <c r="C51" s="32" t="s">
        <v>3185</v>
      </c>
      <c r="D51" s="32" t="s">
        <v>5588</v>
      </c>
      <c r="E51" s="32" t="s">
        <v>5377</v>
      </c>
      <c r="F51" s="31" t="s">
        <v>6017</v>
      </c>
      <c r="G51" s="32" t="s">
        <v>285</v>
      </c>
      <c r="H51" s="32" t="s">
        <v>2538</v>
      </c>
      <c r="I51" s="28" t="e">
        <f>_xlfn.XLOOKUP(C51,'様式Ⅲ－1(女子)'!$D$19:$D$89,'様式Ⅲ－1(女子)'!$J$19:$J$89)</f>
        <v>#N/A</v>
      </c>
      <c r="Q51" s="32"/>
    </row>
    <row r="52" spans="1:17">
      <c r="A52" s="265">
        <v>2051</v>
      </c>
      <c r="B52" s="16" t="s">
        <v>522</v>
      </c>
      <c r="C52" s="32" t="s">
        <v>3188</v>
      </c>
      <c r="D52" s="32" t="s">
        <v>5589</v>
      </c>
      <c r="E52" s="32" t="s">
        <v>5377</v>
      </c>
      <c r="F52" s="31" t="s">
        <v>6017</v>
      </c>
      <c r="G52" s="32" t="s">
        <v>285</v>
      </c>
      <c r="H52" s="32" t="s">
        <v>2538</v>
      </c>
      <c r="I52" s="28" t="e">
        <f>_xlfn.XLOOKUP(C52,'様式Ⅲ－1(女子)'!$D$19:$D$89,'様式Ⅲ－1(女子)'!$J$19:$J$89)</f>
        <v>#N/A</v>
      </c>
      <c r="Q52" s="32"/>
    </row>
    <row r="53" spans="1:17">
      <c r="A53" s="265">
        <v>2052</v>
      </c>
      <c r="B53" s="16" t="s">
        <v>523</v>
      </c>
      <c r="C53" s="32" t="s">
        <v>3189</v>
      </c>
      <c r="D53" s="32" t="s">
        <v>5590</v>
      </c>
      <c r="E53" s="32" t="s">
        <v>5377</v>
      </c>
      <c r="F53" s="31" t="s">
        <v>6017</v>
      </c>
      <c r="G53" s="32" t="s">
        <v>285</v>
      </c>
      <c r="H53" s="32" t="s">
        <v>2538</v>
      </c>
      <c r="I53" s="28" t="e">
        <f>_xlfn.XLOOKUP(C53,'様式Ⅲ－1(女子)'!$D$19:$D$89,'様式Ⅲ－1(女子)'!$J$19:$J$89)</f>
        <v>#N/A</v>
      </c>
      <c r="Q53" s="32"/>
    </row>
    <row r="54" spans="1:17">
      <c r="A54" s="265">
        <v>2053</v>
      </c>
      <c r="B54" s="16" t="s">
        <v>524</v>
      </c>
      <c r="C54" s="32" t="s">
        <v>5387</v>
      </c>
      <c r="D54" s="32" t="s">
        <v>5591</v>
      </c>
      <c r="E54" s="32" t="s">
        <v>5377</v>
      </c>
      <c r="F54" s="31" t="s">
        <v>6017</v>
      </c>
      <c r="G54" s="32" t="s">
        <v>285</v>
      </c>
      <c r="H54" s="32" t="s">
        <v>2542</v>
      </c>
      <c r="I54" s="28" t="e">
        <f>_xlfn.XLOOKUP(C54,'様式Ⅲ－1(女子)'!$D$19:$D$89,'様式Ⅲ－1(女子)'!$J$19:$J$89)</f>
        <v>#N/A</v>
      </c>
      <c r="Q54" s="32"/>
    </row>
    <row r="55" spans="1:17">
      <c r="A55" s="265">
        <v>2054</v>
      </c>
      <c r="B55" s="16" t="s">
        <v>525</v>
      </c>
      <c r="C55" s="32" t="s">
        <v>3676</v>
      </c>
      <c r="D55" s="32" t="s">
        <v>5592</v>
      </c>
      <c r="E55" s="32" t="s">
        <v>5377</v>
      </c>
      <c r="F55" s="31" t="s">
        <v>6017</v>
      </c>
      <c r="G55" s="32" t="s">
        <v>285</v>
      </c>
      <c r="H55" s="32" t="s">
        <v>2542</v>
      </c>
      <c r="I55" s="28" t="e">
        <f>_xlfn.XLOOKUP(C55,'様式Ⅲ－1(女子)'!$D$19:$D$89,'様式Ⅲ－1(女子)'!$J$19:$J$89)</f>
        <v>#N/A</v>
      </c>
      <c r="Q55" s="32"/>
    </row>
    <row r="56" spans="1:17">
      <c r="A56" s="265">
        <v>2055</v>
      </c>
      <c r="B56" s="16" t="s">
        <v>526</v>
      </c>
      <c r="C56" s="32" t="s">
        <v>5388</v>
      </c>
      <c r="D56" s="32" t="s">
        <v>5593</v>
      </c>
      <c r="E56" s="32" t="s">
        <v>5377</v>
      </c>
      <c r="F56" s="31" t="s">
        <v>6017</v>
      </c>
      <c r="G56" s="32" t="s">
        <v>285</v>
      </c>
      <c r="H56" s="32" t="s">
        <v>2536</v>
      </c>
      <c r="I56" s="28" t="e">
        <f>_xlfn.XLOOKUP(C56,'様式Ⅲ－1(女子)'!$D$19:$D$89,'様式Ⅲ－1(女子)'!$J$19:$J$89)</f>
        <v>#N/A</v>
      </c>
      <c r="Q56" s="32"/>
    </row>
    <row r="57" spans="1:17">
      <c r="A57" s="265">
        <v>2056</v>
      </c>
      <c r="B57" s="16" t="s">
        <v>527</v>
      </c>
      <c r="C57" s="32" t="s">
        <v>5389</v>
      </c>
      <c r="D57" s="32" t="s">
        <v>5594</v>
      </c>
      <c r="E57" s="32" t="s">
        <v>5377</v>
      </c>
      <c r="F57" s="31" t="s">
        <v>6017</v>
      </c>
      <c r="G57" s="32" t="s">
        <v>285</v>
      </c>
      <c r="H57" s="32" t="s">
        <v>2536</v>
      </c>
      <c r="I57" s="28" t="e">
        <f>_xlfn.XLOOKUP(C57,'様式Ⅲ－1(女子)'!$D$19:$D$89,'様式Ⅲ－1(女子)'!$J$19:$J$89)</f>
        <v>#N/A</v>
      </c>
      <c r="Q57" s="32"/>
    </row>
    <row r="58" spans="1:17">
      <c r="A58" s="265">
        <v>2057</v>
      </c>
      <c r="B58" s="16" t="s">
        <v>528</v>
      </c>
      <c r="C58" s="32" t="s">
        <v>5390</v>
      </c>
      <c r="D58" s="32" t="s">
        <v>5595</v>
      </c>
      <c r="E58" s="32" t="s">
        <v>5377</v>
      </c>
      <c r="F58" s="31" t="s">
        <v>6017</v>
      </c>
      <c r="G58" s="32" t="s">
        <v>285</v>
      </c>
      <c r="H58" s="32" t="s">
        <v>2536</v>
      </c>
      <c r="I58" s="28" t="e">
        <f>_xlfn.XLOOKUP(C58,'様式Ⅲ－1(女子)'!$D$19:$D$89,'様式Ⅲ－1(女子)'!$J$19:$J$89)</f>
        <v>#N/A</v>
      </c>
      <c r="Q58" s="32"/>
    </row>
    <row r="59" spans="1:17">
      <c r="A59" s="265">
        <v>2058</v>
      </c>
      <c r="B59" s="16" t="s">
        <v>529</v>
      </c>
      <c r="C59" s="32" t="s">
        <v>5391</v>
      </c>
      <c r="D59" s="32" t="s">
        <v>5596</v>
      </c>
      <c r="E59" s="32" t="s">
        <v>5377</v>
      </c>
      <c r="F59" s="31" t="s">
        <v>6017</v>
      </c>
      <c r="G59" s="32" t="s">
        <v>285</v>
      </c>
      <c r="H59" s="32" t="s">
        <v>2536</v>
      </c>
      <c r="I59" s="28" t="e">
        <f>_xlfn.XLOOKUP(C59,'様式Ⅲ－1(女子)'!$D$19:$D$89,'様式Ⅲ－1(女子)'!$J$19:$J$89)</f>
        <v>#N/A</v>
      </c>
      <c r="Q59" s="32"/>
    </row>
    <row r="60" spans="1:17">
      <c r="A60" s="265">
        <v>2059</v>
      </c>
      <c r="B60" s="16" t="s">
        <v>530</v>
      </c>
      <c r="C60" s="32" t="s">
        <v>5392</v>
      </c>
      <c r="D60" s="32" t="s">
        <v>5597</v>
      </c>
      <c r="E60" s="32" t="s">
        <v>5377</v>
      </c>
      <c r="F60" s="31" t="s">
        <v>6017</v>
      </c>
      <c r="G60" s="32" t="s">
        <v>285</v>
      </c>
      <c r="H60" s="32" t="s">
        <v>2536</v>
      </c>
      <c r="I60" s="28" t="e">
        <f>_xlfn.XLOOKUP(C60,'様式Ⅲ－1(女子)'!$D$19:$D$89,'様式Ⅲ－1(女子)'!$J$19:$J$89)</f>
        <v>#N/A</v>
      </c>
      <c r="Q60" s="32"/>
    </row>
    <row r="61" spans="1:17">
      <c r="A61" s="265">
        <v>2060</v>
      </c>
      <c r="B61" s="16" t="s">
        <v>531</v>
      </c>
      <c r="C61" s="32" t="s">
        <v>3674</v>
      </c>
      <c r="D61" s="32" t="s">
        <v>5598</v>
      </c>
      <c r="E61" s="32" t="s">
        <v>5377</v>
      </c>
      <c r="F61" s="31" t="s">
        <v>6017</v>
      </c>
      <c r="G61" s="32" t="s">
        <v>254</v>
      </c>
      <c r="H61" s="32" t="s">
        <v>2538</v>
      </c>
      <c r="I61" s="28" t="e">
        <f>_xlfn.XLOOKUP(C61,'様式Ⅲ－1(女子)'!$D$19:$D$89,'様式Ⅲ－1(女子)'!$J$19:$J$89)</f>
        <v>#N/A</v>
      </c>
      <c r="Q61" s="32"/>
    </row>
    <row r="62" spans="1:17">
      <c r="A62" s="265">
        <v>2061</v>
      </c>
      <c r="B62" s="16" t="s">
        <v>532</v>
      </c>
      <c r="C62" s="32" t="s">
        <v>3258</v>
      </c>
      <c r="D62" s="32" t="s">
        <v>5599</v>
      </c>
      <c r="E62" s="32" t="s">
        <v>5377</v>
      </c>
      <c r="F62" s="31" t="s">
        <v>6017</v>
      </c>
      <c r="G62" s="32" t="s">
        <v>254</v>
      </c>
      <c r="H62" s="32" t="s">
        <v>2538</v>
      </c>
      <c r="I62" s="28" t="e">
        <f>_xlfn.XLOOKUP(C62,'様式Ⅲ－1(女子)'!$D$19:$D$89,'様式Ⅲ－1(女子)'!$J$19:$J$89)</f>
        <v>#N/A</v>
      </c>
      <c r="Q62" s="32"/>
    </row>
    <row r="63" spans="1:17">
      <c r="A63" s="265">
        <v>2062</v>
      </c>
      <c r="B63" s="16" t="s">
        <v>533</v>
      </c>
      <c r="C63" s="32" t="s">
        <v>3182</v>
      </c>
      <c r="D63" s="32" t="s">
        <v>5600</v>
      </c>
      <c r="E63" s="32" t="s">
        <v>5377</v>
      </c>
      <c r="F63" s="31" t="s">
        <v>6017</v>
      </c>
      <c r="G63" s="32" t="s">
        <v>254</v>
      </c>
      <c r="H63" s="32" t="s">
        <v>2537</v>
      </c>
      <c r="I63" s="28" t="e">
        <f>_xlfn.XLOOKUP(C63,'様式Ⅲ－1(女子)'!$D$19:$D$89,'様式Ⅲ－1(女子)'!$J$19:$J$89)</f>
        <v>#N/A</v>
      </c>
      <c r="Q63" s="32"/>
    </row>
    <row r="64" spans="1:17">
      <c r="A64" s="265">
        <v>2063</v>
      </c>
      <c r="B64" s="16" t="s">
        <v>534</v>
      </c>
      <c r="C64" s="32" t="s">
        <v>3259</v>
      </c>
      <c r="D64" s="32" t="s">
        <v>5601</v>
      </c>
      <c r="E64" s="32" t="s">
        <v>5377</v>
      </c>
      <c r="F64" s="31" t="s">
        <v>6017</v>
      </c>
      <c r="G64" s="32" t="s">
        <v>254</v>
      </c>
      <c r="H64" s="32" t="s">
        <v>2538</v>
      </c>
      <c r="I64" s="28" t="e">
        <f>_xlfn.XLOOKUP(C64,'様式Ⅲ－1(女子)'!$D$19:$D$89,'様式Ⅲ－1(女子)'!$J$19:$J$89)</f>
        <v>#N/A</v>
      </c>
      <c r="Q64" s="32"/>
    </row>
    <row r="65" spans="1:17">
      <c r="A65" s="265">
        <v>2064</v>
      </c>
      <c r="B65" s="16" t="s">
        <v>535</v>
      </c>
      <c r="C65" s="32" t="s">
        <v>2552</v>
      </c>
      <c r="D65" s="32" t="s">
        <v>5602</v>
      </c>
      <c r="E65" s="32" t="s">
        <v>5377</v>
      </c>
      <c r="F65" s="31" t="s">
        <v>6017</v>
      </c>
      <c r="G65" s="32" t="s">
        <v>254</v>
      </c>
      <c r="H65" s="32" t="s">
        <v>429</v>
      </c>
      <c r="I65" s="28" t="e">
        <f>_xlfn.XLOOKUP(C65,'様式Ⅲ－1(女子)'!$D$19:$D$89,'様式Ⅲ－1(女子)'!$J$19:$J$89)</f>
        <v>#N/A</v>
      </c>
      <c r="Q65" s="32"/>
    </row>
    <row r="66" spans="1:17">
      <c r="A66" s="265">
        <v>2065</v>
      </c>
      <c r="B66" s="16" t="s">
        <v>536</v>
      </c>
      <c r="C66" s="32" t="s">
        <v>2819</v>
      </c>
      <c r="D66" s="32" t="s">
        <v>5603</v>
      </c>
      <c r="E66" s="32" t="s">
        <v>5377</v>
      </c>
      <c r="F66" s="31" t="s">
        <v>6017</v>
      </c>
      <c r="G66" s="32" t="s">
        <v>254</v>
      </c>
      <c r="H66" s="32" t="s">
        <v>2537</v>
      </c>
      <c r="I66" s="28" t="e">
        <f>_xlfn.XLOOKUP(C66,'様式Ⅲ－1(女子)'!$D$19:$D$89,'様式Ⅲ－1(女子)'!$J$19:$J$89)</f>
        <v>#N/A</v>
      </c>
      <c r="Q66" s="32"/>
    </row>
    <row r="67" spans="1:17">
      <c r="A67" s="265">
        <v>2066</v>
      </c>
      <c r="B67" s="16" t="s">
        <v>537</v>
      </c>
      <c r="C67" s="32" t="s">
        <v>2820</v>
      </c>
      <c r="D67" s="32" t="s">
        <v>5604</v>
      </c>
      <c r="E67" s="32" t="s">
        <v>5377</v>
      </c>
      <c r="F67" s="31" t="s">
        <v>6017</v>
      </c>
      <c r="G67" s="32" t="s">
        <v>282</v>
      </c>
      <c r="H67" s="32" t="s">
        <v>2537</v>
      </c>
      <c r="I67" s="28" t="e">
        <f>_xlfn.XLOOKUP(C67,'様式Ⅲ－1(女子)'!$D$19:$D$89,'様式Ⅲ－1(女子)'!$J$19:$J$89)</f>
        <v>#N/A</v>
      </c>
      <c r="Q67" s="32"/>
    </row>
    <row r="68" spans="1:17">
      <c r="A68" s="265">
        <v>2067</v>
      </c>
      <c r="B68" s="16" t="s">
        <v>538</v>
      </c>
      <c r="C68" s="32" t="s">
        <v>3225</v>
      </c>
      <c r="D68" s="32" t="s">
        <v>5605</v>
      </c>
      <c r="E68" s="32" t="s">
        <v>5377</v>
      </c>
      <c r="F68" s="31" t="s">
        <v>6017</v>
      </c>
      <c r="G68" s="32" t="s">
        <v>282</v>
      </c>
      <c r="H68" s="32" t="s">
        <v>2538</v>
      </c>
      <c r="I68" s="28" t="e">
        <f>_xlfn.XLOOKUP(C68,'様式Ⅲ－1(女子)'!$D$19:$D$89,'様式Ⅲ－1(女子)'!$J$19:$J$89)</f>
        <v>#N/A</v>
      </c>
      <c r="Q68" s="32"/>
    </row>
    <row r="69" spans="1:17">
      <c r="A69" s="265">
        <v>2068</v>
      </c>
      <c r="B69" s="16" t="s">
        <v>539</v>
      </c>
      <c r="C69" s="32" t="s">
        <v>3723</v>
      </c>
      <c r="D69" s="32" t="s">
        <v>5606</v>
      </c>
      <c r="E69" s="32" t="s">
        <v>5377</v>
      </c>
      <c r="F69" s="31" t="s">
        <v>6017</v>
      </c>
      <c r="G69" s="32" t="s">
        <v>282</v>
      </c>
      <c r="H69" s="32" t="s">
        <v>2542</v>
      </c>
      <c r="I69" s="28" t="e">
        <f>_xlfn.XLOOKUP(C69,'様式Ⅲ－1(女子)'!$D$19:$D$89,'様式Ⅲ－1(女子)'!$J$19:$J$89)</f>
        <v>#N/A</v>
      </c>
      <c r="Q69" s="32"/>
    </row>
    <row r="70" spans="1:17">
      <c r="A70" s="265">
        <v>2069</v>
      </c>
      <c r="B70" s="16" t="s">
        <v>540</v>
      </c>
      <c r="C70" s="32" t="s">
        <v>3722</v>
      </c>
      <c r="D70" s="32" t="s">
        <v>5607</v>
      </c>
      <c r="E70" s="32" t="s">
        <v>5377</v>
      </c>
      <c r="F70" s="31" t="s">
        <v>6017</v>
      </c>
      <c r="G70" s="32" t="s">
        <v>282</v>
      </c>
      <c r="H70" s="32" t="s">
        <v>2542</v>
      </c>
      <c r="I70" s="28" t="e">
        <f>_xlfn.XLOOKUP(C70,'様式Ⅲ－1(女子)'!$D$19:$D$89,'様式Ⅲ－1(女子)'!$J$19:$J$89)</f>
        <v>#N/A</v>
      </c>
      <c r="Q70" s="32"/>
    </row>
    <row r="71" spans="1:17">
      <c r="A71" s="265">
        <v>2070</v>
      </c>
      <c r="B71" s="16" t="s">
        <v>541</v>
      </c>
      <c r="C71" s="32" t="s">
        <v>3721</v>
      </c>
      <c r="D71" s="32" t="s">
        <v>5608</v>
      </c>
      <c r="E71" s="32" t="s">
        <v>5377</v>
      </c>
      <c r="F71" s="31" t="s">
        <v>6017</v>
      </c>
      <c r="G71" s="32" t="s">
        <v>282</v>
      </c>
      <c r="H71" s="32" t="s">
        <v>2542</v>
      </c>
      <c r="I71" s="28" t="e">
        <f>_xlfn.XLOOKUP(C71,'様式Ⅲ－1(女子)'!$D$19:$D$89,'様式Ⅲ－1(女子)'!$J$19:$J$89)</f>
        <v>#N/A</v>
      </c>
      <c r="Q71" s="32"/>
    </row>
    <row r="72" spans="1:17">
      <c r="A72" s="265">
        <v>2071</v>
      </c>
      <c r="B72" s="16" t="s">
        <v>542</v>
      </c>
      <c r="C72" s="32" t="s">
        <v>3184</v>
      </c>
      <c r="D72" s="32" t="s">
        <v>5609</v>
      </c>
      <c r="E72" s="32" t="s">
        <v>5377</v>
      </c>
      <c r="F72" s="31" t="s">
        <v>6017</v>
      </c>
      <c r="G72" s="32" t="s">
        <v>177</v>
      </c>
      <c r="H72" s="32" t="s">
        <v>2537</v>
      </c>
      <c r="I72" s="28" t="e">
        <f>_xlfn.XLOOKUP(C72,'様式Ⅲ－1(女子)'!$D$19:$D$89,'様式Ⅲ－1(女子)'!$J$19:$J$89)</f>
        <v>#N/A</v>
      </c>
      <c r="Q72" s="32"/>
    </row>
    <row r="73" spans="1:17">
      <c r="A73" s="265">
        <v>2072</v>
      </c>
      <c r="B73" s="16" t="s">
        <v>543</v>
      </c>
      <c r="C73" s="32" t="s">
        <v>3245</v>
      </c>
      <c r="D73" s="32" t="s">
        <v>5610</v>
      </c>
      <c r="E73" s="32" t="s">
        <v>5377</v>
      </c>
      <c r="F73" s="31" t="s">
        <v>6017</v>
      </c>
      <c r="G73" s="32" t="s">
        <v>177</v>
      </c>
      <c r="H73" s="32" t="s">
        <v>2538</v>
      </c>
      <c r="I73" s="28" t="e">
        <f>_xlfn.XLOOKUP(C73,'様式Ⅲ－1(女子)'!$D$19:$D$89,'様式Ⅲ－1(女子)'!$J$19:$J$89)</f>
        <v>#N/A</v>
      </c>
      <c r="Q73" s="32"/>
    </row>
    <row r="74" spans="1:17">
      <c r="A74" s="265">
        <v>2073</v>
      </c>
      <c r="B74" s="16" t="s">
        <v>544</v>
      </c>
      <c r="C74" s="32" t="s">
        <v>5393</v>
      </c>
      <c r="D74" s="32" t="s">
        <v>5611</v>
      </c>
      <c r="E74" s="32" t="s">
        <v>5377</v>
      </c>
      <c r="F74" s="31" t="s">
        <v>6017</v>
      </c>
      <c r="G74" s="32" t="s">
        <v>177</v>
      </c>
      <c r="H74" s="32" t="s">
        <v>2538</v>
      </c>
      <c r="I74" s="28" t="e">
        <f>_xlfn.XLOOKUP(C74,'様式Ⅲ－1(女子)'!$D$19:$D$89,'様式Ⅲ－1(女子)'!$J$19:$J$89)</f>
        <v>#N/A</v>
      </c>
      <c r="Q74" s="32"/>
    </row>
    <row r="75" spans="1:17">
      <c r="A75" s="265">
        <v>2074</v>
      </c>
      <c r="B75" s="16" t="s">
        <v>545</v>
      </c>
      <c r="C75" s="32" t="s">
        <v>2744</v>
      </c>
      <c r="D75" s="32" t="s">
        <v>5612</v>
      </c>
      <c r="E75" s="32" t="s">
        <v>5377</v>
      </c>
      <c r="F75" s="31" t="s">
        <v>6017</v>
      </c>
      <c r="G75" s="32" t="s">
        <v>196</v>
      </c>
      <c r="H75" s="32" t="s">
        <v>2537</v>
      </c>
      <c r="I75" s="28" t="e">
        <f>_xlfn.XLOOKUP(C75,'様式Ⅲ－1(女子)'!$D$19:$D$89,'様式Ⅲ－1(女子)'!$J$19:$J$89)</f>
        <v>#N/A</v>
      </c>
      <c r="Q75" s="32"/>
    </row>
    <row r="76" spans="1:17">
      <c r="A76" s="265">
        <v>2075</v>
      </c>
      <c r="B76" s="16" t="s">
        <v>546</v>
      </c>
      <c r="C76" s="32" t="s">
        <v>3728</v>
      </c>
      <c r="D76" s="32" t="s">
        <v>5613</v>
      </c>
      <c r="E76" s="32" t="s">
        <v>5377</v>
      </c>
      <c r="F76" s="31" t="s">
        <v>6017</v>
      </c>
      <c r="G76" s="32" t="s">
        <v>196</v>
      </c>
      <c r="H76" s="32" t="s">
        <v>2542</v>
      </c>
      <c r="I76" s="28" t="e">
        <f>_xlfn.XLOOKUP(C76,'様式Ⅲ－1(女子)'!$D$19:$D$89,'様式Ⅲ－1(女子)'!$J$19:$J$89)</f>
        <v>#N/A</v>
      </c>
      <c r="Q76" s="32"/>
    </row>
    <row r="77" spans="1:17">
      <c r="A77" s="265">
        <v>2076</v>
      </c>
      <c r="B77" s="16" t="s">
        <v>547</v>
      </c>
      <c r="C77" s="32" t="s">
        <v>5394</v>
      </c>
      <c r="D77" s="32" t="s">
        <v>5614</v>
      </c>
      <c r="E77" s="32" t="s">
        <v>5377</v>
      </c>
      <c r="F77" s="31" t="s">
        <v>6017</v>
      </c>
      <c r="G77" s="32" t="s">
        <v>196</v>
      </c>
      <c r="H77" s="32" t="s">
        <v>2538</v>
      </c>
      <c r="I77" s="28" t="e">
        <f>_xlfn.XLOOKUP(C77,'様式Ⅲ－1(女子)'!$D$19:$D$89,'様式Ⅲ－1(女子)'!$J$19:$J$89)</f>
        <v>#N/A</v>
      </c>
      <c r="Q77" s="32"/>
    </row>
    <row r="78" spans="1:17">
      <c r="A78" s="265">
        <v>2077</v>
      </c>
      <c r="B78" s="16" t="s">
        <v>548</v>
      </c>
      <c r="C78" s="32" t="s">
        <v>2707</v>
      </c>
      <c r="D78" s="32" t="s">
        <v>5615</v>
      </c>
      <c r="E78" s="32" t="s">
        <v>5377</v>
      </c>
      <c r="F78" s="31" t="s">
        <v>6017</v>
      </c>
      <c r="G78" s="32" t="s">
        <v>2557</v>
      </c>
      <c r="H78" s="32" t="s">
        <v>2537</v>
      </c>
      <c r="I78" s="28" t="e">
        <f>_xlfn.XLOOKUP(C78,'様式Ⅲ－1(女子)'!$D$19:$D$89,'様式Ⅲ－1(女子)'!$J$19:$J$89)</f>
        <v>#N/A</v>
      </c>
      <c r="Q78" s="32"/>
    </row>
    <row r="79" spans="1:17">
      <c r="A79" s="265">
        <v>2078</v>
      </c>
      <c r="B79" s="16" t="s">
        <v>549</v>
      </c>
      <c r="C79" s="32" t="s">
        <v>2817</v>
      </c>
      <c r="D79" s="32" t="s">
        <v>5616</v>
      </c>
      <c r="E79" s="32" t="s">
        <v>5377</v>
      </c>
      <c r="F79" s="31" t="s">
        <v>6017</v>
      </c>
      <c r="G79" s="32" t="s">
        <v>2557</v>
      </c>
      <c r="H79" s="32" t="s">
        <v>2537</v>
      </c>
      <c r="I79" s="28" t="e">
        <f>_xlfn.XLOOKUP(C79,'様式Ⅲ－1(女子)'!$D$19:$D$89,'様式Ⅲ－1(女子)'!$J$19:$J$89)</f>
        <v>#N/A</v>
      </c>
      <c r="Q79" s="32"/>
    </row>
    <row r="80" spans="1:17">
      <c r="A80" s="265">
        <v>2079</v>
      </c>
      <c r="B80" s="16" t="s">
        <v>550</v>
      </c>
      <c r="C80" s="32" t="s">
        <v>2708</v>
      </c>
      <c r="D80" s="32" t="s">
        <v>5617</v>
      </c>
      <c r="E80" s="32" t="s">
        <v>5377</v>
      </c>
      <c r="F80" s="31" t="s">
        <v>6017</v>
      </c>
      <c r="G80" s="32" t="s">
        <v>2557</v>
      </c>
      <c r="H80" s="32" t="s">
        <v>2537</v>
      </c>
      <c r="I80" s="28" t="e">
        <f>_xlfn.XLOOKUP(C80,'様式Ⅲ－1(女子)'!$D$19:$D$89,'様式Ⅲ－1(女子)'!$J$19:$J$89)</f>
        <v>#N/A</v>
      </c>
      <c r="Q80" s="32"/>
    </row>
    <row r="81" spans="1:17">
      <c r="A81" s="265">
        <v>2080</v>
      </c>
      <c r="B81" s="16" t="s">
        <v>552</v>
      </c>
      <c r="C81" s="32" t="s">
        <v>2709</v>
      </c>
      <c r="D81" s="32" t="s">
        <v>5618</v>
      </c>
      <c r="E81" s="32" t="s">
        <v>5377</v>
      </c>
      <c r="F81" s="31" t="s">
        <v>6017</v>
      </c>
      <c r="G81" s="32" t="s">
        <v>2557</v>
      </c>
      <c r="H81" s="32" t="s">
        <v>2537</v>
      </c>
      <c r="I81" s="28" t="e">
        <f>_xlfn.XLOOKUP(C81,'様式Ⅲ－1(女子)'!$D$19:$D$89,'様式Ⅲ－1(女子)'!$J$19:$J$89)</f>
        <v>#N/A</v>
      </c>
      <c r="Q81" s="32"/>
    </row>
    <row r="82" spans="1:17">
      <c r="A82" s="265">
        <v>2081</v>
      </c>
      <c r="B82" s="16" t="s">
        <v>553</v>
      </c>
      <c r="C82" s="32" t="s">
        <v>2710</v>
      </c>
      <c r="D82" s="32" t="s">
        <v>5619</v>
      </c>
      <c r="E82" s="32" t="s">
        <v>5377</v>
      </c>
      <c r="F82" s="31" t="s">
        <v>6017</v>
      </c>
      <c r="G82" s="32" t="s">
        <v>2557</v>
      </c>
      <c r="H82" s="32" t="s">
        <v>2537</v>
      </c>
      <c r="I82" s="28" t="e">
        <f>_xlfn.XLOOKUP(C82,'様式Ⅲ－1(女子)'!$D$19:$D$89,'様式Ⅲ－1(女子)'!$J$19:$J$89)</f>
        <v>#N/A</v>
      </c>
      <c r="Q82" s="32"/>
    </row>
    <row r="83" spans="1:17">
      <c r="A83" s="265">
        <v>2082</v>
      </c>
      <c r="B83" s="16" t="s">
        <v>554</v>
      </c>
      <c r="C83" s="32" t="s">
        <v>2711</v>
      </c>
      <c r="D83" s="32" t="s">
        <v>5620</v>
      </c>
      <c r="E83" s="32" t="s">
        <v>5377</v>
      </c>
      <c r="F83" s="31" t="s">
        <v>6017</v>
      </c>
      <c r="G83" s="32" t="s">
        <v>2557</v>
      </c>
      <c r="H83" s="32" t="s">
        <v>2537</v>
      </c>
      <c r="I83" s="28" t="e">
        <f>_xlfn.XLOOKUP(C83,'様式Ⅲ－1(女子)'!$D$19:$D$89,'様式Ⅲ－1(女子)'!$J$19:$J$89)</f>
        <v>#N/A</v>
      </c>
      <c r="Q83" s="32"/>
    </row>
    <row r="84" spans="1:17">
      <c r="A84" s="265">
        <v>2083</v>
      </c>
      <c r="B84" s="16" t="s">
        <v>555</v>
      </c>
      <c r="C84" s="32" t="s">
        <v>3163</v>
      </c>
      <c r="D84" s="32" t="s">
        <v>5621</v>
      </c>
      <c r="E84" s="32" t="s">
        <v>5377</v>
      </c>
      <c r="F84" s="31" t="s">
        <v>6017</v>
      </c>
      <c r="G84" s="32" t="s">
        <v>2557</v>
      </c>
      <c r="H84" s="32" t="s">
        <v>2538</v>
      </c>
      <c r="I84" s="28" t="e">
        <f>_xlfn.XLOOKUP(C84,'様式Ⅲ－1(女子)'!$D$19:$D$89,'様式Ⅲ－1(女子)'!$J$19:$J$89)</f>
        <v>#N/A</v>
      </c>
      <c r="Q84" s="32"/>
    </row>
    <row r="85" spans="1:17">
      <c r="A85" s="265">
        <v>2084</v>
      </c>
      <c r="B85" s="16" t="s">
        <v>556</v>
      </c>
      <c r="C85" s="32" t="s">
        <v>3634</v>
      </c>
      <c r="D85" s="32" t="s">
        <v>5622</v>
      </c>
      <c r="E85" s="32" t="s">
        <v>5377</v>
      </c>
      <c r="F85" s="31" t="s">
        <v>6017</v>
      </c>
      <c r="G85" s="32" t="s">
        <v>2557</v>
      </c>
      <c r="H85" s="32" t="s">
        <v>2542</v>
      </c>
      <c r="I85" s="28" t="e">
        <f>_xlfn.XLOOKUP(C85,'様式Ⅲ－1(女子)'!$D$19:$D$89,'様式Ⅲ－1(女子)'!$J$19:$J$89)</f>
        <v>#N/A</v>
      </c>
      <c r="Q85" s="32"/>
    </row>
    <row r="86" spans="1:17">
      <c r="A86" s="265">
        <v>2085</v>
      </c>
      <c r="B86" s="16" t="s">
        <v>557</v>
      </c>
      <c r="C86" s="32" t="s">
        <v>3635</v>
      </c>
      <c r="D86" s="32" t="s">
        <v>5623</v>
      </c>
      <c r="E86" s="32" t="s">
        <v>5377</v>
      </c>
      <c r="F86" s="31" t="s">
        <v>6017</v>
      </c>
      <c r="G86" s="32" t="s">
        <v>2557</v>
      </c>
      <c r="H86" s="32" t="s">
        <v>2542</v>
      </c>
      <c r="I86" s="28" t="e">
        <f>_xlfn.XLOOKUP(C86,'様式Ⅲ－1(女子)'!$D$19:$D$89,'様式Ⅲ－1(女子)'!$J$19:$J$89)</f>
        <v>#N/A</v>
      </c>
      <c r="Q86" s="32"/>
    </row>
    <row r="87" spans="1:17">
      <c r="A87" s="265">
        <v>2086</v>
      </c>
      <c r="B87" s="16" t="s">
        <v>558</v>
      </c>
      <c r="C87" s="32" t="s">
        <v>3636</v>
      </c>
      <c r="D87" s="32" t="s">
        <v>5624</v>
      </c>
      <c r="E87" s="32" t="s">
        <v>5377</v>
      </c>
      <c r="F87" s="31" t="s">
        <v>6017</v>
      </c>
      <c r="G87" s="32" t="s">
        <v>2557</v>
      </c>
      <c r="H87" s="32" t="s">
        <v>2542</v>
      </c>
      <c r="I87" s="28" t="e">
        <f>_xlfn.XLOOKUP(C87,'様式Ⅲ－1(女子)'!$D$19:$D$89,'様式Ⅲ－1(女子)'!$J$19:$J$89)</f>
        <v>#N/A</v>
      </c>
      <c r="Q87" s="32"/>
    </row>
    <row r="88" spans="1:17">
      <c r="A88" s="265">
        <v>2087</v>
      </c>
      <c r="B88" s="16" t="s">
        <v>559</v>
      </c>
      <c r="C88" s="32" t="s">
        <v>3637</v>
      </c>
      <c r="D88" s="32" t="s">
        <v>5625</v>
      </c>
      <c r="E88" s="32" t="s">
        <v>5377</v>
      </c>
      <c r="F88" s="31" t="s">
        <v>6017</v>
      </c>
      <c r="G88" s="32" t="s">
        <v>2557</v>
      </c>
      <c r="H88" s="32" t="s">
        <v>2542</v>
      </c>
      <c r="I88" s="28" t="e">
        <f>_xlfn.XLOOKUP(C88,'様式Ⅲ－1(女子)'!$D$19:$D$89,'様式Ⅲ－1(女子)'!$J$19:$J$89)</f>
        <v>#N/A</v>
      </c>
      <c r="Q88" s="32"/>
    </row>
    <row r="89" spans="1:17">
      <c r="A89" s="265">
        <v>2088</v>
      </c>
      <c r="B89" s="16" t="s">
        <v>560</v>
      </c>
      <c r="C89" s="32" t="s">
        <v>3638</v>
      </c>
      <c r="D89" s="32" t="s">
        <v>5626</v>
      </c>
      <c r="E89" s="32" t="s">
        <v>5377</v>
      </c>
      <c r="F89" s="31" t="s">
        <v>6017</v>
      </c>
      <c r="G89" s="32" t="s">
        <v>2557</v>
      </c>
      <c r="H89" s="32" t="s">
        <v>2542</v>
      </c>
      <c r="I89" s="28" t="e">
        <f>_xlfn.XLOOKUP(C89,'様式Ⅲ－1(女子)'!$D$19:$D$89,'様式Ⅲ－1(女子)'!$J$19:$J$89)</f>
        <v>#N/A</v>
      </c>
      <c r="Q89" s="32"/>
    </row>
    <row r="90" spans="1:17">
      <c r="A90" s="265">
        <v>2089</v>
      </c>
      <c r="B90" s="16" t="s">
        <v>561</v>
      </c>
      <c r="C90" s="32" t="s">
        <v>5395</v>
      </c>
      <c r="D90" s="32" t="s">
        <v>5627</v>
      </c>
      <c r="E90" s="32" t="s">
        <v>5377</v>
      </c>
      <c r="F90" s="31" t="s">
        <v>6017</v>
      </c>
      <c r="G90" s="32" t="s">
        <v>2557</v>
      </c>
      <c r="H90" s="32" t="s">
        <v>2536</v>
      </c>
      <c r="I90" s="28" t="e">
        <f>_xlfn.XLOOKUP(C90,'様式Ⅲ－1(女子)'!$D$19:$D$89,'様式Ⅲ－1(女子)'!$J$19:$J$89)</f>
        <v>#N/A</v>
      </c>
      <c r="Q90" s="32"/>
    </row>
    <row r="91" spans="1:17">
      <c r="A91" s="265">
        <v>2090</v>
      </c>
      <c r="B91" s="16" t="s">
        <v>562</v>
      </c>
      <c r="C91" s="32" t="s">
        <v>5396</v>
      </c>
      <c r="D91" s="32" t="s">
        <v>5628</v>
      </c>
      <c r="E91" s="32" t="s">
        <v>5377</v>
      </c>
      <c r="F91" s="31" t="s">
        <v>6017</v>
      </c>
      <c r="G91" s="32" t="s">
        <v>2557</v>
      </c>
      <c r="H91" s="32" t="s">
        <v>2536</v>
      </c>
      <c r="I91" s="28" t="e">
        <f>_xlfn.XLOOKUP(C91,'様式Ⅲ－1(女子)'!$D$19:$D$89,'様式Ⅲ－1(女子)'!$J$19:$J$89)</f>
        <v>#N/A</v>
      </c>
      <c r="Q91" s="32"/>
    </row>
    <row r="92" spans="1:17">
      <c r="A92" s="265">
        <v>2091</v>
      </c>
      <c r="B92" s="16" t="s">
        <v>563</v>
      </c>
      <c r="C92" s="32" t="s">
        <v>3718</v>
      </c>
      <c r="D92" s="32" t="s">
        <v>5629</v>
      </c>
      <c r="E92" s="32" t="s">
        <v>5377</v>
      </c>
      <c r="F92" s="31" t="s">
        <v>6017</v>
      </c>
      <c r="G92" s="32" t="s">
        <v>215</v>
      </c>
      <c r="H92" s="32" t="s">
        <v>2542</v>
      </c>
      <c r="I92" s="28" t="e">
        <f>_xlfn.XLOOKUP(C92,'様式Ⅲ－1(女子)'!$D$19:$D$89,'様式Ⅲ－1(女子)'!$J$19:$J$89)</f>
        <v>#N/A</v>
      </c>
      <c r="Q92" s="32"/>
    </row>
    <row r="93" spans="1:17">
      <c r="A93" s="265">
        <v>2092</v>
      </c>
      <c r="B93" s="16" t="s">
        <v>564</v>
      </c>
      <c r="C93" s="32" t="s">
        <v>2793</v>
      </c>
      <c r="D93" s="32" t="s">
        <v>5630</v>
      </c>
      <c r="E93" s="32" t="s">
        <v>5377</v>
      </c>
      <c r="F93" s="31" t="s">
        <v>6017</v>
      </c>
      <c r="G93" s="32" t="s">
        <v>206</v>
      </c>
      <c r="H93" s="32" t="s">
        <v>2537</v>
      </c>
      <c r="I93" s="28" t="e">
        <f>_xlfn.XLOOKUP(C93,'様式Ⅲ－1(女子)'!$D$19:$D$89,'様式Ⅲ－1(女子)'!$J$19:$J$89)</f>
        <v>#N/A</v>
      </c>
      <c r="Q93" s="32"/>
    </row>
    <row r="94" spans="1:17">
      <c r="A94" s="265">
        <v>2093</v>
      </c>
      <c r="B94" s="16" t="s">
        <v>565</v>
      </c>
      <c r="C94" s="32" t="s">
        <v>2792</v>
      </c>
      <c r="D94" s="32" t="s">
        <v>5631</v>
      </c>
      <c r="E94" s="32" t="s">
        <v>5377</v>
      </c>
      <c r="F94" s="31" t="s">
        <v>6017</v>
      </c>
      <c r="G94" s="32" t="s">
        <v>206</v>
      </c>
      <c r="H94" s="32" t="s">
        <v>2537</v>
      </c>
      <c r="I94" s="28" t="e">
        <f>_xlfn.XLOOKUP(C94,'様式Ⅲ－1(女子)'!$D$19:$D$89,'様式Ⅲ－1(女子)'!$J$19:$J$89)</f>
        <v>#N/A</v>
      </c>
      <c r="Q94" s="32"/>
    </row>
    <row r="95" spans="1:17">
      <c r="A95" s="265">
        <v>2094</v>
      </c>
      <c r="B95" s="16" t="s">
        <v>566</v>
      </c>
      <c r="C95" s="32" t="s">
        <v>3212</v>
      </c>
      <c r="D95" s="32" t="s">
        <v>5632</v>
      </c>
      <c r="E95" s="32" t="s">
        <v>5377</v>
      </c>
      <c r="F95" s="31" t="s">
        <v>6017</v>
      </c>
      <c r="G95" s="32" t="s">
        <v>206</v>
      </c>
      <c r="H95" s="32" t="s">
        <v>2538</v>
      </c>
      <c r="I95" s="28" t="e">
        <f>_xlfn.XLOOKUP(C95,'様式Ⅲ－1(女子)'!$D$19:$D$89,'様式Ⅲ－1(女子)'!$J$19:$J$89)</f>
        <v>#N/A</v>
      </c>
      <c r="Q95" s="32"/>
    </row>
    <row r="96" spans="1:17">
      <c r="A96" s="265">
        <v>2095</v>
      </c>
      <c r="B96" s="16" t="s">
        <v>567</v>
      </c>
      <c r="C96" s="32" t="s">
        <v>3690</v>
      </c>
      <c r="D96" s="32" t="s">
        <v>5633</v>
      </c>
      <c r="E96" s="32" t="s">
        <v>5377</v>
      </c>
      <c r="F96" s="31" t="s">
        <v>6017</v>
      </c>
      <c r="G96" s="32" t="s">
        <v>206</v>
      </c>
      <c r="H96" s="32" t="s">
        <v>2542</v>
      </c>
      <c r="I96" s="28" t="e">
        <f>_xlfn.XLOOKUP(C96,'様式Ⅲ－1(女子)'!$D$19:$D$89,'様式Ⅲ－1(女子)'!$J$19:$J$89)</f>
        <v>#N/A</v>
      </c>
      <c r="Q96" s="32"/>
    </row>
    <row r="97" spans="1:17">
      <c r="A97" s="265">
        <v>2096</v>
      </c>
      <c r="B97" s="16" t="s">
        <v>568</v>
      </c>
      <c r="C97" s="32" t="s">
        <v>5397</v>
      </c>
      <c r="D97" s="32" t="s">
        <v>5634</v>
      </c>
      <c r="E97" s="32" t="s">
        <v>5377</v>
      </c>
      <c r="F97" s="31" t="s">
        <v>6017</v>
      </c>
      <c r="G97" s="32" t="s">
        <v>206</v>
      </c>
      <c r="H97" s="32" t="s">
        <v>2542</v>
      </c>
      <c r="I97" s="28" t="e">
        <f>_xlfn.XLOOKUP(C97,'様式Ⅲ－1(女子)'!$D$19:$D$89,'様式Ⅲ－1(女子)'!$J$19:$J$89)</f>
        <v>#N/A</v>
      </c>
      <c r="Q97" s="32"/>
    </row>
    <row r="98" spans="1:17">
      <c r="A98" s="265">
        <v>2097</v>
      </c>
      <c r="B98" s="16" t="s">
        <v>569</v>
      </c>
      <c r="C98" s="32" t="s">
        <v>3705</v>
      </c>
      <c r="D98" s="32" t="s">
        <v>5635</v>
      </c>
      <c r="E98" s="32" t="s">
        <v>5377</v>
      </c>
      <c r="F98" s="31" t="s">
        <v>6017</v>
      </c>
      <c r="G98" s="32" t="s">
        <v>206</v>
      </c>
      <c r="H98" s="32" t="s">
        <v>2542</v>
      </c>
      <c r="I98" s="28" t="e">
        <f>_xlfn.XLOOKUP(C98,'様式Ⅲ－1(女子)'!$D$19:$D$89,'様式Ⅲ－1(女子)'!$J$19:$J$89)</f>
        <v>#N/A</v>
      </c>
      <c r="Q98" s="32"/>
    </row>
    <row r="99" spans="1:17">
      <c r="A99" s="265">
        <v>2098</v>
      </c>
      <c r="B99" s="16" t="s">
        <v>570</v>
      </c>
      <c r="C99" s="32" t="s">
        <v>3732</v>
      </c>
      <c r="D99" s="32" t="s">
        <v>5636</v>
      </c>
      <c r="E99" s="32" t="s">
        <v>5377</v>
      </c>
      <c r="F99" s="31" t="s">
        <v>6017</v>
      </c>
      <c r="G99" s="32" t="s">
        <v>206</v>
      </c>
      <c r="H99" s="32" t="s">
        <v>2542</v>
      </c>
      <c r="I99" s="28" t="e">
        <f>_xlfn.XLOOKUP(C99,'様式Ⅲ－1(女子)'!$D$19:$D$89,'様式Ⅲ－1(女子)'!$J$19:$J$89)</f>
        <v>#N/A</v>
      </c>
      <c r="Q99" s="32"/>
    </row>
    <row r="100" spans="1:17">
      <c r="A100" s="265">
        <v>2099</v>
      </c>
      <c r="B100" s="16" t="s">
        <v>571</v>
      </c>
      <c r="C100" s="32" t="s">
        <v>2553</v>
      </c>
      <c r="D100" s="32" t="s">
        <v>5637</v>
      </c>
      <c r="E100" s="32" t="s">
        <v>5377</v>
      </c>
      <c r="F100" s="31" t="s">
        <v>6017</v>
      </c>
      <c r="G100" s="32" t="s">
        <v>206</v>
      </c>
      <c r="H100" s="32" t="s">
        <v>429</v>
      </c>
      <c r="I100" s="28" t="e">
        <f>_xlfn.XLOOKUP(C100,'様式Ⅲ－1(女子)'!$D$19:$D$89,'様式Ⅲ－1(女子)'!$J$19:$J$89)</f>
        <v>#N/A</v>
      </c>
      <c r="Q100" s="32"/>
    </row>
    <row r="101" spans="1:17">
      <c r="A101" s="265">
        <v>2100</v>
      </c>
      <c r="B101" s="16" t="s">
        <v>572</v>
      </c>
      <c r="C101" s="32" t="s">
        <v>5398</v>
      </c>
      <c r="D101" s="32" t="s">
        <v>5638</v>
      </c>
      <c r="E101" s="32" t="s">
        <v>5377</v>
      </c>
      <c r="F101" s="31" t="s">
        <v>6017</v>
      </c>
      <c r="G101" s="32" t="s">
        <v>206</v>
      </c>
      <c r="H101" s="32" t="s">
        <v>429</v>
      </c>
      <c r="I101" s="28" t="e">
        <f>_xlfn.XLOOKUP(C101,'様式Ⅲ－1(女子)'!$D$19:$D$89,'様式Ⅲ－1(女子)'!$J$19:$J$89)</f>
        <v>#N/A</v>
      </c>
      <c r="Q101" s="32"/>
    </row>
    <row r="102" spans="1:17">
      <c r="A102" s="265">
        <v>2101</v>
      </c>
      <c r="B102" s="16" t="s">
        <v>573</v>
      </c>
      <c r="C102" s="32" t="s">
        <v>3261</v>
      </c>
      <c r="D102" s="32" t="s">
        <v>5639</v>
      </c>
      <c r="E102" s="32" t="s">
        <v>5377</v>
      </c>
      <c r="F102" s="31" t="s">
        <v>6017</v>
      </c>
      <c r="G102" s="32" t="s">
        <v>206</v>
      </c>
      <c r="H102" s="32" t="s">
        <v>2538</v>
      </c>
      <c r="I102" s="28" t="e">
        <f>_xlfn.XLOOKUP(C102,'様式Ⅲ－1(女子)'!$D$19:$D$89,'様式Ⅲ－1(女子)'!$J$19:$J$89)</f>
        <v>#N/A</v>
      </c>
      <c r="Q102" s="32"/>
    </row>
    <row r="103" spans="1:17">
      <c r="A103" s="265">
        <v>2102</v>
      </c>
      <c r="B103" s="16" t="s">
        <v>574</v>
      </c>
      <c r="C103" s="32" t="s">
        <v>3747</v>
      </c>
      <c r="D103" s="32" t="s">
        <v>5640</v>
      </c>
      <c r="E103" s="32" t="s">
        <v>5377</v>
      </c>
      <c r="F103" s="31" t="s">
        <v>6017</v>
      </c>
      <c r="G103" s="32" t="s">
        <v>206</v>
      </c>
      <c r="H103" s="32" t="s">
        <v>2542</v>
      </c>
      <c r="I103" s="28" t="e">
        <f>_xlfn.XLOOKUP(C103,'様式Ⅲ－1(女子)'!$D$19:$D$89,'様式Ⅲ－1(女子)'!$J$19:$J$89)</f>
        <v>#N/A</v>
      </c>
      <c r="Q103" s="32"/>
    </row>
    <row r="104" spans="1:17">
      <c r="A104" s="265">
        <v>2103</v>
      </c>
      <c r="B104" s="16" t="s">
        <v>575</v>
      </c>
      <c r="C104" s="32" t="s">
        <v>3211</v>
      </c>
      <c r="D104" s="32" t="s">
        <v>5641</v>
      </c>
      <c r="E104" s="32" t="s">
        <v>5377</v>
      </c>
      <c r="F104" s="31" t="s">
        <v>6017</v>
      </c>
      <c r="G104" s="32" t="s">
        <v>223</v>
      </c>
      <c r="H104" s="32" t="s">
        <v>2537</v>
      </c>
      <c r="I104" s="28" t="e">
        <f>_xlfn.XLOOKUP(C104,'様式Ⅲ－1(女子)'!$D$19:$D$89,'様式Ⅲ－1(女子)'!$J$19:$J$89)</f>
        <v>#N/A</v>
      </c>
      <c r="Q104" s="32"/>
    </row>
    <row r="105" spans="1:17">
      <c r="A105" s="265">
        <v>2104</v>
      </c>
      <c r="B105" s="16" t="s">
        <v>576</v>
      </c>
      <c r="C105" s="32" t="s">
        <v>3210</v>
      </c>
      <c r="D105" s="32" t="s">
        <v>5642</v>
      </c>
      <c r="E105" s="32" t="s">
        <v>5377</v>
      </c>
      <c r="F105" s="31" t="s">
        <v>6017</v>
      </c>
      <c r="G105" s="32" t="s">
        <v>223</v>
      </c>
      <c r="H105" s="32" t="s">
        <v>2537</v>
      </c>
      <c r="I105" s="28" t="e">
        <f>_xlfn.XLOOKUP(C105,'様式Ⅲ－1(女子)'!$D$19:$D$89,'様式Ⅲ－1(女子)'!$J$19:$J$89)</f>
        <v>#N/A</v>
      </c>
      <c r="Q105" s="32"/>
    </row>
    <row r="106" spans="1:17">
      <c r="A106" s="265">
        <v>2105</v>
      </c>
      <c r="B106" s="16" t="s">
        <v>577</v>
      </c>
      <c r="C106" s="32" t="s">
        <v>3745</v>
      </c>
      <c r="D106" s="32" t="s">
        <v>5643</v>
      </c>
      <c r="E106" s="32" t="s">
        <v>5377</v>
      </c>
      <c r="F106" s="31" t="s">
        <v>6017</v>
      </c>
      <c r="G106" s="32" t="s">
        <v>223</v>
      </c>
      <c r="H106" s="32" t="s">
        <v>2542</v>
      </c>
      <c r="I106" s="28" t="e">
        <f>_xlfn.XLOOKUP(C106,'様式Ⅲ－1(女子)'!$D$19:$D$89,'様式Ⅲ－1(女子)'!$J$19:$J$89)</f>
        <v>#N/A</v>
      </c>
      <c r="Q106" s="32"/>
    </row>
    <row r="107" spans="1:17">
      <c r="A107" s="265">
        <v>2106</v>
      </c>
      <c r="B107" s="16" t="s">
        <v>578</v>
      </c>
      <c r="C107" s="32" t="s">
        <v>3746</v>
      </c>
      <c r="D107" s="32" t="s">
        <v>5644</v>
      </c>
      <c r="E107" s="32" t="s">
        <v>5377</v>
      </c>
      <c r="F107" s="31" t="s">
        <v>6017</v>
      </c>
      <c r="G107" s="32" t="s">
        <v>223</v>
      </c>
      <c r="H107" s="32" t="s">
        <v>2542</v>
      </c>
      <c r="I107" s="28" t="e">
        <f>_xlfn.XLOOKUP(C107,'様式Ⅲ－1(女子)'!$D$19:$D$89,'様式Ⅲ－1(女子)'!$J$19:$J$89)</f>
        <v>#N/A</v>
      </c>
      <c r="Q107" s="32"/>
    </row>
    <row r="108" spans="1:17">
      <c r="A108" s="265">
        <v>2107</v>
      </c>
      <c r="B108" s="16" t="s">
        <v>579</v>
      </c>
      <c r="C108" s="32" t="s">
        <v>3243</v>
      </c>
      <c r="D108" s="32" t="s">
        <v>5645</v>
      </c>
      <c r="E108" s="32" t="s">
        <v>5377</v>
      </c>
      <c r="F108" s="31" t="s">
        <v>6017</v>
      </c>
      <c r="G108" s="32" t="s">
        <v>228</v>
      </c>
      <c r="H108" s="32" t="s">
        <v>2538</v>
      </c>
      <c r="I108" s="28" t="e">
        <f>_xlfn.XLOOKUP(C108,'様式Ⅲ－1(女子)'!$D$19:$D$89,'様式Ⅲ－1(女子)'!$J$19:$J$89)</f>
        <v>#N/A</v>
      </c>
      <c r="Q108" s="32"/>
    </row>
    <row r="109" spans="1:17">
      <c r="A109" s="265">
        <v>2108</v>
      </c>
      <c r="B109" s="16" t="s">
        <v>580</v>
      </c>
      <c r="C109" s="32" t="s">
        <v>2669</v>
      </c>
      <c r="D109" s="32" t="s">
        <v>5646</v>
      </c>
      <c r="E109" s="32" t="s">
        <v>5377</v>
      </c>
      <c r="F109" s="31" t="s">
        <v>6017</v>
      </c>
      <c r="G109" s="32" t="s">
        <v>228</v>
      </c>
      <c r="H109" s="32" t="s">
        <v>2537</v>
      </c>
      <c r="I109" s="28" t="e">
        <f>_xlfn.XLOOKUP(C109,'様式Ⅲ－1(女子)'!$D$19:$D$89,'様式Ⅲ－1(女子)'!$J$19:$J$89)</f>
        <v>#N/A</v>
      </c>
      <c r="Q109" s="32"/>
    </row>
    <row r="110" spans="1:17">
      <c r="A110" s="265">
        <v>2109</v>
      </c>
      <c r="B110" s="16" t="s">
        <v>581</v>
      </c>
      <c r="C110" s="32" t="s">
        <v>3644</v>
      </c>
      <c r="D110" s="32" t="s">
        <v>5647</v>
      </c>
      <c r="E110" s="32" t="s">
        <v>5377</v>
      </c>
      <c r="F110" s="31" t="s">
        <v>6017</v>
      </c>
      <c r="G110" s="32" t="s">
        <v>228</v>
      </c>
      <c r="H110" s="32" t="s">
        <v>2542</v>
      </c>
      <c r="I110" s="28" t="e">
        <f>_xlfn.XLOOKUP(C110,'様式Ⅲ－1(女子)'!$D$19:$D$89,'様式Ⅲ－1(女子)'!$J$19:$J$89)</f>
        <v>#N/A</v>
      </c>
      <c r="Q110" s="32"/>
    </row>
    <row r="111" spans="1:17">
      <c r="A111" s="265">
        <v>2110</v>
      </c>
      <c r="B111" s="16" t="s">
        <v>582</v>
      </c>
      <c r="C111" s="32" t="s">
        <v>3700</v>
      </c>
      <c r="D111" s="32" t="s">
        <v>5648</v>
      </c>
      <c r="E111" s="32" t="s">
        <v>5377</v>
      </c>
      <c r="F111" s="31" t="s">
        <v>6017</v>
      </c>
      <c r="G111" s="32" t="s">
        <v>228</v>
      </c>
      <c r="H111" s="32" t="s">
        <v>2542</v>
      </c>
      <c r="I111" s="28" t="e">
        <f>_xlfn.XLOOKUP(C111,'様式Ⅲ－1(女子)'!$D$19:$D$89,'様式Ⅲ－1(女子)'!$J$19:$J$89)</f>
        <v>#N/A</v>
      </c>
      <c r="Q111" s="32"/>
    </row>
    <row r="112" spans="1:17">
      <c r="A112" s="265">
        <v>2111</v>
      </c>
      <c r="B112" s="16" t="s">
        <v>583</v>
      </c>
      <c r="C112" s="32" t="s">
        <v>2714</v>
      </c>
      <c r="D112" s="32" t="s">
        <v>5649</v>
      </c>
      <c r="E112" s="32" t="s">
        <v>5377</v>
      </c>
      <c r="F112" s="31" t="s">
        <v>6017</v>
      </c>
      <c r="G112" s="32" t="s">
        <v>228</v>
      </c>
      <c r="H112" s="32" t="s">
        <v>2537</v>
      </c>
      <c r="I112" s="28" t="e">
        <f>_xlfn.XLOOKUP(C112,'様式Ⅲ－1(女子)'!$D$19:$D$89,'様式Ⅲ－1(女子)'!$J$19:$J$89)</f>
        <v>#N/A</v>
      </c>
      <c r="Q112" s="32"/>
    </row>
    <row r="113" spans="1:17">
      <c r="A113" s="265">
        <v>2112</v>
      </c>
      <c r="B113" s="16" t="s">
        <v>584</v>
      </c>
      <c r="C113" s="32" t="s">
        <v>2670</v>
      </c>
      <c r="D113" s="32" t="s">
        <v>5650</v>
      </c>
      <c r="E113" s="32" t="s">
        <v>5377</v>
      </c>
      <c r="F113" s="31" t="s">
        <v>6017</v>
      </c>
      <c r="G113" s="32" t="s">
        <v>228</v>
      </c>
      <c r="H113" s="32" t="s">
        <v>2537</v>
      </c>
      <c r="I113" s="28" t="e">
        <f>_xlfn.XLOOKUP(C113,'様式Ⅲ－1(女子)'!$D$19:$D$89,'様式Ⅲ－1(女子)'!$J$19:$J$89)</f>
        <v>#N/A</v>
      </c>
      <c r="Q113" s="32"/>
    </row>
    <row r="114" spans="1:17">
      <c r="A114" s="265">
        <v>2113</v>
      </c>
      <c r="B114" s="16" t="s">
        <v>585</v>
      </c>
      <c r="C114" s="32" t="s">
        <v>2713</v>
      </c>
      <c r="D114" s="32" t="s">
        <v>5651</v>
      </c>
      <c r="E114" s="32" t="s">
        <v>5377</v>
      </c>
      <c r="F114" s="31" t="s">
        <v>6017</v>
      </c>
      <c r="G114" s="32" t="s">
        <v>228</v>
      </c>
      <c r="H114" s="32" t="s">
        <v>2537</v>
      </c>
      <c r="I114" s="28" t="e">
        <f>_xlfn.XLOOKUP(C114,'様式Ⅲ－1(女子)'!$D$19:$D$89,'様式Ⅲ－1(女子)'!$J$19:$J$89)</f>
        <v>#N/A</v>
      </c>
      <c r="Q114" s="32"/>
    </row>
    <row r="115" spans="1:17">
      <c r="A115" s="265">
        <v>2114</v>
      </c>
      <c r="B115" s="16" t="s">
        <v>586</v>
      </c>
      <c r="C115" s="32" t="s">
        <v>3640</v>
      </c>
      <c r="D115" s="32" t="s">
        <v>5652</v>
      </c>
      <c r="E115" s="32" t="s">
        <v>5377</v>
      </c>
      <c r="F115" s="31" t="s">
        <v>6017</v>
      </c>
      <c r="G115" s="32" t="s">
        <v>228</v>
      </c>
      <c r="H115" s="32" t="s">
        <v>2542</v>
      </c>
      <c r="I115" s="28" t="e">
        <f>_xlfn.XLOOKUP(C115,'様式Ⅲ－1(女子)'!$D$19:$D$89,'様式Ⅲ－1(女子)'!$J$19:$J$89)</f>
        <v>#N/A</v>
      </c>
      <c r="Q115" s="32"/>
    </row>
    <row r="116" spans="1:17">
      <c r="A116" s="265">
        <v>2115</v>
      </c>
      <c r="B116" s="16" t="s">
        <v>587</v>
      </c>
      <c r="C116" s="32" t="s">
        <v>3720</v>
      </c>
      <c r="D116" s="32" t="s">
        <v>5653</v>
      </c>
      <c r="E116" s="32" t="s">
        <v>5377</v>
      </c>
      <c r="F116" s="31" t="s">
        <v>6017</v>
      </c>
      <c r="G116" s="32" t="s">
        <v>228</v>
      </c>
      <c r="H116" s="32" t="s">
        <v>2542</v>
      </c>
      <c r="I116" s="28" t="e">
        <f>_xlfn.XLOOKUP(C116,'様式Ⅲ－1(女子)'!$D$19:$D$89,'様式Ⅲ－1(女子)'!$J$19:$J$89)</f>
        <v>#N/A</v>
      </c>
      <c r="Q116" s="32"/>
    </row>
    <row r="117" spans="1:17">
      <c r="A117" s="265">
        <v>2116</v>
      </c>
      <c r="B117" s="16" t="s">
        <v>588</v>
      </c>
      <c r="C117" s="32" t="s">
        <v>3691</v>
      </c>
      <c r="D117" s="32" t="s">
        <v>5654</v>
      </c>
      <c r="E117" s="32" t="s">
        <v>5377</v>
      </c>
      <c r="F117" s="31" t="s">
        <v>6017</v>
      </c>
      <c r="G117" s="32" t="s">
        <v>228</v>
      </c>
      <c r="H117" s="32" t="s">
        <v>2542</v>
      </c>
      <c r="I117" s="28" t="e">
        <f>_xlfn.XLOOKUP(C117,'様式Ⅲ－1(女子)'!$D$19:$D$89,'様式Ⅲ－1(女子)'!$J$19:$J$89)</f>
        <v>#N/A</v>
      </c>
      <c r="Q117" s="32"/>
    </row>
    <row r="118" spans="1:17">
      <c r="A118" s="265">
        <v>2117</v>
      </c>
      <c r="B118" s="16" t="s">
        <v>589</v>
      </c>
      <c r="C118" s="32" t="s">
        <v>3207</v>
      </c>
      <c r="D118" s="32" t="s">
        <v>5655</v>
      </c>
      <c r="E118" s="32" t="s">
        <v>5377</v>
      </c>
      <c r="F118" s="31" t="s">
        <v>6017</v>
      </c>
      <c r="G118" s="32" t="s">
        <v>228</v>
      </c>
      <c r="H118" s="32" t="s">
        <v>2538</v>
      </c>
      <c r="I118" s="28" t="e">
        <f>_xlfn.XLOOKUP(C118,'様式Ⅲ－1(女子)'!$D$19:$D$89,'様式Ⅲ－1(女子)'!$J$19:$J$89)</f>
        <v>#N/A</v>
      </c>
      <c r="Q118" s="32"/>
    </row>
    <row r="119" spans="1:17">
      <c r="A119" s="265">
        <v>2118</v>
      </c>
      <c r="B119" s="16" t="s">
        <v>590</v>
      </c>
      <c r="C119" s="32" t="s">
        <v>3698</v>
      </c>
      <c r="D119" s="32" t="s">
        <v>5656</v>
      </c>
      <c r="E119" s="32" t="s">
        <v>5377</v>
      </c>
      <c r="F119" s="31" t="s">
        <v>6017</v>
      </c>
      <c r="G119" s="32" t="s">
        <v>228</v>
      </c>
      <c r="H119" s="32" t="s">
        <v>2542</v>
      </c>
      <c r="I119" s="28" t="e">
        <f>_xlfn.XLOOKUP(C119,'様式Ⅲ－1(女子)'!$D$19:$D$89,'様式Ⅲ－1(女子)'!$J$19:$J$89)</f>
        <v>#N/A</v>
      </c>
      <c r="Q119" s="32"/>
    </row>
    <row r="120" spans="1:17">
      <c r="A120" s="265">
        <v>2119</v>
      </c>
      <c r="B120" s="16" t="s">
        <v>591</v>
      </c>
      <c r="C120" s="32" t="s">
        <v>2673</v>
      </c>
      <c r="D120" s="32" t="s">
        <v>5657</v>
      </c>
      <c r="E120" s="32" t="s">
        <v>5377</v>
      </c>
      <c r="F120" s="31" t="s">
        <v>6017</v>
      </c>
      <c r="G120" s="32" t="s">
        <v>228</v>
      </c>
      <c r="H120" s="32" t="s">
        <v>2537</v>
      </c>
      <c r="I120" s="28" t="e">
        <f>_xlfn.XLOOKUP(C120,'様式Ⅲ－1(女子)'!$D$19:$D$89,'様式Ⅲ－1(女子)'!$J$19:$J$89)</f>
        <v>#N/A</v>
      </c>
      <c r="Q120" s="32"/>
    </row>
    <row r="121" spans="1:17">
      <c r="A121" s="265">
        <v>2120</v>
      </c>
      <c r="B121" s="16" t="s">
        <v>592</v>
      </c>
      <c r="C121" s="32" t="s">
        <v>3645</v>
      </c>
      <c r="D121" s="32" t="s">
        <v>5658</v>
      </c>
      <c r="E121" s="32" t="s">
        <v>5377</v>
      </c>
      <c r="F121" s="31" t="s">
        <v>6017</v>
      </c>
      <c r="G121" s="32" t="s">
        <v>228</v>
      </c>
      <c r="H121" s="32" t="s">
        <v>2542</v>
      </c>
      <c r="I121" s="28" t="e">
        <f>_xlfn.XLOOKUP(C121,'様式Ⅲ－1(女子)'!$D$19:$D$89,'様式Ⅲ－1(女子)'!$J$19:$J$89)</f>
        <v>#N/A</v>
      </c>
      <c r="Q121" s="32"/>
    </row>
    <row r="122" spans="1:17">
      <c r="A122" s="265">
        <v>2121</v>
      </c>
      <c r="B122" s="16" t="s">
        <v>593</v>
      </c>
      <c r="C122" s="32" t="s">
        <v>2712</v>
      </c>
      <c r="D122" s="32" t="s">
        <v>5659</v>
      </c>
      <c r="E122" s="32" t="s">
        <v>5377</v>
      </c>
      <c r="F122" s="31" t="s">
        <v>6017</v>
      </c>
      <c r="G122" s="32" t="s">
        <v>228</v>
      </c>
      <c r="H122" s="32" t="s">
        <v>2537</v>
      </c>
      <c r="I122" s="28" t="e">
        <f>_xlfn.XLOOKUP(C122,'様式Ⅲ－1(女子)'!$D$19:$D$89,'様式Ⅲ－1(女子)'!$J$19:$J$89)</f>
        <v>#N/A</v>
      </c>
      <c r="Q122" s="32"/>
    </row>
    <row r="123" spans="1:17">
      <c r="A123" s="265">
        <v>2122</v>
      </c>
      <c r="B123" s="16" t="s">
        <v>594</v>
      </c>
      <c r="C123" s="32" t="s">
        <v>3200</v>
      </c>
      <c r="D123" s="32" t="s">
        <v>5660</v>
      </c>
      <c r="E123" s="32" t="s">
        <v>5377</v>
      </c>
      <c r="F123" s="31" t="s">
        <v>6017</v>
      </c>
      <c r="G123" s="32" t="s">
        <v>228</v>
      </c>
      <c r="H123" s="32" t="s">
        <v>2537</v>
      </c>
      <c r="I123" s="28" t="e">
        <f>_xlfn.XLOOKUP(C123,'様式Ⅲ－1(女子)'!$D$19:$D$89,'様式Ⅲ－1(女子)'!$J$19:$J$89)</f>
        <v>#N/A</v>
      </c>
      <c r="Q123" s="32"/>
    </row>
    <row r="124" spans="1:17">
      <c r="A124" s="265">
        <v>2123</v>
      </c>
      <c r="B124" s="16" t="s">
        <v>595</v>
      </c>
      <c r="C124" s="32" t="s">
        <v>3202</v>
      </c>
      <c r="D124" s="32" t="s">
        <v>5661</v>
      </c>
      <c r="E124" s="32" t="s">
        <v>5377</v>
      </c>
      <c r="F124" s="31" t="s">
        <v>6017</v>
      </c>
      <c r="G124" s="32" t="s">
        <v>228</v>
      </c>
      <c r="H124" s="32" t="s">
        <v>2538</v>
      </c>
      <c r="I124" s="28" t="e">
        <f>_xlfn.XLOOKUP(C124,'様式Ⅲ－1(女子)'!$D$19:$D$89,'様式Ⅲ－1(女子)'!$J$19:$J$89)</f>
        <v>#N/A</v>
      </c>
      <c r="Q124" s="32"/>
    </row>
    <row r="125" spans="1:17">
      <c r="A125" s="265">
        <v>2124</v>
      </c>
      <c r="B125" s="16" t="s">
        <v>596</v>
      </c>
      <c r="C125" s="32" t="s">
        <v>3206</v>
      </c>
      <c r="D125" s="32" t="s">
        <v>5662</v>
      </c>
      <c r="E125" s="32" t="s">
        <v>5377</v>
      </c>
      <c r="F125" s="31" t="s">
        <v>6017</v>
      </c>
      <c r="G125" s="32" t="s">
        <v>228</v>
      </c>
      <c r="H125" s="32" t="s">
        <v>2538</v>
      </c>
      <c r="I125" s="28" t="e">
        <f>_xlfn.XLOOKUP(C125,'様式Ⅲ－1(女子)'!$D$19:$D$89,'様式Ⅲ－1(女子)'!$J$19:$J$89)</f>
        <v>#N/A</v>
      </c>
      <c r="Q125" s="32"/>
    </row>
    <row r="126" spans="1:17">
      <c r="A126" s="265">
        <v>2125</v>
      </c>
      <c r="B126" s="16" t="s">
        <v>597</v>
      </c>
      <c r="C126" s="32" t="s">
        <v>2836</v>
      </c>
      <c r="D126" s="32" t="s">
        <v>5663</v>
      </c>
      <c r="E126" s="32" t="s">
        <v>5377</v>
      </c>
      <c r="F126" s="31" t="s">
        <v>6017</v>
      </c>
      <c r="G126" s="32" t="s">
        <v>228</v>
      </c>
      <c r="H126" s="32" t="s">
        <v>2537</v>
      </c>
      <c r="I126" s="28" t="e">
        <f>_xlfn.XLOOKUP(C126,'様式Ⅲ－1(女子)'!$D$19:$D$89,'様式Ⅲ－1(女子)'!$J$19:$J$89)</f>
        <v>#N/A</v>
      </c>
      <c r="Q126" s="32"/>
    </row>
    <row r="127" spans="1:17">
      <c r="A127" s="265">
        <v>2126</v>
      </c>
      <c r="B127" s="16" t="s">
        <v>598</v>
      </c>
      <c r="C127" s="32" t="s">
        <v>3642</v>
      </c>
      <c r="D127" s="32" t="s">
        <v>5664</v>
      </c>
      <c r="E127" s="32" t="s">
        <v>5377</v>
      </c>
      <c r="F127" s="31" t="s">
        <v>6017</v>
      </c>
      <c r="G127" s="32" t="s">
        <v>228</v>
      </c>
      <c r="H127" s="32" t="s">
        <v>2542</v>
      </c>
      <c r="I127" s="28" t="e">
        <f>_xlfn.XLOOKUP(C127,'様式Ⅲ－1(女子)'!$D$19:$D$89,'様式Ⅲ－1(女子)'!$J$19:$J$89)</f>
        <v>#N/A</v>
      </c>
      <c r="Q127" s="32"/>
    </row>
    <row r="128" spans="1:17">
      <c r="A128" s="265">
        <v>2127</v>
      </c>
      <c r="B128" s="16" t="s">
        <v>599</v>
      </c>
      <c r="C128" s="32" t="s">
        <v>2675</v>
      </c>
      <c r="D128" s="32" t="s">
        <v>5665</v>
      </c>
      <c r="E128" s="32" t="s">
        <v>5377</v>
      </c>
      <c r="F128" s="31" t="s">
        <v>6017</v>
      </c>
      <c r="G128" s="32" t="s">
        <v>228</v>
      </c>
      <c r="H128" s="32" t="s">
        <v>2537</v>
      </c>
      <c r="I128" s="28" t="e">
        <f>_xlfn.XLOOKUP(C128,'様式Ⅲ－1(女子)'!$D$19:$D$89,'様式Ⅲ－1(女子)'!$J$19:$J$89)</f>
        <v>#N/A</v>
      </c>
      <c r="Q128" s="32"/>
    </row>
    <row r="129" spans="1:17">
      <c r="A129" s="265">
        <v>2128</v>
      </c>
      <c r="B129" s="16" t="s">
        <v>600</v>
      </c>
      <c r="C129" s="32" t="s">
        <v>3209</v>
      </c>
      <c r="D129" s="32" t="s">
        <v>5666</v>
      </c>
      <c r="E129" s="32" t="s">
        <v>5377</v>
      </c>
      <c r="F129" s="31" t="s">
        <v>6017</v>
      </c>
      <c r="G129" s="32" t="s">
        <v>228</v>
      </c>
      <c r="H129" s="32" t="s">
        <v>2538</v>
      </c>
      <c r="I129" s="28" t="e">
        <f>_xlfn.XLOOKUP(C129,'様式Ⅲ－1(女子)'!$D$19:$D$89,'様式Ⅲ－1(女子)'!$J$19:$J$89)</f>
        <v>#N/A</v>
      </c>
      <c r="Q129" s="32"/>
    </row>
    <row r="130" spans="1:17">
      <c r="A130" s="265">
        <v>2129</v>
      </c>
      <c r="B130" s="16" t="s">
        <v>601</v>
      </c>
      <c r="C130" s="32" t="s">
        <v>5399</v>
      </c>
      <c r="D130" s="32" t="s">
        <v>5667</v>
      </c>
      <c r="E130" s="32" t="s">
        <v>5377</v>
      </c>
      <c r="F130" s="31" t="s">
        <v>6017</v>
      </c>
      <c r="G130" s="32" t="s">
        <v>228</v>
      </c>
      <c r="H130" s="32" t="s">
        <v>2538</v>
      </c>
      <c r="I130" s="28" t="e">
        <f>_xlfn.XLOOKUP(C130,'様式Ⅲ－1(女子)'!$D$19:$D$89,'様式Ⅲ－1(女子)'!$J$19:$J$89)</f>
        <v>#N/A</v>
      </c>
      <c r="Q130" s="32"/>
    </row>
    <row r="131" spans="1:17">
      <c r="A131" s="265">
        <v>2130</v>
      </c>
      <c r="B131" s="16" t="s">
        <v>602</v>
      </c>
      <c r="C131" s="32" t="s">
        <v>5400</v>
      </c>
      <c r="D131" s="32" t="s">
        <v>5668</v>
      </c>
      <c r="E131" s="32" t="s">
        <v>5377</v>
      </c>
      <c r="F131" s="31" t="s">
        <v>6017</v>
      </c>
      <c r="G131" s="32" t="s">
        <v>228</v>
      </c>
      <c r="H131" s="32" t="s">
        <v>2542</v>
      </c>
      <c r="I131" s="28" t="e">
        <f>_xlfn.XLOOKUP(C131,'様式Ⅲ－1(女子)'!$D$19:$D$89,'様式Ⅲ－1(女子)'!$J$19:$J$89)</f>
        <v>#N/A</v>
      </c>
      <c r="Q131" s="32"/>
    </row>
    <row r="132" spans="1:17">
      <c r="A132" s="265">
        <v>2131</v>
      </c>
      <c r="B132" s="16" t="s">
        <v>603</v>
      </c>
      <c r="C132" s="32" t="s">
        <v>2540</v>
      </c>
      <c r="D132" s="32" t="s">
        <v>5669</v>
      </c>
      <c r="E132" s="32" t="s">
        <v>5377</v>
      </c>
      <c r="F132" s="31" t="s">
        <v>6017</v>
      </c>
      <c r="G132" s="32" t="s">
        <v>228</v>
      </c>
      <c r="H132" s="32" t="s">
        <v>424</v>
      </c>
      <c r="I132" s="28" t="e">
        <f>_xlfn.XLOOKUP(C132,'様式Ⅲ－1(女子)'!$D$19:$D$89,'様式Ⅲ－1(女子)'!$J$19:$J$89)</f>
        <v>#N/A</v>
      </c>
      <c r="Q132" s="32"/>
    </row>
    <row r="133" spans="1:17">
      <c r="A133" s="265">
        <v>2132</v>
      </c>
      <c r="B133" s="16" t="s">
        <v>604</v>
      </c>
      <c r="C133" s="32" t="s">
        <v>5401</v>
      </c>
      <c r="D133" s="32" t="s">
        <v>5670</v>
      </c>
      <c r="E133" s="32" t="s">
        <v>5377</v>
      </c>
      <c r="F133" s="31" t="s">
        <v>6017</v>
      </c>
      <c r="G133" s="32" t="s">
        <v>228</v>
      </c>
      <c r="H133" s="32" t="s">
        <v>2537</v>
      </c>
      <c r="I133" s="28" t="e">
        <f>_xlfn.XLOOKUP(C133,'様式Ⅲ－1(女子)'!$D$19:$D$89,'様式Ⅲ－1(女子)'!$J$19:$J$89)</f>
        <v>#N/A</v>
      </c>
      <c r="Q133" s="32"/>
    </row>
    <row r="134" spans="1:17">
      <c r="A134" s="265">
        <v>2133</v>
      </c>
      <c r="B134" s="16" t="s">
        <v>605</v>
      </c>
      <c r="C134" s="32" t="s">
        <v>2671</v>
      </c>
      <c r="D134" s="32" t="s">
        <v>5671</v>
      </c>
      <c r="E134" s="32" t="s">
        <v>5377</v>
      </c>
      <c r="F134" s="31" t="s">
        <v>6017</v>
      </c>
      <c r="G134" s="32" t="s">
        <v>228</v>
      </c>
      <c r="H134" s="32" t="s">
        <v>2537</v>
      </c>
      <c r="I134" s="28" t="e">
        <f>_xlfn.XLOOKUP(C134,'様式Ⅲ－1(女子)'!$D$19:$D$89,'様式Ⅲ－1(女子)'!$J$19:$J$89)</f>
        <v>#N/A</v>
      </c>
      <c r="Q134" s="32"/>
    </row>
    <row r="135" spans="1:17">
      <c r="A135" s="265">
        <v>2134</v>
      </c>
      <c r="B135" s="16" t="s">
        <v>606</v>
      </c>
      <c r="C135" s="32" t="s">
        <v>3203</v>
      </c>
      <c r="D135" s="32" t="s">
        <v>5672</v>
      </c>
      <c r="E135" s="32" t="s">
        <v>5377</v>
      </c>
      <c r="F135" s="31" t="s">
        <v>6017</v>
      </c>
      <c r="G135" s="32" t="s">
        <v>228</v>
      </c>
      <c r="H135" s="32" t="s">
        <v>2538</v>
      </c>
      <c r="I135" s="28" t="e">
        <f>_xlfn.XLOOKUP(C135,'様式Ⅲ－1(女子)'!$D$19:$D$89,'様式Ⅲ－1(女子)'!$J$19:$J$89)</f>
        <v>#N/A</v>
      </c>
      <c r="Q135" s="32"/>
    </row>
    <row r="136" spans="1:17">
      <c r="A136" s="265">
        <v>2135</v>
      </c>
      <c r="B136" s="16" t="s">
        <v>607</v>
      </c>
      <c r="C136" s="32" t="s">
        <v>3201</v>
      </c>
      <c r="D136" s="32" t="s">
        <v>5673</v>
      </c>
      <c r="E136" s="32" t="s">
        <v>5377</v>
      </c>
      <c r="F136" s="31" t="s">
        <v>6017</v>
      </c>
      <c r="G136" s="32" t="s">
        <v>228</v>
      </c>
      <c r="H136" s="32" t="s">
        <v>2538</v>
      </c>
      <c r="I136" s="28" t="e">
        <f>_xlfn.XLOOKUP(C136,'様式Ⅲ－1(女子)'!$D$19:$D$89,'様式Ⅲ－1(女子)'!$J$19:$J$89)</f>
        <v>#N/A</v>
      </c>
      <c r="Q136" s="32"/>
    </row>
    <row r="137" spans="1:17">
      <c r="A137" s="265">
        <v>2136</v>
      </c>
      <c r="B137" s="16" t="s">
        <v>608</v>
      </c>
      <c r="C137" s="32" t="s">
        <v>3204</v>
      </c>
      <c r="D137" s="32" t="s">
        <v>5674</v>
      </c>
      <c r="E137" s="32" t="s">
        <v>5377</v>
      </c>
      <c r="F137" s="31" t="s">
        <v>6017</v>
      </c>
      <c r="G137" s="32" t="s">
        <v>228</v>
      </c>
      <c r="H137" s="32" t="s">
        <v>2538</v>
      </c>
      <c r="I137" s="28" t="e">
        <f>_xlfn.XLOOKUP(C137,'様式Ⅲ－1(女子)'!$D$19:$D$89,'様式Ⅲ－1(女子)'!$J$19:$J$89)</f>
        <v>#N/A</v>
      </c>
      <c r="Q137" s="32"/>
    </row>
    <row r="138" spans="1:17">
      <c r="A138" s="265">
        <v>2137</v>
      </c>
      <c r="B138" s="16" t="s">
        <v>609</v>
      </c>
      <c r="C138" s="32" t="s">
        <v>3242</v>
      </c>
      <c r="D138" s="32" t="s">
        <v>5675</v>
      </c>
      <c r="E138" s="32" t="s">
        <v>5377</v>
      </c>
      <c r="F138" s="31" t="s">
        <v>6017</v>
      </c>
      <c r="G138" s="32" t="s">
        <v>228</v>
      </c>
      <c r="H138" s="32" t="s">
        <v>2538</v>
      </c>
      <c r="I138" s="28" t="e">
        <f>_xlfn.XLOOKUP(C138,'様式Ⅲ－1(女子)'!$D$19:$D$89,'様式Ⅲ－1(女子)'!$J$19:$J$89)</f>
        <v>#N/A</v>
      </c>
      <c r="Q138" s="32"/>
    </row>
    <row r="139" spans="1:17">
      <c r="A139" s="265">
        <v>2138</v>
      </c>
      <c r="B139" s="16" t="s">
        <v>610</v>
      </c>
      <c r="C139" s="32" t="s">
        <v>3639</v>
      </c>
      <c r="D139" s="32" t="s">
        <v>5676</v>
      </c>
      <c r="E139" s="32" t="s">
        <v>5377</v>
      </c>
      <c r="F139" s="31" t="s">
        <v>6017</v>
      </c>
      <c r="G139" s="32" t="s">
        <v>228</v>
      </c>
      <c r="H139" s="32" t="s">
        <v>2538</v>
      </c>
      <c r="I139" s="28" t="e">
        <f>_xlfn.XLOOKUP(C139,'様式Ⅲ－1(女子)'!$D$19:$D$89,'様式Ⅲ－1(女子)'!$J$19:$J$89)</f>
        <v>#N/A</v>
      </c>
      <c r="Q139" s="32"/>
    </row>
    <row r="140" spans="1:17">
      <c r="A140" s="265">
        <v>2139</v>
      </c>
      <c r="B140" s="16" t="s">
        <v>611</v>
      </c>
      <c r="C140" s="32" t="s">
        <v>5402</v>
      </c>
      <c r="D140" s="32" t="s">
        <v>5677</v>
      </c>
      <c r="E140" s="32" t="s">
        <v>5377</v>
      </c>
      <c r="F140" s="31" t="s">
        <v>6017</v>
      </c>
      <c r="G140" s="32" t="s">
        <v>228</v>
      </c>
      <c r="H140" s="32" t="s">
        <v>2542</v>
      </c>
      <c r="I140" s="28" t="e">
        <f>_xlfn.XLOOKUP(C140,'様式Ⅲ－1(女子)'!$D$19:$D$89,'様式Ⅲ－1(女子)'!$J$19:$J$89)</f>
        <v>#N/A</v>
      </c>
      <c r="Q140" s="32"/>
    </row>
    <row r="141" spans="1:17">
      <c r="A141" s="265">
        <v>2140</v>
      </c>
      <c r="B141" s="16" t="s">
        <v>612</v>
      </c>
      <c r="C141" s="32" t="s">
        <v>2551</v>
      </c>
      <c r="D141" s="32" t="s">
        <v>5678</v>
      </c>
      <c r="E141" s="32" t="s">
        <v>5377</v>
      </c>
      <c r="F141" s="31" t="s">
        <v>6017</v>
      </c>
      <c r="G141" s="32" t="s">
        <v>228</v>
      </c>
      <c r="H141" s="32" t="s">
        <v>429</v>
      </c>
      <c r="I141" s="28" t="e">
        <f>_xlfn.XLOOKUP(C141,'様式Ⅲ－1(女子)'!$D$19:$D$89,'様式Ⅲ－1(女子)'!$J$19:$J$89)</f>
        <v>#N/A</v>
      </c>
      <c r="Q141" s="32"/>
    </row>
    <row r="142" spans="1:17">
      <c r="A142" s="265">
        <v>2141</v>
      </c>
      <c r="B142" s="16" t="s">
        <v>613</v>
      </c>
      <c r="C142" s="32" t="s">
        <v>3641</v>
      </c>
      <c r="D142" s="32" t="s">
        <v>5679</v>
      </c>
      <c r="E142" s="32" t="s">
        <v>5377</v>
      </c>
      <c r="F142" s="31" t="s">
        <v>6017</v>
      </c>
      <c r="G142" s="32" t="s">
        <v>228</v>
      </c>
      <c r="H142" s="32" t="s">
        <v>2542</v>
      </c>
      <c r="I142" s="28" t="e">
        <f>_xlfn.XLOOKUP(C142,'様式Ⅲ－1(女子)'!$D$19:$D$89,'様式Ⅲ－1(女子)'!$J$19:$J$89)</f>
        <v>#N/A</v>
      </c>
      <c r="Q142" s="32"/>
    </row>
    <row r="143" spans="1:17">
      <c r="A143" s="265">
        <v>2142</v>
      </c>
      <c r="B143" s="16" t="s">
        <v>614</v>
      </c>
      <c r="C143" s="32" t="s">
        <v>2672</v>
      </c>
      <c r="D143" s="32" t="s">
        <v>5680</v>
      </c>
      <c r="E143" s="32" t="s">
        <v>5377</v>
      </c>
      <c r="F143" s="31" t="s">
        <v>6017</v>
      </c>
      <c r="G143" s="32" t="s">
        <v>228</v>
      </c>
      <c r="H143" s="32" t="s">
        <v>2537</v>
      </c>
      <c r="I143" s="28" t="e">
        <f>_xlfn.XLOOKUP(C143,'様式Ⅲ－1(女子)'!$D$19:$D$89,'様式Ⅲ－1(女子)'!$J$19:$J$89)</f>
        <v>#N/A</v>
      </c>
      <c r="Q143" s="32"/>
    </row>
    <row r="144" spans="1:17">
      <c r="A144" s="265">
        <v>2143</v>
      </c>
      <c r="B144" s="16" t="s">
        <v>615</v>
      </c>
      <c r="C144" s="32" t="s">
        <v>3241</v>
      </c>
      <c r="D144" s="32" t="s">
        <v>5681</v>
      </c>
      <c r="E144" s="32" t="s">
        <v>5377</v>
      </c>
      <c r="F144" s="31" t="s">
        <v>6017</v>
      </c>
      <c r="G144" s="32" t="s">
        <v>228</v>
      </c>
      <c r="H144" s="32" t="s">
        <v>2538</v>
      </c>
      <c r="I144" s="28" t="e">
        <f>_xlfn.XLOOKUP(C144,'様式Ⅲ－1(女子)'!$D$19:$D$89,'様式Ⅲ－1(女子)'!$J$19:$J$89)</f>
        <v>#N/A</v>
      </c>
      <c r="Q144" s="32"/>
    </row>
    <row r="145" spans="1:17">
      <c r="A145" s="265">
        <v>2144</v>
      </c>
      <c r="B145" s="16" t="s">
        <v>616</v>
      </c>
      <c r="C145" s="32" t="s">
        <v>3205</v>
      </c>
      <c r="D145" s="32" t="s">
        <v>5682</v>
      </c>
      <c r="E145" s="32" t="s">
        <v>5377</v>
      </c>
      <c r="F145" s="31" t="s">
        <v>6017</v>
      </c>
      <c r="G145" s="32" t="s">
        <v>228</v>
      </c>
      <c r="H145" s="32" t="s">
        <v>2538</v>
      </c>
      <c r="I145" s="28" t="e">
        <f>_xlfn.XLOOKUP(C145,'様式Ⅲ－1(女子)'!$D$19:$D$89,'様式Ⅲ－1(女子)'!$J$19:$J$89)</f>
        <v>#N/A</v>
      </c>
      <c r="Q145" s="32"/>
    </row>
    <row r="146" spans="1:17">
      <c r="A146" s="265">
        <v>2145</v>
      </c>
      <c r="B146" s="16" t="s">
        <v>617</v>
      </c>
      <c r="C146" s="32" t="s">
        <v>3643</v>
      </c>
      <c r="D146" s="32" t="s">
        <v>5683</v>
      </c>
      <c r="E146" s="32" t="s">
        <v>5377</v>
      </c>
      <c r="F146" s="31" t="s">
        <v>6017</v>
      </c>
      <c r="G146" s="32" t="s">
        <v>228</v>
      </c>
      <c r="H146" s="32" t="s">
        <v>2542</v>
      </c>
      <c r="I146" s="28" t="e">
        <f>_xlfn.XLOOKUP(C146,'様式Ⅲ－1(女子)'!$D$19:$D$89,'様式Ⅲ－1(女子)'!$J$19:$J$89)</f>
        <v>#N/A</v>
      </c>
      <c r="Q146" s="32"/>
    </row>
    <row r="147" spans="1:17">
      <c r="A147" s="265">
        <v>2146</v>
      </c>
      <c r="B147" s="16" t="s">
        <v>618</v>
      </c>
      <c r="C147" s="32" t="s">
        <v>3692</v>
      </c>
      <c r="D147" s="32" t="s">
        <v>5684</v>
      </c>
      <c r="E147" s="32" t="s">
        <v>5377</v>
      </c>
      <c r="F147" s="31" t="s">
        <v>6017</v>
      </c>
      <c r="G147" s="32" t="s">
        <v>228</v>
      </c>
      <c r="H147" s="32" t="s">
        <v>2542</v>
      </c>
      <c r="I147" s="28" t="e">
        <f>_xlfn.XLOOKUP(C147,'様式Ⅲ－1(女子)'!$D$19:$D$89,'様式Ⅲ－1(女子)'!$J$19:$J$89)</f>
        <v>#N/A</v>
      </c>
      <c r="Q147" s="32"/>
    </row>
    <row r="148" spans="1:17">
      <c r="A148" s="265">
        <v>2147</v>
      </c>
      <c r="B148" s="16" t="s">
        <v>619</v>
      </c>
      <c r="C148" s="32" t="s">
        <v>3699</v>
      </c>
      <c r="D148" s="32" t="s">
        <v>5685</v>
      </c>
      <c r="E148" s="32" t="s">
        <v>5377</v>
      </c>
      <c r="F148" s="31" t="s">
        <v>6017</v>
      </c>
      <c r="G148" s="32" t="s">
        <v>228</v>
      </c>
      <c r="H148" s="32" t="s">
        <v>2542</v>
      </c>
      <c r="I148" s="28" t="e">
        <f>_xlfn.XLOOKUP(C148,'様式Ⅲ－1(女子)'!$D$19:$D$89,'様式Ⅲ－1(女子)'!$J$19:$J$89)</f>
        <v>#N/A</v>
      </c>
      <c r="Q148" s="32"/>
    </row>
    <row r="149" spans="1:17">
      <c r="A149" s="265">
        <v>2148</v>
      </c>
      <c r="B149" s="16" t="s">
        <v>620</v>
      </c>
      <c r="C149" s="32" t="s">
        <v>5403</v>
      </c>
      <c r="D149" s="32" t="s">
        <v>5686</v>
      </c>
      <c r="E149" s="32" t="s">
        <v>5377</v>
      </c>
      <c r="F149" s="31" t="s">
        <v>6017</v>
      </c>
      <c r="G149" s="32" t="s">
        <v>228</v>
      </c>
      <c r="H149" s="32" t="s">
        <v>2536</v>
      </c>
      <c r="I149" s="28" t="e">
        <f>_xlfn.XLOOKUP(C149,'様式Ⅲ－1(女子)'!$D$19:$D$89,'様式Ⅲ－1(女子)'!$J$19:$J$89)</f>
        <v>#N/A</v>
      </c>
      <c r="Q149" s="32"/>
    </row>
    <row r="150" spans="1:17">
      <c r="A150" s="265">
        <v>2149</v>
      </c>
      <c r="B150" s="16" t="s">
        <v>621</v>
      </c>
      <c r="C150" s="32" t="s">
        <v>5404</v>
      </c>
      <c r="D150" s="32" t="s">
        <v>5687</v>
      </c>
      <c r="E150" s="32" t="s">
        <v>5377</v>
      </c>
      <c r="F150" s="31" t="s">
        <v>6017</v>
      </c>
      <c r="G150" s="32" t="s">
        <v>228</v>
      </c>
      <c r="H150" s="32" t="s">
        <v>2536</v>
      </c>
      <c r="I150" s="28" t="e">
        <f>_xlfn.XLOOKUP(C150,'様式Ⅲ－1(女子)'!$D$19:$D$89,'様式Ⅲ－1(女子)'!$J$19:$J$89)</f>
        <v>#N/A</v>
      </c>
      <c r="Q150" s="32"/>
    </row>
    <row r="151" spans="1:17">
      <c r="A151" s="265">
        <v>2150</v>
      </c>
      <c r="B151" s="16" t="s">
        <v>622</v>
      </c>
      <c r="C151" s="32" t="s">
        <v>5405</v>
      </c>
      <c r="D151" s="32" t="s">
        <v>5688</v>
      </c>
      <c r="E151" s="32" t="s">
        <v>5377</v>
      </c>
      <c r="F151" s="31" t="s">
        <v>6017</v>
      </c>
      <c r="G151" s="32" t="s">
        <v>228</v>
      </c>
      <c r="H151" s="32" t="s">
        <v>2536</v>
      </c>
      <c r="I151" s="28" t="e">
        <f>_xlfn.XLOOKUP(C151,'様式Ⅲ－1(女子)'!$D$19:$D$89,'様式Ⅲ－1(女子)'!$J$19:$J$89)</f>
        <v>#N/A</v>
      </c>
      <c r="Q151" s="32"/>
    </row>
    <row r="152" spans="1:17">
      <c r="A152" s="265">
        <v>2151</v>
      </c>
      <c r="B152" s="16" t="s">
        <v>623</v>
      </c>
      <c r="C152" s="32" t="s">
        <v>5406</v>
      </c>
      <c r="D152" s="32" t="s">
        <v>5689</v>
      </c>
      <c r="E152" s="32" t="s">
        <v>5377</v>
      </c>
      <c r="F152" s="31" t="s">
        <v>6017</v>
      </c>
      <c r="G152" s="32" t="s">
        <v>228</v>
      </c>
      <c r="H152" s="32" t="s">
        <v>2536</v>
      </c>
      <c r="I152" s="28" t="e">
        <f>_xlfn.XLOOKUP(C152,'様式Ⅲ－1(女子)'!$D$19:$D$89,'様式Ⅲ－1(女子)'!$J$19:$J$89)</f>
        <v>#N/A</v>
      </c>
      <c r="Q152" s="32"/>
    </row>
    <row r="153" spans="1:17">
      <c r="A153" s="265">
        <v>2152</v>
      </c>
      <c r="B153" s="16" t="s">
        <v>624</v>
      </c>
      <c r="C153" s="32" t="s">
        <v>5407</v>
      </c>
      <c r="D153" s="32" t="s">
        <v>5690</v>
      </c>
      <c r="E153" s="32" t="s">
        <v>5377</v>
      </c>
      <c r="F153" s="31" t="s">
        <v>6017</v>
      </c>
      <c r="G153" s="32" t="s">
        <v>228</v>
      </c>
      <c r="H153" s="32" t="s">
        <v>2536</v>
      </c>
      <c r="I153" s="28" t="e">
        <f>_xlfn.XLOOKUP(C153,'様式Ⅲ－1(女子)'!$D$19:$D$89,'様式Ⅲ－1(女子)'!$J$19:$J$89)</f>
        <v>#N/A</v>
      </c>
      <c r="Q153" s="32"/>
    </row>
    <row r="154" spans="1:17">
      <c r="A154" s="265">
        <v>2153</v>
      </c>
      <c r="B154" s="16" t="s">
        <v>625</v>
      </c>
      <c r="C154" s="32" t="s">
        <v>5408</v>
      </c>
      <c r="D154" s="32" t="s">
        <v>5691</v>
      </c>
      <c r="E154" s="32" t="s">
        <v>5377</v>
      </c>
      <c r="F154" s="31" t="s">
        <v>6017</v>
      </c>
      <c r="G154" s="32" t="s">
        <v>228</v>
      </c>
      <c r="H154" s="32" t="s">
        <v>2536</v>
      </c>
      <c r="I154" s="28" t="e">
        <f>_xlfn.XLOOKUP(C154,'様式Ⅲ－1(女子)'!$D$19:$D$89,'様式Ⅲ－1(女子)'!$J$19:$J$89)</f>
        <v>#N/A</v>
      </c>
      <c r="Q154" s="32"/>
    </row>
    <row r="155" spans="1:17">
      <c r="A155" s="265">
        <v>2154</v>
      </c>
      <c r="B155" s="16" t="s">
        <v>626</v>
      </c>
      <c r="C155" s="32" t="s">
        <v>5409</v>
      </c>
      <c r="D155" s="32" t="s">
        <v>5692</v>
      </c>
      <c r="E155" s="32" t="s">
        <v>5377</v>
      </c>
      <c r="F155" s="31" t="s">
        <v>6017</v>
      </c>
      <c r="G155" s="32" t="s">
        <v>228</v>
      </c>
      <c r="H155" s="32" t="s">
        <v>2536</v>
      </c>
      <c r="I155" s="28" t="e">
        <f>_xlfn.XLOOKUP(C155,'様式Ⅲ－1(女子)'!$D$19:$D$89,'様式Ⅲ－1(女子)'!$J$19:$J$89)</f>
        <v>#N/A</v>
      </c>
      <c r="Q155" s="32"/>
    </row>
    <row r="156" spans="1:17">
      <c r="A156" s="265">
        <v>2155</v>
      </c>
      <c r="B156" s="16" t="s">
        <v>627</v>
      </c>
      <c r="C156" s="32" t="s">
        <v>5410</v>
      </c>
      <c r="D156" s="32" t="s">
        <v>5693</v>
      </c>
      <c r="E156" s="32" t="s">
        <v>5377</v>
      </c>
      <c r="F156" s="31" t="s">
        <v>6017</v>
      </c>
      <c r="G156" s="32" t="s">
        <v>228</v>
      </c>
      <c r="H156" s="32" t="s">
        <v>2536</v>
      </c>
      <c r="I156" s="28" t="e">
        <f>_xlfn.XLOOKUP(C156,'様式Ⅲ－1(女子)'!$D$19:$D$89,'様式Ⅲ－1(女子)'!$J$19:$J$89)</f>
        <v>#N/A</v>
      </c>
      <c r="Q156" s="32"/>
    </row>
    <row r="157" spans="1:17">
      <c r="A157" s="265">
        <v>2156</v>
      </c>
      <c r="B157" s="16" t="s">
        <v>628</v>
      </c>
      <c r="C157" s="32" t="s">
        <v>5411</v>
      </c>
      <c r="D157" s="32" t="s">
        <v>5694</v>
      </c>
      <c r="E157" s="32" t="s">
        <v>5377</v>
      </c>
      <c r="F157" s="31" t="s">
        <v>6017</v>
      </c>
      <c r="G157" s="32" t="s">
        <v>234</v>
      </c>
      <c r="H157" s="32" t="s">
        <v>2536</v>
      </c>
      <c r="I157" s="28" t="e">
        <f>_xlfn.XLOOKUP(C157,'様式Ⅲ－1(女子)'!$D$19:$D$89,'様式Ⅲ－1(女子)'!$J$19:$J$89)</f>
        <v>#N/A</v>
      </c>
      <c r="Q157" s="32"/>
    </row>
    <row r="158" spans="1:17">
      <c r="A158" s="265">
        <v>2157</v>
      </c>
      <c r="B158" s="16" t="s">
        <v>629</v>
      </c>
      <c r="C158" s="32" t="s">
        <v>3255</v>
      </c>
      <c r="D158" s="32" t="s">
        <v>5695</v>
      </c>
      <c r="E158" s="32" t="s">
        <v>5377</v>
      </c>
      <c r="F158" s="31" t="s">
        <v>6017</v>
      </c>
      <c r="G158" s="32" t="s">
        <v>234</v>
      </c>
      <c r="H158" s="32" t="s">
        <v>2542</v>
      </c>
      <c r="I158" s="28" t="e">
        <f>_xlfn.XLOOKUP(C158,'様式Ⅲ－1(女子)'!$D$19:$D$89,'様式Ⅲ－1(女子)'!$J$19:$J$89)</f>
        <v>#N/A</v>
      </c>
      <c r="Q158" s="32"/>
    </row>
    <row r="159" spans="1:17">
      <c r="A159" s="265">
        <v>2158</v>
      </c>
      <c r="B159" s="16" t="s">
        <v>630</v>
      </c>
      <c r="C159" s="32" t="s">
        <v>2789</v>
      </c>
      <c r="D159" s="32" t="s">
        <v>5696</v>
      </c>
      <c r="E159" s="32" t="s">
        <v>5377</v>
      </c>
      <c r="F159" s="31" t="s">
        <v>6017</v>
      </c>
      <c r="G159" s="32" t="s">
        <v>234</v>
      </c>
      <c r="H159" s="32" t="s">
        <v>2538</v>
      </c>
      <c r="I159" s="28" t="e">
        <f>_xlfn.XLOOKUP(C159,'様式Ⅲ－1(女子)'!$D$19:$D$89,'様式Ⅲ－1(女子)'!$J$19:$J$89)</f>
        <v>#N/A</v>
      </c>
      <c r="Q159" s="32"/>
    </row>
    <row r="160" spans="1:17">
      <c r="A160" s="265">
        <v>2159</v>
      </c>
      <c r="B160" s="16" t="s">
        <v>631</v>
      </c>
      <c r="C160" s="32" t="s">
        <v>2788</v>
      </c>
      <c r="D160" s="32" t="s">
        <v>5697</v>
      </c>
      <c r="E160" s="32" t="s">
        <v>5377</v>
      </c>
      <c r="F160" s="31" t="s">
        <v>6017</v>
      </c>
      <c r="G160" s="32" t="s">
        <v>234</v>
      </c>
      <c r="H160" s="32" t="s">
        <v>2538</v>
      </c>
      <c r="I160" s="28" t="e">
        <f>_xlfn.XLOOKUP(C160,'様式Ⅲ－1(女子)'!$D$19:$D$89,'様式Ⅲ－1(女子)'!$J$19:$J$89)</f>
        <v>#N/A</v>
      </c>
      <c r="Q160" s="32"/>
    </row>
    <row r="161" spans="1:17">
      <c r="A161" s="265">
        <v>2160</v>
      </c>
      <c r="B161" s="16" t="s">
        <v>632</v>
      </c>
      <c r="C161" s="32" t="s">
        <v>3750</v>
      </c>
      <c r="D161" s="32" t="s">
        <v>5698</v>
      </c>
      <c r="E161" s="32" t="s">
        <v>5377</v>
      </c>
      <c r="F161" s="31" t="s">
        <v>6017</v>
      </c>
      <c r="G161" s="32" t="s">
        <v>234</v>
      </c>
      <c r="H161" s="32" t="s">
        <v>2536</v>
      </c>
      <c r="I161" s="28" t="e">
        <f>_xlfn.XLOOKUP(C161,'様式Ⅲ－1(女子)'!$D$19:$D$89,'様式Ⅲ－1(女子)'!$J$19:$J$89)</f>
        <v>#N/A</v>
      </c>
      <c r="Q161" s="32"/>
    </row>
    <row r="162" spans="1:17">
      <c r="A162" s="265">
        <v>2161</v>
      </c>
      <c r="B162" s="16" t="s">
        <v>633</v>
      </c>
      <c r="C162" s="32" t="s">
        <v>3751</v>
      </c>
      <c r="D162" s="32" t="s">
        <v>5699</v>
      </c>
      <c r="E162" s="32" t="s">
        <v>5377</v>
      </c>
      <c r="F162" s="31" t="s">
        <v>6017</v>
      </c>
      <c r="G162" s="32" t="s">
        <v>234</v>
      </c>
      <c r="H162" s="32" t="s">
        <v>2536</v>
      </c>
      <c r="I162" s="28" t="e">
        <f>_xlfn.XLOOKUP(C162,'様式Ⅲ－1(女子)'!$D$19:$D$89,'様式Ⅲ－1(女子)'!$J$19:$J$89)</f>
        <v>#N/A</v>
      </c>
      <c r="Q162" s="32"/>
    </row>
    <row r="163" spans="1:17">
      <c r="A163" s="265">
        <v>2162</v>
      </c>
      <c r="B163" s="16" t="s">
        <v>634</v>
      </c>
      <c r="C163" s="32" t="s">
        <v>3716</v>
      </c>
      <c r="D163" s="32" t="s">
        <v>5700</v>
      </c>
      <c r="E163" s="32" t="s">
        <v>5377</v>
      </c>
      <c r="F163" s="31" t="s">
        <v>6017</v>
      </c>
      <c r="G163" s="32" t="s">
        <v>234</v>
      </c>
      <c r="H163" s="32" t="s">
        <v>2536</v>
      </c>
      <c r="I163" s="28" t="e">
        <f>_xlfn.XLOOKUP(C163,'様式Ⅲ－1(女子)'!$D$19:$D$89,'様式Ⅲ－1(女子)'!$J$19:$J$89)</f>
        <v>#N/A</v>
      </c>
      <c r="Q163" s="32"/>
    </row>
    <row r="164" spans="1:17">
      <c r="A164" s="265">
        <v>2163</v>
      </c>
      <c r="B164" s="16" t="s">
        <v>635</v>
      </c>
      <c r="C164" s="32" t="s">
        <v>3715</v>
      </c>
      <c r="D164" s="32" t="s">
        <v>5701</v>
      </c>
      <c r="E164" s="32" t="s">
        <v>5377</v>
      </c>
      <c r="F164" s="31" t="s">
        <v>6017</v>
      </c>
      <c r="G164" s="32" t="s">
        <v>234</v>
      </c>
      <c r="H164" s="32" t="s">
        <v>2536</v>
      </c>
      <c r="I164" s="28" t="e">
        <f>_xlfn.XLOOKUP(C164,'様式Ⅲ－1(女子)'!$D$19:$D$89,'様式Ⅲ－1(女子)'!$J$19:$J$89)</f>
        <v>#N/A</v>
      </c>
      <c r="Q164" s="32"/>
    </row>
    <row r="165" spans="1:17">
      <c r="A165" s="265">
        <v>2164</v>
      </c>
      <c r="B165" s="16" t="s">
        <v>636</v>
      </c>
      <c r="C165" s="32" t="s">
        <v>2787</v>
      </c>
      <c r="D165" s="32" t="s">
        <v>5702</v>
      </c>
      <c r="E165" s="32" t="s">
        <v>5377</v>
      </c>
      <c r="F165" s="31" t="s">
        <v>6017</v>
      </c>
      <c r="G165" s="32" t="s">
        <v>234</v>
      </c>
      <c r="H165" s="32" t="s">
        <v>2538</v>
      </c>
      <c r="I165" s="28" t="e">
        <f>_xlfn.XLOOKUP(C165,'様式Ⅲ－1(女子)'!$D$19:$D$89,'様式Ⅲ－1(女子)'!$J$19:$J$89)</f>
        <v>#N/A</v>
      </c>
      <c r="Q165" s="32"/>
    </row>
    <row r="166" spans="1:17">
      <c r="A166" s="265">
        <v>2165</v>
      </c>
      <c r="B166" s="16" t="s">
        <v>637</v>
      </c>
      <c r="C166" s="32" t="s">
        <v>2676</v>
      </c>
      <c r="D166" s="32" t="s">
        <v>5703</v>
      </c>
      <c r="E166" s="32" t="s">
        <v>5377</v>
      </c>
      <c r="F166" s="31" t="s">
        <v>6017</v>
      </c>
      <c r="G166" s="32" t="s">
        <v>251</v>
      </c>
      <c r="H166" s="32" t="s">
        <v>2537</v>
      </c>
      <c r="I166" s="28" t="e">
        <f>_xlfn.XLOOKUP(C166,'様式Ⅲ－1(女子)'!$D$19:$D$89,'様式Ⅲ－1(女子)'!$J$19:$J$89)</f>
        <v>#N/A</v>
      </c>
      <c r="Q166" s="32"/>
    </row>
    <row r="167" spans="1:17">
      <c r="A167" s="265">
        <v>2166</v>
      </c>
      <c r="B167" s="16" t="s">
        <v>638</v>
      </c>
      <c r="C167" s="32" t="s">
        <v>2677</v>
      </c>
      <c r="D167" s="32" t="s">
        <v>5704</v>
      </c>
      <c r="E167" s="32" t="s">
        <v>5377</v>
      </c>
      <c r="F167" s="31" t="s">
        <v>6017</v>
      </c>
      <c r="G167" s="32" t="s">
        <v>251</v>
      </c>
      <c r="H167" s="32" t="s">
        <v>2537</v>
      </c>
      <c r="I167" s="28" t="e">
        <f>_xlfn.XLOOKUP(C167,'様式Ⅲ－1(女子)'!$D$19:$D$89,'様式Ⅲ－1(女子)'!$J$19:$J$89)</f>
        <v>#N/A</v>
      </c>
      <c r="Q167" s="32"/>
    </row>
    <row r="168" spans="1:17">
      <c r="A168" s="265">
        <v>2167</v>
      </c>
      <c r="B168" s="16" t="s">
        <v>639</v>
      </c>
      <c r="C168" s="32" t="s">
        <v>3648</v>
      </c>
      <c r="D168" s="32" t="s">
        <v>5705</v>
      </c>
      <c r="E168" s="32" t="s">
        <v>5377</v>
      </c>
      <c r="F168" s="31" t="s">
        <v>6017</v>
      </c>
      <c r="G168" s="32" t="s">
        <v>251</v>
      </c>
      <c r="H168" s="32" t="s">
        <v>2538</v>
      </c>
      <c r="I168" s="28" t="e">
        <f>_xlfn.XLOOKUP(C168,'様式Ⅲ－1(女子)'!$D$19:$D$89,'様式Ⅲ－1(女子)'!$J$19:$J$89)</f>
        <v>#N/A</v>
      </c>
      <c r="Q168" s="32"/>
    </row>
    <row r="169" spans="1:17">
      <c r="A169" s="265">
        <v>2168</v>
      </c>
      <c r="B169" s="16" t="s">
        <v>640</v>
      </c>
      <c r="C169" s="32" t="s">
        <v>3166</v>
      </c>
      <c r="D169" s="32" t="s">
        <v>5706</v>
      </c>
      <c r="E169" s="32" t="s">
        <v>5377</v>
      </c>
      <c r="F169" s="31" t="s">
        <v>6017</v>
      </c>
      <c r="G169" s="32" t="s">
        <v>251</v>
      </c>
      <c r="H169" s="32" t="s">
        <v>2538</v>
      </c>
      <c r="I169" s="28" t="e">
        <f>_xlfn.XLOOKUP(C169,'様式Ⅲ－1(女子)'!$D$19:$D$89,'様式Ⅲ－1(女子)'!$J$19:$J$89)</f>
        <v>#N/A</v>
      </c>
      <c r="Q169" s="32"/>
    </row>
    <row r="170" spans="1:17">
      <c r="A170" s="265">
        <v>2169</v>
      </c>
      <c r="B170" s="16" t="s">
        <v>641</v>
      </c>
      <c r="C170" s="32" t="s">
        <v>3164</v>
      </c>
      <c r="D170" s="32" t="s">
        <v>5707</v>
      </c>
      <c r="E170" s="32" t="s">
        <v>5377</v>
      </c>
      <c r="F170" s="31" t="s">
        <v>6017</v>
      </c>
      <c r="G170" s="32" t="s">
        <v>251</v>
      </c>
      <c r="H170" s="32" t="s">
        <v>2538</v>
      </c>
      <c r="I170" s="28" t="e">
        <f>_xlfn.XLOOKUP(C170,'様式Ⅲ－1(女子)'!$D$19:$D$89,'様式Ⅲ－1(女子)'!$J$19:$J$89)</f>
        <v>#N/A</v>
      </c>
      <c r="Q170" s="32"/>
    </row>
    <row r="171" spans="1:17">
      <c r="A171" s="265">
        <v>2170</v>
      </c>
      <c r="B171" s="16" t="s">
        <v>642</v>
      </c>
      <c r="C171" s="32" t="s">
        <v>3165</v>
      </c>
      <c r="D171" s="32" t="s">
        <v>5708</v>
      </c>
      <c r="E171" s="32" t="s">
        <v>5377</v>
      </c>
      <c r="F171" s="31" t="s">
        <v>6017</v>
      </c>
      <c r="G171" s="32" t="s">
        <v>251</v>
      </c>
      <c r="H171" s="32" t="s">
        <v>2538</v>
      </c>
      <c r="I171" s="28" t="e">
        <f>_xlfn.XLOOKUP(C171,'様式Ⅲ－1(女子)'!$D$19:$D$89,'様式Ⅲ－1(女子)'!$J$19:$J$89)</f>
        <v>#N/A</v>
      </c>
      <c r="Q171" s="32"/>
    </row>
    <row r="172" spans="1:17">
      <c r="A172" s="265">
        <v>2171</v>
      </c>
      <c r="B172" s="16" t="s">
        <v>643</v>
      </c>
      <c r="C172" s="32" t="s">
        <v>3167</v>
      </c>
      <c r="D172" s="32" t="s">
        <v>5709</v>
      </c>
      <c r="E172" s="32" t="s">
        <v>5377</v>
      </c>
      <c r="F172" s="31" t="s">
        <v>6017</v>
      </c>
      <c r="G172" s="32" t="s">
        <v>251</v>
      </c>
      <c r="H172" s="32" t="s">
        <v>2538</v>
      </c>
      <c r="I172" s="28" t="e">
        <f>_xlfn.XLOOKUP(C172,'様式Ⅲ－1(女子)'!$D$19:$D$89,'様式Ⅲ－1(女子)'!$J$19:$J$89)</f>
        <v>#N/A</v>
      </c>
      <c r="Q172" s="32"/>
    </row>
    <row r="173" spans="1:17">
      <c r="A173" s="265">
        <v>2172</v>
      </c>
      <c r="B173" s="16" t="s">
        <v>644</v>
      </c>
      <c r="C173" s="32" t="s">
        <v>3649</v>
      </c>
      <c r="D173" s="32" t="s">
        <v>5710</v>
      </c>
      <c r="E173" s="32" t="s">
        <v>5377</v>
      </c>
      <c r="F173" s="31" t="s">
        <v>6017</v>
      </c>
      <c r="G173" s="32" t="s">
        <v>251</v>
      </c>
      <c r="H173" s="32" t="s">
        <v>2542</v>
      </c>
      <c r="I173" s="28" t="e">
        <f>_xlfn.XLOOKUP(C173,'様式Ⅲ－1(女子)'!$D$19:$D$89,'様式Ⅲ－1(女子)'!$J$19:$J$89)</f>
        <v>#N/A</v>
      </c>
      <c r="Q173" s="32"/>
    </row>
    <row r="174" spans="1:17">
      <c r="A174" s="265">
        <v>2173</v>
      </c>
      <c r="B174" s="16" t="s">
        <v>645</v>
      </c>
      <c r="C174" s="32" t="s">
        <v>3650</v>
      </c>
      <c r="D174" s="32" t="s">
        <v>5711</v>
      </c>
      <c r="E174" s="32" t="s">
        <v>5377</v>
      </c>
      <c r="F174" s="31" t="s">
        <v>6017</v>
      </c>
      <c r="G174" s="32" t="s">
        <v>251</v>
      </c>
      <c r="H174" s="32" t="s">
        <v>2542</v>
      </c>
      <c r="I174" s="28" t="e">
        <f>_xlfn.XLOOKUP(C174,'様式Ⅲ－1(女子)'!$D$19:$D$89,'様式Ⅲ－1(女子)'!$J$19:$J$89)</f>
        <v>#N/A</v>
      </c>
      <c r="Q174" s="32"/>
    </row>
    <row r="175" spans="1:17">
      <c r="A175" s="265">
        <v>2174</v>
      </c>
      <c r="B175" s="16" t="s">
        <v>646</v>
      </c>
      <c r="C175" s="32" t="s">
        <v>3651</v>
      </c>
      <c r="D175" s="32" t="s">
        <v>5712</v>
      </c>
      <c r="E175" s="32" t="s">
        <v>5377</v>
      </c>
      <c r="F175" s="31" t="s">
        <v>6017</v>
      </c>
      <c r="G175" s="32" t="s">
        <v>251</v>
      </c>
      <c r="H175" s="32" t="s">
        <v>2542</v>
      </c>
      <c r="I175" s="28" t="e">
        <f>_xlfn.XLOOKUP(C175,'様式Ⅲ－1(女子)'!$D$19:$D$89,'様式Ⅲ－1(女子)'!$J$19:$J$89)</f>
        <v>#N/A</v>
      </c>
      <c r="Q175" s="32"/>
    </row>
    <row r="176" spans="1:17">
      <c r="A176" s="265">
        <v>2175</v>
      </c>
      <c r="B176" s="16" t="s">
        <v>647</v>
      </c>
      <c r="C176" s="32" t="s">
        <v>3652</v>
      </c>
      <c r="D176" s="32" t="s">
        <v>5713</v>
      </c>
      <c r="E176" s="32" t="s">
        <v>5377</v>
      </c>
      <c r="F176" s="31" t="s">
        <v>6017</v>
      </c>
      <c r="G176" s="32" t="s">
        <v>251</v>
      </c>
      <c r="H176" s="32" t="s">
        <v>2542</v>
      </c>
      <c r="I176" s="28" t="e">
        <f>_xlfn.XLOOKUP(C176,'様式Ⅲ－1(女子)'!$D$19:$D$89,'様式Ⅲ－1(女子)'!$J$19:$J$89)</f>
        <v>#N/A</v>
      </c>
      <c r="Q176" s="32"/>
    </row>
    <row r="177" spans="1:17">
      <c r="A177" s="265">
        <v>2176</v>
      </c>
      <c r="B177" s="16" t="s">
        <v>648</v>
      </c>
      <c r="C177" s="32" t="s">
        <v>3653</v>
      </c>
      <c r="D177" s="32" t="s">
        <v>5714</v>
      </c>
      <c r="E177" s="32" t="s">
        <v>5377</v>
      </c>
      <c r="F177" s="31" t="s">
        <v>6017</v>
      </c>
      <c r="G177" s="32" t="s">
        <v>251</v>
      </c>
      <c r="H177" s="32" t="s">
        <v>2542</v>
      </c>
      <c r="I177" s="28" t="e">
        <f>_xlfn.XLOOKUP(C177,'様式Ⅲ－1(女子)'!$D$19:$D$89,'様式Ⅲ－1(女子)'!$J$19:$J$89)</f>
        <v>#N/A</v>
      </c>
      <c r="Q177" s="32"/>
    </row>
    <row r="178" spans="1:17">
      <c r="A178" s="265">
        <v>2177</v>
      </c>
      <c r="B178" s="16" t="s">
        <v>649</v>
      </c>
      <c r="C178" s="32" t="s">
        <v>3654</v>
      </c>
      <c r="D178" s="32" t="s">
        <v>5715</v>
      </c>
      <c r="E178" s="32" t="s">
        <v>5377</v>
      </c>
      <c r="F178" s="31" t="s">
        <v>6017</v>
      </c>
      <c r="G178" s="32" t="s">
        <v>251</v>
      </c>
      <c r="H178" s="32" t="s">
        <v>2542</v>
      </c>
      <c r="I178" s="28" t="e">
        <f>_xlfn.XLOOKUP(C178,'様式Ⅲ－1(女子)'!$D$19:$D$89,'様式Ⅲ－1(女子)'!$J$19:$J$89)</f>
        <v>#N/A</v>
      </c>
      <c r="Q178" s="32"/>
    </row>
    <row r="179" spans="1:17">
      <c r="A179" s="265">
        <v>2178</v>
      </c>
      <c r="B179" s="16" t="s">
        <v>650</v>
      </c>
      <c r="C179" s="32" t="s">
        <v>3655</v>
      </c>
      <c r="D179" s="32" t="s">
        <v>5716</v>
      </c>
      <c r="E179" s="32" t="s">
        <v>5377</v>
      </c>
      <c r="F179" s="31" t="s">
        <v>6017</v>
      </c>
      <c r="G179" s="32" t="s">
        <v>251</v>
      </c>
      <c r="H179" s="32" t="s">
        <v>2542</v>
      </c>
      <c r="I179" s="28" t="e">
        <f>_xlfn.XLOOKUP(C179,'様式Ⅲ－1(女子)'!$D$19:$D$89,'様式Ⅲ－1(女子)'!$J$19:$J$89)</f>
        <v>#N/A</v>
      </c>
      <c r="Q179" s="32"/>
    </row>
    <row r="180" spans="1:17">
      <c r="A180" s="265">
        <v>2179</v>
      </c>
      <c r="B180" s="16" t="s">
        <v>651</v>
      </c>
      <c r="C180" s="32" t="s">
        <v>3656</v>
      </c>
      <c r="D180" s="32" t="s">
        <v>5717</v>
      </c>
      <c r="E180" s="32" t="s">
        <v>5377</v>
      </c>
      <c r="F180" s="31" t="s">
        <v>6017</v>
      </c>
      <c r="G180" s="32" t="s">
        <v>251</v>
      </c>
      <c r="H180" s="32" t="s">
        <v>2542</v>
      </c>
      <c r="I180" s="28" t="e">
        <f>_xlfn.XLOOKUP(C180,'様式Ⅲ－1(女子)'!$D$19:$D$89,'様式Ⅲ－1(女子)'!$J$19:$J$89)</f>
        <v>#N/A</v>
      </c>
      <c r="Q180" s="32"/>
    </row>
    <row r="181" spans="1:17">
      <c r="A181" s="265">
        <v>2180</v>
      </c>
      <c r="B181" s="16" t="s">
        <v>652</v>
      </c>
      <c r="C181" s="32" t="s">
        <v>3657</v>
      </c>
      <c r="D181" s="32" t="s">
        <v>5718</v>
      </c>
      <c r="E181" s="32" t="s">
        <v>5377</v>
      </c>
      <c r="F181" s="31" t="s">
        <v>6017</v>
      </c>
      <c r="G181" s="32" t="s">
        <v>251</v>
      </c>
      <c r="H181" s="32" t="s">
        <v>2542</v>
      </c>
      <c r="I181" s="28" t="e">
        <f>_xlfn.XLOOKUP(C181,'様式Ⅲ－1(女子)'!$D$19:$D$89,'様式Ⅲ－1(女子)'!$J$19:$J$89)</f>
        <v>#N/A</v>
      </c>
      <c r="Q181" s="32"/>
    </row>
    <row r="182" spans="1:17">
      <c r="A182" s="265">
        <v>2181</v>
      </c>
      <c r="B182" s="16" t="s">
        <v>653</v>
      </c>
      <c r="C182" s="32" t="s">
        <v>3658</v>
      </c>
      <c r="D182" s="32" t="s">
        <v>5719</v>
      </c>
      <c r="E182" s="32" t="s">
        <v>5377</v>
      </c>
      <c r="F182" s="31" t="s">
        <v>6017</v>
      </c>
      <c r="G182" s="32" t="s">
        <v>251</v>
      </c>
      <c r="H182" s="32" t="s">
        <v>2542</v>
      </c>
      <c r="I182" s="28" t="e">
        <f>_xlfn.XLOOKUP(C182,'様式Ⅲ－1(女子)'!$D$19:$D$89,'様式Ⅲ－1(女子)'!$J$19:$J$89)</f>
        <v>#N/A</v>
      </c>
      <c r="Q182" s="32"/>
    </row>
    <row r="183" spans="1:17">
      <c r="A183" s="265">
        <v>2182</v>
      </c>
      <c r="B183" s="16" t="s">
        <v>654</v>
      </c>
      <c r="C183" s="32" t="s">
        <v>5412</v>
      </c>
      <c r="D183" s="32" t="s">
        <v>5720</v>
      </c>
      <c r="E183" s="32" t="s">
        <v>5377</v>
      </c>
      <c r="F183" s="31" t="s">
        <v>6017</v>
      </c>
      <c r="G183" s="32" t="s">
        <v>251</v>
      </c>
      <c r="H183" s="32" t="s">
        <v>2536</v>
      </c>
      <c r="I183" s="28" t="e">
        <f>_xlfn.XLOOKUP(C183,'様式Ⅲ－1(女子)'!$D$19:$D$89,'様式Ⅲ－1(女子)'!$J$19:$J$89)</f>
        <v>#N/A</v>
      </c>
      <c r="Q183" s="32"/>
    </row>
    <row r="184" spans="1:17">
      <c r="A184" s="265">
        <v>2183</v>
      </c>
      <c r="B184" s="16" t="s">
        <v>655</v>
      </c>
      <c r="C184" s="32" t="s">
        <v>5413</v>
      </c>
      <c r="D184" s="32" t="s">
        <v>5721</v>
      </c>
      <c r="E184" s="32" t="s">
        <v>5377</v>
      </c>
      <c r="F184" s="31" t="s">
        <v>6017</v>
      </c>
      <c r="G184" s="32" t="s">
        <v>251</v>
      </c>
      <c r="H184" s="32" t="s">
        <v>2536</v>
      </c>
      <c r="I184" s="28" t="e">
        <f>_xlfn.XLOOKUP(C184,'様式Ⅲ－1(女子)'!$D$19:$D$89,'様式Ⅲ－1(女子)'!$J$19:$J$89)</f>
        <v>#N/A</v>
      </c>
      <c r="Q184" s="32"/>
    </row>
    <row r="185" spans="1:17">
      <c r="A185" s="265">
        <v>2184</v>
      </c>
      <c r="B185" s="16" t="s">
        <v>656</v>
      </c>
      <c r="C185" s="32" t="s">
        <v>5414</v>
      </c>
      <c r="D185" s="32" t="s">
        <v>5722</v>
      </c>
      <c r="E185" s="32" t="s">
        <v>5377</v>
      </c>
      <c r="F185" s="31" t="s">
        <v>6017</v>
      </c>
      <c r="G185" s="32" t="s">
        <v>251</v>
      </c>
      <c r="H185" s="32" t="s">
        <v>2536</v>
      </c>
      <c r="I185" s="28" t="e">
        <f>_xlfn.XLOOKUP(C185,'様式Ⅲ－1(女子)'!$D$19:$D$89,'様式Ⅲ－1(女子)'!$J$19:$J$89)</f>
        <v>#N/A</v>
      </c>
      <c r="Q185" s="32"/>
    </row>
    <row r="186" spans="1:17">
      <c r="A186" s="265">
        <v>2185</v>
      </c>
      <c r="B186" s="16" t="s">
        <v>657</v>
      </c>
      <c r="C186" s="32" t="s">
        <v>5415</v>
      </c>
      <c r="D186" s="32" t="s">
        <v>5723</v>
      </c>
      <c r="E186" s="32" t="s">
        <v>5377</v>
      </c>
      <c r="F186" s="31" t="s">
        <v>6017</v>
      </c>
      <c r="G186" s="32" t="s">
        <v>251</v>
      </c>
      <c r="H186" s="32" t="s">
        <v>2536</v>
      </c>
      <c r="I186" s="28" t="e">
        <f>_xlfn.XLOOKUP(C186,'様式Ⅲ－1(女子)'!$D$19:$D$89,'様式Ⅲ－1(女子)'!$J$19:$J$89)</f>
        <v>#N/A</v>
      </c>
      <c r="Q186" s="32"/>
    </row>
    <row r="187" spans="1:17">
      <c r="A187" s="265">
        <v>2186</v>
      </c>
      <c r="B187" s="16" t="s">
        <v>658</v>
      </c>
      <c r="C187" s="32" t="s">
        <v>5416</v>
      </c>
      <c r="D187" s="32" t="s">
        <v>5724</v>
      </c>
      <c r="E187" s="32" t="s">
        <v>5377</v>
      </c>
      <c r="F187" s="31" t="s">
        <v>6017</v>
      </c>
      <c r="G187" s="32" t="s">
        <v>251</v>
      </c>
      <c r="H187" s="32" t="s">
        <v>2536</v>
      </c>
      <c r="I187" s="28" t="e">
        <f>_xlfn.XLOOKUP(C187,'様式Ⅲ－1(女子)'!$D$19:$D$89,'様式Ⅲ－1(女子)'!$J$19:$J$89)</f>
        <v>#N/A</v>
      </c>
      <c r="Q187" s="32"/>
    </row>
    <row r="188" spans="1:17">
      <c r="A188" s="265">
        <v>2187</v>
      </c>
      <c r="B188" s="16" t="s">
        <v>659</v>
      </c>
      <c r="C188" s="32" t="s">
        <v>5417</v>
      </c>
      <c r="D188" s="32" t="s">
        <v>5725</v>
      </c>
      <c r="E188" s="32" t="s">
        <v>5377</v>
      </c>
      <c r="F188" s="31" t="s">
        <v>6017</v>
      </c>
      <c r="G188" s="32" t="s">
        <v>251</v>
      </c>
      <c r="H188" s="32" t="s">
        <v>2536</v>
      </c>
      <c r="I188" s="28" t="e">
        <f>_xlfn.XLOOKUP(C188,'様式Ⅲ－1(女子)'!$D$19:$D$89,'様式Ⅲ－1(女子)'!$J$19:$J$89)</f>
        <v>#N/A</v>
      </c>
      <c r="Q188" s="32"/>
    </row>
    <row r="189" spans="1:17">
      <c r="A189" s="265">
        <v>2188</v>
      </c>
      <c r="B189" s="16" t="s">
        <v>660</v>
      </c>
      <c r="C189" s="32" t="s">
        <v>2678</v>
      </c>
      <c r="D189" s="32" t="s">
        <v>5726</v>
      </c>
      <c r="E189" s="32" t="s">
        <v>5377</v>
      </c>
      <c r="F189" s="31" t="s">
        <v>6017</v>
      </c>
      <c r="G189" s="32" t="s">
        <v>257</v>
      </c>
      <c r="H189" s="32" t="s">
        <v>2537</v>
      </c>
      <c r="I189" s="28" t="e">
        <f>_xlfn.XLOOKUP(C189,'様式Ⅲ－1(女子)'!$D$19:$D$89,'様式Ⅲ－1(女子)'!$J$19:$J$89)</f>
        <v>#N/A</v>
      </c>
      <c r="Q189" s="32"/>
    </row>
    <row r="190" spans="1:17">
      <c r="A190" s="265">
        <v>2189</v>
      </c>
      <c r="B190" s="16" t="s">
        <v>661</v>
      </c>
      <c r="C190" s="32" t="s">
        <v>5418</v>
      </c>
      <c r="D190" s="32" t="s">
        <v>5727</v>
      </c>
      <c r="E190" s="32" t="s">
        <v>5377</v>
      </c>
      <c r="F190" s="31" t="s">
        <v>6017</v>
      </c>
      <c r="G190" s="32" t="s">
        <v>257</v>
      </c>
      <c r="H190" s="32" t="s">
        <v>2538</v>
      </c>
      <c r="I190" s="28" t="e">
        <f>_xlfn.XLOOKUP(C190,'様式Ⅲ－1(女子)'!$D$19:$D$89,'様式Ⅲ－1(女子)'!$J$19:$J$89)</f>
        <v>#N/A</v>
      </c>
      <c r="Q190" s="32"/>
    </row>
    <row r="191" spans="1:17">
      <c r="A191" s="265">
        <v>2190</v>
      </c>
      <c r="B191" s="16" t="s">
        <v>662</v>
      </c>
      <c r="C191" s="32" t="s">
        <v>3696</v>
      </c>
      <c r="D191" s="32" t="s">
        <v>5728</v>
      </c>
      <c r="E191" s="32" t="s">
        <v>5377</v>
      </c>
      <c r="F191" s="31" t="s">
        <v>6017</v>
      </c>
      <c r="G191" s="32" t="s">
        <v>257</v>
      </c>
      <c r="H191" s="32" t="s">
        <v>2542</v>
      </c>
      <c r="I191" s="28" t="e">
        <f>_xlfn.XLOOKUP(C191,'様式Ⅲ－1(女子)'!$D$19:$D$89,'様式Ⅲ－1(女子)'!$J$19:$J$89)</f>
        <v>#N/A</v>
      </c>
      <c r="Q191" s="32"/>
    </row>
    <row r="192" spans="1:17">
      <c r="A192" s="265">
        <v>2191</v>
      </c>
      <c r="B192" s="16" t="s">
        <v>663</v>
      </c>
      <c r="C192" s="32" t="s">
        <v>5419</v>
      </c>
      <c r="D192" s="32" t="s">
        <v>5729</v>
      </c>
      <c r="E192" s="32" t="s">
        <v>5377</v>
      </c>
      <c r="F192" s="31" t="s">
        <v>6017</v>
      </c>
      <c r="G192" s="32" t="s">
        <v>257</v>
      </c>
      <c r="H192" s="32" t="s">
        <v>2536</v>
      </c>
      <c r="I192" s="28" t="e">
        <f>_xlfn.XLOOKUP(C192,'様式Ⅲ－1(女子)'!$D$19:$D$89,'様式Ⅲ－1(女子)'!$J$19:$J$89)</f>
        <v>#N/A</v>
      </c>
      <c r="Q192" s="32"/>
    </row>
    <row r="193" spans="1:17">
      <c r="A193" s="265">
        <v>2192</v>
      </c>
      <c r="B193" s="16" t="s">
        <v>664</v>
      </c>
      <c r="C193" s="32" t="s">
        <v>5420</v>
      </c>
      <c r="D193" s="32" t="s">
        <v>5730</v>
      </c>
      <c r="E193" s="32" t="s">
        <v>5377</v>
      </c>
      <c r="F193" s="31" t="s">
        <v>6017</v>
      </c>
      <c r="G193" s="32" t="s">
        <v>257</v>
      </c>
      <c r="H193" s="32" t="s">
        <v>2536</v>
      </c>
      <c r="I193" s="28" t="e">
        <f>_xlfn.XLOOKUP(C193,'様式Ⅲ－1(女子)'!$D$19:$D$89,'様式Ⅲ－1(女子)'!$J$19:$J$89)</f>
        <v>#N/A</v>
      </c>
      <c r="Q193" s="32"/>
    </row>
    <row r="194" spans="1:17">
      <c r="A194" s="265">
        <v>2193</v>
      </c>
      <c r="B194" s="16" t="s">
        <v>665</v>
      </c>
      <c r="C194" s="32" t="s">
        <v>2715</v>
      </c>
      <c r="D194" s="32" t="s">
        <v>5731</v>
      </c>
      <c r="E194" s="32" t="s">
        <v>5377</v>
      </c>
      <c r="F194" s="31" t="s">
        <v>6017</v>
      </c>
      <c r="G194" s="32" t="s">
        <v>260</v>
      </c>
      <c r="H194" s="32" t="s">
        <v>2537</v>
      </c>
      <c r="I194" s="28" t="e">
        <f>_xlfn.XLOOKUP(C194,'様式Ⅲ－1(女子)'!$D$19:$D$89,'様式Ⅲ－1(女子)'!$J$19:$J$89)</f>
        <v>#N/A</v>
      </c>
      <c r="Q194" s="32"/>
    </row>
    <row r="195" spans="1:17">
      <c r="A195" s="265">
        <v>2194</v>
      </c>
      <c r="B195" s="16" t="s">
        <v>666</v>
      </c>
      <c r="C195" s="32" t="s">
        <v>2795</v>
      </c>
      <c r="D195" s="32" t="s">
        <v>5732</v>
      </c>
      <c r="E195" s="32" t="s">
        <v>5377</v>
      </c>
      <c r="F195" s="31" t="s">
        <v>6017</v>
      </c>
      <c r="G195" s="32" t="s">
        <v>260</v>
      </c>
      <c r="H195" s="32" t="s">
        <v>2537</v>
      </c>
      <c r="I195" s="28" t="e">
        <f>_xlfn.XLOOKUP(C195,'様式Ⅲ－1(女子)'!$D$19:$D$89,'様式Ⅲ－1(女子)'!$J$19:$J$89)</f>
        <v>#N/A</v>
      </c>
      <c r="Q195" s="32"/>
    </row>
    <row r="196" spans="1:17">
      <c r="A196" s="265">
        <v>2195</v>
      </c>
      <c r="B196" s="16" t="s">
        <v>667</v>
      </c>
      <c r="C196" s="32" t="s">
        <v>2717</v>
      </c>
      <c r="D196" s="32" t="s">
        <v>5733</v>
      </c>
      <c r="E196" s="32" t="s">
        <v>5377</v>
      </c>
      <c r="F196" s="31" t="s">
        <v>6017</v>
      </c>
      <c r="G196" s="32" t="s">
        <v>260</v>
      </c>
      <c r="H196" s="32" t="s">
        <v>2537</v>
      </c>
      <c r="I196" s="28" t="e">
        <f>_xlfn.XLOOKUP(C196,'様式Ⅲ－1(女子)'!$D$19:$D$89,'様式Ⅲ－1(女子)'!$J$19:$J$89)</f>
        <v>#N/A</v>
      </c>
      <c r="Q196" s="32"/>
    </row>
    <row r="197" spans="1:17">
      <c r="A197" s="265">
        <v>2196</v>
      </c>
      <c r="B197" s="16" t="s">
        <v>668</v>
      </c>
      <c r="C197" s="32" t="s">
        <v>2716</v>
      </c>
      <c r="D197" s="32" t="s">
        <v>5734</v>
      </c>
      <c r="E197" s="32" t="s">
        <v>5377</v>
      </c>
      <c r="F197" s="31" t="s">
        <v>6017</v>
      </c>
      <c r="G197" s="32" t="s">
        <v>260</v>
      </c>
      <c r="H197" s="32" t="s">
        <v>2537</v>
      </c>
      <c r="I197" s="28" t="e">
        <f>_xlfn.XLOOKUP(C197,'様式Ⅲ－1(女子)'!$D$19:$D$89,'様式Ⅲ－1(女子)'!$J$19:$J$89)</f>
        <v>#N/A</v>
      </c>
      <c r="Q197" s="32"/>
    </row>
    <row r="198" spans="1:17">
      <c r="A198" s="265">
        <v>2197</v>
      </c>
      <c r="B198" s="16" t="s">
        <v>669</v>
      </c>
      <c r="C198" s="32" t="s">
        <v>3233</v>
      </c>
      <c r="D198" s="32" t="s">
        <v>5735</v>
      </c>
      <c r="E198" s="32" t="s">
        <v>5377</v>
      </c>
      <c r="F198" s="31" t="s">
        <v>6017</v>
      </c>
      <c r="G198" s="32" t="s">
        <v>260</v>
      </c>
      <c r="H198" s="32" t="s">
        <v>2538</v>
      </c>
      <c r="I198" s="28" t="e">
        <f>_xlfn.XLOOKUP(C198,'様式Ⅲ－1(女子)'!$D$19:$D$89,'様式Ⅲ－1(女子)'!$J$19:$J$89)</f>
        <v>#N/A</v>
      </c>
      <c r="Q198" s="32"/>
    </row>
    <row r="199" spans="1:17">
      <c r="A199" s="265">
        <v>2198</v>
      </c>
      <c r="B199" s="16" t="s">
        <v>670</v>
      </c>
      <c r="C199" s="32" t="s">
        <v>3234</v>
      </c>
      <c r="D199" s="32" t="s">
        <v>5736</v>
      </c>
      <c r="E199" s="32" t="s">
        <v>5377</v>
      </c>
      <c r="F199" s="31" t="s">
        <v>6017</v>
      </c>
      <c r="G199" s="32" t="s">
        <v>260</v>
      </c>
      <c r="H199" s="32" t="s">
        <v>2538</v>
      </c>
      <c r="I199" s="28" t="e">
        <f>_xlfn.XLOOKUP(C199,'様式Ⅲ－1(女子)'!$D$19:$D$89,'様式Ⅲ－1(女子)'!$J$19:$J$89)</f>
        <v>#N/A</v>
      </c>
      <c r="Q199" s="32"/>
    </row>
    <row r="200" spans="1:17">
      <c r="A200" s="265">
        <v>2199</v>
      </c>
      <c r="B200" s="16" t="s">
        <v>671</v>
      </c>
      <c r="C200" s="32" t="s">
        <v>3235</v>
      </c>
      <c r="D200" s="32" t="s">
        <v>5737</v>
      </c>
      <c r="E200" s="32" t="s">
        <v>5377</v>
      </c>
      <c r="F200" s="31" t="s">
        <v>6017</v>
      </c>
      <c r="G200" s="32" t="s">
        <v>260</v>
      </c>
      <c r="H200" s="32" t="s">
        <v>2538</v>
      </c>
      <c r="I200" s="28" t="e">
        <f>_xlfn.XLOOKUP(C200,'様式Ⅲ－1(女子)'!$D$19:$D$89,'様式Ⅲ－1(女子)'!$J$19:$J$89)</f>
        <v>#N/A</v>
      </c>
      <c r="Q200" s="32"/>
    </row>
    <row r="201" spans="1:17">
      <c r="A201" s="265">
        <v>2200</v>
      </c>
      <c r="B201" s="16" t="s">
        <v>672</v>
      </c>
      <c r="C201" s="32" t="s">
        <v>3236</v>
      </c>
      <c r="D201" s="32" t="s">
        <v>5738</v>
      </c>
      <c r="E201" s="32" t="s">
        <v>5377</v>
      </c>
      <c r="F201" s="31" t="s">
        <v>6017</v>
      </c>
      <c r="G201" s="32" t="s">
        <v>260</v>
      </c>
      <c r="H201" s="32" t="s">
        <v>2538</v>
      </c>
      <c r="I201" s="28" t="e">
        <f>_xlfn.XLOOKUP(C201,'様式Ⅲ－1(女子)'!$D$19:$D$89,'様式Ⅲ－1(女子)'!$J$19:$J$89)</f>
        <v>#N/A</v>
      </c>
      <c r="Q201" s="32"/>
    </row>
    <row r="202" spans="1:17">
      <c r="A202" s="265">
        <v>2201</v>
      </c>
      <c r="B202" s="16" t="s">
        <v>673</v>
      </c>
      <c r="C202" s="32" t="s">
        <v>3183</v>
      </c>
      <c r="D202" s="32" t="s">
        <v>5739</v>
      </c>
      <c r="E202" s="32" t="s">
        <v>5377</v>
      </c>
      <c r="F202" s="31" t="s">
        <v>6017</v>
      </c>
      <c r="G202" s="32" t="s">
        <v>260</v>
      </c>
      <c r="H202" s="32" t="s">
        <v>2538</v>
      </c>
      <c r="I202" s="28" t="e">
        <f>_xlfn.XLOOKUP(C202,'様式Ⅲ－1(女子)'!$D$19:$D$89,'様式Ⅲ－1(女子)'!$J$19:$J$89)</f>
        <v>#N/A</v>
      </c>
      <c r="Q202" s="32"/>
    </row>
    <row r="203" spans="1:17">
      <c r="A203" s="265">
        <v>2202</v>
      </c>
      <c r="B203" s="16" t="s">
        <v>674</v>
      </c>
      <c r="C203" s="32" t="s">
        <v>3675</v>
      </c>
      <c r="D203" s="32" t="s">
        <v>5740</v>
      </c>
      <c r="E203" s="32" t="s">
        <v>5377</v>
      </c>
      <c r="F203" s="31" t="s">
        <v>6017</v>
      </c>
      <c r="G203" s="32" t="s">
        <v>260</v>
      </c>
      <c r="H203" s="32" t="s">
        <v>2538</v>
      </c>
      <c r="I203" s="28" t="e">
        <f>_xlfn.XLOOKUP(C203,'様式Ⅲ－1(女子)'!$D$19:$D$89,'様式Ⅲ－1(女子)'!$J$19:$J$89)</f>
        <v>#N/A</v>
      </c>
      <c r="Q203" s="32"/>
    </row>
    <row r="204" spans="1:17">
      <c r="A204" s="265">
        <v>2203</v>
      </c>
      <c r="B204" s="16" t="s">
        <v>675</v>
      </c>
      <c r="C204" s="32" t="s">
        <v>5421</v>
      </c>
      <c r="D204" s="32" t="s">
        <v>5741</v>
      </c>
      <c r="E204" s="32" t="s">
        <v>5377</v>
      </c>
      <c r="F204" s="31" t="s">
        <v>6017</v>
      </c>
      <c r="G204" s="32" t="s">
        <v>260</v>
      </c>
      <c r="H204" s="32" t="s">
        <v>2538</v>
      </c>
      <c r="I204" s="28" t="e">
        <f>_xlfn.XLOOKUP(C204,'様式Ⅲ－1(女子)'!$D$19:$D$89,'様式Ⅲ－1(女子)'!$J$19:$J$89)</f>
        <v>#N/A</v>
      </c>
      <c r="Q204" s="32"/>
    </row>
    <row r="205" spans="1:17">
      <c r="A205" s="265">
        <v>2204</v>
      </c>
      <c r="B205" s="16" t="s">
        <v>676</v>
      </c>
      <c r="C205" s="32" t="s">
        <v>3216</v>
      </c>
      <c r="D205" s="32" t="s">
        <v>5742</v>
      </c>
      <c r="E205" s="32" t="s">
        <v>5377</v>
      </c>
      <c r="F205" s="31" t="s">
        <v>6017</v>
      </c>
      <c r="G205" s="32" t="s">
        <v>260</v>
      </c>
      <c r="H205" s="32" t="s">
        <v>2538</v>
      </c>
      <c r="I205" s="28" t="e">
        <f>_xlfn.XLOOKUP(C205,'様式Ⅲ－1(女子)'!$D$19:$D$89,'様式Ⅲ－1(女子)'!$J$19:$J$89)</f>
        <v>#N/A</v>
      </c>
      <c r="Q205" s="32"/>
    </row>
    <row r="206" spans="1:17">
      <c r="A206" s="265">
        <v>2205</v>
      </c>
      <c r="B206" s="16" t="s">
        <v>677</v>
      </c>
      <c r="C206" s="32" t="s">
        <v>3237</v>
      </c>
      <c r="D206" s="32" t="s">
        <v>5743</v>
      </c>
      <c r="E206" s="32" t="s">
        <v>5377</v>
      </c>
      <c r="F206" s="31" t="s">
        <v>6017</v>
      </c>
      <c r="G206" s="32" t="s">
        <v>260</v>
      </c>
      <c r="H206" s="32" t="s">
        <v>2538</v>
      </c>
      <c r="I206" s="28" t="e">
        <f>_xlfn.XLOOKUP(C206,'様式Ⅲ－1(女子)'!$D$19:$D$89,'様式Ⅲ－1(女子)'!$J$19:$J$89)</f>
        <v>#N/A</v>
      </c>
      <c r="Q206" s="32"/>
    </row>
    <row r="207" spans="1:17">
      <c r="A207" s="265">
        <v>2206</v>
      </c>
      <c r="B207" s="16" t="s">
        <v>678</v>
      </c>
      <c r="C207" s="32" t="s">
        <v>3689</v>
      </c>
      <c r="D207" s="32" t="s">
        <v>5744</v>
      </c>
      <c r="E207" s="32" t="s">
        <v>5377</v>
      </c>
      <c r="F207" s="31" t="s">
        <v>6017</v>
      </c>
      <c r="G207" s="32" t="s">
        <v>260</v>
      </c>
      <c r="H207" s="32" t="s">
        <v>2542</v>
      </c>
      <c r="I207" s="28" t="e">
        <f>_xlfn.XLOOKUP(C207,'様式Ⅲ－1(女子)'!$D$19:$D$89,'様式Ⅲ－1(女子)'!$J$19:$J$89)</f>
        <v>#N/A</v>
      </c>
      <c r="Q207" s="32"/>
    </row>
    <row r="208" spans="1:17">
      <c r="A208" s="265">
        <v>2207</v>
      </c>
      <c r="B208" s="16" t="s">
        <v>679</v>
      </c>
      <c r="C208" s="32" t="s">
        <v>5422</v>
      </c>
      <c r="D208" s="32" t="s">
        <v>5745</v>
      </c>
      <c r="E208" s="32" t="s">
        <v>5377</v>
      </c>
      <c r="F208" s="31" t="s">
        <v>6017</v>
      </c>
      <c r="G208" s="32" t="s">
        <v>260</v>
      </c>
      <c r="H208" s="32" t="s">
        <v>2536</v>
      </c>
      <c r="I208" s="28" t="e">
        <f>_xlfn.XLOOKUP(C208,'様式Ⅲ－1(女子)'!$D$19:$D$89,'様式Ⅲ－1(女子)'!$J$19:$J$89)</f>
        <v>#N/A</v>
      </c>
      <c r="Q208" s="32"/>
    </row>
    <row r="209" spans="1:17">
      <c r="A209" s="265">
        <v>2208</v>
      </c>
      <c r="B209" s="16" t="s">
        <v>680</v>
      </c>
      <c r="C209" s="32" t="s">
        <v>5423</v>
      </c>
      <c r="D209" s="32" t="s">
        <v>5746</v>
      </c>
      <c r="E209" s="32" t="s">
        <v>5377</v>
      </c>
      <c r="F209" s="31" t="s">
        <v>6017</v>
      </c>
      <c r="G209" s="32" t="s">
        <v>260</v>
      </c>
      <c r="H209" s="32" t="s">
        <v>2536</v>
      </c>
      <c r="I209" s="28" t="e">
        <f>_xlfn.XLOOKUP(C209,'様式Ⅲ－1(女子)'!$D$19:$D$89,'様式Ⅲ－1(女子)'!$J$19:$J$89)</f>
        <v>#N/A</v>
      </c>
      <c r="Q209" s="32"/>
    </row>
    <row r="210" spans="1:17">
      <c r="A210" s="265">
        <v>2209</v>
      </c>
      <c r="B210" s="16" t="s">
        <v>681</v>
      </c>
      <c r="C210" s="32" t="s">
        <v>5424</v>
      </c>
      <c r="D210" s="32" t="s">
        <v>5747</v>
      </c>
      <c r="E210" s="32" t="s">
        <v>5377</v>
      </c>
      <c r="F210" s="31" t="s">
        <v>6017</v>
      </c>
      <c r="G210" s="32" t="s">
        <v>260</v>
      </c>
      <c r="H210" s="32" t="s">
        <v>2536</v>
      </c>
      <c r="I210" s="28" t="e">
        <f>_xlfn.XLOOKUP(C210,'様式Ⅲ－1(女子)'!$D$19:$D$89,'様式Ⅲ－1(女子)'!$J$19:$J$89)</f>
        <v>#N/A</v>
      </c>
      <c r="Q210" s="32"/>
    </row>
    <row r="211" spans="1:17">
      <c r="A211" s="265">
        <v>2210</v>
      </c>
      <c r="B211" s="16" t="s">
        <v>682</v>
      </c>
      <c r="C211" s="32" t="s">
        <v>5425</v>
      </c>
      <c r="D211" s="32" t="s">
        <v>5748</v>
      </c>
      <c r="E211" s="32" t="s">
        <v>5377</v>
      </c>
      <c r="F211" s="31" t="s">
        <v>6017</v>
      </c>
      <c r="G211" s="32" t="s">
        <v>5378</v>
      </c>
      <c r="H211" s="32" t="s">
        <v>2536</v>
      </c>
      <c r="I211" s="28" t="e">
        <f>_xlfn.XLOOKUP(C211,'様式Ⅲ－1(女子)'!$D$19:$D$89,'様式Ⅲ－1(女子)'!$J$19:$J$89)</f>
        <v>#N/A</v>
      </c>
      <c r="Q211" s="32"/>
    </row>
    <row r="212" spans="1:17">
      <c r="A212" s="265">
        <v>2211</v>
      </c>
      <c r="B212" s="16" t="s">
        <v>683</v>
      </c>
      <c r="C212" s="32" t="s">
        <v>3260</v>
      </c>
      <c r="D212" s="32" t="s">
        <v>5749</v>
      </c>
      <c r="E212" s="32" t="s">
        <v>5377</v>
      </c>
      <c r="F212" s="31" t="s">
        <v>6017</v>
      </c>
      <c r="G212" s="32" t="s">
        <v>5378</v>
      </c>
      <c r="H212" s="32" t="s">
        <v>2538</v>
      </c>
      <c r="I212" s="28" t="e">
        <f>_xlfn.XLOOKUP(C212,'様式Ⅲ－1(女子)'!$D$19:$D$89,'様式Ⅲ－1(女子)'!$J$19:$J$89)</f>
        <v>#N/A</v>
      </c>
      <c r="Q212" s="32"/>
    </row>
    <row r="213" spans="1:17">
      <c r="A213" s="265">
        <v>2212</v>
      </c>
      <c r="B213" s="16" t="s">
        <v>684</v>
      </c>
      <c r="C213" s="32" t="s">
        <v>3752</v>
      </c>
      <c r="D213" s="32" t="s">
        <v>5750</v>
      </c>
      <c r="E213" s="32" t="s">
        <v>5377</v>
      </c>
      <c r="F213" s="31" t="s">
        <v>6017</v>
      </c>
      <c r="G213" s="32" t="s">
        <v>5378</v>
      </c>
      <c r="H213" s="32" t="s">
        <v>2542</v>
      </c>
      <c r="I213" s="28" t="e">
        <f>_xlfn.XLOOKUP(C213,'様式Ⅲ－1(女子)'!$D$19:$D$89,'様式Ⅲ－1(女子)'!$J$19:$J$89)</f>
        <v>#N/A</v>
      </c>
      <c r="Q213" s="32"/>
    </row>
    <row r="214" spans="1:17">
      <c r="A214" s="265">
        <v>2213</v>
      </c>
      <c r="B214" s="16" t="s">
        <v>685</v>
      </c>
      <c r="C214" s="32" t="s">
        <v>2550</v>
      </c>
      <c r="D214" s="32" t="s">
        <v>5751</v>
      </c>
      <c r="E214" s="32" t="s">
        <v>5377</v>
      </c>
      <c r="F214" s="31" t="s">
        <v>6017</v>
      </c>
      <c r="G214" s="32" t="s">
        <v>288</v>
      </c>
      <c r="H214" s="32" t="s">
        <v>2541</v>
      </c>
      <c r="I214" s="28" t="e">
        <f>_xlfn.XLOOKUP(C214,'様式Ⅲ－1(女子)'!$D$19:$D$89,'様式Ⅲ－1(女子)'!$J$19:$J$89)</f>
        <v>#N/A</v>
      </c>
      <c r="Q214" s="32"/>
    </row>
    <row r="215" spans="1:17">
      <c r="A215" s="265">
        <v>2214</v>
      </c>
      <c r="B215" s="16" t="s">
        <v>686</v>
      </c>
      <c r="C215" s="32" t="s">
        <v>3253</v>
      </c>
      <c r="D215" s="32" t="s">
        <v>5752</v>
      </c>
      <c r="E215" s="32" t="s">
        <v>5377</v>
      </c>
      <c r="F215" s="31" t="s">
        <v>6017</v>
      </c>
      <c r="G215" s="32" t="s">
        <v>288</v>
      </c>
      <c r="H215" s="32" t="s">
        <v>2538</v>
      </c>
      <c r="I215" s="28" t="e">
        <f>_xlfn.XLOOKUP(C215,'様式Ⅲ－1(女子)'!$D$19:$D$89,'様式Ⅲ－1(女子)'!$J$19:$J$89)</f>
        <v>#N/A</v>
      </c>
      <c r="Q215" s="32"/>
    </row>
    <row r="216" spans="1:17">
      <c r="A216" s="265">
        <v>2215</v>
      </c>
      <c r="B216" s="16" t="s">
        <v>687</v>
      </c>
      <c r="C216" s="32" t="s">
        <v>3738</v>
      </c>
      <c r="D216" s="32" t="s">
        <v>5753</v>
      </c>
      <c r="E216" s="32" t="s">
        <v>5377</v>
      </c>
      <c r="F216" s="31" t="s">
        <v>6017</v>
      </c>
      <c r="G216" s="32" t="s">
        <v>288</v>
      </c>
      <c r="H216" s="32" t="s">
        <v>2542</v>
      </c>
      <c r="I216" s="28" t="e">
        <f>_xlfn.XLOOKUP(C216,'様式Ⅲ－1(女子)'!$D$19:$D$89,'様式Ⅲ－1(女子)'!$J$19:$J$89)</f>
        <v>#N/A</v>
      </c>
      <c r="Q216" s="32"/>
    </row>
    <row r="217" spans="1:17">
      <c r="A217" s="265">
        <v>2216</v>
      </c>
      <c r="B217" s="16" t="s">
        <v>688</v>
      </c>
      <c r="C217" s="32" t="s">
        <v>3739</v>
      </c>
      <c r="D217" s="32" t="s">
        <v>5754</v>
      </c>
      <c r="E217" s="32" t="s">
        <v>5377</v>
      </c>
      <c r="F217" s="31" t="s">
        <v>6017</v>
      </c>
      <c r="G217" s="32" t="s">
        <v>288</v>
      </c>
      <c r="H217" s="32" t="s">
        <v>2542</v>
      </c>
      <c r="I217" s="28" t="e">
        <f>_xlfn.XLOOKUP(C217,'様式Ⅲ－1(女子)'!$D$19:$D$89,'様式Ⅲ－1(女子)'!$J$19:$J$89)</f>
        <v>#N/A</v>
      </c>
      <c r="Q217" s="32"/>
    </row>
    <row r="218" spans="1:17">
      <c r="A218" s="265">
        <v>2217</v>
      </c>
      <c r="B218" s="16" t="s">
        <v>689</v>
      </c>
      <c r="C218" s="32" t="s">
        <v>5426</v>
      </c>
      <c r="D218" s="32" t="s">
        <v>5755</v>
      </c>
      <c r="E218" s="32" t="s">
        <v>5377</v>
      </c>
      <c r="F218" s="31" t="s">
        <v>6017</v>
      </c>
      <c r="G218" s="32" t="s">
        <v>274</v>
      </c>
      <c r="H218" s="32" t="s">
        <v>2537</v>
      </c>
      <c r="I218" s="28" t="e">
        <f>_xlfn.XLOOKUP(C218,'様式Ⅲ－1(女子)'!$D$19:$D$89,'様式Ⅲ－1(女子)'!$J$19:$J$89)</f>
        <v>#N/A</v>
      </c>
      <c r="Q218" s="32"/>
    </row>
    <row r="219" spans="1:17">
      <c r="A219" s="265">
        <v>2218</v>
      </c>
      <c r="B219" s="16" t="s">
        <v>690</v>
      </c>
      <c r="C219" s="32" t="s">
        <v>2680</v>
      </c>
      <c r="D219" s="32" t="s">
        <v>5756</v>
      </c>
      <c r="E219" s="32" t="s">
        <v>5377</v>
      </c>
      <c r="F219" s="31" t="s">
        <v>6017</v>
      </c>
      <c r="G219" s="32" t="s">
        <v>295</v>
      </c>
      <c r="H219" s="32" t="s">
        <v>2537</v>
      </c>
      <c r="I219" s="28" t="e">
        <f>_xlfn.XLOOKUP(C219,'様式Ⅲ－1(女子)'!$D$19:$D$89,'様式Ⅲ－1(女子)'!$J$19:$J$89)</f>
        <v>#N/A</v>
      </c>
      <c r="Q219" s="32"/>
    </row>
    <row r="220" spans="1:17">
      <c r="A220" s="265">
        <v>2219</v>
      </c>
      <c r="B220" s="16" t="s">
        <v>691</v>
      </c>
      <c r="C220" s="32" t="s">
        <v>2681</v>
      </c>
      <c r="D220" s="32" t="s">
        <v>5757</v>
      </c>
      <c r="E220" s="32" t="s">
        <v>5377</v>
      </c>
      <c r="F220" s="31" t="s">
        <v>6017</v>
      </c>
      <c r="G220" s="32" t="s">
        <v>295</v>
      </c>
      <c r="H220" s="32" t="s">
        <v>2537</v>
      </c>
      <c r="I220" s="28" t="e">
        <f>_xlfn.XLOOKUP(C220,'様式Ⅲ－1(女子)'!$D$19:$D$89,'様式Ⅲ－1(女子)'!$J$19:$J$89)</f>
        <v>#N/A</v>
      </c>
      <c r="Q220" s="32"/>
    </row>
    <row r="221" spans="1:17">
      <c r="A221" s="265">
        <v>2220</v>
      </c>
      <c r="B221" s="16" t="s">
        <v>692</v>
      </c>
      <c r="C221" s="32" t="s">
        <v>3195</v>
      </c>
      <c r="D221" s="32" t="s">
        <v>5758</v>
      </c>
      <c r="E221" s="32" t="s">
        <v>5377</v>
      </c>
      <c r="F221" s="31" t="s">
        <v>6017</v>
      </c>
      <c r="G221" s="32" t="s">
        <v>295</v>
      </c>
      <c r="H221" s="32" t="s">
        <v>2538</v>
      </c>
      <c r="I221" s="28" t="e">
        <f>_xlfn.XLOOKUP(C221,'様式Ⅲ－1(女子)'!$D$19:$D$89,'様式Ⅲ－1(女子)'!$J$19:$J$89)</f>
        <v>#N/A</v>
      </c>
      <c r="Q221" s="32"/>
    </row>
    <row r="222" spans="1:17">
      <c r="A222" s="265">
        <v>2221</v>
      </c>
      <c r="B222" s="16" t="s">
        <v>693</v>
      </c>
      <c r="C222" s="32" t="s">
        <v>3196</v>
      </c>
      <c r="D222" s="32" t="s">
        <v>5759</v>
      </c>
      <c r="E222" s="32" t="s">
        <v>5377</v>
      </c>
      <c r="F222" s="31" t="s">
        <v>6017</v>
      </c>
      <c r="G222" s="32" t="s">
        <v>295</v>
      </c>
      <c r="H222" s="32" t="s">
        <v>2538</v>
      </c>
      <c r="I222" s="28" t="e">
        <f>_xlfn.XLOOKUP(C222,'様式Ⅲ－1(女子)'!$D$19:$D$89,'様式Ⅲ－1(女子)'!$J$19:$J$89)</f>
        <v>#N/A</v>
      </c>
      <c r="Q222" s="32"/>
    </row>
    <row r="223" spans="1:17">
      <c r="A223" s="265">
        <v>2222</v>
      </c>
      <c r="B223" s="16" t="s">
        <v>694</v>
      </c>
      <c r="C223" s="32" t="s">
        <v>3197</v>
      </c>
      <c r="D223" s="32" t="s">
        <v>5760</v>
      </c>
      <c r="E223" s="32" t="s">
        <v>5377</v>
      </c>
      <c r="F223" s="31" t="s">
        <v>6017</v>
      </c>
      <c r="G223" s="32" t="s">
        <v>295</v>
      </c>
      <c r="H223" s="32" t="s">
        <v>2538</v>
      </c>
      <c r="I223" s="28" t="e">
        <f>_xlfn.XLOOKUP(C223,'様式Ⅲ－1(女子)'!$D$19:$D$89,'様式Ⅲ－1(女子)'!$J$19:$J$89)</f>
        <v>#N/A</v>
      </c>
      <c r="Q223" s="32"/>
    </row>
    <row r="224" spans="1:17">
      <c r="A224" s="265">
        <v>2223</v>
      </c>
      <c r="B224" s="16" t="s">
        <v>695</v>
      </c>
      <c r="C224" s="32" t="s">
        <v>3198</v>
      </c>
      <c r="D224" s="32" t="s">
        <v>5761</v>
      </c>
      <c r="E224" s="32" t="s">
        <v>5377</v>
      </c>
      <c r="F224" s="31" t="s">
        <v>6017</v>
      </c>
      <c r="G224" s="32" t="s">
        <v>295</v>
      </c>
      <c r="H224" s="32" t="s">
        <v>2538</v>
      </c>
      <c r="I224" s="28" t="e">
        <f>_xlfn.XLOOKUP(C224,'様式Ⅲ－1(女子)'!$D$19:$D$89,'様式Ⅲ－1(女子)'!$J$19:$J$89)</f>
        <v>#N/A</v>
      </c>
      <c r="Q224" s="32"/>
    </row>
    <row r="225" spans="1:17">
      <c r="A225" s="265">
        <v>2224</v>
      </c>
      <c r="B225" s="16" t="s">
        <v>696</v>
      </c>
      <c r="C225" s="32" t="s">
        <v>3199</v>
      </c>
      <c r="D225" s="32" t="s">
        <v>5762</v>
      </c>
      <c r="E225" s="32" t="s">
        <v>5377</v>
      </c>
      <c r="F225" s="31" t="s">
        <v>6017</v>
      </c>
      <c r="G225" s="32" t="s">
        <v>295</v>
      </c>
      <c r="H225" s="32" t="s">
        <v>2538</v>
      </c>
      <c r="I225" s="28" t="e">
        <f>_xlfn.XLOOKUP(C225,'様式Ⅲ－1(女子)'!$D$19:$D$89,'様式Ⅲ－1(女子)'!$J$19:$J$89)</f>
        <v>#N/A</v>
      </c>
      <c r="Q225" s="32"/>
    </row>
    <row r="226" spans="1:17">
      <c r="A226" s="265">
        <v>2225</v>
      </c>
      <c r="B226" s="16" t="s">
        <v>697</v>
      </c>
      <c r="C226" s="32" t="s">
        <v>3677</v>
      </c>
      <c r="D226" s="32" t="s">
        <v>5763</v>
      </c>
      <c r="E226" s="32" t="s">
        <v>5377</v>
      </c>
      <c r="F226" s="31" t="s">
        <v>6017</v>
      </c>
      <c r="G226" s="32" t="s">
        <v>295</v>
      </c>
      <c r="H226" s="32" t="s">
        <v>2542</v>
      </c>
      <c r="I226" s="28" t="e">
        <f>_xlfn.XLOOKUP(C226,'様式Ⅲ－1(女子)'!$D$19:$D$89,'様式Ⅲ－1(女子)'!$J$19:$J$89)</f>
        <v>#N/A</v>
      </c>
      <c r="Q226" s="32"/>
    </row>
    <row r="227" spans="1:17">
      <c r="A227" s="265">
        <v>2226</v>
      </c>
      <c r="B227" s="16" t="s">
        <v>698</v>
      </c>
      <c r="C227" s="32" t="s">
        <v>3711</v>
      </c>
      <c r="D227" s="32" t="s">
        <v>5764</v>
      </c>
      <c r="E227" s="32" t="s">
        <v>5377</v>
      </c>
      <c r="F227" s="31" t="s">
        <v>6017</v>
      </c>
      <c r="G227" s="32" t="s">
        <v>295</v>
      </c>
      <c r="H227" s="32" t="s">
        <v>2542</v>
      </c>
      <c r="I227" s="28" t="e">
        <f>_xlfn.XLOOKUP(C227,'様式Ⅲ－1(女子)'!$D$19:$D$89,'様式Ⅲ－1(女子)'!$J$19:$J$89)</f>
        <v>#N/A</v>
      </c>
      <c r="Q227" s="32"/>
    </row>
    <row r="228" spans="1:17">
      <c r="A228" s="265">
        <v>2227</v>
      </c>
      <c r="B228" s="16" t="s">
        <v>699</v>
      </c>
      <c r="C228" s="32" t="s">
        <v>3678</v>
      </c>
      <c r="D228" s="32" t="s">
        <v>5765</v>
      </c>
      <c r="E228" s="32" t="s">
        <v>5377</v>
      </c>
      <c r="F228" s="31" t="s">
        <v>6017</v>
      </c>
      <c r="G228" s="32" t="s">
        <v>295</v>
      </c>
      <c r="H228" s="32" t="s">
        <v>2542</v>
      </c>
      <c r="I228" s="28" t="e">
        <f>_xlfn.XLOOKUP(C228,'様式Ⅲ－1(女子)'!$D$19:$D$89,'様式Ⅲ－1(女子)'!$J$19:$J$89)</f>
        <v>#N/A</v>
      </c>
      <c r="Q228" s="32"/>
    </row>
    <row r="229" spans="1:17">
      <c r="A229" s="265">
        <v>2228</v>
      </c>
      <c r="B229" s="16" t="s">
        <v>700</v>
      </c>
      <c r="C229" s="32" t="s">
        <v>3679</v>
      </c>
      <c r="D229" s="32" t="s">
        <v>5766</v>
      </c>
      <c r="E229" s="32" t="s">
        <v>5377</v>
      </c>
      <c r="F229" s="31" t="s">
        <v>6017</v>
      </c>
      <c r="G229" s="32" t="s">
        <v>295</v>
      </c>
      <c r="H229" s="32" t="s">
        <v>2542</v>
      </c>
      <c r="I229" s="28" t="e">
        <f>_xlfn.XLOOKUP(C229,'様式Ⅲ－1(女子)'!$D$19:$D$89,'様式Ⅲ－1(女子)'!$J$19:$J$89)</f>
        <v>#N/A</v>
      </c>
      <c r="Q229" s="32"/>
    </row>
    <row r="230" spans="1:17">
      <c r="A230" s="265">
        <v>2229</v>
      </c>
      <c r="B230" s="16" t="s">
        <v>701</v>
      </c>
      <c r="C230" s="32" t="s">
        <v>3680</v>
      </c>
      <c r="D230" s="32" t="s">
        <v>5767</v>
      </c>
      <c r="E230" s="32" t="s">
        <v>5377</v>
      </c>
      <c r="F230" s="31" t="s">
        <v>6017</v>
      </c>
      <c r="G230" s="32" t="s">
        <v>295</v>
      </c>
      <c r="H230" s="32" t="s">
        <v>2542</v>
      </c>
      <c r="I230" s="28" t="e">
        <f>_xlfn.XLOOKUP(C230,'様式Ⅲ－1(女子)'!$D$19:$D$89,'様式Ⅲ－1(女子)'!$J$19:$J$89)</f>
        <v>#N/A</v>
      </c>
      <c r="Q230" s="32"/>
    </row>
    <row r="231" spans="1:17">
      <c r="A231" s="265">
        <v>2230</v>
      </c>
      <c r="B231" s="16" t="s">
        <v>702</v>
      </c>
      <c r="C231" s="32" t="s">
        <v>3681</v>
      </c>
      <c r="D231" s="32" t="s">
        <v>5768</v>
      </c>
      <c r="E231" s="32" t="s">
        <v>5377</v>
      </c>
      <c r="F231" s="31" t="s">
        <v>6017</v>
      </c>
      <c r="G231" s="32" t="s">
        <v>295</v>
      </c>
      <c r="H231" s="32" t="s">
        <v>2542</v>
      </c>
      <c r="I231" s="28" t="e">
        <f>_xlfn.XLOOKUP(C231,'様式Ⅲ－1(女子)'!$D$19:$D$89,'様式Ⅲ－1(女子)'!$J$19:$J$89)</f>
        <v>#N/A</v>
      </c>
      <c r="Q231" s="32"/>
    </row>
    <row r="232" spans="1:17">
      <c r="A232" s="265">
        <v>2231</v>
      </c>
      <c r="B232" s="16" t="s">
        <v>703</v>
      </c>
      <c r="C232" s="32" t="s">
        <v>3682</v>
      </c>
      <c r="D232" s="32" t="s">
        <v>5769</v>
      </c>
      <c r="E232" s="32" t="s">
        <v>5377</v>
      </c>
      <c r="F232" s="31" t="s">
        <v>6017</v>
      </c>
      <c r="G232" s="32" t="s">
        <v>295</v>
      </c>
      <c r="H232" s="32" t="s">
        <v>2542</v>
      </c>
      <c r="I232" s="28" t="e">
        <f>_xlfn.XLOOKUP(C232,'様式Ⅲ－1(女子)'!$D$19:$D$89,'様式Ⅲ－1(女子)'!$J$19:$J$89)</f>
        <v>#N/A</v>
      </c>
      <c r="Q232" s="32"/>
    </row>
    <row r="233" spans="1:17">
      <c r="A233" s="265">
        <v>2232</v>
      </c>
      <c r="B233" s="16" t="s">
        <v>704</v>
      </c>
      <c r="C233" s="32" t="s">
        <v>5427</v>
      </c>
      <c r="D233" s="32" t="s">
        <v>5770</v>
      </c>
      <c r="E233" s="32" t="s">
        <v>5377</v>
      </c>
      <c r="F233" s="31" t="s">
        <v>6017</v>
      </c>
      <c r="G233" s="32" t="s">
        <v>295</v>
      </c>
      <c r="H233" s="32" t="s">
        <v>2536</v>
      </c>
      <c r="I233" s="28" t="e">
        <f>_xlfn.XLOOKUP(C233,'様式Ⅲ－1(女子)'!$D$19:$D$89,'様式Ⅲ－1(女子)'!$J$19:$J$89)</f>
        <v>#N/A</v>
      </c>
      <c r="Q233" s="32"/>
    </row>
    <row r="234" spans="1:17">
      <c r="A234" s="265">
        <v>2233</v>
      </c>
      <c r="B234" s="16" t="s">
        <v>705</v>
      </c>
      <c r="C234" s="32" t="s">
        <v>5428</v>
      </c>
      <c r="D234" s="32" t="s">
        <v>5771</v>
      </c>
      <c r="E234" s="32" t="s">
        <v>5377</v>
      </c>
      <c r="F234" s="31" t="s">
        <v>6017</v>
      </c>
      <c r="G234" s="32" t="s">
        <v>295</v>
      </c>
      <c r="H234" s="32" t="s">
        <v>2536</v>
      </c>
      <c r="I234" s="28" t="e">
        <f>_xlfn.XLOOKUP(C234,'様式Ⅲ－1(女子)'!$D$19:$D$89,'様式Ⅲ－1(女子)'!$J$19:$J$89)</f>
        <v>#N/A</v>
      </c>
      <c r="Q234" s="32"/>
    </row>
    <row r="235" spans="1:17">
      <c r="A235" s="265">
        <v>2234</v>
      </c>
      <c r="B235" s="16" t="s">
        <v>706</v>
      </c>
      <c r="C235" s="32" t="s">
        <v>5429</v>
      </c>
      <c r="D235" s="32" t="s">
        <v>5772</v>
      </c>
      <c r="E235" s="32" t="s">
        <v>5377</v>
      </c>
      <c r="F235" s="31" t="s">
        <v>6017</v>
      </c>
      <c r="G235" s="32" t="s">
        <v>295</v>
      </c>
      <c r="H235" s="32" t="s">
        <v>2536</v>
      </c>
      <c r="I235" s="28" t="e">
        <f>_xlfn.XLOOKUP(C235,'様式Ⅲ－1(女子)'!$D$19:$D$89,'様式Ⅲ－1(女子)'!$J$19:$J$89)</f>
        <v>#N/A</v>
      </c>
      <c r="Q235" s="32"/>
    </row>
    <row r="236" spans="1:17">
      <c r="A236" s="265">
        <v>2235</v>
      </c>
      <c r="B236" s="16" t="s">
        <v>707</v>
      </c>
      <c r="C236" s="32" t="s">
        <v>5430</v>
      </c>
      <c r="D236" s="32" t="s">
        <v>5773</v>
      </c>
      <c r="E236" s="32" t="s">
        <v>5377</v>
      </c>
      <c r="F236" s="31" t="s">
        <v>6017</v>
      </c>
      <c r="G236" s="32" t="s">
        <v>295</v>
      </c>
      <c r="H236" s="32" t="s">
        <v>2536</v>
      </c>
      <c r="I236" s="28" t="e">
        <f>_xlfn.XLOOKUP(C236,'様式Ⅲ－1(女子)'!$D$19:$D$89,'様式Ⅲ－1(女子)'!$J$19:$J$89)</f>
        <v>#N/A</v>
      </c>
      <c r="Q236" s="32"/>
    </row>
    <row r="237" spans="1:17">
      <c r="A237" s="265">
        <v>2236</v>
      </c>
      <c r="B237" s="16" t="s">
        <v>708</v>
      </c>
      <c r="C237" s="32" t="s">
        <v>5431</v>
      </c>
      <c r="D237" s="32" t="s">
        <v>5774</v>
      </c>
      <c r="E237" s="32" t="s">
        <v>5377</v>
      </c>
      <c r="F237" s="31" t="s">
        <v>6017</v>
      </c>
      <c r="G237" s="32" t="s">
        <v>295</v>
      </c>
      <c r="H237" s="32" t="s">
        <v>2536</v>
      </c>
      <c r="I237" s="28" t="e">
        <f>_xlfn.XLOOKUP(C237,'様式Ⅲ－1(女子)'!$D$19:$D$89,'様式Ⅲ－1(女子)'!$J$19:$J$89)</f>
        <v>#N/A</v>
      </c>
      <c r="Q237" s="32"/>
    </row>
    <row r="238" spans="1:17">
      <c r="A238" s="265">
        <v>2237</v>
      </c>
      <c r="B238" s="16" t="s">
        <v>709</v>
      </c>
      <c r="C238" s="32" t="s">
        <v>5432</v>
      </c>
      <c r="D238" s="32" t="s">
        <v>5775</v>
      </c>
      <c r="E238" s="32" t="s">
        <v>5377</v>
      </c>
      <c r="F238" s="31" t="s">
        <v>6017</v>
      </c>
      <c r="G238" s="32" t="s">
        <v>295</v>
      </c>
      <c r="H238" s="32" t="s">
        <v>2536</v>
      </c>
      <c r="I238" s="28" t="e">
        <f>_xlfn.XLOOKUP(C238,'様式Ⅲ－1(女子)'!$D$19:$D$89,'様式Ⅲ－1(女子)'!$J$19:$J$89)</f>
        <v>#N/A</v>
      </c>
      <c r="Q238" s="32"/>
    </row>
    <row r="239" spans="1:17">
      <c r="A239" s="265">
        <v>2238</v>
      </c>
      <c r="B239" s="16" t="s">
        <v>710</v>
      </c>
      <c r="C239" s="32" t="s">
        <v>5433</v>
      </c>
      <c r="D239" s="32" t="s">
        <v>5776</v>
      </c>
      <c r="E239" s="32" t="s">
        <v>5377</v>
      </c>
      <c r="F239" s="31" t="s">
        <v>6017</v>
      </c>
      <c r="G239" s="32" t="s">
        <v>295</v>
      </c>
      <c r="H239" s="32" t="s">
        <v>2536</v>
      </c>
      <c r="I239" s="28" t="e">
        <f>_xlfn.XLOOKUP(C239,'様式Ⅲ－1(女子)'!$D$19:$D$89,'様式Ⅲ－1(女子)'!$J$19:$J$89)</f>
        <v>#N/A</v>
      </c>
      <c r="Q239" s="32"/>
    </row>
    <row r="240" spans="1:17">
      <c r="A240" s="265">
        <v>2239</v>
      </c>
      <c r="B240" s="16" t="s">
        <v>711</v>
      </c>
      <c r="C240" s="32" t="s">
        <v>5434</v>
      </c>
      <c r="D240" s="32" t="s">
        <v>5777</v>
      </c>
      <c r="E240" s="32" t="s">
        <v>5377</v>
      </c>
      <c r="F240" s="31" t="s">
        <v>6017</v>
      </c>
      <c r="G240" s="32" t="s">
        <v>295</v>
      </c>
      <c r="H240" s="32" t="s">
        <v>2536</v>
      </c>
      <c r="I240" s="28" t="e">
        <f>_xlfn.XLOOKUP(C240,'様式Ⅲ－1(女子)'!$D$19:$D$89,'様式Ⅲ－1(女子)'!$J$19:$J$89)</f>
        <v>#N/A</v>
      </c>
      <c r="Q240" s="32"/>
    </row>
    <row r="241" spans="1:17">
      <c r="A241" s="265">
        <v>2240</v>
      </c>
      <c r="B241" s="16" t="s">
        <v>712</v>
      </c>
      <c r="C241" s="32" t="s">
        <v>3710</v>
      </c>
      <c r="D241" s="32" t="s">
        <v>5778</v>
      </c>
      <c r="E241" s="32" t="s">
        <v>5377</v>
      </c>
      <c r="F241" s="31" t="s">
        <v>6017</v>
      </c>
      <c r="G241" s="32" t="s">
        <v>295</v>
      </c>
      <c r="H241" s="32" t="s">
        <v>2542</v>
      </c>
      <c r="I241" s="28" t="e">
        <f>_xlfn.XLOOKUP(C241,'様式Ⅲ－1(女子)'!$D$19:$D$89,'様式Ⅲ－1(女子)'!$J$19:$J$89)</f>
        <v>#N/A</v>
      </c>
      <c r="Q241" s="32"/>
    </row>
    <row r="242" spans="1:17">
      <c r="A242" s="265">
        <v>2241</v>
      </c>
      <c r="B242" s="16" t="s">
        <v>713</v>
      </c>
      <c r="C242" s="32" t="s">
        <v>3726</v>
      </c>
      <c r="D242" s="32" t="s">
        <v>5779</v>
      </c>
      <c r="E242" s="32" t="s">
        <v>5377</v>
      </c>
      <c r="F242" s="31" t="s">
        <v>6017</v>
      </c>
      <c r="G242" s="32" t="s">
        <v>295</v>
      </c>
      <c r="H242" s="32" t="s">
        <v>2542</v>
      </c>
      <c r="I242" s="28" t="e">
        <f>_xlfn.XLOOKUP(C242,'様式Ⅲ－1(女子)'!$D$19:$D$89,'様式Ⅲ－1(女子)'!$J$19:$J$89)</f>
        <v>#N/A</v>
      </c>
      <c r="Q242" s="32"/>
    </row>
    <row r="243" spans="1:17">
      <c r="A243" s="265">
        <v>2242</v>
      </c>
      <c r="B243" s="16" t="s">
        <v>714</v>
      </c>
      <c r="C243" s="32" t="s">
        <v>5435</v>
      </c>
      <c r="D243" s="32" t="s">
        <v>5780</v>
      </c>
      <c r="E243" s="32" t="s">
        <v>5377</v>
      </c>
      <c r="F243" s="31" t="s">
        <v>6017</v>
      </c>
      <c r="G243" s="32" t="s">
        <v>295</v>
      </c>
      <c r="H243" s="32" t="s">
        <v>2538</v>
      </c>
      <c r="I243" s="28" t="e">
        <f>_xlfn.XLOOKUP(C243,'様式Ⅲ－1(女子)'!$D$19:$D$89,'様式Ⅲ－1(女子)'!$J$19:$J$89)</f>
        <v>#N/A</v>
      </c>
      <c r="Q243" s="32"/>
    </row>
    <row r="244" spans="1:17">
      <c r="A244" s="265">
        <v>2243</v>
      </c>
      <c r="B244" s="16" t="s">
        <v>715</v>
      </c>
      <c r="C244" s="32" t="s">
        <v>3687</v>
      </c>
      <c r="D244" s="32" t="s">
        <v>5781</v>
      </c>
      <c r="E244" s="32" t="s">
        <v>5377</v>
      </c>
      <c r="F244" s="31" t="s">
        <v>6017</v>
      </c>
      <c r="G244" s="32" t="s">
        <v>240</v>
      </c>
      <c r="H244" s="32" t="s">
        <v>2537</v>
      </c>
      <c r="I244" s="28" t="e">
        <f>_xlfn.XLOOKUP(C244,'様式Ⅲ－1(女子)'!$D$19:$D$89,'様式Ⅲ－1(女子)'!$J$19:$J$89)</f>
        <v>#N/A</v>
      </c>
      <c r="Q244" s="32"/>
    </row>
    <row r="245" spans="1:17">
      <c r="A245" s="265">
        <v>2244</v>
      </c>
      <c r="B245" s="16" t="s">
        <v>716</v>
      </c>
      <c r="C245" s="32" t="s">
        <v>3230</v>
      </c>
      <c r="D245" s="32" t="s">
        <v>5782</v>
      </c>
      <c r="E245" s="32" t="s">
        <v>5377</v>
      </c>
      <c r="F245" s="31" t="s">
        <v>6017</v>
      </c>
      <c r="G245" s="32" t="s">
        <v>240</v>
      </c>
      <c r="H245" s="32" t="s">
        <v>2538</v>
      </c>
      <c r="I245" s="28" t="e">
        <f>_xlfn.XLOOKUP(C245,'様式Ⅲ－1(女子)'!$D$19:$D$89,'様式Ⅲ－1(女子)'!$J$19:$J$89)</f>
        <v>#N/A</v>
      </c>
      <c r="Q245" s="32"/>
    </row>
    <row r="246" spans="1:17">
      <c r="A246" s="265">
        <v>2245</v>
      </c>
      <c r="B246" s="16" t="s">
        <v>717</v>
      </c>
      <c r="C246" s="32" t="s">
        <v>3222</v>
      </c>
      <c r="D246" s="32" t="s">
        <v>5783</v>
      </c>
      <c r="E246" s="32" t="s">
        <v>5377</v>
      </c>
      <c r="F246" s="31" t="s">
        <v>6017</v>
      </c>
      <c r="G246" s="32" t="s">
        <v>240</v>
      </c>
      <c r="H246" s="32" t="s">
        <v>2538</v>
      </c>
      <c r="I246" s="28" t="e">
        <f>_xlfn.XLOOKUP(C246,'様式Ⅲ－1(女子)'!$D$19:$D$89,'様式Ⅲ－1(女子)'!$J$19:$J$89)</f>
        <v>#N/A</v>
      </c>
      <c r="Q246" s="32"/>
    </row>
    <row r="247" spans="1:17">
      <c r="A247" s="265">
        <v>2246</v>
      </c>
      <c r="B247" s="16" t="s">
        <v>718</v>
      </c>
      <c r="C247" s="32" t="s">
        <v>3663</v>
      </c>
      <c r="D247" s="32" t="s">
        <v>5784</v>
      </c>
      <c r="E247" s="32" t="s">
        <v>5377</v>
      </c>
      <c r="F247" s="31" t="s">
        <v>6017</v>
      </c>
      <c r="G247" s="32" t="s">
        <v>248</v>
      </c>
      <c r="H247" s="32" t="s">
        <v>424</v>
      </c>
      <c r="I247" s="28" t="e">
        <f>_xlfn.XLOOKUP(C247,'様式Ⅲ－1(女子)'!$D$19:$D$89,'様式Ⅲ－1(女子)'!$J$19:$J$89)</f>
        <v>#N/A</v>
      </c>
      <c r="Q247" s="32"/>
    </row>
    <row r="248" spans="1:17">
      <c r="A248" s="265">
        <v>2247</v>
      </c>
      <c r="B248" s="16" t="s">
        <v>719</v>
      </c>
      <c r="C248" s="32" t="s">
        <v>3168</v>
      </c>
      <c r="D248" s="32" t="s">
        <v>5785</v>
      </c>
      <c r="E248" s="32" t="s">
        <v>5377</v>
      </c>
      <c r="F248" s="31" t="s">
        <v>6017</v>
      </c>
      <c r="G248" s="32" t="s">
        <v>248</v>
      </c>
      <c r="H248" s="32" t="s">
        <v>429</v>
      </c>
      <c r="I248" s="28" t="e">
        <f>_xlfn.XLOOKUP(C248,'様式Ⅲ－1(女子)'!$D$19:$D$89,'様式Ⅲ－1(女子)'!$J$19:$J$89)</f>
        <v>#N/A</v>
      </c>
      <c r="Q248" s="32"/>
    </row>
    <row r="249" spans="1:17">
      <c r="A249" s="265">
        <v>2248</v>
      </c>
      <c r="B249" s="16" t="s">
        <v>720</v>
      </c>
      <c r="C249" s="32" t="s">
        <v>2549</v>
      </c>
      <c r="D249" s="32" t="s">
        <v>5786</v>
      </c>
      <c r="E249" s="32" t="s">
        <v>5377</v>
      </c>
      <c r="F249" s="31" t="s">
        <v>6017</v>
      </c>
      <c r="G249" s="32" t="s">
        <v>248</v>
      </c>
      <c r="H249" s="32" t="s">
        <v>429</v>
      </c>
      <c r="I249" s="28" t="e">
        <f>_xlfn.XLOOKUP(C249,'様式Ⅲ－1(女子)'!$D$19:$D$89,'様式Ⅲ－1(女子)'!$J$19:$J$89)</f>
        <v>#N/A</v>
      </c>
      <c r="Q249" s="32"/>
    </row>
    <row r="250" spans="1:17">
      <c r="A250" s="265">
        <v>2249</v>
      </c>
      <c r="B250" s="16" t="s">
        <v>721</v>
      </c>
      <c r="C250" s="32" t="s">
        <v>2746</v>
      </c>
      <c r="D250" s="32" t="s">
        <v>5787</v>
      </c>
      <c r="E250" s="32" t="s">
        <v>5377</v>
      </c>
      <c r="F250" s="31" t="s">
        <v>6017</v>
      </c>
      <c r="G250" s="32" t="s">
        <v>248</v>
      </c>
      <c r="H250" s="32" t="s">
        <v>2537</v>
      </c>
      <c r="I250" s="28" t="e">
        <f>_xlfn.XLOOKUP(C250,'様式Ⅲ－1(女子)'!$D$19:$D$89,'様式Ⅲ－1(女子)'!$J$19:$J$89)</f>
        <v>#N/A</v>
      </c>
      <c r="Q250" s="32"/>
    </row>
    <row r="251" spans="1:17">
      <c r="A251" s="265">
        <v>2250</v>
      </c>
      <c r="B251" s="16" t="s">
        <v>722</v>
      </c>
      <c r="C251" s="32" t="s">
        <v>2666</v>
      </c>
      <c r="D251" s="32" t="s">
        <v>5788</v>
      </c>
      <c r="E251" s="32" t="s">
        <v>5377</v>
      </c>
      <c r="F251" s="31" t="s">
        <v>6017</v>
      </c>
      <c r="G251" s="32" t="s">
        <v>248</v>
      </c>
      <c r="H251" s="32" t="s">
        <v>2537</v>
      </c>
      <c r="I251" s="28" t="e">
        <f>_xlfn.XLOOKUP(C251,'様式Ⅲ－1(女子)'!$D$19:$D$89,'様式Ⅲ－1(女子)'!$J$19:$J$89)</f>
        <v>#N/A</v>
      </c>
      <c r="Q251" s="32"/>
    </row>
    <row r="252" spans="1:17">
      <c r="A252" s="265">
        <v>2251</v>
      </c>
      <c r="B252" s="16" t="s">
        <v>723</v>
      </c>
      <c r="C252" s="32" t="s">
        <v>3170</v>
      </c>
      <c r="D252" s="32" t="s">
        <v>5789</v>
      </c>
      <c r="E252" s="32" t="s">
        <v>5377</v>
      </c>
      <c r="F252" s="31" t="s">
        <v>6017</v>
      </c>
      <c r="G252" s="32" t="s">
        <v>248</v>
      </c>
      <c r="H252" s="32" t="s">
        <v>2537</v>
      </c>
      <c r="I252" s="28" t="e">
        <f>_xlfn.XLOOKUP(C252,'様式Ⅲ－1(女子)'!$D$19:$D$89,'様式Ⅲ－1(女子)'!$J$19:$J$89)</f>
        <v>#N/A</v>
      </c>
      <c r="Q252" s="32"/>
    </row>
    <row r="253" spans="1:17">
      <c r="A253" s="265">
        <v>2252</v>
      </c>
      <c r="B253" s="16" t="s">
        <v>724</v>
      </c>
      <c r="C253" s="32" t="s">
        <v>2667</v>
      </c>
      <c r="D253" s="32" t="s">
        <v>5790</v>
      </c>
      <c r="E253" s="32" t="s">
        <v>5377</v>
      </c>
      <c r="F253" s="31" t="s">
        <v>6017</v>
      </c>
      <c r="G253" s="32" t="s">
        <v>248</v>
      </c>
      <c r="H253" s="32" t="s">
        <v>2537</v>
      </c>
      <c r="I253" s="28" t="e">
        <f>_xlfn.XLOOKUP(C253,'様式Ⅲ－1(女子)'!$D$19:$D$89,'様式Ⅲ－1(女子)'!$J$19:$J$89)</f>
        <v>#N/A</v>
      </c>
      <c r="Q253" s="32"/>
    </row>
    <row r="254" spans="1:17">
      <c r="A254" s="265">
        <v>2253</v>
      </c>
      <c r="B254" s="16" t="s">
        <v>725</v>
      </c>
      <c r="C254" s="32" t="s">
        <v>2745</v>
      </c>
      <c r="D254" s="32" t="s">
        <v>5791</v>
      </c>
      <c r="E254" s="32" t="s">
        <v>5377</v>
      </c>
      <c r="F254" s="31" t="s">
        <v>6017</v>
      </c>
      <c r="G254" s="32" t="s">
        <v>248</v>
      </c>
      <c r="H254" s="32" t="s">
        <v>2537</v>
      </c>
      <c r="I254" s="28" t="e">
        <f>_xlfn.XLOOKUP(C254,'様式Ⅲ－1(女子)'!$D$19:$D$89,'様式Ⅲ－1(女子)'!$J$19:$J$89)</f>
        <v>#N/A</v>
      </c>
      <c r="Q254" s="32"/>
    </row>
    <row r="255" spans="1:17">
      <c r="A255" s="265">
        <v>2254</v>
      </c>
      <c r="B255" s="16" t="s">
        <v>726</v>
      </c>
      <c r="C255" s="32" t="s">
        <v>5436</v>
      </c>
      <c r="D255" s="32" t="s">
        <v>5792</v>
      </c>
      <c r="E255" s="32" t="s">
        <v>5377</v>
      </c>
      <c r="F255" s="31" t="s">
        <v>6017</v>
      </c>
      <c r="G255" s="32" t="s">
        <v>248</v>
      </c>
      <c r="H255" s="32" t="s">
        <v>2537</v>
      </c>
      <c r="I255" s="28" t="e">
        <f>_xlfn.XLOOKUP(C255,'様式Ⅲ－1(女子)'!$D$19:$D$89,'様式Ⅲ－1(女子)'!$J$19:$J$89)</f>
        <v>#N/A</v>
      </c>
      <c r="Q255" s="32"/>
    </row>
    <row r="256" spans="1:17">
      <c r="A256" s="265">
        <v>2255</v>
      </c>
      <c r="B256" s="16" t="s">
        <v>727</v>
      </c>
      <c r="C256" s="32" t="s">
        <v>2665</v>
      </c>
      <c r="D256" s="32" t="s">
        <v>5793</v>
      </c>
      <c r="E256" s="32" t="s">
        <v>5377</v>
      </c>
      <c r="F256" s="31" t="s">
        <v>6017</v>
      </c>
      <c r="G256" s="32" t="s">
        <v>248</v>
      </c>
      <c r="H256" s="32" t="s">
        <v>2537</v>
      </c>
      <c r="I256" s="28" t="e">
        <f>_xlfn.XLOOKUP(C256,'様式Ⅲ－1(女子)'!$D$19:$D$89,'様式Ⅲ－1(女子)'!$J$19:$J$89)</f>
        <v>#N/A</v>
      </c>
      <c r="Q256" s="32"/>
    </row>
    <row r="257" spans="1:17">
      <c r="A257" s="265">
        <v>2256</v>
      </c>
      <c r="B257" s="16" t="s">
        <v>728</v>
      </c>
      <c r="C257" s="32" t="s">
        <v>2662</v>
      </c>
      <c r="D257" s="32" t="s">
        <v>5794</v>
      </c>
      <c r="E257" s="32" t="s">
        <v>5377</v>
      </c>
      <c r="F257" s="31" t="s">
        <v>6017</v>
      </c>
      <c r="G257" s="32" t="s">
        <v>248</v>
      </c>
      <c r="H257" s="32" t="s">
        <v>2537</v>
      </c>
      <c r="I257" s="28" t="e">
        <f>_xlfn.XLOOKUP(C257,'様式Ⅲ－1(女子)'!$D$19:$D$89,'様式Ⅲ－1(女子)'!$J$19:$J$89)</f>
        <v>#N/A</v>
      </c>
      <c r="Q257" s="32"/>
    </row>
    <row r="258" spans="1:17">
      <c r="A258" s="265">
        <v>2257</v>
      </c>
      <c r="B258" s="16" t="s">
        <v>729</v>
      </c>
      <c r="C258" s="32" t="s">
        <v>3169</v>
      </c>
      <c r="D258" s="32" t="s">
        <v>5795</v>
      </c>
      <c r="E258" s="32" t="s">
        <v>5377</v>
      </c>
      <c r="F258" s="31" t="s">
        <v>6017</v>
      </c>
      <c r="G258" s="32" t="s">
        <v>248</v>
      </c>
      <c r="H258" s="32" t="s">
        <v>2537</v>
      </c>
      <c r="I258" s="28" t="e">
        <f>_xlfn.XLOOKUP(C258,'様式Ⅲ－1(女子)'!$D$19:$D$89,'様式Ⅲ－1(女子)'!$J$19:$J$89)</f>
        <v>#N/A</v>
      </c>
      <c r="Q258" s="32"/>
    </row>
    <row r="259" spans="1:17">
      <c r="A259" s="265">
        <v>2258</v>
      </c>
      <c r="B259" s="16" t="s">
        <v>730</v>
      </c>
      <c r="C259" s="32" t="s">
        <v>2838</v>
      </c>
      <c r="D259" s="32" t="s">
        <v>5796</v>
      </c>
      <c r="E259" s="32" t="s">
        <v>5377</v>
      </c>
      <c r="F259" s="31" t="s">
        <v>6017</v>
      </c>
      <c r="G259" s="32" t="s">
        <v>248</v>
      </c>
      <c r="H259" s="32" t="s">
        <v>2537</v>
      </c>
      <c r="I259" s="28" t="e">
        <f>_xlfn.XLOOKUP(C259,'様式Ⅲ－1(女子)'!$D$19:$D$89,'様式Ⅲ－1(女子)'!$J$19:$J$89)</f>
        <v>#N/A</v>
      </c>
      <c r="Q259" s="32"/>
    </row>
    <row r="260" spans="1:17">
      <c r="A260" s="265">
        <v>2259</v>
      </c>
      <c r="B260" s="16" t="s">
        <v>731</v>
      </c>
      <c r="C260" s="32" t="s">
        <v>2664</v>
      </c>
      <c r="D260" s="32" t="s">
        <v>5797</v>
      </c>
      <c r="E260" s="32" t="s">
        <v>5377</v>
      </c>
      <c r="F260" s="31" t="s">
        <v>6017</v>
      </c>
      <c r="G260" s="32" t="s">
        <v>248</v>
      </c>
      <c r="H260" s="32" t="s">
        <v>2537</v>
      </c>
      <c r="I260" s="28" t="e">
        <f>_xlfn.XLOOKUP(C260,'様式Ⅲ－1(女子)'!$D$19:$D$89,'様式Ⅲ－1(女子)'!$J$19:$J$89)</f>
        <v>#N/A</v>
      </c>
      <c r="Q260" s="32"/>
    </row>
    <row r="261" spans="1:17">
      <c r="A261" s="265">
        <v>2260</v>
      </c>
      <c r="B261" s="16" t="s">
        <v>732</v>
      </c>
      <c r="C261" s="32" t="s">
        <v>3231</v>
      </c>
      <c r="D261" s="32" t="s">
        <v>5798</v>
      </c>
      <c r="E261" s="32" t="s">
        <v>5377</v>
      </c>
      <c r="F261" s="31" t="s">
        <v>6017</v>
      </c>
      <c r="G261" s="32" t="s">
        <v>248</v>
      </c>
      <c r="H261" s="32" t="s">
        <v>2537</v>
      </c>
      <c r="I261" s="28" t="e">
        <f>_xlfn.XLOOKUP(C261,'様式Ⅲ－1(女子)'!$D$19:$D$89,'様式Ⅲ－1(女子)'!$J$19:$J$89)</f>
        <v>#N/A</v>
      </c>
      <c r="Q261" s="32"/>
    </row>
    <row r="262" spans="1:17">
      <c r="A262" s="265">
        <v>2261</v>
      </c>
      <c r="B262" s="16" t="s">
        <v>733</v>
      </c>
      <c r="C262" s="32" t="s">
        <v>2794</v>
      </c>
      <c r="D262" s="32" t="s">
        <v>5799</v>
      </c>
      <c r="E262" s="32" t="s">
        <v>5377</v>
      </c>
      <c r="F262" s="31" t="s">
        <v>6017</v>
      </c>
      <c r="G262" s="32" t="s">
        <v>248</v>
      </c>
      <c r="H262" s="32" t="s">
        <v>2537</v>
      </c>
      <c r="I262" s="28" t="e">
        <f>_xlfn.XLOOKUP(C262,'様式Ⅲ－1(女子)'!$D$19:$D$89,'様式Ⅲ－1(女子)'!$J$19:$J$89)</f>
        <v>#N/A</v>
      </c>
      <c r="Q262" s="32"/>
    </row>
    <row r="263" spans="1:17">
      <c r="A263" s="265">
        <v>2262</v>
      </c>
      <c r="B263" s="16" t="s">
        <v>734</v>
      </c>
      <c r="C263" s="32" t="s">
        <v>2818</v>
      </c>
      <c r="D263" s="32" t="s">
        <v>5800</v>
      </c>
      <c r="E263" s="32" t="s">
        <v>5377</v>
      </c>
      <c r="F263" s="31" t="s">
        <v>6017</v>
      </c>
      <c r="G263" s="32" t="s">
        <v>248</v>
      </c>
      <c r="H263" s="32" t="s">
        <v>2537</v>
      </c>
      <c r="I263" s="28" t="e">
        <f>_xlfn.XLOOKUP(C263,'様式Ⅲ－1(女子)'!$D$19:$D$89,'様式Ⅲ－1(女子)'!$J$19:$J$89)</f>
        <v>#N/A</v>
      </c>
      <c r="Q263" s="32"/>
    </row>
    <row r="264" spans="1:17">
      <c r="A264" s="265">
        <v>2263</v>
      </c>
      <c r="B264" s="16" t="s">
        <v>735</v>
      </c>
      <c r="C264" s="32" t="s">
        <v>2663</v>
      </c>
      <c r="D264" s="32" t="s">
        <v>5801</v>
      </c>
      <c r="E264" s="32" t="s">
        <v>5377</v>
      </c>
      <c r="F264" s="31" t="s">
        <v>6017</v>
      </c>
      <c r="G264" s="32" t="s">
        <v>248</v>
      </c>
      <c r="H264" s="32" t="s">
        <v>2537</v>
      </c>
      <c r="I264" s="28" t="e">
        <f>_xlfn.XLOOKUP(C264,'様式Ⅲ－1(女子)'!$D$19:$D$89,'様式Ⅲ－1(女子)'!$J$19:$J$89)</f>
        <v>#N/A</v>
      </c>
      <c r="Q264" s="32"/>
    </row>
    <row r="265" spans="1:17">
      <c r="A265" s="265">
        <v>2264</v>
      </c>
      <c r="B265" s="16" t="s">
        <v>736</v>
      </c>
      <c r="C265" s="32" t="s">
        <v>3193</v>
      </c>
      <c r="D265" s="32" t="s">
        <v>5802</v>
      </c>
      <c r="E265" s="32" t="s">
        <v>5377</v>
      </c>
      <c r="F265" s="31" t="s">
        <v>6017</v>
      </c>
      <c r="G265" s="32" t="s">
        <v>248</v>
      </c>
      <c r="H265" s="32" t="s">
        <v>2538</v>
      </c>
      <c r="I265" s="28" t="e">
        <f>_xlfn.XLOOKUP(C265,'様式Ⅲ－1(女子)'!$D$19:$D$89,'様式Ⅲ－1(女子)'!$J$19:$J$89)</f>
        <v>#N/A</v>
      </c>
      <c r="Q265" s="32"/>
    </row>
    <row r="266" spans="1:17">
      <c r="A266" s="265">
        <v>2265</v>
      </c>
      <c r="B266" s="16" t="s">
        <v>737</v>
      </c>
      <c r="C266" s="32" t="s">
        <v>3180</v>
      </c>
      <c r="D266" s="32" t="s">
        <v>5803</v>
      </c>
      <c r="E266" s="32" t="s">
        <v>5377</v>
      </c>
      <c r="F266" s="31" t="s">
        <v>6017</v>
      </c>
      <c r="G266" s="32" t="s">
        <v>248</v>
      </c>
      <c r="H266" s="32" t="s">
        <v>2538</v>
      </c>
      <c r="I266" s="28" t="e">
        <f>_xlfn.XLOOKUP(C266,'様式Ⅲ－1(女子)'!$D$19:$D$89,'様式Ⅲ－1(女子)'!$J$19:$J$89)</f>
        <v>#N/A</v>
      </c>
      <c r="Q266" s="32"/>
    </row>
    <row r="267" spans="1:17">
      <c r="A267" s="265">
        <v>2266</v>
      </c>
      <c r="B267" s="16" t="s">
        <v>738</v>
      </c>
      <c r="C267" s="32" t="s">
        <v>3176</v>
      </c>
      <c r="D267" s="32" t="s">
        <v>5804</v>
      </c>
      <c r="E267" s="32" t="s">
        <v>5377</v>
      </c>
      <c r="F267" s="31" t="s">
        <v>6017</v>
      </c>
      <c r="G267" s="32" t="s">
        <v>248</v>
      </c>
      <c r="H267" s="32" t="s">
        <v>2538</v>
      </c>
      <c r="I267" s="28" t="e">
        <f>_xlfn.XLOOKUP(C267,'様式Ⅲ－1(女子)'!$D$19:$D$89,'様式Ⅲ－1(女子)'!$J$19:$J$89)</f>
        <v>#N/A</v>
      </c>
      <c r="Q267" s="32"/>
    </row>
    <row r="268" spans="1:17">
      <c r="A268" s="265">
        <v>2267</v>
      </c>
      <c r="B268" s="16" t="s">
        <v>739</v>
      </c>
      <c r="C268" s="32" t="s">
        <v>3232</v>
      </c>
      <c r="D268" s="32" t="s">
        <v>5805</v>
      </c>
      <c r="E268" s="32" t="s">
        <v>5377</v>
      </c>
      <c r="F268" s="31" t="s">
        <v>6017</v>
      </c>
      <c r="G268" s="32" t="s">
        <v>248</v>
      </c>
      <c r="H268" s="32" t="s">
        <v>2538</v>
      </c>
      <c r="I268" s="28" t="e">
        <f>_xlfn.XLOOKUP(C268,'様式Ⅲ－1(女子)'!$D$19:$D$89,'様式Ⅲ－1(女子)'!$J$19:$J$89)</f>
        <v>#N/A</v>
      </c>
      <c r="Q268" s="32"/>
    </row>
    <row r="269" spans="1:17">
      <c r="A269" s="265">
        <v>2268</v>
      </c>
      <c r="B269" s="16" t="s">
        <v>740</v>
      </c>
      <c r="C269" s="32" t="s">
        <v>3172</v>
      </c>
      <c r="D269" s="32" t="s">
        <v>5806</v>
      </c>
      <c r="E269" s="32" t="s">
        <v>5377</v>
      </c>
      <c r="F269" s="31" t="s">
        <v>6017</v>
      </c>
      <c r="G269" s="32" t="s">
        <v>248</v>
      </c>
      <c r="H269" s="32" t="s">
        <v>2538</v>
      </c>
      <c r="I269" s="28" t="e">
        <f>_xlfn.XLOOKUP(C269,'様式Ⅲ－1(女子)'!$D$19:$D$89,'様式Ⅲ－1(女子)'!$J$19:$J$89)</f>
        <v>#N/A</v>
      </c>
      <c r="Q269" s="32"/>
    </row>
    <row r="270" spans="1:17">
      <c r="A270" s="265">
        <v>2269</v>
      </c>
      <c r="B270" s="16" t="s">
        <v>741</v>
      </c>
      <c r="C270" s="32" t="s">
        <v>3171</v>
      </c>
      <c r="D270" s="32" t="s">
        <v>5807</v>
      </c>
      <c r="E270" s="32" t="s">
        <v>5377</v>
      </c>
      <c r="F270" s="31" t="s">
        <v>6017</v>
      </c>
      <c r="G270" s="32" t="s">
        <v>248</v>
      </c>
      <c r="H270" s="32" t="s">
        <v>2538</v>
      </c>
      <c r="I270" s="28" t="e">
        <f>_xlfn.XLOOKUP(C270,'様式Ⅲ－1(女子)'!$D$19:$D$89,'様式Ⅲ－1(女子)'!$J$19:$J$89)</f>
        <v>#N/A</v>
      </c>
      <c r="Q270" s="32"/>
    </row>
    <row r="271" spans="1:17">
      <c r="A271" s="265">
        <v>2270</v>
      </c>
      <c r="B271" s="16" t="s">
        <v>742</v>
      </c>
      <c r="C271" s="32" t="s">
        <v>3214</v>
      </c>
      <c r="D271" s="32" t="s">
        <v>5808</v>
      </c>
      <c r="E271" s="32" t="s">
        <v>5377</v>
      </c>
      <c r="F271" s="31" t="s">
        <v>6017</v>
      </c>
      <c r="G271" s="32" t="s">
        <v>248</v>
      </c>
      <c r="H271" s="32" t="s">
        <v>2538</v>
      </c>
      <c r="I271" s="28" t="e">
        <f>_xlfn.XLOOKUP(C271,'様式Ⅲ－1(女子)'!$D$19:$D$89,'様式Ⅲ－1(女子)'!$J$19:$J$89)</f>
        <v>#N/A</v>
      </c>
      <c r="Q271" s="32"/>
    </row>
    <row r="272" spans="1:17">
      <c r="A272" s="265">
        <v>2271</v>
      </c>
      <c r="B272" s="16" t="s">
        <v>743</v>
      </c>
      <c r="C272" s="32" t="s">
        <v>5437</v>
      </c>
      <c r="D272" s="32" t="s">
        <v>5809</v>
      </c>
      <c r="E272" s="32" t="s">
        <v>5377</v>
      </c>
      <c r="F272" s="31" t="s">
        <v>6017</v>
      </c>
      <c r="G272" s="32" t="s">
        <v>248</v>
      </c>
      <c r="H272" s="32" t="s">
        <v>2538</v>
      </c>
      <c r="I272" s="28" t="e">
        <f>_xlfn.XLOOKUP(C272,'様式Ⅲ－1(女子)'!$D$19:$D$89,'様式Ⅲ－1(女子)'!$J$19:$J$89)</f>
        <v>#N/A</v>
      </c>
      <c r="Q272" s="32"/>
    </row>
    <row r="273" spans="1:17">
      <c r="A273" s="265">
        <v>2272</v>
      </c>
      <c r="B273" s="16" t="s">
        <v>744</v>
      </c>
      <c r="C273" s="32" t="s">
        <v>3224</v>
      </c>
      <c r="D273" s="32" t="s">
        <v>5810</v>
      </c>
      <c r="E273" s="32" t="s">
        <v>5377</v>
      </c>
      <c r="F273" s="31" t="s">
        <v>6017</v>
      </c>
      <c r="G273" s="32" t="s">
        <v>248</v>
      </c>
      <c r="H273" s="32" t="s">
        <v>2538</v>
      </c>
      <c r="I273" s="28" t="e">
        <f>_xlfn.XLOOKUP(C273,'様式Ⅲ－1(女子)'!$D$19:$D$89,'様式Ⅲ－1(女子)'!$J$19:$J$89)</f>
        <v>#N/A</v>
      </c>
      <c r="Q273" s="32"/>
    </row>
    <row r="274" spans="1:17">
      <c r="A274" s="265">
        <v>2273</v>
      </c>
      <c r="B274" s="16" t="s">
        <v>745</v>
      </c>
      <c r="C274" s="32" t="s">
        <v>3173</v>
      </c>
      <c r="D274" s="32" t="s">
        <v>5811</v>
      </c>
      <c r="E274" s="32" t="s">
        <v>5377</v>
      </c>
      <c r="F274" s="31" t="s">
        <v>6017</v>
      </c>
      <c r="G274" s="32" t="s">
        <v>248</v>
      </c>
      <c r="H274" s="32" t="s">
        <v>2538</v>
      </c>
      <c r="I274" s="28" t="e">
        <f>_xlfn.XLOOKUP(C274,'様式Ⅲ－1(女子)'!$D$19:$D$89,'様式Ⅲ－1(女子)'!$J$19:$J$89)</f>
        <v>#N/A</v>
      </c>
      <c r="Q274" s="32"/>
    </row>
    <row r="275" spans="1:17">
      <c r="A275" s="265">
        <v>2274</v>
      </c>
      <c r="B275" s="16" t="s">
        <v>746</v>
      </c>
      <c r="C275" s="32" t="s">
        <v>3174</v>
      </c>
      <c r="D275" s="32" t="s">
        <v>5812</v>
      </c>
      <c r="E275" s="32" t="s">
        <v>5377</v>
      </c>
      <c r="F275" s="31" t="s">
        <v>6017</v>
      </c>
      <c r="G275" s="32" t="s">
        <v>248</v>
      </c>
      <c r="H275" s="32" t="s">
        <v>2538</v>
      </c>
      <c r="I275" s="28" t="e">
        <f>_xlfn.XLOOKUP(C275,'様式Ⅲ－1(女子)'!$D$19:$D$89,'様式Ⅲ－1(女子)'!$J$19:$J$89)</f>
        <v>#N/A</v>
      </c>
      <c r="Q275" s="32"/>
    </row>
    <row r="276" spans="1:17">
      <c r="A276" s="265">
        <v>2275</v>
      </c>
      <c r="B276" s="16" t="s">
        <v>747</v>
      </c>
      <c r="C276" s="32" t="s">
        <v>3191</v>
      </c>
      <c r="D276" s="32" t="s">
        <v>5813</v>
      </c>
      <c r="E276" s="32" t="s">
        <v>5377</v>
      </c>
      <c r="F276" s="31" t="s">
        <v>6017</v>
      </c>
      <c r="G276" s="32" t="s">
        <v>248</v>
      </c>
      <c r="H276" s="32" t="s">
        <v>2538</v>
      </c>
      <c r="I276" s="28" t="e">
        <f>_xlfn.XLOOKUP(C276,'様式Ⅲ－1(女子)'!$D$19:$D$89,'様式Ⅲ－1(女子)'!$J$19:$J$89)</f>
        <v>#N/A</v>
      </c>
      <c r="Q276" s="32"/>
    </row>
    <row r="277" spans="1:17">
      <c r="A277" s="265">
        <v>2276</v>
      </c>
      <c r="B277" s="16" t="s">
        <v>748</v>
      </c>
      <c r="C277" s="32" t="s">
        <v>3177</v>
      </c>
      <c r="D277" s="32" t="s">
        <v>5814</v>
      </c>
      <c r="E277" s="32" t="s">
        <v>5377</v>
      </c>
      <c r="F277" s="31" t="s">
        <v>6017</v>
      </c>
      <c r="G277" s="32" t="s">
        <v>248</v>
      </c>
      <c r="H277" s="32" t="s">
        <v>2538</v>
      </c>
      <c r="I277" s="28" t="e">
        <f>_xlfn.XLOOKUP(C277,'様式Ⅲ－1(女子)'!$D$19:$D$89,'様式Ⅲ－1(女子)'!$J$19:$J$89)</f>
        <v>#N/A</v>
      </c>
      <c r="Q277" s="32"/>
    </row>
    <row r="278" spans="1:17">
      <c r="A278" s="265">
        <v>2277</v>
      </c>
      <c r="B278" s="16" t="s">
        <v>749</v>
      </c>
      <c r="C278" s="32" t="s">
        <v>3178</v>
      </c>
      <c r="D278" s="32" t="s">
        <v>5815</v>
      </c>
      <c r="E278" s="32" t="s">
        <v>5377</v>
      </c>
      <c r="F278" s="31" t="s">
        <v>6017</v>
      </c>
      <c r="G278" s="32" t="s">
        <v>248</v>
      </c>
      <c r="H278" s="32" t="s">
        <v>2538</v>
      </c>
      <c r="I278" s="28" t="e">
        <f>_xlfn.XLOOKUP(C278,'様式Ⅲ－1(女子)'!$D$19:$D$89,'様式Ⅲ－1(女子)'!$J$19:$J$89)</f>
        <v>#N/A</v>
      </c>
      <c r="Q278" s="32"/>
    </row>
    <row r="279" spans="1:17">
      <c r="A279" s="265">
        <v>2278</v>
      </c>
      <c r="B279" s="16" t="s">
        <v>750</v>
      </c>
      <c r="C279" s="32" t="s">
        <v>3223</v>
      </c>
      <c r="D279" s="32" t="s">
        <v>5816</v>
      </c>
      <c r="E279" s="32" t="s">
        <v>5377</v>
      </c>
      <c r="F279" s="31" t="s">
        <v>6017</v>
      </c>
      <c r="G279" s="32" t="s">
        <v>248</v>
      </c>
      <c r="H279" s="32" t="s">
        <v>2538</v>
      </c>
      <c r="I279" s="28" t="e">
        <f>_xlfn.XLOOKUP(C279,'様式Ⅲ－1(女子)'!$D$19:$D$89,'様式Ⅲ－1(女子)'!$J$19:$J$89)</f>
        <v>#N/A</v>
      </c>
      <c r="Q279" s="32"/>
    </row>
    <row r="280" spans="1:17">
      <c r="A280" s="265">
        <v>2279</v>
      </c>
      <c r="B280" s="16" t="s">
        <v>751</v>
      </c>
      <c r="C280" s="32" t="s">
        <v>3175</v>
      </c>
      <c r="D280" s="32" t="s">
        <v>5817</v>
      </c>
      <c r="E280" s="32" t="s">
        <v>5377</v>
      </c>
      <c r="F280" s="31" t="s">
        <v>6017</v>
      </c>
      <c r="G280" s="32" t="s">
        <v>248</v>
      </c>
      <c r="H280" s="32" t="s">
        <v>2538</v>
      </c>
      <c r="I280" s="28" t="e">
        <f>_xlfn.XLOOKUP(C280,'様式Ⅲ－1(女子)'!$D$19:$D$89,'様式Ⅲ－1(女子)'!$J$19:$J$89)</f>
        <v>#N/A</v>
      </c>
      <c r="Q280" s="32"/>
    </row>
    <row r="281" spans="1:17">
      <c r="A281" s="265">
        <v>2280</v>
      </c>
      <c r="B281" s="16" t="s">
        <v>752</v>
      </c>
      <c r="C281" s="32" t="s">
        <v>3215</v>
      </c>
      <c r="D281" s="32" t="s">
        <v>5818</v>
      </c>
      <c r="E281" s="32" t="s">
        <v>5377</v>
      </c>
      <c r="F281" s="31" t="s">
        <v>6017</v>
      </c>
      <c r="G281" s="32" t="s">
        <v>248</v>
      </c>
      <c r="H281" s="32" t="s">
        <v>2538</v>
      </c>
      <c r="I281" s="28" t="e">
        <f>_xlfn.XLOOKUP(C281,'様式Ⅲ－1(女子)'!$D$19:$D$89,'様式Ⅲ－1(女子)'!$J$19:$J$89)</f>
        <v>#N/A</v>
      </c>
      <c r="Q281" s="32"/>
    </row>
    <row r="282" spans="1:17">
      <c r="A282" s="265">
        <v>2281</v>
      </c>
      <c r="B282" s="16" t="s">
        <v>753</v>
      </c>
      <c r="C282" s="32" t="s">
        <v>3179</v>
      </c>
      <c r="D282" s="32" t="s">
        <v>5819</v>
      </c>
      <c r="E282" s="32" t="s">
        <v>5377</v>
      </c>
      <c r="F282" s="31" t="s">
        <v>6017</v>
      </c>
      <c r="G282" s="32" t="s">
        <v>248</v>
      </c>
      <c r="H282" s="32" t="s">
        <v>2538</v>
      </c>
      <c r="I282" s="28" t="e">
        <f>_xlfn.XLOOKUP(C282,'様式Ⅲ－1(女子)'!$D$19:$D$89,'様式Ⅲ－1(女子)'!$J$19:$J$89)</f>
        <v>#N/A</v>
      </c>
      <c r="Q282" s="32"/>
    </row>
    <row r="283" spans="1:17">
      <c r="A283" s="265">
        <v>2282</v>
      </c>
      <c r="B283" s="16" t="s">
        <v>754</v>
      </c>
      <c r="C283" s="32" t="s">
        <v>3192</v>
      </c>
      <c r="D283" s="32" t="s">
        <v>5820</v>
      </c>
      <c r="E283" s="32" t="s">
        <v>5377</v>
      </c>
      <c r="F283" s="31" t="s">
        <v>6017</v>
      </c>
      <c r="G283" s="32" t="s">
        <v>248</v>
      </c>
      <c r="H283" s="32" t="s">
        <v>2538</v>
      </c>
      <c r="I283" s="28" t="e">
        <f>_xlfn.XLOOKUP(C283,'様式Ⅲ－1(女子)'!$D$19:$D$89,'様式Ⅲ－1(女子)'!$J$19:$J$89)</f>
        <v>#N/A</v>
      </c>
      <c r="Q283" s="32"/>
    </row>
    <row r="284" spans="1:17">
      <c r="A284" s="265">
        <v>2283</v>
      </c>
      <c r="B284" s="16" t="s">
        <v>755</v>
      </c>
      <c r="C284" s="32" t="s">
        <v>3181</v>
      </c>
      <c r="D284" s="32" t="s">
        <v>5821</v>
      </c>
      <c r="E284" s="32" t="s">
        <v>5377</v>
      </c>
      <c r="F284" s="31" t="s">
        <v>6017</v>
      </c>
      <c r="G284" s="32" t="s">
        <v>248</v>
      </c>
      <c r="H284" s="32" t="s">
        <v>2538</v>
      </c>
      <c r="I284" s="28" t="e">
        <f>_xlfn.XLOOKUP(C284,'様式Ⅲ－1(女子)'!$D$19:$D$89,'様式Ⅲ－1(女子)'!$J$19:$J$89)</f>
        <v>#N/A</v>
      </c>
      <c r="Q284" s="32"/>
    </row>
    <row r="285" spans="1:17">
      <c r="A285" s="265">
        <v>2284</v>
      </c>
      <c r="B285" s="16" t="s">
        <v>756</v>
      </c>
      <c r="C285" s="32" t="s">
        <v>3659</v>
      </c>
      <c r="D285" s="32" t="s">
        <v>5822</v>
      </c>
      <c r="E285" s="32" t="s">
        <v>5377</v>
      </c>
      <c r="F285" s="31" t="s">
        <v>6017</v>
      </c>
      <c r="G285" s="32" t="s">
        <v>248</v>
      </c>
      <c r="H285" s="32" t="s">
        <v>2542</v>
      </c>
      <c r="I285" s="28" t="e">
        <f>_xlfn.XLOOKUP(C285,'様式Ⅲ－1(女子)'!$D$19:$D$89,'様式Ⅲ－1(女子)'!$J$19:$J$89)</f>
        <v>#N/A</v>
      </c>
      <c r="Q285" s="32"/>
    </row>
    <row r="286" spans="1:17">
      <c r="A286" s="265">
        <v>2285</v>
      </c>
      <c r="B286" s="16" t="s">
        <v>757</v>
      </c>
      <c r="C286" s="32" t="s">
        <v>3660</v>
      </c>
      <c r="D286" s="32" t="s">
        <v>5823</v>
      </c>
      <c r="E286" s="32" t="s">
        <v>5377</v>
      </c>
      <c r="F286" s="31" t="s">
        <v>6017</v>
      </c>
      <c r="G286" s="32" t="s">
        <v>248</v>
      </c>
      <c r="H286" s="32" t="s">
        <v>2542</v>
      </c>
      <c r="I286" s="28" t="e">
        <f>_xlfn.XLOOKUP(C286,'様式Ⅲ－1(女子)'!$D$19:$D$89,'様式Ⅲ－1(女子)'!$J$19:$J$89)</f>
        <v>#N/A</v>
      </c>
      <c r="Q286" s="32"/>
    </row>
    <row r="287" spans="1:17">
      <c r="A287" s="265">
        <v>2286</v>
      </c>
      <c r="B287" s="16" t="s">
        <v>758</v>
      </c>
      <c r="C287" s="32" t="s">
        <v>3661</v>
      </c>
      <c r="D287" s="32" t="s">
        <v>5824</v>
      </c>
      <c r="E287" s="32" t="s">
        <v>5377</v>
      </c>
      <c r="F287" s="31" t="s">
        <v>6017</v>
      </c>
      <c r="G287" s="32" t="s">
        <v>248</v>
      </c>
      <c r="H287" s="32" t="s">
        <v>2542</v>
      </c>
      <c r="I287" s="28" t="e">
        <f>_xlfn.XLOOKUP(C287,'様式Ⅲ－1(女子)'!$D$19:$D$89,'様式Ⅲ－1(女子)'!$J$19:$J$89)</f>
        <v>#N/A</v>
      </c>
      <c r="Q287" s="32"/>
    </row>
    <row r="288" spans="1:17">
      <c r="A288" s="265">
        <v>2287</v>
      </c>
      <c r="B288" s="16" t="s">
        <v>759</v>
      </c>
      <c r="C288" s="32" t="s">
        <v>3662</v>
      </c>
      <c r="D288" s="32" t="s">
        <v>5825</v>
      </c>
      <c r="E288" s="32" t="s">
        <v>5377</v>
      </c>
      <c r="F288" s="31" t="s">
        <v>6017</v>
      </c>
      <c r="G288" s="32" t="s">
        <v>248</v>
      </c>
      <c r="H288" s="32" t="s">
        <v>2542</v>
      </c>
      <c r="I288" s="28" t="e">
        <f>_xlfn.XLOOKUP(C288,'様式Ⅲ－1(女子)'!$D$19:$D$89,'様式Ⅲ－1(女子)'!$J$19:$J$89)</f>
        <v>#N/A</v>
      </c>
      <c r="Q288" s="32"/>
    </row>
    <row r="289" spans="1:17">
      <c r="A289" s="265">
        <v>2288</v>
      </c>
      <c r="B289" s="16" t="s">
        <v>760</v>
      </c>
      <c r="C289" s="32" t="s">
        <v>3664</v>
      </c>
      <c r="D289" s="32" t="s">
        <v>5826</v>
      </c>
      <c r="E289" s="32" t="s">
        <v>5377</v>
      </c>
      <c r="F289" s="31" t="s">
        <v>6017</v>
      </c>
      <c r="G289" s="32" t="s">
        <v>248</v>
      </c>
      <c r="H289" s="32" t="s">
        <v>2542</v>
      </c>
      <c r="I289" s="28" t="e">
        <f>_xlfn.XLOOKUP(C289,'様式Ⅲ－1(女子)'!$D$19:$D$89,'様式Ⅲ－1(女子)'!$J$19:$J$89)</f>
        <v>#N/A</v>
      </c>
      <c r="Q289" s="32"/>
    </row>
    <row r="290" spans="1:17">
      <c r="A290" s="265">
        <v>2289</v>
      </c>
      <c r="B290" s="16" t="s">
        <v>761</v>
      </c>
      <c r="C290" s="32" t="s">
        <v>3665</v>
      </c>
      <c r="D290" s="32" t="s">
        <v>5827</v>
      </c>
      <c r="E290" s="32" t="s">
        <v>5377</v>
      </c>
      <c r="F290" s="31" t="s">
        <v>6017</v>
      </c>
      <c r="G290" s="32" t="s">
        <v>248</v>
      </c>
      <c r="H290" s="32" t="s">
        <v>2542</v>
      </c>
      <c r="I290" s="28" t="e">
        <f>_xlfn.XLOOKUP(C290,'様式Ⅲ－1(女子)'!$D$19:$D$89,'様式Ⅲ－1(女子)'!$J$19:$J$89)</f>
        <v>#N/A</v>
      </c>
      <c r="Q290" s="32"/>
    </row>
    <row r="291" spans="1:17">
      <c r="A291" s="265">
        <v>2290</v>
      </c>
      <c r="B291" s="16" t="s">
        <v>762</v>
      </c>
      <c r="C291" s="32" t="s">
        <v>3666</v>
      </c>
      <c r="D291" s="32" t="s">
        <v>5828</v>
      </c>
      <c r="E291" s="32" t="s">
        <v>5377</v>
      </c>
      <c r="F291" s="31" t="s">
        <v>6017</v>
      </c>
      <c r="G291" s="32" t="s">
        <v>248</v>
      </c>
      <c r="H291" s="32" t="s">
        <v>2542</v>
      </c>
      <c r="I291" s="28" t="e">
        <f>_xlfn.XLOOKUP(C291,'様式Ⅲ－1(女子)'!$D$19:$D$89,'様式Ⅲ－1(女子)'!$J$19:$J$89)</f>
        <v>#N/A</v>
      </c>
      <c r="Q291" s="32"/>
    </row>
    <row r="292" spans="1:17">
      <c r="A292" s="265">
        <v>2291</v>
      </c>
      <c r="B292" s="16" t="s">
        <v>763</v>
      </c>
      <c r="C292" s="32" t="s">
        <v>3667</v>
      </c>
      <c r="D292" s="32" t="s">
        <v>5829</v>
      </c>
      <c r="E292" s="32" t="s">
        <v>5377</v>
      </c>
      <c r="F292" s="31" t="s">
        <v>6017</v>
      </c>
      <c r="G292" s="32" t="s">
        <v>248</v>
      </c>
      <c r="H292" s="32" t="s">
        <v>2542</v>
      </c>
      <c r="I292" s="28" t="e">
        <f>_xlfn.XLOOKUP(C292,'様式Ⅲ－1(女子)'!$D$19:$D$89,'様式Ⅲ－1(女子)'!$J$19:$J$89)</f>
        <v>#N/A</v>
      </c>
      <c r="Q292" s="32"/>
    </row>
    <row r="293" spans="1:17">
      <c r="A293" s="265">
        <v>2292</v>
      </c>
      <c r="B293" s="16" t="s">
        <v>764</v>
      </c>
      <c r="C293" s="32" t="s">
        <v>3668</v>
      </c>
      <c r="D293" s="32" t="s">
        <v>5830</v>
      </c>
      <c r="E293" s="32" t="s">
        <v>5377</v>
      </c>
      <c r="F293" s="31" t="s">
        <v>6017</v>
      </c>
      <c r="G293" s="32" t="s">
        <v>248</v>
      </c>
      <c r="H293" s="32" t="s">
        <v>2542</v>
      </c>
      <c r="I293" s="28" t="e">
        <f>_xlfn.XLOOKUP(C293,'様式Ⅲ－1(女子)'!$D$19:$D$89,'様式Ⅲ－1(女子)'!$J$19:$J$89)</f>
        <v>#N/A</v>
      </c>
      <c r="Q293" s="32"/>
    </row>
    <row r="294" spans="1:17">
      <c r="A294" s="265">
        <v>2293</v>
      </c>
      <c r="B294" s="16" t="s">
        <v>765</v>
      </c>
      <c r="C294" s="32" t="s">
        <v>3669</v>
      </c>
      <c r="D294" s="32" t="s">
        <v>5831</v>
      </c>
      <c r="E294" s="32" t="s">
        <v>5377</v>
      </c>
      <c r="F294" s="31" t="s">
        <v>6017</v>
      </c>
      <c r="G294" s="32" t="s">
        <v>248</v>
      </c>
      <c r="H294" s="32" t="s">
        <v>2542</v>
      </c>
      <c r="I294" s="28" t="e">
        <f>_xlfn.XLOOKUP(C294,'様式Ⅲ－1(女子)'!$D$19:$D$89,'様式Ⅲ－1(女子)'!$J$19:$J$89)</f>
        <v>#N/A</v>
      </c>
      <c r="Q294" s="32"/>
    </row>
    <row r="295" spans="1:17">
      <c r="A295" s="265">
        <v>2294</v>
      </c>
      <c r="B295" s="16" t="s">
        <v>766</v>
      </c>
      <c r="C295" s="32" t="s">
        <v>3670</v>
      </c>
      <c r="D295" s="32" t="s">
        <v>5832</v>
      </c>
      <c r="E295" s="32" t="s">
        <v>5377</v>
      </c>
      <c r="F295" s="31" t="s">
        <v>6017</v>
      </c>
      <c r="G295" s="32" t="s">
        <v>248</v>
      </c>
      <c r="H295" s="32" t="s">
        <v>2542</v>
      </c>
      <c r="I295" s="28" t="e">
        <f>_xlfn.XLOOKUP(C295,'様式Ⅲ－1(女子)'!$D$19:$D$89,'様式Ⅲ－1(女子)'!$J$19:$J$89)</f>
        <v>#N/A</v>
      </c>
      <c r="Q295" s="32"/>
    </row>
    <row r="296" spans="1:17">
      <c r="A296" s="265">
        <v>2295</v>
      </c>
      <c r="B296" s="16" t="s">
        <v>767</v>
      </c>
      <c r="C296" s="32" t="s">
        <v>5438</v>
      </c>
      <c r="D296" s="32" t="s">
        <v>5833</v>
      </c>
      <c r="E296" s="32" t="s">
        <v>5377</v>
      </c>
      <c r="F296" s="31" t="s">
        <v>6017</v>
      </c>
      <c r="G296" s="32" t="s">
        <v>248</v>
      </c>
      <c r="H296" s="32" t="s">
        <v>2542</v>
      </c>
      <c r="I296" s="28" t="e">
        <f>_xlfn.XLOOKUP(C296,'様式Ⅲ－1(女子)'!$D$19:$D$89,'様式Ⅲ－1(女子)'!$J$19:$J$89)</f>
        <v>#N/A</v>
      </c>
      <c r="Q296" s="32"/>
    </row>
    <row r="297" spans="1:17">
      <c r="A297" s="265">
        <v>2296</v>
      </c>
      <c r="B297" s="16" t="s">
        <v>768</v>
      </c>
      <c r="C297" s="32" t="s">
        <v>3671</v>
      </c>
      <c r="D297" s="32" t="s">
        <v>5834</v>
      </c>
      <c r="E297" s="32" t="s">
        <v>5377</v>
      </c>
      <c r="F297" s="31" t="s">
        <v>6017</v>
      </c>
      <c r="G297" s="32" t="s">
        <v>248</v>
      </c>
      <c r="H297" s="32" t="s">
        <v>2542</v>
      </c>
      <c r="I297" s="28" t="e">
        <f>_xlfn.XLOOKUP(C297,'様式Ⅲ－1(女子)'!$D$19:$D$89,'様式Ⅲ－1(女子)'!$J$19:$J$89)</f>
        <v>#N/A</v>
      </c>
      <c r="Q297" s="32"/>
    </row>
    <row r="298" spans="1:17">
      <c r="A298" s="265">
        <v>2297</v>
      </c>
      <c r="B298" s="16" t="s">
        <v>769</v>
      </c>
      <c r="C298" s="32" t="s">
        <v>3672</v>
      </c>
      <c r="D298" s="32" t="s">
        <v>5835</v>
      </c>
      <c r="E298" s="32" t="s">
        <v>5377</v>
      </c>
      <c r="F298" s="31" t="s">
        <v>6017</v>
      </c>
      <c r="G298" s="32" t="s">
        <v>248</v>
      </c>
      <c r="H298" s="32" t="s">
        <v>2542</v>
      </c>
      <c r="I298" s="28" t="e">
        <f>_xlfn.XLOOKUP(C298,'様式Ⅲ－1(女子)'!$D$19:$D$89,'様式Ⅲ－1(女子)'!$J$19:$J$89)</f>
        <v>#N/A</v>
      </c>
      <c r="Q298" s="32"/>
    </row>
    <row r="299" spans="1:17">
      <c r="A299" s="265">
        <v>2298</v>
      </c>
      <c r="B299" s="16" t="s">
        <v>770</v>
      </c>
      <c r="C299" s="32" t="s">
        <v>3673</v>
      </c>
      <c r="D299" s="32" t="s">
        <v>5836</v>
      </c>
      <c r="E299" s="32" t="s">
        <v>5377</v>
      </c>
      <c r="F299" s="31" t="s">
        <v>6017</v>
      </c>
      <c r="G299" s="32" t="s">
        <v>248</v>
      </c>
      <c r="H299" s="32" t="s">
        <v>2542</v>
      </c>
      <c r="I299" s="28" t="e">
        <f>_xlfn.XLOOKUP(C299,'様式Ⅲ－1(女子)'!$D$19:$D$89,'様式Ⅲ－1(女子)'!$J$19:$J$89)</f>
        <v>#N/A</v>
      </c>
      <c r="Q299" s="32"/>
    </row>
    <row r="300" spans="1:17">
      <c r="A300" s="265">
        <v>2299</v>
      </c>
      <c r="B300" s="16" t="s">
        <v>771</v>
      </c>
      <c r="C300" s="32" t="s">
        <v>3693</v>
      </c>
      <c r="D300" s="32" t="s">
        <v>5837</v>
      </c>
      <c r="E300" s="32" t="s">
        <v>5377</v>
      </c>
      <c r="F300" s="31" t="s">
        <v>6017</v>
      </c>
      <c r="G300" s="32" t="s">
        <v>248</v>
      </c>
      <c r="H300" s="32" t="s">
        <v>2542</v>
      </c>
      <c r="I300" s="28" t="e">
        <f>_xlfn.XLOOKUP(C300,'様式Ⅲ－1(女子)'!$D$19:$D$89,'様式Ⅲ－1(女子)'!$J$19:$J$89)</f>
        <v>#N/A</v>
      </c>
      <c r="Q300" s="32"/>
    </row>
    <row r="301" spans="1:17">
      <c r="A301" s="265">
        <v>2300</v>
      </c>
      <c r="B301" s="16" t="s">
        <v>772</v>
      </c>
      <c r="C301" s="32" t="s">
        <v>3694</v>
      </c>
      <c r="D301" s="32" t="s">
        <v>5838</v>
      </c>
      <c r="E301" s="32" t="s">
        <v>5377</v>
      </c>
      <c r="F301" s="31" t="s">
        <v>6017</v>
      </c>
      <c r="G301" s="32" t="s">
        <v>248</v>
      </c>
      <c r="H301" s="32" t="s">
        <v>2542</v>
      </c>
      <c r="I301" s="28" t="e">
        <f>_xlfn.XLOOKUP(C301,'様式Ⅲ－1(女子)'!$D$19:$D$89,'様式Ⅲ－1(女子)'!$J$19:$J$89)</f>
        <v>#N/A</v>
      </c>
      <c r="Q301" s="32"/>
    </row>
    <row r="302" spans="1:17">
      <c r="A302" s="265">
        <v>2301</v>
      </c>
      <c r="B302" s="16" t="s">
        <v>773</v>
      </c>
      <c r="C302" s="32" t="s">
        <v>3695</v>
      </c>
      <c r="D302" s="32" t="s">
        <v>5839</v>
      </c>
      <c r="E302" s="32" t="s">
        <v>5377</v>
      </c>
      <c r="F302" s="31" t="s">
        <v>6017</v>
      </c>
      <c r="G302" s="32" t="s">
        <v>248</v>
      </c>
      <c r="H302" s="32" t="s">
        <v>2542</v>
      </c>
      <c r="I302" s="28" t="e">
        <f>_xlfn.XLOOKUP(C302,'様式Ⅲ－1(女子)'!$D$19:$D$89,'様式Ⅲ－1(女子)'!$J$19:$J$89)</f>
        <v>#N/A</v>
      </c>
      <c r="Q302" s="32"/>
    </row>
    <row r="303" spans="1:17">
      <c r="A303" s="265">
        <v>2302</v>
      </c>
      <c r="B303" s="16" t="s">
        <v>774</v>
      </c>
      <c r="C303" s="32" t="s">
        <v>3707</v>
      </c>
      <c r="D303" s="32" t="s">
        <v>5840</v>
      </c>
      <c r="E303" s="32" t="s">
        <v>5377</v>
      </c>
      <c r="F303" s="31" t="s">
        <v>6017</v>
      </c>
      <c r="G303" s="32" t="s">
        <v>248</v>
      </c>
      <c r="H303" s="32" t="s">
        <v>2542</v>
      </c>
      <c r="I303" s="28" t="e">
        <f>_xlfn.XLOOKUP(C303,'様式Ⅲ－1(女子)'!$D$19:$D$89,'様式Ⅲ－1(女子)'!$J$19:$J$89)</f>
        <v>#N/A</v>
      </c>
      <c r="Q303" s="32"/>
    </row>
    <row r="304" spans="1:17">
      <c r="A304" s="265">
        <v>2303</v>
      </c>
      <c r="B304" s="16" t="s">
        <v>775</v>
      </c>
      <c r="C304" s="32" t="s">
        <v>3708</v>
      </c>
      <c r="D304" s="32" t="s">
        <v>5841</v>
      </c>
      <c r="E304" s="32" t="s">
        <v>5377</v>
      </c>
      <c r="F304" s="31" t="s">
        <v>6017</v>
      </c>
      <c r="G304" s="32" t="s">
        <v>248</v>
      </c>
      <c r="H304" s="32" t="s">
        <v>2542</v>
      </c>
      <c r="I304" s="28" t="e">
        <f>_xlfn.XLOOKUP(C304,'様式Ⅲ－1(女子)'!$D$19:$D$89,'様式Ⅲ－1(女子)'!$J$19:$J$89)</f>
        <v>#N/A</v>
      </c>
      <c r="Q304" s="32"/>
    </row>
    <row r="305" spans="1:17">
      <c r="A305" s="265">
        <v>2304</v>
      </c>
      <c r="B305" s="16" t="s">
        <v>776</v>
      </c>
      <c r="C305" s="32" t="s">
        <v>3194</v>
      </c>
      <c r="D305" s="32" t="s">
        <v>5842</v>
      </c>
      <c r="E305" s="32" t="s">
        <v>5377</v>
      </c>
      <c r="F305" s="31" t="s">
        <v>6017</v>
      </c>
      <c r="G305" s="32" t="s">
        <v>248</v>
      </c>
      <c r="H305" s="32" t="s">
        <v>2542</v>
      </c>
      <c r="I305" s="28" t="e">
        <f>_xlfn.XLOOKUP(C305,'様式Ⅲ－1(女子)'!$D$19:$D$89,'様式Ⅲ－1(女子)'!$J$19:$J$89)</f>
        <v>#N/A</v>
      </c>
      <c r="Q305" s="32"/>
    </row>
    <row r="306" spans="1:17">
      <c r="A306" s="265">
        <v>2305</v>
      </c>
      <c r="B306" s="16" t="s">
        <v>777</v>
      </c>
      <c r="C306" s="32" t="s">
        <v>5439</v>
      </c>
      <c r="D306" s="32" t="s">
        <v>5843</v>
      </c>
      <c r="E306" s="32" t="s">
        <v>5377</v>
      </c>
      <c r="F306" s="31" t="s">
        <v>6017</v>
      </c>
      <c r="G306" s="32" t="s">
        <v>248</v>
      </c>
      <c r="H306" s="32" t="s">
        <v>2542</v>
      </c>
      <c r="I306" s="28" t="e">
        <f>_xlfn.XLOOKUP(C306,'様式Ⅲ－1(女子)'!$D$19:$D$89,'様式Ⅲ－1(女子)'!$J$19:$J$89)</f>
        <v>#N/A</v>
      </c>
      <c r="Q306" s="32"/>
    </row>
    <row r="307" spans="1:17">
      <c r="A307" s="265">
        <v>2306</v>
      </c>
      <c r="B307" s="16" t="s">
        <v>778</v>
      </c>
      <c r="C307" s="32" t="s">
        <v>3748</v>
      </c>
      <c r="D307" s="32" t="s">
        <v>5844</v>
      </c>
      <c r="E307" s="32" t="s">
        <v>5377</v>
      </c>
      <c r="F307" s="31" t="s">
        <v>6017</v>
      </c>
      <c r="G307" s="32" t="s">
        <v>248</v>
      </c>
      <c r="H307" s="32" t="s">
        <v>2542</v>
      </c>
      <c r="I307" s="28" t="e">
        <f>_xlfn.XLOOKUP(C307,'様式Ⅲ－1(女子)'!$D$19:$D$89,'様式Ⅲ－1(女子)'!$J$19:$J$89)</f>
        <v>#N/A</v>
      </c>
      <c r="Q307" s="32"/>
    </row>
    <row r="308" spans="1:17">
      <c r="A308" s="265">
        <v>2307</v>
      </c>
      <c r="B308" s="16" t="s">
        <v>779</v>
      </c>
      <c r="C308" s="32" t="s">
        <v>5440</v>
      </c>
      <c r="D308" s="32" t="s">
        <v>5845</v>
      </c>
      <c r="E308" s="32" t="s">
        <v>5377</v>
      </c>
      <c r="F308" s="31" t="s">
        <v>6017</v>
      </c>
      <c r="G308" s="32" t="s">
        <v>248</v>
      </c>
      <c r="H308" s="32" t="s">
        <v>2536</v>
      </c>
      <c r="I308" s="28" t="e">
        <f>_xlfn.XLOOKUP(C308,'様式Ⅲ－1(女子)'!$D$19:$D$89,'様式Ⅲ－1(女子)'!$J$19:$J$89)</f>
        <v>#N/A</v>
      </c>
      <c r="Q308" s="32"/>
    </row>
    <row r="309" spans="1:17">
      <c r="A309" s="265">
        <v>2308</v>
      </c>
      <c r="B309" s="16" t="s">
        <v>780</v>
      </c>
      <c r="C309" s="32" t="s">
        <v>5441</v>
      </c>
      <c r="D309" s="32" t="s">
        <v>5846</v>
      </c>
      <c r="E309" s="32" t="s">
        <v>5377</v>
      </c>
      <c r="F309" s="31" t="s">
        <v>6017</v>
      </c>
      <c r="G309" s="32" t="s">
        <v>248</v>
      </c>
      <c r="H309" s="32" t="s">
        <v>2536</v>
      </c>
      <c r="I309" s="28" t="e">
        <f>_xlfn.XLOOKUP(C309,'様式Ⅲ－1(女子)'!$D$19:$D$89,'様式Ⅲ－1(女子)'!$J$19:$J$89)</f>
        <v>#N/A</v>
      </c>
      <c r="Q309" s="32"/>
    </row>
    <row r="310" spans="1:17">
      <c r="A310" s="265">
        <v>2309</v>
      </c>
      <c r="B310" s="16" t="s">
        <v>781</v>
      </c>
      <c r="C310" s="32" t="s">
        <v>5442</v>
      </c>
      <c r="D310" s="32" t="s">
        <v>5847</v>
      </c>
      <c r="E310" s="32" t="s">
        <v>5377</v>
      </c>
      <c r="F310" s="31" t="s">
        <v>6017</v>
      </c>
      <c r="G310" s="32" t="s">
        <v>248</v>
      </c>
      <c r="H310" s="32" t="s">
        <v>2536</v>
      </c>
      <c r="I310" s="28" t="e">
        <f>_xlfn.XLOOKUP(C310,'様式Ⅲ－1(女子)'!$D$19:$D$89,'様式Ⅲ－1(女子)'!$J$19:$J$89)</f>
        <v>#N/A</v>
      </c>
      <c r="Q310" s="32"/>
    </row>
    <row r="311" spans="1:17">
      <c r="A311" s="265">
        <v>2310</v>
      </c>
      <c r="B311" s="16" t="s">
        <v>782</v>
      </c>
      <c r="C311" s="32" t="s">
        <v>5443</v>
      </c>
      <c r="D311" s="32" t="s">
        <v>5848</v>
      </c>
      <c r="E311" s="32" t="s">
        <v>5377</v>
      </c>
      <c r="F311" s="31" t="s">
        <v>6017</v>
      </c>
      <c r="G311" s="32" t="s">
        <v>248</v>
      </c>
      <c r="H311" s="32" t="s">
        <v>2536</v>
      </c>
      <c r="I311" s="28" t="e">
        <f>_xlfn.XLOOKUP(C311,'様式Ⅲ－1(女子)'!$D$19:$D$89,'様式Ⅲ－1(女子)'!$J$19:$J$89)</f>
        <v>#N/A</v>
      </c>
      <c r="Q311" s="32"/>
    </row>
    <row r="312" spans="1:17">
      <c r="A312" s="265">
        <v>2311</v>
      </c>
      <c r="B312" s="16" t="s">
        <v>783</v>
      </c>
      <c r="C312" s="32" t="s">
        <v>5444</v>
      </c>
      <c r="D312" s="32" t="s">
        <v>5849</v>
      </c>
      <c r="E312" s="32" t="s">
        <v>5377</v>
      </c>
      <c r="F312" s="31" t="s">
        <v>6017</v>
      </c>
      <c r="G312" s="32" t="s">
        <v>248</v>
      </c>
      <c r="H312" s="32" t="s">
        <v>2536</v>
      </c>
      <c r="I312" s="28" t="e">
        <f>_xlfn.XLOOKUP(C312,'様式Ⅲ－1(女子)'!$D$19:$D$89,'様式Ⅲ－1(女子)'!$J$19:$J$89)</f>
        <v>#N/A</v>
      </c>
      <c r="Q312" s="32"/>
    </row>
    <row r="313" spans="1:17">
      <c r="A313" s="265">
        <v>2312</v>
      </c>
      <c r="B313" s="16" t="s">
        <v>784</v>
      </c>
      <c r="C313" s="32" t="s">
        <v>5445</v>
      </c>
      <c r="D313" s="32" t="s">
        <v>5850</v>
      </c>
      <c r="E313" s="32" t="s">
        <v>5377</v>
      </c>
      <c r="F313" s="31" t="s">
        <v>6017</v>
      </c>
      <c r="G313" s="32" t="s">
        <v>248</v>
      </c>
      <c r="H313" s="32" t="s">
        <v>2536</v>
      </c>
      <c r="I313" s="28" t="e">
        <f>_xlfn.XLOOKUP(C313,'様式Ⅲ－1(女子)'!$D$19:$D$89,'様式Ⅲ－1(女子)'!$J$19:$J$89)</f>
        <v>#N/A</v>
      </c>
      <c r="Q313" s="32"/>
    </row>
    <row r="314" spans="1:17">
      <c r="A314" s="265">
        <v>2313</v>
      </c>
      <c r="B314" s="16" t="s">
        <v>785</v>
      </c>
      <c r="C314" s="32" t="s">
        <v>5446</v>
      </c>
      <c r="D314" s="32" t="s">
        <v>5851</v>
      </c>
      <c r="E314" s="32" t="s">
        <v>5377</v>
      </c>
      <c r="F314" s="31" t="s">
        <v>6017</v>
      </c>
      <c r="G314" s="32" t="s">
        <v>248</v>
      </c>
      <c r="H314" s="32" t="s">
        <v>2536</v>
      </c>
      <c r="I314" s="28" t="e">
        <f>_xlfn.XLOOKUP(C314,'様式Ⅲ－1(女子)'!$D$19:$D$89,'様式Ⅲ－1(女子)'!$J$19:$J$89)</f>
        <v>#N/A</v>
      </c>
      <c r="Q314" s="32"/>
    </row>
    <row r="315" spans="1:17">
      <c r="A315" s="265">
        <v>2314</v>
      </c>
      <c r="B315" s="16" t="s">
        <v>786</v>
      </c>
      <c r="C315" s="32" t="s">
        <v>5447</v>
      </c>
      <c r="D315" s="32" t="s">
        <v>5852</v>
      </c>
      <c r="E315" s="32" t="s">
        <v>5377</v>
      </c>
      <c r="F315" s="31" t="s">
        <v>6017</v>
      </c>
      <c r="G315" s="32" t="s">
        <v>248</v>
      </c>
      <c r="H315" s="32" t="s">
        <v>2536</v>
      </c>
      <c r="I315" s="28" t="e">
        <f>_xlfn.XLOOKUP(C315,'様式Ⅲ－1(女子)'!$D$19:$D$89,'様式Ⅲ－1(女子)'!$J$19:$J$89)</f>
        <v>#N/A</v>
      </c>
      <c r="Q315" s="32"/>
    </row>
    <row r="316" spans="1:17">
      <c r="A316" s="265">
        <v>2315</v>
      </c>
      <c r="B316" s="16" t="s">
        <v>787</v>
      </c>
      <c r="C316" s="32" t="s">
        <v>5448</v>
      </c>
      <c r="D316" s="32" t="s">
        <v>5853</v>
      </c>
      <c r="E316" s="32" t="s">
        <v>5377</v>
      </c>
      <c r="F316" s="31" t="s">
        <v>6017</v>
      </c>
      <c r="G316" s="32" t="s">
        <v>248</v>
      </c>
      <c r="H316" s="32" t="s">
        <v>2536</v>
      </c>
      <c r="I316" s="28" t="e">
        <f>_xlfn.XLOOKUP(C316,'様式Ⅲ－1(女子)'!$D$19:$D$89,'様式Ⅲ－1(女子)'!$J$19:$J$89)</f>
        <v>#N/A</v>
      </c>
      <c r="Q316" s="32"/>
    </row>
    <row r="317" spans="1:17">
      <c r="A317" s="265">
        <v>2316</v>
      </c>
      <c r="B317" s="16" t="s">
        <v>788</v>
      </c>
      <c r="C317" s="32" t="s">
        <v>5449</v>
      </c>
      <c r="D317" s="32" t="s">
        <v>5854</v>
      </c>
      <c r="E317" s="32" t="s">
        <v>5377</v>
      </c>
      <c r="F317" s="31" t="s">
        <v>6017</v>
      </c>
      <c r="G317" s="32" t="s">
        <v>248</v>
      </c>
      <c r="H317" s="32" t="s">
        <v>2536</v>
      </c>
      <c r="I317" s="28" t="e">
        <f>_xlfn.XLOOKUP(C317,'様式Ⅲ－1(女子)'!$D$19:$D$89,'様式Ⅲ－1(女子)'!$J$19:$J$89)</f>
        <v>#N/A</v>
      </c>
      <c r="Q317" s="32"/>
    </row>
    <row r="318" spans="1:17">
      <c r="A318" s="265">
        <v>2317</v>
      </c>
      <c r="B318" s="16" t="s">
        <v>789</v>
      </c>
      <c r="C318" s="32" t="s">
        <v>5450</v>
      </c>
      <c r="D318" s="32" t="s">
        <v>5855</v>
      </c>
      <c r="E318" s="32" t="s">
        <v>5377</v>
      </c>
      <c r="F318" s="31" t="s">
        <v>6017</v>
      </c>
      <c r="G318" s="32" t="s">
        <v>248</v>
      </c>
      <c r="H318" s="32" t="s">
        <v>2536</v>
      </c>
      <c r="I318" s="28" t="e">
        <f>_xlfn.XLOOKUP(C318,'様式Ⅲ－1(女子)'!$D$19:$D$89,'様式Ⅲ－1(女子)'!$J$19:$J$89)</f>
        <v>#N/A</v>
      </c>
      <c r="Q318" s="32"/>
    </row>
    <row r="319" spans="1:17">
      <c r="A319" s="265">
        <v>2318</v>
      </c>
      <c r="B319" s="16" t="s">
        <v>790</v>
      </c>
      <c r="C319" s="32" t="s">
        <v>5451</v>
      </c>
      <c r="D319" s="32" t="s">
        <v>5856</v>
      </c>
      <c r="E319" s="32" t="s">
        <v>5377</v>
      </c>
      <c r="F319" s="31" t="s">
        <v>6017</v>
      </c>
      <c r="G319" s="32" t="s">
        <v>248</v>
      </c>
      <c r="H319" s="32" t="s">
        <v>2536</v>
      </c>
      <c r="I319" s="28" t="e">
        <f>_xlfn.XLOOKUP(C319,'様式Ⅲ－1(女子)'!$D$19:$D$89,'様式Ⅲ－1(女子)'!$J$19:$J$89)</f>
        <v>#N/A</v>
      </c>
      <c r="Q319" s="32"/>
    </row>
    <row r="320" spans="1:17">
      <c r="A320" s="265">
        <v>2319</v>
      </c>
      <c r="B320" s="16" t="s">
        <v>791</v>
      </c>
      <c r="C320" s="32" t="s">
        <v>5452</v>
      </c>
      <c r="D320" s="32" t="s">
        <v>5857</v>
      </c>
      <c r="E320" s="32" t="s">
        <v>5377</v>
      </c>
      <c r="F320" s="31" t="s">
        <v>6017</v>
      </c>
      <c r="G320" s="32" t="s">
        <v>248</v>
      </c>
      <c r="H320" s="32" t="s">
        <v>2536</v>
      </c>
      <c r="I320" s="28" t="e">
        <f>_xlfn.XLOOKUP(C320,'様式Ⅲ－1(女子)'!$D$19:$D$89,'様式Ⅲ－1(女子)'!$J$19:$J$89)</f>
        <v>#N/A</v>
      </c>
      <c r="Q320" s="32"/>
    </row>
    <row r="321" spans="1:17">
      <c r="A321" s="265">
        <v>2320</v>
      </c>
      <c r="B321" s="16" t="s">
        <v>792</v>
      </c>
      <c r="C321" s="32" t="s">
        <v>5453</v>
      </c>
      <c r="D321" s="32" t="s">
        <v>5858</v>
      </c>
      <c r="E321" s="32" t="s">
        <v>5377</v>
      </c>
      <c r="F321" s="31" t="s">
        <v>6017</v>
      </c>
      <c r="G321" s="32" t="s">
        <v>248</v>
      </c>
      <c r="H321" s="32" t="s">
        <v>2536</v>
      </c>
      <c r="I321" s="28" t="e">
        <f>_xlfn.XLOOKUP(C321,'様式Ⅲ－1(女子)'!$D$19:$D$89,'様式Ⅲ－1(女子)'!$J$19:$J$89)</f>
        <v>#N/A</v>
      </c>
      <c r="Q321" s="32"/>
    </row>
    <row r="322" spans="1:17">
      <c r="A322" s="265">
        <v>2321</v>
      </c>
      <c r="B322" s="16" t="s">
        <v>793</v>
      </c>
      <c r="C322" s="32" t="s">
        <v>5454</v>
      </c>
      <c r="D322" s="32" t="s">
        <v>5859</v>
      </c>
      <c r="E322" s="32" t="s">
        <v>5377</v>
      </c>
      <c r="F322" s="31" t="s">
        <v>6017</v>
      </c>
      <c r="G322" s="32" t="s">
        <v>248</v>
      </c>
      <c r="H322" s="32" t="s">
        <v>2536</v>
      </c>
      <c r="I322" s="28" t="e">
        <f>_xlfn.XLOOKUP(C322,'様式Ⅲ－1(女子)'!$D$19:$D$89,'様式Ⅲ－1(女子)'!$J$19:$J$89)</f>
        <v>#N/A</v>
      </c>
      <c r="Q322" s="32"/>
    </row>
    <row r="323" spans="1:17">
      <c r="A323" s="265">
        <v>2322</v>
      </c>
      <c r="B323" s="16" t="s">
        <v>794</v>
      </c>
      <c r="C323" s="32" t="s">
        <v>5455</v>
      </c>
      <c r="D323" s="32" t="s">
        <v>5860</v>
      </c>
      <c r="E323" s="32" t="s">
        <v>5377</v>
      </c>
      <c r="F323" s="31" t="s">
        <v>6017</v>
      </c>
      <c r="G323" s="32" t="s">
        <v>248</v>
      </c>
      <c r="H323" s="32" t="s">
        <v>2536</v>
      </c>
      <c r="I323" s="28" t="e">
        <f>_xlfn.XLOOKUP(C323,'様式Ⅲ－1(女子)'!$D$19:$D$89,'様式Ⅲ－1(女子)'!$J$19:$J$89)</f>
        <v>#N/A</v>
      </c>
      <c r="Q323" s="32"/>
    </row>
    <row r="324" spans="1:17">
      <c r="A324" s="265">
        <v>2323</v>
      </c>
      <c r="B324" s="16" t="s">
        <v>795</v>
      </c>
      <c r="C324" s="32" t="s">
        <v>3724</v>
      </c>
      <c r="D324" s="32" t="s">
        <v>5861</v>
      </c>
      <c r="E324" s="32" t="s">
        <v>5377</v>
      </c>
      <c r="F324" s="31" t="s">
        <v>6017</v>
      </c>
      <c r="G324" s="32" t="s">
        <v>280</v>
      </c>
      <c r="H324" s="32" t="s">
        <v>2542</v>
      </c>
      <c r="I324" s="28" t="e">
        <f>_xlfn.XLOOKUP(C324,'様式Ⅲ－1(女子)'!$D$19:$D$89,'様式Ⅲ－1(女子)'!$J$19:$J$89)</f>
        <v>#N/A</v>
      </c>
      <c r="Q324" s="32"/>
    </row>
    <row r="325" spans="1:17">
      <c r="A325" s="265">
        <v>2324</v>
      </c>
      <c r="B325" s="16" t="s">
        <v>796</v>
      </c>
      <c r="C325" s="32" t="s">
        <v>3740</v>
      </c>
      <c r="D325" s="32" t="s">
        <v>5862</v>
      </c>
      <c r="E325" s="32" t="s">
        <v>5377</v>
      </c>
      <c r="F325" s="31" t="s">
        <v>6017</v>
      </c>
      <c r="G325" s="32" t="s">
        <v>280</v>
      </c>
      <c r="H325" s="32" t="s">
        <v>2542</v>
      </c>
      <c r="I325" s="28" t="e">
        <f>_xlfn.XLOOKUP(C325,'様式Ⅲ－1(女子)'!$D$19:$D$89,'様式Ⅲ－1(女子)'!$J$19:$J$89)</f>
        <v>#N/A</v>
      </c>
      <c r="Q325" s="32"/>
    </row>
    <row r="326" spans="1:17">
      <c r="A326" s="265">
        <v>2325</v>
      </c>
      <c r="B326" s="16" t="s">
        <v>797</v>
      </c>
      <c r="C326" s="32" t="s">
        <v>5456</v>
      </c>
      <c r="D326" s="32" t="s">
        <v>5863</v>
      </c>
      <c r="E326" s="32" t="s">
        <v>5377</v>
      </c>
      <c r="F326" s="31" t="s">
        <v>6017</v>
      </c>
      <c r="G326" s="32" t="s">
        <v>248</v>
      </c>
      <c r="H326" s="32" t="s">
        <v>2536</v>
      </c>
      <c r="I326" s="28" t="e">
        <f>_xlfn.XLOOKUP(C326,'様式Ⅲ－1(女子)'!$D$19:$D$89,'様式Ⅲ－1(女子)'!$J$19:$J$89)</f>
        <v>#N/A</v>
      </c>
      <c r="Q326" s="32"/>
    </row>
    <row r="327" spans="1:17">
      <c r="A327" s="265">
        <v>2326</v>
      </c>
      <c r="B327" s="16" t="s">
        <v>798</v>
      </c>
      <c r="C327" s="32" t="s">
        <v>5457</v>
      </c>
      <c r="D327" s="32" t="s">
        <v>5864</v>
      </c>
      <c r="E327" s="32" t="s">
        <v>5377</v>
      </c>
      <c r="F327" s="31" t="s">
        <v>6017</v>
      </c>
      <c r="G327" s="32" t="s">
        <v>248</v>
      </c>
      <c r="H327" s="32" t="s">
        <v>2536</v>
      </c>
      <c r="I327" s="28" t="e">
        <f>_xlfn.XLOOKUP(C327,'様式Ⅲ－1(女子)'!$D$19:$D$89,'様式Ⅲ－1(女子)'!$J$19:$J$89)</f>
        <v>#N/A</v>
      </c>
      <c r="Q327" s="32"/>
    </row>
    <row r="328" spans="1:17">
      <c r="A328" s="265">
        <v>2327</v>
      </c>
      <c r="B328" s="16" t="s">
        <v>799</v>
      </c>
      <c r="C328" s="32" t="s">
        <v>5458</v>
      </c>
      <c r="D328" s="32" t="s">
        <v>5865</v>
      </c>
      <c r="E328" s="32" t="s">
        <v>5377</v>
      </c>
      <c r="F328" s="31" t="s">
        <v>6017</v>
      </c>
      <c r="G328" s="32" t="s">
        <v>248</v>
      </c>
      <c r="H328" s="32" t="s">
        <v>2536</v>
      </c>
      <c r="I328" s="28" t="e">
        <f>_xlfn.XLOOKUP(C328,'様式Ⅲ－1(女子)'!$D$19:$D$89,'様式Ⅲ－1(女子)'!$J$19:$J$89)</f>
        <v>#N/A</v>
      </c>
      <c r="Q328" s="32"/>
    </row>
    <row r="329" spans="1:17">
      <c r="A329" s="265">
        <v>2328</v>
      </c>
      <c r="B329" s="16" t="s">
        <v>800</v>
      </c>
      <c r="C329" s="32" t="s">
        <v>5459</v>
      </c>
      <c r="D329" s="32" t="s">
        <v>5866</v>
      </c>
      <c r="E329" s="32" t="s">
        <v>5377</v>
      </c>
      <c r="F329" s="31" t="s">
        <v>6017</v>
      </c>
      <c r="G329" s="32" t="s">
        <v>248</v>
      </c>
      <c r="H329" s="32" t="s">
        <v>2536</v>
      </c>
      <c r="I329" s="28" t="e">
        <f>_xlfn.XLOOKUP(C329,'様式Ⅲ－1(女子)'!$D$19:$D$89,'様式Ⅲ－1(女子)'!$J$19:$J$89)</f>
        <v>#N/A</v>
      </c>
      <c r="Q329" s="32"/>
    </row>
    <row r="330" spans="1:17">
      <c r="A330" s="265">
        <v>2329</v>
      </c>
      <c r="B330" s="16" t="s">
        <v>801</v>
      </c>
      <c r="C330" s="32" t="s">
        <v>2742</v>
      </c>
      <c r="D330" s="32" t="s">
        <v>5867</v>
      </c>
      <c r="E330" s="32" t="s">
        <v>5377</v>
      </c>
      <c r="F330" s="31" t="s">
        <v>6017</v>
      </c>
      <c r="G330" s="32" t="s">
        <v>196</v>
      </c>
      <c r="H330" s="32" t="s">
        <v>2537</v>
      </c>
      <c r="I330" s="28" t="e">
        <f>_xlfn.XLOOKUP(C330,'様式Ⅲ－1(女子)'!$D$19:$D$89,'様式Ⅲ－1(女子)'!$J$19:$J$89)</f>
        <v>#N/A</v>
      </c>
      <c r="Q330" s="32"/>
    </row>
    <row r="331" spans="1:17">
      <c r="A331" s="265">
        <v>2330</v>
      </c>
      <c r="B331" s="16" t="s">
        <v>802</v>
      </c>
      <c r="C331" s="32" t="s">
        <v>5460</v>
      </c>
      <c r="D331" s="32" t="s">
        <v>5868</v>
      </c>
      <c r="E331" s="32" t="s">
        <v>5377</v>
      </c>
      <c r="F331" s="31" t="s">
        <v>6017</v>
      </c>
      <c r="G331" s="32" t="s">
        <v>196</v>
      </c>
      <c r="H331" s="32" t="s">
        <v>2537</v>
      </c>
      <c r="I331" s="28" t="e">
        <f>_xlfn.XLOOKUP(C331,'様式Ⅲ－1(女子)'!$D$19:$D$89,'様式Ⅲ－1(女子)'!$J$19:$J$89)</f>
        <v>#N/A</v>
      </c>
      <c r="Q331" s="32"/>
    </row>
    <row r="332" spans="1:17">
      <c r="A332" s="265">
        <v>2331</v>
      </c>
      <c r="B332" s="16" t="s">
        <v>803</v>
      </c>
      <c r="C332" s="32" t="s">
        <v>2743</v>
      </c>
      <c r="D332" s="32" t="s">
        <v>5869</v>
      </c>
      <c r="E332" s="32" t="s">
        <v>5377</v>
      </c>
      <c r="F332" s="31" t="s">
        <v>6017</v>
      </c>
      <c r="G332" s="32" t="s">
        <v>196</v>
      </c>
      <c r="H332" s="32" t="s">
        <v>2537</v>
      </c>
      <c r="I332" s="28" t="e">
        <f>_xlfn.XLOOKUP(C332,'様式Ⅲ－1(女子)'!$D$19:$D$89,'様式Ⅲ－1(女子)'!$J$19:$J$89)</f>
        <v>#N/A</v>
      </c>
      <c r="Q332" s="32"/>
    </row>
    <row r="333" spans="1:17">
      <c r="A333" s="265">
        <v>2332</v>
      </c>
      <c r="B333" s="16" t="s">
        <v>804</v>
      </c>
      <c r="C333" s="32" t="s">
        <v>3727</v>
      </c>
      <c r="D333" s="32" t="s">
        <v>5870</v>
      </c>
      <c r="E333" s="32" t="s">
        <v>5377</v>
      </c>
      <c r="F333" s="31" t="s">
        <v>6017</v>
      </c>
      <c r="G333" s="32" t="s">
        <v>196</v>
      </c>
      <c r="H333" s="32" t="s">
        <v>2542</v>
      </c>
      <c r="I333" s="28" t="e">
        <f>_xlfn.XLOOKUP(C333,'様式Ⅲ－1(女子)'!$D$19:$D$89,'様式Ⅲ－1(女子)'!$J$19:$J$89)</f>
        <v>#N/A</v>
      </c>
      <c r="Q333" s="32"/>
    </row>
    <row r="334" spans="1:17">
      <c r="A334" s="265">
        <v>2333</v>
      </c>
      <c r="B334" s="16" t="s">
        <v>805</v>
      </c>
      <c r="C334" s="32" t="s">
        <v>5461</v>
      </c>
      <c r="D334" s="32" t="s">
        <v>5871</v>
      </c>
      <c r="E334" s="32" t="s">
        <v>5377</v>
      </c>
      <c r="F334" s="31" t="s">
        <v>6017</v>
      </c>
      <c r="G334" s="32" t="s">
        <v>3632</v>
      </c>
      <c r="H334" s="32" t="s">
        <v>2536</v>
      </c>
      <c r="I334" s="28" t="e">
        <f>_xlfn.XLOOKUP(C334,'様式Ⅲ－1(女子)'!$D$19:$D$89,'様式Ⅲ－1(女子)'!$J$19:$J$89)</f>
        <v>#N/A</v>
      </c>
      <c r="Q334" s="32"/>
    </row>
    <row r="335" spans="1:17">
      <c r="A335" s="265">
        <v>2334</v>
      </c>
      <c r="B335" s="16" t="s">
        <v>806</v>
      </c>
      <c r="C335" s="32" t="s">
        <v>5462</v>
      </c>
      <c r="D335" s="32" t="s">
        <v>5872</v>
      </c>
      <c r="E335" s="32" t="s">
        <v>5377</v>
      </c>
      <c r="F335" s="31" t="s">
        <v>6017</v>
      </c>
      <c r="G335" s="32" t="s">
        <v>3632</v>
      </c>
      <c r="H335" s="32" t="s">
        <v>2536</v>
      </c>
      <c r="I335" s="28" t="e">
        <f>_xlfn.XLOOKUP(C335,'様式Ⅲ－1(女子)'!$D$19:$D$89,'様式Ⅲ－1(女子)'!$J$19:$J$89)</f>
        <v>#N/A</v>
      </c>
      <c r="Q335" s="32"/>
    </row>
    <row r="336" spans="1:17">
      <c r="A336" s="265">
        <v>2335</v>
      </c>
      <c r="B336" s="16" t="s">
        <v>807</v>
      </c>
      <c r="C336" s="32" t="s">
        <v>2751</v>
      </c>
      <c r="D336" s="32" t="s">
        <v>5873</v>
      </c>
      <c r="E336" s="32" t="s">
        <v>5377</v>
      </c>
      <c r="F336" s="31" t="s">
        <v>6017</v>
      </c>
      <c r="G336" s="32" t="s">
        <v>225</v>
      </c>
      <c r="H336" s="32" t="s">
        <v>2537</v>
      </c>
      <c r="I336" s="28" t="e">
        <f>_xlfn.XLOOKUP(C336,'様式Ⅲ－1(女子)'!$D$19:$D$89,'様式Ⅲ－1(女子)'!$J$19:$J$89)</f>
        <v>#N/A</v>
      </c>
      <c r="Q336" s="32"/>
    </row>
    <row r="337" spans="1:17">
      <c r="A337" s="265">
        <v>2336</v>
      </c>
      <c r="B337" s="16" t="s">
        <v>808</v>
      </c>
      <c r="C337" s="32" t="s">
        <v>3228</v>
      </c>
      <c r="D337" s="32" t="s">
        <v>5874</v>
      </c>
      <c r="E337" s="32" t="s">
        <v>5377</v>
      </c>
      <c r="F337" s="31" t="s">
        <v>6017</v>
      </c>
      <c r="G337" s="32" t="s">
        <v>225</v>
      </c>
      <c r="H337" s="32" t="s">
        <v>2538</v>
      </c>
      <c r="I337" s="28" t="e">
        <f>_xlfn.XLOOKUP(C337,'様式Ⅲ－1(女子)'!$D$19:$D$89,'様式Ⅲ－1(女子)'!$J$19:$J$89)</f>
        <v>#N/A</v>
      </c>
      <c r="Q337" s="32"/>
    </row>
    <row r="338" spans="1:17">
      <c r="A338" s="265">
        <v>2337</v>
      </c>
      <c r="B338" s="16" t="s">
        <v>809</v>
      </c>
      <c r="C338" s="32" t="s">
        <v>3227</v>
      </c>
      <c r="D338" s="32" t="s">
        <v>5875</v>
      </c>
      <c r="E338" s="32" t="s">
        <v>5377</v>
      </c>
      <c r="F338" s="31" t="s">
        <v>6017</v>
      </c>
      <c r="G338" s="32" t="s">
        <v>225</v>
      </c>
      <c r="H338" s="32" t="s">
        <v>2538</v>
      </c>
      <c r="I338" s="28" t="e">
        <f>_xlfn.XLOOKUP(C338,'様式Ⅲ－1(女子)'!$D$19:$D$89,'様式Ⅲ－1(女子)'!$J$19:$J$89)</f>
        <v>#N/A</v>
      </c>
      <c r="Q338" s="32"/>
    </row>
    <row r="339" spans="1:17">
      <c r="A339" s="265">
        <v>2338</v>
      </c>
      <c r="B339" s="16" t="s">
        <v>810</v>
      </c>
      <c r="C339" s="32" t="s">
        <v>3226</v>
      </c>
      <c r="D339" s="32" t="s">
        <v>5876</v>
      </c>
      <c r="E339" s="32" t="s">
        <v>5377</v>
      </c>
      <c r="F339" s="31" t="s">
        <v>6017</v>
      </c>
      <c r="G339" s="32" t="s">
        <v>225</v>
      </c>
      <c r="H339" s="32" t="s">
        <v>2538</v>
      </c>
      <c r="I339" s="28" t="e">
        <f>_xlfn.XLOOKUP(C339,'様式Ⅲ－1(女子)'!$D$19:$D$89,'様式Ⅲ－1(女子)'!$J$19:$J$89)</f>
        <v>#N/A</v>
      </c>
      <c r="Q339" s="32"/>
    </row>
    <row r="340" spans="1:17">
      <c r="A340" s="265">
        <v>2339</v>
      </c>
      <c r="B340" s="16" t="s">
        <v>811</v>
      </c>
      <c r="C340" s="32" t="s">
        <v>3719</v>
      </c>
      <c r="D340" s="32" t="s">
        <v>5877</v>
      </c>
      <c r="E340" s="32" t="s">
        <v>5377</v>
      </c>
      <c r="F340" s="31" t="s">
        <v>6017</v>
      </c>
      <c r="G340" s="32" t="s">
        <v>225</v>
      </c>
      <c r="H340" s="32" t="s">
        <v>2542</v>
      </c>
      <c r="I340" s="28" t="e">
        <f>_xlfn.XLOOKUP(C340,'様式Ⅲ－1(女子)'!$D$19:$D$89,'様式Ⅲ－1(女子)'!$J$19:$J$89)</f>
        <v>#N/A</v>
      </c>
      <c r="Q340" s="32"/>
    </row>
    <row r="341" spans="1:17">
      <c r="A341" s="265">
        <v>2340</v>
      </c>
      <c r="B341" s="16" t="s">
        <v>812</v>
      </c>
      <c r="C341" s="32" t="s">
        <v>3685</v>
      </c>
      <c r="D341" s="32" t="s">
        <v>5878</v>
      </c>
      <c r="E341" s="32" t="s">
        <v>5377</v>
      </c>
      <c r="F341" s="31" t="s">
        <v>6017</v>
      </c>
      <c r="G341" s="32" t="s">
        <v>225</v>
      </c>
      <c r="H341" s="32" t="s">
        <v>2542</v>
      </c>
      <c r="I341" s="28" t="e">
        <f>_xlfn.XLOOKUP(C341,'様式Ⅲ－1(女子)'!$D$19:$D$89,'様式Ⅲ－1(女子)'!$J$19:$J$89)</f>
        <v>#N/A</v>
      </c>
      <c r="Q341" s="32"/>
    </row>
    <row r="342" spans="1:17">
      <c r="A342" s="265">
        <v>2341</v>
      </c>
      <c r="B342" s="16" t="s">
        <v>813</v>
      </c>
      <c r="C342" s="32" t="s">
        <v>3697</v>
      </c>
      <c r="D342" s="32" t="s">
        <v>5879</v>
      </c>
      <c r="E342" s="32" t="s">
        <v>5377</v>
      </c>
      <c r="F342" s="31" t="s">
        <v>6017</v>
      </c>
      <c r="G342" s="32" t="s">
        <v>225</v>
      </c>
      <c r="H342" s="32" t="s">
        <v>2542</v>
      </c>
      <c r="I342" s="28" t="e">
        <f>_xlfn.XLOOKUP(C342,'様式Ⅲ－1(女子)'!$D$19:$D$89,'様式Ⅲ－1(女子)'!$J$19:$J$89)</f>
        <v>#N/A</v>
      </c>
      <c r="Q342" s="32"/>
    </row>
    <row r="343" spans="1:17">
      <c r="A343" s="265">
        <v>2342</v>
      </c>
      <c r="B343" s="16" t="s">
        <v>814</v>
      </c>
      <c r="C343" s="32" t="s">
        <v>5463</v>
      </c>
      <c r="D343" s="32" t="s">
        <v>5880</v>
      </c>
      <c r="E343" s="32" t="s">
        <v>5377</v>
      </c>
      <c r="F343" s="31" t="s">
        <v>6017</v>
      </c>
      <c r="G343" s="32" t="s">
        <v>225</v>
      </c>
      <c r="H343" s="32" t="s">
        <v>2536</v>
      </c>
      <c r="I343" s="28" t="e">
        <f>_xlfn.XLOOKUP(C343,'様式Ⅲ－1(女子)'!$D$19:$D$89,'様式Ⅲ－1(女子)'!$J$19:$J$89)</f>
        <v>#N/A</v>
      </c>
      <c r="Q343" s="32"/>
    </row>
    <row r="344" spans="1:17">
      <c r="A344" s="265">
        <v>2343</v>
      </c>
      <c r="B344" s="16" t="s">
        <v>815</v>
      </c>
      <c r="C344" s="32" t="s">
        <v>5464</v>
      </c>
      <c r="D344" s="32" t="s">
        <v>5881</v>
      </c>
      <c r="E344" s="32" t="s">
        <v>5377</v>
      </c>
      <c r="F344" s="31" t="s">
        <v>6017</v>
      </c>
      <c r="G344" s="32" t="s">
        <v>225</v>
      </c>
      <c r="H344" s="32" t="s">
        <v>2536</v>
      </c>
      <c r="I344" s="28" t="e">
        <f>_xlfn.XLOOKUP(C344,'様式Ⅲ－1(女子)'!$D$19:$D$89,'様式Ⅲ－1(女子)'!$J$19:$J$89)</f>
        <v>#N/A</v>
      </c>
      <c r="Q344" s="32"/>
    </row>
    <row r="345" spans="1:17">
      <c r="A345" s="265">
        <v>2344</v>
      </c>
      <c r="B345" s="16" t="s">
        <v>816</v>
      </c>
      <c r="C345" s="32" t="s">
        <v>5465</v>
      </c>
      <c r="D345" s="32" t="s">
        <v>5882</v>
      </c>
      <c r="E345" s="32" t="s">
        <v>5377</v>
      </c>
      <c r="F345" s="31" t="s">
        <v>6017</v>
      </c>
      <c r="G345" s="32" t="s">
        <v>225</v>
      </c>
      <c r="H345" s="32" t="s">
        <v>2536</v>
      </c>
      <c r="I345" s="28" t="e">
        <f>_xlfn.XLOOKUP(C345,'様式Ⅲ－1(女子)'!$D$19:$D$89,'様式Ⅲ－1(女子)'!$J$19:$J$89)</f>
        <v>#N/A</v>
      </c>
      <c r="Q345" s="32"/>
    </row>
    <row r="346" spans="1:17">
      <c r="A346" s="265">
        <v>2345</v>
      </c>
      <c r="B346" s="16" t="s">
        <v>817</v>
      </c>
      <c r="C346" s="32" t="s">
        <v>3220</v>
      </c>
      <c r="D346" s="32" t="s">
        <v>5883</v>
      </c>
      <c r="E346" s="32" t="s">
        <v>5377</v>
      </c>
      <c r="F346" s="31" t="s">
        <v>6017</v>
      </c>
      <c r="G346" s="32" t="s">
        <v>225</v>
      </c>
      <c r="H346" s="32" t="s">
        <v>2538</v>
      </c>
      <c r="I346" s="28" t="e">
        <f>_xlfn.XLOOKUP(C346,'様式Ⅲ－1(女子)'!$D$19:$D$89,'様式Ⅲ－1(女子)'!$J$19:$J$89)</f>
        <v>#N/A</v>
      </c>
      <c r="Q346" s="32"/>
    </row>
    <row r="347" spans="1:17">
      <c r="A347" s="265">
        <v>2346</v>
      </c>
      <c r="B347" s="16" t="s">
        <v>818</v>
      </c>
      <c r="C347" s="32" t="s">
        <v>3683</v>
      </c>
      <c r="D347" s="32" t="s">
        <v>5884</v>
      </c>
      <c r="E347" s="32" t="s">
        <v>5377</v>
      </c>
      <c r="F347" s="31" t="s">
        <v>6017</v>
      </c>
      <c r="G347" s="32" t="s">
        <v>225</v>
      </c>
      <c r="H347" s="32" t="s">
        <v>2542</v>
      </c>
      <c r="I347" s="28" t="e">
        <f>_xlfn.XLOOKUP(C347,'様式Ⅲ－1(女子)'!$D$19:$D$89,'様式Ⅲ－1(女子)'!$J$19:$J$89)</f>
        <v>#N/A</v>
      </c>
      <c r="Q347" s="32"/>
    </row>
    <row r="348" spans="1:17">
      <c r="A348" s="265">
        <v>2347</v>
      </c>
      <c r="B348" s="16" t="s">
        <v>819</v>
      </c>
      <c r="C348" s="32" t="s">
        <v>3684</v>
      </c>
      <c r="D348" s="32" t="s">
        <v>5885</v>
      </c>
      <c r="E348" s="32" t="s">
        <v>5377</v>
      </c>
      <c r="F348" s="31" t="s">
        <v>6017</v>
      </c>
      <c r="G348" s="32" t="s">
        <v>225</v>
      </c>
      <c r="H348" s="32" t="s">
        <v>2542</v>
      </c>
      <c r="I348" s="28" t="e">
        <f>_xlfn.XLOOKUP(C348,'様式Ⅲ－1(女子)'!$D$19:$D$89,'様式Ⅲ－1(女子)'!$J$19:$J$89)</f>
        <v>#N/A</v>
      </c>
      <c r="Q348" s="32"/>
    </row>
    <row r="349" spans="1:17">
      <c r="A349" s="265">
        <v>2348</v>
      </c>
      <c r="B349" s="16" t="s">
        <v>820</v>
      </c>
      <c r="C349" s="32" t="s">
        <v>5466</v>
      </c>
      <c r="D349" s="32" t="s">
        <v>5886</v>
      </c>
      <c r="E349" s="32" t="s">
        <v>5377</v>
      </c>
      <c r="F349" s="31" t="s">
        <v>6017</v>
      </c>
      <c r="G349" s="32" t="s">
        <v>225</v>
      </c>
      <c r="H349" s="32" t="s">
        <v>2536</v>
      </c>
      <c r="I349" s="28" t="e">
        <f>_xlfn.XLOOKUP(C349,'様式Ⅲ－1(女子)'!$D$19:$D$89,'様式Ⅲ－1(女子)'!$J$19:$J$89)</f>
        <v>#N/A</v>
      </c>
      <c r="Q349" s="32"/>
    </row>
    <row r="350" spans="1:17">
      <c r="A350" s="265">
        <v>2349</v>
      </c>
      <c r="B350" s="16" t="s">
        <v>821</v>
      </c>
      <c r="C350" s="32" t="s">
        <v>3257</v>
      </c>
      <c r="D350" s="32" t="s">
        <v>5887</v>
      </c>
      <c r="E350" s="32" t="s">
        <v>5377</v>
      </c>
      <c r="F350" s="31" t="s">
        <v>6017</v>
      </c>
      <c r="G350" s="32" t="s">
        <v>292</v>
      </c>
      <c r="H350" s="32" t="s">
        <v>2538</v>
      </c>
      <c r="I350" s="28" t="e">
        <f>_xlfn.XLOOKUP(C350,'様式Ⅲ－1(女子)'!$D$19:$D$89,'様式Ⅲ－1(女子)'!$J$19:$J$89)</f>
        <v>#N/A</v>
      </c>
      <c r="Q350" s="32"/>
    </row>
    <row r="351" spans="1:17">
      <c r="A351" s="265">
        <v>2350</v>
      </c>
      <c r="B351" s="16" t="s">
        <v>822</v>
      </c>
      <c r="C351" s="32" t="s">
        <v>3240</v>
      </c>
      <c r="D351" s="32" t="s">
        <v>5888</v>
      </c>
      <c r="E351" s="32" t="s">
        <v>5377</v>
      </c>
      <c r="F351" s="31" t="s">
        <v>6017</v>
      </c>
      <c r="G351" s="32" t="s">
        <v>292</v>
      </c>
      <c r="H351" s="32" t="s">
        <v>2538</v>
      </c>
      <c r="I351" s="28" t="e">
        <f>_xlfn.XLOOKUP(C351,'様式Ⅲ－1(女子)'!$D$19:$D$89,'様式Ⅲ－1(女子)'!$J$19:$J$89)</f>
        <v>#N/A</v>
      </c>
      <c r="Q351" s="32"/>
    </row>
    <row r="352" spans="1:17">
      <c r="A352" s="265">
        <v>2351</v>
      </c>
      <c r="B352" s="16" t="s">
        <v>823</v>
      </c>
      <c r="C352" s="32" t="s">
        <v>3714</v>
      </c>
      <c r="D352" s="32" t="s">
        <v>5889</v>
      </c>
      <c r="E352" s="32" t="s">
        <v>5377</v>
      </c>
      <c r="F352" s="31" t="s">
        <v>6017</v>
      </c>
      <c r="G352" s="32" t="s">
        <v>292</v>
      </c>
      <c r="H352" s="32" t="s">
        <v>2542</v>
      </c>
      <c r="I352" s="28" t="e">
        <f>_xlfn.XLOOKUP(C352,'様式Ⅲ－1(女子)'!$D$19:$D$89,'様式Ⅲ－1(女子)'!$J$19:$J$89)</f>
        <v>#N/A</v>
      </c>
      <c r="Q352" s="32"/>
    </row>
    <row r="353" spans="1:17">
      <c r="A353" s="265">
        <v>2352</v>
      </c>
      <c r="B353" s="16" t="s">
        <v>824</v>
      </c>
      <c r="C353" s="32" t="s">
        <v>3256</v>
      </c>
      <c r="D353" s="32" t="s">
        <v>5890</v>
      </c>
      <c r="E353" s="32" t="s">
        <v>5377</v>
      </c>
      <c r="F353" s="31" t="s">
        <v>6017</v>
      </c>
      <c r="G353" s="32" t="s">
        <v>292</v>
      </c>
      <c r="H353" s="32" t="s">
        <v>2538</v>
      </c>
      <c r="I353" s="28" t="e">
        <f>_xlfn.XLOOKUP(C353,'様式Ⅲ－1(女子)'!$D$19:$D$89,'様式Ⅲ－1(女子)'!$J$19:$J$89)</f>
        <v>#N/A</v>
      </c>
      <c r="Q353" s="32"/>
    </row>
    <row r="354" spans="1:17">
      <c r="A354" s="265">
        <v>2353</v>
      </c>
      <c r="B354" s="16" t="s">
        <v>825</v>
      </c>
      <c r="C354" s="32" t="s">
        <v>3713</v>
      </c>
      <c r="D354" s="32" t="s">
        <v>5891</v>
      </c>
      <c r="E354" s="32" t="s">
        <v>5377</v>
      </c>
      <c r="F354" s="31" t="s">
        <v>6017</v>
      </c>
      <c r="G354" s="32" t="s">
        <v>292</v>
      </c>
      <c r="H354" s="32" t="s">
        <v>2542</v>
      </c>
      <c r="I354" s="28" t="e">
        <f>_xlfn.XLOOKUP(C354,'様式Ⅲ－1(女子)'!$D$19:$D$89,'様式Ⅲ－1(女子)'!$J$19:$J$89)</f>
        <v>#N/A</v>
      </c>
      <c r="Q354" s="32"/>
    </row>
    <row r="355" spans="1:17">
      <c r="A355" s="265">
        <v>2354</v>
      </c>
      <c r="B355" s="16" t="s">
        <v>826</v>
      </c>
      <c r="C355" s="32" t="s">
        <v>3712</v>
      </c>
      <c r="D355" s="32" t="s">
        <v>5892</v>
      </c>
      <c r="E355" s="32" t="s">
        <v>5377</v>
      </c>
      <c r="F355" s="31" t="s">
        <v>6017</v>
      </c>
      <c r="G355" s="32" t="s">
        <v>292</v>
      </c>
      <c r="H355" s="32" t="s">
        <v>2542</v>
      </c>
      <c r="I355" s="28" t="e">
        <f>_xlfn.XLOOKUP(C355,'様式Ⅲ－1(女子)'!$D$19:$D$89,'様式Ⅲ－1(女子)'!$J$19:$J$89)</f>
        <v>#N/A</v>
      </c>
      <c r="Q355" s="32"/>
    </row>
    <row r="356" spans="1:17">
      <c r="A356" s="265">
        <v>2355</v>
      </c>
      <c r="B356" s="16" t="s">
        <v>827</v>
      </c>
      <c r="C356" s="32" t="s">
        <v>3239</v>
      </c>
      <c r="D356" s="32" t="s">
        <v>5893</v>
      </c>
      <c r="E356" s="32" t="s">
        <v>5377</v>
      </c>
      <c r="F356" s="31" t="s">
        <v>6017</v>
      </c>
      <c r="G356" s="32" t="s">
        <v>292</v>
      </c>
      <c r="H356" s="32" t="s">
        <v>2538</v>
      </c>
      <c r="I356" s="28" t="e">
        <f>_xlfn.XLOOKUP(C356,'様式Ⅲ－1(女子)'!$D$19:$D$89,'様式Ⅲ－1(女子)'!$J$19:$J$89)</f>
        <v>#N/A</v>
      </c>
      <c r="Q356" s="32"/>
    </row>
    <row r="357" spans="1:17">
      <c r="A357" s="265">
        <v>2356</v>
      </c>
      <c r="B357" s="16" t="s">
        <v>828</v>
      </c>
      <c r="C357" s="32" t="s">
        <v>3208</v>
      </c>
      <c r="D357" s="32" t="s">
        <v>5894</v>
      </c>
      <c r="E357" s="32" t="s">
        <v>5377</v>
      </c>
      <c r="F357" s="31" t="s">
        <v>6017</v>
      </c>
      <c r="G357" s="32" t="s">
        <v>228</v>
      </c>
      <c r="H357" s="32" t="s">
        <v>2538</v>
      </c>
      <c r="I357" s="28" t="e">
        <f>_xlfn.XLOOKUP(C357,'様式Ⅲ－1(女子)'!$D$19:$D$89,'様式Ⅲ－1(女子)'!$J$19:$J$89)</f>
        <v>#N/A</v>
      </c>
      <c r="Q357" s="32"/>
    </row>
    <row r="358" spans="1:17">
      <c r="A358" s="265">
        <v>2357</v>
      </c>
      <c r="B358" s="16" t="s">
        <v>829</v>
      </c>
      <c r="C358" s="32" t="s">
        <v>3646</v>
      </c>
      <c r="D358" s="32" t="s">
        <v>5895</v>
      </c>
      <c r="E358" s="32" t="s">
        <v>5377</v>
      </c>
      <c r="F358" s="31" t="s">
        <v>6017</v>
      </c>
      <c r="G358" s="32" t="s">
        <v>228</v>
      </c>
      <c r="H358" s="32" t="s">
        <v>2538</v>
      </c>
      <c r="I358" s="28" t="e">
        <f>_xlfn.XLOOKUP(C358,'様式Ⅲ－1(女子)'!$D$19:$D$89,'様式Ⅲ－1(女子)'!$J$19:$J$89)</f>
        <v>#N/A</v>
      </c>
      <c r="Q358" s="32"/>
    </row>
    <row r="359" spans="1:17">
      <c r="A359" s="265">
        <v>2358</v>
      </c>
      <c r="B359" s="16" t="s">
        <v>830</v>
      </c>
      <c r="C359" s="32" t="s">
        <v>3647</v>
      </c>
      <c r="D359" s="32" t="s">
        <v>5896</v>
      </c>
      <c r="E359" s="32" t="s">
        <v>5377</v>
      </c>
      <c r="F359" s="31" t="s">
        <v>6017</v>
      </c>
      <c r="G359" s="32" t="s">
        <v>228</v>
      </c>
      <c r="H359" s="32" t="s">
        <v>2542</v>
      </c>
      <c r="I359" s="28" t="e">
        <f>_xlfn.XLOOKUP(C359,'様式Ⅲ－1(女子)'!$D$19:$D$89,'様式Ⅲ－1(女子)'!$J$19:$J$89)</f>
        <v>#N/A</v>
      </c>
      <c r="Q359" s="32"/>
    </row>
    <row r="360" spans="1:17">
      <c r="A360" s="265">
        <v>2359</v>
      </c>
      <c r="B360" s="16" t="s">
        <v>831</v>
      </c>
      <c r="C360" s="32" t="s">
        <v>3244</v>
      </c>
      <c r="D360" s="32" t="s">
        <v>5897</v>
      </c>
      <c r="E360" s="32" t="s">
        <v>5377</v>
      </c>
      <c r="F360" s="31" t="s">
        <v>6017</v>
      </c>
      <c r="G360" s="32" t="s">
        <v>264</v>
      </c>
      <c r="H360" s="32" t="s">
        <v>2538</v>
      </c>
      <c r="I360" s="28" t="e">
        <f>_xlfn.XLOOKUP(C360,'様式Ⅲ－1(女子)'!$D$19:$D$89,'様式Ⅲ－1(女子)'!$J$19:$J$89)</f>
        <v>#N/A</v>
      </c>
      <c r="Q360" s="32"/>
    </row>
    <row r="361" spans="1:17">
      <c r="A361" s="265">
        <v>2360</v>
      </c>
      <c r="B361" s="16" t="s">
        <v>832</v>
      </c>
      <c r="C361" s="32" t="s">
        <v>5467</v>
      </c>
      <c r="D361" s="32" t="s">
        <v>5898</v>
      </c>
      <c r="E361" s="32" t="s">
        <v>5377</v>
      </c>
      <c r="F361" s="31" t="s">
        <v>6017</v>
      </c>
      <c r="G361" s="32" t="s">
        <v>254</v>
      </c>
      <c r="H361" s="32" t="s">
        <v>2538</v>
      </c>
      <c r="I361" s="28" t="e">
        <f>_xlfn.XLOOKUP(C361,'様式Ⅲ－1(女子)'!$D$19:$D$89,'様式Ⅲ－1(女子)'!$J$19:$J$89)</f>
        <v>#N/A</v>
      </c>
      <c r="Q361" s="32"/>
    </row>
    <row r="362" spans="1:17">
      <c r="A362" s="265">
        <v>2361</v>
      </c>
      <c r="B362" s="16" t="s">
        <v>833</v>
      </c>
      <c r="C362" s="32" t="s">
        <v>5468</v>
      </c>
      <c r="D362" s="32" t="s">
        <v>5899</v>
      </c>
      <c r="E362" s="32" t="s">
        <v>5377</v>
      </c>
      <c r="F362" s="31" t="s">
        <v>6017</v>
      </c>
      <c r="G362" s="32" t="s">
        <v>260</v>
      </c>
      <c r="H362" s="32" t="s">
        <v>2536</v>
      </c>
      <c r="I362" s="28" t="e">
        <f>_xlfn.XLOOKUP(C362,'様式Ⅲ－1(女子)'!$D$19:$D$89,'様式Ⅲ－1(女子)'!$J$19:$J$89)</f>
        <v>#N/A</v>
      </c>
      <c r="Q362" s="32"/>
    </row>
    <row r="363" spans="1:17">
      <c r="A363" s="265">
        <v>2362</v>
      </c>
      <c r="B363" s="16" t="s">
        <v>834</v>
      </c>
      <c r="C363" s="32" t="s">
        <v>3686</v>
      </c>
      <c r="D363" s="32" t="s">
        <v>5900</v>
      </c>
      <c r="E363" s="32" t="s">
        <v>5377</v>
      </c>
      <c r="F363" s="31" t="s">
        <v>6017</v>
      </c>
      <c r="G363" s="32" t="s">
        <v>267</v>
      </c>
      <c r="H363" s="32" t="s">
        <v>2543</v>
      </c>
      <c r="I363" s="28" t="e">
        <f>_xlfn.XLOOKUP(C363,'様式Ⅲ－1(女子)'!$D$19:$D$89,'様式Ⅲ－1(女子)'!$J$19:$J$89)</f>
        <v>#N/A</v>
      </c>
      <c r="Q363" s="32"/>
    </row>
    <row r="364" spans="1:17">
      <c r="A364" s="265">
        <v>2363</v>
      </c>
      <c r="B364" s="16" t="s">
        <v>835</v>
      </c>
      <c r="C364" s="32" t="s">
        <v>2556</v>
      </c>
      <c r="D364" s="32" t="s">
        <v>5901</v>
      </c>
      <c r="E364" s="32" t="s">
        <v>5377</v>
      </c>
      <c r="F364" s="31" t="s">
        <v>6017</v>
      </c>
      <c r="G364" s="32" t="s">
        <v>280</v>
      </c>
      <c r="H364" s="32" t="s">
        <v>2543</v>
      </c>
      <c r="I364" s="28" t="e">
        <f>_xlfn.XLOOKUP(C364,'様式Ⅲ－1(女子)'!$D$19:$D$89,'様式Ⅲ－1(女子)'!$J$19:$J$89)</f>
        <v>#N/A</v>
      </c>
      <c r="Q364" s="32"/>
    </row>
    <row r="365" spans="1:17">
      <c r="A365" s="265">
        <v>2364</v>
      </c>
      <c r="B365" s="16" t="s">
        <v>836</v>
      </c>
      <c r="C365" s="32" t="s">
        <v>3741</v>
      </c>
      <c r="D365" s="32" t="s">
        <v>5902</v>
      </c>
      <c r="E365" s="32" t="s">
        <v>5377</v>
      </c>
      <c r="F365" s="31" t="s">
        <v>6017</v>
      </c>
      <c r="G365" s="32" t="s">
        <v>271</v>
      </c>
      <c r="H365" s="32" t="s">
        <v>2542</v>
      </c>
      <c r="I365" s="28" t="e">
        <f>_xlfn.XLOOKUP(C365,'様式Ⅲ－1(女子)'!$D$19:$D$89,'様式Ⅲ－1(女子)'!$J$19:$J$89)</f>
        <v>#N/A</v>
      </c>
      <c r="Q365" s="32"/>
    </row>
    <row r="366" spans="1:17">
      <c r="A366" s="265">
        <v>2365</v>
      </c>
      <c r="B366" s="16" t="s">
        <v>837</v>
      </c>
      <c r="C366" s="32" t="s">
        <v>2547</v>
      </c>
      <c r="D366" s="32" t="s">
        <v>5903</v>
      </c>
      <c r="E366" s="32" t="s">
        <v>5377</v>
      </c>
      <c r="F366" s="31" t="s">
        <v>6017</v>
      </c>
      <c r="G366" s="32" t="s">
        <v>271</v>
      </c>
      <c r="H366" s="32" t="s">
        <v>424</v>
      </c>
      <c r="I366" s="28" t="e">
        <f>_xlfn.XLOOKUP(C366,'様式Ⅲ－1(女子)'!$D$19:$D$89,'様式Ⅲ－1(女子)'!$J$19:$J$89)</f>
        <v>#N/A</v>
      </c>
      <c r="Q366" s="32"/>
    </row>
    <row r="367" spans="1:17">
      <c r="A367" s="265">
        <v>2366</v>
      </c>
      <c r="B367" s="16" t="s">
        <v>838</v>
      </c>
      <c r="C367" s="32" t="s">
        <v>5469</v>
      </c>
      <c r="D367" s="32" t="s">
        <v>5904</v>
      </c>
      <c r="E367" s="32" t="s">
        <v>5377</v>
      </c>
      <c r="F367" s="31" t="s">
        <v>6017</v>
      </c>
      <c r="G367" s="32" t="s">
        <v>2558</v>
      </c>
      <c r="H367" s="32" t="s">
        <v>2536</v>
      </c>
      <c r="I367" s="28" t="e">
        <f>_xlfn.XLOOKUP(C367,'様式Ⅲ－1(女子)'!$D$19:$D$89,'様式Ⅲ－1(女子)'!$J$19:$J$89)</f>
        <v>#N/A</v>
      </c>
      <c r="Q367" s="32"/>
    </row>
    <row r="368" spans="1:17">
      <c r="A368" s="265">
        <v>2367</v>
      </c>
      <c r="B368" s="16" t="s">
        <v>839</v>
      </c>
      <c r="C368" s="32" t="s">
        <v>5470</v>
      </c>
      <c r="D368" s="32" t="s">
        <v>5905</v>
      </c>
      <c r="E368" s="32" t="s">
        <v>5377</v>
      </c>
      <c r="F368" s="31" t="s">
        <v>6017</v>
      </c>
      <c r="G368" s="32" t="s">
        <v>2558</v>
      </c>
      <c r="H368" s="32" t="s">
        <v>2536</v>
      </c>
      <c r="I368" s="28" t="e">
        <f>_xlfn.XLOOKUP(C368,'様式Ⅲ－1(女子)'!$D$19:$D$89,'様式Ⅲ－1(女子)'!$J$19:$J$89)</f>
        <v>#N/A</v>
      </c>
      <c r="Q368" s="32"/>
    </row>
    <row r="369" spans="1:17">
      <c r="A369" s="265">
        <v>2368</v>
      </c>
      <c r="B369" s="16" t="s">
        <v>840</v>
      </c>
      <c r="C369" s="32" t="s">
        <v>2706</v>
      </c>
      <c r="D369" s="32" t="s">
        <v>5906</v>
      </c>
      <c r="E369" s="32" t="s">
        <v>5377</v>
      </c>
      <c r="F369" s="31" t="s">
        <v>6017</v>
      </c>
      <c r="G369" s="32" t="s">
        <v>2558</v>
      </c>
      <c r="H369" s="32" t="s">
        <v>2537</v>
      </c>
      <c r="I369" s="28" t="e">
        <f>_xlfn.XLOOKUP(C369,'様式Ⅲ－1(女子)'!$D$19:$D$89,'様式Ⅲ－1(女子)'!$J$19:$J$89)</f>
        <v>#N/A</v>
      </c>
      <c r="Q369" s="32"/>
    </row>
    <row r="370" spans="1:17">
      <c r="A370" s="265">
        <v>2369</v>
      </c>
      <c r="B370" s="16" t="s">
        <v>841</v>
      </c>
      <c r="C370" s="32" t="s">
        <v>5471</v>
      </c>
      <c r="D370" s="32" t="s">
        <v>5907</v>
      </c>
      <c r="E370" s="32" t="s">
        <v>5377</v>
      </c>
      <c r="F370" s="31" t="s">
        <v>6017</v>
      </c>
      <c r="G370" s="32" t="s">
        <v>295</v>
      </c>
      <c r="H370" s="32" t="s">
        <v>2536</v>
      </c>
      <c r="I370" s="28" t="e">
        <f>_xlfn.XLOOKUP(C370,'様式Ⅲ－1(女子)'!$D$19:$D$89,'様式Ⅲ－1(女子)'!$J$19:$J$89)</f>
        <v>#N/A</v>
      </c>
      <c r="Q370" s="32"/>
    </row>
    <row r="371" spans="1:17">
      <c r="A371" s="265">
        <v>2370</v>
      </c>
      <c r="B371" s="16" t="s">
        <v>842</v>
      </c>
      <c r="C371" s="32" t="s">
        <v>5472</v>
      </c>
      <c r="D371" s="32" t="s">
        <v>5908</v>
      </c>
      <c r="E371" s="32" t="s">
        <v>5377</v>
      </c>
      <c r="F371" s="31" t="s">
        <v>6017</v>
      </c>
      <c r="G371" s="32" t="s">
        <v>183</v>
      </c>
      <c r="H371" s="32" t="s">
        <v>2537</v>
      </c>
      <c r="I371" s="28" t="e">
        <f>_xlfn.XLOOKUP(C371,'様式Ⅲ－1(女子)'!$D$19:$D$89,'様式Ⅲ－1(女子)'!$J$19:$J$89)</f>
        <v>#N/A</v>
      </c>
      <c r="Q371" s="32"/>
    </row>
    <row r="372" spans="1:17">
      <c r="A372" s="265">
        <v>2371</v>
      </c>
      <c r="B372" s="16" t="s">
        <v>843</v>
      </c>
      <c r="C372" s="32" t="s">
        <v>5473</v>
      </c>
      <c r="D372" s="32" t="s">
        <v>5909</v>
      </c>
      <c r="E372" s="32" t="s">
        <v>5377</v>
      </c>
      <c r="F372" s="31" t="s">
        <v>6017</v>
      </c>
      <c r="G372" s="32" t="s">
        <v>183</v>
      </c>
      <c r="H372" s="32" t="s">
        <v>2536</v>
      </c>
      <c r="I372" s="28" t="e">
        <f>_xlfn.XLOOKUP(C372,'様式Ⅲ－1(女子)'!$D$19:$D$89,'様式Ⅲ－1(女子)'!$J$19:$J$89)</f>
        <v>#N/A</v>
      </c>
      <c r="Q372" s="32"/>
    </row>
    <row r="373" spans="1:17">
      <c r="A373" s="265">
        <v>2372</v>
      </c>
      <c r="B373" s="16" t="s">
        <v>844</v>
      </c>
      <c r="C373" s="32" t="s">
        <v>5474</v>
      </c>
      <c r="D373" s="32" t="s">
        <v>5910</v>
      </c>
      <c r="E373" s="32" t="s">
        <v>5377</v>
      </c>
      <c r="F373" s="31" t="s">
        <v>6017</v>
      </c>
      <c r="G373" s="32" t="s">
        <v>183</v>
      </c>
      <c r="H373" s="32" t="s">
        <v>2536</v>
      </c>
      <c r="I373" s="28" t="e">
        <f>_xlfn.XLOOKUP(C373,'様式Ⅲ－1(女子)'!$D$19:$D$89,'様式Ⅲ－1(女子)'!$J$19:$J$89)</f>
        <v>#N/A</v>
      </c>
      <c r="Q373" s="32"/>
    </row>
    <row r="374" spans="1:17">
      <c r="A374" s="265">
        <v>2373</v>
      </c>
      <c r="B374" s="16" t="s">
        <v>845</v>
      </c>
      <c r="C374" s="32" t="s">
        <v>5475</v>
      </c>
      <c r="D374" s="32" t="s">
        <v>5911</v>
      </c>
      <c r="E374" s="32" t="s">
        <v>5377</v>
      </c>
      <c r="F374" s="31" t="s">
        <v>6017</v>
      </c>
      <c r="G374" s="32" t="s">
        <v>183</v>
      </c>
      <c r="H374" s="32" t="s">
        <v>2536</v>
      </c>
      <c r="I374" s="28" t="e">
        <f>_xlfn.XLOOKUP(C374,'様式Ⅲ－1(女子)'!$D$19:$D$89,'様式Ⅲ－1(女子)'!$J$19:$J$89)</f>
        <v>#N/A</v>
      </c>
      <c r="Q374" s="32"/>
    </row>
    <row r="375" spans="1:17">
      <c r="A375" s="265">
        <v>2374</v>
      </c>
      <c r="B375" s="16" t="s">
        <v>846</v>
      </c>
      <c r="C375" s="32" t="s">
        <v>5476</v>
      </c>
      <c r="D375" s="32" t="s">
        <v>5912</v>
      </c>
      <c r="E375" s="32" t="s">
        <v>5377</v>
      </c>
      <c r="F375" s="31" t="s">
        <v>6017</v>
      </c>
      <c r="G375" s="32" t="s">
        <v>206</v>
      </c>
      <c r="H375" s="32" t="s">
        <v>2536</v>
      </c>
      <c r="I375" s="28" t="e">
        <f>_xlfn.XLOOKUP(C375,'様式Ⅲ－1(女子)'!$D$19:$D$89,'様式Ⅲ－1(女子)'!$J$19:$J$89)</f>
        <v>#N/A</v>
      </c>
      <c r="Q375" s="32"/>
    </row>
    <row r="376" spans="1:17">
      <c r="A376" s="265">
        <v>2375</v>
      </c>
      <c r="B376" s="16" t="s">
        <v>847</v>
      </c>
      <c r="C376" s="32" t="s">
        <v>5477</v>
      </c>
      <c r="D376" s="32" t="s">
        <v>5913</v>
      </c>
      <c r="E376" s="32" t="s">
        <v>5377</v>
      </c>
      <c r="F376" s="31" t="s">
        <v>6017</v>
      </c>
      <c r="G376" s="32" t="s">
        <v>206</v>
      </c>
      <c r="H376" s="32" t="s">
        <v>2536</v>
      </c>
      <c r="I376" s="28" t="e">
        <f>_xlfn.XLOOKUP(C376,'様式Ⅲ－1(女子)'!$D$19:$D$89,'様式Ⅲ－1(女子)'!$J$19:$J$89)</f>
        <v>#N/A</v>
      </c>
      <c r="Q376" s="32"/>
    </row>
    <row r="377" spans="1:17">
      <c r="A377" s="265">
        <v>2376</v>
      </c>
      <c r="B377" s="16" t="s">
        <v>848</v>
      </c>
      <c r="C377" s="32" t="s">
        <v>5478</v>
      </c>
      <c r="D377" s="32" t="s">
        <v>5914</v>
      </c>
      <c r="E377" s="32" t="s">
        <v>5377</v>
      </c>
      <c r="F377" s="31" t="s">
        <v>6017</v>
      </c>
      <c r="G377" s="32" t="s">
        <v>228</v>
      </c>
      <c r="H377" s="32" t="s">
        <v>2536</v>
      </c>
      <c r="I377" s="28" t="e">
        <f>_xlfn.XLOOKUP(C377,'様式Ⅲ－1(女子)'!$D$19:$D$89,'様式Ⅲ－1(女子)'!$J$19:$J$89)</f>
        <v>#N/A</v>
      </c>
      <c r="Q377" s="32"/>
    </row>
    <row r="378" spans="1:17">
      <c r="A378" s="265">
        <v>2377</v>
      </c>
      <c r="B378" s="16" t="s">
        <v>849</v>
      </c>
      <c r="C378" s="32" t="s">
        <v>5479</v>
      </c>
      <c r="D378" s="32" t="s">
        <v>5915</v>
      </c>
      <c r="E378" s="32" t="s">
        <v>5377</v>
      </c>
      <c r="F378" s="31" t="s">
        <v>6017</v>
      </c>
      <c r="G378" s="32" t="s">
        <v>264</v>
      </c>
      <c r="H378" s="32" t="s">
        <v>2536</v>
      </c>
      <c r="I378" s="28" t="e">
        <f>_xlfn.XLOOKUP(C378,'様式Ⅲ－1(女子)'!$D$19:$D$89,'様式Ⅲ－1(女子)'!$J$19:$J$89)</f>
        <v>#N/A</v>
      </c>
      <c r="Q378" s="32"/>
    </row>
    <row r="379" spans="1:17">
      <c r="A379" s="265">
        <v>2378</v>
      </c>
      <c r="B379" s="16" t="s">
        <v>850</v>
      </c>
      <c r="C379" s="32" t="s">
        <v>5480</v>
      </c>
      <c r="D379" s="32" t="s">
        <v>5916</v>
      </c>
      <c r="E379" s="32" t="s">
        <v>5377</v>
      </c>
      <c r="F379" s="31" t="s">
        <v>6017</v>
      </c>
      <c r="G379" s="32" t="s">
        <v>264</v>
      </c>
      <c r="H379" s="32" t="s">
        <v>2536</v>
      </c>
      <c r="I379" s="28" t="e">
        <f>_xlfn.XLOOKUP(C379,'様式Ⅲ－1(女子)'!$D$19:$D$89,'様式Ⅲ－1(女子)'!$J$19:$J$89)</f>
        <v>#N/A</v>
      </c>
      <c r="Q379" s="32"/>
    </row>
    <row r="380" spans="1:17">
      <c r="A380" s="265">
        <v>2379</v>
      </c>
      <c r="B380" s="16" t="s">
        <v>851</v>
      </c>
      <c r="C380" s="32" t="s">
        <v>5481</v>
      </c>
      <c r="D380" s="32" t="s">
        <v>5917</v>
      </c>
      <c r="E380" s="32" t="s">
        <v>5377</v>
      </c>
      <c r="F380" s="31" t="s">
        <v>6017</v>
      </c>
      <c r="G380" s="32" t="s">
        <v>264</v>
      </c>
      <c r="H380" s="32" t="s">
        <v>2536</v>
      </c>
      <c r="I380" s="28" t="e">
        <f>_xlfn.XLOOKUP(C380,'様式Ⅲ－1(女子)'!$D$19:$D$89,'様式Ⅲ－1(女子)'!$J$19:$J$89)</f>
        <v>#N/A</v>
      </c>
      <c r="Q380" s="32"/>
    </row>
    <row r="381" spans="1:17">
      <c r="A381" s="265">
        <v>2380</v>
      </c>
      <c r="B381" s="16" t="s">
        <v>852</v>
      </c>
      <c r="C381" s="32" t="s">
        <v>5482</v>
      </c>
      <c r="D381" s="32" t="s">
        <v>5918</v>
      </c>
      <c r="E381" s="32" t="s">
        <v>5377</v>
      </c>
      <c r="F381" s="31" t="s">
        <v>6017</v>
      </c>
      <c r="G381" s="32" t="s">
        <v>248</v>
      </c>
      <c r="H381" s="32" t="s">
        <v>2536</v>
      </c>
      <c r="I381" s="28" t="e">
        <f>_xlfn.XLOOKUP(C381,'様式Ⅲ－1(女子)'!$D$19:$D$89,'様式Ⅲ－1(女子)'!$J$19:$J$89)</f>
        <v>#N/A</v>
      </c>
      <c r="Q381" s="32"/>
    </row>
    <row r="382" spans="1:17">
      <c r="A382" s="265">
        <v>2381</v>
      </c>
      <c r="B382" s="16" t="s">
        <v>853</v>
      </c>
      <c r="C382" s="32" t="s">
        <v>5483</v>
      </c>
      <c r="D382" s="32" t="s">
        <v>5919</v>
      </c>
      <c r="E382" s="32" t="s">
        <v>5377</v>
      </c>
      <c r="F382" s="31" t="s">
        <v>6017</v>
      </c>
      <c r="G382" s="32" t="s">
        <v>248</v>
      </c>
      <c r="H382" s="32" t="s">
        <v>2536</v>
      </c>
      <c r="I382" s="28" t="e">
        <f>_xlfn.XLOOKUP(C382,'様式Ⅲ－1(女子)'!$D$19:$D$89,'様式Ⅲ－1(女子)'!$J$19:$J$89)</f>
        <v>#N/A</v>
      </c>
      <c r="Q382" s="32"/>
    </row>
    <row r="383" spans="1:17">
      <c r="A383" s="265">
        <v>2382</v>
      </c>
      <c r="B383" s="16" t="s">
        <v>854</v>
      </c>
      <c r="C383" s="32" t="s">
        <v>5484</v>
      </c>
      <c r="D383" s="32" t="s">
        <v>5920</v>
      </c>
      <c r="E383" s="32" t="s">
        <v>5377</v>
      </c>
      <c r="F383" s="31" t="s">
        <v>6017</v>
      </c>
      <c r="G383" s="32" t="s">
        <v>248</v>
      </c>
      <c r="H383" s="32" t="s">
        <v>2536</v>
      </c>
      <c r="I383" s="28" t="e">
        <f>_xlfn.XLOOKUP(C383,'様式Ⅲ－1(女子)'!$D$19:$D$89,'様式Ⅲ－1(女子)'!$J$19:$J$89)</f>
        <v>#N/A</v>
      </c>
      <c r="Q383" s="32"/>
    </row>
    <row r="384" spans="1:17">
      <c r="A384" s="265">
        <v>2383</v>
      </c>
      <c r="B384" s="16" t="s">
        <v>855</v>
      </c>
      <c r="C384" s="32" t="s">
        <v>5485</v>
      </c>
      <c r="D384" s="32" t="s">
        <v>5921</v>
      </c>
      <c r="E384" s="32" t="s">
        <v>5377</v>
      </c>
      <c r="F384" s="31" t="s">
        <v>6017</v>
      </c>
      <c r="G384" s="32" t="s">
        <v>248</v>
      </c>
      <c r="H384" s="32" t="s">
        <v>2536</v>
      </c>
      <c r="I384" s="28" t="e">
        <f>_xlfn.XLOOKUP(C384,'様式Ⅲ－1(女子)'!$D$19:$D$89,'様式Ⅲ－1(女子)'!$J$19:$J$89)</f>
        <v>#N/A</v>
      </c>
      <c r="Q384" s="32"/>
    </row>
    <row r="385" spans="1:17">
      <c r="A385" s="265">
        <v>2384</v>
      </c>
      <c r="B385" s="16" t="s">
        <v>856</v>
      </c>
      <c r="C385" s="32" t="s">
        <v>5486</v>
      </c>
      <c r="D385" s="32" t="s">
        <v>5922</v>
      </c>
      <c r="E385" s="32" t="s">
        <v>5377</v>
      </c>
      <c r="F385" s="31" t="s">
        <v>6017</v>
      </c>
      <c r="G385" s="32" t="s">
        <v>271</v>
      </c>
      <c r="H385" s="32" t="s">
        <v>2536</v>
      </c>
      <c r="I385" s="28" t="e">
        <f>_xlfn.XLOOKUP(C385,'様式Ⅲ－1(女子)'!$D$19:$D$89,'様式Ⅲ－1(女子)'!$J$19:$J$89)</f>
        <v>#N/A</v>
      </c>
      <c r="Q385" s="32"/>
    </row>
    <row r="386" spans="1:17">
      <c r="A386" s="265">
        <v>2385</v>
      </c>
      <c r="B386" s="16" t="s">
        <v>857</v>
      </c>
      <c r="C386" s="32" t="s">
        <v>5487</v>
      </c>
      <c r="D386" s="32" t="s">
        <v>5923</v>
      </c>
      <c r="E386" s="32" t="s">
        <v>5377</v>
      </c>
      <c r="F386" s="31" t="s">
        <v>6017</v>
      </c>
      <c r="G386" s="32" t="s">
        <v>274</v>
      </c>
      <c r="H386" s="32" t="s">
        <v>2536</v>
      </c>
      <c r="I386" s="28" t="e">
        <f>_xlfn.XLOOKUP(C386,'様式Ⅲ－1(女子)'!$D$19:$D$89,'様式Ⅲ－1(女子)'!$J$19:$J$89)</f>
        <v>#N/A</v>
      </c>
      <c r="Q386" s="32"/>
    </row>
    <row r="387" spans="1:17">
      <c r="A387" s="265">
        <v>2386</v>
      </c>
      <c r="B387" s="16" t="s">
        <v>858</v>
      </c>
      <c r="C387" s="32" t="s">
        <v>5488</v>
      </c>
      <c r="D387" s="32" t="s">
        <v>5924</v>
      </c>
      <c r="E387" s="32" t="s">
        <v>5377</v>
      </c>
      <c r="F387" s="31" t="s">
        <v>6017</v>
      </c>
      <c r="G387" s="32" t="s">
        <v>274</v>
      </c>
      <c r="H387" s="32" t="s">
        <v>2536</v>
      </c>
      <c r="I387" s="28" t="e">
        <f>_xlfn.XLOOKUP(C387,'様式Ⅲ－1(女子)'!$D$19:$D$89,'様式Ⅲ－1(女子)'!$J$19:$J$89)</f>
        <v>#N/A</v>
      </c>
      <c r="Q387" s="32"/>
    </row>
    <row r="388" spans="1:17">
      <c r="A388" s="265">
        <v>2387</v>
      </c>
      <c r="B388" s="16" t="s">
        <v>859</v>
      </c>
      <c r="C388" s="32" t="s">
        <v>5489</v>
      </c>
      <c r="D388" s="32" t="s">
        <v>5925</v>
      </c>
      <c r="E388" s="32" t="s">
        <v>5377</v>
      </c>
      <c r="F388" s="31" t="s">
        <v>6017</v>
      </c>
      <c r="G388" s="32" t="s">
        <v>274</v>
      </c>
      <c r="H388" s="32" t="s">
        <v>2536</v>
      </c>
      <c r="I388" s="28" t="e">
        <f>_xlfn.XLOOKUP(C388,'様式Ⅲ－1(女子)'!$D$19:$D$89,'様式Ⅲ－1(女子)'!$J$19:$J$89)</f>
        <v>#N/A</v>
      </c>
      <c r="Q388" s="32"/>
    </row>
    <row r="389" spans="1:17">
      <c r="A389" s="265">
        <v>2388</v>
      </c>
      <c r="B389" s="16" t="s">
        <v>860</v>
      </c>
      <c r="C389" s="32" t="s">
        <v>5490</v>
      </c>
      <c r="D389" s="32" t="s">
        <v>5926</v>
      </c>
      <c r="E389" s="32" t="s">
        <v>5377</v>
      </c>
      <c r="F389" s="31" t="s">
        <v>6017</v>
      </c>
      <c r="G389" s="32" t="s">
        <v>274</v>
      </c>
      <c r="H389" s="32" t="s">
        <v>2536</v>
      </c>
      <c r="I389" s="28" t="e">
        <f>_xlfn.XLOOKUP(C389,'様式Ⅲ－1(女子)'!$D$19:$D$89,'様式Ⅲ－1(女子)'!$J$19:$J$89)</f>
        <v>#N/A</v>
      </c>
      <c r="Q389" s="32"/>
    </row>
    <row r="390" spans="1:17">
      <c r="A390" s="265">
        <v>2389</v>
      </c>
      <c r="B390" s="16" t="s">
        <v>861</v>
      </c>
      <c r="C390" s="32" t="s">
        <v>5491</v>
      </c>
      <c r="D390" s="32" t="s">
        <v>5927</v>
      </c>
      <c r="E390" s="32" t="s">
        <v>5377</v>
      </c>
      <c r="F390" s="31" t="s">
        <v>6017</v>
      </c>
      <c r="G390" s="32" t="s">
        <v>274</v>
      </c>
      <c r="H390" s="32" t="s">
        <v>2536</v>
      </c>
      <c r="I390" s="28" t="e">
        <f>_xlfn.XLOOKUP(C390,'様式Ⅲ－1(女子)'!$D$19:$D$89,'様式Ⅲ－1(女子)'!$J$19:$J$89)</f>
        <v>#N/A</v>
      </c>
      <c r="Q390" s="32"/>
    </row>
    <row r="391" spans="1:17">
      <c r="A391" s="265">
        <v>2390</v>
      </c>
      <c r="B391" s="16" t="s">
        <v>862</v>
      </c>
      <c r="C391" s="32" t="s">
        <v>5492</v>
      </c>
      <c r="D391" s="32" t="s">
        <v>5928</v>
      </c>
      <c r="E391" s="32" t="s">
        <v>5377</v>
      </c>
      <c r="F391" s="31" t="s">
        <v>6017</v>
      </c>
      <c r="G391" s="32" t="s">
        <v>228</v>
      </c>
      <c r="H391" s="32" t="s">
        <v>2536</v>
      </c>
      <c r="I391" s="28" t="e">
        <f>_xlfn.XLOOKUP(C391,'様式Ⅲ－1(女子)'!$D$19:$D$89,'様式Ⅲ－1(女子)'!$J$19:$J$89)</f>
        <v>#N/A</v>
      </c>
      <c r="Q391" s="32"/>
    </row>
    <row r="392" spans="1:17">
      <c r="A392" s="265">
        <v>2391</v>
      </c>
      <c r="B392" s="16" t="s">
        <v>863</v>
      </c>
      <c r="C392" s="32" t="s">
        <v>5493</v>
      </c>
      <c r="D392" s="32" t="s">
        <v>5929</v>
      </c>
      <c r="E392" s="32" t="s">
        <v>5377</v>
      </c>
      <c r="F392" s="31" t="s">
        <v>6017</v>
      </c>
      <c r="G392" s="32" t="s">
        <v>228</v>
      </c>
      <c r="H392" s="32" t="s">
        <v>2536</v>
      </c>
      <c r="I392" s="28" t="e">
        <f>_xlfn.XLOOKUP(C392,'様式Ⅲ－1(女子)'!$D$19:$D$89,'様式Ⅲ－1(女子)'!$J$19:$J$89)</f>
        <v>#N/A</v>
      </c>
      <c r="Q392" s="32"/>
    </row>
    <row r="393" spans="1:17">
      <c r="A393" s="265">
        <v>2392</v>
      </c>
      <c r="B393" s="16" t="s">
        <v>864</v>
      </c>
      <c r="C393" s="32" t="s">
        <v>5494</v>
      </c>
      <c r="D393" s="32" t="s">
        <v>5930</v>
      </c>
      <c r="E393" s="32" t="s">
        <v>5377</v>
      </c>
      <c r="F393" s="31" t="s">
        <v>6017</v>
      </c>
      <c r="G393" s="32" t="s">
        <v>248</v>
      </c>
      <c r="H393" s="32" t="s">
        <v>2536</v>
      </c>
      <c r="I393" s="28" t="e">
        <f>_xlfn.XLOOKUP(C393,'様式Ⅲ－1(女子)'!$D$19:$D$89,'様式Ⅲ－1(女子)'!$J$19:$J$89)</f>
        <v>#N/A</v>
      </c>
      <c r="Q393" s="32"/>
    </row>
    <row r="394" spans="1:17">
      <c r="A394" s="265">
        <v>2393</v>
      </c>
      <c r="B394" s="16" t="s">
        <v>865</v>
      </c>
      <c r="C394" s="32" t="s">
        <v>5495</v>
      </c>
      <c r="D394" s="32" t="s">
        <v>5931</v>
      </c>
      <c r="E394" s="32" t="s">
        <v>5377</v>
      </c>
      <c r="F394" s="31" t="s">
        <v>6017</v>
      </c>
      <c r="G394" s="32" t="s">
        <v>248</v>
      </c>
      <c r="H394" s="32" t="s">
        <v>2536</v>
      </c>
      <c r="I394" s="28" t="e">
        <f>_xlfn.XLOOKUP(C394,'様式Ⅲ－1(女子)'!$D$19:$D$89,'様式Ⅲ－1(女子)'!$J$19:$J$89)</f>
        <v>#N/A</v>
      </c>
      <c r="Q394" s="32"/>
    </row>
    <row r="395" spans="1:17">
      <c r="A395" s="265">
        <v>2394</v>
      </c>
      <c r="B395" s="16" t="s">
        <v>866</v>
      </c>
      <c r="C395" s="32" t="s">
        <v>5496</v>
      </c>
      <c r="D395" s="32" t="s">
        <v>5932</v>
      </c>
      <c r="E395" s="32" t="s">
        <v>5377</v>
      </c>
      <c r="F395" s="31" t="s">
        <v>6017</v>
      </c>
      <c r="G395" s="32" t="s">
        <v>271</v>
      </c>
      <c r="H395" s="32" t="s">
        <v>2536</v>
      </c>
      <c r="I395" s="28" t="e">
        <f>_xlfn.XLOOKUP(C395,'様式Ⅲ－1(女子)'!$D$19:$D$89,'様式Ⅲ－1(女子)'!$J$19:$J$89)</f>
        <v>#N/A</v>
      </c>
      <c r="Q395" s="32"/>
    </row>
    <row r="396" spans="1:17">
      <c r="A396" s="265">
        <v>2395</v>
      </c>
      <c r="B396" s="16" t="s">
        <v>867</v>
      </c>
      <c r="C396" s="32" t="s">
        <v>5497</v>
      </c>
      <c r="D396" s="32" t="s">
        <v>5933</v>
      </c>
      <c r="E396" s="32" t="s">
        <v>5377</v>
      </c>
      <c r="F396" s="31" t="s">
        <v>6017</v>
      </c>
      <c r="G396" s="32" t="s">
        <v>271</v>
      </c>
      <c r="H396" s="32" t="s">
        <v>2542</v>
      </c>
      <c r="I396" s="28" t="e">
        <f>_xlfn.XLOOKUP(C396,'様式Ⅲ－1(女子)'!$D$19:$D$89,'様式Ⅲ－1(女子)'!$J$19:$J$89)</f>
        <v>#N/A</v>
      </c>
      <c r="Q396" s="32"/>
    </row>
    <row r="397" spans="1:17">
      <c r="A397" s="265">
        <v>2396</v>
      </c>
      <c r="B397" s="16" t="s">
        <v>868</v>
      </c>
      <c r="C397" s="32" t="s">
        <v>5498</v>
      </c>
      <c r="D397" s="32" t="s">
        <v>5934</v>
      </c>
      <c r="E397" s="32" t="s">
        <v>5377</v>
      </c>
      <c r="F397" s="31" t="s">
        <v>6017</v>
      </c>
      <c r="G397" s="32" t="s">
        <v>231</v>
      </c>
      <c r="H397" s="32" t="s">
        <v>2536</v>
      </c>
      <c r="I397" s="28" t="e">
        <f>_xlfn.XLOOKUP(C397,'様式Ⅲ－1(女子)'!$D$19:$D$89,'様式Ⅲ－1(女子)'!$J$19:$J$89)</f>
        <v>#N/A</v>
      </c>
      <c r="Q397" s="32"/>
    </row>
    <row r="398" spans="1:17">
      <c r="A398" s="265">
        <v>2397</v>
      </c>
      <c r="B398" s="16" t="s">
        <v>869</v>
      </c>
      <c r="C398" s="32" t="s">
        <v>5499</v>
      </c>
      <c r="D398" s="32" t="s">
        <v>5935</v>
      </c>
      <c r="E398" s="32" t="s">
        <v>5377</v>
      </c>
      <c r="F398" s="31" t="s">
        <v>6017</v>
      </c>
      <c r="G398" s="32" t="s">
        <v>231</v>
      </c>
      <c r="H398" s="32" t="s">
        <v>2536</v>
      </c>
      <c r="I398" s="28" t="e">
        <f>_xlfn.XLOOKUP(C398,'様式Ⅲ－1(女子)'!$D$19:$D$89,'様式Ⅲ－1(女子)'!$J$19:$J$89)</f>
        <v>#N/A</v>
      </c>
      <c r="Q398" s="32"/>
    </row>
    <row r="399" spans="1:17">
      <c r="A399" s="265">
        <v>2398</v>
      </c>
      <c r="B399" s="16" t="s">
        <v>870</v>
      </c>
      <c r="C399" s="32" t="s">
        <v>5500</v>
      </c>
      <c r="D399" s="32" t="s">
        <v>5936</v>
      </c>
      <c r="E399" s="32" t="s">
        <v>5377</v>
      </c>
      <c r="F399" s="31" t="s">
        <v>6017</v>
      </c>
      <c r="G399" s="32" t="s">
        <v>280</v>
      </c>
      <c r="H399" s="32" t="s">
        <v>429</v>
      </c>
      <c r="I399" s="28" t="e">
        <f>_xlfn.XLOOKUP(C399,'様式Ⅲ－1(女子)'!$D$19:$D$89,'様式Ⅲ－1(女子)'!$J$19:$J$89)</f>
        <v>#N/A</v>
      </c>
      <c r="Q399" s="32"/>
    </row>
    <row r="400" spans="1:17">
      <c r="A400" s="265">
        <v>2399</v>
      </c>
      <c r="B400" s="16" t="s">
        <v>871</v>
      </c>
      <c r="C400" s="32" t="s">
        <v>5501</v>
      </c>
      <c r="D400" s="32" t="s">
        <v>5937</v>
      </c>
      <c r="E400" s="32" t="s">
        <v>5377</v>
      </c>
      <c r="F400" s="31" t="s">
        <v>6017</v>
      </c>
      <c r="G400" s="32" t="s">
        <v>254</v>
      </c>
      <c r="H400" s="32" t="s">
        <v>2536</v>
      </c>
      <c r="I400" s="28" t="e">
        <f>_xlfn.XLOOKUP(C400,'様式Ⅲ－1(女子)'!$D$19:$D$89,'様式Ⅲ－1(女子)'!$J$19:$J$89)</f>
        <v>#N/A</v>
      </c>
      <c r="Q400" s="32"/>
    </row>
    <row r="401" spans="1:17">
      <c r="A401" s="265">
        <v>2400</v>
      </c>
      <c r="B401" s="16" t="s">
        <v>872</v>
      </c>
      <c r="C401" s="32" t="s">
        <v>5502</v>
      </c>
      <c r="D401" s="32" t="s">
        <v>5938</v>
      </c>
      <c r="E401" s="32" t="s">
        <v>5377</v>
      </c>
      <c r="F401" s="31" t="s">
        <v>6017</v>
      </c>
      <c r="G401" s="32" t="s">
        <v>292</v>
      </c>
      <c r="H401" s="32" t="s">
        <v>2536</v>
      </c>
      <c r="I401" s="28" t="e">
        <f>_xlfn.XLOOKUP(C401,'様式Ⅲ－1(女子)'!$D$19:$D$89,'様式Ⅲ－1(女子)'!$J$19:$J$89)</f>
        <v>#N/A</v>
      </c>
      <c r="Q401" s="32"/>
    </row>
    <row r="402" spans="1:17">
      <c r="A402" s="265">
        <v>2401</v>
      </c>
      <c r="B402" s="16" t="s">
        <v>873</v>
      </c>
      <c r="C402" s="32" t="s">
        <v>5503</v>
      </c>
      <c r="D402" s="32" t="s">
        <v>5939</v>
      </c>
      <c r="E402" s="32" t="s">
        <v>5377</v>
      </c>
      <c r="F402" s="31" t="s">
        <v>6017</v>
      </c>
      <c r="G402" s="32" t="s">
        <v>223</v>
      </c>
      <c r="H402" s="32" t="s">
        <v>2536</v>
      </c>
      <c r="I402" s="28" t="e">
        <f>_xlfn.XLOOKUP(C402,'様式Ⅲ－1(女子)'!$D$19:$D$89,'様式Ⅲ－1(女子)'!$J$19:$J$89)</f>
        <v>#N/A</v>
      </c>
      <c r="Q402" s="32"/>
    </row>
    <row r="403" spans="1:17">
      <c r="A403" s="265">
        <v>2402</v>
      </c>
      <c r="B403" s="16" t="s">
        <v>874</v>
      </c>
      <c r="C403" s="32" t="s">
        <v>5504</v>
      </c>
      <c r="D403" s="32" t="s">
        <v>5940</v>
      </c>
      <c r="E403" s="32" t="s">
        <v>5377</v>
      </c>
      <c r="F403" s="31" t="s">
        <v>6017</v>
      </c>
      <c r="G403" s="32" t="s">
        <v>223</v>
      </c>
      <c r="H403" s="32" t="s">
        <v>2536</v>
      </c>
      <c r="I403" s="28" t="e">
        <f>_xlfn.XLOOKUP(C403,'様式Ⅲ－1(女子)'!$D$19:$D$89,'様式Ⅲ－1(女子)'!$J$19:$J$89)</f>
        <v>#N/A</v>
      </c>
      <c r="Q403" s="32"/>
    </row>
    <row r="404" spans="1:17">
      <c r="A404" s="265">
        <v>2403</v>
      </c>
      <c r="B404" s="16" t="s">
        <v>875</v>
      </c>
      <c r="C404" s="32" t="s">
        <v>2545</v>
      </c>
      <c r="D404" s="32" t="s">
        <v>5941</v>
      </c>
      <c r="E404" s="32" t="s">
        <v>5377</v>
      </c>
      <c r="F404" s="31" t="s">
        <v>6017</v>
      </c>
      <c r="G404" s="32" t="s">
        <v>167</v>
      </c>
      <c r="H404" s="32" t="s">
        <v>424</v>
      </c>
      <c r="I404" s="28" t="e">
        <f>_xlfn.XLOOKUP(C404,'様式Ⅲ－1(女子)'!$D$19:$D$89,'様式Ⅲ－1(女子)'!$J$19:$J$89)</f>
        <v>#N/A</v>
      </c>
      <c r="Q404" s="32"/>
    </row>
    <row r="405" spans="1:17">
      <c r="A405" s="265">
        <v>2404</v>
      </c>
      <c r="B405" s="16" t="s">
        <v>876</v>
      </c>
      <c r="C405" s="32" t="s">
        <v>2546</v>
      </c>
      <c r="D405" s="32" t="s">
        <v>5942</v>
      </c>
      <c r="E405" s="32" t="s">
        <v>5377</v>
      </c>
      <c r="F405" s="31" t="s">
        <v>6017</v>
      </c>
      <c r="G405" s="32" t="s">
        <v>167</v>
      </c>
      <c r="H405" s="32" t="s">
        <v>424</v>
      </c>
      <c r="I405" s="28" t="e">
        <f>_xlfn.XLOOKUP(C405,'様式Ⅲ－1(女子)'!$D$19:$D$89,'様式Ⅲ－1(女子)'!$J$19:$J$89)</f>
        <v>#N/A</v>
      </c>
      <c r="Q405" s="32"/>
    </row>
    <row r="406" spans="1:17">
      <c r="A406" s="265">
        <v>2405</v>
      </c>
      <c r="B406" s="16" t="s">
        <v>877</v>
      </c>
      <c r="C406" s="32" t="s">
        <v>2747</v>
      </c>
      <c r="D406" s="32" t="s">
        <v>5943</v>
      </c>
      <c r="E406" s="32" t="s">
        <v>5377</v>
      </c>
      <c r="F406" s="31" t="s">
        <v>6017</v>
      </c>
      <c r="G406" s="32" t="s">
        <v>167</v>
      </c>
      <c r="H406" s="32" t="s">
        <v>429</v>
      </c>
      <c r="I406" s="28" t="e">
        <f>_xlfn.XLOOKUP(C406,'様式Ⅲ－1(女子)'!$D$19:$D$89,'様式Ⅲ－1(女子)'!$J$19:$J$89)</f>
        <v>#N/A</v>
      </c>
      <c r="Q406" s="32"/>
    </row>
    <row r="407" spans="1:17">
      <c r="A407" s="265">
        <v>2406</v>
      </c>
      <c r="B407" s="16" t="s">
        <v>878</v>
      </c>
      <c r="C407" s="32" t="s">
        <v>3729</v>
      </c>
      <c r="D407" s="32" t="s">
        <v>5944</v>
      </c>
      <c r="E407" s="32" t="s">
        <v>5377</v>
      </c>
      <c r="F407" s="31" t="s">
        <v>6017</v>
      </c>
      <c r="G407" s="32" t="s">
        <v>167</v>
      </c>
      <c r="H407" s="32" t="s">
        <v>2542</v>
      </c>
      <c r="I407" s="28" t="e">
        <f>_xlfn.XLOOKUP(C407,'様式Ⅲ－1(女子)'!$D$19:$D$89,'様式Ⅲ－1(女子)'!$J$19:$J$89)</f>
        <v>#N/A</v>
      </c>
      <c r="Q407" s="32"/>
    </row>
    <row r="408" spans="1:17">
      <c r="A408" s="265">
        <v>2407</v>
      </c>
      <c r="B408" s="16" t="s">
        <v>879</v>
      </c>
      <c r="C408" s="32" t="s">
        <v>3730</v>
      </c>
      <c r="D408" s="32" t="s">
        <v>5945</v>
      </c>
      <c r="E408" s="32" t="s">
        <v>5377</v>
      </c>
      <c r="F408" s="31" t="s">
        <v>6017</v>
      </c>
      <c r="G408" s="32" t="s">
        <v>167</v>
      </c>
      <c r="H408" s="32" t="s">
        <v>2542</v>
      </c>
      <c r="I408" s="28" t="e">
        <f>_xlfn.XLOOKUP(C408,'様式Ⅲ－1(女子)'!$D$19:$D$89,'様式Ⅲ－1(女子)'!$J$19:$J$89)</f>
        <v>#N/A</v>
      </c>
      <c r="Q408" s="32"/>
    </row>
    <row r="409" spans="1:17">
      <c r="A409" s="265">
        <v>2408</v>
      </c>
      <c r="B409" s="16" t="s">
        <v>880</v>
      </c>
      <c r="C409" s="32" t="s">
        <v>5505</v>
      </c>
      <c r="D409" s="32" t="s">
        <v>5946</v>
      </c>
      <c r="E409" s="32" t="s">
        <v>5377</v>
      </c>
      <c r="F409" s="31" t="s">
        <v>6017</v>
      </c>
      <c r="G409" s="32" t="s">
        <v>167</v>
      </c>
      <c r="H409" s="32" t="s">
        <v>2536</v>
      </c>
      <c r="I409" s="28" t="e">
        <f>_xlfn.XLOOKUP(C409,'様式Ⅲ－1(女子)'!$D$19:$D$89,'様式Ⅲ－1(女子)'!$J$19:$J$89)</f>
        <v>#N/A</v>
      </c>
      <c r="Q409" s="32"/>
    </row>
    <row r="410" spans="1:17">
      <c r="A410" s="265">
        <v>2409</v>
      </c>
      <c r="B410" s="16" t="s">
        <v>881</v>
      </c>
      <c r="C410" s="32" t="s">
        <v>5506</v>
      </c>
      <c r="D410" s="32" t="s">
        <v>5947</v>
      </c>
      <c r="E410" s="32" t="s">
        <v>5377</v>
      </c>
      <c r="F410" s="31" t="s">
        <v>6017</v>
      </c>
      <c r="G410" s="32" t="s">
        <v>234</v>
      </c>
      <c r="H410" s="32" t="s">
        <v>2536</v>
      </c>
      <c r="I410" s="28" t="e">
        <f>_xlfn.XLOOKUP(C410,'様式Ⅲ－1(女子)'!$D$19:$D$89,'様式Ⅲ－1(女子)'!$J$19:$J$89)</f>
        <v>#N/A</v>
      </c>
      <c r="Q410" s="32"/>
    </row>
    <row r="411" spans="1:17">
      <c r="A411" s="265">
        <v>2410</v>
      </c>
      <c r="B411" s="16" t="s">
        <v>882</v>
      </c>
      <c r="C411" s="32" t="s">
        <v>5507</v>
      </c>
      <c r="D411" s="32" t="s">
        <v>5948</v>
      </c>
      <c r="E411" s="32" t="s">
        <v>5377</v>
      </c>
      <c r="F411" s="31" t="s">
        <v>6017</v>
      </c>
      <c r="G411" s="32" t="s">
        <v>234</v>
      </c>
      <c r="H411" s="32" t="s">
        <v>2536</v>
      </c>
      <c r="I411" s="28" t="e">
        <f>_xlfn.XLOOKUP(C411,'様式Ⅲ－1(女子)'!$D$19:$D$89,'様式Ⅲ－1(女子)'!$J$19:$J$89)</f>
        <v>#N/A</v>
      </c>
      <c r="Q411" s="32"/>
    </row>
    <row r="412" spans="1:17">
      <c r="A412" s="265">
        <v>2411</v>
      </c>
      <c r="B412" s="16" t="s">
        <v>883</v>
      </c>
      <c r="C412" s="32" t="s">
        <v>5508</v>
      </c>
      <c r="D412" s="32" t="s">
        <v>5949</v>
      </c>
      <c r="E412" s="32" t="s">
        <v>5377</v>
      </c>
      <c r="F412" s="31" t="s">
        <v>6017</v>
      </c>
      <c r="G412" s="32" t="s">
        <v>234</v>
      </c>
      <c r="H412" s="32" t="s">
        <v>2536</v>
      </c>
      <c r="I412" s="28" t="e">
        <f>_xlfn.XLOOKUP(C412,'様式Ⅲ－1(女子)'!$D$19:$D$89,'様式Ⅲ－1(女子)'!$J$19:$J$89)</f>
        <v>#N/A</v>
      </c>
      <c r="Q412" s="32"/>
    </row>
    <row r="413" spans="1:17">
      <c r="A413" s="265">
        <v>2412</v>
      </c>
      <c r="B413" s="16" t="s">
        <v>884</v>
      </c>
      <c r="C413" s="32" t="s">
        <v>5509</v>
      </c>
      <c r="D413" s="32" t="s">
        <v>5950</v>
      </c>
      <c r="E413" s="32" t="s">
        <v>5377</v>
      </c>
      <c r="F413" s="31" t="s">
        <v>6017</v>
      </c>
      <c r="G413" s="32" t="s">
        <v>234</v>
      </c>
      <c r="H413" s="32" t="s">
        <v>2536</v>
      </c>
      <c r="I413" s="28" t="e">
        <f>_xlfn.XLOOKUP(C413,'様式Ⅲ－1(女子)'!$D$19:$D$89,'様式Ⅲ－1(女子)'!$J$19:$J$89)</f>
        <v>#N/A</v>
      </c>
      <c r="Q413" s="32"/>
    </row>
    <row r="414" spans="1:17">
      <c r="A414" s="265">
        <v>2413</v>
      </c>
      <c r="B414" s="16" t="s">
        <v>885</v>
      </c>
      <c r="C414" s="32" t="s">
        <v>2555</v>
      </c>
      <c r="D414" s="32" t="s">
        <v>5951</v>
      </c>
      <c r="E414" s="32" t="s">
        <v>5377</v>
      </c>
      <c r="F414" s="31" t="s">
        <v>6017</v>
      </c>
      <c r="G414" s="32" t="s">
        <v>288</v>
      </c>
      <c r="H414" s="32" t="s">
        <v>2543</v>
      </c>
      <c r="I414" s="28" t="e">
        <f>_xlfn.XLOOKUP(C414,'様式Ⅲ－1(女子)'!$D$19:$D$89,'様式Ⅲ－1(女子)'!$J$19:$J$89)</f>
        <v>#N/A</v>
      </c>
      <c r="Q414" s="32"/>
    </row>
    <row r="415" spans="1:17">
      <c r="A415" s="265">
        <v>2414</v>
      </c>
      <c r="B415" s="16" t="s">
        <v>886</v>
      </c>
      <c r="C415" s="32" t="s">
        <v>5510</v>
      </c>
      <c r="D415" s="32" t="s">
        <v>5952</v>
      </c>
      <c r="E415" s="32" t="s">
        <v>5377</v>
      </c>
      <c r="F415" s="31" t="s">
        <v>6017</v>
      </c>
      <c r="G415" s="32" t="s">
        <v>288</v>
      </c>
      <c r="H415" s="32" t="s">
        <v>2536</v>
      </c>
      <c r="I415" s="28" t="e">
        <f>_xlfn.XLOOKUP(C415,'様式Ⅲ－1(女子)'!$D$19:$D$89,'様式Ⅲ－1(女子)'!$J$19:$J$89)</f>
        <v>#N/A</v>
      </c>
      <c r="Q415" s="32"/>
    </row>
    <row r="416" spans="1:17">
      <c r="A416" s="265">
        <v>2415</v>
      </c>
      <c r="B416" s="16" t="s">
        <v>887</v>
      </c>
      <c r="C416" s="32" t="s">
        <v>5511</v>
      </c>
      <c r="D416" s="32" t="s">
        <v>5953</v>
      </c>
      <c r="E416" s="32" t="s">
        <v>5377</v>
      </c>
      <c r="F416" s="31" t="s">
        <v>6017</v>
      </c>
      <c r="G416" s="32" t="s">
        <v>288</v>
      </c>
      <c r="H416" s="32" t="s">
        <v>2536</v>
      </c>
      <c r="I416" s="28" t="e">
        <f>_xlfn.XLOOKUP(C416,'様式Ⅲ－1(女子)'!$D$19:$D$89,'様式Ⅲ－1(女子)'!$J$19:$J$89)</f>
        <v>#N/A</v>
      </c>
      <c r="Q416" s="32"/>
    </row>
    <row r="417" spans="1:17">
      <c r="A417" s="265">
        <v>2416</v>
      </c>
      <c r="B417" s="16" t="s">
        <v>888</v>
      </c>
      <c r="C417" s="32" t="s">
        <v>5512</v>
      </c>
      <c r="D417" s="32" t="s">
        <v>5954</v>
      </c>
      <c r="E417" s="32" t="s">
        <v>5377</v>
      </c>
      <c r="F417" s="31" t="s">
        <v>6017</v>
      </c>
      <c r="G417" s="32" t="s">
        <v>282</v>
      </c>
      <c r="H417" s="32" t="s">
        <v>2536</v>
      </c>
      <c r="I417" s="28" t="e">
        <f>_xlfn.XLOOKUP(C417,'様式Ⅲ－1(女子)'!$D$19:$D$89,'様式Ⅲ－1(女子)'!$J$19:$J$89)</f>
        <v>#N/A</v>
      </c>
      <c r="Q417" s="32"/>
    </row>
    <row r="418" spans="1:17">
      <c r="A418" s="265">
        <v>2417</v>
      </c>
      <c r="B418" s="16" t="s">
        <v>889</v>
      </c>
      <c r="C418" s="32" t="s">
        <v>5513</v>
      </c>
      <c r="D418" s="32" t="s">
        <v>5955</v>
      </c>
      <c r="E418" s="32" t="s">
        <v>5377</v>
      </c>
      <c r="F418" s="31" t="s">
        <v>6017</v>
      </c>
      <c r="G418" s="32" t="s">
        <v>282</v>
      </c>
      <c r="H418" s="32" t="s">
        <v>2536</v>
      </c>
      <c r="I418" s="28" t="e">
        <f>_xlfn.XLOOKUP(C418,'様式Ⅲ－1(女子)'!$D$19:$D$89,'様式Ⅲ－1(女子)'!$J$19:$J$89)</f>
        <v>#N/A</v>
      </c>
      <c r="Q418" s="32"/>
    </row>
    <row r="419" spans="1:17">
      <c r="A419" s="265">
        <v>2418</v>
      </c>
      <c r="B419" s="16" t="s">
        <v>890</v>
      </c>
      <c r="C419" s="32" t="s">
        <v>5514</v>
      </c>
      <c r="D419" s="32" t="s">
        <v>5956</v>
      </c>
      <c r="E419" s="32" t="s">
        <v>5377</v>
      </c>
      <c r="F419" s="31" t="s">
        <v>6017</v>
      </c>
      <c r="G419" s="32" t="s">
        <v>282</v>
      </c>
      <c r="H419" s="32" t="s">
        <v>2536</v>
      </c>
      <c r="I419" s="28" t="e">
        <f>_xlfn.XLOOKUP(C419,'様式Ⅲ－1(女子)'!$D$19:$D$89,'様式Ⅲ－1(女子)'!$J$19:$J$89)</f>
        <v>#N/A</v>
      </c>
      <c r="Q419" s="32"/>
    </row>
    <row r="420" spans="1:17">
      <c r="A420" s="265">
        <v>2419</v>
      </c>
      <c r="B420" s="16" t="s">
        <v>891</v>
      </c>
      <c r="C420" s="32" t="s">
        <v>3731</v>
      </c>
      <c r="D420" s="32" t="s">
        <v>5957</v>
      </c>
      <c r="E420" s="32" t="s">
        <v>5377</v>
      </c>
      <c r="F420" s="31" t="s">
        <v>6017</v>
      </c>
      <c r="G420" s="32" t="s">
        <v>215</v>
      </c>
      <c r="H420" s="32" t="s">
        <v>2542</v>
      </c>
      <c r="I420" s="28" t="e">
        <f>_xlfn.XLOOKUP(C420,'様式Ⅲ－1(女子)'!$D$19:$D$89,'様式Ⅲ－1(女子)'!$J$19:$J$89)</f>
        <v>#N/A</v>
      </c>
      <c r="Q420" s="32"/>
    </row>
    <row r="421" spans="1:17">
      <c r="A421" s="265">
        <v>2420</v>
      </c>
      <c r="B421" s="16" t="s">
        <v>892</v>
      </c>
      <c r="C421" s="32" t="s">
        <v>5515</v>
      </c>
      <c r="D421" s="32" t="s">
        <v>5958</v>
      </c>
      <c r="E421" s="32" t="s">
        <v>5377</v>
      </c>
      <c r="F421" s="31" t="s">
        <v>6017</v>
      </c>
      <c r="G421" s="32" t="s">
        <v>280</v>
      </c>
      <c r="H421" s="32" t="s">
        <v>2536</v>
      </c>
      <c r="I421" s="28" t="e">
        <f>_xlfn.XLOOKUP(C421,'様式Ⅲ－1(女子)'!$D$19:$D$89,'様式Ⅲ－1(女子)'!$J$19:$J$89)</f>
        <v>#N/A</v>
      </c>
      <c r="Q421" s="32"/>
    </row>
    <row r="422" spans="1:17">
      <c r="A422" s="265">
        <v>2421</v>
      </c>
      <c r="B422" s="16" t="s">
        <v>893</v>
      </c>
      <c r="C422" s="32" t="s">
        <v>5516</v>
      </c>
      <c r="D422" s="32" t="s">
        <v>5959</v>
      </c>
      <c r="E422" s="32" t="s">
        <v>5377</v>
      </c>
      <c r="F422" s="31" t="s">
        <v>6017</v>
      </c>
      <c r="G422" s="32" t="s">
        <v>206</v>
      </c>
      <c r="H422" s="32" t="s">
        <v>2536</v>
      </c>
      <c r="I422" s="28" t="e">
        <f>_xlfn.XLOOKUP(C422,'様式Ⅲ－1(女子)'!$D$19:$D$89,'様式Ⅲ－1(女子)'!$J$19:$J$89)</f>
        <v>#N/A</v>
      </c>
      <c r="Q422" s="32"/>
    </row>
    <row r="423" spans="1:17">
      <c r="A423" s="265">
        <v>2422</v>
      </c>
      <c r="B423" s="16" t="s">
        <v>894</v>
      </c>
      <c r="C423" s="32" t="s">
        <v>5517</v>
      </c>
      <c r="D423" s="32" t="s">
        <v>5960</v>
      </c>
      <c r="E423" s="32" t="s">
        <v>5377</v>
      </c>
      <c r="F423" s="31" t="s">
        <v>6017</v>
      </c>
      <c r="G423" s="32" t="s">
        <v>206</v>
      </c>
      <c r="H423" s="32" t="s">
        <v>2537</v>
      </c>
      <c r="I423" s="28" t="e">
        <f>_xlfn.XLOOKUP(C423,'様式Ⅲ－1(女子)'!$D$19:$D$89,'様式Ⅲ－1(女子)'!$J$19:$J$89)</f>
        <v>#N/A</v>
      </c>
      <c r="Q423" s="32"/>
    </row>
    <row r="424" spans="1:17">
      <c r="A424" s="265">
        <v>2423</v>
      </c>
      <c r="B424" s="16" t="s">
        <v>895</v>
      </c>
      <c r="C424" s="32" t="s">
        <v>5518</v>
      </c>
      <c r="D424" s="32" t="s">
        <v>5961</v>
      </c>
      <c r="E424" s="32" t="s">
        <v>5377</v>
      </c>
      <c r="F424" s="31" t="s">
        <v>6017</v>
      </c>
      <c r="G424" s="32" t="s">
        <v>206</v>
      </c>
      <c r="H424" s="32" t="s">
        <v>2536</v>
      </c>
      <c r="I424" s="28" t="e">
        <f>_xlfn.XLOOKUP(C424,'様式Ⅲ－1(女子)'!$D$19:$D$89,'様式Ⅲ－1(女子)'!$J$19:$J$89)</f>
        <v>#N/A</v>
      </c>
      <c r="Q424" s="32"/>
    </row>
    <row r="425" spans="1:17">
      <c r="A425" s="265">
        <v>2424</v>
      </c>
      <c r="B425" s="16" t="s">
        <v>896</v>
      </c>
      <c r="C425" s="32" t="s">
        <v>3254</v>
      </c>
      <c r="D425" s="32" t="s">
        <v>5962</v>
      </c>
      <c r="E425" s="32" t="s">
        <v>5377</v>
      </c>
      <c r="F425" s="31" t="s">
        <v>6017</v>
      </c>
      <c r="G425" s="32" t="s">
        <v>218</v>
      </c>
      <c r="H425" s="32" t="s">
        <v>2538</v>
      </c>
      <c r="I425" s="28" t="e">
        <f>_xlfn.XLOOKUP(C425,'様式Ⅲ－1(女子)'!$D$19:$D$89,'様式Ⅲ－1(女子)'!$J$19:$J$89)</f>
        <v>#N/A</v>
      </c>
      <c r="Q425" s="32"/>
    </row>
    <row r="426" spans="1:17">
      <c r="A426" s="265">
        <v>2425</v>
      </c>
      <c r="B426" s="16" t="s">
        <v>897</v>
      </c>
      <c r="C426" s="32" t="s">
        <v>3734</v>
      </c>
      <c r="D426" s="32" t="s">
        <v>5963</v>
      </c>
      <c r="E426" s="32" t="s">
        <v>5377</v>
      </c>
      <c r="F426" s="31" t="s">
        <v>6017</v>
      </c>
      <c r="G426" s="32" t="s">
        <v>218</v>
      </c>
      <c r="H426" s="32" t="s">
        <v>2542</v>
      </c>
      <c r="I426" s="28" t="e">
        <f>_xlfn.XLOOKUP(C426,'様式Ⅲ－1(女子)'!$D$19:$D$89,'様式Ⅲ－1(女子)'!$J$19:$J$89)</f>
        <v>#N/A</v>
      </c>
      <c r="Q426" s="32"/>
    </row>
    <row r="427" spans="1:17">
      <c r="A427" s="265">
        <v>2426</v>
      </c>
      <c r="B427" s="16" t="s">
        <v>898</v>
      </c>
      <c r="C427" s="32" t="s">
        <v>3733</v>
      </c>
      <c r="D427" s="32" t="s">
        <v>5964</v>
      </c>
      <c r="E427" s="32" t="s">
        <v>5377</v>
      </c>
      <c r="F427" s="31" t="s">
        <v>6017</v>
      </c>
      <c r="G427" s="32" t="s">
        <v>218</v>
      </c>
      <c r="H427" s="32" t="s">
        <v>2542</v>
      </c>
      <c r="I427" s="28" t="e">
        <f>_xlfn.XLOOKUP(C427,'様式Ⅲ－1(女子)'!$D$19:$D$89,'様式Ⅲ－1(女子)'!$J$19:$J$89)</f>
        <v>#N/A</v>
      </c>
      <c r="Q427" s="32"/>
    </row>
    <row r="428" spans="1:17">
      <c r="A428" s="265">
        <v>2427</v>
      </c>
      <c r="B428" s="16" t="s">
        <v>899</v>
      </c>
      <c r="C428" s="32" t="s">
        <v>5519</v>
      </c>
      <c r="D428" s="32" t="s">
        <v>5965</v>
      </c>
      <c r="E428" s="32" t="s">
        <v>5377</v>
      </c>
      <c r="F428" s="31" t="s">
        <v>6017</v>
      </c>
      <c r="G428" s="32" t="s">
        <v>277</v>
      </c>
      <c r="H428" s="32" t="s">
        <v>2536</v>
      </c>
      <c r="I428" s="28" t="e">
        <f>_xlfn.XLOOKUP(C428,'様式Ⅲ－1(女子)'!$D$19:$D$89,'様式Ⅲ－1(女子)'!$J$19:$J$89)</f>
        <v>#N/A</v>
      </c>
      <c r="Q428" s="32"/>
    </row>
    <row r="429" spans="1:17">
      <c r="A429" s="265">
        <v>2428</v>
      </c>
      <c r="B429" s="16" t="s">
        <v>900</v>
      </c>
      <c r="C429" s="32" t="s">
        <v>5520</v>
      </c>
      <c r="D429" s="32" t="s">
        <v>5966</v>
      </c>
      <c r="E429" s="32" t="s">
        <v>5377</v>
      </c>
      <c r="F429" s="31" t="s">
        <v>6017</v>
      </c>
      <c r="G429" s="32" t="s">
        <v>196</v>
      </c>
      <c r="H429" s="32" t="s">
        <v>2536</v>
      </c>
      <c r="I429" s="28" t="e">
        <f>_xlfn.XLOOKUP(C429,'様式Ⅲ－1(女子)'!$D$19:$D$89,'様式Ⅲ－1(女子)'!$J$19:$J$89)</f>
        <v>#N/A</v>
      </c>
      <c r="Q429" s="32"/>
    </row>
    <row r="430" spans="1:17">
      <c r="A430" s="265">
        <v>2429</v>
      </c>
      <c r="B430" s="16" t="s">
        <v>901</v>
      </c>
      <c r="C430" s="32" t="s">
        <v>5521</v>
      </c>
      <c r="D430" s="32" t="s">
        <v>5967</v>
      </c>
      <c r="E430" s="32" t="s">
        <v>5377</v>
      </c>
      <c r="F430" s="31" t="s">
        <v>6017</v>
      </c>
      <c r="G430" s="32" t="s">
        <v>196</v>
      </c>
      <c r="H430" s="32" t="s">
        <v>2536</v>
      </c>
      <c r="I430" s="28" t="e">
        <f>_xlfn.XLOOKUP(C430,'様式Ⅲ－1(女子)'!$D$19:$D$89,'様式Ⅲ－1(女子)'!$J$19:$J$89)</f>
        <v>#N/A</v>
      </c>
      <c r="Q430" s="32"/>
    </row>
    <row r="431" spans="1:17">
      <c r="A431" s="265">
        <v>2430</v>
      </c>
      <c r="B431" s="16" t="s">
        <v>902</v>
      </c>
      <c r="C431" s="32" t="s">
        <v>5522</v>
      </c>
      <c r="D431" s="32" t="s">
        <v>5968</v>
      </c>
      <c r="E431" s="32" t="s">
        <v>5377</v>
      </c>
      <c r="F431" s="31" t="s">
        <v>6017</v>
      </c>
      <c r="G431" s="32" t="s">
        <v>196</v>
      </c>
      <c r="H431" s="32" t="s">
        <v>2536</v>
      </c>
      <c r="I431" s="28" t="e">
        <f>_xlfn.XLOOKUP(C431,'様式Ⅲ－1(女子)'!$D$19:$D$89,'様式Ⅲ－1(女子)'!$J$19:$J$89)</f>
        <v>#N/A</v>
      </c>
      <c r="Q431" s="32"/>
    </row>
    <row r="432" spans="1:17">
      <c r="A432" s="265">
        <v>2431</v>
      </c>
      <c r="B432" s="16" t="s">
        <v>903</v>
      </c>
      <c r="C432" s="32" t="s">
        <v>5523</v>
      </c>
      <c r="D432" s="32" t="s">
        <v>5969</v>
      </c>
      <c r="E432" s="32" t="s">
        <v>5377</v>
      </c>
      <c r="F432" s="31" t="s">
        <v>6017</v>
      </c>
      <c r="G432" s="32" t="s">
        <v>215</v>
      </c>
      <c r="H432" s="32" t="s">
        <v>2536</v>
      </c>
      <c r="I432" s="28" t="e">
        <f>_xlfn.XLOOKUP(C432,'様式Ⅲ－1(女子)'!$D$19:$D$89,'様式Ⅲ－1(女子)'!$J$19:$J$89)</f>
        <v>#N/A</v>
      </c>
      <c r="Q432" s="32"/>
    </row>
    <row r="433" spans="1:17">
      <c r="A433" s="265">
        <v>2432</v>
      </c>
      <c r="B433" s="16" t="s">
        <v>904</v>
      </c>
      <c r="C433" s="32" t="s">
        <v>5524</v>
      </c>
      <c r="D433" s="32" t="s">
        <v>5970</v>
      </c>
      <c r="E433" s="32" t="s">
        <v>5377</v>
      </c>
      <c r="F433" s="31" t="s">
        <v>6017</v>
      </c>
      <c r="G433" s="32" t="s">
        <v>215</v>
      </c>
      <c r="H433" s="32" t="s">
        <v>2536</v>
      </c>
      <c r="I433" s="28" t="e">
        <f>_xlfn.XLOOKUP(C433,'様式Ⅲ－1(女子)'!$D$19:$D$89,'様式Ⅲ－1(女子)'!$J$19:$J$89)</f>
        <v>#N/A</v>
      </c>
      <c r="Q433" s="32"/>
    </row>
    <row r="434" spans="1:17">
      <c r="A434" s="265">
        <v>2433</v>
      </c>
      <c r="B434" s="16" t="s">
        <v>905</v>
      </c>
      <c r="C434" s="32" t="s">
        <v>5525</v>
      </c>
      <c r="D434" s="32" t="s">
        <v>5971</v>
      </c>
      <c r="E434" s="32" t="s">
        <v>5377</v>
      </c>
      <c r="F434" s="31" t="s">
        <v>6017</v>
      </c>
      <c r="G434" s="32" t="s">
        <v>218</v>
      </c>
      <c r="H434" s="32" t="s">
        <v>2536</v>
      </c>
      <c r="I434" s="28" t="e">
        <f>_xlfn.XLOOKUP(C434,'様式Ⅲ－1(女子)'!$D$19:$D$89,'様式Ⅲ－1(女子)'!$J$19:$J$89)</f>
        <v>#N/A</v>
      </c>
      <c r="Q434" s="32"/>
    </row>
    <row r="435" spans="1:17">
      <c r="A435" s="265">
        <v>2434</v>
      </c>
      <c r="B435" s="16" t="s">
        <v>906</v>
      </c>
      <c r="C435" s="32" t="s">
        <v>3737</v>
      </c>
      <c r="D435" s="32" t="s">
        <v>5972</v>
      </c>
      <c r="E435" s="32" t="s">
        <v>5377</v>
      </c>
      <c r="F435" s="31" t="s">
        <v>6017</v>
      </c>
      <c r="G435" s="32" t="s">
        <v>2559</v>
      </c>
      <c r="H435" s="32" t="s">
        <v>2537</v>
      </c>
      <c r="I435" s="28" t="e">
        <f>_xlfn.XLOOKUP(C435,'様式Ⅲ－1(女子)'!$D$19:$D$89,'様式Ⅲ－1(女子)'!$J$19:$J$89)</f>
        <v>#N/A</v>
      </c>
      <c r="Q435" s="32"/>
    </row>
    <row r="436" spans="1:17">
      <c r="A436" s="265">
        <v>2435</v>
      </c>
      <c r="B436" s="16" t="s">
        <v>907</v>
      </c>
      <c r="C436" s="32" t="s">
        <v>5526</v>
      </c>
      <c r="D436" s="32" t="s">
        <v>5973</v>
      </c>
      <c r="E436" s="32" t="s">
        <v>5377</v>
      </c>
      <c r="F436" s="31" t="s">
        <v>6017</v>
      </c>
      <c r="G436" s="32" t="s">
        <v>2559</v>
      </c>
      <c r="H436" s="32" t="s">
        <v>2536</v>
      </c>
      <c r="I436" s="28" t="e">
        <f>_xlfn.XLOOKUP(C436,'様式Ⅲ－1(女子)'!$D$19:$D$89,'様式Ⅲ－1(女子)'!$J$19:$J$89)</f>
        <v>#N/A</v>
      </c>
      <c r="Q436" s="32"/>
    </row>
    <row r="437" spans="1:17">
      <c r="A437" s="265">
        <v>2436</v>
      </c>
      <c r="B437" s="16" t="s">
        <v>908</v>
      </c>
      <c r="C437" s="32" t="s">
        <v>5527</v>
      </c>
      <c r="D437" s="32" t="s">
        <v>5974</v>
      </c>
      <c r="E437" s="32" t="s">
        <v>5377</v>
      </c>
      <c r="F437" s="31" t="s">
        <v>6017</v>
      </c>
      <c r="G437" s="32" t="s">
        <v>271</v>
      </c>
      <c r="H437" s="32" t="s">
        <v>2536</v>
      </c>
      <c r="I437" s="28" t="e">
        <f>_xlfn.XLOOKUP(C437,'様式Ⅲ－1(女子)'!$D$19:$D$89,'様式Ⅲ－1(女子)'!$J$19:$J$89)</f>
        <v>#N/A</v>
      </c>
      <c r="Q437" s="32"/>
    </row>
    <row r="438" spans="1:17">
      <c r="A438" s="265">
        <v>2437</v>
      </c>
      <c r="B438" s="16" t="s">
        <v>909</v>
      </c>
      <c r="C438" s="32"/>
      <c r="D438" s="32"/>
      <c r="E438" s="32" t="s">
        <v>5377</v>
      </c>
      <c r="F438" s="31" t="s">
        <v>6017</v>
      </c>
      <c r="G438" s="32" t="s">
        <v>4029</v>
      </c>
      <c r="H438" s="32"/>
      <c r="I438" s="28">
        <f>_xlfn.XLOOKUP(C438,'様式Ⅲ－1(女子)'!$D$19:$D$89,'様式Ⅲ－1(女子)'!$J$19:$J$89)</f>
        <v>0</v>
      </c>
      <c r="Q438" s="32"/>
    </row>
    <row r="439" spans="1:17">
      <c r="A439" s="265">
        <v>2438</v>
      </c>
      <c r="B439" s="16" t="s">
        <v>910</v>
      </c>
      <c r="C439" s="32" t="s">
        <v>5528</v>
      </c>
      <c r="D439" s="32" t="s">
        <v>5975</v>
      </c>
      <c r="E439" s="32" t="s">
        <v>5377</v>
      </c>
      <c r="F439" s="31" t="s">
        <v>6017</v>
      </c>
      <c r="G439" s="32" t="s">
        <v>234</v>
      </c>
      <c r="H439" s="32" t="s">
        <v>2536</v>
      </c>
      <c r="I439" s="28" t="e">
        <f>_xlfn.XLOOKUP(C439,'様式Ⅲ－1(女子)'!$D$19:$D$89,'様式Ⅲ－1(女子)'!$J$19:$J$89)</f>
        <v>#N/A</v>
      </c>
      <c r="Q439" s="32"/>
    </row>
    <row r="440" spans="1:17">
      <c r="A440" s="265">
        <v>2439</v>
      </c>
      <c r="B440" s="16" t="s">
        <v>911</v>
      </c>
      <c r="C440" s="32" t="s">
        <v>5529</v>
      </c>
      <c r="D440" s="32" t="s">
        <v>5976</v>
      </c>
      <c r="E440" s="32" t="s">
        <v>5377</v>
      </c>
      <c r="F440" s="31" t="s">
        <v>6017</v>
      </c>
      <c r="G440" s="32" t="s">
        <v>237</v>
      </c>
      <c r="H440" s="32" t="s">
        <v>2536</v>
      </c>
      <c r="I440" s="28" t="e">
        <f>_xlfn.XLOOKUP(C440,'様式Ⅲ－1(女子)'!$D$19:$D$89,'様式Ⅲ－1(女子)'!$J$19:$J$89)</f>
        <v>#N/A</v>
      </c>
      <c r="Q440" s="32"/>
    </row>
    <row r="441" spans="1:17">
      <c r="A441" s="265">
        <v>2440</v>
      </c>
      <c r="B441" s="16" t="s">
        <v>912</v>
      </c>
      <c r="C441" s="32" t="s">
        <v>5530</v>
      </c>
      <c r="D441" s="32" t="s">
        <v>5977</v>
      </c>
      <c r="E441" s="32" t="s">
        <v>5377</v>
      </c>
      <c r="F441" s="31" t="s">
        <v>6017</v>
      </c>
      <c r="G441" s="32" t="s">
        <v>237</v>
      </c>
      <c r="H441" s="32" t="s">
        <v>2536</v>
      </c>
      <c r="I441" s="28" t="e">
        <f>_xlfn.XLOOKUP(C441,'様式Ⅲ－1(女子)'!$D$19:$D$89,'様式Ⅲ－1(女子)'!$J$19:$J$89)</f>
        <v>#N/A</v>
      </c>
      <c r="Q441" s="32"/>
    </row>
    <row r="442" spans="1:17">
      <c r="A442" s="265">
        <v>2441</v>
      </c>
      <c r="B442" s="16" t="s">
        <v>913</v>
      </c>
      <c r="C442" s="32" t="s">
        <v>5531</v>
      </c>
      <c r="D442" s="32" t="s">
        <v>5978</v>
      </c>
      <c r="E442" s="32" t="s">
        <v>5377</v>
      </c>
      <c r="F442" s="31" t="s">
        <v>6017</v>
      </c>
      <c r="G442" s="32" t="s">
        <v>237</v>
      </c>
      <c r="H442" s="32" t="s">
        <v>2542</v>
      </c>
      <c r="I442" s="28" t="e">
        <f>_xlfn.XLOOKUP(C442,'様式Ⅲ－1(女子)'!$D$19:$D$89,'様式Ⅲ－1(女子)'!$J$19:$J$89)</f>
        <v>#N/A</v>
      </c>
      <c r="Q442" s="32"/>
    </row>
    <row r="443" spans="1:17">
      <c r="A443" s="265">
        <v>2442</v>
      </c>
      <c r="B443" s="16" t="s">
        <v>914</v>
      </c>
      <c r="C443" s="32" t="s">
        <v>3250</v>
      </c>
      <c r="D443" s="32" t="s">
        <v>5979</v>
      </c>
      <c r="E443" s="32" t="s">
        <v>5377</v>
      </c>
      <c r="F443" s="31" t="s">
        <v>6017</v>
      </c>
      <c r="G443" s="32" t="s">
        <v>231</v>
      </c>
      <c r="H443" s="32" t="s">
        <v>2538</v>
      </c>
      <c r="I443" s="28" t="e">
        <f>_xlfn.XLOOKUP(C443,'様式Ⅲ－1(女子)'!$D$19:$D$89,'様式Ⅲ－1(女子)'!$J$19:$J$89)</f>
        <v>#N/A</v>
      </c>
      <c r="Q443" s="32"/>
    </row>
    <row r="444" spans="1:17">
      <c r="A444" s="265">
        <v>2443</v>
      </c>
      <c r="B444" s="16" t="s">
        <v>915</v>
      </c>
      <c r="C444" s="32" t="s">
        <v>5532</v>
      </c>
      <c r="D444" s="32" t="s">
        <v>5980</v>
      </c>
      <c r="E444" s="32" t="s">
        <v>5377</v>
      </c>
      <c r="F444" s="31" t="s">
        <v>6017</v>
      </c>
      <c r="G444" s="32" t="s">
        <v>254</v>
      </c>
      <c r="H444" s="32" t="s">
        <v>2536</v>
      </c>
      <c r="I444" s="28" t="e">
        <f>_xlfn.XLOOKUP(C444,'様式Ⅲ－1(女子)'!$D$19:$D$89,'様式Ⅲ－1(女子)'!$J$19:$J$89)</f>
        <v>#N/A</v>
      </c>
      <c r="Q444" s="32"/>
    </row>
    <row r="445" spans="1:17">
      <c r="A445" s="265">
        <v>2444</v>
      </c>
      <c r="B445" s="16" t="s">
        <v>916</v>
      </c>
      <c r="C445" s="32" t="s">
        <v>5533</v>
      </c>
      <c r="D445" s="32" t="s">
        <v>5981</v>
      </c>
      <c r="E445" s="32" t="s">
        <v>5377</v>
      </c>
      <c r="F445" s="31" t="s">
        <v>6017</v>
      </c>
      <c r="G445" s="32" t="s">
        <v>206</v>
      </c>
      <c r="H445" s="32" t="s">
        <v>2536</v>
      </c>
      <c r="I445" s="28" t="e">
        <f>_xlfn.XLOOKUP(C445,'様式Ⅲ－1(女子)'!$D$19:$D$89,'様式Ⅲ－1(女子)'!$J$19:$J$89)</f>
        <v>#N/A</v>
      </c>
      <c r="Q445" s="32"/>
    </row>
    <row r="446" spans="1:17">
      <c r="A446" s="265">
        <v>2445</v>
      </c>
      <c r="B446" s="16" t="s">
        <v>917</v>
      </c>
      <c r="C446" s="32" t="s">
        <v>5534</v>
      </c>
      <c r="D446" s="32" t="s">
        <v>5982</v>
      </c>
      <c r="E446" s="32" t="s">
        <v>5377</v>
      </c>
      <c r="F446" s="31" t="s">
        <v>6017</v>
      </c>
      <c r="G446" s="32" t="s">
        <v>206</v>
      </c>
      <c r="H446" s="32" t="s">
        <v>2536</v>
      </c>
      <c r="I446" s="28" t="e">
        <f>_xlfn.XLOOKUP(C446,'様式Ⅲ－1(女子)'!$D$19:$D$89,'様式Ⅲ－1(女子)'!$J$19:$J$89)</f>
        <v>#N/A</v>
      </c>
      <c r="Q446" s="32"/>
    </row>
    <row r="447" spans="1:17">
      <c r="A447" s="265">
        <v>2446</v>
      </c>
      <c r="B447" s="16" t="s">
        <v>918</v>
      </c>
      <c r="C447" s="32" t="s">
        <v>5535</v>
      </c>
      <c r="D447" s="32" t="s">
        <v>5983</v>
      </c>
      <c r="E447" s="32" t="s">
        <v>5377</v>
      </c>
      <c r="F447" s="31" t="s">
        <v>6017</v>
      </c>
      <c r="G447" s="32" t="s">
        <v>206</v>
      </c>
      <c r="H447" s="32" t="s">
        <v>2536</v>
      </c>
      <c r="I447" s="28" t="e">
        <f>_xlfn.XLOOKUP(C447,'様式Ⅲ－1(女子)'!$D$19:$D$89,'様式Ⅲ－1(女子)'!$J$19:$J$89)</f>
        <v>#N/A</v>
      </c>
      <c r="Q447" s="32"/>
    </row>
    <row r="448" spans="1:17">
      <c r="A448" s="265">
        <v>2447</v>
      </c>
      <c r="B448" s="16" t="s">
        <v>919</v>
      </c>
      <c r="C448" s="32" t="s">
        <v>5536</v>
      </c>
      <c r="D448" s="32" t="s">
        <v>5984</v>
      </c>
      <c r="E448" s="32" t="s">
        <v>5377</v>
      </c>
      <c r="F448" s="31" t="s">
        <v>6017</v>
      </c>
      <c r="G448" s="32" t="s">
        <v>206</v>
      </c>
      <c r="H448" s="32" t="s">
        <v>2536</v>
      </c>
      <c r="I448" s="28" t="e">
        <f>_xlfn.XLOOKUP(C448,'様式Ⅲ－1(女子)'!$D$19:$D$89,'様式Ⅲ－1(女子)'!$J$19:$J$89)</f>
        <v>#N/A</v>
      </c>
      <c r="Q448" s="32"/>
    </row>
    <row r="449" spans="1:18">
      <c r="A449" s="265">
        <v>2448</v>
      </c>
      <c r="B449" s="16" t="s">
        <v>920</v>
      </c>
      <c r="C449" s="32" t="s">
        <v>5537</v>
      </c>
      <c r="D449" s="32" t="s">
        <v>5985</v>
      </c>
      <c r="E449" s="32" t="s">
        <v>5377</v>
      </c>
      <c r="F449" s="31" t="s">
        <v>6017</v>
      </c>
      <c r="G449" s="32" t="s">
        <v>292</v>
      </c>
      <c r="H449" s="32" t="s">
        <v>429</v>
      </c>
      <c r="I449" s="28" t="e">
        <f>_xlfn.XLOOKUP(C449,'様式Ⅲ－1(女子)'!$D$19:$D$89,'様式Ⅲ－1(女子)'!$J$19:$J$89)</f>
        <v>#N/A</v>
      </c>
      <c r="Q449" s="32"/>
    </row>
    <row r="450" spans="1:18">
      <c r="A450" s="265">
        <v>2449</v>
      </c>
      <c r="B450" s="16" t="s">
        <v>921</v>
      </c>
      <c r="C450" s="32" t="s">
        <v>5538</v>
      </c>
      <c r="D450" s="32" t="s">
        <v>5986</v>
      </c>
      <c r="E450" s="32" t="s">
        <v>5377</v>
      </c>
      <c r="F450" s="31" t="s">
        <v>6017</v>
      </c>
      <c r="G450" s="32" t="s">
        <v>292</v>
      </c>
      <c r="H450" s="32" t="s">
        <v>2537</v>
      </c>
      <c r="I450" s="28" t="e">
        <f>_xlfn.XLOOKUP(C450,'様式Ⅲ－1(女子)'!$D$19:$D$89,'様式Ⅲ－1(女子)'!$J$19:$J$89)</f>
        <v>#N/A</v>
      </c>
      <c r="Q450" s="32"/>
    </row>
    <row r="451" spans="1:18">
      <c r="A451" s="265">
        <v>2450</v>
      </c>
      <c r="B451" s="16" t="s">
        <v>922</v>
      </c>
      <c r="C451" s="32" t="s">
        <v>3221</v>
      </c>
      <c r="D451" s="32" t="s">
        <v>5987</v>
      </c>
      <c r="E451" s="32" t="s">
        <v>5377</v>
      </c>
      <c r="F451" s="31" t="s">
        <v>6017</v>
      </c>
      <c r="G451" s="32" t="s">
        <v>292</v>
      </c>
      <c r="H451" s="32" t="s">
        <v>2537</v>
      </c>
      <c r="I451" s="28" t="e">
        <f>_xlfn.XLOOKUP(C451,'様式Ⅲ－1(女子)'!$D$19:$D$89,'様式Ⅲ－1(女子)'!$J$19:$J$89)</f>
        <v>#N/A</v>
      </c>
      <c r="Q451" s="32"/>
    </row>
    <row r="452" spans="1:18">
      <c r="A452" s="265">
        <v>2451</v>
      </c>
      <c r="B452" s="16" t="s">
        <v>923</v>
      </c>
      <c r="C452" s="32" t="s">
        <v>2674</v>
      </c>
      <c r="D452" s="32" t="s">
        <v>5988</v>
      </c>
      <c r="E452" s="32" t="s">
        <v>5377</v>
      </c>
      <c r="F452" s="31" t="s">
        <v>6017</v>
      </c>
      <c r="G452" s="32" t="s">
        <v>228</v>
      </c>
      <c r="H452" s="32" t="s">
        <v>2537</v>
      </c>
      <c r="I452" s="28" t="e">
        <f>_xlfn.XLOOKUP(C452,'様式Ⅲ－1(女子)'!$D$19:$D$89,'様式Ⅲ－1(女子)'!$J$19:$J$89)</f>
        <v>#N/A</v>
      </c>
      <c r="Q452" s="32"/>
    </row>
    <row r="453" spans="1:18">
      <c r="A453" s="265">
        <v>2452</v>
      </c>
      <c r="B453" s="16" t="s">
        <v>924</v>
      </c>
      <c r="C453" s="32" t="s">
        <v>3213</v>
      </c>
      <c r="D453" s="32" t="s">
        <v>5989</v>
      </c>
      <c r="E453" s="32" t="s">
        <v>5377</v>
      </c>
      <c r="F453" s="31" t="s">
        <v>6017</v>
      </c>
      <c r="G453" s="32" t="s">
        <v>264</v>
      </c>
      <c r="H453" s="32" t="s">
        <v>2538</v>
      </c>
      <c r="I453" s="28" t="e">
        <f>_xlfn.XLOOKUP(C453,'様式Ⅲ－1(女子)'!$D$19:$D$89,'様式Ⅲ－1(女子)'!$J$19:$J$89)</f>
        <v>#N/A</v>
      </c>
      <c r="Q453" s="32"/>
    </row>
    <row r="454" spans="1:18">
      <c r="A454" s="265">
        <v>2453</v>
      </c>
      <c r="B454" s="16" t="s">
        <v>925</v>
      </c>
      <c r="C454" s="32" t="s">
        <v>6005</v>
      </c>
      <c r="D454" s="32" t="s">
        <v>6006</v>
      </c>
      <c r="E454" s="32" t="s">
        <v>5377</v>
      </c>
      <c r="F454" s="31" t="s">
        <v>6017</v>
      </c>
      <c r="G454" s="32" t="s">
        <v>292</v>
      </c>
      <c r="H454" s="32" t="s">
        <v>5990</v>
      </c>
      <c r="I454" s="28" t="e">
        <f>_xlfn.XLOOKUP(C454,'様式Ⅲ－1(女子)'!$D$19:$D$89,'様式Ⅲ－1(女子)'!$J$19:$J$89)</f>
        <v>#N/A</v>
      </c>
      <c r="Q454" s="32"/>
    </row>
    <row r="455" spans="1:18">
      <c r="A455" s="265">
        <v>2454</v>
      </c>
      <c r="B455" s="16" t="s">
        <v>926</v>
      </c>
      <c r="C455" s="32" t="s">
        <v>5995</v>
      </c>
      <c r="D455" s="32" t="s">
        <v>5997</v>
      </c>
      <c r="E455" s="32" t="s">
        <v>5377</v>
      </c>
      <c r="F455" s="31" t="s">
        <v>6017</v>
      </c>
      <c r="G455" s="32" t="s">
        <v>292</v>
      </c>
      <c r="H455" s="32" t="s">
        <v>5999</v>
      </c>
      <c r="I455" s="28" t="e">
        <f>_xlfn.XLOOKUP(C455,'様式Ⅲ－1(女子)'!$D$19:$D$89,'様式Ⅲ－1(女子)'!$J$19:$J$89)</f>
        <v>#N/A</v>
      </c>
      <c r="Q455" s="32"/>
    </row>
    <row r="456" spans="1:18">
      <c r="A456" s="265">
        <v>2455</v>
      </c>
      <c r="B456" s="16" t="s">
        <v>927</v>
      </c>
      <c r="C456" s="32" t="s">
        <v>5996</v>
      </c>
      <c r="D456" s="32" t="s">
        <v>5998</v>
      </c>
      <c r="E456" s="32" t="s">
        <v>5377</v>
      </c>
      <c r="F456" s="31" t="s">
        <v>6017</v>
      </c>
      <c r="G456" s="32" t="s">
        <v>292</v>
      </c>
      <c r="H456" s="32" t="s">
        <v>5999</v>
      </c>
      <c r="I456" s="28" t="e">
        <f>_xlfn.XLOOKUP(C456,'様式Ⅲ－1(女子)'!$D$19:$D$89,'様式Ⅲ－1(女子)'!$J$19:$J$89)</f>
        <v>#N/A</v>
      </c>
      <c r="Q456" s="32"/>
    </row>
    <row r="457" spans="1:18">
      <c r="A457" s="265">
        <v>2456</v>
      </c>
      <c r="B457" s="16" t="s">
        <v>928</v>
      </c>
      <c r="C457" s="32"/>
      <c r="D457" s="32"/>
      <c r="E457" s="32"/>
      <c r="F457" s="31"/>
      <c r="G457" s="32"/>
      <c r="H457" s="32"/>
      <c r="I457" s="28">
        <f>_xlfn.XLOOKUP(C457,'様式Ⅲ－1(女子)'!$D$19:$D$89,'様式Ⅲ－1(女子)'!$J$19:$J$89)</f>
        <v>0</v>
      </c>
      <c r="Q457" s="32"/>
    </row>
    <row r="458" spans="1:18">
      <c r="A458" s="265">
        <v>2457</v>
      </c>
      <c r="B458" s="16" t="s">
        <v>929</v>
      </c>
      <c r="C458" s="32"/>
      <c r="D458" s="32"/>
      <c r="E458" s="32"/>
      <c r="F458" s="31"/>
      <c r="G458" s="32"/>
      <c r="H458" s="32"/>
      <c r="I458" s="28">
        <f>_xlfn.XLOOKUP(C458,'様式Ⅲ－1(女子)'!$D$19:$D$89,'様式Ⅲ－1(女子)'!$J$19:$J$89)</f>
        <v>0</v>
      </c>
      <c r="Q458" s="32"/>
    </row>
    <row r="459" spans="1:18">
      <c r="A459" s="265">
        <v>2458</v>
      </c>
      <c r="B459" s="16" t="s">
        <v>930</v>
      </c>
      <c r="C459" s="32"/>
      <c r="D459" s="32"/>
      <c r="E459" s="32"/>
      <c r="F459" s="31"/>
      <c r="G459" s="32"/>
      <c r="H459" s="32"/>
      <c r="I459" s="28">
        <f>_xlfn.XLOOKUP(C459,'様式Ⅲ－1(女子)'!$D$19:$D$89,'様式Ⅲ－1(女子)'!$J$19:$J$89)</f>
        <v>0</v>
      </c>
      <c r="Q459" s="32"/>
    </row>
    <row r="460" spans="1:18">
      <c r="A460" s="265">
        <v>2459</v>
      </c>
      <c r="B460" s="16" t="s">
        <v>931</v>
      </c>
      <c r="C460" s="32"/>
      <c r="D460" s="32"/>
      <c r="E460" s="32"/>
      <c r="F460" s="31"/>
      <c r="G460" s="32"/>
      <c r="H460" s="32"/>
      <c r="I460" s="28">
        <f>_xlfn.XLOOKUP(C460,'様式Ⅲ－1(女子)'!$D$19:$D$89,'様式Ⅲ－1(女子)'!$J$19:$J$89)</f>
        <v>0</v>
      </c>
      <c r="Q460" s="32"/>
    </row>
    <row r="461" spans="1:18">
      <c r="A461" s="265">
        <v>2460</v>
      </c>
      <c r="B461" s="16" t="s">
        <v>932</v>
      </c>
      <c r="C461" s="146"/>
      <c r="D461" s="146"/>
      <c r="E461" s="146"/>
      <c r="F461" s="17"/>
      <c r="G461" s="146"/>
      <c r="H461" s="146"/>
      <c r="I461" s="28">
        <f>_xlfn.XLOOKUP(C461,'様式Ⅲ－1(女子)'!$D$19:$D$89,'様式Ⅲ－1(女子)'!$J$19:$J$89)</f>
        <v>0</v>
      </c>
      <c r="Q461" s="146"/>
    </row>
    <row r="462" spans="1:18">
      <c r="A462" s="265">
        <v>2461</v>
      </c>
      <c r="B462" s="16" t="s">
        <v>933</v>
      </c>
      <c r="C462" s="146"/>
      <c r="D462" s="32"/>
      <c r="E462" s="146"/>
      <c r="F462" s="17"/>
      <c r="G462" s="146"/>
      <c r="H462" s="146"/>
      <c r="I462" s="28">
        <f>_xlfn.XLOOKUP(C462,'様式Ⅲ－1(女子)'!$D$19:$D$89,'様式Ⅲ－1(女子)'!$J$19:$J$89)</f>
        <v>0</v>
      </c>
      <c r="Q462" s="146"/>
    </row>
    <row r="463" spans="1:18">
      <c r="A463" s="265">
        <v>2462</v>
      </c>
      <c r="B463" s="16" t="s">
        <v>934</v>
      </c>
      <c r="C463" s="146"/>
      <c r="D463" s="146"/>
      <c r="E463" s="146"/>
      <c r="F463" s="17"/>
      <c r="G463" s="146"/>
      <c r="H463" s="146"/>
      <c r="I463" s="28">
        <f>_xlfn.XLOOKUP(C463,'様式Ⅲ－1(女子)'!$D$19:$D$89,'様式Ⅲ－1(女子)'!$J$19:$J$89)</f>
        <v>0</v>
      </c>
      <c r="R463" t="str">
        <f t="shared" ref="R463:R466" si="0">IF(Q463&gt;0,VLOOKUP(Q463,$O$2:$P$48,2,0),"")</f>
        <v/>
      </c>
    </row>
    <row r="464" spans="1:18">
      <c r="A464" s="265">
        <v>2463</v>
      </c>
      <c r="B464" s="16" t="s">
        <v>935</v>
      </c>
      <c r="C464" s="146"/>
      <c r="D464" s="146"/>
      <c r="E464" s="146"/>
      <c r="F464" s="17"/>
      <c r="G464" s="146"/>
      <c r="H464" s="146"/>
      <c r="I464" s="28">
        <f>_xlfn.XLOOKUP(C464,'様式Ⅲ－1(女子)'!$D$19:$D$89,'様式Ⅲ－1(女子)'!$J$19:$J$89)</f>
        <v>0</v>
      </c>
      <c r="R464" t="str">
        <f t="shared" si="0"/>
        <v/>
      </c>
    </row>
    <row r="465" spans="1:18">
      <c r="A465" s="265">
        <v>2464</v>
      </c>
      <c r="B465" s="16" t="s">
        <v>936</v>
      </c>
      <c r="C465" s="146"/>
      <c r="D465" s="146"/>
      <c r="E465" s="146"/>
      <c r="F465" s="17"/>
      <c r="G465" s="146"/>
      <c r="H465" s="146"/>
      <c r="I465" s="28">
        <f>_xlfn.XLOOKUP(C465,'様式Ⅲ－1(女子)'!$D$19:$D$89,'様式Ⅲ－1(女子)'!$J$19:$J$89)</f>
        <v>0</v>
      </c>
      <c r="R465" t="str">
        <f t="shared" si="0"/>
        <v/>
      </c>
    </row>
    <row r="466" spans="1:18">
      <c r="A466" s="265">
        <v>2465</v>
      </c>
      <c r="B466" s="16" t="s">
        <v>937</v>
      </c>
      <c r="C466" s="146"/>
      <c r="D466" s="146"/>
      <c r="E466" s="146"/>
      <c r="F466" s="17"/>
      <c r="G466" s="146"/>
      <c r="H466" s="146"/>
      <c r="I466" s="28">
        <f>_xlfn.XLOOKUP(C466,'様式Ⅲ－1(女子)'!$D$19:$D$89,'様式Ⅲ－1(女子)'!$J$19:$J$89)</f>
        <v>0</v>
      </c>
      <c r="R466" t="str">
        <f t="shared" si="0"/>
        <v/>
      </c>
    </row>
    <row r="467" spans="1:18">
      <c r="A467" s="265">
        <v>2466</v>
      </c>
      <c r="B467" s="16" t="s">
        <v>938</v>
      </c>
      <c r="C467" s="146"/>
      <c r="D467" s="146"/>
      <c r="E467" s="146"/>
      <c r="F467" s="17"/>
      <c r="G467" s="146"/>
      <c r="H467" s="146"/>
      <c r="I467" s="28">
        <f>_xlfn.XLOOKUP(C467,'様式Ⅲ－1(女子)'!$D$19:$D$89,'様式Ⅲ－1(女子)'!$J$19:$J$89)</f>
        <v>0</v>
      </c>
    </row>
    <row r="468" spans="1:18">
      <c r="A468" s="265">
        <v>2467</v>
      </c>
      <c r="B468" s="16" t="s">
        <v>939</v>
      </c>
      <c r="C468" s="146"/>
      <c r="D468" s="146"/>
      <c r="E468" s="146"/>
      <c r="F468" s="17"/>
      <c r="G468" s="146"/>
      <c r="H468" s="146"/>
      <c r="I468" s="28">
        <f>_xlfn.XLOOKUP(C468,'様式Ⅲ－1(女子)'!$D$19:$D$89,'様式Ⅲ－1(女子)'!$J$19:$J$89)</f>
        <v>0</v>
      </c>
    </row>
    <row r="469" spans="1:18">
      <c r="A469" s="265">
        <v>2468</v>
      </c>
      <c r="B469" s="16" t="s">
        <v>940</v>
      </c>
      <c r="C469" s="146"/>
      <c r="D469" s="146"/>
      <c r="E469" s="146"/>
      <c r="F469" s="17"/>
      <c r="G469" s="146"/>
      <c r="H469" s="146"/>
      <c r="I469" s="28">
        <f>_xlfn.XLOOKUP(C469,'様式Ⅲ－1(女子)'!$D$19:$D$89,'様式Ⅲ－1(女子)'!$J$19:$J$89)</f>
        <v>0</v>
      </c>
    </row>
    <row r="470" spans="1:18">
      <c r="A470" s="265">
        <v>2469</v>
      </c>
      <c r="B470" s="16" t="s">
        <v>941</v>
      </c>
      <c r="C470" s="146"/>
      <c r="D470" s="146"/>
      <c r="E470" s="146"/>
      <c r="F470" s="17"/>
      <c r="G470" s="146"/>
      <c r="H470" s="146"/>
      <c r="I470" s="28">
        <f>_xlfn.XLOOKUP(C470,'様式Ⅲ－1(女子)'!$D$19:$D$89,'様式Ⅲ－1(女子)'!$J$19:$J$89)</f>
        <v>0</v>
      </c>
    </row>
    <row r="471" spans="1:18">
      <c r="A471" s="265">
        <v>2470</v>
      </c>
      <c r="B471" s="16" t="s">
        <v>942</v>
      </c>
      <c r="C471" s="146"/>
      <c r="D471" s="146"/>
      <c r="E471" s="146"/>
      <c r="F471" s="17"/>
      <c r="G471" s="146"/>
      <c r="H471" s="146"/>
      <c r="I471" s="28">
        <f>_xlfn.XLOOKUP(C471,'様式Ⅲ－1(女子)'!$D$19:$D$89,'様式Ⅲ－1(女子)'!$J$19:$J$89)</f>
        <v>0</v>
      </c>
    </row>
    <row r="472" spans="1:18">
      <c r="A472" s="265">
        <v>2471</v>
      </c>
      <c r="B472" s="16" t="s">
        <v>943</v>
      </c>
      <c r="C472" s="146"/>
      <c r="D472" s="146"/>
      <c r="E472" s="146"/>
      <c r="F472" s="17"/>
      <c r="G472" s="146"/>
      <c r="H472" s="146"/>
      <c r="I472" s="28">
        <f>_xlfn.XLOOKUP(C472,'様式Ⅲ－1(女子)'!$D$19:$D$89,'様式Ⅲ－1(女子)'!$J$19:$J$89)</f>
        <v>0</v>
      </c>
    </row>
    <row r="473" spans="1:18">
      <c r="A473" s="265">
        <v>2472</v>
      </c>
      <c r="B473" s="16" t="s">
        <v>944</v>
      </c>
      <c r="C473" s="146"/>
      <c r="D473" s="146"/>
      <c r="E473" s="146"/>
      <c r="F473" s="17"/>
      <c r="G473" s="146"/>
      <c r="H473" s="146"/>
      <c r="I473" s="28">
        <f>_xlfn.XLOOKUP(C473,'様式Ⅲ－1(女子)'!$D$19:$D$89,'様式Ⅲ－1(女子)'!$J$19:$J$89)</f>
        <v>0</v>
      </c>
    </row>
    <row r="474" spans="1:18">
      <c r="A474" s="265">
        <v>2473</v>
      </c>
      <c r="B474" s="16" t="s">
        <v>945</v>
      </c>
      <c r="C474" s="146"/>
      <c r="D474" s="146"/>
      <c r="E474" s="146"/>
      <c r="F474" s="17"/>
      <c r="G474" s="146"/>
      <c r="H474" s="146"/>
      <c r="I474" s="28">
        <f>_xlfn.XLOOKUP(C474,'様式Ⅲ－1(女子)'!$D$19:$D$89,'様式Ⅲ－1(女子)'!$J$19:$J$89)</f>
        <v>0</v>
      </c>
    </row>
    <row r="475" spans="1:18">
      <c r="A475" s="265">
        <v>2474</v>
      </c>
      <c r="B475" s="16" t="s">
        <v>946</v>
      </c>
      <c r="C475" s="146"/>
      <c r="D475" s="146"/>
      <c r="E475" s="146"/>
      <c r="F475" s="17"/>
      <c r="G475" s="146"/>
      <c r="H475" s="146"/>
      <c r="I475" s="28">
        <f>_xlfn.XLOOKUP(C475,'様式Ⅲ－1(女子)'!$D$19:$D$89,'様式Ⅲ－1(女子)'!$J$19:$J$89)</f>
        <v>0</v>
      </c>
    </row>
    <row r="476" spans="1:18">
      <c r="A476" s="265">
        <v>2475</v>
      </c>
      <c r="B476" s="16" t="s">
        <v>947</v>
      </c>
      <c r="C476" s="146"/>
      <c r="D476" s="146"/>
      <c r="E476" s="146"/>
      <c r="F476" s="17"/>
      <c r="G476" s="146"/>
      <c r="H476" s="146"/>
      <c r="I476" s="28">
        <f>_xlfn.XLOOKUP(C476,'様式Ⅲ－1(女子)'!$D$19:$D$89,'様式Ⅲ－1(女子)'!$J$19:$J$89)</f>
        <v>0</v>
      </c>
    </row>
    <row r="477" spans="1:18">
      <c r="A477" s="265">
        <v>2476</v>
      </c>
      <c r="B477" s="16" t="s">
        <v>948</v>
      </c>
      <c r="C477" s="146"/>
      <c r="D477" s="146"/>
      <c r="E477" s="146"/>
      <c r="F477" s="17"/>
      <c r="G477" s="146"/>
      <c r="H477" s="146"/>
      <c r="I477" s="28">
        <f>_xlfn.XLOOKUP(C477,'様式Ⅲ－1(女子)'!$D$19:$D$89,'様式Ⅲ－1(女子)'!$J$19:$J$89)</f>
        <v>0</v>
      </c>
    </row>
    <row r="478" spans="1:18">
      <c r="A478" s="265">
        <v>2477</v>
      </c>
      <c r="B478" s="16" t="s">
        <v>949</v>
      </c>
      <c r="C478" s="146"/>
      <c r="D478" s="146"/>
      <c r="E478" s="146"/>
      <c r="F478" s="17"/>
      <c r="G478" s="146"/>
      <c r="H478" s="146"/>
      <c r="I478" s="28">
        <f>_xlfn.XLOOKUP(C478,'様式Ⅲ－1(女子)'!$D$19:$D$89,'様式Ⅲ－1(女子)'!$J$19:$J$89)</f>
        <v>0</v>
      </c>
    </row>
    <row r="479" spans="1:18">
      <c r="A479" s="265">
        <v>2478</v>
      </c>
      <c r="B479" s="16" t="s">
        <v>950</v>
      </c>
      <c r="C479" s="146"/>
      <c r="D479" s="146"/>
      <c r="E479" s="146"/>
      <c r="F479" s="17"/>
      <c r="G479" s="146"/>
      <c r="H479" s="146"/>
      <c r="I479" s="28">
        <f>_xlfn.XLOOKUP(C479,'様式Ⅲ－1(女子)'!$D$19:$D$89,'様式Ⅲ－1(女子)'!$J$19:$J$89)</f>
        <v>0</v>
      </c>
    </row>
    <row r="480" spans="1:18">
      <c r="A480" s="265">
        <v>2479</v>
      </c>
      <c r="B480" s="16" t="s">
        <v>951</v>
      </c>
      <c r="C480" s="146"/>
      <c r="D480" s="146"/>
      <c r="E480" s="146"/>
      <c r="F480" s="17"/>
      <c r="G480" s="146"/>
      <c r="H480" s="146"/>
      <c r="I480" s="28">
        <f>_xlfn.XLOOKUP(C480,'様式Ⅲ－1(女子)'!$D$19:$D$89,'様式Ⅲ－1(女子)'!$J$19:$J$89)</f>
        <v>0</v>
      </c>
    </row>
    <row r="481" spans="1:9">
      <c r="A481" s="265">
        <v>2480</v>
      </c>
      <c r="B481" s="16" t="s">
        <v>952</v>
      </c>
      <c r="C481" s="146"/>
      <c r="D481" s="146"/>
      <c r="E481" s="146"/>
      <c r="F481" s="17"/>
      <c r="G481" s="146"/>
      <c r="H481" s="146"/>
      <c r="I481" s="28">
        <f>_xlfn.XLOOKUP(C481,'様式Ⅲ－1(女子)'!$D$19:$D$89,'様式Ⅲ－1(女子)'!$J$19:$J$89)</f>
        <v>0</v>
      </c>
    </row>
    <row r="482" spans="1:9">
      <c r="A482" s="265">
        <v>2481</v>
      </c>
      <c r="B482" s="16" t="s">
        <v>953</v>
      </c>
      <c r="C482" s="146"/>
      <c r="D482" s="146"/>
      <c r="E482" s="146"/>
      <c r="F482" s="17"/>
      <c r="G482" s="146"/>
      <c r="H482" s="146"/>
      <c r="I482" s="28">
        <f>_xlfn.XLOOKUP(C482,'様式Ⅲ－1(女子)'!$D$19:$D$89,'様式Ⅲ－1(女子)'!$J$19:$J$89)</f>
        <v>0</v>
      </c>
    </row>
    <row r="483" spans="1:9">
      <c r="A483" s="265">
        <v>2482</v>
      </c>
      <c r="B483" s="16" t="s">
        <v>954</v>
      </c>
      <c r="C483" s="146"/>
      <c r="D483" s="146"/>
      <c r="E483" s="146"/>
      <c r="F483" s="17"/>
      <c r="G483" s="146"/>
      <c r="H483" s="146"/>
      <c r="I483" s="28">
        <f>_xlfn.XLOOKUP(C483,'様式Ⅲ－1(女子)'!$D$19:$D$89,'様式Ⅲ－1(女子)'!$J$19:$J$89)</f>
        <v>0</v>
      </c>
    </row>
    <row r="484" spans="1:9">
      <c r="A484" s="265">
        <v>2483</v>
      </c>
      <c r="B484" s="16" t="s">
        <v>955</v>
      </c>
      <c r="C484" s="146"/>
      <c r="D484" s="146"/>
      <c r="E484" s="146"/>
      <c r="F484" s="17"/>
      <c r="G484" s="146"/>
      <c r="H484" s="146"/>
      <c r="I484" s="28">
        <f>_xlfn.XLOOKUP(C484,'様式Ⅲ－1(女子)'!$D$19:$D$89,'様式Ⅲ－1(女子)'!$J$19:$J$89)</f>
        <v>0</v>
      </c>
    </row>
    <row r="485" spans="1:9">
      <c r="A485" s="265">
        <v>2484</v>
      </c>
      <c r="B485" s="16" t="s">
        <v>956</v>
      </c>
      <c r="C485" s="146"/>
      <c r="D485" s="146"/>
      <c r="E485" s="146"/>
      <c r="F485" s="17"/>
      <c r="G485" s="146"/>
      <c r="H485" s="146"/>
      <c r="I485" s="28">
        <f>_xlfn.XLOOKUP(C485,'様式Ⅲ－1(女子)'!$D$19:$D$89,'様式Ⅲ－1(女子)'!$J$19:$J$89)</f>
        <v>0</v>
      </c>
    </row>
    <row r="486" spans="1:9">
      <c r="A486" s="265">
        <v>2485</v>
      </c>
      <c r="B486" s="16" t="s">
        <v>957</v>
      </c>
      <c r="C486" s="146"/>
      <c r="D486" s="146"/>
      <c r="E486" s="146"/>
      <c r="F486" s="17"/>
      <c r="G486" s="146"/>
      <c r="H486" s="146"/>
      <c r="I486" s="28">
        <f>_xlfn.XLOOKUP(C486,'様式Ⅲ－1(女子)'!$D$19:$D$89,'様式Ⅲ－1(女子)'!$J$19:$J$89)</f>
        <v>0</v>
      </c>
    </row>
    <row r="487" spans="1:9">
      <c r="A487" s="265">
        <v>2486</v>
      </c>
      <c r="B487" s="16" t="s">
        <v>958</v>
      </c>
      <c r="C487" s="146"/>
      <c r="D487" s="146"/>
      <c r="E487" s="146"/>
      <c r="F487" s="17"/>
      <c r="G487" s="146"/>
      <c r="H487" s="146"/>
      <c r="I487" s="28">
        <f>_xlfn.XLOOKUP(C487,'様式Ⅲ－1(女子)'!$D$19:$D$89,'様式Ⅲ－1(女子)'!$J$19:$J$89)</f>
        <v>0</v>
      </c>
    </row>
    <row r="488" spans="1:9">
      <c r="A488" s="265">
        <v>2487</v>
      </c>
      <c r="B488" s="16" t="s">
        <v>959</v>
      </c>
      <c r="C488" s="146"/>
      <c r="D488" s="146"/>
      <c r="E488" s="146"/>
      <c r="F488" s="17"/>
      <c r="G488" s="146"/>
      <c r="H488" s="146"/>
      <c r="I488" s="28">
        <f>_xlfn.XLOOKUP(C488,'様式Ⅲ－1(女子)'!$D$19:$D$89,'様式Ⅲ－1(女子)'!$J$19:$J$89)</f>
        <v>0</v>
      </c>
    </row>
    <row r="489" spans="1:9">
      <c r="A489" s="265">
        <v>2488</v>
      </c>
      <c r="B489" s="16" t="s">
        <v>960</v>
      </c>
      <c r="C489" s="146"/>
      <c r="D489" s="146"/>
      <c r="E489" s="146"/>
      <c r="F489" s="17"/>
      <c r="G489" s="146"/>
      <c r="H489" s="146"/>
      <c r="I489" s="28">
        <f>_xlfn.XLOOKUP(C489,'様式Ⅲ－1(女子)'!$D$19:$D$89,'様式Ⅲ－1(女子)'!$J$19:$J$89)</f>
        <v>0</v>
      </c>
    </row>
    <row r="490" spans="1:9">
      <c r="A490" s="265">
        <v>2489</v>
      </c>
      <c r="B490" s="16" t="s">
        <v>961</v>
      </c>
      <c r="C490" s="146"/>
      <c r="D490" s="146"/>
      <c r="E490" s="146"/>
      <c r="F490" s="17"/>
      <c r="G490" s="146"/>
      <c r="H490" s="146"/>
      <c r="I490" s="28">
        <f>_xlfn.XLOOKUP(C490,'様式Ⅲ－1(女子)'!$D$19:$D$89,'様式Ⅲ－1(女子)'!$J$19:$J$89)</f>
        <v>0</v>
      </c>
    </row>
    <row r="491" spans="1:9">
      <c r="A491" s="265">
        <v>2490</v>
      </c>
      <c r="B491" s="16" t="s">
        <v>962</v>
      </c>
      <c r="C491" s="146"/>
      <c r="D491" s="146"/>
      <c r="E491" s="146"/>
      <c r="F491" s="17"/>
      <c r="G491" s="146"/>
      <c r="H491" s="146"/>
      <c r="I491" s="28">
        <f>_xlfn.XLOOKUP(C491,'様式Ⅲ－1(女子)'!$D$19:$D$89,'様式Ⅲ－1(女子)'!$J$19:$J$89)</f>
        <v>0</v>
      </c>
    </row>
    <row r="492" spans="1:9">
      <c r="A492" s="265">
        <v>2491</v>
      </c>
      <c r="B492" s="16" t="s">
        <v>963</v>
      </c>
      <c r="C492" s="146"/>
      <c r="D492" s="146"/>
      <c r="E492" s="146"/>
      <c r="F492" s="17"/>
      <c r="G492" s="146"/>
      <c r="H492" s="146"/>
      <c r="I492" s="28">
        <f>_xlfn.XLOOKUP(C492,'様式Ⅲ－1(女子)'!$D$19:$D$89,'様式Ⅲ－1(女子)'!$J$19:$J$89)</f>
        <v>0</v>
      </c>
    </row>
    <row r="493" spans="1:9">
      <c r="A493" s="265">
        <v>2492</v>
      </c>
      <c r="B493" s="16" t="s">
        <v>964</v>
      </c>
      <c r="C493" s="146"/>
      <c r="D493" s="146"/>
      <c r="E493" s="146"/>
      <c r="F493" s="17"/>
      <c r="G493" s="146"/>
      <c r="H493" s="146"/>
      <c r="I493" s="28">
        <f>_xlfn.XLOOKUP(C493,'様式Ⅲ－1(女子)'!$D$19:$D$89,'様式Ⅲ－1(女子)'!$J$19:$J$89)</f>
        <v>0</v>
      </c>
    </row>
    <row r="494" spans="1:9">
      <c r="A494" s="265">
        <v>2493</v>
      </c>
      <c r="B494" s="16" t="s">
        <v>965</v>
      </c>
      <c r="C494" s="146"/>
      <c r="D494" s="146"/>
      <c r="E494" s="146"/>
      <c r="F494" s="17"/>
      <c r="G494" s="146"/>
      <c r="H494" s="146"/>
      <c r="I494" s="28">
        <f>_xlfn.XLOOKUP(C494,'様式Ⅲ－1(女子)'!$D$19:$D$89,'様式Ⅲ－1(女子)'!$J$19:$J$89)</f>
        <v>0</v>
      </c>
    </row>
    <row r="495" spans="1:9">
      <c r="A495" s="265">
        <v>2494</v>
      </c>
      <c r="B495" s="16" t="s">
        <v>966</v>
      </c>
      <c r="C495" s="146"/>
      <c r="D495" s="146"/>
      <c r="E495" s="146"/>
      <c r="F495" s="17"/>
      <c r="G495" s="146"/>
      <c r="H495" s="146"/>
      <c r="I495" s="28">
        <f>_xlfn.XLOOKUP(C495,'様式Ⅲ－1(女子)'!$D$19:$D$89,'様式Ⅲ－1(女子)'!$J$19:$J$89)</f>
        <v>0</v>
      </c>
    </row>
    <row r="496" spans="1:9">
      <c r="A496" s="265">
        <v>2495</v>
      </c>
      <c r="B496" s="16" t="s">
        <v>967</v>
      </c>
      <c r="C496" s="146"/>
      <c r="D496" s="146"/>
      <c r="E496" s="146"/>
      <c r="F496" s="17"/>
      <c r="G496" s="146"/>
      <c r="H496" s="146"/>
      <c r="I496" s="28">
        <f>_xlfn.XLOOKUP(C496,'様式Ⅲ－1(女子)'!$D$19:$D$89,'様式Ⅲ－1(女子)'!$J$19:$J$89)</f>
        <v>0</v>
      </c>
    </row>
    <row r="497" spans="1:9">
      <c r="A497" s="265">
        <v>2496</v>
      </c>
      <c r="B497" s="16" t="s">
        <v>968</v>
      </c>
      <c r="C497" s="146"/>
      <c r="D497" s="146"/>
      <c r="E497" s="146"/>
      <c r="F497" s="17"/>
      <c r="G497" s="146"/>
      <c r="H497" s="146"/>
      <c r="I497" s="28">
        <f>_xlfn.XLOOKUP(C497,'様式Ⅲ－1(女子)'!$D$19:$D$89,'様式Ⅲ－1(女子)'!$J$19:$J$89)</f>
        <v>0</v>
      </c>
    </row>
    <row r="498" spans="1:9">
      <c r="A498" s="265">
        <v>2497</v>
      </c>
      <c r="B498" s="16" t="s">
        <v>969</v>
      </c>
      <c r="C498" s="146"/>
      <c r="D498" s="146"/>
      <c r="E498" s="146"/>
      <c r="F498" s="17"/>
      <c r="G498" s="146"/>
      <c r="H498" s="146"/>
      <c r="I498" s="28">
        <f>_xlfn.XLOOKUP(C498,'様式Ⅲ－1(女子)'!$D$19:$D$89,'様式Ⅲ－1(女子)'!$J$19:$J$89)</f>
        <v>0</v>
      </c>
    </row>
    <row r="499" spans="1:9">
      <c r="A499" s="265">
        <v>2498</v>
      </c>
      <c r="B499" s="16" t="s">
        <v>970</v>
      </c>
      <c r="C499" s="146"/>
      <c r="D499" s="146"/>
      <c r="E499" s="146"/>
      <c r="F499" s="17"/>
      <c r="G499" s="146"/>
      <c r="H499" s="146"/>
      <c r="I499" s="28">
        <f>_xlfn.XLOOKUP(C499,'様式Ⅲ－1(女子)'!$D$19:$D$89,'様式Ⅲ－1(女子)'!$J$19:$J$89)</f>
        <v>0</v>
      </c>
    </row>
    <row r="500" spans="1:9">
      <c r="A500" s="265">
        <v>2499</v>
      </c>
      <c r="B500" s="16" t="s">
        <v>971</v>
      </c>
      <c r="C500" s="146"/>
      <c r="D500" s="146"/>
      <c r="E500" s="146"/>
      <c r="F500" s="17"/>
      <c r="G500" s="146"/>
      <c r="H500" s="146"/>
      <c r="I500" s="28">
        <f>_xlfn.XLOOKUP(C500,'様式Ⅲ－1(女子)'!$D$19:$D$89,'様式Ⅲ－1(女子)'!$J$19:$J$89)</f>
        <v>0</v>
      </c>
    </row>
    <row r="501" spans="1:9">
      <c r="A501" s="265">
        <v>2500</v>
      </c>
      <c r="B501" s="16" t="s">
        <v>972</v>
      </c>
      <c r="C501" s="146"/>
      <c r="D501" s="146"/>
      <c r="E501" s="146"/>
      <c r="F501" s="17"/>
      <c r="G501" s="146"/>
      <c r="H501" s="146"/>
      <c r="I501" s="28">
        <f>_xlfn.XLOOKUP(C501,'様式Ⅲ－1(女子)'!$D$19:$D$89,'様式Ⅲ－1(女子)'!$J$19:$J$89)</f>
        <v>0</v>
      </c>
    </row>
    <row r="502" spans="1:9">
      <c r="A502" s="265">
        <v>2501</v>
      </c>
      <c r="B502" s="16" t="s">
        <v>973</v>
      </c>
      <c r="C502" s="146"/>
      <c r="D502" s="146"/>
      <c r="E502" s="146"/>
      <c r="F502" s="17"/>
      <c r="G502" s="146"/>
      <c r="H502" s="146"/>
      <c r="I502" s="28">
        <f>_xlfn.XLOOKUP(C502,'様式Ⅲ－1(女子)'!$D$19:$D$89,'様式Ⅲ－1(女子)'!$J$19:$J$89)</f>
        <v>0</v>
      </c>
    </row>
    <row r="503" spans="1:9">
      <c r="A503" s="265">
        <v>2502</v>
      </c>
      <c r="B503" s="16" t="s">
        <v>974</v>
      </c>
      <c r="C503" s="146"/>
      <c r="D503" s="146"/>
      <c r="E503" s="146"/>
      <c r="F503" s="17"/>
      <c r="G503" s="146"/>
      <c r="H503" s="146"/>
      <c r="I503" s="28">
        <f>_xlfn.XLOOKUP(C503,'様式Ⅲ－1(女子)'!$D$19:$D$89,'様式Ⅲ－1(女子)'!$J$19:$J$89)</f>
        <v>0</v>
      </c>
    </row>
    <row r="504" spans="1:9">
      <c r="A504" s="265">
        <v>2503</v>
      </c>
      <c r="B504" s="16" t="s">
        <v>975</v>
      </c>
      <c r="C504" s="146"/>
      <c r="D504" s="146"/>
      <c r="E504" s="146"/>
      <c r="F504" s="17"/>
      <c r="G504" s="146"/>
      <c r="H504" s="146"/>
      <c r="I504" s="28">
        <f>_xlfn.XLOOKUP(C504,'様式Ⅲ－1(女子)'!$D$19:$D$89,'様式Ⅲ－1(女子)'!$J$19:$J$89)</f>
        <v>0</v>
      </c>
    </row>
    <row r="505" spans="1:9">
      <c r="A505" s="265">
        <v>2504</v>
      </c>
      <c r="B505" s="16" t="s">
        <v>976</v>
      </c>
      <c r="C505" s="146"/>
      <c r="D505" s="146"/>
      <c r="E505" s="146"/>
      <c r="F505" s="17"/>
      <c r="G505" s="146"/>
      <c r="H505" s="146"/>
      <c r="I505" s="28">
        <f>_xlfn.XLOOKUP(C505,'様式Ⅲ－1(女子)'!$D$19:$D$89,'様式Ⅲ－1(女子)'!$J$19:$J$89)</f>
        <v>0</v>
      </c>
    </row>
    <row r="506" spans="1:9">
      <c r="A506" s="265">
        <v>2505</v>
      </c>
      <c r="B506" s="16" t="s">
        <v>977</v>
      </c>
      <c r="C506" s="146"/>
      <c r="D506" s="146"/>
      <c r="E506" s="146"/>
      <c r="F506" s="17"/>
      <c r="G506" s="146"/>
      <c r="H506" s="146"/>
      <c r="I506" s="28">
        <f>_xlfn.XLOOKUP(C506,'様式Ⅲ－1(女子)'!$D$19:$D$89,'様式Ⅲ－1(女子)'!$J$19:$J$89)</f>
        <v>0</v>
      </c>
    </row>
    <row r="507" spans="1:9">
      <c r="A507" s="265">
        <v>2506</v>
      </c>
      <c r="B507" s="16" t="s">
        <v>978</v>
      </c>
      <c r="C507" s="146"/>
      <c r="D507" s="146"/>
      <c r="E507" s="146"/>
      <c r="F507" s="17"/>
      <c r="G507" s="146"/>
      <c r="H507" s="146"/>
      <c r="I507" s="28">
        <f>_xlfn.XLOOKUP(C507,'様式Ⅲ－1(女子)'!$D$19:$D$89,'様式Ⅲ－1(女子)'!$J$19:$J$89)</f>
        <v>0</v>
      </c>
    </row>
    <row r="508" spans="1:9">
      <c r="A508" s="265">
        <v>2507</v>
      </c>
      <c r="B508" s="16" t="s">
        <v>979</v>
      </c>
      <c r="C508" s="146"/>
      <c r="D508" s="146"/>
      <c r="E508" s="146"/>
      <c r="F508" s="17"/>
      <c r="G508" s="146"/>
      <c r="H508" s="146"/>
      <c r="I508" s="28">
        <f>_xlfn.XLOOKUP(C508,'様式Ⅲ－1(女子)'!$D$19:$D$89,'様式Ⅲ－1(女子)'!$J$19:$J$89)</f>
        <v>0</v>
      </c>
    </row>
    <row r="509" spans="1:9">
      <c r="A509" s="265">
        <v>2508</v>
      </c>
      <c r="B509" s="16" t="s">
        <v>980</v>
      </c>
      <c r="C509" s="146"/>
      <c r="D509" s="146"/>
      <c r="E509" s="146"/>
      <c r="F509" s="17"/>
      <c r="G509" s="146"/>
      <c r="H509" s="146"/>
      <c r="I509" s="28">
        <f>_xlfn.XLOOKUP(C509,'様式Ⅲ－1(女子)'!$D$19:$D$89,'様式Ⅲ－1(女子)'!$J$19:$J$89)</f>
        <v>0</v>
      </c>
    </row>
    <row r="510" spans="1:9">
      <c r="A510" s="265">
        <v>2509</v>
      </c>
      <c r="B510" s="16" t="s">
        <v>981</v>
      </c>
      <c r="C510" s="146"/>
      <c r="D510" s="146"/>
      <c r="E510" s="146"/>
      <c r="F510" s="17"/>
      <c r="G510" s="146"/>
      <c r="H510" s="146"/>
      <c r="I510" s="28">
        <f>_xlfn.XLOOKUP(C510,'様式Ⅲ－1(女子)'!$D$19:$D$89,'様式Ⅲ－1(女子)'!$J$19:$J$89)</f>
        <v>0</v>
      </c>
    </row>
    <row r="511" spans="1:9">
      <c r="A511" s="265">
        <v>2510</v>
      </c>
      <c r="B511" s="16" t="s">
        <v>982</v>
      </c>
      <c r="C511" s="146"/>
      <c r="D511" s="146"/>
      <c r="E511" s="146"/>
      <c r="F511" s="17"/>
      <c r="G511" s="146"/>
      <c r="H511" s="146"/>
      <c r="I511" s="28">
        <f>_xlfn.XLOOKUP(C511,'様式Ⅲ－1(女子)'!$D$19:$D$89,'様式Ⅲ－1(女子)'!$J$19:$J$89)</f>
        <v>0</v>
      </c>
    </row>
    <row r="512" spans="1:9">
      <c r="A512" s="265">
        <v>2511</v>
      </c>
      <c r="B512" s="16" t="s">
        <v>983</v>
      </c>
      <c r="C512" s="146"/>
      <c r="D512" s="146"/>
      <c r="E512" s="146"/>
      <c r="F512" s="17"/>
      <c r="G512" s="146"/>
      <c r="H512" s="146"/>
      <c r="I512" s="28">
        <f>_xlfn.XLOOKUP(C512,'様式Ⅲ－1(女子)'!$D$19:$D$89,'様式Ⅲ－1(女子)'!$J$19:$J$89)</f>
        <v>0</v>
      </c>
    </row>
    <row r="513" spans="1:9">
      <c r="A513" s="265">
        <v>2512</v>
      </c>
      <c r="B513" s="16" t="s">
        <v>984</v>
      </c>
      <c r="C513" s="146"/>
      <c r="D513" s="146"/>
      <c r="E513" s="146"/>
      <c r="F513" s="17"/>
      <c r="G513" s="146"/>
      <c r="H513" s="146"/>
      <c r="I513" s="28">
        <f>_xlfn.XLOOKUP(C513,'様式Ⅲ－1(女子)'!$D$19:$D$89,'様式Ⅲ－1(女子)'!$J$19:$J$89)</f>
        <v>0</v>
      </c>
    </row>
    <row r="514" spans="1:9">
      <c r="A514" s="265">
        <v>2513</v>
      </c>
      <c r="B514" s="16" t="s">
        <v>985</v>
      </c>
      <c r="C514" s="146"/>
      <c r="D514" s="146"/>
      <c r="E514" s="146"/>
      <c r="F514" s="17"/>
      <c r="G514" s="146"/>
      <c r="H514" s="146"/>
      <c r="I514" s="28">
        <f>_xlfn.XLOOKUP(C514,'様式Ⅲ－1(女子)'!$D$19:$D$89,'様式Ⅲ－1(女子)'!$J$19:$J$89)</f>
        <v>0</v>
      </c>
    </row>
    <row r="515" spans="1:9">
      <c r="A515" s="265">
        <v>2514</v>
      </c>
      <c r="B515" s="16" t="s">
        <v>986</v>
      </c>
      <c r="C515" s="146"/>
      <c r="D515" s="146"/>
      <c r="E515" s="146"/>
      <c r="F515" s="17"/>
      <c r="G515" s="146"/>
      <c r="H515" s="146"/>
      <c r="I515" s="28">
        <f>_xlfn.XLOOKUP(C515,'様式Ⅲ－1(女子)'!$D$19:$D$89,'様式Ⅲ－1(女子)'!$J$19:$J$89)</f>
        <v>0</v>
      </c>
    </row>
    <row r="516" spans="1:9">
      <c r="A516" s="265">
        <v>2515</v>
      </c>
      <c r="B516" s="16" t="s">
        <v>987</v>
      </c>
      <c r="C516" s="146"/>
      <c r="D516" s="146"/>
      <c r="E516" s="146"/>
      <c r="F516" s="17"/>
      <c r="G516" s="146"/>
      <c r="H516" s="146"/>
      <c r="I516" s="28">
        <f>_xlfn.XLOOKUP(C516,'様式Ⅲ－1(女子)'!$D$19:$D$89,'様式Ⅲ－1(女子)'!$J$19:$J$89)</f>
        <v>0</v>
      </c>
    </row>
    <row r="517" spans="1:9">
      <c r="A517" s="265">
        <v>2516</v>
      </c>
      <c r="B517" s="16" t="s">
        <v>988</v>
      </c>
      <c r="C517" s="146"/>
      <c r="D517" s="146"/>
      <c r="E517" s="146"/>
      <c r="F517" s="17"/>
      <c r="G517" s="146"/>
      <c r="H517" s="146"/>
      <c r="I517" s="28">
        <f>_xlfn.XLOOKUP(C517,'様式Ⅲ－1(女子)'!$D$19:$D$89,'様式Ⅲ－1(女子)'!$J$19:$J$89)</f>
        <v>0</v>
      </c>
    </row>
    <row r="518" spans="1:9">
      <c r="A518" s="265">
        <v>2517</v>
      </c>
      <c r="B518" s="16" t="s">
        <v>989</v>
      </c>
      <c r="C518" s="146"/>
      <c r="D518" s="146"/>
      <c r="E518" s="146"/>
      <c r="F518" s="17"/>
      <c r="G518" s="146"/>
      <c r="H518" s="146"/>
      <c r="I518" s="28">
        <f>_xlfn.XLOOKUP(C518,'様式Ⅲ－1(女子)'!$D$19:$D$89,'様式Ⅲ－1(女子)'!$J$19:$J$89)</f>
        <v>0</v>
      </c>
    </row>
    <row r="519" spans="1:9">
      <c r="A519" s="265">
        <v>2518</v>
      </c>
      <c r="B519" s="16" t="s">
        <v>990</v>
      </c>
      <c r="C519" s="146"/>
      <c r="D519" s="146"/>
      <c r="E519" s="146"/>
      <c r="F519" s="17"/>
      <c r="G519" s="146"/>
      <c r="H519" s="146"/>
      <c r="I519" s="28">
        <f>_xlfn.XLOOKUP(C519,'様式Ⅲ－1(女子)'!$D$19:$D$89,'様式Ⅲ－1(女子)'!$J$19:$J$89)</f>
        <v>0</v>
      </c>
    </row>
    <row r="520" spans="1:9">
      <c r="A520" s="265">
        <v>2519</v>
      </c>
      <c r="B520" s="16" t="s">
        <v>991</v>
      </c>
      <c r="C520" s="146"/>
      <c r="D520" s="146"/>
      <c r="E520" s="146"/>
      <c r="G520" s="146"/>
      <c r="H520" s="146"/>
      <c r="I520" s="28">
        <f>_xlfn.XLOOKUP(C520,'様式Ⅲ－1(女子)'!$D$19:$D$89,'様式Ⅲ－1(女子)'!$J$19:$J$89)</f>
        <v>0</v>
      </c>
    </row>
    <row r="521" spans="1:9">
      <c r="A521" s="265">
        <v>2520</v>
      </c>
      <c r="B521" s="16" t="s">
        <v>992</v>
      </c>
      <c r="C521" s="146"/>
      <c r="D521" s="146"/>
      <c r="E521" s="146"/>
      <c r="G521" s="146"/>
      <c r="H521" s="146"/>
      <c r="I521" s="28">
        <f>_xlfn.XLOOKUP(C521,'様式Ⅲ－1(女子)'!$D$19:$D$89,'様式Ⅲ－1(女子)'!$J$19:$J$89)</f>
        <v>0</v>
      </c>
    </row>
    <row r="522" spans="1:9">
      <c r="A522" s="265">
        <v>2521</v>
      </c>
      <c r="B522" s="16" t="s">
        <v>993</v>
      </c>
      <c r="C522" s="146"/>
      <c r="D522" s="146"/>
      <c r="E522" s="146"/>
      <c r="G522" s="146"/>
      <c r="H522" s="146"/>
      <c r="I522" s="28">
        <f>_xlfn.XLOOKUP(C522,'様式Ⅲ－1(女子)'!$D$19:$D$89,'様式Ⅲ－1(女子)'!$J$19:$J$89)</f>
        <v>0</v>
      </c>
    </row>
    <row r="523" spans="1:9">
      <c r="A523" s="265">
        <v>2522</v>
      </c>
      <c r="B523" s="16" t="s">
        <v>994</v>
      </c>
      <c r="C523" s="146"/>
      <c r="D523" s="146"/>
      <c r="E523" s="146"/>
      <c r="G523" s="146"/>
      <c r="H523" s="146"/>
      <c r="I523" s="28">
        <f>_xlfn.XLOOKUP(C523,'様式Ⅲ－1(女子)'!$D$19:$D$89,'様式Ⅲ－1(女子)'!$J$19:$J$89)</f>
        <v>0</v>
      </c>
    </row>
    <row r="524" spans="1:9">
      <c r="A524" s="265">
        <v>2523</v>
      </c>
      <c r="B524" s="16" t="s">
        <v>995</v>
      </c>
      <c r="C524" s="146"/>
      <c r="D524" s="146"/>
      <c r="E524" s="146"/>
      <c r="G524" s="146"/>
      <c r="H524" s="146"/>
      <c r="I524" s="28">
        <f>_xlfn.XLOOKUP(C524,'様式Ⅲ－1(女子)'!$D$19:$D$89,'様式Ⅲ－1(女子)'!$J$19:$J$89)</f>
        <v>0</v>
      </c>
    </row>
    <row r="525" spans="1:9">
      <c r="A525" s="265">
        <v>2524</v>
      </c>
      <c r="B525" s="16" t="s">
        <v>996</v>
      </c>
      <c r="C525" s="146"/>
      <c r="D525" s="146"/>
      <c r="E525" s="146"/>
      <c r="G525" s="146"/>
      <c r="H525" s="146"/>
      <c r="I525" s="28">
        <f>_xlfn.XLOOKUP(C525,'様式Ⅲ－1(女子)'!$D$19:$D$89,'様式Ⅲ－1(女子)'!$J$19:$J$89)</f>
        <v>0</v>
      </c>
    </row>
    <row r="526" spans="1:9">
      <c r="A526" s="265">
        <v>2525</v>
      </c>
      <c r="B526" s="16" t="s">
        <v>997</v>
      </c>
      <c r="C526" s="146"/>
      <c r="D526" s="146"/>
      <c r="E526" s="146"/>
      <c r="G526" s="146"/>
      <c r="H526" s="146"/>
      <c r="I526" s="28">
        <f>_xlfn.XLOOKUP(C526,'様式Ⅲ－1(女子)'!$D$19:$D$89,'様式Ⅲ－1(女子)'!$J$19:$J$89)</f>
        <v>0</v>
      </c>
    </row>
    <row r="527" spans="1:9">
      <c r="A527" s="265">
        <v>2526</v>
      </c>
      <c r="B527" s="16" t="s">
        <v>998</v>
      </c>
      <c r="C527" s="146"/>
      <c r="D527" s="146"/>
      <c r="E527" s="146"/>
      <c r="G527" s="146"/>
      <c r="H527" s="146"/>
      <c r="I527" s="28">
        <f>_xlfn.XLOOKUP(C527,'様式Ⅲ－1(女子)'!$D$19:$D$89,'様式Ⅲ－1(女子)'!$J$19:$J$89)</f>
        <v>0</v>
      </c>
    </row>
    <row r="528" spans="1:9">
      <c r="A528" s="265">
        <v>2527</v>
      </c>
      <c r="B528" s="16" t="s">
        <v>999</v>
      </c>
      <c r="C528" s="146"/>
      <c r="D528" s="146"/>
      <c r="E528" s="146"/>
      <c r="G528" s="146"/>
      <c r="H528" s="146"/>
      <c r="I528" s="28">
        <f>_xlfn.XLOOKUP(C528,'様式Ⅲ－1(女子)'!$D$19:$D$89,'様式Ⅲ－1(女子)'!$J$19:$J$89)</f>
        <v>0</v>
      </c>
    </row>
    <row r="529" spans="1:9">
      <c r="A529" s="265">
        <v>2528</v>
      </c>
      <c r="B529" s="16" t="s">
        <v>1000</v>
      </c>
      <c r="C529" s="146"/>
      <c r="D529" s="146"/>
      <c r="E529" s="146"/>
      <c r="G529" s="146"/>
      <c r="H529" s="146"/>
      <c r="I529" s="28">
        <f>_xlfn.XLOOKUP(C529,'様式Ⅲ－1(女子)'!$D$19:$D$89,'様式Ⅲ－1(女子)'!$J$19:$J$89)</f>
        <v>0</v>
      </c>
    </row>
    <row r="530" spans="1:9">
      <c r="A530" s="265">
        <v>2529</v>
      </c>
      <c r="B530" s="16" t="s">
        <v>1001</v>
      </c>
      <c r="C530" s="146"/>
      <c r="D530" s="146"/>
      <c r="E530" s="146"/>
      <c r="G530" s="146"/>
      <c r="H530" s="146"/>
      <c r="I530" s="28">
        <f>_xlfn.XLOOKUP(C530,'様式Ⅲ－1(女子)'!$D$19:$D$89,'様式Ⅲ－1(女子)'!$J$19:$J$89)</f>
        <v>0</v>
      </c>
    </row>
    <row r="531" spans="1:9">
      <c r="A531" s="265">
        <v>2530</v>
      </c>
      <c r="B531" s="16" t="s">
        <v>1002</v>
      </c>
      <c r="C531" s="146"/>
      <c r="D531" s="146"/>
      <c r="E531" s="146"/>
      <c r="G531" s="146"/>
      <c r="H531" s="146"/>
      <c r="I531" s="28">
        <f>_xlfn.XLOOKUP(C531,'様式Ⅲ－1(女子)'!$D$19:$D$89,'様式Ⅲ－1(女子)'!$J$19:$J$89)</f>
        <v>0</v>
      </c>
    </row>
    <row r="532" spans="1:9">
      <c r="A532" s="265">
        <v>2531</v>
      </c>
      <c r="B532" s="16" t="s">
        <v>1003</v>
      </c>
      <c r="C532" s="146"/>
      <c r="D532" s="146"/>
      <c r="E532" s="146"/>
      <c r="G532" s="146"/>
      <c r="H532" s="146"/>
      <c r="I532" s="28">
        <f>_xlfn.XLOOKUP(C532,'様式Ⅲ－1(女子)'!$D$19:$D$89,'様式Ⅲ－1(女子)'!$J$19:$J$89)</f>
        <v>0</v>
      </c>
    </row>
    <row r="533" spans="1:9">
      <c r="A533" s="265">
        <v>2532</v>
      </c>
      <c r="B533" s="16" t="s">
        <v>1004</v>
      </c>
      <c r="C533" s="146"/>
      <c r="D533" s="146"/>
      <c r="E533" s="146"/>
      <c r="G533" s="146"/>
      <c r="H533" s="146"/>
      <c r="I533" s="28">
        <f>_xlfn.XLOOKUP(C533,'様式Ⅲ－1(女子)'!$D$19:$D$89,'様式Ⅲ－1(女子)'!$J$19:$J$89)</f>
        <v>0</v>
      </c>
    </row>
    <row r="534" spans="1:9">
      <c r="A534" s="265">
        <v>2533</v>
      </c>
      <c r="B534" s="16" t="s">
        <v>1005</v>
      </c>
      <c r="C534" s="146"/>
      <c r="D534" s="146"/>
      <c r="E534" s="146"/>
      <c r="G534" s="146"/>
      <c r="H534" s="146"/>
      <c r="I534" s="28">
        <f>_xlfn.XLOOKUP(C534,'様式Ⅲ－1(女子)'!$D$19:$D$89,'様式Ⅲ－1(女子)'!$J$19:$J$89)</f>
        <v>0</v>
      </c>
    </row>
    <row r="535" spans="1:9">
      <c r="A535" s="265">
        <v>2534</v>
      </c>
      <c r="B535" s="16" t="s">
        <v>1006</v>
      </c>
      <c r="C535" s="146"/>
      <c r="D535" s="146"/>
      <c r="E535" s="146"/>
      <c r="G535" s="146"/>
      <c r="H535" s="146"/>
      <c r="I535" s="28">
        <f>_xlfn.XLOOKUP(C535,'様式Ⅲ－1(女子)'!$D$19:$D$89,'様式Ⅲ－1(女子)'!$J$19:$J$89)</f>
        <v>0</v>
      </c>
    </row>
    <row r="536" spans="1:9">
      <c r="A536" s="265">
        <v>2535</v>
      </c>
      <c r="B536" s="16" t="s">
        <v>1007</v>
      </c>
      <c r="C536" s="146"/>
      <c r="D536" s="146"/>
      <c r="E536" s="146"/>
      <c r="G536" s="146"/>
      <c r="H536" s="146"/>
      <c r="I536" s="28">
        <f>_xlfn.XLOOKUP(C536,'様式Ⅲ－1(女子)'!$D$19:$D$89,'様式Ⅲ－1(女子)'!$J$19:$J$89)</f>
        <v>0</v>
      </c>
    </row>
    <row r="537" spans="1:9">
      <c r="A537" s="265">
        <v>2536</v>
      </c>
      <c r="B537" s="16" t="s">
        <v>1008</v>
      </c>
      <c r="C537" s="146"/>
      <c r="D537" s="146"/>
      <c r="E537" s="146"/>
      <c r="G537" s="146"/>
      <c r="H537" s="146"/>
      <c r="I537" s="28">
        <f>_xlfn.XLOOKUP(C537,'様式Ⅲ－1(女子)'!$D$19:$D$89,'様式Ⅲ－1(女子)'!$J$19:$J$89)</f>
        <v>0</v>
      </c>
    </row>
    <row r="538" spans="1:9">
      <c r="A538" s="265">
        <v>2537</v>
      </c>
      <c r="B538" s="16" t="s">
        <v>1009</v>
      </c>
      <c r="C538" s="146"/>
      <c r="D538" s="146"/>
      <c r="E538" s="146"/>
      <c r="G538" s="146"/>
      <c r="H538" s="146"/>
      <c r="I538" s="28">
        <f>_xlfn.XLOOKUP(C538,'様式Ⅲ－1(女子)'!$D$19:$D$89,'様式Ⅲ－1(女子)'!$J$19:$J$89)</f>
        <v>0</v>
      </c>
    </row>
    <row r="539" spans="1:9">
      <c r="A539" s="265">
        <v>2538</v>
      </c>
      <c r="B539" s="16" t="s">
        <v>1010</v>
      </c>
      <c r="C539" s="146"/>
      <c r="D539" s="146"/>
      <c r="E539" s="146"/>
      <c r="G539" s="146"/>
      <c r="H539" s="146"/>
      <c r="I539" s="28">
        <f>_xlfn.XLOOKUP(C539,'様式Ⅲ－1(女子)'!$D$19:$D$89,'様式Ⅲ－1(女子)'!$J$19:$J$89)</f>
        <v>0</v>
      </c>
    </row>
    <row r="540" spans="1:9">
      <c r="A540" s="265">
        <v>2539</v>
      </c>
      <c r="B540" s="16" t="s">
        <v>1011</v>
      </c>
      <c r="C540" s="146"/>
      <c r="D540" s="146"/>
      <c r="E540" s="146"/>
      <c r="G540" s="146"/>
      <c r="H540" s="146"/>
      <c r="I540" s="28">
        <f>_xlfn.XLOOKUP(C540,'様式Ⅲ－1(女子)'!$D$19:$D$89,'様式Ⅲ－1(女子)'!$J$19:$J$89)</f>
        <v>0</v>
      </c>
    </row>
    <row r="541" spans="1:9">
      <c r="A541" s="265">
        <v>2540</v>
      </c>
      <c r="B541" s="16" t="s">
        <v>1012</v>
      </c>
      <c r="C541" s="146"/>
      <c r="D541" s="146"/>
      <c r="E541" s="146"/>
      <c r="G541" s="146"/>
      <c r="H541" s="146"/>
      <c r="I541" s="28">
        <f>_xlfn.XLOOKUP(C541,'様式Ⅲ－1(女子)'!$D$19:$D$89,'様式Ⅲ－1(女子)'!$J$19:$J$89)</f>
        <v>0</v>
      </c>
    </row>
    <row r="542" spans="1:9">
      <c r="A542" s="265">
        <v>2541</v>
      </c>
      <c r="B542" s="16" t="s">
        <v>1013</v>
      </c>
      <c r="C542" s="146"/>
      <c r="D542" s="146"/>
      <c r="E542" s="146"/>
      <c r="G542" s="146"/>
      <c r="H542" s="146"/>
      <c r="I542" s="28">
        <f>_xlfn.XLOOKUP(C542,'様式Ⅲ－1(女子)'!$D$19:$D$89,'様式Ⅲ－1(女子)'!$J$19:$J$89)</f>
        <v>0</v>
      </c>
    </row>
    <row r="543" spans="1:9">
      <c r="A543" s="265">
        <v>2542</v>
      </c>
      <c r="B543" s="16" t="s">
        <v>1014</v>
      </c>
      <c r="C543" s="146"/>
      <c r="D543" s="146"/>
      <c r="E543" s="146"/>
      <c r="G543" s="146"/>
      <c r="H543" s="146"/>
      <c r="I543" s="28">
        <f>_xlfn.XLOOKUP(C543,'様式Ⅲ－1(女子)'!$D$19:$D$89,'様式Ⅲ－1(女子)'!$J$19:$J$89)</f>
        <v>0</v>
      </c>
    </row>
    <row r="544" spans="1:9">
      <c r="A544" s="265">
        <v>2543</v>
      </c>
      <c r="B544" s="16" t="s">
        <v>1015</v>
      </c>
      <c r="C544" s="146"/>
      <c r="D544" s="146"/>
      <c r="E544" s="146"/>
      <c r="G544" s="146"/>
      <c r="H544" s="146"/>
      <c r="I544" s="28">
        <f>_xlfn.XLOOKUP(C544,'様式Ⅲ－1(女子)'!$D$19:$D$89,'様式Ⅲ－1(女子)'!$J$19:$J$89)</f>
        <v>0</v>
      </c>
    </row>
    <row r="545" spans="1:9">
      <c r="A545" s="265">
        <v>2544</v>
      </c>
      <c r="B545" s="16" t="s">
        <v>1016</v>
      </c>
      <c r="C545" s="146"/>
      <c r="D545" s="146"/>
      <c r="E545" s="146"/>
      <c r="G545" s="146"/>
      <c r="H545" s="146"/>
      <c r="I545" s="28">
        <f>_xlfn.XLOOKUP(C545,'様式Ⅲ－1(女子)'!$D$19:$D$89,'様式Ⅲ－1(女子)'!$J$19:$J$89)</f>
        <v>0</v>
      </c>
    </row>
    <row r="546" spans="1:9">
      <c r="A546" s="265">
        <v>2545</v>
      </c>
      <c r="B546" s="16" t="s">
        <v>1017</v>
      </c>
      <c r="C546" s="146"/>
      <c r="D546" s="146"/>
      <c r="E546" s="146"/>
      <c r="G546" s="146"/>
      <c r="H546" s="146"/>
      <c r="I546" s="28">
        <f>_xlfn.XLOOKUP(C546,'様式Ⅲ－1(女子)'!$D$19:$D$89,'様式Ⅲ－1(女子)'!$J$19:$J$89)</f>
        <v>0</v>
      </c>
    </row>
    <row r="547" spans="1:9">
      <c r="A547" s="265">
        <v>2546</v>
      </c>
      <c r="B547" s="16" t="s">
        <v>1018</v>
      </c>
      <c r="I547" s="28">
        <f>_xlfn.XLOOKUP(C547,'様式Ⅲ－1(女子)'!$D$19:$D$89,'様式Ⅲ－1(女子)'!$J$19:$J$89)</f>
        <v>0</v>
      </c>
    </row>
    <row r="548" spans="1:9">
      <c r="A548" s="265">
        <v>2547</v>
      </c>
      <c r="B548" s="16" t="s">
        <v>1019</v>
      </c>
      <c r="I548" s="28">
        <f>_xlfn.XLOOKUP(C548,'様式Ⅲ－1(女子)'!$D$19:$D$89,'様式Ⅲ－1(女子)'!$J$19:$J$89)</f>
        <v>0</v>
      </c>
    </row>
    <row r="549" spans="1:9">
      <c r="A549" s="265">
        <v>2548</v>
      </c>
      <c r="B549" s="16" t="s">
        <v>1020</v>
      </c>
      <c r="I549" s="28">
        <f>_xlfn.XLOOKUP(C549,'様式Ⅲ－1(女子)'!$D$19:$D$89,'様式Ⅲ－1(女子)'!$J$19:$J$89)</f>
        <v>0</v>
      </c>
    </row>
    <row r="550" spans="1:9">
      <c r="A550" s="265">
        <v>2549</v>
      </c>
      <c r="B550" s="16" t="s">
        <v>1021</v>
      </c>
      <c r="I550" s="28">
        <f>_xlfn.XLOOKUP(C550,'様式Ⅲ－1(女子)'!$D$19:$D$89,'様式Ⅲ－1(女子)'!$J$19:$J$89)</f>
        <v>0</v>
      </c>
    </row>
    <row r="551" spans="1:9">
      <c r="A551" s="265">
        <v>2550</v>
      </c>
      <c r="B551" s="16" t="s">
        <v>1022</v>
      </c>
      <c r="I551" s="28">
        <f>_xlfn.XLOOKUP(C551,'様式Ⅲ－1(女子)'!$D$19:$D$89,'様式Ⅲ－1(女子)'!$J$19:$J$89)</f>
        <v>0</v>
      </c>
    </row>
    <row r="552" spans="1:9">
      <c r="A552" s="265">
        <v>2551</v>
      </c>
      <c r="B552" s="16" t="s">
        <v>1023</v>
      </c>
      <c r="I552" s="28">
        <f>_xlfn.XLOOKUP(C552,'様式Ⅲ－1(女子)'!$D$19:$D$89,'様式Ⅲ－1(女子)'!$J$19:$J$89)</f>
        <v>0</v>
      </c>
    </row>
    <row r="553" spans="1:9">
      <c r="A553" s="265">
        <v>2552</v>
      </c>
      <c r="B553" s="16" t="s">
        <v>1024</v>
      </c>
      <c r="I553" s="28">
        <f>_xlfn.XLOOKUP(C553,'様式Ⅲ－1(女子)'!$D$19:$D$89,'様式Ⅲ－1(女子)'!$J$19:$J$89)</f>
        <v>0</v>
      </c>
    </row>
    <row r="554" spans="1:9">
      <c r="A554" s="265">
        <v>2553</v>
      </c>
      <c r="B554" s="16" t="s">
        <v>1025</v>
      </c>
      <c r="I554" s="28">
        <f>_xlfn.XLOOKUP(C554,'様式Ⅲ－1(女子)'!$D$19:$D$89,'様式Ⅲ－1(女子)'!$J$19:$J$89)</f>
        <v>0</v>
      </c>
    </row>
    <row r="555" spans="1:9">
      <c r="A555" s="265">
        <v>2554</v>
      </c>
      <c r="B555" s="16" t="s">
        <v>1026</v>
      </c>
      <c r="I555" s="28">
        <f>_xlfn.XLOOKUP(C555,'様式Ⅲ－1(女子)'!$D$19:$D$89,'様式Ⅲ－1(女子)'!$J$19:$J$89)</f>
        <v>0</v>
      </c>
    </row>
    <row r="556" spans="1:9">
      <c r="A556" s="265">
        <v>2555</v>
      </c>
      <c r="B556" s="16" t="s">
        <v>1027</v>
      </c>
      <c r="I556" s="28">
        <f>_xlfn.XLOOKUP(C556,'様式Ⅲ－1(女子)'!$D$19:$D$89,'様式Ⅲ－1(女子)'!$J$19:$J$89)</f>
        <v>0</v>
      </c>
    </row>
    <row r="557" spans="1:9">
      <c r="A557" s="265">
        <v>2556</v>
      </c>
      <c r="B557" s="16" t="s">
        <v>1028</v>
      </c>
      <c r="I557" s="28">
        <f>_xlfn.XLOOKUP(C557,'様式Ⅲ－1(女子)'!$D$19:$D$89,'様式Ⅲ－1(女子)'!$J$19:$J$89)</f>
        <v>0</v>
      </c>
    </row>
    <row r="558" spans="1:9">
      <c r="A558" s="265">
        <v>2557</v>
      </c>
      <c r="B558" s="16" t="s">
        <v>1029</v>
      </c>
      <c r="I558" s="28">
        <f>_xlfn.XLOOKUP(C558,'様式Ⅲ－1(女子)'!$D$19:$D$89,'様式Ⅲ－1(女子)'!$J$19:$J$89)</f>
        <v>0</v>
      </c>
    </row>
    <row r="559" spans="1:9">
      <c r="A559" s="265">
        <v>2558</v>
      </c>
      <c r="B559" s="16" t="s">
        <v>1030</v>
      </c>
      <c r="I559" s="28">
        <f>_xlfn.XLOOKUP(C559,'様式Ⅲ－1(女子)'!$D$19:$D$89,'様式Ⅲ－1(女子)'!$J$19:$J$89)</f>
        <v>0</v>
      </c>
    </row>
    <row r="560" spans="1:9">
      <c r="A560" s="265">
        <v>2559</v>
      </c>
      <c r="B560" s="16" t="s">
        <v>1031</v>
      </c>
      <c r="I560" s="28">
        <f>_xlfn.XLOOKUP(C560,'様式Ⅲ－1(女子)'!$D$19:$D$89,'様式Ⅲ－1(女子)'!$J$19:$J$89)</f>
        <v>0</v>
      </c>
    </row>
    <row r="561" spans="1:9">
      <c r="A561" s="265">
        <v>2560</v>
      </c>
      <c r="B561" s="16"/>
      <c r="I561" s="28">
        <f>_xlfn.XLOOKUP(C561,'様式Ⅲ－1(女子)'!$D$19:$D$89,'様式Ⅲ－1(女子)'!$J$19:$J$89)</f>
        <v>0</v>
      </c>
    </row>
    <row r="562" spans="1:9">
      <c r="A562" s="265">
        <v>2561</v>
      </c>
      <c r="B562" s="16"/>
      <c r="I562" s="28">
        <f>_xlfn.XLOOKUP(C562,'様式Ⅲ－1(女子)'!$D$19:$D$89,'様式Ⅲ－1(女子)'!$J$19:$J$89)</f>
        <v>0</v>
      </c>
    </row>
    <row r="563" spans="1:9">
      <c r="A563" s="265">
        <v>2562</v>
      </c>
      <c r="B563" s="16"/>
      <c r="I563" s="28">
        <f>_xlfn.XLOOKUP(C563,'様式Ⅲ－1(女子)'!$D$19:$D$89,'様式Ⅲ－1(女子)'!$J$19:$J$89)</f>
        <v>0</v>
      </c>
    </row>
    <row r="564" spans="1:9">
      <c r="A564" s="265">
        <v>2563</v>
      </c>
      <c r="B564" s="16"/>
      <c r="I564" s="28">
        <f>_xlfn.XLOOKUP(C564,'様式Ⅲ－1(女子)'!$D$19:$D$89,'様式Ⅲ－1(女子)'!$J$19:$J$89)</f>
        <v>0</v>
      </c>
    </row>
    <row r="565" spans="1:9">
      <c r="A565" s="265">
        <v>2564</v>
      </c>
      <c r="B565" s="16"/>
      <c r="I565" s="28">
        <f>_xlfn.XLOOKUP(C565,'様式Ⅲ－1(女子)'!$D$19:$D$89,'様式Ⅲ－1(女子)'!$J$19:$J$89)</f>
        <v>0</v>
      </c>
    </row>
    <row r="566" spans="1:9">
      <c r="A566" s="265">
        <v>2565</v>
      </c>
      <c r="B566" s="16"/>
      <c r="I566" s="28">
        <f>_xlfn.XLOOKUP(C566,'様式Ⅲ－1(女子)'!$D$19:$D$89,'様式Ⅲ－1(女子)'!$J$19:$J$89)</f>
        <v>0</v>
      </c>
    </row>
    <row r="567" spans="1:9">
      <c r="A567" s="265">
        <v>2566</v>
      </c>
      <c r="B567" s="16"/>
      <c r="I567" s="28">
        <f>_xlfn.XLOOKUP(C567,'様式Ⅲ－1(女子)'!$D$19:$D$89,'様式Ⅲ－1(女子)'!$J$19:$J$89)</f>
        <v>0</v>
      </c>
    </row>
    <row r="568" spans="1:9">
      <c r="A568" s="265">
        <v>2567</v>
      </c>
      <c r="B568" s="16"/>
      <c r="I568" s="28">
        <f>_xlfn.XLOOKUP(C568,'様式Ⅲ－1(女子)'!$D$19:$D$89,'様式Ⅲ－1(女子)'!$J$19:$J$89)</f>
        <v>0</v>
      </c>
    </row>
    <row r="569" spans="1:9">
      <c r="A569" s="265">
        <v>2568</v>
      </c>
      <c r="B569" s="16"/>
      <c r="I569" s="28">
        <f>_xlfn.XLOOKUP(C569,'様式Ⅲ－1(女子)'!$D$19:$D$89,'様式Ⅲ－1(女子)'!$J$19:$J$89)</f>
        <v>0</v>
      </c>
    </row>
    <row r="570" spans="1:9">
      <c r="A570" s="265">
        <v>2569</v>
      </c>
      <c r="B570" s="16"/>
      <c r="I570" s="28">
        <f>_xlfn.XLOOKUP(C570,'様式Ⅲ－1(女子)'!$D$19:$D$89,'様式Ⅲ－1(女子)'!$J$19:$J$89)</f>
        <v>0</v>
      </c>
    </row>
    <row r="571" spans="1:9">
      <c r="A571" s="265">
        <v>2570</v>
      </c>
      <c r="B571" s="16"/>
      <c r="I571" s="28">
        <f>_xlfn.XLOOKUP(C571,'様式Ⅲ－1(女子)'!$D$19:$D$89,'様式Ⅲ－1(女子)'!$J$19:$J$89)</f>
        <v>0</v>
      </c>
    </row>
    <row r="572" spans="1:9">
      <c r="A572" s="265">
        <v>2571</v>
      </c>
      <c r="B572" s="16"/>
      <c r="I572" s="28">
        <f>_xlfn.XLOOKUP(C572,'様式Ⅲ－1(女子)'!$D$19:$D$89,'様式Ⅲ－1(女子)'!$J$19:$J$89)</f>
        <v>0</v>
      </c>
    </row>
    <row r="573" spans="1:9">
      <c r="A573" s="265">
        <v>2572</v>
      </c>
      <c r="B573" s="16"/>
      <c r="I573" s="28">
        <f>_xlfn.XLOOKUP(C573,'様式Ⅲ－1(女子)'!$D$19:$D$89,'様式Ⅲ－1(女子)'!$J$19:$J$89)</f>
        <v>0</v>
      </c>
    </row>
    <row r="574" spans="1:9">
      <c r="A574" s="265">
        <v>2573</v>
      </c>
      <c r="B574" s="16"/>
      <c r="I574" s="28">
        <f>_xlfn.XLOOKUP(C574,'様式Ⅲ－1(女子)'!$D$19:$D$89,'様式Ⅲ－1(女子)'!$J$19:$J$89)</f>
        <v>0</v>
      </c>
    </row>
    <row r="575" spans="1:9">
      <c r="A575" s="265">
        <v>2574</v>
      </c>
      <c r="B575" s="16"/>
      <c r="I575" s="28">
        <f>_xlfn.XLOOKUP(C575,'様式Ⅲ－1(女子)'!$D$19:$D$89,'様式Ⅲ－1(女子)'!$J$19:$J$89)</f>
        <v>0</v>
      </c>
    </row>
    <row r="576" spans="1:9">
      <c r="A576" s="265">
        <v>2575</v>
      </c>
      <c r="B576" s="16"/>
      <c r="I576" s="28">
        <f>_xlfn.XLOOKUP(C576,'様式Ⅲ－1(女子)'!$D$19:$D$89,'様式Ⅲ－1(女子)'!$J$19:$J$89)</f>
        <v>0</v>
      </c>
    </row>
    <row r="577" spans="1:9">
      <c r="A577" s="265">
        <v>2576</v>
      </c>
      <c r="B577" s="16"/>
      <c r="I577" s="28">
        <f>_xlfn.XLOOKUP(C577,'様式Ⅲ－1(女子)'!$D$19:$D$89,'様式Ⅲ－1(女子)'!$J$19:$J$89)</f>
        <v>0</v>
      </c>
    </row>
    <row r="578" spans="1:9">
      <c r="A578" s="265">
        <v>2577</v>
      </c>
      <c r="B578" s="16"/>
      <c r="I578" s="28">
        <f>_xlfn.XLOOKUP(C578,'様式Ⅲ－1(女子)'!$D$19:$D$89,'様式Ⅲ－1(女子)'!$J$19:$J$89)</f>
        <v>0</v>
      </c>
    </row>
    <row r="579" spans="1:9">
      <c r="A579" s="265">
        <v>2578</v>
      </c>
      <c r="B579" s="16"/>
      <c r="I579" s="28">
        <f>_xlfn.XLOOKUP(C579,'様式Ⅲ－1(女子)'!$D$19:$D$89,'様式Ⅲ－1(女子)'!$J$19:$J$89)</f>
        <v>0</v>
      </c>
    </row>
    <row r="580" spans="1:9">
      <c r="A580" s="265">
        <v>2579</v>
      </c>
      <c r="B580" s="16"/>
      <c r="I580" s="28">
        <f>_xlfn.XLOOKUP(C580,'様式Ⅲ－1(女子)'!$D$19:$D$89,'様式Ⅲ－1(女子)'!$J$19:$J$89)</f>
        <v>0</v>
      </c>
    </row>
    <row r="581" spans="1:9">
      <c r="A581" s="265">
        <v>2580</v>
      </c>
      <c r="B581" s="16"/>
      <c r="I581" s="28">
        <f>_xlfn.XLOOKUP(C581,'様式Ⅲ－1(女子)'!$D$19:$D$89,'様式Ⅲ－1(女子)'!$J$19:$J$89)</f>
        <v>0</v>
      </c>
    </row>
    <row r="582" spans="1:9">
      <c r="A582" s="265">
        <v>2581</v>
      </c>
      <c r="B582" s="16"/>
      <c r="I582" s="28">
        <f>_xlfn.XLOOKUP(C582,'様式Ⅲ－1(女子)'!$D$19:$D$89,'様式Ⅲ－1(女子)'!$J$19:$J$89)</f>
        <v>0</v>
      </c>
    </row>
    <row r="583" spans="1:9">
      <c r="A583" s="265">
        <v>2582</v>
      </c>
      <c r="B583" s="16"/>
      <c r="I583" s="28">
        <f>_xlfn.XLOOKUP(C583,'様式Ⅲ－1(女子)'!$D$19:$D$89,'様式Ⅲ－1(女子)'!$J$19:$J$89)</f>
        <v>0</v>
      </c>
    </row>
    <row r="584" spans="1:9">
      <c r="A584" s="265">
        <v>2583</v>
      </c>
      <c r="B584" s="16"/>
      <c r="I584" s="28">
        <f>_xlfn.XLOOKUP(C584,'様式Ⅲ－1(女子)'!$D$19:$D$89,'様式Ⅲ－1(女子)'!$J$19:$J$89)</f>
        <v>0</v>
      </c>
    </row>
    <row r="585" spans="1:9">
      <c r="A585" s="265">
        <v>2584</v>
      </c>
      <c r="B585" s="16"/>
      <c r="I585" s="28">
        <f>_xlfn.XLOOKUP(C585,'様式Ⅲ－1(女子)'!$D$19:$D$89,'様式Ⅲ－1(女子)'!$J$19:$J$89)</f>
        <v>0</v>
      </c>
    </row>
    <row r="586" spans="1:9">
      <c r="A586" s="265">
        <v>2585</v>
      </c>
      <c r="B586" s="16"/>
      <c r="I586" s="28">
        <f>_xlfn.XLOOKUP(C586,'様式Ⅲ－1(女子)'!$D$19:$D$89,'様式Ⅲ－1(女子)'!$J$19:$J$89)</f>
        <v>0</v>
      </c>
    </row>
    <row r="587" spans="1:9">
      <c r="A587" s="265">
        <v>2586</v>
      </c>
      <c r="B587" s="16"/>
      <c r="I587" s="28">
        <f>_xlfn.XLOOKUP(C587,'様式Ⅲ－1(女子)'!$D$19:$D$89,'様式Ⅲ－1(女子)'!$J$19:$J$89)</f>
        <v>0</v>
      </c>
    </row>
    <row r="588" spans="1:9">
      <c r="A588" s="265">
        <v>2587</v>
      </c>
      <c r="B588" s="16"/>
      <c r="I588" s="28">
        <f>_xlfn.XLOOKUP(C588,'様式Ⅲ－1(女子)'!$D$19:$D$89,'様式Ⅲ－1(女子)'!$J$19:$J$89)</f>
        <v>0</v>
      </c>
    </row>
    <row r="589" spans="1:9">
      <c r="A589" s="265">
        <v>2588</v>
      </c>
      <c r="B589" s="16"/>
      <c r="I589" s="28">
        <f>_xlfn.XLOOKUP(C589,'様式Ⅲ－1(女子)'!$D$19:$D$89,'様式Ⅲ－1(女子)'!$J$19:$J$89)</f>
        <v>0</v>
      </c>
    </row>
    <row r="590" spans="1:9">
      <c r="A590" s="265">
        <v>2589</v>
      </c>
      <c r="B590" s="16"/>
      <c r="I590" s="28">
        <f>_xlfn.XLOOKUP(C590,'様式Ⅲ－1(女子)'!$D$19:$D$89,'様式Ⅲ－1(女子)'!$J$19:$J$89)</f>
        <v>0</v>
      </c>
    </row>
    <row r="591" spans="1:9">
      <c r="A591" s="265">
        <v>2590</v>
      </c>
      <c r="B591" s="16"/>
      <c r="I591" s="28">
        <f>_xlfn.XLOOKUP(C591,'様式Ⅲ－1(女子)'!$D$19:$D$89,'様式Ⅲ－1(女子)'!$J$19:$J$89)</f>
        <v>0</v>
      </c>
    </row>
    <row r="592" spans="1:9">
      <c r="A592" s="265">
        <v>2591</v>
      </c>
      <c r="B592" s="16"/>
      <c r="I592" s="28">
        <f>_xlfn.XLOOKUP(C592,'様式Ⅲ－1(女子)'!$D$19:$D$89,'様式Ⅲ－1(女子)'!$J$19:$J$89)</f>
        <v>0</v>
      </c>
    </row>
    <row r="593" spans="1:9">
      <c r="A593" s="265">
        <v>2592</v>
      </c>
      <c r="B593" s="16"/>
      <c r="I593" s="28">
        <f>_xlfn.XLOOKUP(C593,'様式Ⅲ－1(女子)'!$D$19:$D$89,'様式Ⅲ－1(女子)'!$J$19:$J$89)</f>
        <v>0</v>
      </c>
    </row>
    <row r="594" spans="1:9">
      <c r="A594" s="265">
        <v>2593</v>
      </c>
      <c r="B594" s="16"/>
      <c r="I594" s="28">
        <f>_xlfn.XLOOKUP(C594,'様式Ⅲ－1(女子)'!$D$19:$D$89,'様式Ⅲ－1(女子)'!$J$19:$J$89)</f>
        <v>0</v>
      </c>
    </row>
    <row r="595" spans="1:9">
      <c r="A595" s="265">
        <v>2594</v>
      </c>
      <c r="B595" s="16"/>
      <c r="I595" s="28">
        <f>_xlfn.XLOOKUP(C595,'様式Ⅲ－1(女子)'!$D$19:$D$89,'様式Ⅲ－1(女子)'!$J$19:$J$89)</f>
        <v>0</v>
      </c>
    </row>
    <row r="596" spans="1:9">
      <c r="A596" s="265">
        <v>2595</v>
      </c>
      <c r="B596" s="16"/>
      <c r="I596" s="28">
        <f>_xlfn.XLOOKUP(C596,'様式Ⅲ－1(女子)'!$D$19:$D$89,'様式Ⅲ－1(女子)'!$J$19:$J$89)</f>
        <v>0</v>
      </c>
    </row>
    <row r="597" spans="1:9">
      <c r="A597" s="265">
        <v>2596</v>
      </c>
      <c r="B597" s="16"/>
      <c r="I597" s="28">
        <f>_xlfn.XLOOKUP(C597,'様式Ⅲ－1(女子)'!$D$19:$D$89,'様式Ⅲ－1(女子)'!$J$19:$J$89)</f>
        <v>0</v>
      </c>
    </row>
    <row r="598" spans="1:9">
      <c r="A598" s="265">
        <v>2597</v>
      </c>
      <c r="B598" s="16"/>
      <c r="I598" s="28">
        <f>_xlfn.XLOOKUP(C598,'様式Ⅲ－1(女子)'!$D$19:$D$89,'様式Ⅲ－1(女子)'!$J$19:$J$89)</f>
        <v>0</v>
      </c>
    </row>
    <row r="599" spans="1:9">
      <c r="A599" s="265">
        <v>2598</v>
      </c>
      <c r="B599" s="16"/>
      <c r="I599" s="28">
        <f>_xlfn.XLOOKUP(C599,'様式Ⅲ－1(女子)'!$D$19:$D$89,'様式Ⅲ－1(女子)'!$J$19:$J$89)</f>
        <v>0</v>
      </c>
    </row>
    <row r="600" spans="1:9">
      <c r="A600" s="265">
        <v>2599</v>
      </c>
      <c r="B600" s="16"/>
      <c r="I600" s="28">
        <f>_xlfn.XLOOKUP(C600,'様式Ⅲ－1(女子)'!$D$19:$D$89,'様式Ⅲ－1(女子)'!$J$19:$J$89)</f>
        <v>0</v>
      </c>
    </row>
    <row r="601" spans="1:9">
      <c r="A601" s="265">
        <v>2600</v>
      </c>
      <c r="B601" s="16"/>
      <c r="I601" s="28">
        <f>_xlfn.XLOOKUP(C601,'様式Ⅲ－1(女子)'!$D$19:$D$89,'様式Ⅲ－1(女子)'!$J$19:$J$89)</f>
        <v>0</v>
      </c>
    </row>
    <row r="602" spans="1:9">
      <c r="A602" s="265">
        <v>2601</v>
      </c>
      <c r="I602" s="28">
        <f>_xlfn.XLOOKUP(C602,'様式Ⅲ－1(女子)'!$D$19:$D$89,'様式Ⅲ－1(女子)'!$J$19:$J$89)</f>
        <v>0</v>
      </c>
    </row>
    <row r="603" spans="1:9">
      <c r="A603" s="265">
        <v>2602</v>
      </c>
      <c r="I603" s="28">
        <f>_xlfn.XLOOKUP(C603,'様式Ⅲ－1(女子)'!$D$19:$D$89,'様式Ⅲ－1(女子)'!$J$19:$J$89)</f>
        <v>0</v>
      </c>
    </row>
    <row r="604" spans="1:9">
      <c r="A604" s="265">
        <v>2603</v>
      </c>
      <c r="I604" s="28">
        <f>_xlfn.XLOOKUP(C604,'様式Ⅲ－1(女子)'!$D$19:$D$89,'様式Ⅲ－1(女子)'!$J$19:$J$89)</f>
        <v>0</v>
      </c>
    </row>
    <row r="605" spans="1:9">
      <c r="A605" s="265">
        <v>2604</v>
      </c>
      <c r="I605" s="28">
        <f>_xlfn.XLOOKUP(C605,'様式Ⅲ－1(女子)'!$D$19:$D$89,'様式Ⅲ－1(女子)'!$J$19:$J$89)</f>
        <v>0</v>
      </c>
    </row>
    <row r="606" spans="1:9">
      <c r="A606" s="265">
        <v>2605</v>
      </c>
      <c r="I606" s="28">
        <f>_xlfn.XLOOKUP(C606,'様式Ⅲ－1(女子)'!$D$19:$D$89,'様式Ⅲ－1(女子)'!$J$19:$J$89)</f>
        <v>0</v>
      </c>
    </row>
    <row r="607" spans="1:9">
      <c r="A607" s="265">
        <v>2606</v>
      </c>
      <c r="I607" s="28">
        <f>_xlfn.XLOOKUP(C607,'様式Ⅲ－1(女子)'!$D$19:$D$89,'様式Ⅲ－1(女子)'!$J$19:$J$89)</f>
        <v>0</v>
      </c>
    </row>
    <row r="608" spans="1:9">
      <c r="A608" s="265">
        <v>2607</v>
      </c>
      <c r="I608" s="28">
        <f>_xlfn.XLOOKUP(C608,'様式Ⅲ－1(女子)'!$D$19:$D$89,'様式Ⅲ－1(女子)'!$J$19:$J$89)</f>
        <v>0</v>
      </c>
    </row>
    <row r="609" spans="1:9">
      <c r="A609" s="265">
        <v>2608</v>
      </c>
      <c r="I609" s="28">
        <f>_xlfn.XLOOKUP(C609,'様式Ⅲ－1(女子)'!$D$19:$D$89,'様式Ⅲ－1(女子)'!$J$19:$J$89)</f>
        <v>0</v>
      </c>
    </row>
    <row r="610" spans="1:9">
      <c r="A610" s="265">
        <v>2609</v>
      </c>
      <c r="I610" s="28">
        <f>_xlfn.XLOOKUP(C610,'様式Ⅲ－1(女子)'!$D$19:$D$89,'様式Ⅲ－1(女子)'!$J$19:$J$89)</f>
        <v>0</v>
      </c>
    </row>
    <row r="611" spans="1:9">
      <c r="A611" s="265">
        <v>2610</v>
      </c>
      <c r="I611" s="28">
        <f>_xlfn.XLOOKUP(C611,'様式Ⅲ－1(女子)'!$D$19:$D$89,'様式Ⅲ－1(女子)'!$J$19:$J$89)</f>
        <v>0</v>
      </c>
    </row>
    <row r="612" spans="1:9">
      <c r="A612" s="265">
        <v>2611</v>
      </c>
      <c r="I612" s="28">
        <f>_xlfn.XLOOKUP(C612,'様式Ⅲ－1(女子)'!$D$19:$D$89,'様式Ⅲ－1(女子)'!$J$19:$J$89)</f>
        <v>0</v>
      </c>
    </row>
    <row r="613" spans="1:9">
      <c r="A613" s="265">
        <v>2612</v>
      </c>
      <c r="I613" s="28">
        <f>_xlfn.XLOOKUP(C613,'様式Ⅲ－1(女子)'!$D$19:$D$89,'様式Ⅲ－1(女子)'!$J$19:$J$89)</f>
        <v>0</v>
      </c>
    </row>
    <row r="614" spans="1:9">
      <c r="A614" s="265">
        <v>2613</v>
      </c>
      <c r="I614" s="28">
        <f>_xlfn.XLOOKUP(C614,'様式Ⅲ－1(女子)'!$D$19:$D$89,'様式Ⅲ－1(女子)'!$J$19:$J$89)</f>
        <v>0</v>
      </c>
    </row>
    <row r="615" spans="1:9">
      <c r="A615" s="265">
        <v>2614</v>
      </c>
      <c r="I615" s="28">
        <f>_xlfn.XLOOKUP(C615,'様式Ⅲ－1(女子)'!$D$19:$D$89,'様式Ⅲ－1(女子)'!$J$19:$J$89)</f>
        <v>0</v>
      </c>
    </row>
    <row r="616" spans="1:9">
      <c r="A616" s="265">
        <v>2615</v>
      </c>
      <c r="I616" s="28">
        <f>_xlfn.XLOOKUP(C616,'様式Ⅲ－1(女子)'!$D$19:$D$89,'様式Ⅲ－1(女子)'!$J$19:$J$89)</f>
        <v>0</v>
      </c>
    </row>
    <row r="617" spans="1:9">
      <c r="A617" s="265">
        <v>2616</v>
      </c>
      <c r="I617" s="28">
        <f>_xlfn.XLOOKUP(C617,'様式Ⅲ－1(女子)'!$D$19:$D$89,'様式Ⅲ－1(女子)'!$J$19:$J$89)</f>
        <v>0</v>
      </c>
    </row>
    <row r="618" spans="1:9">
      <c r="A618" s="265">
        <v>2617</v>
      </c>
      <c r="I618" s="28">
        <f>_xlfn.XLOOKUP(C618,'様式Ⅲ－1(女子)'!$D$19:$D$89,'様式Ⅲ－1(女子)'!$J$19:$J$89)</f>
        <v>0</v>
      </c>
    </row>
    <row r="619" spans="1:9">
      <c r="A619" s="265">
        <v>2618</v>
      </c>
      <c r="I619" s="28">
        <f>_xlfn.XLOOKUP(C619,'様式Ⅲ－1(女子)'!$D$19:$D$89,'様式Ⅲ－1(女子)'!$J$19:$J$89)</f>
        <v>0</v>
      </c>
    </row>
    <row r="620" spans="1:9">
      <c r="A620" s="265">
        <v>2619</v>
      </c>
      <c r="I620" s="28">
        <f>_xlfn.XLOOKUP(C620,'様式Ⅲ－1(女子)'!$D$19:$D$89,'様式Ⅲ－1(女子)'!$J$19:$J$89)</f>
        <v>0</v>
      </c>
    </row>
    <row r="621" spans="1:9">
      <c r="A621" s="265">
        <v>2620</v>
      </c>
      <c r="I621" s="28">
        <f>_xlfn.XLOOKUP(C621,'様式Ⅲ－1(女子)'!$D$19:$D$89,'様式Ⅲ－1(女子)'!$J$19:$J$89)</f>
        <v>0</v>
      </c>
    </row>
    <row r="622" spans="1:9">
      <c r="A622" s="265">
        <v>2621</v>
      </c>
      <c r="I622" s="28">
        <f>_xlfn.XLOOKUP(C622,'様式Ⅲ－1(女子)'!$D$19:$D$89,'様式Ⅲ－1(女子)'!$J$19:$J$89)</f>
        <v>0</v>
      </c>
    </row>
    <row r="623" spans="1:9">
      <c r="A623" s="265">
        <v>2622</v>
      </c>
      <c r="I623" s="28">
        <f>_xlfn.XLOOKUP(C623,'様式Ⅲ－1(女子)'!$D$19:$D$89,'様式Ⅲ－1(女子)'!$J$19:$J$89)</f>
        <v>0</v>
      </c>
    </row>
    <row r="624" spans="1:9">
      <c r="A624" s="265">
        <v>2623</v>
      </c>
      <c r="I624" s="28">
        <f>_xlfn.XLOOKUP(C624,'様式Ⅲ－1(女子)'!$D$19:$D$89,'様式Ⅲ－1(女子)'!$J$19:$J$89)</f>
        <v>0</v>
      </c>
    </row>
    <row r="625" spans="1:9">
      <c r="A625" s="265">
        <v>2624</v>
      </c>
      <c r="I625" s="28">
        <f>_xlfn.XLOOKUP(C625,'様式Ⅲ－1(女子)'!$D$19:$D$89,'様式Ⅲ－1(女子)'!$J$19:$J$89)</f>
        <v>0</v>
      </c>
    </row>
    <row r="626" spans="1:9">
      <c r="A626" s="265">
        <v>2625</v>
      </c>
      <c r="I626" s="28">
        <f>_xlfn.XLOOKUP(C626,'様式Ⅲ－1(女子)'!$D$19:$D$89,'様式Ⅲ－1(女子)'!$J$19:$J$89)</f>
        <v>0</v>
      </c>
    </row>
    <row r="627" spans="1:9">
      <c r="A627" s="265">
        <v>2626</v>
      </c>
      <c r="I627" s="28">
        <f>_xlfn.XLOOKUP(C627,'様式Ⅲ－1(女子)'!$D$19:$D$89,'様式Ⅲ－1(女子)'!$J$19:$J$89)</f>
        <v>0</v>
      </c>
    </row>
    <row r="628" spans="1:9">
      <c r="A628" s="265">
        <v>2627</v>
      </c>
      <c r="I628" s="28">
        <f>_xlfn.XLOOKUP(C628,'様式Ⅲ－1(女子)'!$D$19:$D$89,'様式Ⅲ－1(女子)'!$J$19:$J$89)</f>
        <v>0</v>
      </c>
    </row>
    <row r="629" spans="1:9">
      <c r="A629" s="265">
        <v>2628</v>
      </c>
      <c r="I629" s="28">
        <f>_xlfn.XLOOKUP(C629,'様式Ⅲ－1(女子)'!$D$19:$D$89,'様式Ⅲ－1(女子)'!$J$19:$J$89)</f>
        <v>0</v>
      </c>
    </row>
    <row r="630" spans="1:9">
      <c r="A630" s="265">
        <v>2629</v>
      </c>
      <c r="I630" s="28">
        <f>_xlfn.XLOOKUP(C630,'様式Ⅲ－1(女子)'!$D$19:$D$89,'様式Ⅲ－1(女子)'!$J$19:$J$89)</f>
        <v>0</v>
      </c>
    </row>
    <row r="631" spans="1:9">
      <c r="A631" s="265">
        <v>2630</v>
      </c>
      <c r="I631" s="28">
        <f>_xlfn.XLOOKUP(C631,'様式Ⅲ－1(女子)'!$D$19:$D$89,'様式Ⅲ－1(女子)'!$J$19:$J$89)</f>
        <v>0</v>
      </c>
    </row>
    <row r="632" spans="1:9">
      <c r="A632" s="265">
        <v>2631</v>
      </c>
      <c r="I632" s="28">
        <f>_xlfn.XLOOKUP(C632,'様式Ⅲ－1(女子)'!$D$19:$D$89,'様式Ⅲ－1(女子)'!$J$19:$J$89)</f>
        <v>0</v>
      </c>
    </row>
    <row r="633" spans="1:9">
      <c r="A633" s="265">
        <v>2632</v>
      </c>
      <c r="I633" s="28">
        <f>_xlfn.XLOOKUP(C633,'様式Ⅲ－1(女子)'!$D$19:$D$89,'様式Ⅲ－1(女子)'!$J$19:$J$89)</f>
        <v>0</v>
      </c>
    </row>
    <row r="634" spans="1:9">
      <c r="A634" s="265">
        <v>2633</v>
      </c>
      <c r="I634" s="28">
        <f>_xlfn.XLOOKUP(C634,'様式Ⅲ－1(女子)'!$D$19:$D$89,'様式Ⅲ－1(女子)'!$J$19:$J$89)</f>
        <v>0</v>
      </c>
    </row>
    <row r="635" spans="1:9">
      <c r="A635" s="265">
        <v>2634</v>
      </c>
      <c r="I635" s="28">
        <f>_xlfn.XLOOKUP(C635,'様式Ⅲ－1(女子)'!$D$19:$D$89,'様式Ⅲ－1(女子)'!$J$19:$J$89)</f>
        <v>0</v>
      </c>
    </row>
    <row r="636" spans="1:9">
      <c r="A636" s="265">
        <v>2635</v>
      </c>
      <c r="I636" s="28">
        <f>_xlfn.XLOOKUP(C636,'様式Ⅲ－1(女子)'!$D$19:$D$89,'様式Ⅲ－1(女子)'!$J$19:$J$89)</f>
        <v>0</v>
      </c>
    </row>
    <row r="637" spans="1:9">
      <c r="A637" s="265">
        <v>2636</v>
      </c>
      <c r="I637" s="28">
        <f>_xlfn.XLOOKUP(C637,'様式Ⅲ－1(女子)'!$D$19:$D$89,'様式Ⅲ－1(女子)'!$J$19:$J$89)</f>
        <v>0</v>
      </c>
    </row>
    <row r="638" spans="1:9">
      <c r="A638" s="265">
        <v>2637</v>
      </c>
      <c r="I638" s="28">
        <f>_xlfn.XLOOKUP(C638,'様式Ⅲ－1(女子)'!$D$19:$D$89,'様式Ⅲ－1(女子)'!$J$19:$J$89)</f>
        <v>0</v>
      </c>
    </row>
    <row r="639" spans="1:9">
      <c r="A639" s="265">
        <v>2638</v>
      </c>
      <c r="I639" s="28">
        <f>_xlfn.XLOOKUP(C639,'様式Ⅲ－1(女子)'!$D$19:$D$89,'様式Ⅲ－1(女子)'!$J$19:$J$89)</f>
        <v>0</v>
      </c>
    </row>
    <row r="640" spans="1:9">
      <c r="A640" s="265">
        <v>2639</v>
      </c>
      <c r="I640" s="28">
        <f>_xlfn.XLOOKUP(C640,'様式Ⅲ－1(女子)'!$D$19:$D$89,'様式Ⅲ－1(女子)'!$J$19:$J$89)</f>
        <v>0</v>
      </c>
    </row>
    <row r="641" spans="1:9">
      <c r="A641" s="265">
        <v>2640</v>
      </c>
      <c r="I641" s="28">
        <f>_xlfn.XLOOKUP(C641,'様式Ⅲ－1(女子)'!$D$19:$D$89,'様式Ⅲ－1(女子)'!$J$19:$J$89)</f>
        <v>0</v>
      </c>
    </row>
    <row r="642" spans="1:9">
      <c r="A642" s="265">
        <v>2641</v>
      </c>
      <c r="I642" s="28">
        <f>_xlfn.XLOOKUP(C642,'様式Ⅲ－1(女子)'!$D$19:$D$89,'様式Ⅲ－1(女子)'!$J$19:$J$89)</f>
        <v>0</v>
      </c>
    </row>
    <row r="643" spans="1:9">
      <c r="A643" s="265">
        <v>2642</v>
      </c>
      <c r="I643" s="28">
        <f>_xlfn.XLOOKUP(C643,'様式Ⅲ－1(女子)'!$D$19:$D$89,'様式Ⅲ－1(女子)'!$J$19:$J$89)</f>
        <v>0</v>
      </c>
    </row>
    <row r="644" spans="1:9">
      <c r="A644" s="265">
        <v>2643</v>
      </c>
      <c r="I644" s="28">
        <f>_xlfn.XLOOKUP(C644,'様式Ⅲ－1(女子)'!$D$19:$D$89,'様式Ⅲ－1(女子)'!$J$19:$J$89)</f>
        <v>0</v>
      </c>
    </row>
    <row r="645" spans="1:9">
      <c r="A645" s="265">
        <v>2644</v>
      </c>
      <c r="I645" s="28">
        <f>_xlfn.XLOOKUP(C645,'様式Ⅲ－1(女子)'!$D$19:$D$89,'様式Ⅲ－1(女子)'!$J$19:$J$89)</f>
        <v>0</v>
      </c>
    </row>
    <row r="646" spans="1:9">
      <c r="A646" s="265">
        <v>2645</v>
      </c>
      <c r="I646" s="28">
        <f>_xlfn.XLOOKUP(C646,'様式Ⅲ－1(女子)'!$D$19:$D$89,'様式Ⅲ－1(女子)'!$J$19:$J$89)</f>
        <v>0</v>
      </c>
    </row>
    <row r="647" spans="1:9">
      <c r="A647" s="265">
        <v>2646</v>
      </c>
      <c r="I647" s="28">
        <f>_xlfn.XLOOKUP(C647,'様式Ⅲ－1(女子)'!$D$19:$D$89,'様式Ⅲ－1(女子)'!$J$19:$J$89)</f>
        <v>0</v>
      </c>
    </row>
    <row r="648" spans="1:9">
      <c r="A648" s="265">
        <v>2647</v>
      </c>
      <c r="I648" s="28">
        <f>_xlfn.XLOOKUP(C648,'様式Ⅲ－1(女子)'!$D$19:$D$89,'様式Ⅲ－1(女子)'!$J$19:$J$89)</f>
        <v>0</v>
      </c>
    </row>
    <row r="649" spans="1:9">
      <c r="A649" s="265">
        <v>2648</v>
      </c>
      <c r="I649" s="28">
        <f>_xlfn.XLOOKUP(C649,'様式Ⅲ－1(女子)'!$D$19:$D$89,'様式Ⅲ－1(女子)'!$J$19:$J$89)</f>
        <v>0</v>
      </c>
    </row>
    <row r="650" spans="1:9">
      <c r="A650" s="265">
        <v>2649</v>
      </c>
      <c r="I650" s="28">
        <f>_xlfn.XLOOKUP(C650,'様式Ⅲ－1(女子)'!$D$19:$D$89,'様式Ⅲ－1(女子)'!$J$19:$J$89)</f>
        <v>0</v>
      </c>
    </row>
    <row r="651" spans="1:9">
      <c r="A651" s="265">
        <v>2650</v>
      </c>
      <c r="I651" s="28">
        <f>_xlfn.XLOOKUP(C651,'様式Ⅲ－1(女子)'!$D$19:$D$89,'様式Ⅲ－1(女子)'!$J$19:$J$89)</f>
        <v>0</v>
      </c>
    </row>
    <row r="652" spans="1:9">
      <c r="A652" s="265">
        <v>2651</v>
      </c>
      <c r="I652" s="28">
        <f>_xlfn.XLOOKUP(C652,'様式Ⅲ－1(女子)'!$D$19:$D$89,'様式Ⅲ－1(女子)'!$J$19:$J$89)</f>
        <v>0</v>
      </c>
    </row>
    <row r="653" spans="1:9">
      <c r="A653" s="265">
        <v>2652</v>
      </c>
      <c r="I653" s="28">
        <f>_xlfn.XLOOKUP(C653,'様式Ⅲ－1(女子)'!$D$19:$D$89,'様式Ⅲ－1(女子)'!$J$19:$J$89)</f>
        <v>0</v>
      </c>
    </row>
    <row r="654" spans="1:9">
      <c r="A654" s="265">
        <v>2653</v>
      </c>
      <c r="I654" s="28">
        <f>_xlfn.XLOOKUP(C654,'様式Ⅲ－1(女子)'!$D$19:$D$89,'様式Ⅲ－1(女子)'!$J$19:$J$89)</f>
        <v>0</v>
      </c>
    </row>
    <row r="655" spans="1:9">
      <c r="A655" s="265">
        <v>2654</v>
      </c>
      <c r="I655" s="28">
        <f>_xlfn.XLOOKUP(C655,'様式Ⅲ－1(女子)'!$D$19:$D$89,'様式Ⅲ－1(女子)'!$J$19:$J$89)</f>
        <v>0</v>
      </c>
    </row>
    <row r="656" spans="1:9">
      <c r="A656" s="265">
        <v>2655</v>
      </c>
      <c r="I656" s="28">
        <f>_xlfn.XLOOKUP(C656,'様式Ⅲ－1(女子)'!$D$19:$D$89,'様式Ⅲ－1(女子)'!$J$19:$J$89)</f>
        <v>0</v>
      </c>
    </row>
    <row r="657" spans="1:9">
      <c r="A657" s="265">
        <v>2656</v>
      </c>
      <c r="I657" s="28">
        <f>_xlfn.XLOOKUP(C657,'様式Ⅲ－1(女子)'!$D$19:$D$89,'様式Ⅲ－1(女子)'!$J$19:$J$89)</f>
        <v>0</v>
      </c>
    </row>
    <row r="658" spans="1:9">
      <c r="A658" s="265">
        <v>2657</v>
      </c>
      <c r="I658" s="28">
        <f>_xlfn.XLOOKUP(C658,'様式Ⅲ－1(女子)'!$D$19:$D$89,'様式Ⅲ－1(女子)'!$J$19:$J$89)</f>
        <v>0</v>
      </c>
    </row>
    <row r="659" spans="1:9">
      <c r="A659" s="265">
        <v>2658</v>
      </c>
      <c r="I659" s="28">
        <f>_xlfn.XLOOKUP(C659,'様式Ⅲ－1(女子)'!$D$19:$D$89,'様式Ⅲ－1(女子)'!$J$19:$J$89)</f>
        <v>0</v>
      </c>
    </row>
    <row r="660" spans="1:9">
      <c r="A660" s="265">
        <v>2659</v>
      </c>
      <c r="I660" s="28">
        <f>_xlfn.XLOOKUP(C660,'様式Ⅲ－1(女子)'!$D$19:$D$89,'様式Ⅲ－1(女子)'!$J$19:$J$89)</f>
        <v>0</v>
      </c>
    </row>
    <row r="661" spans="1:9">
      <c r="A661" s="265">
        <v>2660</v>
      </c>
      <c r="I661" s="28">
        <f>_xlfn.XLOOKUP(C661,'様式Ⅲ－1(女子)'!$D$19:$D$89,'様式Ⅲ－1(女子)'!$J$19:$J$89)</f>
        <v>0</v>
      </c>
    </row>
    <row r="662" spans="1:9">
      <c r="A662" s="265">
        <v>2661</v>
      </c>
      <c r="I662" s="28">
        <f>_xlfn.XLOOKUP(C662,'様式Ⅲ－1(女子)'!$D$19:$D$89,'様式Ⅲ－1(女子)'!$J$19:$J$89)</f>
        <v>0</v>
      </c>
    </row>
    <row r="663" spans="1:9">
      <c r="A663" s="265">
        <v>2662</v>
      </c>
      <c r="I663" s="28">
        <f>_xlfn.XLOOKUP(C663,'様式Ⅲ－1(女子)'!$D$19:$D$89,'様式Ⅲ－1(女子)'!$J$19:$J$89)</f>
        <v>0</v>
      </c>
    </row>
    <row r="664" spans="1:9">
      <c r="A664" s="265">
        <v>2663</v>
      </c>
      <c r="I664" s="28">
        <f>_xlfn.XLOOKUP(C664,'様式Ⅲ－1(女子)'!$D$19:$D$89,'様式Ⅲ－1(女子)'!$J$19:$J$89)</f>
        <v>0</v>
      </c>
    </row>
    <row r="665" spans="1:9">
      <c r="A665" s="265">
        <v>2664</v>
      </c>
      <c r="I665" s="28">
        <f>_xlfn.XLOOKUP(C665,'様式Ⅲ－1(女子)'!$D$19:$D$89,'様式Ⅲ－1(女子)'!$J$19:$J$89)</f>
        <v>0</v>
      </c>
    </row>
    <row r="666" spans="1:9">
      <c r="A666" s="265">
        <v>2665</v>
      </c>
      <c r="I666" s="28">
        <f>_xlfn.XLOOKUP(C666,'様式Ⅲ－1(女子)'!$D$19:$D$89,'様式Ⅲ－1(女子)'!$J$19:$J$89)</f>
        <v>0</v>
      </c>
    </row>
    <row r="667" spans="1:9">
      <c r="A667" s="265">
        <v>2666</v>
      </c>
      <c r="I667" s="28">
        <f>_xlfn.XLOOKUP(C667,'様式Ⅲ－1(女子)'!$D$19:$D$89,'様式Ⅲ－1(女子)'!$J$19:$J$89)</f>
        <v>0</v>
      </c>
    </row>
    <row r="668" spans="1:9">
      <c r="A668" s="265">
        <v>2667</v>
      </c>
      <c r="I668" s="28">
        <f>_xlfn.XLOOKUP(C668,'様式Ⅲ－1(女子)'!$D$19:$D$89,'様式Ⅲ－1(女子)'!$J$19:$J$89)</f>
        <v>0</v>
      </c>
    </row>
    <row r="669" spans="1:9">
      <c r="A669" s="265">
        <v>2668</v>
      </c>
      <c r="I669" s="28">
        <f>_xlfn.XLOOKUP(C669,'様式Ⅲ－1(女子)'!$D$19:$D$89,'様式Ⅲ－1(女子)'!$J$19:$J$89)</f>
        <v>0</v>
      </c>
    </row>
    <row r="670" spans="1:9">
      <c r="A670" s="265">
        <v>2669</v>
      </c>
      <c r="I670" s="28">
        <f>_xlfn.XLOOKUP(C670,'様式Ⅲ－1(女子)'!$D$19:$D$89,'様式Ⅲ－1(女子)'!$J$19:$J$89)</f>
        <v>0</v>
      </c>
    </row>
    <row r="671" spans="1:9">
      <c r="A671" s="265">
        <v>2670</v>
      </c>
      <c r="I671" s="28">
        <f>_xlfn.XLOOKUP(C671,'様式Ⅲ－1(女子)'!$D$19:$D$89,'様式Ⅲ－1(女子)'!$J$19:$J$89)</f>
        <v>0</v>
      </c>
    </row>
    <row r="672" spans="1:9">
      <c r="A672" s="265">
        <v>2671</v>
      </c>
      <c r="I672" s="28">
        <f>_xlfn.XLOOKUP(C672,'様式Ⅲ－1(女子)'!$D$19:$D$89,'様式Ⅲ－1(女子)'!$J$19:$J$89)</f>
        <v>0</v>
      </c>
    </row>
    <row r="673" spans="1:9">
      <c r="A673" s="265">
        <v>2672</v>
      </c>
      <c r="I673" s="28">
        <f>_xlfn.XLOOKUP(C673,'様式Ⅲ－1(女子)'!$D$19:$D$89,'様式Ⅲ－1(女子)'!$J$19:$J$89)</f>
        <v>0</v>
      </c>
    </row>
    <row r="674" spans="1:9">
      <c r="A674" s="265">
        <v>2673</v>
      </c>
      <c r="I674" s="28">
        <f>_xlfn.XLOOKUP(C674,'様式Ⅲ－1(女子)'!$D$19:$D$89,'様式Ⅲ－1(女子)'!$J$19:$J$89)</f>
        <v>0</v>
      </c>
    </row>
    <row r="675" spans="1:9">
      <c r="A675" s="265">
        <v>2674</v>
      </c>
      <c r="I675" s="28">
        <f>_xlfn.XLOOKUP(C675,'様式Ⅲ－1(女子)'!$D$19:$D$89,'様式Ⅲ－1(女子)'!$J$19:$J$89)</f>
        <v>0</v>
      </c>
    </row>
    <row r="676" spans="1:9">
      <c r="A676" s="265">
        <v>2675</v>
      </c>
      <c r="I676" s="28">
        <f>_xlfn.XLOOKUP(C676,'様式Ⅲ－1(女子)'!$D$19:$D$89,'様式Ⅲ－1(女子)'!$J$19:$J$89)</f>
        <v>0</v>
      </c>
    </row>
    <row r="677" spans="1:9">
      <c r="A677" s="265">
        <v>2676</v>
      </c>
      <c r="I677" s="28">
        <f>_xlfn.XLOOKUP(C677,'様式Ⅲ－1(女子)'!$D$19:$D$89,'様式Ⅲ－1(女子)'!$J$19:$J$89)</f>
        <v>0</v>
      </c>
    </row>
    <row r="678" spans="1:9">
      <c r="A678" s="265">
        <v>2677</v>
      </c>
      <c r="I678" s="28">
        <f>_xlfn.XLOOKUP(C678,'様式Ⅲ－1(女子)'!$D$19:$D$89,'様式Ⅲ－1(女子)'!$J$19:$J$89)</f>
        <v>0</v>
      </c>
    </row>
    <row r="679" spans="1:9">
      <c r="A679" s="265">
        <v>2678</v>
      </c>
      <c r="I679" s="28">
        <f>_xlfn.XLOOKUP(C679,'様式Ⅲ－1(女子)'!$D$19:$D$89,'様式Ⅲ－1(女子)'!$J$19:$J$89)</f>
        <v>0</v>
      </c>
    </row>
    <row r="680" spans="1:9">
      <c r="A680" s="265">
        <v>2679</v>
      </c>
      <c r="I680" s="28">
        <f>_xlfn.XLOOKUP(C680,'様式Ⅲ－1(女子)'!$D$19:$D$89,'様式Ⅲ－1(女子)'!$J$19:$J$89)</f>
        <v>0</v>
      </c>
    </row>
    <row r="681" spans="1:9">
      <c r="A681" s="265">
        <v>2680</v>
      </c>
      <c r="I681" s="28">
        <f>_xlfn.XLOOKUP(C681,'様式Ⅲ－1(女子)'!$D$19:$D$89,'様式Ⅲ－1(女子)'!$J$19:$J$89)</f>
        <v>0</v>
      </c>
    </row>
    <row r="682" spans="1:9">
      <c r="A682" s="265">
        <v>2681</v>
      </c>
      <c r="I682" s="28">
        <f>_xlfn.XLOOKUP(C682,'様式Ⅲ－1(女子)'!$D$19:$D$89,'様式Ⅲ－1(女子)'!$J$19:$J$89)</f>
        <v>0</v>
      </c>
    </row>
    <row r="683" spans="1:9">
      <c r="A683" s="265">
        <v>2682</v>
      </c>
      <c r="I683" s="28">
        <f>_xlfn.XLOOKUP(C683,'様式Ⅲ－1(女子)'!$D$19:$D$89,'様式Ⅲ－1(女子)'!$J$19:$J$89)</f>
        <v>0</v>
      </c>
    </row>
    <row r="684" spans="1:9">
      <c r="A684" s="265">
        <v>2683</v>
      </c>
      <c r="I684" s="28">
        <f>_xlfn.XLOOKUP(C684,'様式Ⅲ－1(女子)'!$D$19:$D$89,'様式Ⅲ－1(女子)'!$J$19:$J$89)</f>
        <v>0</v>
      </c>
    </row>
    <row r="685" spans="1:9">
      <c r="A685" s="265">
        <v>2684</v>
      </c>
      <c r="I685" s="28">
        <f>_xlfn.XLOOKUP(C685,'様式Ⅲ－1(女子)'!$D$19:$D$89,'様式Ⅲ－1(女子)'!$J$19:$J$89)</f>
        <v>0</v>
      </c>
    </row>
    <row r="686" spans="1:9">
      <c r="A686" s="265">
        <v>2685</v>
      </c>
      <c r="I686" s="28">
        <f>_xlfn.XLOOKUP(C686,'様式Ⅲ－1(女子)'!$D$19:$D$89,'様式Ⅲ－1(女子)'!$J$19:$J$89)</f>
        <v>0</v>
      </c>
    </row>
    <row r="687" spans="1:9">
      <c r="A687" s="265">
        <v>2686</v>
      </c>
      <c r="I687" s="28">
        <f>_xlfn.XLOOKUP(C687,'様式Ⅲ－1(女子)'!$D$19:$D$89,'様式Ⅲ－1(女子)'!$J$19:$J$89)</f>
        <v>0</v>
      </c>
    </row>
    <row r="688" spans="1:9">
      <c r="A688" s="265">
        <v>2687</v>
      </c>
      <c r="I688" s="28">
        <f>_xlfn.XLOOKUP(C688,'様式Ⅲ－1(女子)'!$D$19:$D$89,'様式Ⅲ－1(女子)'!$J$19:$J$89)</f>
        <v>0</v>
      </c>
    </row>
    <row r="689" spans="1:9">
      <c r="A689" s="265">
        <v>2688</v>
      </c>
      <c r="I689" s="28">
        <f>_xlfn.XLOOKUP(C689,'様式Ⅲ－1(女子)'!$D$19:$D$89,'様式Ⅲ－1(女子)'!$J$19:$J$89)</f>
        <v>0</v>
      </c>
    </row>
    <row r="690" spans="1:9">
      <c r="A690" s="265">
        <v>2689</v>
      </c>
      <c r="I690" s="28">
        <f>_xlfn.XLOOKUP(C690,'様式Ⅲ－1(女子)'!$D$19:$D$89,'様式Ⅲ－1(女子)'!$J$19:$J$89)</f>
        <v>0</v>
      </c>
    </row>
    <row r="691" spans="1:9">
      <c r="A691" s="265">
        <v>2690</v>
      </c>
      <c r="I691" s="28">
        <f>_xlfn.XLOOKUP(C691,'様式Ⅲ－1(女子)'!$D$19:$D$89,'様式Ⅲ－1(女子)'!$J$19:$J$89)</f>
        <v>0</v>
      </c>
    </row>
    <row r="692" spans="1:9">
      <c r="A692" s="265">
        <v>2691</v>
      </c>
      <c r="I692" s="28">
        <f>_xlfn.XLOOKUP(C692,'様式Ⅲ－1(女子)'!$D$19:$D$89,'様式Ⅲ－1(女子)'!$J$19:$J$89)</f>
        <v>0</v>
      </c>
    </row>
    <row r="693" spans="1:9">
      <c r="A693" s="265">
        <v>2692</v>
      </c>
      <c r="I693" s="28">
        <f>_xlfn.XLOOKUP(C693,'様式Ⅲ－1(女子)'!$D$19:$D$89,'様式Ⅲ－1(女子)'!$J$19:$J$89)</f>
        <v>0</v>
      </c>
    </row>
    <row r="694" spans="1:9">
      <c r="A694" s="265">
        <v>2693</v>
      </c>
      <c r="I694" s="28">
        <f>_xlfn.XLOOKUP(C694,'様式Ⅲ－1(女子)'!$D$19:$D$89,'様式Ⅲ－1(女子)'!$J$19:$J$89)</f>
        <v>0</v>
      </c>
    </row>
    <row r="695" spans="1:9">
      <c r="A695" s="265">
        <v>2694</v>
      </c>
      <c r="I695" s="28">
        <f>_xlfn.XLOOKUP(C695,'様式Ⅲ－1(女子)'!$D$19:$D$89,'様式Ⅲ－1(女子)'!$J$19:$J$89)</f>
        <v>0</v>
      </c>
    </row>
    <row r="696" spans="1:9">
      <c r="A696" s="265">
        <v>2695</v>
      </c>
      <c r="I696" s="28">
        <f>_xlfn.XLOOKUP(C696,'様式Ⅲ－1(女子)'!$D$19:$D$89,'様式Ⅲ－1(女子)'!$J$19:$J$89)</f>
        <v>0</v>
      </c>
    </row>
    <row r="697" spans="1:9">
      <c r="A697" s="265">
        <v>2696</v>
      </c>
      <c r="I697" s="28">
        <f>_xlfn.XLOOKUP(C697,'様式Ⅲ－1(女子)'!$D$19:$D$89,'様式Ⅲ－1(女子)'!$J$19:$J$89)</f>
        <v>0</v>
      </c>
    </row>
    <row r="698" spans="1:9">
      <c r="A698" s="265">
        <v>2697</v>
      </c>
      <c r="I698" s="28">
        <f>_xlfn.XLOOKUP(C698,'様式Ⅲ－1(女子)'!$D$19:$D$89,'様式Ⅲ－1(女子)'!$J$19:$J$89)</f>
        <v>0</v>
      </c>
    </row>
    <row r="699" spans="1:9">
      <c r="A699" s="265">
        <v>2698</v>
      </c>
      <c r="I699" s="28">
        <f>_xlfn.XLOOKUP(C699,'様式Ⅲ－1(女子)'!$D$19:$D$89,'様式Ⅲ－1(女子)'!$J$19:$J$89)</f>
        <v>0</v>
      </c>
    </row>
    <row r="700" spans="1:9">
      <c r="A700" s="265">
        <v>2699</v>
      </c>
      <c r="I700" s="28">
        <f>_xlfn.XLOOKUP(C700,'様式Ⅲ－1(女子)'!$D$19:$D$89,'様式Ⅲ－1(女子)'!$J$19:$J$89)</f>
        <v>0</v>
      </c>
    </row>
    <row r="701" spans="1:9">
      <c r="A701" s="265">
        <v>2700</v>
      </c>
      <c r="I701" s="28">
        <f>_xlfn.XLOOKUP(C701,'様式Ⅲ－1(女子)'!$D$19:$D$89,'様式Ⅲ－1(女子)'!$J$19:$J$89)</f>
        <v>0</v>
      </c>
    </row>
    <row r="702" spans="1:9">
      <c r="A702" s="265">
        <v>2701</v>
      </c>
      <c r="I702" s="28">
        <f>_xlfn.XLOOKUP(C702,'様式Ⅲ－1(女子)'!$D$19:$D$89,'様式Ⅲ－1(女子)'!$J$19:$J$89)</f>
        <v>0</v>
      </c>
    </row>
    <row r="703" spans="1:9">
      <c r="A703" s="265">
        <v>2702</v>
      </c>
      <c r="I703" s="28">
        <f>_xlfn.XLOOKUP(C703,'様式Ⅲ－1(女子)'!$D$19:$D$89,'様式Ⅲ－1(女子)'!$J$19:$J$89)</f>
        <v>0</v>
      </c>
    </row>
    <row r="704" spans="1:9">
      <c r="A704" s="265">
        <v>2703</v>
      </c>
      <c r="I704" s="28">
        <f>_xlfn.XLOOKUP(C704,'様式Ⅲ－1(女子)'!$D$19:$D$89,'様式Ⅲ－1(女子)'!$J$19:$J$89)</f>
        <v>0</v>
      </c>
    </row>
    <row r="705" spans="1:9">
      <c r="A705" s="265">
        <v>2704</v>
      </c>
      <c r="I705" s="28">
        <f>_xlfn.XLOOKUP(C705,'様式Ⅲ－1(女子)'!$D$19:$D$89,'様式Ⅲ－1(女子)'!$J$19:$J$89)</f>
        <v>0</v>
      </c>
    </row>
    <row r="706" spans="1:9">
      <c r="A706" s="265">
        <v>2705</v>
      </c>
      <c r="I706" s="28">
        <f>_xlfn.XLOOKUP(C706,'様式Ⅲ－1(女子)'!$D$19:$D$89,'様式Ⅲ－1(女子)'!$J$19:$J$89)</f>
        <v>0</v>
      </c>
    </row>
    <row r="707" spans="1:9">
      <c r="A707" s="265">
        <v>2706</v>
      </c>
      <c r="I707" s="28">
        <f>_xlfn.XLOOKUP(C707,'様式Ⅲ－1(女子)'!$D$19:$D$89,'様式Ⅲ－1(女子)'!$J$19:$J$89)</f>
        <v>0</v>
      </c>
    </row>
    <row r="708" spans="1:9">
      <c r="A708" s="265">
        <v>2707</v>
      </c>
      <c r="I708" s="28">
        <f>_xlfn.XLOOKUP(C708,'様式Ⅲ－1(女子)'!$D$19:$D$89,'様式Ⅲ－1(女子)'!$J$19:$J$89)</f>
        <v>0</v>
      </c>
    </row>
    <row r="709" spans="1:9">
      <c r="A709" s="265">
        <v>2708</v>
      </c>
      <c r="I709" s="28">
        <f>_xlfn.XLOOKUP(C709,'様式Ⅲ－1(女子)'!$D$19:$D$89,'様式Ⅲ－1(女子)'!$J$19:$J$89)</f>
        <v>0</v>
      </c>
    </row>
    <row r="710" spans="1:9">
      <c r="A710" s="265">
        <v>2709</v>
      </c>
      <c r="I710" s="28">
        <f>_xlfn.XLOOKUP(C710,'様式Ⅲ－1(女子)'!$D$19:$D$89,'様式Ⅲ－1(女子)'!$J$19:$J$89)</f>
        <v>0</v>
      </c>
    </row>
    <row r="711" spans="1:9">
      <c r="A711" s="265">
        <v>2710</v>
      </c>
      <c r="I711" s="28">
        <f>_xlfn.XLOOKUP(C711,'様式Ⅲ－1(女子)'!$D$19:$D$89,'様式Ⅲ－1(女子)'!$J$19:$J$89)</f>
        <v>0</v>
      </c>
    </row>
    <row r="712" spans="1:9">
      <c r="A712" s="265">
        <v>2711</v>
      </c>
      <c r="I712" s="28">
        <f>_xlfn.XLOOKUP(C712,'様式Ⅲ－1(女子)'!$D$19:$D$89,'様式Ⅲ－1(女子)'!$J$19:$J$89)</f>
        <v>0</v>
      </c>
    </row>
    <row r="713" spans="1:9">
      <c r="A713" s="265">
        <v>2712</v>
      </c>
      <c r="I713" s="28">
        <f>_xlfn.XLOOKUP(C713,'様式Ⅲ－1(女子)'!$D$19:$D$89,'様式Ⅲ－1(女子)'!$J$19:$J$89)</f>
        <v>0</v>
      </c>
    </row>
    <row r="714" spans="1:9">
      <c r="A714" s="265">
        <v>2713</v>
      </c>
      <c r="I714" s="28">
        <f>_xlfn.XLOOKUP(C714,'様式Ⅲ－1(女子)'!$D$19:$D$89,'様式Ⅲ－1(女子)'!$J$19:$J$89)</f>
        <v>0</v>
      </c>
    </row>
    <row r="715" spans="1:9">
      <c r="A715" s="265">
        <v>2714</v>
      </c>
      <c r="I715" s="28">
        <f>_xlfn.XLOOKUP(C715,'様式Ⅲ－1(女子)'!$D$19:$D$89,'様式Ⅲ－1(女子)'!$J$19:$J$89)</f>
        <v>0</v>
      </c>
    </row>
    <row r="716" spans="1:9">
      <c r="A716" s="265">
        <v>2715</v>
      </c>
      <c r="I716" s="28">
        <f>_xlfn.XLOOKUP(C716,'様式Ⅲ－1(女子)'!$D$19:$D$89,'様式Ⅲ－1(女子)'!$J$19:$J$89)</f>
        <v>0</v>
      </c>
    </row>
    <row r="717" spans="1:9">
      <c r="A717" s="265">
        <v>2716</v>
      </c>
      <c r="I717" s="28">
        <f>_xlfn.XLOOKUP(C717,'様式Ⅲ－1(女子)'!$D$19:$D$89,'様式Ⅲ－1(女子)'!$J$19:$J$89)</f>
        <v>0</v>
      </c>
    </row>
    <row r="718" spans="1:9">
      <c r="A718" s="265">
        <v>2717</v>
      </c>
      <c r="I718" s="28">
        <f>_xlfn.XLOOKUP(C718,'様式Ⅲ－1(女子)'!$D$19:$D$89,'様式Ⅲ－1(女子)'!$J$19:$J$89)</f>
        <v>0</v>
      </c>
    </row>
    <row r="719" spans="1:9">
      <c r="A719" s="265">
        <v>2718</v>
      </c>
      <c r="I719" s="28">
        <f>_xlfn.XLOOKUP(C719,'様式Ⅲ－1(女子)'!$D$19:$D$89,'様式Ⅲ－1(女子)'!$J$19:$J$89)</f>
        <v>0</v>
      </c>
    </row>
    <row r="720" spans="1:9">
      <c r="A720" s="265">
        <v>2719</v>
      </c>
      <c r="I720" s="28">
        <f>_xlfn.XLOOKUP(C720,'様式Ⅲ－1(女子)'!$D$19:$D$89,'様式Ⅲ－1(女子)'!$J$19:$J$89)</f>
        <v>0</v>
      </c>
    </row>
    <row r="721" spans="1:9">
      <c r="A721" s="265">
        <v>2720</v>
      </c>
      <c r="I721" s="28">
        <f>_xlfn.XLOOKUP(C721,'様式Ⅲ－1(女子)'!$D$19:$D$89,'様式Ⅲ－1(女子)'!$J$19:$J$89)</f>
        <v>0</v>
      </c>
    </row>
    <row r="722" spans="1:9">
      <c r="A722" s="265">
        <v>2721</v>
      </c>
      <c r="I722" s="28">
        <f>_xlfn.XLOOKUP(C722,'様式Ⅲ－1(女子)'!$D$19:$D$89,'様式Ⅲ－1(女子)'!$J$19:$J$89)</f>
        <v>0</v>
      </c>
    </row>
    <row r="723" spans="1:9">
      <c r="A723" s="265">
        <v>2722</v>
      </c>
      <c r="I723" s="28">
        <f>_xlfn.XLOOKUP(C723,'様式Ⅲ－1(女子)'!$D$19:$D$89,'様式Ⅲ－1(女子)'!$J$19:$J$89)</f>
        <v>0</v>
      </c>
    </row>
    <row r="724" spans="1:9">
      <c r="A724" s="265">
        <v>2723</v>
      </c>
      <c r="I724" s="28">
        <f>_xlfn.XLOOKUP(C724,'様式Ⅲ－1(女子)'!$D$19:$D$89,'様式Ⅲ－1(女子)'!$J$19:$J$89)</f>
        <v>0</v>
      </c>
    </row>
    <row r="725" spans="1:9">
      <c r="A725" s="265">
        <v>2724</v>
      </c>
      <c r="I725" s="28">
        <f>_xlfn.XLOOKUP(C725,'様式Ⅲ－1(女子)'!$D$19:$D$89,'様式Ⅲ－1(女子)'!$J$19:$J$89)</f>
        <v>0</v>
      </c>
    </row>
    <row r="726" spans="1:9">
      <c r="A726" s="265">
        <v>2725</v>
      </c>
      <c r="I726" s="28">
        <f>_xlfn.XLOOKUP(C726,'様式Ⅲ－1(女子)'!$D$19:$D$89,'様式Ⅲ－1(女子)'!$J$19:$J$89)</f>
        <v>0</v>
      </c>
    </row>
    <row r="727" spans="1:9">
      <c r="A727" s="265">
        <v>2726</v>
      </c>
      <c r="I727" s="28">
        <f>_xlfn.XLOOKUP(C727,'様式Ⅲ－1(女子)'!$D$19:$D$89,'様式Ⅲ－1(女子)'!$J$19:$J$89)</f>
        <v>0</v>
      </c>
    </row>
    <row r="728" spans="1:9">
      <c r="A728" s="265">
        <v>2727</v>
      </c>
      <c r="I728" s="28">
        <f>_xlfn.XLOOKUP(C728,'様式Ⅲ－1(女子)'!$D$19:$D$89,'様式Ⅲ－1(女子)'!$J$19:$J$89)</f>
        <v>0</v>
      </c>
    </row>
    <row r="729" spans="1:9">
      <c r="A729" s="265">
        <v>2728</v>
      </c>
      <c r="I729" s="28">
        <f>_xlfn.XLOOKUP(C729,'様式Ⅲ－1(女子)'!$D$19:$D$89,'様式Ⅲ－1(女子)'!$J$19:$J$89)</f>
        <v>0</v>
      </c>
    </row>
    <row r="730" spans="1:9">
      <c r="A730" s="265">
        <v>2729</v>
      </c>
      <c r="I730" s="28">
        <f>_xlfn.XLOOKUP(C730,'様式Ⅲ－1(女子)'!$D$19:$D$89,'様式Ⅲ－1(女子)'!$J$19:$J$89)</f>
        <v>0</v>
      </c>
    </row>
    <row r="731" spans="1:9">
      <c r="A731" s="265">
        <v>2730</v>
      </c>
      <c r="I731" s="28">
        <f>_xlfn.XLOOKUP(C731,'様式Ⅲ－1(女子)'!$D$19:$D$89,'様式Ⅲ－1(女子)'!$J$19:$J$89)</f>
        <v>0</v>
      </c>
    </row>
    <row r="732" spans="1:9">
      <c r="A732" s="265">
        <v>2731</v>
      </c>
      <c r="I732" s="28">
        <f>_xlfn.XLOOKUP(C732,'様式Ⅲ－1(女子)'!$D$19:$D$89,'様式Ⅲ－1(女子)'!$J$19:$J$89)</f>
        <v>0</v>
      </c>
    </row>
    <row r="733" spans="1:9">
      <c r="A733" s="265">
        <v>2732</v>
      </c>
      <c r="I733" s="28">
        <f>_xlfn.XLOOKUP(C733,'様式Ⅲ－1(女子)'!$D$19:$D$89,'様式Ⅲ－1(女子)'!$J$19:$J$89)</f>
        <v>0</v>
      </c>
    </row>
    <row r="734" spans="1:9">
      <c r="A734" s="265">
        <v>2733</v>
      </c>
      <c r="I734" s="28">
        <f>_xlfn.XLOOKUP(C734,'様式Ⅲ－1(女子)'!$D$19:$D$89,'様式Ⅲ－1(女子)'!$J$19:$J$89)</f>
        <v>0</v>
      </c>
    </row>
    <row r="735" spans="1:9">
      <c r="A735" s="265">
        <v>2734</v>
      </c>
      <c r="I735" s="28">
        <f>_xlfn.XLOOKUP(C735,'様式Ⅲ－1(女子)'!$D$19:$D$89,'様式Ⅲ－1(女子)'!$J$19:$J$89)</f>
        <v>0</v>
      </c>
    </row>
    <row r="736" spans="1:9">
      <c r="A736" s="265">
        <v>2735</v>
      </c>
      <c r="I736" s="28">
        <f>_xlfn.XLOOKUP(C736,'様式Ⅲ－1(女子)'!$D$19:$D$89,'様式Ⅲ－1(女子)'!$J$19:$J$89)</f>
        <v>0</v>
      </c>
    </row>
    <row r="737" spans="1:9">
      <c r="A737" s="265">
        <v>2736</v>
      </c>
      <c r="I737" s="28">
        <f>_xlfn.XLOOKUP(C737,'様式Ⅲ－1(女子)'!$D$19:$D$89,'様式Ⅲ－1(女子)'!$J$19:$J$89)</f>
        <v>0</v>
      </c>
    </row>
    <row r="738" spans="1:9">
      <c r="A738" s="265">
        <v>2737</v>
      </c>
      <c r="I738" s="28">
        <f>_xlfn.XLOOKUP(C738,'様式Ⅲ－1(女子)'!$D$19:$D$89,'様式Ⅲ－1(女子)'!$J$19:$J$89)</f>
        <v>0</v>
      </c>
    </row>
    <row r="739" spans="1:9">
      <c r="A739" s="265">
        <v>2738</v>
      </c>
      <c r="I739" s="28">
        <f>_xlfn.XLOOKUP(C739,'様式Ⅲ－1(女子)'!$D$19:$D$89,'様式Ⅲ－1(女子)'!$J$19:$J$89)</f>
        <v>0</v>
      </c>
    </row>
    <row r="740" spans="1:9">
      <c r="A740" s="265">
        <v>2739</v>
      </c>
      <c r="I740" s="28">
        <f>_xlfn.XLOOKUP(C740,'様式Ⅲ－1(女子)'!$D$19:$D$89,'様式Ⅲ－1(女子)'!$J$19:$J$89)</f>
        <v>0</v>
      </c>
    </row>
    <row r="741" spans="1:9">
      <c r="A741" s="265">
        <v>2740</v>
      </c>
      <c r="I741" s="28">
        <f>_xlfn.XLOOKUP(C741,'様式Ⅲ－1(女子)'!$D$19:$D$89,'様式Ⅲ－1(女子)'!$J$19:$J$89)</f>
        <v>0</v>
      </c>
    </row>
    <row r="742" spans="1:9">
      <c r="A742" s="265">
        <v>2741</v>
      </c>
      <c r="I742" s="28">
        <f>_xlfn.XLOOKUP(C742,'様式Ⅲ－1(女子)'!$D$19:$D$89,'様式Ⅲ－1(女子)'!$J$19:$J$89)</f>
        <v>0</v>
      </c>
    </row>
    <row r="743" spans="1:9">
      <c r="A743" s="265">
        <v>2742</v>
      </c>
      <c r="I743" s="28">
        <f>_xlfn.XLOOKUP(C743,'様式Ⅲ－1(女子)'!$D$19:$D$89,'様式Ⅲ－1(女子)'!$J$19:$J$89)</f>
        <v>0</v>
      </c>
    </row>
    <row r="744" spans="1:9">
      <c r="A744" s="265">
        <v>2743</v>
      </c>
      <c r="I744" s="28">
        <f>_xlfn.XLOOKUP(C744,'様式Ⅲ－1(女子)'!$D$19:$D$89,'様式Ⅲ－1(女子)'!$J$19:$J$89)</f>
        <v>0</v>
      </c>
    </row>
    <row r="745" spans="1:9">
      <c r="A745" s="265">
        <v>2744</v>
      </c>
      <c r="I745" s="28">
        <f>_xlfn.XLOOKUP(C745,'様式Ⅲ－1(女子)'!$D$19:$D$89,'様式Ⅲ－1(女子)'!$J$19:$J$89)</f>
        <v>0</v>
      </c>
    </row>
    <row r="746" spans="1:9">
      <c r="A746" s="265">
        <v>2745</v>
      </c>
      <c r="I746" s="28">
        <f>_xlfn.XLOOKUP(C746,'様式Ⅲ－1(女子)'!$D$19:$D$89,'様式Ⅲ－1(女子)'!$J$19:$J$89)</f>
        <v>0</v>
      </c>
    </row>
    <row r="747" spans="1:9">
      <c r="A747" s="265">
        <v>2746</v>
      </c>
      <c r="I747" s="28">
        <f>_xlfn.XLOOKUP(C747,'様式Ⅲ－1(女子)'!$D$19:$D$89,'様式Ⅲ－1(女子)'!$J$19:$J$89)</f>
        <v>0</v>
      </c>
    </row>
    <row r="748" spans="1:9">
      <c r="A748" s="265">
        <v>2747</v>
      </c>
      <c r="I748" s="28">
        <f>_xlfn.XLOOKUP(C748,'様式Ⅲ－1(女子)'!$D$19:$D$89,'様式Ⅲ－1(女子)'!$J$19:$J$89)</f>
        <v>0</v>
      </c>
    </row>
    <row r="749" spans="1:9">
      <c r="A749" s="265">
        <v>2748</v>
      </c>
      <c r="I749" s="28">
        <f>_xlfn.XLOOKUP(C749,'様式Ⅲ－1(女子)'!$D$19:$D$89,'様式Ⅲ－1(女子)'!$J$19:$J$89)</f>
        <v>0</v>
      </c>
    </row>
    <row r="750" spans="1:9">
      <c r="A750" s="265">
        <v>2749</v>
      </c>
      <c r="I750" s="28">
        <f>_xlfn.XLOOKUP(C750,'様式Ⅲ－1(女子)'!$D$19:$D$89,'様式Ⅲ－1(女子)'!$J$19:$J$89)</f>
        <v>0</v>
      </c>
    </row>
    <row r="751" spans="1:9">
      <c r="A751" s="265">
        <v>2750</v>
      </c>
      <c r="I751" s="28">
        <f>_xlfn.XLOOKUP(C751,'様式Ⅲ－1(女子)'!$D$19:$D$89,'様式Ⅲ－1(女子)'!$J$19:$J$89)</f>
        <v>0</v>
      </c>
    </row>
    <row r="752" spans="1:9">
      <c r="A752" s="265">
        <v>2751</v>
      </c>
      <c r="I752" s="28">
        <f>_xlfn.XLOOKUP(C752,'様式Ⅲ－1(女子)'!$D$19:$D$89,'様式Ⅲ－1(女子)'!$J$19:$J$89)</f>
        <v>0</v>
      </c>
    </row>
    <row r="753" spans="1:9">
      <c r="A753" s="265">
        <v>2752</v>
      </c>
      <c r="I753" s="28">
        <f>_xlfn.XLOOKUP(C753,'様式Ⅲ－1(女子)'!$D$19:$D$89,'様式Ⅲ－1(女子)'!$J$19:$J$89)</f>
        <v>0</v>
      </c>
    </row>
    <row r="754" spans="1:9">
      <c r="A754" s="265">
        <v>2753</v>
      </c>
      <c r="I754" s="28">
        <f>_xlfn.XLOOKUP(C754,'様式Ⅲ－1(女子)'!$D$19:$D$89,'様式Ⅲ－1(女子)'!$J$19:$J$89)</f>
        <v>0</v>
      </c>
    </row>
    <row r="755" spans="1:9">
      <c r="A755" s="265">
        <v>2754</v>
      </c>
      <c r="I755" s="28">
        <f>_xlfn.XLOOKUP(C755,'様式Ⅲ－1(女子)'!$D$19:$D$89,'様式Ⅲ－1(女子)'!$J$19:$J$89)</f>
        <v>0</v>
      </c>
    </row>
    <row r="756" spans="1:9">
      <c r="A756" s="265">
        <v>2755</v>
      </c>
      <c r="I756" s="28">
        <f>_xlfn.XLOOKUP(C756,'様式Ⅲ－1(女子)'!$D$19:$D$89,'様式Ⅲ－1(女子)'!$J$19:$J$89)</f>
        <v>0</v>
      </c>
    </row>
    <row r="757" spans="1:9">
      <c r="A757" s="265">
        <v>2756</v>
      </c>
      <c r="I757" s="28">
        <f>_xlfn.XLOOKUP(C757,'様式Ⅲ－1(女子)'!$D$19:$D$89,'様式Ⅲ－1(女子)'!$J$19:$J$89)</f>
        <v>0</v>
      </c>
    </row>
    <row r="758" spans="1:9">
      <c r="A758" s="265">
        <v>2757</v>
      </c>
      <c r="I758" s="28">
        <f>_xlfn.XLOOKUP(C758,'様式Ⅲ－1(女子)'!$D$19:$D$89,'様式Ⅲ－1(女子)'!$J$19:$J$89)</f>
        <v>0</v>
      </c>
    </row>
    <row r="759" spans="1:9">
      <c r="A759" s="265">
        <v>2758</v>
      </c>
      <c r="I759" s="28">
        <f>_xlfn.XLOOKUP(C759,'様式Ⅲ－1(女子)'!$D$19:$D$89,'様式Ⅲ－1(女子)'!$J$19:$J$89)</f>
        <v>0</v>
      </c>
    </row>
    <row r="760" spans="1:9">
      <c r="A760" s="265">
        <v>2759</v>
      </c>
      <c r="I760" s="28">
        <f>_xlfn.XLOOKUP(C760,'様式Ⅲ－1(女子)'!$D$19:$D$89,'様式Ⅲ－1(女子)'!$J$19:$J$89)</f>
        <v>0</v>
      </c>
    </row>
    <row r="761" spans="1:9">
      <c r="A761" s="265">
        <v>2760</v>
      </c>
      <c r="I761" s="28">
        <f>_xlfn.XLOOKUP(C761,'様式Ⅲ－1(女子)'!$D$19:$D$89,'様式Ⅲ－1(女子)'!$J$19:$J$89)</f>
        <v>0</v>
      </c>
    </row>
    <row r="762" spans="1:9">
      <c r="A762" s="265">
        <v>2761</v>
      </c>
      <c r="I762" s="28">
        <f>_xlfn.XLOOKUP(C762,'様式Ⅲ－1(女子)'!$D$19:$D$89,'様式Ⅲ－1(女子)'!$J$19:$J$89)</f>
        <v>0</v>
      </c>
    </row>
    <row r="763" spans="1:9">
      <c r="A763" s="265">
        <v>2762</v>
      </c>
      <c r="I763" s="28">
        <f>_xlfn.XLOOKUP(C763,'様式Ⅲ－1(女子)'!$D$19:$D$89,'様式Ⅲ－1(女子)'!$J$19:$J$89)</f>
        <v>0</v>
      </c>
    </row>
    <row r="764" spans="1:9">
      <c r="A764" s="265">
        <v>2763</v>
      </c>
      <c r="I764" s="28">
        <f>_xlfn.XLOOKUP(C764,'様式Ⅲ－1(女子)'!$D$19:$D$89,'様式Ⅲ－1(女子)'!$J$19:$J$89)</f>
        <v>0</v>
      </c>
    </row>
    <row r="765" spans="1:9">
      <c r="A765" s="265">
        <v>2764</v>
      </c>
      <c r="I765" s="28">
        <f>_xlfn.XLOOKUP(C765,'様式Ⅲ－1(女子)'!$D$19:$D$89,'様式Ⅲ－1(女子)'!$J$19:$J$89)</f>
        <v>0</v>
      </c>
    </row>
    <row r="766" spans="1:9">
      <c r="A766" s="265">
        <v>2765</v>
      </c>
      <c r="I766" s="28">
        <f>_xlfn.XLOOKUP(C766,'様式Ⅲ－1(女子)'!$D$19:$D$89,'様式Ⅲ－1(女子)'!$J$19:$J$89)</f>
        <v>0</v>
      </c>
    </row>
    <row r="767" spans="1:9">
      <c r="A767" s="265">
        <v>2766</v>
      </c>
      <c r="I767" s="28">
        <f>_xlfn.XLOOKUP(C767,'様式Ⅲ－1(女子)'!$D$19:$D$89,'様式Ⅲ－1(女子)'!$J$19:$J$89)</f>
        <v>0</v>
      </c>
    </row>
    <row r="768" spans="1:9">
      <c r="A768" s="265">
        <v>2767</v>
      </c>
      <c r="I768" s="28">
        <f>_xlfn.XLOOKUP(C768,'様式Ⅲ－1(女子)'!$D$19:$D$89,'様式Ⅲ－1(女子)'!$J$19:$J$89)</f>
        <v>0</v>
      </c>
    </row>
    <row r="769" spans="1:9">
      <c r="A769" s="265">
        <v>2768</v>
      </c>
      <c r="I769" s="28">
        <f>_xlfn.XLOOKUP(C769,'様式Ⅲ－1(女子)'!$D$19:$D$89,'様式Ⅲ－1(女子)'!$J$19:$J$89)</f>
        <v>0</v>
      </c>
    </row>
    <row r="770" spans="1:9">
      <c r="A770" s="265">
        <v>2769</v>
      </c>
      <c r="I770" s="28">
        <f>_xlfn.XLOOKUP(C770,'様式Ⅲ－1(女子)'!$D$19:$D$89,'様式Ⅲ－1(女子)'!$J$19:$J$89)</f>
        <v>0</v>
      </c>
    </row>
    <row r="771" spans="1:9">
      <c r="A771" s="265">
        <v>2770</v>
      </c>
      <c r="I771" s="28">
        <f>_xlfn.XLOOKUP(C771,'様式Ⅲ－1(女子)'!$D$19:$D$89,'様式Ⅲ－1(女子)'!$J$19:$J$89)</f>
        <v>0</v>
      </c>
    </row>
    <row r="772" spans="1:9">
      <c r="A772" s="265">
        <v>2771</v>
      </c>
      <c r="I772" s="28">
        <f>_xlfn.XLOOKUP(C772,'様式Ⅲ－1(女子)'!$D$19:$D$89,'様式Ⅲ－1(女子)'!$J$19:$J$89)</f>
        <v>0</v>
      </c>
    </row>
    <row r="773" spans="1:9">
      <c r="A773" s="265">
        <v>2772</v>
      </c>
      <c r="I773" s="28">
        <f>_xlfn.XLOOKUP(C773,'様式Ⅲ－1(女子)'!$D$19:$D$89,'様式Ⅲ－1(女子)'!$J$19:$J$89)</f>
        <v>0</v>
      </c>
    </row>
    <row r="774" spans="1:9">
      <c r="A774" s="265">
        <v>2773</v>
      </c>
      <c r="I774" s="28">
        <f>_xlfn.XLOOKUP(C774,'様式Ⅲ－1(女子)'!$D$19:$D$89,'様式Ⅲ－1(女子)'!$J$19:$J$89)</f>
        <v>0</v>
      </c>
    </row>
    <row r="775" spans="1:9">
      <c r="A775" s="265">
        <v>2774</v>
      </c>
      <c r="I775" s="28">
        <f>_xlfn.XLOOKUP(C775,'様式Ⅲ－1(女子)'!$D$19:$D$89,'様式Ⅲ－1(女子)'!$J$19:$J$89)</f>
        <v>0</v>
      </c>
    </row>
    <row r="776" spans="1:9">
      <c r="A776" s="265">
        <v>2775</v>
      </c>
      <c r="I776" s="28">
        <f>_xlfn.XLOOKUP(C776,'様式Ⅲ－1(女子)'!$D$19:$D$89,'様式Ⅲ－1(女子)'!$J$19:$J$89)</f>
        <v>0</v>
      </c>
    </row>
    <row r="777" spans="1:9">
      <c r="A777" s="265">
        <v>2776</v>
      </c>
      <c r="I777" s="28">
        <f>_xlfn.XLOOKUP(C777,'様式Ⅲ－1(女子)'!$D$19:$D$89,'様式Ⅲ－1(女子)'!$J$19:$J$89)</f>
        <v>0</v>
      </c>
    </row>
    <row r="778" spans="1:9">
      <c r="A778" s="265">
        <v>2777</v>
      </c>
      <c r="I778" s="28">
        <f>_xlfn.XLOOKUP(C778,'様式Ⅲ－1(女子)'!$D$19:$D$89,'様式Ⅲ－1(女子)'!$J$19:$J$89)</f>
        <v>0</v>
      </c>
    </row>
    <row r="779" spans="1:9">
      <c r="A779" s="265">
        <v>2778</v>
      </c>
      <c r="I779" s="28">
        <f>_xlfn.XLOOKUP(C779,'様式Ⅲ－1(女子)'!$D$19:$D$89,'様式Ⅲ－1(女子)'!$J$19:$J$89)</f>
        <v>0</v>
      </c>
    </row>
    <row r="780" spans="1:9">
      <c r="A780" s="265">
        <v>2779</v>
      </c>
      <c r="I780" s="28">
        <f>_xlfn.XLOOKUP(C780,'様式Ⅲ－1(女子)'!$D$19:$D$89,'様式Ⅲ－1(女子)'!$J$19:$J$89)</f>
        <v>0</v>
      </c>
    </row>
    <row r="781" spans="1:9">
      <c r="A781" s="265">
        <v>2780</v>
      </c>
      <c r="I781" s="28">
        <f>_xlfn.XLOOKUP(C781,'様式Ⅲ－1(女子)'!$D$19:$D$89,'様式Ⅲ－1(女子)'!$J$19:$J$89)</f>
        <v>0</v>
      </c>
    </row>
    <row r="782" spans="1:9">
      <c r="A782" s="265">
        <v>2781</v>
      </c>
      <c r="I782" s="28">
        <f>_xlfn.XLOOKUP(C782,'様式Ⅲ－1(女子)'!$D$19:$D$89,'様式Ⅲ－1(女子)'!$J$19:$J$89)</f>
        <v>0</v>
      </c>
    </row>
    <row r="783" spans="1:9">
      <c r="A783" s="265">
        <v>2782</v>
      </c>
      <c r="I783" s="28">
        <f>_xlfn.XLOOKUP(C783,'様式Ⅲ－1(女子)'!$D$19:$D$89,'様式Ⅲ－1(女子)'!$J$19:$J$89)</f>
        <v>0</v>
      </c>
    </row>
    <row r="784" spans="1:9">
      <c r="A784" s="265">
        <v>2783</v>
      </c>
      <c r="I784" s="28">
        <f>_xlfn.XLOOKUP(C784,'様式Ⅲ－1(女子)'!$D$19:$D$89,'様式Ⅲ－1(女子)'!$J$19:$J$89)</f>
        <v>0</v>
      </c>
    </row>
    <row r="785" spans="1:9">
      <c r="A785" s="265">
        <v>2784</v>
      </c>
      <c r="I785" s="28">
        <f>_xlfn.XLOOKUP(C785,'様式Ⅲ－1(女子)'!$D$19:$D$89,'様式Ⅲ－1(女子)'!$J$19:$J$89)</f>
        <v>0</v>
      </c>
    </row>
    <row r="786" spans="1:9">
      <c r="A786" s="265">
        <v>2785</v>
      </c>
      <c r="I786" s="28">
        <f>_xlfn.XLOOKUP(C786,'様式Ⅲ－1(女子)'!$D$19:$D$89,'様式Ⅲ－1(女子)'!$J$19:$J$89)</f>
        <v>0</v>
      </c>
    </row>
    <row r="787" spans="1:9">
      <c r="A787" s="265">
        <v>2786</v>
      </c>
      <c r="I787" s="28">
        <f>_xlfn.XLOOKUP(C787,'様式Ⅲ－1(女子)'!$D$19:$D$89,'様式Ⅲ－1(女子)'!$J$19:$J$89)</f>
        <v>0</v>
      </c>
    </row>
    <row r="788" spans="1:9">
      <c r="A788" s="265">
        <v>2787</v>
      </c>
      <c r="I788" s="28">
        <f>_xlfn.XLOOKUP(C788,'様式Ⅲ－1(女子)'!$D$19:$D$89,'様式Ⅲ－1(女子)'!$J$19:$J$89)</f>
        <v>0</v>
      </c>
    </row>
    <row r="789" spans="1:9">
      <c r="A789" s="265">
        <v>2788</v>
      </c>
      <c r="I789" s="28">
        <f>_xlfn.XLOOKUP(C789,'様式Ⅲ－1(女子)'!$D$19:$D$89,'様式Ⅲ－1(女子)'!$J$19:$J$89)</f>
        <v>0</v>
      </c>
    </row>
    <row r="790" spans="1:9">
      <c r="A790" s="265">
        <v>2789</v>
      </c>
      <c r="I790" s="28">
        <f>_xlfn.XLOOKUP(C790,'様式Ⅲ－1(女子)'!$D$19:$D$89,'様式Ⅲ－1(女子)'!$J$19:$J$89)</f>
        <v>0</v>
      </c>
    </row>
    <row r="791" spans="1:9">
      <c r="A791" s="265">
        <v>2790</v>
      </c>
      <c r="I791" s="28">
        <f>_xlfn.XLOOKUP(C791,'様式Ⅲ－1(女子)'!$D$19:$D$89,'様式Ⅲ－1(女子)'!$J$19:$J$89)</f>
        <v>0</v>
      </c>
    </row>
    <row r="792" spans="1:9">
      <c r="A792" s="265">
        <v>2791</v>
      </c>
      <c r="I792" s="28">
        <f>_xlfn.XLOOKUP(C792,'様式Ⅲ－1(女子)'!$D$19:$D$89,'様式Ⅲ－1(女子)'!$J$19:$J$89)</f>
        <v>0</v>
      </c>
    </row>
    <row r="793" spans="1:9">
      <c r="A793" s="265">
        <v>2792</v>
      </c>
      <c r="I793" s="28">
        <f>_xlfn.XLOOKUP(C793,'様式Ⅲ－1(女子)'!$D$19:$D$89,'様式Ⅲ－1(女子)'!$J$19:$J$89)</f>
        <v>0</v>
      </c>
    </row>
    <row r="794" spans="1:9">
      <c r="A794" s="265">
        <v>2793</v>
      </c>
      <c r="I794" s="28">
        <f>_xlfn.XLOOKUP(C794,'様式Ⅲ－1(女子)'!$D$19:$D$89,'様式Ⅲ－1(女子)'!$J$19:$J$89)</f>
        <v>0</v>
      </c>
    </row>
    <row r="795" spans="1:9">
      <c r="A795" s="265">
        <v>2794</v>
      </c>
      <c r="I795" s="28">
        <f>_xlfn.XLOOKUP(C795,'様式Ⅲ－1(女子)'!$D$19:$D$89,'様式Ⅲ－1(女子)'!$J$19:$J$89)</f>
        <v>0</v>
      </c>
    </row>
    <row r="796" spans="1:9">
      <c r="A796" s="265">
        <v>2795</v>
      </c>
      <c r="I796" s="28">
        <f>_xlfn.XLOOKUP(C796,'様式Ⅲ－1(女子)'!$D$19:$D$89,'様式Ⅲ－1(女子)'!$J$19:$J$89)</f>
        <v>0</v>
      </c>
    </row>
    <row r="797" spans="1:9">
      <c r="A797" s="265">
        <v>2796</v>
      </c>
      <c r="I797" s="28">
        <f>_xlfn.XLOOKUP(C797,'様式Ⅲ－1(女子)'!$D$19:$D$89,'様式Ⅲ－1(女子)'!$J$19:$J$89)</f>
        <v>0</v>
      </c>
    </row>
    <row r="798" spans="1:9">
      <c r="A798" s="265">
        <v>2797</v>
      </c>
      <c r="I798" s="28">
        <f>_xlfn.XLOOKUP(C798,'様式Ⅲ－1(女子)'!$D$19:$D$89,'様式Ⅲ－1(女子)'!$J$19:$J$89)</f>
        <v>0</v>
      </c>
    </row>
    <row r="799" spans="1:9">
      <c r="A799" s="265">
        <v>2798</v>
      </c>
      <c r="I799" s="28">
        <f>_xlfn.XLOOKUP(C799,'様式Ⅲ－1(女子)'!$D$19:$D$89,'様式Ⅲ－1(女子)'!$J$19:$J$89)</f>
        <v>0</v>
      </c>
    </row>
    <row r="800" spans="1:9">
      <c r="A800" s="265">
        <v>2799</v>
      </c>
      <c r="I800" s="28">
        <f>_xlfn.XLOOKUP(C800,'様式Ⅲ－1(女子)'!$D$19:$D$89,'様式Ⅲ－1(女子)'!$J$19:$J$89)</f>
        <v>0</v>
      </c>
    </row>
    <row r="801" spans="1:9">
      <c r="A801" s="265">
        <v>2800</v>
      </c>
      <c r="I801" s="28">
        <f>_xlfn.XLOOKUP(C801,'様式Ⅲ－1(女子)'!$D$19:$D$89,'様式Ⅲ－1(女子)'!$J$19:$J$89)</f>
        <v>0</v>
      </c>
    </row>
    <row r="802" spans="1:9">
      <c r="A802" s="265">
        <v>2801</v>
      </c>
      <c r="I802" s="28">
        <f>_xlfn.XLOOKUP(C802,'様式Ⅲ－1(女子)'!$D$19:$D$89,'様式Ⅲ－1(女子)'!$J$19:$J$89)</f>
        <v>0</v>
      </c>
    </row>
    <row r="803" spans="1:9">
      <c r="A803" s="265">
        <v>2802</v>
      </c>
      <c r="I803" s="28">
        <f>_xlfn.XLOOKUP(C803,'様式Ⅲ－1(女子)'!$D$19:$D$89,'様式Ⅲ－1(女子)'!$J$19:$J$89)</f>
        <v>0</v>
      </c>
    </row>
    <row r="804" spans="1:9">
      <c r="A804" s="265">
        <v>2803</v>
      </c>
      <c r="I804" s="28">
        <f>_xlfn.XLOOKUP(C804,'様式Ⅲ－1(女子)'!$D$19:$D$89,'様式Ⅲ－1(女子)'!$J$19:$J$89)</f>
        <v>0</v>
      </c>
    </row>
    <row r="805" spans="1:9">
      <c r="A805" s="265">
        <v>2804</v>
      </c>
      <c r="I805" s="28">
        <f>_xlfn.XLOOKUP(C805,'様式Ⅲ－1(女子)'!$D$19:$D$89,'様式Ⅲ－1(女子)'!$J$19:$J$89)</f>
        <v>0</v>
      </c>
    </row>
    <row r="806" spans="1:9">
      <c r="A806" s="265">
        <v>2805</v>
      </c>
      <c r="I806" s="28">
        <f>_xlfn.XLOOKUP(C806,'様式Ⅲ－1(女子)'!$D$19:$D$89,'様式Ⅲ－1(女子)'!$J$19:$J$89)</f>
        <v>0</v>
      </c>
    </row>
    <row r="807" spans="1:9">
      <c r="A807" s="265">
        <v>2806</v>
      </c>
      <c r="I807" s="28">
        <f>_xlfn.XLOOKUP(C807,'様式Ⅲ－1(女子)'!$D$19:$D$89,'様式Ⅲ－1(女子)'!$J$19:$J$89)</f>
        <v>0</v>
      </c>
    </row>
    <row r="808" spans="1:9">
      <c r="A808" s="265">
        <v>2807</v>
      </c>
      <c r="I808" s="28">
        <f>_xlfn.XLOOKUP(C808,'様式Ⅲ－1(女子)'!$D$19:$D$89,'様式Ⅲ－1(女子)'!$J$19:$J$89)</f>
        <v>0</v>
      </c>
    </row>
    <row r="809" spans="1:9">
      <c r="A809" s="265">
        <v>2808</v>
      </c>
      <c r="I809" s="28">
        <f>_xlfn.XLOOKUP(C809,'様式Ⅲ－1(女子)'!$D$19:$D$89,'様式Ⅲ－1(女子)'!$J$19:$J$89)</f>
        <v>0</v>
      </c>
    </row>
    <row r="810" spans="1:9">
      <c r="A810" s="265">
        <v>2809</v>
      </c>
      <c r="I810" s="28">
        <f>_xlfn.XLOOKUP(C810,'様式Ⅲ－1(女子)'!$D$19:$D$89,'様式Ⅲ－1(女子)'!$J$19:$J$89)</f>
        <v>0</v>
      </c>
    </row>
    <row r="811" spans="1:9">
      <c r="A811" s="265">
        <v>2810</v>
      </c>
      <c r="I811" s="28">
        <f>_xlfn.XLOOKUP(C811,'様式Ⅲ－1(女子)'!$D$19:$D$89,'様式Ⅲ－1(女子)'!$J$19:$J$89)</f>
        <v>0</v>
      </c>
    </row>
    <row r="812" spans="1:9">
      <c r="A812" s="265">
        <v>2811</v>
      </c>
      <c r="I812" s="28">
        <f>_xlfn.XLOOKUP(C812,'様式Ⅲ－1(女子)'!$D$19:$D$89,'様式Ⅲ－1(女子)'!$J$19:$J$89)</f>
        <v>0</v>
      </c>
    </row>
    <row r="813" spans="1:9">
      <c r="A813" s="265">
        <v>2812</v>
      </c>
      <c r="I813" s="28">
        <f>_xlfn.XLOOKUP(C813,'様式Ⅲ－1(女子)'!$D$19:$D$89,'様式Ⅲ－1(女子)'!$J$19:$J$89)</f>
        <v>0</v>
      </c>
    </row>
    <row r="814" spans="1:9">
      <c r="A814" s="265">
        <v>2813</v>
      </c>
      <c r="I814" s="28">
        <f>_xlfn.XLOOKUP(C814,'様式Ⅲ－1(女子)'!$D$19:$D$89,'様式Ⅲ－1(女子)'!$J$19:$J$89)</f>
        <v>0</v>
      </c>
    </row>
    <row r="815" spans="1:9">
      <c r="A815" s="265">
        <v>2814</v>
      </c>
      <c r="I815" s="28">
        <f>_xlfn.XLOOKUP(C815,'様式Ⅲ－1(女子)'!$D$19:$D$89,'様式Ⅲ－1(女子)'!$J$19:$J$89)</f>
        <v>0</v>
      </c>
    </row>
    <row r="816" spans="1:9">
      <c r="A816" s="265">
        <v>2815</v>
      </c>
      <c r="I816" s="28">
        <f>_xlfn.XLOOKUP(C816,'様式Ⅲ－1(女子)'!$D$19:$D$89,'様式Ⅲ－1(女子)'!$J$19:$J$89)</f>
        <v>0</v>
      </c>
    </row>
    <row r="817" spans="1:9">
      <c r="A817" s="265">
        <v>2816</v>
      </c>
      <c r="I817" s="28">
        <f>_xlfn.XLOOKUP(C817,'様式Ⅲ－1(女子)'!$D$19:$D$89,'様式Ⅲ－1(女子)'!$J$19:$J$89)</f>
        <v>0</v>
      </c>
    </row>
    <row r="818" spans="1:9">
      <c r="A818" s="265">
        <v>2817</v>
      </c>
      <c r="I818" s="28">
        <f>_xlfn.XLOOKUP(C818,'様式Ⅲ－1(女子)'!$D$19:$D$89,'様式Ⅲ－1(女子)'!$J$19:$J$89)</f>
        <v>0</v>
      </c>
    </row>
    <row r="819" spans="1:9">
      <c r="A819" s="265">
        <v>2818</v>
      </c>
      <c r="I819" s="28">
        <f>_xlfn.XLOOKUP(C819,'様式Ⅲ－1(女子)'!$D$19:$D$89,'様式Ⅲ－1(女子)'!$J$19:$J$89)</f>
        <v>0</v>
      </c>
    </row>
    <row r="820" spans="1:9">
      <c r="A820" s="265">
        <v>2819</v>
      </c>
      <c r="I820" s="28">
        <f>_xlfn.XLOOKUP(C820,'様式Ⅲ－1(女子)'!$D$19:$D$89,'様式Ⅲ－1(女子)'!$J$19:$J$89)</f>
        <v>0</v>
      </c>
    </row>
    <row r="821" spans="1:9">
      <c r="A821" s="265">
        <v>2820</v>
      </c>
      <c r="I821" s="28">
        <f>_xlfn.XLOOKUP(C821,'様式Ⅲ－1(女子)'!$D$19:$D$89,'様式Ⅲ－1(女子)'!$J$19:$J$89)</f>
        <v>0</v>
      </c>
    </row>
    <row r="822" spans="1:9">
      <c r="A822" s="265">
        <v>2821</v>
      </c>
      <c r="I822" s="28">
        <f>_xlfn.XLOOKUP(C822,'様式Ⅲ－1(女子)'!$D$19:$D$89,'様式Ⅲ－1(女子)'!$J$19:$J$89)</f>
        <v>0</v>
      </c>
    </row>
    <row r="823" spans="1:9">
      <c r="A823" s="265">
        <v>2822</v>
      </c>
      <c r="I823" s="28">
        <f>_xlfn.XLOOKUP(C823,'様式Ⅲ－1(女子)'!$D$19:$D$89,'様式Ⅲ－1(女子)'!$J$19:$J$89)</f>
        <v>0</v>
      </c>
    </row>
    <row r="824" spans="1:9">
      <c r="A824" s="265">
        <v>2823</v>
      </c>
      <c r="I824" s="28">
        <f>_xlfn.XLOOKUP(C824,'様式Ⅲ－1(女子)'!$D$19:$D$89,'様式Ⅲ－1(女子)'!$J$19:$J$89)</f>
        <v>0</v>
      </c>
    </row>
    <row r="825" spans="1:9">
      <c r="A825" s="265">
        <v>2824</v>
      </c>
      <c r="I825" s="28">
        <f>_xlfn.XLOOKUP(C825,'様式Ⅲ－1(女子)'!$D$19:$D$89,'様式Ⅲ－1(女子)'!$J$19:$J$89)</f>
        <v>0</v>
      </c>
    </row>
    <row r="826" spans="1:9">
      <c r="A826" s="265">
        <v>2825</v>
      </c>
      <c r="I826" s="28">
        <f>_xlfn.XLOOKUP(C826,'様式Ⅲ－1(女子)'!$D$19:$D$89,'様式Ⅲ－1(女子)'!$J$19:$J$89)</f>
        <v>0</v>
      </c>
    </row>
    <row r="827" spans="1:9">
      <c r="A827" s="265">
        <v>2826</v>
      </c>
      <c r="I827" s="28">
        <f>_xlfn.XLOOKUP(C827,'様式Ⅲ－1(女子)'!$D$19:$D$89,'様式Ⅲ－1(女子)'!$J$19:$J$89)</f>
        <v>0</v>
      </c>
    </row>
    <row r="828" spans="1:9">
      <c r="A828" s="265">
        <v>2827</v>
      </c>
      <c r="I828" s="28">
        <f>_xlfn.XLOOKUP(C828,'様式Ⅲ－1(女子)'!$D$19:$D$89,'様式Ⅲ－1(女子)'!$J$19:$J$89)</f>
        <v>0</v>
      </c>
    </row>
    <row r="829" spans="1:9">
      <c r="A829" s="265">
        <v>2828</v>
      </c>
      <c r="I829" s="28">
        <f>_xlfn.XLOOKUP(C829,'様式Ⅲ－1(女子)'!$D$19:$D$89,'様式Ⅲ－1(女子)'!$J$19:$J$89)</f>
        <v>0</v>
      </c>
    </row>
    <row r="830" spans="1:9">
      <c r="A830" s="265">
        <v>2829</v>
      </c>
      <c r="I830" s="28">
        <f>_xlfn.XLOOKUP(C830,'様式Ⅲ－1(女子)'!$D$19:$D$89,'様式Ⅲ－1(女子)'!$J$19:$J$89)</f>
        <v>0</v>
      </c>
    </row>
    <row r="831" spans="1:9">
      <c r="A831" s="265">
        <v>2830</v>
      </c>
      <c r="I831" s="28">
        <f>_xlfn.XLOOKUP(C831,'様式Ⅲ－1(女子)'!$D$19:$D$89,'様式Ⅲ－1(女子)'!$J$19:$J$89)</f>
        <v>0</v>
      </c>
    </row>
    <row r="832" spans="1:9">
      <c r="A832" s="265">
        <v>2831</v>
      </c>
      <c r="I832" s="28">
        <f>_xlfn.XLOOKUP(C832,'様式Ⅲ－1(女子)'!$D$19:$D$89,'様式Ⅲ－1(女子)'!$J$19:$J$89)</f>
        <v>0</v>
      </c>
    </row>
    <row r="833" spans="1:9">
      <c r="A833" s="265">
        <v>2832</v>
      </c>
      <c r="I833" s="28">
        <f>_xlfn.XLOOKUP(C833,'様式Ⅲ－1(女子)'!$D$19:$D$89,'様式Ⅲ－1(女子)'!$J$19:$J$89)</f>
        <v>0</v>
      </c>
    </row>
    <row r="834" spans="1:9">
      <c r="A834" s="265">
        <v>2833</v>
      </c>
      <c r="I834" s="28">
        <f>_xlfn.XLOOKUP(C834,'様式Ⅲ－1(女子)'!$D$19:$D$89,'様式Ⅲ－1(女子)'!$J$19:$J$89)</f>
        <v>0</v>
      </c>
    </row>
    <row r="835" spans="1:9">
      <c r="A835" s="265">
        <v>2834</v>
      </c>
      <c r="I835" s="28">
        <f>_xlfn.XLOOKUP(C835,'様式Ⅲ－1(女子)'!$D$19:$D$89,'様式Ⅲ－1(女子)'!$J$19:$J$89)</f>
        <v>0</v>
      </c>
    </row>
    <row r="836" spans="1:9">
      <c r="A836" s="265">
        <v>2835</v>
      </c>
      <c r="I836" s="28">
        <f>_xlfn.XLOOKUP(C836,'様式Ⅲ－1(女子)'!$D$19:$D$89,'様式Ⅲ－1(女子)'!$J$19:$J$89)</f>
        <v>0</v>
      </c>
    </row>
    <row r="837" spans="1:9">
      <c r="A837" s="265">
        <v>2836</v>
      </c>
      <c r="I837" s="28">
        <f>_xlfn.XLOOKUP(C837,'様式Ⅲ－1(女子)'!$D$19:$D$89,'様式Ⅲ－1(女子)'!$J$19:$J$89)</f>
        <v>0</v>
      </c>
    </row>
    <row r="838" spans="1:9">
      <c r="A838" s="265">
        <v>2837</v>
      </c>
      <c r="I838" s="28">
        <f>_xlfn.XLOOKUP(C838,'様式Ⅲ－1(女子)'!$D$19:$D$89,'様式Ⅲ－1(女子)'!$J$19:$J$89)</f>
        <v>0</v>
      </c>
    </row>
    <row r="839" spans="1:9">
      <c r="A839" s="265">
        <v>2838</v>
      </c>
      <c r="I839" s="28">
        <f>_xlfn.XLOOKUP(C839,'様式Ⅲ－1(女子)'!$D$19:$D$89,'様式Ⅲ－1(女子)'!$J$19:$J$89)</f>
        <v>0</v>
      </c>
    </row>
    <row r="840" spans="1:9">
      <c r="A840" s="265">
        <v>2839</v>
      </c>
      <c r="I840" s="28">
        <f>_xlfn.XLOOKUP(C840,'様式Ⅲ－1(女子)'!$D$19:$D$89,'様式Ⅲ－1(女子)'!$J$19:$J$89)</f>
        <v>0</v>
      </c>
    </row>
    <row r="841" spans="1:9">
      <c r="A841" s="265">
        <v>2840</v>
      </c>
      <c r="I841" s="28">
        <f>_xlfn.XLOOKUP(C841,'様式Ⅲ－1(女子)'!$D$19:$D$89,'様式Ⅲ－1(女子)'!$J$19:$J$89)</f>
        <v>0</v>
      </c>
    </row>
    <row r="842" spans="1:9">
      <c r="A842" s="265">
        <v>2841</v>
      </c>
      <c r="I842" s="28">
        <f>_xlfn.XLOOKUP(C842,'様式Ⅲ－1(女子)'!$D$19:$D$89,'様式Ⅲ－1(女子)'!$J$19:$J$89)</f>
        <v>0</v>
      </c>
    </row>
    <row r="843" spans="1:9">
      <c r="A843" s="265">
        <v>2842</v>
      </c>
      <c r="I843" s="28">
        <f>_xlfn.XLOOKUP(C843,'様式Ⅲ－1(女子)'!$D$19:$D$89,'様式Ⅲ－1(女子)'!$J$19:$J$89)</f>
        <v>0</v>
      </c>
    </row>
    <row r="844" spans="1:9">
      <c r="A844" s="265">
        <v>2843</v>
      </c>
      <c r="I844" s="28">
        <f>_xlfn.XLOOKUP(C844,'様式Ⅲ－1(女子)'!$D$19:$D$89,'様式Ⅲ－1(女子)'!$J$19:$J$89)</f>
        <v>0</v>
      </c>
    </row>
    <row r="845" spans="1:9">
      <c r="A845" s="265">
        <v>2844</v>
      </c>
      <c r="I845" s="28">
        <f>_xlfn.XLOOKUP(C845,'様式Ⅲ－1(女子)'!$D$19:$D$89,'様式Ⅲ－1(女子)'!$J$19:$J$89)</f>
        <v>0</v>
      </c>
    </row>
    <row r="846" spans="1:9">
      <c r="A846" s="265">
        <v>2845</v>
      </c>
      <c r="I846" s="28">
        <f>_xlfn.XLOOKUP(C846,'様式Ⅲ－1(女子)'!$D$19:$D$89,'様式Ⅲ－1(女子)'!$J$19:$J$89)</f>
        <v>0</v>
      </c>
    </row>
    <row r="847" spans="1:9">
      <c r="A847" s="265">
        <v>2846</v>
      </c>
      <c r="I847" s="28">
        <f>_xlfn.XLOOKUP(C847,'様式Ⅲ－1(女子)'!$D$19:$D$89,'様式Ⅲ－1(女子)'!$J$19:$J$89)</f>
        <v>0</v>
      </c>
    </row>
    <row r="848" spans="1:9">
      <c r="A848" s="265">
        <v>2847</v>
      </c>
      <c r="I848" s="28">
        <f>_xlfn.XLOOKUP(C848,'様式Ⅲ－1(女子)'!$D$19:$D$89,'様式Ⅲ－1(女子)'!$J$19:$J$89)</f>
        <v>0</v>
      </c>
    </row>
    <row r="849" spans="1:9">
      <c r="A849" s="265">
        <v>2848</v>
      </c>
      <c r="I849" s="28">
        <f>_xlfn.XLOOKUP(C849,'様式Ⅲ－1(女子)'!$D$19:$D$89,'様式Ⅲ－1(女子)'!$J$19:$J$89)</f>
        <v>0</v>
      </c>
    </row>
    <row r="850" spans="1:9">
      <c r="A850" s="265">
        <v>2849</v>
      </c>
      <c r="I850" s="28">
        <f>_xlfn.XLOOKUP(C850,'様式Ⅲ－1(女子)'!$D$19:$D$89,'様式Ⅲ－1(女子)'!$J$19:$J$89)</f>
        <v>0</v>
      </c>
    </row>
    <row r="851" spans="1:9">
      <c r="A851" s="265">
        <v>2850</v>
      </c>
      <c r="I851" s="28">
        <f>_xlfn.XLOOKUP(C851,'様式Ⅲ－1(女子)'!$D$19:$D$89,'様式Ⅲ－1(女子)'!$J$19:$J$89)</f>
        <v>0</v>
      </c>
    </row>
    <row r="852" spans="1:9">
      <c r="A852" s="265">
        <v>2851</v>
      </c>
      <c r="I852" s="28">
        <f>_xlfn.XLOOKUP(C852,'様式Ⅲ－1(女子)'!$D$19:$D$89,'様式Ⅲ－1(女子)'!$J$19:$J$89)</f>
        <v>0</v>
      </c>
    </row>
    <row r="853" spans="1:9">
      <c r="A853" s="265">
        <v>2852</v>
      </c>
      <c r="I853" s="28">
        <f>_xlfn.XLOOKUP(C853,'様式Ⅲ－1(女子)'!$D$19:$D$89,'様式Ⅲ－1(女子)'!$J$19:$J$89)</f>
        <v>0</v>
      </c>
    </row>
    <row r="854" spans="1:9">
      <c r="A854" s="265">
        <v>2853</v>
      </c>
      <c r="I854" s="28">
        <f>_xlfn.XLOOKUP(C854,'様式Ⅲ－1(女子)'!$D$19:$D$89,'様式Ⅲ－1(女子)'!$J$19:$J$89)</f>
        <v>0</v>
      </c>
    </row>
    <row r="855" spans="1:9">
      <c r="A855" s="265">
        <v>2854</v>
      </c>
      <c r="I855" s="28">
        <f>_xlfn.XLOOKUP(C855,'様式Ⅲ－1(女子)'!$D$19:$D$89,'様式Ⅲ－1(女子)'!$J$19:$J$89)</f>
        <v>0</v>
      </c>
    </row>
    <row r="856" spans="1:9">
      <c r="A856" s="265">
        <v>2855</v>
      </c>
      <c r="I856" s="28">
        <f>_xlfn.XLOOKUP(C856,'様式Ⅲ－1(女子)'!$D$19:$D$89,'様式Ⅲ－1(女子)'!$J$19:$J$89)</f>
        <v>0</v>
      </c>
    </row>
    <row r="857" spans="1:9">
      <c r="A857" s="265">
        <v>2856</v>
      </c>
      <c r="I857" s="28">
        <f>_xlfn.XLOOKUP(C857,'様式Ⅲ－1(女子)'!$D$19:$D$89,'様式Ⅲ－1(女子)'!$J$19:$J$89)</f>
        <v>0</v>
      </c>
    </row>
    <row r="858" spans="1:9">
      <c r="A858" s="265">
        <v>2857</v>
      </c>
      <c r="I858" s="28">
        <f>_xlfn.XLOOKUP(C858,'様式Ⅲ－1(女子)'!$D$19:$D$89,'様式Ⅲ－1(女子)'!$J$19:$J$89)</f>
        <v>0</v>
      </c>
    </row>
    <row r="859" spans="1:9">
      <c r="A859" s="265">
        <v>2858</v>
      </c>
      <c r="I859" s="28">
        <f>_xlfn.XLOOKUP(C859,'様式Ⅲ－1(女子)'!$D$19:$D$89,'様式Ⅲ－1(女子)'!$J$19:$J$89)</f>
        <v>0</v>
      </c>
    </row>
    <row r="860" spans="1:9">
      <c r="A860" s="265">
        <v>2859</v>
      </c>
      <c r="I860" s="28">
        <f>_xlfn.XLOOKUP(C860,'様式Ⅲ－1(女子)'!$D$19:$D$89,'様式Ⅲ－1(女子)'!$J$19:$J$89)</f>
        <v>0</v>
      </c>
    </row>
    <row r="861" spans="1:9">
      <c r="A861" s="265">
        <v>2860</v>
      </c>
      <c r="I861" s="28">
        <f>_xlfn.XLOOKUP(C861,'様式Ⅲ－1(女子)'!$D$19:$D$89,'様式Ⅲ－1(女子)'!$J$19:$J$89)</f>
        <v>0</v>
      </c>
    </row>
    <row r="862" spans="1:9">
      <c r="A862" s="265">
        <v>2861</v>
      </c>
      <c r="I862" s="28">
        <f>_xlfn.XLOOKUP(C862,'様式Ⅲ－1(女子)'!$D$19:$D$89,'様式Ⅲ－1(女子)'!$J$19:$J$89)</f>
        <v>0</v>
      </c>
    </row>
    <row r="863" spans="1:9">
      <c r="A863" s="265">
        <v>2862</v>
      </c>
      <c r="I863" s="28">
        <f>_xlfn.XLOOKUP(C863,'様式Ⅲ－1(女子)'!$D$19:$D$89,'様式Ⅲ－1(女子)'!$J$19:$J$89)</f>
        <v>0</v>
      </c>
    </row>
    <row r="864" spans="1:9">
      <c r="A864" s="265">
        <v>2863</v>
      </c>
      <c r="I864" s="28">
        <f>_xlfn.XLOOKUP(C864,'様式Ⅲ－1(女子)'!$D$19:$D$89,'様式Ⅲ－1(女子)'!$J$19:$J$89)</f>
        <v>0</v>
      </c>
    </row>
    <row r="865" spans="1:9">
      <c r="A865" s="265">
        <v>2864</v>
      </c>
      <c r="I865" s="28">
        <f>_xlfn.XLOOKUP(C865,'様式Ⅲ－1(女子)'!$D$19:$D$89,'様式Ⅲ－1(女子)'!$J$19:$J$89)</f>
        <v>0</v>
      </c>
    </row>
    <row r="866" spans="1:9">
      <c r="A866" s="265">
        <v>2865</v>
      </c>
      <c r="I866" s="28">
        <f>_xlfn.XLOOKUP(C866,'様式Ⅲ－1(女子)'!$D$19:$D$89,'様式Ⅲ－1(女子)'!$J$19:$J$89)</f>
        <v>0</v>
      </c>
    </row>
    <row r="867" spans="1:9">
      <c r="A867" s="265">
        <v>2866</v>
      </c>
      <c r="I867" s="28">
        <f>_xlfn.XLOOKUP(C867,'様式Ⅲ－1(女子)'!$D$19:$D$89,'様式Ⅲ－1(女子)'!$J$19:$J$89)</f>
        <v>0</v>
      </c>
    </row>
    <row r="868" spans="1:9">
      <c r="A868" s="265">
        <v>2867</v>
      </c>
      <c r="I868" s="28">
        <f>_xlfn.XLOOKUP(C868,'様式Ⅲ－1(女子)'!$D$19:$D$89,'様式Ⅲ－1(女子)'!$J$19:$J$89)</f>
        <v>0</v>
      </c>
    </row>
    <row r="869" spans="1:9">
      <c r="A869" s="265">
        <v>2868</v>
      </c>
      <c r="I869" s="28">
        <f>_xlfn.XLOOKUP(C869,'様式Ⅲ－1(女子)'!$D$19:$D$89,'様式Ⅲ－1(女子)'!$J$19:$J$89)</f>
        <v>0</v>
      </c>
    </row>
    <row r="870" spans="1:9">
      <c r="A870" s="265">
        <v>2869</v>
      </c>
      <c r="I870" s="28">
        <f>_xlfn.XLOOKUP(C870,'様式Ⅲ－1(女子)'!$D$19:$D$89,'様式Ⅲ－1(女子)'!$J$19:$J$89)</f>
        <v>0</v>
      </c>
    </row>
    <row r="871" spans="1:9">
      <c r="A871" s="265">
        <v>2870</v>
      </c>
      <c r="I871" s="28">
        <f>_xlfn.XLOOKUP(C871,'様式Ⅲ－1(女子)'!$D$19:$D$89,'様式Ⅲ－1(女子)'!$J$19:$J$89)</f>
        <v>0</v>
      </c>
    </row>
    <row r="872" spans="1:9">
      <c r="A872" s="265">
        <v>2871</v>
      </c>
      <c r="I872" s="28">
        <f>_xlfn.XLOOKUP(C872,'様式Ⅲ－1(女子)'!$D$19:$D$89,'様式Ⅲ－1(女子)'!$J$19:$J$89)</f>
        <v>0</v>
      </c>
    </row>
    <row r="873" spans="1:9">
      <c r="A873" s="265">
        <v>2872</v>
      </c>
      <c r="I873" s="28">
        <f>_xlfn.XLOOKUP(C873,'様式Ⅲ－1(女子)'!$D$19:$D$89,'様式Ⅲ－1(女子)'!$J$19:$J$89)</f>
        <v>0</v>
      </c>
    </row>
    <row r="874" spans="1:9">
      <c r="A874" s="265">
        <v>2873</v>
      </c>
      <c r="I874" s="28">
        <f>_xlfn.XLOOKUP(C874,'様式Ⅲ－1(女子)'!$D$19:$D$89,'様式Ⅲ－1(女子)'!$J$19:$J$89)</f>
        <v>0</v>
      </c>
    </row>
    <row r="875" spans="1:9">
      <c r="A875" s="265">
        <v>2874</v>
      </c>
      <c r="I875" s="28">
        <f>_xlfn.XLOOKUP(C875,'様式Ⅲ－1(女子)'!$D$19:$D$89,'様式Ⅲ－1(女子)'!$J$19:$J$89)</f>
        <v>0</v>
      </c>
    </row>
    <row r="876" spans="1:9">
      <c r="A876" s="265">
        <v>2875</v>
      </c>
      <c r="I876" s="28">
        <f>_xlfn.XLOOKUP(C876,'様式Ⅲ－1(女子)'!$D$19:$D$89,'様式Ⅲ－1(女子)'!$J$19:$J$89)</f>
        <v>0</v>
      </c>
    </row>
    <row r="877" spans="1:9">
      <c r="A877" s="265">
        <v>2876</v>
      </c>
      <c r="I877" s="28">
        <f>_xlfn.XLOOKUP(C877,'様式Ⅲ－1(女子)'!$D$19:$D$89,'様式Ⅲ－1(女子)'!$J$19:$J$89)</f>
        <v>0</v>
      </c>
    </row>
    <row r="878" spans="1:9">
      <c r="A878" s="265">
        <v>2877</v>
      </c>
      <c r="I878" s="28">
        <f>_xlfn.XLOOKUP(C878,'様式Ⅲ－1(女子)'!$D$19:$D$89,'様式Ⅲ－1(女子)'!$J$19:$J$89)</f>
        <v>0</v>
      </c>
    </row>
    <row r="879" spans="1:9">
      <c r="A879" s="265">
        <v>2878</v>
      </c>
      <c r="I879" s="28">
        <f>_xlfn.XLOOKUP(C879,'様式Ⅲ－1(女子)'!$D$19:$D$89,'様式Ⅲ－1(女子)'!$J$19:$J$89)</f>
        <v>0</v>
      </c>
    </row>
    <row r="880" spans="1:9">
      <c r="A880" s="265">
        <v>2879</v>
      </c>
      <c r="I880" s="28">
        <f>_xlfn.XLOOKUP(C880,'様式Ⅲ－1(女子)'!$D$19:$D$89,'様式Ⅲ－1(女子)'!$J$19:$J$89)</f>
        <v>0</v>
      </c>
    </row>
    <row r="881" spans="1:9">
      <c r="A881" s="265">
        <v>2880</v>
      </c>
      <c r="I881" s="28">
        <f>_xlfn.XLOOKUP(C881,'様式Ⅲ－1(女子)'!$D$19:$D$89,'様式Ⅲ－1(女子)'!$J$19:$J$89)</f>
        <v>0</v>
      </c>
    </row>
    <row r="882" spans="1:9">
      <c r="A882" s="265">
        <v>2881</v>
      </c>
      <c r="I882" s="28">
        <f>_xlfn.XLOOKUP(C882,'様式Ⅲ－1(女子)'!$D$19:$D$89,'様式Ⅲ－1(女子)'!$J$19:$J$89)</f>
        <v>0</v>
      </c>
    </row>
    <row r="883" spans="1:9">
      <c r="A883" s="265">
        <v>2882</v>
      </c>
      <c r="I883" s="28">
        <f>_xlfn.XLOOKUP(C883,'様式Ⅲ－1(女子)'!$D$19:$D$89,'様式Ⅲ－1(女子)'!$J$19:$J$89)</f>
        <v>0</v>
      </c>
    </row>
    <row r="884" spans="1:9">
      <c r="A884" s="265">
        <v>2883</v>
      </c>
      <c r="I884" s="28">
        <f>_xlfn.XLOOKUP(C884,'様式Ⅲ－1(女子)'!$D$19:$D$89,'様式Ⅲ－1(女子)'!$J$19:$J$89)</f>
        <v>0</v>
      </c>
    </row>
    <row r="885" spans="1:9">
      <c r="A885" s="265">
        <v>2884</v>
      </c>
      <c r="I885" s="28">
        <f>_xlfn.XLOOKUP(C885,'様式Ⅲ－1(女子)'!$D$19:$D$89,'様式Ⅲ－1(女子)'!$J$19:$J$89)</f>
        <v>0</v>
      </c>
    </row>
    <row r="886" spans="1:9">
      <c r="A886" s="265">
        <v>2885</v>
      </c>
      <c r="I886" s="28">
        <f>_xlfn.XLOOKUP(C886,'様式Ⅲ－1(女子)'!$D$19:$D$89,'様式Ⅲ－1(女子)'!$J$19:$J$89)</f>
        <v>0</v>
      </c>
    </row>
    <row r="887" spans="1:9">
      <c r="A887" s="265">
        <v>2886</v>
      </c>
      <c r="I887" s="28">
        <f>_xlfn.XLOOKUP(C887,'様式Ⅲ－1(女子)'!$D$19:$D$89,'様式Ⅲ－1(女子)'!$J$19:$J$89)</f>
        <v>0</v>
      </c>
    </row>
    <row r="888" spans="1:9">
      <c r="A888" s="265">
        <v>2887</v>
      </c>
      <c r="I888" s="28">
        <f>_xlfn.XLOOKUP(C888,'様式Ⅲ－1(女子)'!$D$19:$D$89,'様式Ⅲ－1(女子)'!$J$19:$J$89)</f>
        <v>0</v>
      </c>
    </row>
    <row r="889" spans="1:9">
      <c r="A889" s="265">
        <v>2888</v>
      </c>
      <c r="I889" s="28">
        <f>_xlfn.XLOOKUP(C889,'様式Ⅲ－1(女子)'!$D$19:$D$89,'様式Ⅲ－1(女子)'!$J$19:$J$89)</f>
        <v>0</v>
      </c>
    </row>
    <row r="890" spans="1:9">
      <c r="A890" s="265">
        <v>2889</v>
      </c>
      <c r="I890" s="28">
        <f>_xlfn.XLOOKUP(C890,'様式Ⅲ－1(女子)'!$D$19:$D$89,'様式Ⅲ－1(女子)'!$J$19:$J$89)</f>
        <v>0</v>
      </c>
    </row>
    <row r="891" spans="1:9">
      <c r="A891" s="265">
        <v>2890</v>
      </c>
      <c r="I891" s="28">
        <f>_xlfn.XLOOKUP(C891,'様式Ⅲ－1(女子)'!$D$19:$D$89,'様式Ⅲ－1(女子)'!$J$19:$J$89)</f>
        <v>0</v>
      </c>
    </row>
    <row r="892" spans="1:9">
      <c r="A892" s="265">
        <v>2891</v>
      </c>
      <c r="I892" s="28">
        <f>_xlfn.XLOOKUP(C892,'様式Ⅲ－1(女子)'!$D$19:$D$89,'様式Ⅲ－1(女子)'!$J$19:$J$89)</f>
        <v>0</v>
      </c>
    </row>
    <row r="893" spans="1:9">
      <c r="A893" s="265">
        <v>2892</v>
      </c>
      <c r="I893" s="28">
        <f>_xlfn.XLOOKUP(C893,'様式Ⅲ－1(女子)'!$D$19:$D$89,'様式Ⅲ－1(女子)'!$J$19:$J$89)</f>
        <v>0</v>
      </c>
    </row>
    <row r="894" spans="1:9">
      <c r="A894" s="265">
        <v>2893</v>
      </c>
      <c r="I894" s="28">
        <f>_xlfn.XLOOKUP(C894,'様式Ⅲ－1(女子)'!$D$19:$D$89,'様式Ⅲ－1(女子)'!$J$19:$J$89)</f>
        <v>0</v>
      </c>
    </row>
    <row r="895" spans="1:9">
      <c r="A895" s="265">
        <v>2894</v>
      </c>
      <c r="I895" s="28">
        <f>_xlfn.XLOOKUP(C895,'様式Ⅲ－1(女子)'!$D$19:$D$89,'様式Ⅲ－1(女子)'!$J$19:$J$89)</f>
        <v>0</v>
      </c>
    </row>
    <row r="896" spans="1:9">
      <c r="A896" s="265">
        <v>2895</v>
      </c>
      <c r="I896" s="28">
        <f>_xlfn.XLOOKUP(C896,'様式Ⅲ－1(女子)'!$D$19:$D$89,'様式Ⅲ－1(女子)'!$J$19:$J$89)</f>
        <v>0</v>
      </c>
    </row>
    <row r="897" spans="1:9">
      <c r="A897" s="265">
        <v>2896</v>
      </c>
      <c r="I897" s="28">
        <f>_xlfn.XLOOKUP(C897,'様式Ⅲ－1(女子)'!$D$19:$D$89,'様式Ⅲ－1(女子)'!$J$19:$J$89)</f>
        <v>0</v>
      </c>
    </row>
    <row r="898" spans="1:9">
      <c r="A898" s="265">
        <v>2897</v>
      </c>
      <c r="I898" s="28">
        <f>_xlfn.XLOOKUP(C898,'様式Ⅲ－1(女子)'!$D$19:$D$89,'様式Ⅲ－1(女子)'!$J$19:$J$89)</f>
        <v>0</v>
      </c>
    </row>
    <row r="899" spans="1:9">
      <c r="A899" s="265">
        <v>2898</v>
      </c>
      <c r="I899" s="28">
        <f>_xlfn.XLOOKUP(C899,'様式Ⅲ－1(女子)'!$D$19:$D$89,'様式Ⅲ－1(女子)'!$J$19:$J$89)</f>
        <v>0</v>
      </c>
    </row>
    <row r="900" spans="1:9">
      <c r="A900" s="265">
        <v>2899</v>
      </c>
      <c r="I900" s="28">
        <f>_xlfn.XLOOKUP(C900,'様式Ⅲ－1(女子)'!$D$19:$D$89,'様式Ⅲ－1(女子)'!$J$19:$J$89)</f>
        <v>0</v>
      </c>
    </row>
    <row r="901" spans="1:9">
      <c r="A901" s="265">
        <v>2900</v>
      </c>
      <c r="I901" s="28">
        <f>_xlfn.XLOOKUP(C901,'様式Ⅲ－1(女子)'!$D$19:$D$89,'様式Ⅲ－1(女子)'!$J$19:$J$89)</f>
        <v>0</v>
      </c>
    </row>
    <row r="902" spans="1:9">
      <c r="A902" s="265">
        <v>2901</v>
      </c>
      <c r="I902" s="28">
        <f>_xlfn.XLOOKUP(C902,'様式Ⅲ－1(女子)'!$D$19:$D$89,'様式Ⅲ－1(女子)'!$J$19:$J$89)</f>
        <v>0</v>
      </c>
    </row>
    <row r="903" spans="1:9">
      <c r="A903" s="265">
        <v>2902</v>
      </c>
      <c r="I903" s="28">
        <f>_xlfn.XLOOKUP(C903,'様式Ⅲ－1(女子)'!$D$19:$D$89,'様式Ⅲ－1(女子)'!$J$19:$J$89)</f>
        <v>0</v>
      </c>
    </row>
    <row r="904" spans="1:9">
      <c r="A904" s="265">
        <v>2903</v>
      </c>
      <c r="I904" s="28">
        <f>_xlfn.XLOOKUP(C904,'様式Ⅲ－1(女子)'!$D$19:$D$89,'様式Ⅲ－1(女子)'!$J$19:$J$89)</f>
        <v>0</v>
      </c>
    </row>
    <row r="905" spans="1:9">
      <c r="A905" s="265">
        <v>2904</v>
      </c>
      <c r="I905" s="28">
        <f>_xlfn.XLOOKUP(C905,'様式Ⅲ－1(女子)'!$D$19:$D$89,'様式Ⅲ－1(女子)'!$J$19:$J$89)</f>
        <v>0</v>
      </c>
    </row>
    <row r="906" spans="1:9">
      <c r="A906" s="265">
        <v>2905</v>
      </c>
      <c r="I906" s="28">
        <f>_xlfn.XLOOKUP(C906,'様式Ⅲ－1(女子)'!$D$19:$D$89,'様式Ⅲ－1(女子)'!$J$19:$J$89)</f>
        <v>0</v>
      </c>
    </row>
    <row r="907" spans="1:9">
      <c r="A907" s="265">
        <v>2906</v>
      </c>
      <c r="I907" s="28">
        <f>_xlfn.XLOOKUP(C907,'様式Ⅲ－1(女子)'!$D$19:$D$89,'様式Ⅲ－1(女子)'!$J$19:$J$89)</f>
        <v>0</v>
      </c>
    </row>
    <row r="908" spans="1:9">
      <c r="A908" s="265">
        <v>2907</v>
      </c>
      <c r="I908" s="28">
        <f>_xlfn.XLOOKUP(C908,'様式Ⅲ－1(女子)'!$D$19:$D$89,'様式Ⅲ－1(女子)'!$J$19:$J$89)</f>
        <v>0</v>
      </c>
    </row>
    <row r="909" spans="1:9">
      <c r="A909" s="265">
        <v>2908</v>
      </c>
      <c r="I909" s="28">
        <f>_xlfn.XLOOKUP(C909,'様式Ⅲ－1(女子)'!$D$19:$D$89,'様式Ⅲ－1(女子)'!$J$19:$J$89)</f>
        <v>0</v>
      </c>
    </row>
    <row r="910" spans="1:9">
      <c r="A910" s="265">
        <v>2909</v>
      </c>
      <c r="I910" s="28">
        <f>_xlfn.XLOOKUP(C910,'様式Ⅲ－1(女子)'!$D$19:$D$89,'様式Ⅲ－1(女子)'!$J$19:$J$89)</f>
        <v>0</v>
      </c>
    </row>
    <row r="911" spans="1:9">
      <c r="A911" s="265">
        <v>2910</v>
      </c>
      <c r="I911" s="28">
        <f>_xlfn.XLOOKUP(C911,'様式Ⅲ－1(女子)'!$D$19:$D$89,'様式Ⅲ－1(女子)'!$J$19:$J$89)</f>
        <v>0</v>
      </c>
    </row>
    <row r="912" spans="1:9">
      <c r="A912" s="265">
        <v>2911</v>
      </c>
      <c r="I912" s="28">
        <f>_xlfn.XLOOKUP(C912,'様式Ⅲ－1(女子)'!$D$19:$D$89,'様式Ⅲ－1(女子)'!$J$19:$J$89)</f>
        <v>0</v>
      </c>
    </row>
    <row r="913" spans="1:9">
      <c r="A913" s="265">
        <v>2912</v>
      </c>
      <c r="I913" s="28">
        <f>_xlfn.XLOOKUP(C913,'様式Ⅲ－1(女子)'!$D$19:$D$89,'様式Ⅲ－1(女子)'!$J$19:$J$89)</f>
        <v>0</v>
      </c>
    </row>
    <row r="914" spans="1:9">
      <c r="A914" s="265">
        <v>2913</v>
      </c>
      <c r="I914" s="28">
        <f>_xlfn.XLOOKUP(C914,'様式Ⅲ－1(女子)'!$D$19:$D$89,'様式Ⅲ－1(女子)'!$J$19:$J$89)</f>
        <v>0</v>
      </c>
    </row>
    <row r="915" spans="1:9">
      <c r="A915" s="265">
        <v>2914</v>
      </c>
      <c r="I915" s="28">
        <f>_xlfn.XLOOKUP(C915,'様式Ⅲ－1(女子)'!$D$19:$D$89,'様式Ⅲ－1(女子)'!$J$19:$J$89)</f>
        <v>0</v>
      </c>
    </row>
    <row r="916" spans="1:9">
      <c r="A916" s="265">
        <v>2915</v>
      </c>
      <c r="I916" s="28">
        <f>_xlfn.XLOOKUP(C916,'様式Ⅲ－1(女子)'!$D$19:$D$89,'様式Ⅲ－1(女子)'!$J$19:$J$89)</f>
        <v>0</v>
      </c>
    </row>
    <row r="917" spans="1:9">
      <c r="A917" s="265">
        <v>2916</v>
      </c>
      <c r="I917" s="28">
        <f>_xlfn.XLOOKUP(C917,'様式Ⅲ－1(女子)'!$D$19:$D$89,'様式Ⅲ－1(女子)'!$J$19:$J$89)</f>
        <v>0</v>
      </c>
    </row>
    <row r="918" spans="1:9">
      <c r="A918" s="265">
        <v>2917</v>
      </c>
      <c r="I918" s="28">
        <f>_xlfn.XLOOKUP(C918,'様式Ⅲ－1(女子)'!$D$19:$D$89,'様式Ⅲ－1(女子)'!$J$19:$J$89)</f>
        <v>0</v>
      </c>
    </row>
    <row r="919" spans="1:9">
      <c r="A919" s="265">
        <v>2918</v>
      </c>
      <c r="I919" s="28">
        <f>_xlfn.XLOOKUP(C919,'様式Ⅲ－1(女子)'!$D$19:$D$89,'様式Ⅲ－1(女子)'!$J$19:$J$89)</f>
        <v>0</v>
      </c>
    </row>
    <row r="920" spans="1:9">
      <c r="A920" s="265">
        <v>2919</v>
      </c>
      <c r="I920" s="28">
        <f>_xlfn.XLOOKUP(C920,'様式Ⅲ－1(女子)'!$D$19:$D$89,'様式Ⅲ－1(女子)'!$J$19:$J$89)</f>
        <v>0</v>
      </c>
    </row>
    <row r="921" spans="1:9">
      <c r="A921" s="265">
        <v>2920</v>
      </c>
      <c r="I921" s="28">
        <f>_xlfn.XLOOKUP(C921,'様式Ⅲ－1(女子)'!$D$19:$D$89,'様式Ⅲ－1(女子)'!$J$19:$J$89)</f>
        <v>0</v>
      </c>
    </row>
    <row r="922" spans="1:9">
      <c r="A922" s="265">
        <v>2921</v>
      </c>
      <c r="I922" s="28">
        <f>_xlfn.XLOOKUP(C922,'様式Ⅲ－1(女子)'!$D$19:$D$89,'様式Ⅲ－1(女子)'!$J$19:$J$89)</f>
        <v>0</v>
      </c>
    </row>
    <row r="923" spans="1:9">
      <c r="A923" s="265">
        <v>2922</v>
      </c>
      <c r="I923" s="28">
        <f>_xlfn.XLOOKUP(C923,'様式Ⅲ－1(女子)'!$D$19:$D$89,'様式Ⅲ－1(女子)'!$J$19:$J$89)</f>
        <v>0</v>
      </c>
    </row>
    <row r="924" spans="1:9">
      <c r="A924" s="265">
        <v>2923</v>
      </c>
      <c r="I924" s="28">
        <f>_xlfn.XLOOKUP(C924,'様式Ⅲ－1(女子)'!$D$19:$D$89,'様式Ⅲ－1(女子)'!$J$19:$J$89)</f>
        <v>0</v>
      </c>
    </row>
    <row r="925" spans="1:9">
      <c r="A925" s="265">
        <v>2924</v>
      </c>
      <c r="I925" s="28">
        <f>_xlfn.XLOOKUP(C925,'様式Ⅲ－1(女子)'!$D$19:$D$89,'様式Ⅲ－1(女子)'!$J$19:$J$89)</f>
        <v>0</v>
      </c>
    </row>
    <row r="926" spans="1:9">
      <c r="A926" s="265">
        <v>2925</v>
      </c>
      <c r="I926" s="28">
        <f>_xlfn.XLOOKUP(C926,'様式Ⅲ－1(女子)'!$D$19:$D$89,'様式Ⅲ－1(女子)'!$J$19:$J$89)</f>
        <v>0</v>
      </c>
    </row>
    <row r="927" spans="1:9">
      <c r="A927" s="265">
        <v>2926</v>
      </c>
      <c r="I927" s="28">
        <f>_xlfn.XLOOKUP(C927,'様式Ⅲ－1(女子)'!$D$19:$D$89,'様式Ⅲ－1(女子)'!$J$19:$J$89)</f>
        <v>0</v>
      </c>
    </row>
    <row r="928" spans="1:9">
      <c r="A928" s="265">
        <v>2927</v>
      </c>
      <c r="I928" s="28">
        <f>_xlfn.XLOOKUP(C928,'様式Ⅲ－1(女子)'!$D$19:$D$89,'様式Ⅲ－1(女子)'!$J$19:$J$89)</f>
        <v>0</v>
      </c>
    </row>
    <row r="929" spans="1:9">
      <c r="A929" s="265">
        <v>2928</v>
      </c>
      <c r="I929" s="28">
        <f>_xlfn.XLOOKUP(C929,'様式Ⅲ－1(女子)'!$D$19:$D$89,'様式Ⅲ－1(女子)'!$J$19:$J$89)</f>
        <v>0</v>
      </c>
    </row>
    <row r="930" spans="1:9">
      <c r="A930" s="265">
        <v>2929</v>
      </c>
      <c r="I930" s="28">
        <f>_xlfn.XLOOKUP(C930,'様式Ⅲ－1(女子)'!$D$19:$D$89,'様式Ⅲ－1(女子)'!$J$19:$J$89)</f>
        <v>0</v>
      </c>
    </row>
    <row r="931" spans="1:9">
      <c r="A931" s="265">
        <v>2930</v>
      </c>
      <c r="I931" s="28">
        <f>_xlfn.XLOOKUP(C931,'様式Ⅲ－1(女子)'!$D$19:$D$89,'様式Ⅲ－1(女子)'!$J$19:$J$89)</f>
        <v>0</v>
      </c>
    </row>
    <row r="932" spans="1:9">
      <c r="A932" s="265">
        <v>2931</v>
      </c>
      <c r="I932" s="28">
        <f>_xlfn.XLOOKUP(C932,'様式Ⅲ－1(女子)'!$D$19:$D$89,'様式Ⅲ－1(女子)'!$J$19:$J$89)</f>
        <v>0</v>
      </c>
    </row>
    <row r="933" spans="1:9">
      <c r="A933" s="265">
        <v>2932</v>
      </c>
      <c r="I933" s="28">
        <f>_xlfn.XLOOKUP(C933,'様式Ⅲ－1(女子)'!$D$19:$D$89,'様式Ⅲ－1(女子)'!$J$19:$J$89)</f>
        <v>0</v>
      </c>
    </row>
    <row r="934" spans="1:9">
      <c r="A934" s="265">
        <v>2933</v>
      </c>
      <c r="I934" s="28">
        <f>_xlfn.XLOOKUP(C934,'様式Ⅲ－1(女子)'!$D$19:$D$89,'様式Ⅲ－1(女子)'!$J$19:$J$89)</f>
        <v>0</v>
      </c>
    </row>
    <row r="935" spans="1:9">
      <c r="A935" s="265">
        <v>2934</v>
      </c>
      <c r="I935" s="28">
        <f>_xlfn.XLOOKUP(C935,'様式Ⅲ－1(女子)'!$D$19:$D$89,'様式Ⅲ－1(女子)'!$J$19:$J$89)</f>
        <v>0</v>
      </c>
    </row>
    <row r="936" spans="1:9">
      <c r="A936" s="265">
        <v>2935</v>
      </c>
      <c r="I936" s="28">
        <f>_xlfn.XLOOKUP(C936,'様式Ⅲ－1(女子)'!$D$19:$D$89,'様式Ⅲ－1(女子)'!$J$19:$J$89)</f>
        <v>0</v>
      </c>
    </row>
    <row r="937" spans="1:9">
      <c r="A937" s="265">
        <v>2936</v>
      </c>
      <c r="I937" s="28">
        <f>_xlfn.XLOOKUP(C937,'様式Ⅲ－1(女子)'!$D$19:$D$89,'様式Ⅲ－1(女子)'!$J$19:$J$89)</f>
        <v>0</v>
      </c>
    </row>
    <row r="938" spans="1:9">
      <c r="A938" s="265">
        <v>2937</v>
      </c>
      <c r="I938" s="28">
        <f>_xlfn.XLOOKUP(C938,'様式Ⅲ－1(女子)'!$D$19:$D$89,'様式Ⅲ－1(女子)'!$J$19:$J$89)</f>
        <v>0</v>
      </c>
    </row>
    <row r="939" spans="1:9">
      <c r="A939" s="265">
        <v>2938</v>
      </c>
      <c r="I939" s="28">
        <f>_xlfn.XLOOKUP(C939,'様式Ⅲ－1(女子)'!$D$19:$D$89,'様式Ⅲ－1(女子)'!$J$19:$J$89)</f>
        <v>0</v>
      </c>
    </row>
    <row r="940" spans="1:9">
      <c r="A940" s="265">
        <v>2939</v>
      </c>
      <c r="I940" s="28">
        <f>_xlfn.XLOOKUP(C940,'様式Ⅲ－1(女子)'!$D$19:$D$89,'様式Ⅲ－1(女子)'!$J$19:$J$89)</f>
        <v>0</v>
      </c>
    </row>
    <row r="941" spans="1:9">
      <c r="A941" s="265">
        <v>2940</v>
      </c>
      <c r="I941" s="28">
        <f>_xlfn.XLOOKUP(C941,'様式Ⅲ－1(女子)'!$D$19:$D$89,'様式Ⅲ－1(女子)'!$J$19:$J$89)</f>
        <v>0</v>
      </c>
    </row>
    <row r="942" spans="1:9">
      <c r="A942" s="265">
        <v>2941</v>
      </c>
      <c r="I942" s="28">
        <f>_xlfn.XLOOKUP(C942,'様式Ⅲ－1(女子)'!$D$19:$D$89,'様式Ⅲ－1(女子)'!$J$19:$J$89)</f>
        <v>0</v>
      </c>
    </row>
    <row r="943" spans="1:9">
      <c r="A943" s="265">
        <v>2942</v>
      </c>
      <c r="I943" s="28">
        <f>_xlfn.XLOOKUP(C943,'様式Ⅲ－1(女子)'!$D$19:$D$89,'様式Ⅲ－1(女子)'!$J$19:$J$89)</f>
        <v>0</v>
      </c>
    </row>
    <row r="944" spans="1:9">
      <c r="A944" s="265">
        <v>2943</v>
      </c>
      <c r="I944" s="28">
        <f>_xlfn.XLOOKUP(C944,'様式Ⅲ－1(女子)'!$D$19:$D$89,'様式Ⅲ－1(女子)'!$J$19:$J$89)</f>
        <v>0</v>
      </c>
    </row>
    <row r="945" spans="1:9">
      <c r="A945" s="265">
        <v>2944</v>
      </c>
      <c r="I945" s="28">
        <f>_xlfn.XLOOKUP(C945,'様式Ⅲ－1(女子)'!$D$19:$D$89,'様式Ⅲ－1(女子)'!$J$19:$J$89)</f>
        <v>0</v>
      </c>
    </row>
    <row r="946" spans="1:9">
      <c r="A946" s="265">
        <v>2945</v>
      </c>
      <c r="I946" s="28">
        <f>_xlfn.XLOOKUP(C946,'様式Ⅲ－1(女子)'!$D$19:$D$89,'様式Ⅲ－1(女子)'!$J$19:$J$89)</f>
        <v>0</v>
      </c>
    </row>
    <row r="947" spans="1:9">
      <c r="A947" s="265">
        <v>2946</v>
      </c>
      <c r="I947" s="28">
        <f>_xlfn.XLOOKUP(C947,'様式Ⅲ－1(女子)'!$D$19:$D$89,'様式Ⅲ－1(女子)'!$J$19:$J$89)</f>
        <v>0</v>
      </c>
    </row>
    <row r="948" spans="1:9">
      <c r="A948" s="265">
        <v>2947</v>
      </c>
      <c r="I948" s="28">
        <f>_xlfn.XLOOKUP(C948,'様式Ⅲ－1(女子)'!$D$19:$D$89,'様式Ⅲ－1(女子)'!$J$19:$J$89)</f>
        <v>0</v>
      </c>
    </row>
    <row r="949" spans="1:9">
      <c r="A949" s="265">
        <v>2948</v>
      </c>
      <c r="I949" s="28">
        <f>_xlfn.XLOOKUP(C949,'様式Ⅲ－1(女子)'!$D$19:$D$89,'様式Ⅲ－1(女子)'!$J$19:$J$89)</f>
        <v>0</v>
      </c>
    </row>
    <row r="950" spans="1:9">
      <c r="A950" s="265">
        <v>2949</v>
      </c>
      <c r="I950" s="28">
        <f>_xlfn.XLOOKUP(C950,'様式Ⅲ－1(女子)'!$D$19:$D$89,'様式Ⅲ－1(女子)'!$J$19:$J$89)</f>
        <v>0</v>
      </c>
    </row>
    <row r="951" spans="1:9">
      <c r="A951" s="265">
        <v>2950</v>
      </c>
      <c r="I951" s="28">
        <f>_xlfn.XLOOKUP(C951,'様式Ⅲ－1(女子)'!$D$19:$D$89,'様式Ⅲ－1(女子)'!$J$19:$J$89)</f>
        <v>0</v>
      </c>
    </row>
    <row r="952" spans="1:9">
      <c r="A952" s="265">
        <v>2951</v>
      </c>
      <c r="I952" s="28">
        <f>_xlfn.XLOOKUP(C952,'様式Ⅲ－1(女子)'!$D$19:$D$89,'様式Ⅲ－1(女子)'!$J$19:$J$89)</f>
        <v>0</v>
      </c>
    </row>
    <row r="953" spans="1:9">
      <c r="A953" s="265">
        <v>2952</v>
      </c>
      <c r="I953" s="28">
        <f>_xlfn.XLOOKUP(C953,'様式Ⅲ－1(女子)'!$D$19:$D$89,'様式Ⅲ－1(女子)'!$J$19:$J$89)</f>
        <v>0</v>
      </c>
    </row>
    <row r="954" spans="1:9">
      <c r="A954" s="265">
        <v>2953</v>
      </c>
      <c r="I954" s="28">
        <f>_xlfn.XLOOKUP(C954,'様式Ⅲ－1(女子)'!$D$19:$D$89,'様式Ⅲ－1(女子)'!$J$19:$J$89)</f>
        <v>0</v>
      </c>
    </row>
    <row r="955" spans="1:9">
      <c r="A955" s="265">
        <v>2954</v>
      </c>
      <c r="I955" s="28">
        <f>_xlfn.XLOOKUP(C955,'様式Ⅲ－1(女子)'!$D$19:$D$89,'様式Ⅲ－1(女子)'!$J$19:$J$89)</f>
        <v>0</v>
      </c>
    </row>
    <row r="956" spans="1:9">
      <c r="A956" s="265">
        <v>2955</v>
      </c>
      <c r="I956" s="28">
        <f>_xlfn.XLOOKUP(C956,'様式Ⅲ－1(女子)'!$D$19:$D$89,'様式Ⅲ－1(女子)'!$J$19:$J$89)</f>
        <v>0</v>
      </c>
    </row>
    <row r="957" spans="1:9">
      <c r="A957" s="265">
        <v>2956</v>
      </c>
      <c r="I957" s="28">
        <f>_xlfn.XLOOKUP(C957,'様式Ⅲ－1(女子)'!$D$19:$D$89,'様式Ⅲ－1(女子)'!$J$19:$J$89)</f>
        <v>0</v>
      </c>
    </row>
    <row r="958" spans="1:9">
      <c r="A958" s="265">
        <v>2957</v>
      </c>
      <c r="I958" s="28">
        <f>_xlfn.XLOOKUP(C958,'様式Ⅲ－1(女子)'!$D$19:$D$89,'様式Ⅲ－1(女子)'!$J$19:$J$89)</f>
        <v>0</v>
      </c>
    </row>
    <row r="959" spans="1:9">
      <c r="A959" s="265">
        <v>2958</v>
      </c>
      <c r="I959" s="28">
        <f>_xlfn.XLOOKUP(C959,'様式Ⅲ－1(女子)'!$D$19:$D$89,'様式Ⅲ－1(女子)'!$J$19:$J$89)</f>
        <v>0</v>
      </c>
    </row>
    <row r="960" spans="1:9">
      <c r="A960" s="265">
        <v>2959</v>
      </c>
      <c r="I960" s="28">
        <f>_xlfn.XLOOKUP(C960,'様式Ⅲ－1(女子)'!$D$19:$D$89,'様式Ⅲ－1(女子)'!$J$19:$J$89)</f>
        <v>0</v>
      </c>
    </row>
    <row r="961" spans="1:9">
      <c r="A961" s="265">
        <v>2960</v>
      </c>
      <c r="I961" s="28">
        <f>_xlfn.XLOOKUP(C961,'様式Ⅲ－1(女子)'!$D$19:$D$89,'様式Ⅲ－1(女子)'!$J$19:$J$89)</f>
        <v>0</v>
      </c>
    </row>
    <row r="962" spans="1:9">
      <c r="A962" s="265">
        <v>2961</v>
      </c>
      <c r="I962" s="28">
        <f>_xlfn.XLOOKUP(C962,'様式Ⅲ－1(女子)'!$D$19:$D$89,'様式Ⅲ－1(女子)'!$J$19:$J$89)</f>
        <v>0</v>
      </c>
    </row>
    <row r="963" spans="1:9">
      <c r="A963" s="265">
        <v>2962</v>
      </c>
      <c r="I963" s="28">
        <f>_xlfn.XLOOKUP(C963,'様式Ⅲ－1(女子)'!$D$19:$D$89,'様式Ⅲ－1(女子)'!$J$19:$J$89)</f>
        <v>0</v>
      </c>
    </row>
    <row r="964" spans="1:9">
      <c r="A964" s="265">
        <v>2963</v>
      </c>
      <c r="I964" s="28">
        <f>_xlfn.XLOOKUP(C964,'様式Ⅲ－1(女子)'!$D$19:$D$89,'様式Ⅲ－1(女子)'!$J$19:$J$89)</f>
        <v>0</v>
      </c>
    </row>
    <row r="965" spans="1:9">
      <c r="A965" s="265">
        <v>2964</v>
      </c>
      <c r="I965" s="28">
        <f>_xlfn.XLOOKUP(C965,'様式Ⅲ－1(女子)'!$D$19:$D$89,'様式Ⅲ－1(女子)'!$J$19:$J$89)</f>
        <v>0</v>
      </c>
    </row>
    <row r="966" spans="1:9">
      <c r="A966" s="265">
        <v>2965</v>
      </c>
      <c r="I966" s="28">
        <f>_xlfn.XLOOKUP(C966,'様式Ⅲ－1(女子)'!$D$19:$D$89,'様式Ⅲ－1(女子)'!$J$19:$J$89)</f>
        <v>0</v>
      </c>
    </row>
    <row r="967" spans="1:9">
      <c r="A967" s="265">
        <v>2966</v>
      </c>
      <c r="I967" s="28">
        <f>_xlfn.XLOOKUP(C967,'様式Ⅲ－1(女子)'!$D$19:$D$89,'様式Ⅲ－1(女子)'!$J$19:$J$89)</f>
        <v>0</v>
      </c>
    </row>
    <row r="968" spans="1:9">
      <c r="A968" s="265">
        <v>2967</v>
      </c>
      <c r="I968" s="28">
        <f>_xlfn.XLOOKUP(C968,'様式Ⅲ－1(女子)'!$D$19:$D$89,'様式Ⅲ－1(女子)'!$J$19:$J$89)</f>
        <v>0</v>
      </c>
    </row>
    <row r="969" spans="1:9">
      <c r="A969" s="265">
        <v>2968</v>
      </c>
      <c r="I969" s="28">
        <f>_xlfn.XLOOKUP(C969,'様式Ⅲ－1(女子)'!$D$19:$D$89,'様式Ⅲ－1(女子)'!$J$19:$J$89)</f>
        <v>0</v>
      </c>
    </row>
    <row r="970" spans="1:9">
      <c r="A970" s="265">
        <v>2969</v>
      </c>
      <c r="I970" s="28">
        <f>_xlfn.XLOOKUP(C970,'様式Ⅲ－1(女子)'!$D$19:$D$89,'様式Ⅲ－1(女子)'!$J$19:$J$89)</f>
        <v>0</v>
      </c>
    </row>
    <row r="971" spans="1:9">
      <c r="A971" s="265">
        <v>2970</v>
      </c>
      <c r="I971" s="28">
        <f>_xlfn.XLOOKUP(C971,'様式Ⅲ－1(女子)'!$D$19:$D$89,'様式Ⅲ－1(女子)'!$J$19:$J$89)</f>
        <v>0</v>
      </c>
    </row>
    <row r="972" spans="1:9">
      <c r="A972" s="265">
        <v>2971</v>
      </c>
      <c r="I972" s="28">
        <f>_xlfn.XLOOKUP(C972,'様式Ⅲ－1(女子)'!$D$19:$D$89,'様式Ⅲ－1(女子)'!$J$19:$J$89)</f>
        <v>0</v>
      </c>
    </row>
    <row r="973" spans="1:9">
      <c r="A973" s="265">
        <v>2972</v>
      </c>
      <c r="I973" s="28">
        <f>_xlfn.XLOOKUP(C973,'様式Ⅲ－1(女子)'!$D$19:$D$89,'様式Ⅲ－1(女子)'!$J$19:$J$89)</f>
        <v>0</v>
      </c>
    </row>
    <row r="974" spans="1:9">
      <c r="A974" s="265">
        <v>2973</v>
      </c>
      <c r="I974" s="28">
        <f>_xlfn.XLOOKUP(C974,'様式Ⅲ－1(女子)'!$D$19:$D$89,'様式Ⅲ－1(女子)'!$J$19:$J$89)</f>
        <v>0</v>
      </c>
    </row>
    <row r="975" spans="1:9">
      <c r="A975" s="265">
        <v>2974</v>
      </c>
      <c r="I975" s="28">
        <f>_xlfn.XLOOKUP(C975,'様式Ⅲ－1(女子)'!$D$19:$D$89,'様式Ⅲ－1(女子)'!$J$19:$J$89)</f>
        <v>0</v>
      </c>
    </row>
    <row r="976" spans="1:9">
      <c r="A976" s="265">
        <v>2975</v>
      </c>
      <c r="I976" s="28">
        <f>_xlfn.XLOOKUP(C976,'様式Ⅲ－1(女子)'!$D$19:$D$89,'様式Ⅲ－1(女子)'!$J$19:$J$89)</f>
        <v>0</v>
      </c>
    </row>
    <row r="977" spans="1:9">
      <c r="A977" s="265">
        <v>2976</v>
      </c>
      <c r="I977" s="28">
        <f>_xlfn.XLOOKUP(C977,'様式Ⅲ－1(女子)'!$D$19:$D$89,'様式Ⅲ－1(女子)'!$J$19:$J$89)</f>
        <v>0</v>
      </c>
    </row>
    <row r="978" spans="1:9">
      <c r="A978" s="265">
        <v>2977</v>
      </c>
      <c r="I978" s="28">
        <f>_xlfn.XLOOKUP(C978,'様式Ⅲ－1(女子)'!$D$19:$D$89,'様式Ⅲ－1(女子)'!$J$19:$J$89)</f>
        <v>0</v>
      </c>
    </row>
    <row r="979" spans="1:9">
      <c r="A979" s="265">
        <v>2978</v>
      </c>
      <c r="I979" s="28">
        <f>_xlfn.XLOOKUP(C979,'様式Ⅲ－1(女子)'!$D$19:$D$89,'様式Ⅲ－1(女子)'!$J$19:$J$89)</f>
        <v>0</v>
      </c>
    </row>
    <row r="980" spans="1:9">
      <c r="A980" s="265">
        <v>2979</v>
      </c>
      <c r="I980" s="28">
        <f>_xlfn.XLOOKUP(C980,'様式Ⅲ－1(女子)'!$D$19:$D$89,'様式Ⅲ－1(女子)'!$J$19:$J$89)</f>
        <v>0</v>
      </c>
    </row>
    <row r="981" spans="1:9">
      <c r="A981" s="265">
        <v>2980</v>
      </c>
      <c r="I981" s="28">
        <f>_xlfn.XLOOKUP(C981,'様式Ⅲ－1(女子)'!$D$19:$D$89,'様式Ⅲ－1(女子)'!$J$19:$J$89)</f>
        <v>0</v>
      </c>
    </row>
    <row r="982" spans="1:9">
      <c r="A982" s="265">
        <v>2981</v>
      </c>
      <c r="I982" s="28">
        <f>_xlfn.XLOOKUP(C982,'様式Ⅲ－1(女子)'!$D$19:$D$89,'様式Ⅲ－1(女子)'!$J$19:$J$89)</f>
        <v>0</v>
      </c>
    </row>
    <row r="983" spans="1:9">
      <c r="A983" s="265">
        <v>2982</v>
      </c>
      <c r="I983" s="28">
        <f>_xlfn.XLOOKUP(C983,'様式Ⅲ－1(女子)'!$D$19:$D$89,'様式Ⅲ－1(女子)'!$J$19:$J$89)</f>
        <v>0</v>
      </c>
    </row>
    <row r="984" spans="1:9">
      <c r="A984" s="265">
        <v>2983</v>
      </c>
      <c r="I984" s="28">
        <f>_xlfn.XLOOKUP(C984,'様式Ⅲ－1(女子)'!$D$19:$D$89,'様式Ⅲ－1(女子)'!$J$19:$J$89)</f>
        <v>0</v>
      </c>
    </row>
    <row r="985" spans="1:9">
      <c r="A985" s="265">
        <v>2984</v>
      </c>
      <c r="I985" s="28">
        <f>_xlfn.XLOOKUP(C985,'様式Ⅲ－1(女子)'!$D$19:$D$89,'様式Ⅲ－1(女子)'!$J$19:$J$89)</f>
        <v>0</v>
      </c>
    </row>
    <row r="986" spans="1:9">
      <c r="A986" s="265">
        <v>2985</v>
      </c>
      <c r="I986" s="28">
        <f>_xlfn.XLOOKUP(C986,'様式Ⅲ－1(女子)'!$D$19:$D$89,'様式Ⅲ－1(女子)'!$J$19:$J$89)</f>
        <v>0</v>
      </c>
    </row>
    <row r="987" spans="1:9">
      <c r="A987" s="265">
        <v>2986</v>
      </c>
      <c r="I987" s="28">
        <f>_xlfn.XLOOKUP(C987,'様式Ⅲ－1(女子)'!$D$19:$D$89,'様式Ⅲ－1(女子)'!$J$19:$J$89)</f>
        <v>0</v>
      </c>
    </row>
    <row r="988" spans="1:9">
      <c r="A988" s="265">
        <v>2987</v>
      </c>
      <c r="I988" s="28">
        <f>_xlfn.XLOOKUP(C988,'様式Ⅲ－1(女子)'!$D$19:$D$89,'様式Ⅲ－1(女子)'!$J$19:$J$89)</f>
        <v>0</v>
      </c>
    </row>
    <row r="989" spans="1:9">
      <c r="A989" s="265">
        <v>2988</v>
      </c>
      <c r="I989" s="28">
        <f>_xlfn.XLOOKUP(C989,'様式Ⅲ－1(女子)'!$D$19:$D$89,'様式Ⅲ－1(女子)'!$J$19:$J$89)</f>
        <v>0</v>
      </c>
    </row>
    <row r="990" spans="1:9">
      <c r="A990" s="265">
        <v>2989</v>
      </c>
      <c r="I990" s="28">
        <f>_xlfn.XLOOKUP(C990,'様式Ⅲ－1(女子)'!$D$19:$D$89,'様式Ⅲ－1(女子)'!$J$19:$J$89)</f>
        <v>0</v>
      </c>
    </row>
    <row r="991" spans="1:9">
      <c r="A991" s="265">
        <v>2990</v>
      </c>
      <c r="I991" s="28">
        <f>_xlfn.XLOOKUP(C991,'様式Ⅲ－1(女子)'!$D$19:$D$89,'様式Ⅲ－1(女子)'!$J$19:$J$89)</f>
        <v>0</v>
      </c>
    </row>
    <row r="992" spans="1:9">
      <c r="A992" s="265">
        <v>2991</v>
      </c>
      <c r="I992" s="28">
        <f>_xlfn.XLOOKUP(C992,'様式Ⅲ－1(女子)'!$D$19:$D$89,'様式Ⅲ－1(女子)'!$J$19:$J$89)</f>
        <v>0</v>
      </c>
    </row>
    <row r="993" spans="1:9">
      <c r="A993" s="265">
        <v>2992</v>
      </c>
      <c r="I993" s="28">
        <f>_xlfn.XLOOKUP(C993,'様式Ⅲ－1(女子)'!$D$19:$D$89,'様式Ⅲ－1(女子)'!$J$19:$J$89)</f>
        <v>0</v>
      </c>
    </row>
    <row r="994" spans="1:9">
      <c r="A994" s="265">
        <v>2993</v>
      </c>
      <c r="I994" s="28">
        <f>_xlfn.XLOOKUP(C994,'様式Ⅲ－1(女子)'!$D$19:$D$89,'様式Ⅲ－1(女子)'!$J$19:$J$89)</f>
        <v>0</v>
      </c>
    </row>
    <row r="995" spans="1:9">
      <c r="A995" s="265">
        <v>2994</v>
      </c>
      <c r="I995" s="28">
        <f>_xlfn.XLOOKUP(C995,'様式Ⅲ－1(女子)'!$D$19:$D$89,'様式Ⅲ－1(女子)'!$J$19:$J$89)</f>
        <v>0</v>
      </c>
    </row>
    <row r="996" spans="1:9">
      <c r="A996" s="265">
        <v>2995</v>
      </c>
      <c r="I996" s="28">
        <f>_xlfn.XLOOKUP(C996,'様式Ⅲ－1(女子)'!$D$19:$D$89,'様式Ⅲ－1(女子)'!$J$19:$J$89)</f>
        <v>0</v>
      </c>
    </row>
    <row r="997" spans="1:9">
      <c r="A997" s="265">
        <v>2996</v>
      </c>
      <c r="I997" s="28">
        <f>_xlfn.XLOOKUP(C997,'様式Ⅲ－1(女子)'!$D$19:$D$89,'様式Ⅲ－1(女子)'!$J$19:$J$89)</f>
        <v>0</v>
      </c>
    </row>
    <row r="998" spans="1:9">
      <c r="A998" s="265">
        <v>2997</v>
      </c>
      <c r="I998" s="28">
        <f>_xlfn.XLOOKUP(C998,'様式Ⅲ－1(女子)'!$D$19:$D$89,'様式Ⅲ－1(女子)'!$J$19:$J$89)</f>
        <v>0</v>
      </c>
    </row>
    <row r="999" spans="1:9">
      <c r="A999" s="265">
        <v>2998</v>
      </c>
      <c r="I999" s="28">
        <f>_xlfn.XLOOKUP(C999,'様式Ⅲ－1(女子)'!$D$19:$D$89,'様式Ⅲ－1(女子)'!$J$19:$J$89)</f>
        <v>0</v>
      </c>
    </row>
    <row r="1000" spans="1:9">
      <c r="A1000" s="265">
        <v>2999</v>
      </c>
      <c r="I1000" s="28">
        <f>_xlfn.XLOOKUP(C1000,'様式Ⅲ－1(女子)'!$D$19:$D$89,'様式Ⅲ－1(女子)'!$J$19:$J$89)</f>
        <v>0</v>
      </c>
    </row>
    <row r="1001" spans="1:9">
      <c r="A1001" s="265">
        <v>3000</v>
      </c>
      <c r="I1001" s="28">
        <f>_xlfn.XLOOKUP(C1001,'様式Ⅲ－1(女子)'!$D$19:$D$89,'様式Ⅲ－1(女子)'!$J$19:$J$89)</f>
        <v>0</v>
      </c>
    </row>
    <row r="1002" spans="1:9">
      <c r="A1002" s="265">
        <v>3001</v>
      </c>
      <c r="I1002" s="28">
        <f>_xlfn.XLOOKUP(C1002,'様式Ⅲ－1(女子)'!$D$19:$D$89,'様式Ⅲ－1(女子)'!$J$19:$J$89)</f>
        <v>0</v>
      </c>
    </row>
    <row r="1003" spans="1:9">
      <c r="A1003" s="265">
        <v>3002</v>
      </c>
      <c r="I1003" s="28">
        <f>_xlfn.XLOOKUP(C1003,'様式Ⅲ－1(女子)'!$D$19:$D$89,'様式Ⅲ－1(女子)'!$J$19:$J$89)</f>
        <v>0</v>
      </c>
    </row>
    <row r="1004" spans="1:9">
      <c r="A1004" s="265">
        <v>3003</v>
      </c>
      <c r="I1004" s="28">
        <f>_xlfn.XLOOKUP(C1004,'様式Ⅲ－1(女子)'!$D$19:$D$89,'様式Ⅲ－1(女子)'!$J$19:$J$89)</f>
        <v>0</v>
      </c>
    </row>
    <row r="1005" spans="1:9">
      <c r="A1005" s="265">
        <v>3004</v>
      </c>
      <c r="I1005" s="28">
        <f>_xlfn.XLOOKUP(C1005,'様式Ⅲ－1(女子)'!$D$19:$D$89,'様式Ⅲ－1(女子)'!$J$19:$J$89)</f>
        <v>0</v>
      </c>
    </row>
    <row r="1006" spans="1:9">
      <c r="A1006" s="265">
        <v>3005</v>
      </c>
      <c r="I1006" s="28">
        <f>_xlfn.XLOOKUP(C1006,'様式Ⅲ－1(女子)'!$D$19:$D$89,'様式Ⅲ－1(女子)'!$J$19:$J$89)</f>
        <v>0</v>
      </c>
    </row>
    <row r="1007" spans="1:9">
      <c r="A1007" s="265">
        <v>3006</v>
      </c>
      <c r="I1007" s="28">
        <f>_xlfn.XLOOKUP(C1007,'様式Ⅲ－1(女子)'!$D$19:$D$89,'様式Ⅲ－1(女子)'!$J$19:$J$89)</f>
        <v>0</v>
      </c>
    </row>
    <row r="1008" spans="1:9">
      <c r="A1008" s="265">
        <v>3007</v>
      </c>
      <c r="I1008" s="28">
        <f>_xlfn.XLOOKUP(C1008,'様式Ⅲ－1(女子)'!$D$19:$D$89,'様式Ⅲ－1(女子)'!$J$19:$J$89)</f>
        <v>0</v>
      </c>
    </row>
    <row r="1009" spans="1:9">
      <c r="A1009" s="265">
        <v>3008</v>
      </c>
      <c r="I1009" s="28">
        <f>_xlfn.XLOOKUP(C1009,'様式Ⅲ－1(女子)'!$D$19:$D$89,'様式Ⅲ－1(女子)'!$J$19:$J$89)</f>
        <v>0</v>
      </c>
    </row>
    <row r="1010" spans="1:9">
      <c r="A1010" s="265">
        <v>3009</v>
      </c>
      <c r="I1010" s="28">
        <f>_xlfn.XLOOKUP(C1010,'様式Ⅲ－1(女子)'!$D$19:$D$89,'様式Ⅲ－1(女子)'!$J$19:$J$89)</f>
        <v>0</v>
      </c>
    </row>
    <row r="1011" spans="1:9">
      <c r="A1011" s="265">
        <v>3010</v>
      </c>
      <c r="I1011" s="28">
        <f>_xlfn.XLOOKUP(C1011,'様式Ⅲ－1(女子)'!$D$19:$D$89,'様式Ⅲ－1(女子)'!$J$19:$J$89)</f>
        <v>0</v>
      </c>
    </row>
    <row r="1012" spans="1:9">
      <c r="A1012" s="265">
        <v>3011</v>
      </c>
      <c r="I1012" s="28">
        <f>_xlfn.XLOOKUP(C1012,'様式Ⅲ－1(女子)'!$D$19:$D$89,'様式Ⅲ－1(女子)'!$J$19:$J$89)</f>
        <v>0</v>
      </c>
    </row>
    <row r="1013" spans="1:9">
      <c r="A1013" s="265">
        <v>3012</v>
      </c>
      <c r="I1013" s="28">
        <f>_xlfn.XLOOKUP(C1013,'様式Ⅲ－1(女子)'!$D$19:$D$89,'様式Ⅲ－1(女子)'!$J$19:$J$89)</f>
        <v>0</v>
      </c>
    </row>
    <row r="1014" spans="1:9">
      <c r="A1014" s="265">
        <v>3013</v>
      </c>
      <c r="I1014" s="28">
        <f>_xlfn.XLOOKUP(C1014,'様式Ⅲ－1(女子)'!$D$19:$D$89,'様式Ⅲ－1(女子)'!$J$19:$J$89)</f>
        <v>0</v>
      </c>
    </row>
    <row r="1015" spans="1:9">
      <c r="A1015" s="265">
        <v>3014</v>
      </c>
      <c r="I1015" s="28">
        <f>_xlfn.XLOOKUP(C1015,'様式Ⅲ－1(女子)'!$D$19:$D$89,'様式Ⅲ－1(女子)'!$J$19:$J$89)</f>
        <v>0</v>
      </c>
    </row>
    <row r="1016" spans="1:9">
      <c r="A1016" s="265">
        <v>3015</v>
      </c>
      <c r="I1016" s="28">
        <f>_xlfn.XLOOKUP(C1016,'様式Ⅲ－1(女子)'!$D$19:$D$89,'様式Ⅲ－1(女子)'!$J$19:$J$89)</f>
        <v>0</v>
      </c>
    </row>
    <row r="1017" spans="1:9">
      <c r="A1017" s="265">
        <v>3016</v>
      </c>
      <c r="I1017" s="28">
        <f>_xlfn.XLOOKUP(C1017,'様式Ⅲ－1(女子)'!$D$19:$D$89,'様式Ⅲ－1(女子)'!$J$19:$J$89)</f>
        <v>0</v>
      </c>
    </row>
    <row r="1018" spans="1:9">
      <c r="A1018" s="265">
        <v>3017</v>
      </c>
      <c r="I1018" s="28">
        <f>_xlfn.XLOOKUP(C1018,'様式Ⅲ－1(女子)'!$D$19:$D$89,'様式Ⅲ－1(女子)'!$J$19:$J$89)</f>
        <v>0</v>
      </c>
    </row>
    <row r="1019" spans="1:9">
      <c r="A1019" s="265">
        <v>3018</v>
      </c>
      <c r="I1019" s="28">
        <f>_xlfn.XLOOKUP(C1019,'様式Ⅲ－1(女子)'!$D$19:$D$89,'様式Ⅲ－1(女子)'!$J$19:$J$89)</f>
        <v>0</v>
      </c>
    </row>
    <row r="1020" spans="1:9">
      <c r="A1020" s="265">
        <v>3019</v>
      </c>
      <c r="I1020" s="28">
        <f>_xlfn.XLOOKUP(C1020,'様式Ⅲ－1(女子)'!$D$19:$D$89,'様式Ⅲ－1(女子)'!$J$19:$J$89)</f>
        <v>0</v>
      </c>
    </row>
    <row r="1021" spans="1:9">
      <c r="A1021" s="265">
        <v>3020</v>
      </c>
      <c r="I1021" s="28">
        <f>_xlfn.XLOOKUP(C1021,'様式Ⅲ－1(女子)'!$D$19:$D$89,'様式Ⅲ－1(女子)'!$J$19:$J$89)</f>
        <v>0</v>
      </c>
    </row>
    <row r="1022" spans="1:9">
      <c r="A1022" s="265">
        <v>3021</v>
      </c>
      <c r="I1022" s="28">
        <f>_xlfn.XLOOKUP(C1022,'様式Ⅲ－1(女子)'!$D$19:$D$89,'様式Ⅲ－1(女子)'!$J$19:$J$89)</f>
        <v>0</v>
      </c>
    </row>
    <row r="1023" spans="1:9">
      <c r="A1023" s="265">
        <v>3022</v>
      </c>
      <c r="I1023" s="28">
        <f>_xlfn.XLOOKUP(C1023,'様式Ⅲ－1(女子)'!$D$19:$D$89,'様式Ⅲ－1(女子)'!$J$19:$J$89)</f>
        <v>0</v>
      </c>
    </row>
    <row r="1024" spans="1:9">
      <c r="A1024" s="265">
        <v>3023</v>
      </c>
      <c r="I1024" s="28">
        <f>_xlfn.XLOOKUP(C1024,'様式Ⅲ－1(女子)'!$D$19:$D$89,'様式Ⅲ－1(女子)'!$J$19:$J$89)</f>
        <v>0</v>
      </c>
    </row>
    <row r="1025" spans="1:9">
      <c r="A1025" s="265">
        <v>3024</v>
      </c>
      <c r="I1025" s="28">
        <f>_xlfn.XLOOKUP(C1025,'様式Ⅲ－1(女子)'!$D$19:$D$89,'様式Ⅲ－1(女子)'!$J$19:$J$89)</f>
        <v>0</v>
      </c>
    </row>
    <row r="1026" spans="1:9">
      <c r="A1026" s="265">
        <v>3025</v>
      </c>
      <c r="I1026" s="28">
        <f>_xlfn.XLOOKUP(C1026,'様式Ⅲ－1(女子)'!$D$19:$D$89,'様式Ⅲ－1(女子)'!$J$19:$J$89)</f>
        <v>0</v>
      </c>
    </row>
    <row r="1027" spans="1:9">
      <c r="A1027" s="265">
        <v>3026</v>
      </c>
      <c r="I1027" s="28">
        <f>_xlfn.XLOOKUP(C1027,'様式Ⅲ－1(女子)'!$D$19:$D$89,'様式Ⅲ－1(女子)'!$J$19:$J$89)</f>
        <v>0</v>
      </c>
    </row>
    <row r="1028" spans="1:9">
      <c r="A1028" s="265">
        <v>3027</v>
      </c>
      <c r="I1028" s="28">
        <f>_xlfn.XLOOKUP(C1028,'様式Ⅲ－1(女子)'!$D$19:$D$89,'様式Ⅲ－1(女子)'!$J$19:$J$89)</f>
        <v>0</v>
      </c>
    </row>
    <row r="1029" spans="1:9">
      <c r="A1029" s="265">
        <v>3028</v>
      </c>
      <c r="I1029" s="28">
        <f>_xlfn.XLOOKUP(C1029,'様式Ⅲ－1(女子)'!$D$19:$D$89,'様式Ⅲ－1(女子)'!$J$19:$J$89)</f>
        <v>0</v>
      </c>
    </row>
    <row r="1030" spans="1:9">
      <c r="A1030" s="265">
        <v>3029</v>
      </c>
      <c r="I1030" s="28">
        <f>_xlfn.XLOOKUP(C1030,'様式Ⅲ－1(女子)'!$D$19:$D$89,'様式Ⅲ－1(女子)'!$J$19:$J$89)</f>
        <v>0</v>
      </c>
    </row>
    <row r="1031" spans="1:9">
      <c r="A1031" s="265">
        <v>3030</v>
      </c>
      <c r="I1031" s="28">
        <f>_xlfn.XLOOKUP(C1031,'様式Ⅲ－1(女子)'!$D$19:$D$89,'様式Ⅲ－1(女子)'!$J$19:$J$89)</f>
        <v>0</v>
      </c>
    </row>
    <row r="1032" spans="1:9">
      <c r="A1032" s="265">
        <v>3031</v>
      </c>
      <c r="I1032" s="28">
        <f>_xlfn.XLOOKUP(C1032,'様式Ⅲ－1(女子)'!$D$19:$D$89,'様式Ⅲ－1(女子)'!$J$19:$J$89)</f>
        <v>0</v>
      </c>
    </row>
    <row r="1033" spans="1:9">
      <c r="A1033" s="265">
        <v>3032</v>
      </c>
      <c r="I1033" s="28">
        <f>_xlfn.XLOOKUP(C1033,'様式Ⅲ－1(女子)'!$D$19:$D$89,'様式Ⅲ－1(女子)'!$J$19:$J$89)</f>
        <v>0</v>
      </c>
    </row>
    <row r="1034" spans="1:9">
      <c r="A1034" s="265">
        <v>3033</v>
      </c>
      <c r="I1034" s="28">
        <f>_xlfn.XLOOKUP(C1034,'様式Ⅲ－1(女子)'!$D$19:$D$89,'様式Ⅲ－1(女子)'!$J$19:$J$89)</f>
        <v>0</v>
      </c>
    </row>
    <row r="1035" spans="1:9">
      <c r="A1035" s="265">
        <v>3034</v>
      </c>
      <c r="I1035" s="28">
        <f>_xlfn.XLOOKUP(C1035,'様式Ⅲ－1(女子)'!$D$19:$D$89,'様式Ⅲ－1(女子)'!$J$19:$J$89)</f>
        <v>0</v>
      </c>
    </row>
    <row r="1036" spans="1:9">
      <c r="A1036" s="265">
        <v>3035</v>
      </c>
      <c r="I1036" s="28">
        <f>_xlfn.XLOOKUP(C1036,'様式Ⅲ－1(女子)'!$D$19:$D$89,'様式Ⅲ－1(女子)'!$J$19:$J$89)</f>
        <v>0</v>
      </c>
    </row>
    <row r="1037" spans="1:9">
      <c r="A1037" s="265">
        <v>3036</v>
      </c>
      <c r="I1037" s="28">
        <f>_xlfn.XLOOKUP(C1037,'様式Ⅲ－1(女子)'!$D$19:$D$89,'様式Ⅲ－1(女子)'!$J$19:$J$89)</f>
        <v>0</v>
      </c>
    </row>
    <row r="1038" spans="1:9">
      <c r="A1038" s="265">
        <v>3037</v>
      </c>
      <c r="I1038" s="28">
        <f>_xlfn.XLOOKUP(C1038,'様式Ⅲ－1(女子)'!$D$19:$D$89,'様式Ⅲ－1(女子)'!$J$19:$J$89)</f>
        <v>0</v>
      </c>
    </row>
    <row r="1039" spans="1:9">
      <c r="A1039" s="265">
        <v>3038</v>
      </c>
      <c r="I1039" s="28">
        <f>_xlfn.XLOOKUP(C1039,'様式Ⅲ－1(女子)'!$D$19:$D$89,'様式Ⅲ－1(女子)'!$J$19:$J$89)</f>
        <v>0</v>
      </c>
    </row>
    <row r="1040" spans="1:9">
      <c r="A1040" s="265">
        <v>3039</v>
      </c>
      <c r="I1040" s="28">
        <f>_xlfn.XLOOKUP(C1040,'様式Ⅲ－1(女子)'!$D$19:$D$89,'様式Ⅲ－1(女子)'!$J$19:$J$89)</f>
        <v>0</v>
      </c>
    </row>
    <row r="1041" spans="1:9">
      <c r="A1041" s="265">
        <v>3040</v>
      </c>
      <c r="I1041" s="28">
        <f>_xlfn.XLOOKUP(C1041,'様式Ⅲ－1(女子)'!$D$19:$D$89,'様式Ⅲ－1(女子)'!$J$19:$J$89)</f>
        <v>0</v>
      </c>
    </row>
    <row r="1042" spans="1:9">
      <c r="A1042" s="265">
        <v>3041</v>
      </c>
      <c r="I1042" s="28">
        <f>_xlfn.XLOOKUP(C1042,'様式Ⅲ－1(女子)'!$D$19:$D$89,'様式Ⅲ－1(女子)'!$J$19:$J$89)</f>
        <v>0</v>
      </c>
    </row>
    <row r="1043" spans="1:9">
      <c r="A1043" s="265">
        <v>3042</v>
      </c>
      <c r="I1043" s="28">
        <f>_xlfn.XLOOKUP(C1043,'様式Ⅲ－1(女子)'!$D$19:$D$89,'様式Ⅲ－1(女子)'!$J$19:$J$89)</f>
        <v>0</v>
      </c>
    </row>
    <row r="1044" spans="1:9">
      <c r="A1044" s="265">
        <v>3043</v>
      </c>
      <c r="I1044" s="28">
        <f>_xlfn.XLOOKUP(C1044,'様式Ⅲ－1(女子)'!$D$19:$D$89,'様式Ⅲ－1(女子)'!$J$19:$J$89)</f>
        <v>0</v>
      </c>
    </row>
    <row r="1045" spans="1:9">
      <c r="A1045" s="265">
        <v>3044</v>
      </c>
      <c r="I1045" s="28">
        <f>_xlfn.XLOOKUP(C1045,'様式Ⅲ－1(女子)'!$D$19:$D$89,'様式Ⅲ－1(女子)'!$J$19:$J$89)</f>
        <v>0</v>
      </c>
    </row>
    <row r="1046" spans="1:9">
      <c r="A1046" s="265">
        <v>3045</v>
      </c>
      <c r="I1046" s="28">
        <f>_xlfn.XLOOKUP(C1046,'様式Ⅲ－1(女子)'!$D$19:$D$89,'様式Ⅲ－1(女子)'!$J$19:$J$89)</f>
        <v>0</v>
      </c>
    </row>
    <row r="1047" spans="1:9">
      <c r="A1047" s="265">
        <v>3046</v>
      </c>
      <c r="I1047" s="28">
        <f>_xlfn.XLOOKUP(C1047,'様式Ⅲ－1(女子)'!$D$19:$D$89,'様式Ⅲ－1(女子)'!$J$19:$J$89)</f>
        <v>0</v>
      </c>
    </row>
    <row r="1048" spans="1:9">
      <c r="A1048" s="265">
        <v>3047</v>
      </c>
      <c r="I1048" s="28">
        <f>_xlfn.XLOOKUP(C1048,'様式Ⅲ－1(女子)'!$D$19:$D$89,'様式Ⅲ－1(女子)'!$J$19:$J$89)</f>
        <v>0</v>
      </c>
    </row>
    <row r="1049" spans="1:9">
      <c r="A1049" s="265">
        <v>3048</v>
      </c>
      <c r="I1049" s="28">
        <f>_xlfn.XLOOKUP(C1049,'様式Ⅲ－1(女子)'!$D$19:$D$89,'様式Ⅲ－1(女子)'!$J$19:$J$89)</f>
        <v>0</v>
      </c>
    </row>
    <row r="1050" spans="1:9">
      <c r="A1050" s="265">
        <v>3049</v>
      </c>
      <c r="I1050" s="28">
        <f>_xlfn.XLOOKUP(C1050,'様式Ⅲ－1(女子)'!$D$19:$D$89,'様式Ⅲ－1(女子)'!$J$19:$J$89)</f>
        <v>0</v>
      </c>
    </row>
    <row r="1051" spans="1:9">
      <c r="A1051" s="265">
        <v>3050</v>
      </c>
      <c r="I1051" s="28">
        <f>_xlfn.XLOOKUP(C1051,'様式Ⅲ－1(女子)'!$D$19:$D$89,'様式Ⅲ－1(女子)'!$J$19:$J$89)</f>
        <v>0</v>
      </c>
    </row>
    <row r="1052" spans="1:9">
      <c r="A1052" s="265">
        <v>3051</v>
      </c>
      <c r="I1052" s="28">
        <f>_xlfn.XLOOKUP(C1052,'様式Ⅲ－1(女子)'!$D$19:$D$89,'様式Ⅲ－1(女子)'!$J$19:$J$89)</f>
        <v>0</v>
      </c>
    </row>
    <row r="1053" spans="1:9">
      <c r="A1053" s="265">
        <v>3052</v>
      </c>
      <c r="I1053" s="28">
        <f>_xlfn.XLOOKUP(C1053,'様式Ⅲ－1(女子)'!$D$19:$D$89,'様式Ⅲ－1(女子)'!$J$19:$J$89)</f>
        <v>0</v>
      </c>
    </row>
    <row r="1054" spans="1:9">
      <c r="A1054" s="265">
        <v>3053</v>
      </c>
      <c r="I1054" s="28">
        <f>_xlfn.XLOOKUP(C1054,'様式Ⅲ－1(女子)'!$D$19:$D$89,'様式Ⅲ－1(女子)'!$J$19:$J$89)</f>
        <v>0</v>
      </c>
    </row>
    <row r="1055" spans="1:9">
      <c r="A1055" s="265">
        <v>3054</v>
      </c>
      <c r="I1055" s="28">
        <f>_xlfn.XLOOKUP(C1055,'様式Ⅲ－1(女子)'!$D$19:$D$89,'様式Ⅲ－1(女子)'!$J$19:$J$89)</f>
        <v>0</v>
      </c>
    </row>
    <row r="1056" spans="1:9">
      <c r="A1056" s="265">
        <v>3055</v>
      </c>
      <c r="I1056" s="28">
        <f>_xlfn.XLOOKUP(C1056,'様式Ⅲ－1(女子)'!$D$19:$D$89,'様式Ⅲ－1(女子)'!$J$19:$J$89)</f>
        <v>0</v>
      </c>
    </row>
    <row r="1057" spans="1:9">
      <c r="A1057" s="265">
        <v>3056</v>
      </c>
      <c r="I1057" s="28">
        <f>_xlfn.XLOOKUP(C1057,'様式Ⅲ－1(女子)'!$D$19:$D$89,'様式Ⅲ－1(女子)'!$J$19:$J$89)</f>
        <v>0</v>
      </c>
    </row>
    <row r="1058" spans="1:9">
      <c r="A1058" s="265">
        <v>3057</v>
      </c>
      <c r="I1058" s="28">
        <f>_xlfn.XLOOKUP(C1058,'様式Ⅲ－1(女子)'!$D$19:$D$89,'様式Ⅲ－1(女子)'!$J$19:$J$89)</f>
        <v>0</v>
      </c>
    </row>
    <row r="1059" spans="1:9">
      <c r="A1059" s="265">
        <v>3058</v>
      </c>
      <c r="I1059" s="28">
        <f>_xlfn.XLOOKUP(C1059,'様式Ⅲ－1(女子)'!$D$19:$D$89,'様式Ⅲ－1(女子)'!$J$19:$J$89)</f>
        <v>0</v>
      </c>
    </row>
    <row r="1060" spans="1:9">
      <c r="A1060" s="265">
        <v>3059</v>
      </c>
      <c r="I1060" s="28">
        <f>_xlfn.XLOOKUP(C1060,'様式Ⅲ－1(女子)'!$D$19:$D$89,'様式Ⅲ－1(女子)'!$J$19:$J$89)</f>
        <v>0</v>
      </c>
    </row>
    <row r="1061" spans="1:9">
      <c r="A1061" s="265">
        <v>3060</v>
      </c>
      <c r="I1061" s="28">
        <f>_xlfn.XLOOKUP(C1061,'様式Ⅲ－1(女子)'!$D$19:$D$89,'様式Ⅲ－1(女子)'!$J$19:$J$89)</f>
        <v>0</v>
      </c>
    </row>
    <row r="1062" spans="1:9">
      <c r="A1062" s="265">
        <v>3061</v>
      </c>
      <c r="I1062" s="28">
        <f>_xlfn.XLOOKUP(C1062,'様式Ⅲ－1(女子)'!$D$19:$D$89,'様式Ⅲ－1(女子)'!$J$19:$J$89)</f>
        <v>0</v>
      </c>
    </row>
    <row r="1063" spans="1:9">
      <c r="A1063" s="265">
        <v>3062</v>
      </c>
      <c r="I1063" s="28">
        <f>_xlfn.XLOOKUP(C1063,'様式Ⅲ－1(女子)'!$D$19:$D$89,'様式Ⅲ－1(女子)'!$J$19:$J$89)</f>
        <v>0</v>
      </c>
    </row>
    <row r="1064" spans="1:9">
      <c r="A1064" s="265">
        <v>3063</v>
      </c>
      <c r="I1064" s="28">
        <f>_xlfn.XLOOKUP(C1064,'様式Ⅲ－1(女子)'!$D$19:$D$89,'様式Ⅲ－1(女子)'!$J$19:$J$89)</f>
        <v>0</v>
      </c>
    </row>
    <row r="1065" spans="1:9">
      <c r="A1065" s="265">
        <v>3064</v>
      </c>
      <c r="I1065" s="28">
        <f>_xlfn.XLOOKUP(C1065,'様式Ⅲ－1(女子)'!$D$19:$D$89,'様式Ⅲ－1(女子)'!$J$19:$J$89)</f>
        <v>0</v>
      </c>
    </row>
    <row r="1066" spans="1:9">
      <c r="A1066" s="265">
        <v>3065</v>
      </c>
      <c r="I1066" s="28">
        <f>_xlfn.XLOOKUP(C1066,'様式Ⅲ－1(女子)'!$D$19:$D$89,'様式Ⅲ－1(女子)'!$J$19:$J$89)</f>
        <v>0</v>
      </c>
    </row>
    <row r="1067" spans="1:9">
      <c r="A1067" s="265">
        <v>3066</v>
      </c>
      <c r="I1067" s="28">
        <f>_xlfn.XLOOKUP(C1067,'様式Ⅲ－1(女子)'!$D$19:$D$89,'様式Ⅲ－1(女子)'!$J$19:$J$89)</f>
        <v>0</v>
      </c>
    </row>
    <row r="1068" spans="1:9">
      <c r="A1068" s="265">
        <v>3067</v>
      </c>
      <c r="I1068" s="28">
        <f>_xlfn.XLOOKUP(C1068,'様式Ⅲ－1(女子)'!$D$19:$D$89,'様式Ⅲ－1(女子)'!$J$19:$J$89)</f>
        <v>0</v>
      </c>
    </row>
    <row r="1069" spans="1:9">
      <c r="A1069" s="265">
        <v>3068</v>
      </c>
      <c r="I1069" s="28">
        <f>_xlfn.XLOOKUP(C1069,'様式Ⅲ－1(女子)'!$D$19:$D$89,'様式Ⅲ－1(女子)'!$J$19:$J$89)</f>
        <v>0</v>
      </c>
    </row>
    <row r="1070" spans="1:9">
      <c r="A1070" s="265">
        <v>3069</v>
      </c>
      <c r="I1070" s="28">
        <f>_xlfn.XLOOKUP(C1070,'様式Ⅲ－1(女子)'!$D$19:$D$89,'様式Ⅲ－1(女子)'!$J$19:$J$89)</f>
        <v>0</v>
      </c>
    </row>
    <row r="1071" spans="1:9">
      <c r="A1071" s="265">
        <v>3070</v>
      </c>
      <c r="I1071" s="28">
        <f>_xlfn.XLOOKUP(C1071,'様式Ⅲ－1(女子)'!$D$19:$D$89,'様式Ⅲ－1(女子)'!$J$19:$J$89)</f>
        <v>0</v>
      </c>
    </row>
    <row r="1072" spans="1:9">
      <c r="A1072" s="265">
        <v>3071</v>
      </c>
      <c r="I1072" s="28">
        <f>_xlfn.XLOOKUP(C1072,'様式Ⅲ－1(女子)'!$D$19:$D$89,'様式Ⅲ－1(女子)'!$J$19:$J$89)</f>
        <v>0</v>
      </c>
    </row>
    <row r="1073" spans="1:9">
      <c r="A1073" s="265">
        <v>3072</v>
      </c>
      <c r="I1073" s="28">
        <f>_xlfn.XLOOKUP(C1073,'様式Ⅲ－1(女子)'!$D$19:$D$89,'様式Ⅲ－1(女子)'!$J$19:$J$89)</f>
        <v>0</v>
      </c>
    </row>
    <row r="1074" spans="1:9">
      <c r="A1074" s="265">
        <v>3073</v>
      </c>
      <c r="I1074" s="28">
        <f>_xlfn.XLOOKUP(C1074,'様式Ⅲ－1(女子)'!$D$19:$D$89,'様式Ⅲ－1(女子)'!$J$19:$J$89)</f>
        <v>0</v>
      </c>
    </row>
    <row r="1075" spans="1:9">
      <c r="A1075" s="265">
        <v>3074</v>
      </c>
      <c r="I1075" s="28">
        <f>_xlfn.XLOOKUP(C1075,'様式Ⅲ－1(女子)'!$D$19:$D$89,'様式Ⅲ－1(女子)'!$J$19:$J$89)</f>
        <v>0</v>
      </c>
    </row>
    <row r="1076" spans="1:9">
      <c r="A1076" s="265">
        <v>3075</v>
      </c>
      <c r="I1076" s="28">
        <f>_xlfn.XLOOKUP(C1076,'様式Ⅲ－1(女子)'!$D$19:$D$89,'様式Ⅲ－1(女子)'!$J$19:$J$89)</f>
        <v>0</v>
      </c>
    </row>
    <row r="1077" spans="1:9">
      <c r="A1077" s="265">
        <v>3076</v>
      </c>
      <c r="I1077" s="28">
        <f>_xlfn.XLOOKUP(C1077,'様式Ⅲ－1(女子)'!$D$19:$D$89,'様式Ⅲ－1(女子)'!$J$19:$J$89)</f>
        <v>0</v>
      </c>
    </row>
    <row r="1078" spans="1:9">
      <c r="A1078" s="265">
        <v>3077</v>
      </c>
      <c r="I1078" s="28">
        <f>_xlfn.XLOOKUP(C1078,'様式Ⅲ－1(女子)'!$D$19:$D$89,'様式Ⅲ－1(女子)'!$J$19:$J$89)</f>
        <v>0</v>
      </c>
    </row>
    <row r="1079" spans="1:9">
      <c r="A1079" s="265">
        <v>3078</v>
      </c>
      <c r="I1079" s="28">
        <f>_xlfn.XLOOKUP(C1079,'様式Ⅲ－1(女子)'!$D$19:$D$89,'様式Ⅲ－1(女子)'!$J$19:$J$89)</f>
        <v>0</v>
      </c>
    </row>
    <row r="1080" spans="1:9">
      <c r="A1080" s="265">
        <v>3079</v>
      </c>
      <c r="I1080" s="28">
        <f>_xlfn.XLOOKUP(C1080,'様式Ⅲ－1(女子)'!$D$19:$D$89,'様式Ⅲ－1(女子)'!$J$19:$J$89)</f>
        <v>0</v>
      </c>
    </row>
    <row r="1081" spans="1:9">
      <c r="A1081" s="265">
        <v>3080</v>
      </c>
      <c r="I1081" s="28">
        <f>_xlfn.XLOOKUP(C1081,'様式Ⅲ－1(女子)'!$D$19:$D$89,'様式Ⅲ－1(女子)'!$J$19:$J$89)</f>
        <v>0</v>
      </c>
    </row>
    <row r="1082" spans="1:9">
      <c r="A1082" s="265">
        <v>3081</v>
      </c>
      <c r="I1082" s="28">
        <f>_xlfn.XLOOKUP(C1082,'様式Ⅲ－1(女子)'!$D$19:$D$89,'様式Ⅲ－1(女子)'!$J$19:$J$89)</f>
        <v>0</v>
      </c>
    </row>
    <row r="1083" spans="1:9">
      <c r="A1083" s="265">
        <v>3082</v>
      </c>
      <c r="I1083" s="28">
        <f>_xlfn.XLOOKUP(C1083,'様式Ⅲ－1(女子)'!$D$19:$D$89,'様式Ⅲ－1(女子)'!$J$19:$J$89)</f>
        <v>0</v>
      </c>
    </row>
    <row r="1084" spans="1:9">
      <c r="A1084" s="265">
        <v>3083</v>
      </c>
      <c r="I1084" s="28">
        <f>_xlfn.XLOOKUP(C1084,'様式Ⅲ－1(女子)'!$D$19:$D$89,'様式Ⅲ－1(女子)'!$J$19:$J$89)</f>
        <v>0</v>
      </c>
    </row>
    <row r="1085" spans="1:9">
      <c r="A1085" s="265">
        <v>3084</v>
      </c>
      <c r="I1085" s="28">
        <f>_xlfn.XLOOKUP(C1085,'様式Ⅲ－1(女子)'!$D$19:$D$89,'様式Ⅲ－1(女子)'!$J$19:$J$89)</f>
        <v>0</v>
      </c>
    </row>
    <row r="1086" spans="1:9">
      <c r="A1086" s="265">
        <v>3085</v>
      </c>
      <c r="I1086" s="28">
        <f>_xlfn.XLOOKUP(C1086,'様式Ⅲ－1(女子)'!$D$19:$D$89,'様式Ⅲ－1(女子)'!$J$19:$J$89)</f>
        <v>0</v>
      </c>
    </row>
    <row r="1087" spans="1:9">
      <c r="A1087" s="265">
        <v>3086</v>
      </c>
      <c r="I1087" s="28">
        <f>_xlfn.XLOOKUP(C1087,'様式Ⅲ－1(女子)'!$D$19:$D$89,'様式Ⅲ－1(女子)'!$J$19:$J$89)</f>
        <v>0</v>
      </c>
    </row>
    <row r="1088" spans="1:9">
      <c r="A1088" s="265">
        <v>3087</v>
      </c>
      <c r="I1088" s="28">
        <f>_xlfn.XLOOKUP(C1088,'様式Ⅲ－1(女子)'!$D$19:$D$89,'様式Ⅲ－1(女子)'!$J$19:$J$89)</f>
        <v>0</v>
      </c>
    </row>
    <row r="1089" spans="1:9">
      <c r="A1089" s="265">
        <v>3088</v>
      </c>
      <c r="I1089" s="28">
        <f>_xlfn.XLOOKUP(C1089,'様式Ⅲ－1(女子)'!$D$19:$D$89,'様式Ⅲ－1(女子)'!$J$19:$J$89)</f>
        <v>0</v>
      </c>
    </row>
    <row r="1090" spans="1:9">
      <c r="A1090" s="265">
        <v>3089</v>
      </c>
      <c r="I1090" s="28">
        <f>_xlfn.XLOOKUP(C1090,'様式Ⅲ－1(女子)'!$D$19:$D$89,'様式Ⅲ－1(女子)'!$J$19:$J$89)</f>
        <v>0</v>
      </c>
    </row>
    <row r="1091" spans="1:9">
      <c r="A1091" s="265">
        <v>3090</v>
      </c>
      <c r="I1091" s="28">
        <f>_xlfn.XLOOKUP(C1091,'様式Ⅲ－1(女子)'!$D$19:$D$89,'様式Ⅲ－1(女子)'!$J$19:$J$89)</f>
        <v>0</v>
      </c>
    </row>
    <row r="1092" spans="1:9">
      <c r="A1092" s="265">
        <v>3091</v>
      </c>
      <c r="I1092" s="28">
        <f>_xlfn.XLOOKUP(C1092,'様式Ⅲ－1(女子)'!$D$19:$D$89,'様式Ⅲ－1(女子)'!$J$19:$J$89)</f>
        <v>0</v>
      </c>
    </row>
    <row r="1093" spans="1:9">
      <c r="A1093" s="265">
        <v>3092</v>
      </c>
      <c r="I1093" s="28">
        <f>_xlfn.XLOOKUP(C1093,'様式Ⅲ－1(女子)'!$D$19:$D$89,'様式Ⅲ－1(女子)'!$J$19:$J$89)</f>
        <v>0</v>
      </c>
    </row>
    <row r="1094" spans="1:9">
      <c r="A1094" s="265">
        <v>3093</v>
      </c>
      <c r="I1094" s="28">
        <f>_xlfn.XLOOKUP(C1094,'様式Ⅲ－1(女子)'!$D$19:$D$89,'様式Ⅲ－1(女子)'!$J$19:$J$89)</f>
        <v>0</v>
      </c>
    </row>
    <row r="1095" spans="1:9">
      <c r="A1095" s="265">
        <v>3094</v>
      </c>
      <c r="I1095" s="28">
        <f>_xlfn.XLOOKUP(C1095,'様式Ⅲ－1(女子)'!$D$19:$D$89,'様式Ⅲ－1(女子)'!$J$19:$J$89)</f>
        <v>0</v>
      </c>
    </row>
    <row r="1096" spans="1:9">
      <c r="A1096" s="265">
        <v>3095</v>
      </c>
      <c r="I1096" s="28">
        <f>_xlfn.XLOOKUP(C1096,'様式Ⅲ－1(女子)'!$D$19:$D$89,'様式Ⅲ－1(女子)'!$J$19:$J$89)</f>
        <v>0</v>
      </c>
    </row>
    <row r="1097" spans="1:9">
      <c r="A1097" s="265">
        <v>3096</v>
      </c>
      <c r="I1097" s="28">
        <f>_xlfn.XLOOKUP(C1097,'様式Ⅲ－1(女子)'!$D$19:$D$89,'様式Ⅲ－1(女子)'!$J$19:$J$89)</f>
        <v>0</v>
      </c>
    </row>
    <row r="1098" spans="1:9">
      <c r="A1098" s="265">
        <v>3097</v>
      </c>
      <c r="I1098" s="28">
        <f>_xlfn.XLOOKUP(C1098,'様式Ⅲ－1(女子)'!$D$19:$D$89,'様式Ⅲ－1(女子)'!$J$19:$J$89)</f>
        <v>0</v>
      </c>
    </row>
    <row r="1099" spans="1:9">
      <c r="A1099" s="265">
        <v>3098</v>
      </c>
      <c r="I1099" s="28">
        <f>_xlfn.XLOOKUP(C1099,'様式Ⅲ－1(女子)'!$D$19:$D$89,'様式Ⅲ－1(女子)'!$J$19:$J$89)</f>
        <v>0</v>
      </c>
    </row>
    <row r="1100" spans="1:9">
      <c r="A1100" s="265">
        <v>3099</v>
      </c>
      <c r="I1100" s="28">
        <f>_xlfn.XLOOKUP(C1100,'様式Ⅲ－1(女子)'!$D$19:$D$89,'様式Ⅲ－1(女子)'!$J$19:$J$89)</f>
        <v>0</v>
      </c>
    </row>
    <row r="1101" spans="1:9">
      <c r="A1101" s="265">
        <v>3100</v>
      </c>
      <c r="I1101" s="28">
        <f>_xlfn.XLOOKUP(C1101,'様式Ⅲ－1(女子)'!$D$19:$D$89,'様式Ⅲ－1(女子)'!$J$19:$J$89)</f>
        <v>0</v>
      </c>
    </row>
    <row r="1102" spans="1:9">
      <c r="A1102" s="265">
        <v>3101</v>
      </c>
      <c r="I1102" s="28">
        <f>_xlfn.XLOOKUP(C1102,'様式Ⅲ－1(女子)'!$D$19:$D$89,'様式Ⅲ－1(女子)'!$J$19:$J$89)</f>
        <v>0</v>
      </c>
    </row>
    <row r="1103" spans="1:9">
      <c r="A1103" s="265">
        <v>3102</v>
      </c>
      <c r="I1103" s="28">
        <f>_xlfn.XLOOKUP(C1103,'様式Ⅲ－1(女子)'!$D$19:$D$89,'様式Ⅲ－1(女子)'!$J$19:$J$89)</f>
        <v>0</v>
      </c>
    </row>
    <row r="1104" spans="1:9">
      <c r="A1104" s="265">
        <v>3103</v>
      </c>
      <c r="I1104" s="28">
        <f>_xlfn.XLOOKUP(C1104,'様式Ⅲ－1(女子)'!$D$19:$D$89,'様式Ⅲ－1(女子)'!$J$19:$J$89)</f>
        <v>0</v>
      </c>
    </row>
    <row r="1105" spans="1:9">
      <c r="A1105" s="265">
        <v>3104</v>
      </c>
      <c r="I1105" s="28">
        <f>_xlfn.XLOOKUP(C1105,'様式Ⅲ－1(女子)'!$D$19:$D$89,'様式Ⅲ－1(女子)'!$J$19:$J$89)</f>
        <v>0</v>
      </c>
    </row>
    <row r="1106" spans="1:9">
      <c r="A1106" s="265">
        <v>3105</v>
      </c>
      <c r="I1106" s="28">
        <f>_xlfn.XLOOKUP(C1106,'様式Ⅲ－1(女子)'!$D$19:$D$89,'様式Ⅲ－1(女子)'!$J$19:$J$89)</f>
        <v>0</v>
      </c>
    </row>
    <row r="1107" spans="1:9">
      <c r="A1107" s="265">
        <v>3106</v>
      </c>
      <c r="I1107" s="28">
        <f>_xlfn.XLOOKUP(C1107,'様式Ⅲ－1(女子)'!$D$19:$D$89,'様式Ⅲ－1(女子)'!$J$19:$J$89)</f>
        <v>0</v>
      </c>
    </row>
    <row r="1108" spans="1:9">
      <c r="A1108" s="265">
        <v>3107</v>
      </c>
      <c r="I1108" s="28">
        <f>_xlfn.XLOOKUP(C1108,'様式Ⅲ－1(女子)'!$D$19:$D$89,'様式Ⅲ－1(女子)'!$J$19:$J$89)</f>
        <v>0</v>
      </c>
    </row>
    <row r="1109" spans="1:9">
      <c r="A1109" s="265">
        <v>3108</v>
      </c>
      <c r="I1109" s="28">
        <f>_xlfn.XLOOKUP(C1109,'様式Ⅲ－1(女子)'!$D$19:$D$89,'様式Ⅲ－1(女子)'!$J$19:$J$89)</f>
        <v>0</v>
      </c>
    </row>
    <row r="1110" spans="1:9">
      <c r="A1110" s="265">
        <v>3109</v>
      </c>
      <c r="I1110" s="28">
        <f>_xlfn.XLOOKUP(C1110,'様式Ⅲ－1(女子)'!$D$19:$D$89,'様式Ⅲ－1(女子)'!$J$19:$J$89)</f>
        <v>0</v>
      </c>
    </row>
    <row r="1111" spans="1:9">
      <c r="A1111" s="265">
        <v>3110</v>
      </c>
      <c r="I1111" s="28">
        <f>_xlfn.XLOOKUP(C1111,'様式Ⅲ－1(女子)'!$D$19:$D$89,'様式Ⅲ－1(女子)'!$J$19:$J$89)</f>
        <v>0</v>
      </c>
    </row>
    <row r="1112" spans="1:9">
      <c r="A1112" s="265">
        <v>3111</v>
      </c>
      <c r="I1112" s="28">
        <f>_xlfn.XLOOKUP(C1112,'様式Ⅲ－1(女子)'!$D$19:$D$89,'様式Ⅲ－1(女子)'!$J$19:$J$89)</f>
        <v>0</v>
      </c>
    </row>
    <row r="1113" spans="1:9">
      <c r="A1113" s="265">
        <v>3112</v>
      </c>
      <c r="I1113" s="28">
        <f>_xlfn.XLOOKUP(C1113,'様式Ⅲ－1(女子)'!$D$19:$D$89,'様式Ⅲ－1(女子)'!$J$19:$J$89)</f>
        <v>0</v>
      </c>
    </row>
    <row r="1114" spans="1:9">
      <c r="A1114" s="265">
        <v>3113</v>
      </c>
      <c r="I1114" s="28">
        <f>_xlfn.XLOOKUP(C1114,'様式Ⅲ－1(女子)'!$D$19:$D$89,'様式Ⅲ－1(女子)'!$J$19:$J$89)</f>
        <v>0</v>
      </c>
    </row>
    <row r="1115" spans="1:9">
      <c r="A1115" s="265">
        <v>3114</v>
      </c>
      <c r="I1115" s="28">
        <f>_xlfn.XLOOKUP(C1115,'様式Ⅲ－1(女子)'!$D$19:$D$89,'様式Ⅲ－1(女子)'!$J$19:$J$89)</f>
        <v>0</v>
      </c>
    </row>
    <row r="1116" spans="1:9">
      <c r="A1116" s="265">
        <v>3115</v>
      </c>
      <c r="I1116" s="28">
        <f>_xlfn.XLOOKUP(C1116,'様式Ⅲ－1(女子)'!$D$19:$D$89,'様式Ⅲ－1(女子)'!$J$19:$J$89)</f>
        <v>0</v>
      </c>
    </row>
    <row r="1117" spans="1:9">
      <c r="A1117" s="265">
        <v>3116</v>
      </c>
      <c r="I1117" s="28">
        <f>_xlfn.XLOOKUP(C1117,'様式Ⅲ－1(女子)'!$D$19:$D$89,'様式Ⅲ－1(女子)'!$J$19:$J$89)</f>
        <v>0</v>
      </c>
    </row>
    <row r="1118" spans="1:9">
      <c r="A1118" s="265">
        <v>3117</v>
      </c>
      <c r="I1118" s="28">
        <f>_xlfn.XLOOKUP(C1118,'様式Ⅲ－1(女子)'!$D$19:$D$89,'様式Ⅲ－1(女子)'!$J$19:$J$89)</f>
        <v>0</v>
      </c>
    </row>
    <row r="1119" spans="1:9">
      <c r="A1119" s="265">
        <v>3118</v>
      </c>
      <c r="I1119" s="28">
        <f>_xlfn.XLOOKUP(C1119,'様式Ⅲ－1(女子)'!$D$19:$D$89,'様式Ⅲ－1(女子)'!$J$19:$J$89)</f>
        <v>0</v>
      </c>
    </row>
    <row r="1120" spans="1:9">
      <c r="A1120" s="265">
        <v>3119</v>
      </c>
      <c r="I1120" s="28">
        <f>_xlfn.XLOOKUP(C1120,'様式Ⅲ－1(女子)'!$D$19:$D$89,'様式Ⅲ－1(女子)'!$J$19:$J$89)</f>
        <v>0</v>
      </c>
    </row>
    <row r="1121" spans="1:9">
      <c r="A1121" s="265">
        <v>3120</v>
      </c>
      <c r="I1121" s="28">
        <f>_xlfn.XLOOKUP(C1121,'様式Ⅲ－1(女子)'!$D$19:$D$89,'様式Ⅲ－1(女子)'!$J$19:$J$89)</f>
        <v>0</v>
      </c>
    </row>
    <row r="1122" spans="1:9">
      <c r="A1122" s="265">
        <v>3121</v>
      </c>
      <c r="I1122" s="28">
        <f>_xlfn.XLOOKUP(C1122,'様式Ⅲ－1(女子)'!$D$19:$D$89,'様式Ⅲ－1(女子)'!$J$19:$J$89)</f>
        <v>0</v>
      </c>
    </row>
    <row r="1123" spans="1:9">
      <c r="A1123" s="265">
        <v>3122</v>
      </c>
      <c r="I1123" s="28">
        <f>_xlfn.XLOOKUP(C1123,'様式Ⅲ－1(女子)'!$D$19:$D$89,'様式Ⅲ－1(女子)'!$J$19:$J$89)</f>
        <v>0</v>
      </c>
    </row>
    <row r="1124" spans="1:9">
      <c r="A1124" s="265">
        <v>3123</v>
      </c>
      <c r="I1124" s="28">
        <f>_xlfn.XLOOKUP(C1124,'様式Ⅲ－1(女子)'!$D$19:$D$89,'様式Ⅲ－1(女子)'!$J$19:$J$89)</f>
        <v>0</v>
      </c>
    </row>
    <row r="1125" spans="1:9">
      <c r="A1125" s="265">
        <v>3124</v>
      </c>
      <c r="I1125" s="28">
        <f>_xlfn.XLOOKUP(C1125,'様式Ⅲ－1(女子)'!$D$19:$D$89,'様式Ⅲ－1(女子)'!$J$19:$J$89)</f>
        <v>0</v>
      </c>
    </row>
    <row r="1126" spans="1:9">
      <c r="A1126" s="265">
        <v>3125</v>
      </c>
      <c r="I1126" s="28">
        <f>_xlfn.XLOOKUP(C1126,'様式Ⅲ－1(女子)'!$D$19:$D$89,'様式Ⅲ－1(女子)'!$J$19:$J$89)</f>
        <v>0</v>
      </c>
    </row>
    <row r="1127" spans="1:9">
      <c r="A1127" s="265">
        <v>3126</v>
      </c>
      <c r="I1127" s="28">
        <f>_xlfn.XLOOKUP(C1127,'様式Ⅲ－1(女子)'!$D$19:$D$89,'様式Ⅲ－1(女子)'!$J$19:$J$89)</f>
        <v>0</v>
      </c>
    </row>
    <row r="1128" spans="1:9">
      <c r="A1128" s="265">
        <v>3127</v>
      </c>
      <c r="I1128" s="28">
        <f>_xlfn.XLOOKUP(C1128,'様式Ⅲ－1(女子)'!$D$19:$D$89,'様式Ⅲ－1(女子)'!$J$19:$J$89)</f>
        <v>0</v>
      </c>
    </row>
    <row r="1129" spans="1:9">
      <c r="A1129" s="265">
        <v>3128</v>
      </c>
      <c r="I1129" s="28">
        <f>_xlfn.XLOOKUP(C1129,'様式Ⅲ－1(女子)'!$D$19:$D$89,'様式Ⅲ－1(女子)'!$J$19:$J$89)</f>
        <v>0</v>
      </c>
    </row>
    <row r="1130" spans="1:9">
      <c r="A1130" s="265">
        <v>3129</v>
      </c>
      <c r="I1130" s="28">
        <f>_xlfn.XLOOKUP(C1130,'様式Ⅲ－1(女子)'!$D$19:$D$89,'様式Ⅲ－1(女子)'!$J$19:$J$89)</f>
        <v>0</v>
      </c>
    </row>
    <row r="1131" spans="1:9">
      <c r="A1131" s="265">
        <v>3130</v>
      </c>
      <c r="I1131" s="28">
        <f>_xlfn.XLOOKUP(C1131,'様式Ⅲ－1(女子)'!$D$19:$D$89,'様式Ⅲ－1(女子)'!$J$19:$J$89)</f>
        <v>0</v>
      </c>
    </row>
    <row r="1132" spans="1:9">
      <c r="A1132" s="265">
        <v>3131</v>
      </c>
      <c r="I1132" s="28">
        <f>_xlfn.XLOOKUP(C1132,'様式Ⅲ－1(女子)'!$D$19:$D$89,'様式Ⅲ－1(女子)'!$J$19:$J$89)</f>
        <v>0</v>
      </c>
    </row>
    <row r="1133" spans="1:9">
      <c r="A1133" s="265">
        <v>3132</v>
      </c>
      <c r="I1133" s="28">
        <f>_xlfn.XLOOKUP(C1133,'様式Ⅲ－1(女子)'!$D$19:$D$89,'様式Ⅲ－1(女子)'!$J$19:$J$89)</f>
        <v>0</v>
      </c>
    </row>
    <row r="1134" spans="1:9">
      <c r="A1134" s="265">
        <v>3133</v>
      </c>
      <c r="I1134" s="28">
        <f>_xlfn.XLOOKUP(C1134,'様式Ⅲ－1(女子)'!$D$19:$D$89,'様式Ⅲ－1(女子)'!$J$19:$J$89)</f>
        <v>0</v>
      </c>
    </row>
    <row r="1135" spans="1:9">
      <c r="A1135" s="265">
        <v>3134</v>
      </c>
      <c r="I1135" s="28">
        <f>_xlfn.XLOOKUP(C1135,'様式Ⅲ－1(女子)'!$D$19:$D$89,'様式Ⅲ－1(女子)'!$J$19:$J$89)</f>
        <v>0</v>
      </c>
    </row>
    <row r="1136" spans="1:9">
      <c r="A1136" s="265">
        <v>3135</v>
      </c>
      <c r="I1136" s="28">
        <f>_xlfn.XLOOKUP(C1136,'様式Ⅲ－1(女子)'!$D$19:$D$89,'様式Ⅲ－1(女子)'!$J$19:$J$89)</f>
        <v>0</v>
      </c>
    </row>
    <row r="1137" spans="1:9">
      <c r="A1137" s="265">
        <v>3136</v>
      </c>
      <c r="I1137" s="28">
        <f>_xlfn.XLOOKUP(C1137,'様式Ⅲ－1(女子)'!$D$19:$D$89,'様式Ⅲ－1(女子)'!$J$19:$J$89)</f>
        <v>0</v>
      </c>
    </row>
    <row r="1138" spans="1:9">
      <c r="A1138" s="265">
        <v>3137</v>
      </c>
      <c r="I1138" s="28">
        <f>_xlfn.XLOOKUP(C1138,'様式Ⅲ－1(女子)'!$D$19:$D$89,'様式Ⅲ－1(女子)'!$J$19:$J$89)</f>
        <v>0</v>
      </c>
    </row>
    <row r="1139" spans="1:9">
      <c r="A1139" s="265">
        <v>3138</v>
      </c>
      <c r="I1139" s="28">
        <f>_xlfn.XLOOKUP(C1139,'様式Ⅲ－1(女子)'!$D$19:$D$89,'様式Ⅲ－1(女子)'!$J$19:$J$89)</f>
        <v>0</v>
      </c>
    </row>
    <row r="1140" spans="1:9">
      <c r="A1140" s="265">
        <v>3139</v>
      </c>
      <c r="I1140" s="28">
        <f>_xlfn.XLOOKUP(C1140,'様式Ⅲ－1(女子)'!$D$19:$D$89,'様式Ⅲ－1(女子)'!$J$19:$J$89)</f>
        <v>0</v>
      </c>
    </row>
    <row r="1141" spans="1:9">
      <c r="A1141" s="265">
        <v>3140</v>
      </c>
      <c r="I1141" s="28">
        <f>_xlfn.XLOOKUP(C1141,'様式Ⅲ－1(女子)'!$D$19:$D$89,'様式Ⅲ－1(女子)'!$J$19:$J$89)</f>
        <v>0</v>
      </c>
    </row>
    <row r="1142" spans="1:9">
      <c r="A1142" s="265">
        <v>3141</v>
      </c>
      <c r="I1142" s="28">
        <f>_xlfn.XLOOKUP(C1142,'様式Ⅲ－1(女子)'!$D$19:$D$89,'様式Ⅲ－1(女子)'!$J$19:$J$89)</f>
        <v>0</v>
      </c>
    </row>
    <row r="1143" spans="1:9">
      <c r="A1143" s="265">
        <v>3142</v>
      </c>
      <c r="I1143" s="28">
        <f>_xlfn.XLOOKUP(C1143,'様式Ⅲ－1(女子)'!$D$19:$D$89,'様式Ⅲ－1(女子)'!$J$19:$J$89)</f>
        <v>0</v>
      </c>
    </row>
    <row r="1144" spans="1:9">
      <c r="A1144" s="265">
        <v>3143</v>
      </c>
      <c r="I1144" s="28">
        <f>_xlfn.XLOOKUP(C1144,'様式Ⅲ－1(女子)'!$D$19:$D$89,'様式Ⅲ－1(女子)'!$J$19:$J$89)</f>
        <v>0</v>
      </c>
    </row>
    <row r="1145" spans="1:9">
      <c r="A1145" s="265">
        <v>3144</v>
      </c>
      <c r="I1145" s="28">
        <f>_xlfn.XLOOKUP(C1145,'様式Ⅲ－1(女子)'!$D$19:$D$89,'様式Ⅲ－1(女子)'!$J$19:$J$89)</f>
        <v>0</v>
      </c>
    </row>
    <row r="1146" spans="1:9">
      <c r="A1146" s="265">
        <v>3145</v>
      </c>
      <c r="I1146" s="28">
        <f>_xlfn.XLOOKUP(C1146,'様式Ⅲ－1(女子)'!$D$19:$D$89,'様式Ⅲ－1(女子)'!$J$19:$J$89)</f>
        <v>0</v>
      </c>
    </row>
    <row r="1147" spans="1:9">
      <c r="A1147" s="265">
        <v>3146</v>
      </c>
      <c r="I1147" s="28">
        <f>_xlfn.XLOOKUP(C1147,'様式Ⅲ－1(女子)'!$D$19:$D$89,'様式Ⅲ－1(女子)'!$J$19:$J$89)</f>
        <v>0</v>
      </c>
    </row>
    <row r="1148" spans="1:9">
      <c r="A1148" s="265">
        <v>3147</v>
      </c>
      <c r="I1148" s="28">
        <f>_xlfn.XLOOKUP(C1148,'様式Ⅲ－1(女子)'!$D$19:$D$89,'様式Ⅲ－1(女子)'!$J$19:$J$89)</f>
        <v>0</v>
      </c>
    </row>
    <row r="1149" spans="1:9">
      <c r="A1149" s="265">
        <v>3148</v>
      </c>
      <c r="I1149" s="28">
        <f>_xlfn.XLOOKUP(C1149,'様式Ⅲ－1(女子)'!$D$19:$D$89,'様式Ⅲ－1(女子)'!$J$19:$J$89)</f>
        <v>0</v>
      </c>
    </row>
    <row r="1150" spans="1:9">
      <c r="A1150" s="265">
        <v>3149</v>
      </c>
      <c r="I1150" s="28">
        <f>_xlfn.XLOOKUP(C1150,'様式Ⅲ－1(女子)'!$D$19:$D$89,'様式Ⅲ－1(女子)'!$J$19:$J$89)</f>
        <v>0</v>
      </c>
    </row>
    <row r="1151" spans="1:9">
      <c r="A1151" s="265">
        <v>3150</v>
      </c>
      <c r="I1151" s="28">
        <f>_xlfn.XLOOKUP(C1151,'様式Ⅲ－1(女子)'!$D$19:$D$89,'様式Ⅲ－1(女子)'!$J$19:$J$89)</f>
        <v>0</v>
      </c>
    </row>
    <row r="1152" spans="1:9">
      <c r="A1152" s="265">
        <v>3151</v>
      </c>
      <c r="I1152" s="28">
        <f>_xlfn.XLOOKUP(C1152,'様式Ⅲ－1(女子)'!$D$19:$D$89,'様式Ⅲ－1(女子)'!$J$19:$J$89)</f>
        <v>0</v>
      </c>
    </row>
    <row r="1153" spans="1:9">
      <c r="A1153" s="265">
        <v>3152</v>
      </c>
      <c r="I1153" s="28">
        <f>_xlfn.XLOOKUP(C1153,'様式Ⅲ－1(女子)'!$D$19:$D$89,'様式Ⅲ－1(女子)'!$J$19:$J$89)</f>
        <v>0</v>
      </c>
    </row>
    <row r="1154" spans="1:9">
      <c r="A1154" s="265">
        <v>3153</v>
      </c>
      <c r="I1154" s="28">
        <f>_xlfn.XLOOKUP(C1154,'様式Ⅲ－1(女子)'!$D$19:$D$89,'様式Ⅲ－1(女子)'!$J$19:$J$89)</f>
        <v>0</v>
      </c>
    </row>
    <row r="1155" spans="1:9">
      <c r="A1155" s="265">
        <v>3154</v>
      </c>
      <c r="I1155" s="28">
        <f>_xlfn.XLOOKUP(C1155,'様式Ⅲ－1(女子)'!$D$19:$D$89,'様式Ⅲ－1(女子)'!$J$19:$J$89)</f>
        <v>0</v>
      </c>
    </row>
    <row r="1156" spans="1:9">
      <c r="A1156" s="265">
        <v>3155</v>
      </c>
      <c r="I1156" s="28">
        <f>_xlfn.XLOOKUP(C1156,'様式Ⅲ－1(女子)'!$D$19:$D$89,'様式Ⅲ－1(女子)'!$J$19:$J$89)</f>
        <v>0</v>
      </c>
    </row>
    <row r="1157" spans="1:9">
      <c r="A1157" s="265">
        <v>3156</v>
      </c>
      <c r="I1157" s="28">
        <f>_xlfn.XLOOKUP(C1157,'様式Ⅲ－1(女子)'!$D$19:$D$89,'様式Ⅲ－1(女子)'!$J$19:$J$89)</f>
        <v>0</v>
      </c>
    </row>
    <row r="1158" spans="1:9">
      <c r="A1158" s="265">
        <v>3157</v>
      </c>
      <c r="I1158" s="28">
        <f>_xlfn.XLOOKUP(C1158,'様式Ⅲ－1(女子)'!$D$19:$D$89,'様式Ⅲ－1(女子)'!$J$19:$J$89)</f>
        <v>0</v>
      </c>
    </row>
    <row r="1159" spans="1:9">
      <c r="A1159" s="265">
        <v>3158</v>
      </c>
      <c r="I1159" s="28">
        <f>_xlfn.XLOOKUP(C1159,'様式Ⅲ－1(女子)'!$D$19:$D$89,'様式Ⅲ－1(女子)'!$J$19:$J$89)</f>
        <v>0</v>
      </c>
    </row>
    <row r="1160" spans="1:9">
      <c r="A1160" s="265">
        <v>3159</v>
      </c>
      <c r="I1160" s="28">
        <f>_xlfn.XLOOKUP(C1160,'様式Ⅲ－1(女子)'!$D$19:$D$89,'様式Ⅲ－1(女子)'!$J$19:$J$89)</f>
        <v>0</v>
      </c>
    </row>
    <row r="1161" spans="1:9">
      <c r="A1161" s="265">
        <v>3160</v>
      </c>
      <c r="I1161" s="28">
        <f>_xlfn.XLOOKUP(C1161,'様式Ⅲ－1(女子)'!$D$19:$D$89,'様式Ⅲ－1(女子)'!$J$19:$J$89)</f>
        <v>0</v>
      </c>
    </row>
    <row r="1162" spans="1:9">
      <c r="A1162" s="265">
        <v>3161</v>
      </c>
      <c r="I1162" s="28">
        <f>_xlfn.XLOOKUP(C1162,'様式Ⅲ－1(女子)'!$D$19:$D$89,'様式Ⅲ－1(女子)'!$J$19:$J$89)</f>
        <v>0</v>
      </c>
    </row>
    <row r="1163" spans="1:9">
      <c r="A1163" s="265">
        <v>3162</v>
      </c>
      <c r="I1163" s="28">
        <f>_xlfn.XLOOKUP(C1163,'様式Ⅲ－1(女子)'!$D$19:$D$89,'様式Ⅲ－1(女子)'!$J$19:$J$89)</f>
        <v>0</v>
      </c>
    </row>
    <row r="1164" spans="1:9">
      <c r="A1164" s="265">
        <v>3163</v>
      </c>
      <c r="I1164" s="28">
        <f>_xlfn.XLOOKUP(C1164,'様式Ⅲ－1(女子)'!$D$19:$D$89,'様式Ⅲ－1(女子)'!$J$19:$J$89)</f>
        <v>0</v>
      </c>
    </row>
    <row r="1165" spans="1:9">
      <c r="A1165" s="265">
        <v>3164</v>
      </c>
      <c r="I1165" s="28">
        <f>_xlfn.XLOOKUP(C1165,'様式Ⅲ－1(女子)'!$D$19:$D$89,'様式Ⅲ－1(女子)'!$J$19:$J$89)</f>
        <v>0</v>
      </c>
    </row>
    <row r="1166" spans="1:9">
      <c r="A1166" s="265">
        <v>3165</v>
      </c>
      <c r="I1166" s="28">
        <f>_xlfn.XLOOKUP(C1166,'様式Ⅲ－1(女子)'!$D$19:$D$89,'様式Ⅲ－1(女子)'!$J$19:$J$89)</f>
        <v>0</v>
      </c>
    </row>
    <row r="1167" spans="1:9">
      <c r="A1167" s="265">
        <v>3166</v>
      </c>
      <c r="I1167" s="28">
        <f>_xlfn.XLOOKUP(C1167,'様式Ⅲ－1(女子)'!$D$19:$D$89,'様式Ⅲ－1(女子)'!$J$19:$J$89)</f>
        <v>0</v>
      </c>
    </row>
    <row r="1168" spans="1:9">
      <c r="A1168" s="265">
        <v>3167</v>
      </c>
      <c r="I1168" s="28">
        <f>_xlfn.XLOOKUP(C1168,'様式Ⅲ－1(女子)'!$D$19:$D$89,'様式Ⅲ－1(女子)'!$J$19:$J$89)</f>
        <v>0</v>
      </c>
    </row>
    <row r="1169" spans="1:9">
      <c r="A1169" s="265">
        <v>3168</v>
      </c>
      <c r="I1169" s="28">
        <f>_xlfn.XLOOKUP(C1169,'様式Ⅲ－1(女子)'!$D$19:$D$89,'様式Ⅲ－1(女子)'!$J$19:$J$89)</f>
        <v>0</v>
      </c>
    </row>
    <row r="1170" spans="1:9">
      <c r="A1170" s="265">
        <v>3169</v>
      </c>
      <c r="I1170" s="28">
        <f>_xlfn.XLOOKUP(C1170,'様式Ⅲ－1(女子)'!$D$19:$D$89,'様式Ⅲ－1(女子)'!$J$19:$J$89)</f>
        <v>0</v>
      </c>
    </row>
    <row r="1171" spans="1:9">
      <c r="A1171" s="265">
        <v>3170</v>
      </c>
      <c r="I1171" s="28">
        <f>_xlfn.XLOOKUP(C1171,'様式Ⅲ－1(女子)'!$D$19:$D$89,'様式Ⅲ－1(女子)'!$J$19:$J$89)</f>
        <v>0</v>
      </c>
    </row>
    <row r="1172" spans="1:9">
      <c r="A1172" s="265">
        <v>3171</v>
      </c>
      <c r="I1172" s="28">
        <f>_xlfn.XLOOKUP(C1172,'様式Ⅲ－1(女子)'!$D$19:$D$89,'様式Ⅲ－1(女子)'!$J$19:$J$89)</f>
        <v>0</v>
      </c>
    </row>
    <row r="1173" spans="1:9">
      <c r="A1173" s="265">
        <v>3172</v>
      </c>
      <c r="I1173" s="28">
        <f>_xlfn.XLOOKUP(C1173,'様式Ⅲ－1(女子)'!$D$19:$D$89,'様式Ⅲ－1(女子)'!$J$19:$J$89)</f>
        <v>0</v>
      </c>
    </row>
    <row r="1174" spans="1:9">
      <c r="A1174" s="265">
        <v>3173</v>
      </c>
      <c r="I1174" s="28">
        <f>_xlfn.XLOOKUP(C1174,'様式Ⅲ－1(女子)'!$D$19:$D$89,'様式Ⅲ－1(女子)'!$J$19:$J$89)</f>
        <v>0</v>
      </c>
    </row>
    <row r="1175" spans="1:9">
      <c r="A1175" s="265">
        <v>3174</v>
      </c>
      <c r="I1175" s="28">
        <f>_xlfn.XLOOKUP(C1175,'様式Ⅲ－1(女子)'!$D$19:$D$89,'様式Ⅲ－1(女子)'!$J$19:$J$89)</f>
        <v>0</v>
      </c>
    </row>
    <row r="1176" spans="1:9">
      <c r="A1176" s="265">
        <v>3175</v>
      </c>
      <c r="I1176" s="28">
        <f>_xlfn.XLOOKUP(C1176,'様式Ⅲ－1(女子)'!$D$19:$D$89,'様式Ⅲ－1(女子)'!$J$19:$J$89)</f>
        <v>0</v>
      </c>
    </row>
    <row r="1177" spans="1:9">
      <c r="A1177" s="265">
        <v>3176</v>
      </c>
      <c r="I1177" s="28">
        <f>_xlfn.XLOOKUP(C1177,'様式Ⅲ－1(女子)'!$D$19:$D$89,'様式Ⅲ－1(女子)'!$J$19:$J$89)</f>
        <v>0</v>
      </c>
    </row>
    <row r="1178" spans="1:9">
      <c r="A1178" s="265">
        <v>3177</v>
      </c>
      <c r="I1178" s="28">
        <f>_xlfn.XLOOKUP(C1178,'様式Ⅲ－1(女子)'!$D$19:$D$89,'様式Ⅲ－1(女子)'!$J$19:$J$89)</f>
        <v>0</v>
      </c>
    </row>
    <row r="1179" spans="1:9">
      <c r="A1179" s="265">
        <v>3178</v>
      </c>
      <c r="I1179" s="28">
        <f>_xlfn.XLOOKUP(C1179,'様式Ⅲ－1(女子)'!$D$19:$D$89,'様式Ⅲ－1(女子)'!$J$19:$J$89)</f>
        <v>0</v>
      </c>
    </row>
    <row r="1180" spans="1:9">
      <c r="A1180" s="265">
        <v>3179</v>
      </c>
      <c r="I1180" s="28">
        <f>_xlfn.XLOOKUP(C1180,'様式Ⅲ－1(女子)'!$D$19:$D$89,'様式Ⅲ－1(女子)'!$J$19:$J$89)</f>
        <v>0</v>
      </c>
    </row>
    <row r="1181" spans="1:9">
      <c r="A1181" s="265">
        <v>3180</v>
      </c>
      <c r="I1181" s="28">
        <f>_xlfn.XLOOKUP(C1181,'様式Ⅲ－1(女子)'!$D$19:$D$89,'様式Ⅲ－1(女子)'!$J$19:$J$89)</f>
        <v>0</v>
      </c>
    </row>
    <row r="1182" spans="1:9">
      <c r="A1182" s="265">
        <v>3181</v>
      </c>
      <c r="I1182" s="28">
        <f>_xlfn.XLOOKUP(C1182,'様式Ⅲ－1(女子)'!$D$19:$D$89,'様式Ⅲ－1(女子)'!$J$19:$J$89)</f>
        <v>0</v>
      </c>
    </row>
    <row r="1183" spans="1:9">
      <c r="A1183" s="265">
        <v>3182</v>
      </c>
      <c r="I1183" s="28">
        <f>_xlfn.XLOOKUP(C1183,'様式Ⅲ－1(女子)'!$D$19:$D$89,'様式Ⅲ－1(女子)'!$J$19:$J$89)</f>
        <v>0</v>
      </c>
    </row>
    <row r="1184" spans="1:9">
      <c r="A1184" s="265">
        <v>3183</v>
      </c>
      <c r="I1184" s="28">
        <f>_xlfn.XLOOKUP(C1184,'様式Ⅲ－1(女子)'!$D$19:$D$89,'様式Ⅲ－1(女子)'!$J$19:$J$89)</f>
        <v>0</v>
      </c>
    </row>
    <row r="1185" spans="1:9">
      <c r="A1185" s="265">
        <v>3184</v>
      </c>
      <c r="I1185" s="28">
        <f>_xlfn.XLOOKUP(C1185,'様式Ⅲ－1(女子)'!$D$19:$D$89,'様式Ⅲ－1(女子)'!$J$19:$J$89)</f>
        <v>0</v>
      </c>
    </row>
    <row r="1186" spans="1:9">
      <c r="A1186" s="265">
        <v>3185</v>
      </c>
      <c r="I1186" s="28">
        <f>_xlfn.XLOOKUP(C1186,'様式Ⅲ－1(女子)'!$D$19:$D$89,'様式Ⅲ－1(女子)'!$J$19:$J$89)</f>
        <v>0</v>
      </c>
    </row>
    <row r="1187" spans="1:9">
      <c r="A1187" s="265">
        <v>3186</v>
      </c>
      <c r="I1187" s="28">
        <f>_xlfn.XLOOKUP(C1187,'様式Ⅲ－1(女子)'!$D$19:$D$89,'様式Ⅲ－1(女子)'!$J$19:$J$89)</f>
        <v>0</v>
      </c>
    </row>
    <row r="1188" spans="1:9">
      <c r="A1188" s="265">
        <v>3187</v>
      </c>
      <c r="I1188" s="28">
        <f>_xlfn.XLOOKUP(C1188,'様式Ⅲ－1(女子)'!$D$19:$D$89,'様式Ⅲ－1(女子)'!$J$19:$J$89)</f>
        <v>0</v>
      </c>
    </row>
    <row r="1189" spans="1:9">
      <c r="A1189" s="265">
        <v>3188</v>
      </c>
      <c r="I1189" s="28">
        <f>_xlfn.XLOOKUP(C1189,'様式Ⅲ－1(女子)'!$D$19:$D$89,'様式Ⅲ－1(女子)'!$J$19:$J$89)</f>
        <v>0</v>
      </c>
    </row>
    <row r="1190" spans="1:9">
      <c r="A1190" s="265">
        <v>3189</v>
      </c>
      <c r="I1190" s="28">
        <f>_xlfn.XLOOKUP(C1190,'様式Ⅲ－1(女子)'!$D$19:$D$89,'様式Ⅲ－1(女子)'!$J$19:$J$89)</f>
        <v>0</v>
      </c>
    </row>
    <row r="1191" spans="1:9">
      <c r="A1191" s="265">
        <v>3190</v>
      </c>
      <c r="I1191" s="28">
        <f>_xlfn.XLOOKUP(C1191,'様式Ⅲ－1(女子)'!$D$19:$D$89,'様式Ⅲ－1(女子)'!$J$19:$J$89)</f>
        <v>0</v>
      </c>
    </row>
    <row r="1192" spans="1:9">
      <c r="A1192" s="265">
        <v>3191</v>
      </c>
      <c r="I1192" s="28">
        <f>_xlfn.XLOOKUP(C1192,'様式Ⅲ－1(女子)'!$D$19:$D$89,'様式Ⅲ－1(女子)'!$J$19:$J$89)</f>
        <v>0</v>
      </c>
    </row>
    <row r="1193" spans="1:9">
      <c r="A1193" s="265">
        <v>3192</v>
      </c>
      <c r="I1193" s="28">
        <f>_xlfn.XLOOKUP(C1193,'様式Ⅲ－1(女子)'!$D$19:$D$89,'様式Ⅲ－1(女子)'!$J$19:$J$89)</f>
        <v>0</v>
      </c>
    </row>
    <row r="1194" spans="1:9">
      <c r="A1194" s="265">
        <v>3193</v>
      </c>
      <c r="I1194" s="28">
        <f>_xlfn.XLOOKUP(C1194,'様式Ⅲ－1(女子)'!$D$19:$D$89,'様式Ⅲ－1(女子)'!$J$19:$J$89)</f>
        <v>0</v>
      </c>
    </row>
    <row r="1195" spans="1:9">
      <c r="A1195" s="265">
        <v>3194</v>
      </c>
      <c r="I1195" s="28">
        <f>_xlfn.XLOOKUP(C1195,'様式Ⅲ－1(女子)'!$D$19:$D$89,'様式Ⅲ－1(女子)'!$J$19:$J$89)</f>
        <v>0</v>
      </c>
    </row>
    <row r="1196" spans="1:9">
      <c r="A1196" s="265">
        <v>3195</v>
      </c>
      <c r="I1196" s="28">
        <f>_xlfn.XLOOKUP(C1196,'様式Ⅲ－1(女子)'!$D$19:$D$89,'様式Ⅲ－1(女子)'!$J$19:$J$89)</f>
        <v>0</v>
      </c>
    </row>
    <row r="1197" spans="1:9">
      <c r="A1197" s="265">
        <v>3196</v>
      </c>
      <c r="I1197" s="28">
        <f>_xlfn.XLOOKUP(C1197,'様式Ⅲ－1(女子)'!$D$19:$D$89,'様式Ⅲ－1(女子)'!$J$19:$J$89)</f>
        <v>0</v>
      </c>
    </row>
    <row r="1198" spans="1:9">
      <c r="A1198" s="265">
        <v>3197</v>
      </c>
      <c r="I1198" s="28">
        <f>_xlfn.XLOOKUP(C1198,'様式Ⅲ－1(女子)'!$D$19:$D$89,'様式Ⅲ－1(女子)'!$J$19:$J$89)</f>
        <v>0</v>
      </c>
    </row>
    <row r="1199" spans="1:9">
      <c r="A1199" s="265">
        <v>3198</v>
      </c>
      <c r="I1199" s="28">
        <f>_xlfn.XLOOKUP(C1199,'様式Ⅲ－1(女子)'!$D$19:$D$89,'様式Ⅲ－1(女子)'!$J$19:$J$89)</f>
        <v>0</v>
      </c>
    </row>
    <row r="1200" spans="1:9">
      <c r="A1200" s="265">
        <v>3199</v>
      </c>
      <c r="I1200" s="28">
        <f>_xlfn.XLOOKUP(C1200,'様式Ⅲ－1(女子)'!$D$19:$D$89,'様式Ⅲ－1(女子)'!$J$19:$J$89)</f>
        <v>0</v>
      </c>
    </row>
    <row r="1201" spans="1:9">
      <c r="A1201" s="265">
        <v>3200</v>
      </c>
      <c r="I1201" s="28">
        <f>_xlfn.XLOOKUP(C1201,'様式Ⅲ－1(女子)'!$D$19:$D$89,'様式Ⅲ－1(女子)'!$J$19:$J$89)</f>
        <v>0</v>
      </c>
    </row>
    <row r="1202" spans="1:9">
      <c r="A1202" s="265">
        <v>3201</v>
      </c>
      <c r="I1202" s="28">
        <f>_xlfn.XLOOKUP(C1202,'様式Ⅲ－1(女子)'!$D$19:$D$89,'様式Ⅲ－1(女子)'!$J$19:$J$89)</f>
        <v>0</v>
      </c>
    </row>
    <row r="1203" spans="1:9">
      <c r="A1203" s="265">
        <v>3202</v>
      </c>
      <c r="I1203" s="28">
        <f>_xlfn.XLOOKUP(C1203,'様式Ⅲ－1(女子)'!$D$19:$D$89,'様式Ⅲ－1(女子)'!$J$19:$J$89)</f>
        <v>0</v>
      </c>
    </row>
    <row r="1204" spans="1:9">
      <c r="A1204" s="265">
        <v>3203</v>
      </c>
      <c r="I1204" s="28">
        <f>_xlfn.XLOOKUP(C1204,'様式Ⅲ－1(女子)'!$D$19:$D$89,'様式Ⅲ－1(女子)'!$J$19:$J$89)</f>
        <v>0</v>
      </c>
    </row>
    <row r="1205" spans="1:9">
      <c r="A1205" s="265">
        <v>3204</v>
      </c>
      <c r="I1205" s="28">
        <f>_xlfn.XLOOKUP(C1205,'様式Ⅲ－1(女子)'!$D$19:$D$89,'様式Ⅲ－1(女子)'!$J$19:$J$89)</f>
        <v>0</v>
      </c>
    </row>
    <row r="1206" spans="1:9">
      <c r="A1206" s="265">
        <v>3205</v>
      </c>
      <c r="I1206" s="28">
        <f>_xlfn.XLOOKUP(C1206,'様式Ⅲ－1(女子)'!$D$19:$D$89,'様式Ⅲ－1(女子)'!$J$19:$J$89)</f>
        <v>0</v>
      </c>
    </row>
    <row r="1207" spans="1:9">
      <c r="A1207" s="265">
        <v>3206</v>
      </c>
      <c r="I1207" s="28">
        <f>_xlfn.XLOOKUP(C1207,'様式Ⅲ－1(女子)'!$D$19:$D$89,'様式Ⅲ－1(女子)'!$J$19:$J$89)</f>
        <v>0</v>
      </c>
    </row>
    <row r="1208" spans="1:9">
      <c r="A1208" s="265">
        <v>3207</v>
      </c>
      <c r="I1208" s="28">
        <f>_xlfn.XLOOKUP(C1208,'様式Ⅲ－1(女子)'!$D$19:$D$89,'様式Ⅲ－1(女子)'!$J$19:$J$89)</f>
        <v>0</v>
      </c>
    </row>
    <row r="1209" spans="1:9">
      <c r="A1209" s="265">
        <v>3208</v>
      </c>
      <c r="I1209" s="28">
        <f>_xlfn.XLOOKUP(C1209,'様式Ⅲ－1(女子)'!$D$19:$D$89,'様式Ⅲ－1(女子)'!$J$19:$J$89)</f>
        <v>0</v>
      </c>
    </row>
    <row r="1210" spans="1:9">
      <c r="A1210" s="265">
        <v>3209</v>
      </c>
      <c r="I1210" s="28">
        <f>_xlfn.XLOOKUP(C1210,'様式Ⅲ－1(女子)'!$D$19:$D$89,'様式Ⅲ－1(女子)'!$J$19:$J$89)</f>
        <v>0</v>
      </c>
    </row>
    <row r="1211" spans="1:9">
      <c r="A1211" s="265">
        <v>3210</v>
      </c>
      <c r="I1211" s="28">
        <f>_xlfn.XLOOKUP(C1211,'様式Ⅲ－1(女子)'!$D$19:$D$89,'様式Ⅲ－1(女子)'!$J$19:$J$89)</f>
        <v>0</v>
      </c>
    </row>
    <row r="1212" spans="1:9">
      <c r="A1212" s="265">
        <v>3211</v>
      </c>
      <c r="I1212" s="28">
        <f>_xlfn.XLOOKUP(C1212,'様式Ⅲ－1(女子)'!$D$19:$D$89,'様式Ⅲ－1(女子)'!$J$19:$J$89)</f>
        <v>0</v>
      </c>
    </row>
    <row r="1213" spans="1:9">
      <c r="A1213" s="265">
        <v>3212</v>
      </c>
      <c r="I1213" s="28">
        <f>_xlfn.XLOOKUP(C1213,'様式Ⅲ－1(女子)'!$D$19:$D$89,'様式Ⅲ－1(女子)'!$J$19:$J$89)</f>
        <v>0</v>
      </c>
    </row>
    <row r="1214" spans="1:9">
      <c r="A1214" s="265">
        <v>3213</v>
      </c>
      <c r="I1214" s="28">
        <f>_xlfn.XLOOKUP(C1214,'様式Ⅲ－1(女子)'!$D$19:$D$89,'様式Ⅲ－1(女子)'!$J$19:$J$89)</f>
        <v>0</v>
      </c>
    </row>
    <row r="1215" spans="1:9">
      <c r="A1215" s="265">
        <v>3214</v>
      </c>
      <c r="I1215" s="28">
        <f>_xlfn.XLOOKUP(C1215,'様式Ⅲ－1(女子)'!$D$19:$D$89,'様式Ⅲ－1(女子)'!$J$19:$J$89)</f>
        <v>0</v>
      </c>
    </row>
    <row r="1216" spans="1:9">
      <c r="A1216" s="265">
        <v>3215</v>
      </c>
      <c r="I1216" s="28">
        <f>_xlfn.XLOOKUP(C1216,'様式Ⅲ－1(女子)'!$D$19:$D$89,'様式Ⅲ－1(女子)'!$J$19:$J$89)</f>
        <v>0</v>
      </c>
    </row>
    <row r="1217" spans="1:9">
      <c r="A1217" s="265">
        <v>3216</v>
      </c>
      <c r="I1217" s="28">
        <f>_xlfn.XLOOKUP(C1217,'様式Ⅲ－1(女子)'!$D$19:$D$89,'様式Ⅲ－1(女子)'!$J$19:$J$89)</f>
        <v>0</v>
      </c>
    </row>
    <row r="1218" spans="1:9">
      <c r="A1218" s="265">
        <v>3217</v>
      </c>
      <c r="I1218" s="28">
        <f>_xlfn.XLOOKUP(C1218,'様式Ⅲ－1(女子)'!$D$19:$D$89,'様式Ⅲ－1(女子)'!$J$19:$J$89)</f>
        <v>0</v>
      </c>
    </row>
    <row r="1219" spans="1:9">
      <c r="A1219" s="265">
        <v>3218</v>
      </c>
      <c r="I1219" s="28">
        <f>_xlfn.XLOOKUP(C1219,'様式Ⅲ－1(女子)'!$D$19:$D$89,'様式Ⅲ－1(女子)'!$J$19:$J$89)</f>
        <v>0</v>
      </c>
    </row>
    <row r="1220" spans="1:9">
      <c r="A1220" s="265">
        <v>3219</v>
      </c>
      <c r="I1220" s="28">
        <f>_xlfn.XLOOKUP(C1220,'様式Ⅲ－1(女子)'!$D$19:$D$89,'様式Ⅲ－1(女子)'!$J$19:$J$89)</f>
        <v>0</v>
      </c>
    </row>
    <row r="1221" spans="1:9">
      <c r="A1221" s="265">
        <v>3220</v>
      </c>
      <c r="I1221" s="28">
        <f>_xlfn.XLOOKUP(C1221,'様式Ⅲ－1(女子)'!$D$19:$D$89,'様式Ⅲ－1(女子)'!$J$19:$J$89)</f>
        <v>0</v>
      </c>
    </row>
    <row r="1222" spans="1:9">
      <c r="A1222" s="265">
        <v>3221</v>
      </c>
      <c r="I1222" s="28">
        <f>_xlfn.XLOOKUP(C1222,'様式Ⅲ－1(女子)'!$D$19:$D$89,'様式Ⅲ－1(女子)'!$J$19:$J$89)</f>
        <v>0</v>
      </c>
    </row>
    <row r="1223" spans="1:9">
      <c r="A1223" s="265">
        <v>3222</v>
      </c>
      <c r="I1223" s="28">
        <f>_xlfn.XLOOKUP(C1223,'様式Ⅲ－1(女子)'!$D$19:$D$89,'様式Ⅲ－1(女子)'!$J$19:$J$89)</f>
        <v>0</v>
      </c>
    </row>
    <row r="1224" spans="1:9">
      <c r="A1224" s="265">
        <v>3223</v>
      </c>
      <c r="I1224" s="28">
        <f>_xlfn.XLOOKUP(C1224,'様式Ⅲ－1(女子)'!$D$19:$D$89,'様式Ⅲ－1(女子)'!$J$19:$J$89)</f>
        <v>0</v>
      </c>
    </row>
    <row r="1225" spans="1:9">
      <c r="A1225" s="265">
        <v>3224</v>
      </c>
      <c r="I1225" s="28">
        <f>_xlfn.XLOOKUP(C1225,'様式Ⅲ－1(女子)'!$D$19:$D$89,'様式Ⅲ－1(女子)'!$J$19:$J$89)</f>
        <v>0</v>
      </c>
    </row>
    <row r="1226" spans="1:9">
      <c r="A1226" s="265">
        <v>3225</v>
      </c>
      <c r="I1226" s="28">
        <f>_xlfn.XLOOKUP(C1226,'様式Ⅲ－1(女子)'!$D$19:$D$89,'様式Ⅲ－1(女子)'!$J$19:$J$89)</f>
        <v>0</v>
      </c>
    </row>
    <row r="1227" spans="1:9">
      <c r="A1227" s="265">
        <v>3226</v>
      </c>
      <c r="I1227" s="28">
        <f>_xlfn.XLOOKUP(C1227,'様式Ⅲ－1(女子)'!$D$19:$D$89,'様式Ⅲ－1(女子)'!$J$19:$J$89)</f>
        <v>0</v>
      </c>
    </row>
    <row r="1228" spans="1:9">
      <c r="A1228" s="265">
        <v>3227</v>
      </c>
      <c r="I1228" s="28">
        <f>_xlfn.XLOOKUP(C1228,'様式Ⅲ－1(女子)'!$D$19:$D$89,'様式Ⅲ－1(女子)'!$J$19:$J$89)</f>
        <v>0</v>
      </c>
    </row>
    <row r="1229" spans="1:9">
      <c r="A1229" s="265">
        <v>3228</v>
      </c>
      <c r="I1229" s="28">
        <f>_xlfn.XLOOKUP(C1229,'様式Ⅲ－1(女子)'!$D$19:$D$89,'様式Ⅲ－1(女子)'!$J$19:$J$89)</f>
        <v>0</v>
      </c>
    </row>
    <row r="1230" spans="1:9">
      <c r="A1230" s="265">
        <v>3229</v>
      </c>
      <c r="I1230" s="28">
        <f>_xlfn.XLOOKUP(C1230,'様式Ⅲ－1(女子)'!$D$19:$D$89,'様式Ⅲ－1(女子)'!$J$19:$J$89)</f>
        <v>0</v>
      </c>
    </row>
    <row r="1231" spans="1:9">
      <c r="A1231" s="265">
        <v>3230</v>
      </c>
      <c r="I1231" s="28">
        <f>_xlfn.XLOOKUP(C1231,'様式Ⅲ－1(女子)'!$D$19:$D$89,'様式Ⅲ－1(女子)'!$J$19:$J$89)</f>
        <v>0</v>
      </c>
    </row>
    <row r="1232" spans="1:9">
      <c r="A1232" s="265">
        <v>3231</v>
      </c>
      <c r="I1232" s="28">
        <f>_xlfn.XLOOKUP(C1232,'様式Ⅲ－1(女子)'!$D$19:$D$89,'様式Ⅲ－1(女子)'!$J$19:$J$89)</f>
        <v>0</v>
      </c>
    </row>
    <row r="1233" spans="1:9">
      <c r="A1233" s="265">
        <v>3232</v>
      </c>
      <c r="I1233" s="28">
        <f>_xlfn.XLOOKUP(C1233,'様式Ⅲ－1(女子)'!$D$19:$D$89,'様式Ⅲ－1(女子)'!$J$19:$J$89)</f>
        <v>0</v>
      </c>
    </row>
    <row r="1234" spans="1:9">
      <c r="A1234" s="265">
        <v>3233</v>
      </c>
      <c r="I1234" s="28">
        <f>_xlfn.XLOOKUP(C1234,'様式Ⅲ－1(女子)'!$D$19:$D$89,'様式Ⅲ－1(女子)'!$J$19:$J$89)</f>
        <v>0</v>
      </c>
    </row>
    <row r="1235" spans="1:9">
      <c r="A1235" s="265">
        <v>3234</v>
      </c>
      <c r="I1235" s="28">
        <f>_xlfn.XLOOKUP(C1235,'様式Ⅲ－1(女子)'!$D$19:$D$89,'様式Ⅲ－1(女子)'!$J$19:$J$89)</f>
        <v>0</v>
      </c>
    </row>
    <row r="1236" spans="1:9">
      <c r="A1236" s="265">
        <v>3235</v>
      </c>
      <c r="I1236" s="28">
        <f>_xlfn.XLOOKUP(C1236,'様式Ⅲ－1(女子)'!$D$19:$D$89,'様式Ⅲ－1(女子)'!$J$19:$J$89)</f>
        <v>0</v>
      </c>
    </row>
    <row r="1237" spans="1:9">
      <c r="A1237" s="265">
        <v>3236</v>
      </c>
      <c r="I1237" s="28">
        <f>_xlfn.XLOOKUP(C1237,'様式Ⅲ－1(女子)'!$D$19:$D$89,'様式Ⅲ－1(女子)'!$J$19:$J$89)</f>
        <v>0</v>
      </c>
    </row>
    <row r="1238" spans="1:9">
      <c r="A1238" s="265">
        <v>3237</v>
      </c>
      <c r="I1238" s="28">
        <f>_xlfn.XLOOKUP(C1238,'様式Ⅲ－1(女子)'!$D$19:$D$89,'様式Ⅲ－1(女子)'!$J$19:$J$89)</f>
        <v>0</v>
      </c>
    </row>
    <row r="1239" spans="1:9">
      <c r="A1239" s="265">
        <v>3238</v>
      </c>
      <c r="I1239" s="28">
        <f>_xlfn.XLOOKUP(C1239,'様式Ⅲ－1(女子)'!$D$19:$D$89,'様式Ⅲ－1(女子)'!$J$19:$J$89)</f>
        <v>0</v>
      </c>
    </row>
    <row r="1240" spans="1:9">
      <c r="A1240" s="265">
        <v>3239</v>
      </c>
      <c r="I1240" s="28">
        <f>_xlfn.XLOOKUP(C1240,'様式Ⅲ－1(女子)'!$D$19:$D$89,'様式Ⅲ－1(女子)'!$J$19:$J$89)</f>
        <v>0</v>
      </c>
    </row>
    <row r="1241" spans="1:9">
      <c r="A1241" s="265">
        <v>3240</v>
      </c>
      <c r="I1241" s="28">
        <f>_xlfn.XLOOKUP(C1241,'様式Ⅲ－1(女子)'!$D$19:$D$89,'様式Ⅲ－1(女子)'!$J$19:$J$89)</f>
        <v>0</v>
      </c>
    </row>
    <row r="1242" spans="1:9">
      <c r="A1242" s="265">
        <v>3241</v>
      </c>
      <c r="I1242" s="28">
        <f>_xlfn.XLOOKUP(C1242,'様式Ⅲ－1(女子)'!$D$19:$D$89,'様式Ⅲ－1(女子)'!$J$19:$J$89)</f>
        <v>0</v>
      </c>
    </row>
    <row r="1243" spans="1:9">
      <c r="A1243" s="265">
        <v>3242</v>
      </c>
      <c r="I1243" s="28">
        <f>_xlfn.XLOOKUP(C1243,'様式Ⅲ－1(女子)'!$D$19:$D$89,'様式Ⅲ－1(女子)'!$J$19:$J$89)</f>
        <v>0</v>
      </c>
    </row>
    <row r="1244" spans="1:9">
      <c r="A1244" s="265">
        <v>3243</v>
      </c>
      <c r="I1244" s="28">
        <f>_xlfn.XLOOKUP(C1244,'様式Ⅲ－1(女子)'!$D$19:$D$89,'様式Ⅲ－1(女子)'!$J$19:$J$89)</f>
        <v>0</v>
      </c>
    </row>
    <row r="1245" spans="1:9">
      <c r="A1245" s="265">
        <v>3244</v>
      </c>
      <c r="I1245" s="28">
        <f>_xlfn.XLOOKUP(C1245,'様式Ⅲ－1(女子)'!$D$19:$D$89,'様式Ⅲ－1(女子)'!$J$19:$J$89)</f>
        <v>0</v>
      </c>
    </row>
    <row r="1246" spans="1:9">
      <c r="A1246" s="265">
        <v>3245</v>
      </c>
      <c r="I1246" s="28">
        <f>_xlfn.XLOOKUP(C1246,'様式Ⅲ－1(女子)'!$D$19:$D$89,'様式Ⅲ－1(女子)'!$J$19:$J$89)</f>
        <v>0</v>
      </c>
    </row>
    <row r="1247" spans="1:9">
      <c r="A1247" s="265">
        <v>3246</v>
      </c>
      <c r="I1247" s="28">
        <f>_xlfn.XLOOKUP(C1247,'様式Ⅲ－1(女子)'!$D$19:$D$89,'様式Ⅲ－1(女子)'!$J$19:$J$89)</f>
        <v>0</v>
      </c>
    </row>
    <row r="1248" spans="1:9">
      <c r="A1248" s="265">
        <v>3247</v>
      </c>
      <c r="I1248" s="28">
        <f>_xlfn.XLOOKUP(C1248,'様式Ⅲ－1(女子)'!$D$19:$D$89,'様式Ⅲ－1(女子)'!$J$19:$J$89)</f>
        <v>0</v>
      </c>
    </row>
    <row r="1249" spans="1:9">
      <c r="A1249" s="265">
        <v>3248</v>
      </c>
      <c r="I1249" s="28">
        <f>_xlfn.XLOOKUP(C1249,'様式Ⅲ－1(女子)'!$D$19:$D$89,'様式Ⅲ－1(女子)'!$J$19:$J$89)</f>
        <v>0</v>
      </c>
    </row>
    <row r="1250" spans="1:9">
      <c r="A1250" s="265">
        <v>3249</v>
      </c>
      <c r="I1250" s="28">
        <f>_xlfn.XLOOKUP(C1250,'様式Ⅲ－1(女子)'!$D$19:$D$89,'様式Ⅲ－1(女子)'!$J$19:$J$89)</f>
        <v>0</v>
      </c>
    </row>
    <row r="1251" spans="1:9">
      <c r="A1251" s="265">
        <v>3250</v>
      </c>
      <c r="I1251" s="28">
        <f>_xlfn.XLOOKUP(C1251,'様式Ⅲ－1(女子)'!$D$19:$D$89,'様式Ⅲ－1(女子)'!$J$19:$J$89)</f>
        <v>0</v>
      </c>
    </row>
    <row r="1252" spans="1:9">
      <c r="A1252" s="265">
        <v>3251</v>
      </c>
      <c r="I1252" s="28">
        <f>_xlfn.XLOOKUP(C1252,'様式Ⅲ－1(女子)'!$D$19:$D$89,'様式Ⅲ－1(女子)'!$J$19:$J$89)</f>
        <v>0</v>
      </c>
    </row>
    <row r="1253" spans="1:9">
      <c r="A1253" s="265">
        <v>3252</v>
      </c>
      <c r="I1253" s="28">
        <f>_xlfn.XLOOKUP(C1253,'様式Ⅲ－1(女子)'!$D$19:$D$89,'様式Ⅲ－1(女子)'!$J$19:$J$89)</f>
        <v>0</v>
      </c>
    </row>
    <row r="1254" spans="1:9">
      <c r="A1254" s="265">
        <v>3253</v>
      </c>
      <c r="I1254" s="28">
        <f>_xlfn.XLOOKUP(C1254,'様式Ⅲ－1(女子)'!$D$19:$D$89,'様式Ⅲ－1(女子)'!$J$19:$J$89)</f>
        <v>0</v>
      </c>
    </row>
    <row r="1255" spans="1:9">
      <c r="A1255" s="265">
        <v>3254</v>
      </c>
      <c r="I1255" s="28">
        <f>_xlfn.XLOOKUP(C1255,'様式Ⅲ－1(女子)'!$D$19:$D$89,'様式Ⅲ－1(女子)'!$J$19:$J$89)</f>
        <v>0</v>
      </c>
    </row>
    <row r="1256" spans="1:9">
      <c r="A1256" s="265">
        <v>3255</v>
      </c>
      <c r="I1256" s="28">
        <f>_xlfn.XLOOKUP(C1256,'様式Ⅲ－1(女子)'!$D$19:$D$89,'様式Ⅲ－1(女子)'!$J$19:$J$89)</f>
        <v>0</v>
      </c>
    </row>
    <row r="1257" spans="1:9">
      <c r="A1257" s="265">
        <v>3256</v>
      </c>
      <c r="I1257" s="28">
        <f>_xlfn.XLOOKUP(C1257,'様式Ⅲ－1(女子)'!$D$19:$D$89,'様式Ⅲ－1(女子)'!$J$19:$J$89)</f>
        <v>0</v>
      </c>
    </row>
    <row r="1258" spans="1:9">
      <c r="A1258" s="265">
        <v>3257</v>
      </c>
      <c r="I1258" s="28">
        <f>_xlfn.XLOOKUP(C1258,'様式Ⅲ－1(女子)'!$D$19:$D$89,'様式Ⅲ－1(女子)'!$J$19:$J$89)</f>
        <v>0</v>
      </c>
    </row>
    <row r="1259" spans="1:9">
      <c r="A1259" s="265">
        <v>3258</v>
      </c>
      <c r="I1259" s="28">
        <f>_xlfn.XLOOKUP(C1259,'様式Ⅲ－1(女子)'!$D$19:$D$89,'様式Ⅲ－1(女子)'!$J$19:$J$89)</f>
        <v>0</v>
      </c>
    </row>
    <row r="1260" spans="1:9">
      <c r="A1260" s="265">
        <v>3259</v>
      </c>
      <c r="I1260" s="28">
        <f>_xlfn.XLOOKUP(C1260,'様式Ⅲ－1(女子)'!$D$19:$D$89,'様式Ⅲ－1(女子)'!$J$19:$J$89)</f>
        <v>0</v>
      </c>
    </row>
    <row r="1261" spans="1:9">
      <c r="A1261" s="265">
        <v>3260</v>
      </c>
      <c r="I1261" s="28">
        <f>_xlfn.XLOOKUP(C1261,'様式Ⅲ－1(女子)'!$D$19:$D$89,'様式Ⅲ－1(女子)'!$J$19:$J$89)</f>
        <v>0</v>
      </c>
    </row>
    <row r="1262" spans="1:9">
      <c r="A1262" s="265">
        <v>3261</v>
      </c>
      <c r="I1262" s="28">
        <f>_xlfn.XLOOKUP(C1262,'様式Ⅲ－1(女子)'!$D$19:$D$89,'様式Ⅲ－1(女子)'!$J$19:$J$89)</f>
        <v>0</v>
      </c>
    </row>
    <row r="1263" spans="1:9">
      <c r="A1263" s="265">
        <v>3262</v>
      </c>
      <c r="I1263" s="28">
        <f>_xlfn.XLOOKUP(C1263,'様式Ⅲ－1(女子)'!$D$19:$D$89,'様式Ⅲ－1(女子)'!$J$19:$J$89)</f>
        <v>0</v>
      </c>
    </row>
    <row r="1264" spans="1:9">
      <c r="A1264" s="265">
        <v>3263</v>
      </c>
      <c r="I1264" s="28">
        <f>_xlfn.XLOOKUP(C1264,'様式Ⅲ－1(女子)'!$D$19:$D$89,'様式Ⅲ－1(女子)'!$J$19:$J$89)</f>
        <v>0</v>
      </c>
    </row>
    <row r="1265" spans="1:9">
      <c r="A1265" s="265">
        <v>3264</v>
      </c>
      <c r="I1265" s="28">
        <f>_xlfn.XLOOKUP(C1265,'様式Ⅲ－1(女子)'!$D$19:$D$89,'様式Ⅲ－1(女子)'!$J$19:$J$89)</f>
        <v>0</v>
      </c>
    </row>
    <row r="1266" spans="1:9">
      <c r="A1266" s="265">
        <v>3265</v>
      </c>
      <c r="I1266" s="28">
        <f>_xlfn.XLOOKUP(C1266,'様式Ⅲ－1(女子)'!$D$19:$D$89,'様式Ⅲ－1(女子)'!$J$19:$J$89)</f>
        <v>0</v>
      </c>
    </row>
    <row r="1267" spans="1:9">
      <c r="A1267" s="265">
        <v>3266</v>
      </c>
      <c r="I1267" s="28">
        <f>_xlfn.XLOOKUP(C1267,'様式Ⅲ－1(女子)'!$D$19:$D$89,'様式Ⅲ－1(女子)'!$J$19:$J$89)</f>
        <v>0</v>
      </c>
    </row>
    <row r="1268" spans="1:9">
      <c r="A1268" s="265">
        <v>3267</v>
      </c>
      <c r="I1268" s="28">
        <f>_xlfn.XLOOKUP(C1268,'様式Ⅲ－1(女子)'!$D$19:$D$89,'様式Ⅲ－1(女子)'!$J$19:$J$89)</f>
        <v>0</v>
      </c>
    </row>
    <row r="1269" spans="1:9">
      <c r="A1269" s="265">
        <v>3268</v>
      </c>
      <c r="I1269" s="28">
        <f>_xlfn.XLOOKUP(C1269,'様式Ⅲ－1(女子)'!$D$19:$D$89,'様式Ⅲ－1(女子)'!$J$19:$J$89)</f>
        <v>0</v>
      </c>
    </row>
    <row r="1270" spans="1:9">
      <c r="A1270" s="265">
        <v>3269</v>
      </c>
      <c r="I1270" s="28">
        <f>_xlfn.XLOOKUP(C1270,'様式Ⅲ－1(女子)'!$D$19:$D$89,'様式Ⅲ－1(女子)'!$J$19:$J$89)</f>
        <v>0</v>
      </c>
    </row>
    <row r="1271" spans="1:9">
      <c r="A1271" s="265">
        <v>3270</v>
      </c>
      <c r="I1271" s="28">
        <f>_xlfn.XLOOKUP(C1271,'様式Ⅲ－1(女子)'!$D$19:$D$89,'様式Ⅲ－1(女子)'!$J$19:$J$89)</f>
        <v>0</v>
      </c>
    </row>
    <row r="1272" spans="1:9">
      <c r="A1272" s="265">
        <v>3271</v>
      </c>
      <c r="I1272" s="28">
        <f>_xlfn.XLOOKUP(C1272,'様式Ⅲ－1(女子)'!$D$19:$D$89,'様式Ⅲ－1(女子)'!$J$19:$J$89)</f>
        <v>0</v>
      </c>
    </row>
    <row r="1273" spans="1:9">
      <c r="A1273" s="265">
        <v>3272</v>
      </c>
      <c r="I1273" s="28">
        <f>_xlfn.XLOOKUP(C1273,'様式Ⅲ－1(女子)'!$D$19:$D$89,'様式Ⅲ－1(女子)'!$J$19:$J$89)</f>
        <v>0</v>
      </c>
    </row>
    <row r="1274" spans="1:9">
      <c r="A1274" s="265">
        <v>3273</v>
      </c>
      <c r="I1274" s="28">
        <f>_xlfn.XLOOKUP(C1274,'様式Ⅲ－1(女子)'!$D$19:$D$89,'様式Ⅲ－1(女子)'!$J$19:$J$89)</f>
        <v>0</v>
      </c>
    </row>
    <row r="1275" spans="1:9">
      <c r="A1275" s="265">
        <v>3274</v>
      </c>
      <c r="I1275" s="28">
        <f>_xlfn.XLOOKUP(C1275,'様式Ⅲ－1(女子)'!$D$19:$D$89,'様式Ⅲ－1(女子)'!$J$19:$J$89)</f>
        <v>0</v>
      </c>
    </row>
    <row r="1276" spans="1:9">
      <c r="A1276" s="265">
        <v>3275</v>
      </c>
      <c r="I1276" s="28">
        <f>_xlfn.XLOOKUP(C1276,'様式Ⅲ－1(女子)'!$D$19:$D$89,'様式Ⅲ－1(女子)'!$J$19:$J$89)</f>
        <v>0</v>
      </c>
    </row>
    <row r="1277" spans="1:9">
      <c r="A1277" s="265">
        <v>3276</v>
      </c>
      <c r="I1277" s="28">
        <f>_xlfn.XLOOKUP(C1277,'様式Ⅲ－1(女子)'!$D$19:$D$89,'様式Ⅲ－1(女子)'!$J$19:$J$89)</f>
        <v>0</v>
      </c>
    </row>
    <row r="1278" spans="1:9">
      <c r="A1278" s="265">
        <v>3277</v>
      </c>
      <c r="I1278" s="28">
        <f>_xlfn.XLOOKUP(C1278,'様式Ⅲ－1(女子)'!$D$19:$D$89,'様式Ⅲ－1(女子)'!$J$19:$J$89)</f>
        <v>0</v>
      </c>
    </row>
    <row r="1279" spans="1:9">
      <c r="A1279" s="265">
        <v>3278</v>
      </c>
      <c r="I1279" s="28">
        <f>_xlfn.XLOOKUP(C1279,'様式Ⅲ－1(女子)'!$D$19:$D$89,'様式Ⅲ－1(女子)'!$J$19:$J$89)</f>
        <v>0</v>
      </c>
    </row>
    <row r="1280" spans="1:9">
      <c r="A1280" s="265">
        <v>3279</v>
      </c>
      <c r="I1280" s="28">
        <f>_xlfn.XLOOKUP(C1280,'様式Ⅲ－1(女子)'!$D$19:$D$89,'様式Ⅲ－1(女子)'!$J$19:$J$89)</f>
        <v>0</v>
      </c>
    </row>
    <row r="1281" spans="1:9">
      <c r="A1281" s="265">
        <v>3280</v>
      </c>
      <c r="I1281" s="28">
        <f>_xlfn.XLOOKUP(C1281,'様式Ⅲ－1(女子)'!$D$19:$D$89,'様式Ⅲ－1(女子)'!$J$19:$J$89)</f>
        <v>0</v>
      </c>
    </row>
    <row r="1282" spans="1:9">
      <c r="A1282" s="265">
        <v>3281</v>
      </c>
      <c r="I1282" s="28">
        <f>_xlfn.XLOOKUP(C1282,'様式Ⅲ－1(女子)'!$D$19:$D$89,'様式Ⅲ－1(女子)'!$J$19:$J$89)</f>
        <v>0</v>
      </c>
    </row>
    <row r="1283" spans="1:9">
      <c r="A1283" s="265">
        <v>3282</v>
      </c>
      <c r="I1283" s="28">
        <f>_xlfn.XLOOKUP(C1283,'様式Ⅲ－1(女子)'!$D$19:$D$89,'様式Ⅲ－1(女子)'!$J$19:$J$89)</f>
        <v>0</v>
      </c>
    </row>
    <row r="1284" spans="1:9">
      <c r="A1284" s="265">
        <v>3283</v>
      </c>
      <c r="I1284" s="28">
        <f>_xlfn.XLOOKUP(C1284,'様式Ⅲ－1(女子)'!$D$19:$D$89,'様式Ⅲ－1(女子)'!$J$19:$J$89)</f>
        <v>0</v>
      </c>
    </row>
    <row r="1285" spans="1:9">
      <c r="A1285" s="265">
        <v>3284</v>
      </c>
      <c r="I1285" s="28">
        <f>_xlfn.XLOOKUP(C1285,'様式Ⅲ－1(女子)'!$D$19:$D$89,'様式Ⅲ－1(女子)'!$J$19:$J$89)</f>
        <v>0</v>
      </c>
    </row>
    <row r="1286" spans="1:9">
      <c r="A1286" s="265">
        <v>3285</v>
      </c>
      <c r="I1286" s="28">
        <f>_xlfn.XLOOKUP(C1286,'様式Ⅲ－1(女子)'!$D$19:$D$89,'様式Ⅲ－1(女子)'!$J$19:$J$89)</f>
        <v>0</v>
      </c>
    </row>
    <row r="1287" spans="1:9">
      <c r="A1287" s="265">
        <v>3286</v>
      </c>
      <c r="I1287" s="28">
        <f>_xlfn.XLOOKUP(C1287,'様式Ⅲ－1(女子)'!$D$19:$D$89,'様式Ⅲ－1(女子)'!$J$19:$J$89)</f>
        <v>0</v>
      </c>
    </row>
    <row r="1288" spans="1:9">
      <c r="A1288" s="265">
        <v>3287</v>
      </c>
      <c r="I1288" s="28">
        <f>_xlfn.XLOOKUP(C1288,'様式Ⅲ－1(女子)'!$D$19:$D$89,'様式Ⅲ－1(女子)'!$J$19:$J$89)</f>
        <v>0</v>
      </c>
    </row>
    <row r="1289" spans="1:9">
      <c r="A1289" s="265">
        <v>3288</v>
      </c>
      <c r="I1289" s="28">
        <f>_xlfn.XLOOKUP(C1289,'様式Ⅲ－1(女子)'!$D$19:$D$89,'様式Ⅲ－1(女子)'!$J$19:$J$89)</f>
        <v>0</v>
      </c>
    </row>
    <row r="1290" spans="1:9">
      <c r="A1290" s="265">
        <v>3289</v>
      </c>
      <c r="I1290" s="28">
        <f>_xlfn.XLOOKUP(C1290,'様式Ⅲ－1(女子)'!$D$19:$D$89,'様式Ⅲ－1(女子)'!$J$19:$J$89)</f>
        <v>0</v>
      </c>
    </row>
    <row r="1291" spans="1:9">
      <c r="A1291" s="265">
        <v>3290</v>
      </c>
      <c r="I1291" s="28">
        <f>_xlfn.XLOOKUP(C1291,'様式Ⅲ－1(女子)'!$D$19:$D$89,'様式Ⅲ－1(女子)'!$J$19:$J$89)</f>
        <v>0</v>
      </c>
    </row>
    <row r="1292" spans="1:9">
      <c r="A1292" s="265">
        <v>3291</v>
      </c>
      <c r="I1292" s="28">
        <f>_xlfn.XLOOKUP(C1292,'様式Ⅲ－1(女子)'!$D$19:$D$89,'様式Ⅲ－1(女子)'!$J$19:$J$89)</f>
        <v>0</v>
      </c>
    </row>
    <row r="1293" spans="1:9">
      <c r="A1293" s="265">
        <v>3292</v>
      </c>
      <c r="I1293" s="28">
        <f>_xlfn.XLOOKUP(C1293,'様式Ⅲ－1(女子)'!$D$19:$D$89,'様式Ⅲ－1(女子)'!$J$19:$J$89)</f>
        <v>0</v>
      </c>
    </row>
    <row r="1294" spans="1:9">
      <c r="A1294" s="265">
        <v>3293</v>
      </c>
      <c r="I1294" s="28">
        <f>_xlfn.XLOOKUP(C1294,'様式Ⅲ－1(女子)'!$D$19:$D$89,'様式Ⅲ－1(女子)'!$J$19:$J$89)</f>
        <v>0</v>
      </c>
    </row>
    <row r="1295" spans="1:9">
      <c r="A1295" s="265">
        <v>3294</v>
      </c>
      <c r="I1295" s="28">
        <f>_xlfn.XLOOKUP(C1295,'様式Ⅲ－1(女子)'!$D$19:$D$89,'様式Ⅲ－1(女子)'!$J$19:$J$89)</f>
        <v>0</v>
      </c>
    </row>
    <row r="1296" spans="1:9">
      <c r="A1296" s="265">
        <v>3295</v>
      </c>
      <c r="I1296" s="28">
        <f>_xlfn.XLOOKUP(C1296,'様式Ⅲ－1(女子)'!$D$19:$D$89,'様式Ⅲ－1(女子)'!$J$19:$J$89)</f>
        <v>0</v>
      </c>
    </row>
    <row r="1297" spans="1:9">
      <c r="A1297" s="265">
        <v>3296</v>
      </c>
      <c r="I1297" s="28">
        <f>_xlfn.XLOOKUP(C1297,'様式Ⅲ－1(女子)'!$D$19:$D$89,'様式Ⅲ－1(女子)'!$J$19:$J$89)</f>
        <v>0</v>
      </c>
    </row>
    <row r="1298" spans="1:9">
      <c r="A1298" s="265">
        <v>3297</v>
      </c>
      <c r="I1298" s="28">
        <f>_xlfn.XLOOKUP(C1298,'様式Ⅲ－1(女子)'!$D$19:$D$89,'様式Ⅲ－1(女子)'!$J$19:$J$89)</f>
        <v>0</v>
      </c>
    </row>
    <row r="1299" spans="1:9">
      <c r="A1299" s="265">
        <v>3298</v>
      </c>
      <c r="I1299" s="28">
        <f>_xlfn.XLOOKUP(C1299,'様式Ⅲ－1(女子)'!$D$19:$D$89,'様式Ⅲ－1(女子)'!$J$19:$J$89)</f>
        <v>0</v>
      </c>
    </row>
    <row r="1300" spans="1:9">
      <c r="A1300" s="265">
        <v>3299</v>
      </c>
      <c r="I1300" s="28">
        <f>_xlfn.XLOOKUP(C1300,'様式Ⅲ－1(女子)'!$D$19:$D$89,'様式Ⅲ－1(女子)'!$J$19:$J$89)</f>
        <v>0</v>
      </c>
    </row>
    <row r="1301" spans="1:9">
      <c r="A1301" s="265">
        <v>3300</v>
      </c>
      <c r="I1301" s="28">
        <f>_xlfn.XLOOKUP(C1301,'様式Ⅲ－1(女子)'!$D$19:$D$89,'様式Ⅲ－1(女子)'!$J$19:$J$89)</f>
        <v>0</v>
      </c>
    </row>
    <row r="1302" spans="1:9">
      <c r="A1302" s="265">
        <v>3301</v>
      </c>
      <c r="I1302" s="28">
        <f>_xlfn.XLOOKUP(C1302,'様式Ⅲ－1(女子)'!$D$19:$D$89,'様式Ⅲ－1(女子)'!$J$19:$J$89)</f>
        <v>0</v>
      </c>
    </row>
    <row r="1303" spans="1:9">
      <c r="A1303" s="265">
        <v>3302</v>
      </c>
      <c r="I1303" s="28">
        <f>_xlfn.XLOOKUP(C1303,'様式Ⅲ－1(女子)'!$D$19:$D$89,'様式Ⅲ－1(女子)'!$J$19:$J$89)</f>
        <v>0</v>
      </c>
    </row>
    <row r="1304" spans="1:9">
      <c r="A1304" s="265">
        <v>3303</v>
      </c>
      <c r="I1304" s="28">
        <f>_xlfn.XLOOKUP(C1304,'様式Ⅲ－1(女子)'!$D$19:$D$89,'様式Ⅲ－1(女子)'!$J$19:$J$89)</f>
        <v>0</v>
      </c>
    </row>
    <row r="1305" spans="1:9">
      <c r="A1305" s="265">
        <v>3304</v>
      </c>
      <c r="I1305" s="28">
        <f>_xlfn.XLOOKUP(C1305,'様式Ⅲ－1(女子)'!$D$19:$D$89,'様式Ⅲ－1(女子)'!$J$19:$J$89)</f>
        <v>0</v>
      </c>
    </row>
    <row r="1306" spans="1:9">
      <c r="A1306" s="265">
        <v>3305</v>
      </c>
      <c r="I1306" s="28">
        <f>_xlfn.XLOOKUP(C1306,'様式Ⅲ－1(女子)'!$D$19:$D$89,'様式Ⅲ－1(女子)'!$J$19:$J$89)</f>
        <v>0</v>
      </c>
    </row>
    <row r="1307" spans="1:9">
      <c r="A1307" s="265">
        <v>3306</v>
      </c>
      <c r="I1307" s="28">
        <f>_xlfn.XLOOKUP(C1307,'様式Ⅲ－1(女子)'!$D$19:$D$89,'様式Ⅲ－1(女子)'!$J$19:$J$89)</f>
        <v>0</v>
      </c>
    </row>
    <row r="1308" spans="1:9">
      <c r="A1308" s="265">
        <v>3307</v>
      </c>
      <c r="I1308" s="28">
        <f>_xlfn.XLOOKUP(C1308,'様式Ⅲ－1(女子)'!$D$19:$D$89,'様式Ⅲ－1(女子)'!$J$19:$J$89)</f>
        <v>0</v>
      </c>
    </row>
    <row r="1309" spans="1:9">
      <c r="A1309" s="265">
        <v>3308</v>
      </c>
      <c r="I1309" s="28">
        <f>_xlfn.XLOOKUP(C1309,'様式Ⅲ－1(女子)'!$D$19:$D$89,'様式Ⅲ－1(女子)'!$J$19:$J$89)</f>
        <v>0</v>
      </c>
    </row>
    <row r="1310" spans="1:9">
      <c r="A1310" s="265">
        <v>3309</v>
      </c>
      <c r="I1310" s="28">
        <f>_xlfn.XLOOKUP(C1310,'様式Ⅲ－1(女子)'!$D$19:$D$89,'様式Ⅲ－1(女子)'!$J$19:$J$89)</f>
        <v>0</v>
      </c>
    </row>
    <row r="1311" spans="1:9">
      <c r="A1311" s="265">
        <v>3310</v>
      </c>
      <c r="I1311" s="28">
        <f>_xlfn.XLOOKUP(C1311,'様式Ⅲ－1(女子)'!$D$19:$D$89,'様式Ⅲ－1(女子)'!$J$19:$J$89)</f>
        <v>0</v>
      </c>
    </row>
    <row r="1312" spans="1:9">
      <c r="A1312" s="265">
        <v>3311</v>
      </c>
      <c r="I1312" s="28">
        <f>_xlfn.XLOOKUP(C1312,'様式Ⅲ－1(女子)'!$D$19:$D$89,'様式Ⅲ－1(女子)'!$J$19:$J$89)</f>
        <v>0</v>
      </c>
    </row>
    <row r="1313" spans="1:9">
      <c r="A1313" s="265">
        <v>3312</v>
      </c>
      <c r="I1313" s="28">
        <f>_xlfn.XLOOKUP(C1313,'様式Ⅲ－1(女子)'!$D$19:$D$89,'様式Ⅲ－1(女子)'!$J$19:$J$89)</f>
        <v>0</v>
      </c>
    </row>
    <row r="1314" spans="1:9">
      <c r="A1314" s="265">
        <v>3313</v>
      </c>
      <c r="I1314" s="28">
        <f>_xlfn.XLOOKUP(C1314,'様式Ⅲ－1(女子)'!$D$19:$D$89,'様式Ⅲ－1(女子)'!$J$19:$J$89)</f>
        <v>0</v>
      </c>
    </row>
    <row r="1315" spans="1:9">
      <c r="A1315" s="265">
        <v>3314</v>
      </c>
      <c r="I1315" s="28">
        <f>_xlfn.XLOOKUP(C1315,'様式Ⅲ－1(女子)'!$D$19:$D$89,'様式Ⅲ－1(女子)'!$J$19:$J$89)</f>
        <v>0</v>
      </c>
    </row>
    <row r="1316" spans="1:9">
      <c r="A1316" s="265">
        <v>3315</v>
      </c>
      <c r="I1316" s="28">
        <f>_xlfn.XLOOKUP(C1316,'様式Ⅲ－1(女子)'!$D$19:$D$89,'様式Ⅲ－1(女子)'!$J$19:$J$89)</f>
        <v>0</v>
      </c>
    </row>
    <row r="1317" spans="1:9">
      <c r="A1317" s="265">
        <v>3316</v>
      </c>
      <c r="I1317" s="28">
        <f>_xlfn.XLOOKUP(C1317,'様式Ⅲ－1(女子)'!$D$19:$D$89,'様式Ⅲ－1(女子)'!$J$19:$J$89)</f>
        <v>0</v>
      </c>
    </row>
    <row r="1318" spans="1:9">
      <c r="A1318" s="265">
        <v>3317</v>
      </c>
      <c r="I1318" s="28">
        <f>_xlfn.XLOOKUP(C1318,'様式Ⅲ－1(女子)'!$D$19:$D$89,'様式Ⅲ－1(女子)'!$J$19:$J$89)</f>
        <v>0</v>
      </c>
    </row>
    <row r="1319" spans="1:9">
      <c r="A1319" s="265">
        <v>3318</v>
      </c>
      <c r="I1319" s="28">
        <f>_xlfn.XLOOKUP(C1319,'様式Ⅲ－1(女子)'!$D$19:$D$89,'様式Ⅲ－1(女子)'!$J$19:$J$89)</f>
        <v>0</v>
      </c>
    </row>
    <row r="1320" spans="1:9">
      <c r="A1320" s="265">
        <v>3319</v>
      </c>
      <c r="I1320" s="28">
        <f>_xlfn.XLOOKUP(C1320,'様式Ⅲ－1(女子)'!$D$19:$D$89,'様式Ⅲ－1(女子)'!$J$19:$J$89)</f>
        <v>0</v>
      </c>
    </row>
    <row r="1321" spans="1:9">
      <c r="A1321" s="265">
        <v>3320</v>
      </c>
      <c r="I1321" s="28">
        <f>_xlfn.XLOOKUP(C1321,'様式Ⅲ－1(女子)'!$D$19:$D$89,'様式Ⅲ－1(女子)'!$J$19:$J$89)</f>
        <v>0</v>
      </c>
    </row>
    <row r="1322" spans="1:9">
      <c r="A1322" s="265">
        <v>3321</v>
      </c>
      <c r="I1322" s="28">
        <f>_xlfn.XLOOKUP(C1322,'様式Ⅲ－1(女子)'!$D$19:$D$89,'様式Ⅲ－1(女子)'!$J$19:$J$89)</f>
        <v>0</v>
      </c>
    </row>
    <row r="1323" spans="1:9">
      <c r="A1323" s="265">
        <v>3322</v>
      </c>
      <c r="I1323" s="28">
        <f>_xlfn.XLOOKUP(C1323,'様式Ⅲ－1(女子)'!$D$19:$D$89,'様式Ⅲ－1(女子)'!$J$19:$J$89)</f>
        <v>0</v>
      </c>
    </row>
    <row r="1324" spans="1:9">
      <c r="A1324" s="265">
        <v>3323</v>
      </c>
      <c r="I1324" s="28">
        <f>_xlfn.XLOOKUP(C1324,'様式Ⅲ－1(女子)'!$D$19:$D$89,'様式Ⅲ－1(女子)'!$J$19:$J$89)</f>
        <v>0</v>
      </c>
    </row>
    <row r="1325" spans="1:9">
      <c r="A1325" s="265">
        <v>3324</v>
      </c>
      <c r="I1325" s="28">
        <f>_xlfn.XLOOKUP(C1325,'様式Ⅲ－1(女子)'!$D$19:$D$89,'様式Ⅲ－1(女子)'!$J$19:$J$89)</f>
        <v>0</v>
      </c>
    </row>
    <row r="1326" spans="1:9">
      <c r="A1326" s="265">
        <v>3325</v>
      </c>
      <c r="I1326" s="28">
        <f>_xlfn.XLOOKUP(C1326,'様式Ⅲ－1(女子)'!$D$19:$D$89,'様式Ⅲ－1(女子)'!$J$19:$J$89)</f>
        <v>0</v>
      </c>
    </row>
    <row r="1327" spans="1:9">
      <c r="A1327" s="265">
        <v>3326</v>
      </c>
      <c r="I1327" s="28">
        <f>_xlfn.XLOOKUP(C1327,'様式Ⅲ－1(女子)'!$D$19:$D$89,'様式Ⅲ－1(女子)'!$J$19:$J$89)</f>
        <v>0</v>
      </c>
    </row>
    <row r="1328" spans="1:9">
      <c r="A1328" s="265">
        <v>3327</v>
      </c>
      <c r="I1328" s="28">
        <f>_xlfn.XLOOKUP(C1328,'様式Ⅲ－1(女子)'!$D$19:$D$89,'様式Ⅲ－1(女子)'!$J$19:$J$89)</f>
        <v>0</v>
      </c>
    </row>
    <row r="1329" spans="1:9">
      <c r="A1329" s="265">
        <v>3328</v>
      </c>
      <c r="I1329" s="28">
        <f>_xlfn.XLOOKUP(C1329,'様式Ⅲ－1(女子)'!$D$19:$D$89,'様式Ⅲ－1(女子)'!$J$19:$J$89)</f>
        <v>0</v>
      </c>
    </row>
    <row r="1330" spans="1:9">
      <c r="A1330" s="265">
        <v>3329</v>
      </c>
      <c r="I1330" s="28">
        <f>_xlfn.XLOOKUP(C1330,'様式Ⅲ－1(女子)'!$D$19:$D$89,'様式Ⅲ－1(女子)'!$J$19:$J$89)</f>
        <v>0</v>
      </c>
    </row>
    <row r="1331" spans="1:9">
      <c r="A1331" s="265">
        <v>3330</v>
      </c>
      <c r="I1331" s="28">
        <f>_xlfn.XLOOKUP(C1331,'様式Ⅲ－1(女子)'!$D$19:$D$89,'様式Ⅲ－1(女子)'!$J$19:$J$89)</f>
        <v>0</v>
      </c>
    </row>
    <row r="1332" spans="1:9">
      <c r="A1332" s="265">
        <v>3331</v>
      </c>
      <c r="I1332" s="28">
        <f>_xlfn.XLOOKUP(C1332,'様式Ⅲ－1(女子)'!$D$19:$D$89,'様式Ⅲ－1(女子)'!$J$19:$J$89)</f>
        <v>0</v>
      </c>
    </row>
    <row r="1333" spans="1:9">
      <c r="A1333" s="265">
        <v>3332</v>
      </c>
      <c r="I1333" s="28">
        <f>_xlfn.XLOOKUP(C1333,'様式Ⅲ－1(女子)'!$D$19:$D$89,'様式Ⅲ－1(女子)'!$J$19:$J$89)</f>
        <v>0</v>
      </c>
    </row>
    <row r="1334" spans="1:9">
      <c r="A1334" s="265">
        <v>3333</v>
      </c>
      <c r="I1334" s="28">
        <f>_xlfn.XLOOKUP(C1334,'様式Ⅲ－1(女子)'!$D$19:$D$89,'様式Ⅲ－1(女子)'!$J$19:$J$89)</f>
        <v>0</v>
      </c>
    </row>
    <row r="1335" spans="1:9">
      <c r="A1335" s="265">
        <v>3334</v>
      </c>
      <c r="I1335" s="28">
        <f>_xlfn.XLOOKUP(C1335,'様式Ⅲ－1(女子)'!$D$19:$D$89,'様式Ⅲ－1(女子)'!$J$19:$J$89)</f>
        <v>0</v>
      </c>
    </row>
    <row r="1336" spans="1:9">
      <c r="A1336" s="265">
        <v>3335</v>
      </c>
      <c r="I1336" s="28">
        <f>_xlfn.XLOOKUP(C1336,'様式Ⅲ－1(女子)'!$D$19:$D$89,'様式Ⅲ－1(女子)'!$J$19:$J$89)</f>
        <v>0</v>
      </c>
    </row>
    <row r="1337" spans="1:9">
      <c r="A1337" s="265">
        <v>3336</v>
      </c>
      <c r="I1337" s="28">
        <f>_xlfn.XLOOKUP(C1337,'様式Ⅲ－1(女子)'!$D$19:$D$89,'様式Ⅲ－1(女子)'!$J$19:$J$89)</f>
        <v>0</v>
      </c>
    </row>
    <row r="1338" spans="1:9">
      <c r="A1338" s="265">
        <v>3337</v>
      </c>
      <c r="I1338" s="28">
        <f>_xlfn.XLOOKUP(C1338,'様式Ⅲ－1(女子)'!$D$19:$D$89,'様式Ⅲ－1(女子)'!$J$19:$J$89)</f>
        <v>0</v>
      </c>
    </row>
    <row r="1339" spans="1:9">
      <c r="A1339" s="265">
        <v>3338</v>
      </c>
      <c r="I1339" s="28">
        <f>_xlfn.XLOOKUP(C1339,'様式Ⅲ－1(女子)'!$D$19:$D$89,'様式Ⅲ－1(女子)'!$J$19:$J$89)</f>
        <v>0</v>
      </c>
    </row>
    <row r="1340" spans="1:9">
      <c r="A1340" s="265">
        <v>3339</v>
      </c>
      <c r="I1340" s="28">
        <f>_xlfn.XLOOKUP(C1340,'様式Ⅲ－1(女子)'!$D$19:$D$89,'様式Ⅲ－1(女子)'!$J$19:$J$89)</f>
        <v>0</v>
      </c>
    </row>
    <row r="1341" spans="1:9">
      <c r="A1341" s="265">
        <v>3340</v>
      </c>
      <c r="I1341" s="28">
        <f>_xlfn.XLOOKUP(C1341,'様式Ⅲ－1(女子)'!$D$19:$D$89,'様式Ⅲ－1(女子)'!$J$19:$J$89)</f>
        <v>0</v>
      </c>
    </row>
    <row r="1342" spans="1:9">
      <c r="A1342" s="265">
        <v>3341</v>
      </c>
      <c r="I1342" s="28">
        <f>_xlfn.XLOOKUP(C1342,'様式Ⅲ－1(女子)'!$D$19:$D$89,'様式Ⅲ－1(女子)'!$J$19:$J$89)</f>
        <v>0</v>
      </c>
    </row>
    <row r="1343" spans="1:9">
      <c r="A1343" s="265">
        <v>3342</v>
      </c>
      <c r="I1343" s="28">
        <f>_xlfn.XLOOKUP(C1343,'様式Ⅲ－1(女子)'!$D$19:$D$89,'様式Ⅲ－1(女子)'!$J$19:$J$89)</f>
        <v>0</v>
      </c>
    </row>
    <row r="1344" spans="1:9">
      <c r="A1344" s="265">
        <v>3343</v>
      </c>
      <c r="I1344" s="28">
        <f>_xlfn.XLOOKUP(C1344,'様式Ⅲ－1(女子)'!$D$19:$D$89,'様式Ⅲ－1(女子)'!$J$19:$J$89)</f>
        <v>0</v>
      </c>
    </row>
    <row r="1345" spans="1:9">
      <c r="A1345" s="265">
        <v>3344</v>
      </c>
      <c r="I1345" s="28">
        <f>_xlfn.XLOOKUP(C1345,'様式Ⅲ－1(女子)'!$D$19:$D$89,'様式Ⅲ－1(女子)'!$J$19:$J$89)</f>
        <v>0</v>
      </c>
    </row>
    <row r="1346" spans="1:9">
      <c r="A1346" s="265">
        <v>3345</v>
      </c>
      <c r="I1346" s="28">
        <f>_xlfn.XLOOKUP(C1346,'様式Ⅲ－1(女子)'!$D$19:$D$89,'様式Ⅲ－1(女子)'!$J$19:$J$89)</f>
        <v>0</v>
      </c>
    </row>
    <row r="1347" spans="1:9">
      <c r="A1347" s="265">
        <v>3346</v>
      </c>
      <c r="I1347" s="28">
        <f>_xlfn.XLOOKUP(C1347,'様式Ⅲ－1(女子)'!$D$19:$D$89,'様式Ⅲ－1(女子)'!$J$19:$J$89)</f>
        <v>0</v>
      </c>
    </row>
    <row r="1348" spans="1:9">
      <c r="A1348" s="265">
        <v>3347</v>
      </c>
      <c r="I1348" s="28">
        <f>_xlfn.XLOOKUP(C1348,'様式Ⅲ－1(女子)'!$D$19:$D$89,'様式Ⅲ－1(女子)'!$J$19:$J$89)</f>
        <v>0</v>
      </c>
    </row>
    <row r="1349" spans="1:9">
      <c r="A1349" s="265">
        <v>3348</v>
      </c>
      <c r="I1349" s="28">
        <f>_xlfn.XLOOKUP(C1349,'様式Ⅲ－1(女子)'!$D$19:$D$89,'様式Ⅲ－1(女子)'!$J$19:$J$89)</f>
        <v>0</v>
      </c>
    </row>
    <row r="1350" spans="1:9">
      <c r="A1350" s="265">
        <v>3349</v>
      </c>
      <c r="I1350" s="28">
        <f>_xlfn.XLOOKUP(C1350,'様式Ⅲ－1(女子)'!$D$19:$D$89,'様式Ⅲ－1(女子)'!$J$19:$J$89)</f>
        <v>0</v>
      </c>
    </row>
    <row r="1351" spans="1:9">
      <c r="A1351" s="265">
        <v>3350</v>
      </c>
      <c r="I1351" s="28">
        <f>_xlfn.XLOOKUP(C1351,'様式Ⅲ－1(女子)'!$D$19:$D$89,'様式Ⅲ－1(女子)'!$J$19:$J$89)</f>
        <v>0</v>
      </c>
    </row>
    <row r="1352" spans="1:9">
      <c r="A1352" s="265">
        <v>3351</v>
      </c>
      <c r="I1352" s="28">
        <f>_xlfn.XLOOKUP(C1352,'様式Ⅲ－1(女子)'!$D$19:$D$89,'様式Ⅲ－1(女子)'!$J$19:$J$89)</f>
        <v>0</v>
      </c>
    </row>
    <row r="1353" spans="1:9">
      <c r="A1353" s="265">
        <v>3352</v>
      </c>
      <c r="I1353" s="28">
        <f>_xlfn.XLOOKUP(C1353,'様式Ⅲ－1(女子)'!$D$19:$D$89,'様式Ⅲ－1(女子)'!$J$19:$J$89)</f>
        <v>0</v>
      </c>
    </row>
    <row r="1354" spans="1:9">
      <c r="A1354" s="265">
        <v>3353</v>
      </c>
      <c r="I1354" s="28">
        <f>_xlfn.XLOOKUP(C1354,'様式Ⅲ－1(女子)'!$D$19:$D$89,'様式Ⅲ－1(女子)'!$J$19:$J$89)</f>
        <v>0</v>
      </c>
    </row>
    <row r="1355" spans="1:9">
      <c r="A1355" s="265">
        <v>3354</v>
      </c>
      <c r="I1355" s="28">
        <f>_xlfn.XLOOKUP(C1355,'様式Ⅲ－1(女子)'!$D$19:$D$89,'様式Ⅲ－1(女子)'!$J$19:$J$89)</f>
        <v>0</v>
      </c>
    </row>
    <row r="1356" spans="1:9">
      <c r="A1356" s="265">
        <v>3355</v>
      </c>
      <c r="I1356" s="28">
        <f>_xlfn.XLOOKUP(C1356,'様式Ⅲ－1(女子)'!$D$19:$D$89,'様式Ⅲ－1(女子)'!$J$19:$J$89)</f>
        <v>0</v>
      </c>
    </row>
    <row r="1357" spans="1:9">
      <c r="A1357" s="265">
        <v>3356</v>
      </c>
      <c r="I1357" s="28">
        <f>_xlfn.XLOOKUP(C1357,'様式Ⅲ－1(女子)'!$D$19:$D$89,'様式Ⅲ－1(女子)'!$J$19:$J$89)</f>
        <v>0</v>
      </c>
    </row>
    <row r="1358" spans="1:9">
      <c r="A1358" s="265">
        <v>3357</v>
      </c>
      <c r="I1358" s="28">
        <f>_xlfn.XLOOKUP(C1358,'様式Ⅲ－1(女子)'!$D$19:$D$89,'様式Ⅲ－1(女子)'!$J$19:$J$89)</f>
        <v>0</v>
      </c>
    </row>
    <row r="1359" spans="1:9">
      <c r="A1359" s="265">
        <v>3358</v>
      </c>
      <c r="I1359" s="28">
        <f>_xlfn.XLOOKUP(C1359,'様式Ⅲ－1(女子)'!$D$19:$D$89,'様式Ⅲ－1(女子)'!$J$19:$J$89)</f>
        <v>0</v>
      </c>
    </row>
    <row r="1360" spans="1:9">
      <c r="A1360" s="265">
        <v>3359</v>
      </c>
      <c r="I1360" s="28">
        <f>_xlfn.XLOOKUP(C1360,'様式Ⅲ－1(女子)'!$D$19:$D$89,'様式Ⅲ－1(女子)'!$J$19:$J$89)</f>
        <v>0</v>
      </c>
    </row>
    <row r="1361" spans="1:9">
      <c r="A1361" s="265">
        <v>3360</v>
      </c>
      <c r="I1361" s="28">
        <f>_xlfn.XLOOKUP(C1361,'様式Ⅲ－1(女子)'!$D$19:$D$89,'様式Ⅲ－1(女子)'!$J$19:$J$89)</f>
        <v>0</v>
      </c>
    </row>
    <row r="1362" spans="1:9">
      <c r="A1362" s="265">
        <v>3361</v>
      </c>
      <c r="I1362" s="28">
        <f>_xlfn.XLOOKUP(C1362,'様式Ⅲ－1(女子)'!$D$19:$D$89,'様式Ⅲ－1(女子)'!$J$19:$J$89)</f>
        <v>0</v>
      </c>
    </row>
    <row r="1363" spans="1:9">
      <c r="A1363" s="265">
        <v>3362</v>
      </c>
      <c r="I1363" s="28">
        <f>_xlfn.XLOOKUP(C1363,'様式Ⅲ－1(女子)'!$D$19:$D$89,'様式Ⅲ－1(女子)'!$J$19:$J$89)</f>
        <v>0</v>
      </c>
    </row>
    <row r="1364" spans="1:9">
      <c r="A1364" s="265">
        <v>3363</v>
      </c>
      <c r="I1364" s="28">
        <f>_xlfn.XLOOKUP(C1364,'様式Ⅲ－1(女子)'!$D$19:$D$89,'様式Ⅲ－1(女子)'!$J$19:$J$89)</f>
        <v>0</v>
      </c>
    </row>
    <row r="1365" spans="1:9">
      <c r="A1365" s="265">
        <v>3364</v>
      </c>
      <c r="I1365" s="28">
        <f>_xlfn.XLOOKUP(C1365,'様式Ⅲ－1(女子)'!$D$19:$D$89,'様式Ⅲ－1(女子)'!$J$19:$J$89)</f>
        <v>0</v>
      </c>
    </row>
    <row r="1366" spans="1:9">
      <c r="A1366" s="265">
        <v>3365</v>
      </c>
      <c r="I1366" s="28">
        <f>_xlfn.XLOOKUP(C1366,'様式Ⅲ－1(女子)'!$D$19:$D$89,'様式Ⅲ－1(女子)'!$J$19:$J$89)</f>
        <v>0</v>
      </c>
    </row>
    <row r="1367" spans="1:9">
      <c r="A1367" s="265">
        <v>3366</v>
      </c>
      <c r="I1367" s="28">
        <f>_xlfn.XLOOKUP(C1367,'様式Ⅲ－1(女子)'!$D$19:$D$89,'様式Ⅲ－1(女子)'!$J$19:$J$89)</f>
        <v>0</v>
      </c>
    </row>
    <row r="1368" spans="1:9">
      <c r="A1368" s="265">
        <v>3367</v>
      </c>
      <c r="I1368" s="28">
        <f>_xlfn.XLOOKUP(C1368,'様式Ⅲ－1(女子)'!$D$19:$D$89,'様式Ⅲ－1(女子)'!$J$19:$J$89)</f>
        <v>0</v>
      </c>
    </row>
    <row r="1369" spans="1:9">
      <c r="A1369" s="265">
        <v>3368</v>
      </c>
      <c r="I1369" s="28">
        <f>_xlfn.XLOOKUP(C1369,'様式Ⅲ－1(女子)'!$D$19:$D$89,'様式Ⅲ－1(女子)'!$J$19:$J$89)</f>
        <v>0</v>
      </c>
    </row>
    <row r="1370" spans="1:9">
      <c r="A1370" s="265">
        <v>3369</v>
      </c>
      <c r="I1370" s="28">
        <f>_xlfn.XLOOKUP(C1370,'様式Ⅲ－1(女子)'!$D$19:$D$89,'様式Ⅲ－1(女子)'!$J$19:$J$89)</f>
        <v>0</v>
      </c>
    </row>
    <row r="1371" spans="1:9">
      <c r="A1371" s="265">
        <v>3370</v>
      </c>
      <c r="I1371" s="28">
        <f>_xlfn.XLOOKUP(C1371,'様式Ⅲ－1(女子)'!$D$19:$D$89,'様式Ⅲ－1(女子)'!$J$19:$J$89)</f>
        <v>0</v>
      </c>
    </row>
    <row r="1372" spans="1:9">
      <c r="A1372" s="265">
        <v>3371</v>
      </c>
      <c r="I1372" s="28">
        <f>_xlfn.XLOOKUP(C1372,'様式Ⅲ－1(女子)'!$D$19:$D$89,'様式Ⅲ－1(女子)'!$J$19:$J$89)</f>
        <v>0</v>
      </c>
    </row>
    <row r="1373" spans="1:9">
      <c r="A1373" s="265">
        <v>3372</v>
      </c>
      <c r="I1373" s="28">
        <f>_xlfn.XLOOKUP(C1373,'様式Ⅲ－1(女子)'!$D$19:$D$89,'様式Ⅲ－1(女子)'!$J$19:$J$89)</f>
        <v>0</v>
      </c>
    </row>
    <row r="1374" spans="1:9">
      <c r="A1374" s="265">
        <v>3373</v>
      </c>
      <c r="I1374" s="28">
        <f>_xlfn.XLOOKUP(C1374,'様式Ⅲ－1(女子)'!$D$19:$D$89,'様式Ⅲ－1(女子)'!$J$19:$J$89)</f>
        <v>0</v>
      </c>
    </row>
    <row r="1375" spans="1:9">
      <c r="A1375" s="265">
        <v>3374</v>
      </c>
      <c r="I1375" s="28">
        <f>_xlfn.XLOOKUP(C1375,'様式Ⅲ－1(女子)'!$D$19:$D$89,'様式Ⅲ－1(女子)'!$J$19:$J$89)</f>
        <v>0</v>
      </c>
    </row>
    <row r="1376" spans="1:9">
      <c r="A1376" s="265">
        <v>3375</v>
      </c>
      <c r="I1376" s="28">
        <f>_xlfn.XLOOKUP(C1376,'様式Ⅲ－1(女子)'!$D$19:$D$89,'様式Ⅲ－1(女子)'!$J$19:$J$89)</f>
        <v>0</v>
      </c>
    </row>
    <row r="1377" spans="1:9">
      <c r="A1377" s="265">
        <v>3376</v>
      </c>
      <c r="I1377" s="28">
        <f>_xlfn.XLOOKUP(C1377,'様式Ⅲ－1(女子)'!$D$19:$D$89,'様式Ⅲ－1(女子)'!$J$19:$J$89)</f>
        <v>0</v>
      </c>
    </row>
    <row r="1378" spans="1:9">
      <c r="A1378" s="265">
        <v>3377</v>
      </c>
      <c r="I1378" s="28">
        <f>_xlfn.XLOOKUP(C1378,'様式Ⅲ－1(女子)'!$D$19:$D$89,'様式Ⅲ－1(女子)'!$J$19:$J$89)</f>
        <v>0</v>
      </c>
    </row>
    <row r="1379" spans="1:9">
      <c r="A1379" s="265">
        <v>3378</v>
      </c>
      <c r="I1379" s="28">
        <f>_xlfn.XLOOKUP(C1379,'様式Ⅲ－1(女子)'!$D$19:$D$89,'様式Ⅲ－1(女子)'!$J$19:$J$89)</f>
        <v>0</v>
      </c>
    </row>
    <row r="1380" spans="1:9">
      <c r="A1380" s="265">
        <v>3379</v>
      </c>
      <c r="I1380" s="28">
        <f>_xlfn.XLOOKUP(C1380,'様式Ⅲ－1(女子)'!$D$19:$D$89,'様式Ⅲ－1(女子)'!$J$19:$J$89)</f>
        <v>0</v>
      </c>
    </row>
    <row r="1381" spans="1:9">
      <c r="A1381" s="265">
        <v>3380</v>
      </c>
      <c r="I1381" s="28">
        <f>_xlfn.XLOOKUP(C1381,'様式Ⅲ－1(女子)'!$D$19:$D$89,'様式Ⅲ－1(女子)'!$J$19:$J$89)</f>
        <v>0</v>
      </c>
    </row>
    <row r="1382" spans="1:9">
      <c r="A1382" s="265">
        <v>3381</v>
      </c>
      <c r="I1382" s="28">
        <f>_xlfn.XLOOKUP(C1382,'様式Ⅲ－1(女子)'!$D$19:$D$89,'様式Ⅲ－1(女子)'!$J$19:$J$89)</f>
        <v>0</v>
      </c>
    </row>
    <row r="1383" spans="1:9">
      <c r="A1383" s="265">
        <v>3382</v>
      </c>
      <c r="I1383" s="28">
        <f>_xlfn.XLOOKUP(C1383,'様式Ⅲ－1(女子)'!$D$19:$D$89,'様式Ⅲ－1(女子)'!$J$19:$J$89)</f>
        <v>0</v>
      </c>
    </row>
    <row r="1384" spans="1:9">
      <c r="A1384" s="265">
        <v>3383</v>
      </c>
      <c r="I1384" s="28">
        <f>_xlfn.XLOOKUP(C1384,'様式Ⅲ－1(女子)'!$D$19:$D$89,'様式Ⅲ－1(女子)'!$J$19:$J$89)</f>
        <v>0</v>
      </c>
    </row>
    <row r="1385" spans="1:9">
      <c r="A1385" s="265">
        <v>3384</v>
      </c>
      <c r="I1385" s="28">
        <f>_xlfn.XLOOKUP(C1385,'様式Ⅲ－1(女子)'!$D$19:$D$89,'様式Ⅲ－1(女子)'!$J$19:$J$89)</f>
        <v>0</v>
      </c>
    </row>
    <row r="1386" spans="1:9">
      <c r="A1386" s="265">
        <v>3385</v>
      </c>
      <c r="I1386" s="28">
        <f>_xlfn.XLOOKUP(C1386,'様式Ⅲ－1(女子)'!$D$19:$D$89,'様式Ⅲ－1(女子)'!$J$19:$J$89)</f>
        <v>0</v>
      </c>
    </row>
    <row r="1387" spans="1:9">
      <c r="A1387" s="265">
        <v>3386</v>
      </c>
      <c r="I1387" s="28">
        <f>_xlfn.XLOOKUP(C1387,'様式Ⅲ－1(女子)'!$D$19:$D$89,'様式Ⅲ－1(女子)'!$J$19:$J$89)</f>
        <v>0</v>
      </c>
    </row>
    <row r="1388" spans="1:9">
      <c r="A1388" s="265">
        <v>3387</v>
      </c>
      <c r="I1388" s="28">
        <f>_xlfn.XLOOKUP(C1388,'様式Ⅲ－1(女子)'!$D$19:$D$89,'様式Ⅲ－1(女子)'!$J$19:$J$89)</f>
        <v>0</v>
      </c>
    </row>
    <row r="1389" spans="1:9">
      <c r="A1389" s="265">
        <v>3388</v>
      </c>
      <c r="I1389" s="28">
        <f>_xlfn.XLOOKUP(C1389,'様式Ⅲ－1(女子)'!$D$19:$D$89,'様式Ⅲ－1(女子)'!$J$19:$J$89)</f>
        <v>0</v>
      </c>
    </row>
    <row r="1390" spans="1:9">
      <c r="A1390" s="265">
        <v>3389</v>
      </c>
      <c r="I1390" s="28">
        <f>_xlfn.XLOOKUP(C1390,'様式Ⅲ－1(女子)'!$D$19:$D$89,'様式Ⅲ－1(女子)'!$J$19:$J$89)</f>
        <v>0</v>
      </c>
    </row>
    <row r="1391" spans="1:9">
      <c r="A1391" s="265">
        <v>3390</v>
      </c>
      <c r="I1391" s="28">
        <f>_xlfn.XLOOKUP(C1391,'様式Ⅲ－1(女子)'!$D$19:$D$89,'様式Ⅲ－1(女子)'!$J$19:$J$89)</f>
        <v>0</v>
      </c>
    </row>
    <row r="1392" spans="1:9">
      <c r="A1392" s="265">
        <v>3391</v>
      </c>
      <c r="I1392" s="28">
        <f>_xlfn.XLOOKUP(C1392,'様式Ⅲ－1(女子)'!$D$19:$D$89,'様式Ⅲ－1(女子)'!$J$19:$J$89)</f>
        <v>0</v>
      </c>
    </row>
    <row r="1393" spans="1:9">
      <c r="A1393" s="265">
        <v>3392</v>
      </c>
      <c r="I1393" s="28">
        <f>_xlfn.XLOOKUP(C1393,'様式Ⅲ－1(女子)'!$D$19:$D$89,'様式Ⅲ－1(女子)'!$J$19:$J$89)</f>
        <v>0</v>
      </c>
    </row>
    <row r="1394" spans="1:9">
      <c r="A1394" s="265">
        <v>3393</v>
      </c>
      <c r="I1394" s="28">
        <f>_xlfn.XLOOKUP(C1394,'様式Ⅲ－1(女子)'!$D$19:$D$89,'様式Ⅲ－1(女子)'!$J$19:$J$89)</f>
        <v>0</v>
      </c>
    </row>
    <row r="1395" spans="1:9">
      <c r="A1395" s="265">
        <v>3394</v>
      </c>
      <c r="I1395" s="28">
        <f>_xlfn.XLOOKUP(C1395,'様式Ⅲ－1(女子)'!$D$19:$D$89,'様式Ⅲ－1(女子)'!$J$19:$J$89)</f>
        <v>0</v>
      </c>
    </row>
    <row r="1396" spans="1:9">
      <c r="A1396" s="265">
        <v>3395</v>
      </c>
      <c r="I1396" s="28">
        <f>_xlfn.XLOOKUP(C1396,'様式Ⅲ－1(女子)'!$D$19:$D$89,'様式Ⅲ－1(女子)'!$J$19:$J$89)</f>
        <v>0</v>
      </c>
    </row>
    <row r="1397" spans="1:9">
      <c r="A1397" s="265">
        <v>3396</v>
      </c>
      <c r="I1397" s="28">
        <f>_xlfn.XLOOKUP(C1397,'様式Ⅲ－1(女子)'!$D$19:$D$89,'様式Ⅲ－1(女子)'!$J$19:$J$89)</f>
        <v>0</v>
      </c>
    </row>
    <row r="1398" spans="1:9">
      <c r="A1398" s="265">
        <v>3397</v>
      </c>
      <c r="I1398" s="28">
        <f>_xlfn.XLOOKUP(C1398,'様式Ⅲ－1(女子)'!$D$19:$D$89,'様式Ⅲ－1(女子)'!$J$19:$J$89)</f>
        <v>0</v>
      </c>
    </row>
    <row r="1399" spans="1:9">
      <c r="A1399" s="265">
        <v>3398</v>
      </c>
      <c r="I1399" s="28">
        <f>_xlfn.XLOOKUP(C1399,'様式Ⅲ－1(女子)'!$D$19:$D$89,'様式Ⅲ－1(女子)'!$J$19:$J$89)</f>
        <v>0</v>
      </c>
    </row>
    <row r="1400" spans="1:9">
      <c r="A1400" s="265">
        <v>3399</v>
      </c>
      <c r="I1400" s="28">
        <f>_xlfn.XLOOKUP(C1400,'様式Ⅲ－1(女子)'!$D$19:$D$89,'様式Ⅲ－1(女子)'!$J$19:$J$89)</f>
        <v>0</v>
      </c>
    </row>
    <row r="1401" spans="1:9">
      <c r="A1401" s="265">
        <v>3400</v>
      </c>
      <c r="I1401" s="28">
        <f>_xlfn.XLOOKUP(C1401,'様式Ⅲ－1(女子)'!$D$19:$D$89,'様式Ⅲ－1(女子)'!$J$19:$J$89)</f>
        <v>0</v>
      </c>
    </row>
    <row r="1402" spans="1:9">
      <c r="A1402" s="265">
        <v>3401</v>
      </c>
      <c r="I1402" s="28">
        <f>_xlfn.XLOOKUP(C1402,'様式Ⅲ－1(女子)'!$D$19:$D$89,'様式Ⅲ－1(女子)'!$J$19:$J$89)</f>
        <v>0</v>
      </c>
    </row>
    <row r="1403" spans="1:9">
      <c r="A1403" s="265">
        <v>3402</v>
      </c>
      <c r="I1403" s="28">
        <f>_xlfn.XLOOKUP(C1403,'様式Ⅲ－1(女子)'!$D$19:$D$89,'様式Ⅲ－1(女子)'!$J$19:$J$89)</f>
        <v>0</v>
      </c>
    </row>
    <row r="1404" spans="1:9">
      <c r="A1404" s="265">
        <v>3403</v>
      </c>
      <c r="I1404" s="28">
        <f>_xlfn.XLOOKUP(C1404,'様式Ⅲ－1(女子)'!$D$19:$D$89,'様式Ⅲ－1(女子)'!$J$19:$J$89)</f>
        <v>0</v>
      </c>
    </row>
    <row r="1405" spans="1:9">
      <c r="A1405" s="265">
        <v>3404</v>
      </c>
      <c r="I1405" s="28">
        <f>_xlfn.XLOOKUP(C1405,'様式Ⅲ－1(女子)'!$D$19:$D$89,'様式Ⅲ－1(女子)'!$J$19:$J$89)</f>
        <v>0</v>
      </c>
    </row>
    <row r="1406" spans="1:9">
      <c r="A1406" s="265">
        <v>3405</v>
      </c>
      <c r="I1406" s="28">
        <f>_xlfn.XLOOKUP(C1406,'様式Ⅲ－1(女子)'!$D$19:$D$89,'様式Ⅲ－1(女子)'!$J$19:$J$89)</f>
        <v>0</v>
      </c>
    </row>
    <row r="1407" spans="1:9">
      <c r="A1407" s="265">
        <v>3406</v>
      </c>
      <c r="I1407" s="28">
        <f>_xlfn.XLOOKUP(C1407,'様式Ⅲ－1(女子)'!$D$19:$D$89,'様式Ⅲ－1(女子)'!$J$19:$J$89)</f>
        <v>0</v>
      </c>
    </row>
    <row r="1408" spans="1:9">
      <c r="A1408" s="265">
        <v>3407</v>
      </c>
      <c r="I1408" s="28">
        <f>_xlfn.XLOOKUP(C1408,'様式Ⅲ－1(女子)'!$D$19:$D$89,'様式Ⅲ－1(女子)'!$J$19:$J$89)</f>
        <v>0</v>
      </c>
    </row>
    <row r="1409" spans="1:9">
      <c r="A1409" s="265">
        <v>3408</v>
      </c>
      <c r="I1409" s="28">
        <f>_xlfn.XLOOKUP(C1409,'様式Ⅲ－1(女子)'!$D$19:$D$89,'様式Ⅲ－1(女子)'!$J$19:$J$89)</f>
        <v>0</v>
      </c>
    </row>
    <row r="1410" spans="1:9">
      <c r="A1410" s="265">
        <v>3409</v>
      </c>
      <c r="I1410" s="28">
        <f>_xlfn.XLOOKUP(C1410,'様式Ⅲ－1(女子)'!$D$19:$D$89,'様式Ⅲ－1(女子)'!$J$19:$J$89)</f>
        <v>0</v>
      </c>
    </row>
    <row r="1411" spans="1:9">
      <c r="A1411" s="265">
        <v>3410</v>
      </c>
      <c r="I1411" s="28">
        <f>_xlfn.XLOOKUP(C1411,'様式Ⅲ－1(女子)'!$D$19:$D$89,'様式Ⅲ－1(女子)'!$J$19:$J$89)</f>
        <v>0</v>
      </c>
    </row>
    <row r="1412" spans="1:9">
      <c r="A1412" s="265">
        <v>3411</v>
      </c>
      <c r="I1412" s="28">
        <f>_xlfn.XLOOKUP(C1412,'様式Ⅲ－1(女子)'!$D$19:$D$89,'様式Ⅲ－1(女子)'!$J$19:$J$89)</f>
        <v>0</v>
      </c>
    </row>
    <row r="1413" spans="1:9">
      <c r="A1413" s="265">
        <v>3412</v>
      </c>
      <c r="I1413" s="28">
        <f>_xlfn.XLOOKUP(C1413,'様式Ⅲ－1(女子)'!$D$19:$D$89,'様式Ⅲ－1(女子)'!$J$19:$J$89)</f>
        <v>0</v>
      </c>
    </row>
    <row r="1414" spans="1:9">
      <c r="A1414" s="265">
        <v>3413</v>
      </c>
      <c r="I1414" s="28">
        <f>_xlfn.XLOOKUP(C1414,'様式Ⅲ－1(女子)'!$D$19:$D$89,'様式Ⅲ－1(女子)'!$J$19:$J$89)</f>
        <v>0</v>
      </c>
    </row>
    <row r="1415" spans="1:9">
      <c r="A1415" s="265">
        <v>3414</v>
      </c>
      <c r="I1415" s="28">
        <f>_xlfn.XLOOKUP(C1415,'様式Ⅲ－1(女子)'!$D$19:$D$89,'様式Ⅲ－1(女子)'!$J$19:$J$89)</f>
        <v>0</v>
      </c>
    </row>
    <row r="1416" spans="1:9">
      <c r="A1416" s="265">
        <v>3415</v>
      </c>
      <c r="I1416" s="28">
        <f>_xlfn.XLOOKUP(C1416,'様式Ⅲ－1(女子)'!$D$19:$D$89,'様式Ⅲ－1(女子)'!$J$19:$J$89)</f>
        <v>0</v>
      </c>
    </row>
    <row r="1417" spans="1:9">
      <c r="A1417" s="265">
        <v>3416</v>
      </c>
      <c r="I1417" s="28">
        <f>_xlfn.XLOOKUP(C1417,'様式Ⅲ－1(女子)'!$D$19:$D$89,'様式Ⅲ－1(女子)'!$J$19:$J$89)</f>
        <v>0</v>
      </c>
    </row>
    <row r="1418" spans="1:9">
      <c r="A1418" s="265">
        <v>3417</v>
      </c>
      <c r="I1418" s="28">
        <f>_xlfn.XLOOKUP(C1418,'様式Ⅲ－1(女子)'!$D$19:$D$89,'様式Ⅲ－1(女子)'!$J$19:$J$89)</f>
        <v>0</v>
      </c>
    </row>
    <row r="1419" spans="1:9">
      <c r="A1419" s="265">
        <v>3418</v>
      </c>
      <c r="I1419" s="28">
        <f>_xlfn.XLOOKUP(C1419,'様式Ⅲ－1(女子)'!$D$19:$D$89,'様式Ⅲ－1(女子)'!$J$19:$J$89)</f>
        <v>0</v>
      </c>
    </row>
    <row r="1420" spans="1:9">
      <c r="A1420" s="265">
        <v>3419</v>
      </c>
      <c r="I1420" s="28">
        <f>_xlfn.XLOOKUP(C1420,'様式Ⅲ－1(女子)'!$D$19:$D$89,'様式Ⅲ－1(女子)'!$J$19:$J$89)</f>
        <v>0</v>
      </c>
    </row>
    <row r="1421" spans="1:9">
      <c r="A1421" s="265">
        <v>3420</v>
      </c>
      <c r="I1421" s="28">
        <f>_xlfn.XLOOKUP(C1421,'様式Ⅲ－1(女子)'!$D$19:$D$89,'様式Ⅲ－1(女子)'!$J$19:$J$89)</f>
        <v>0</v>
      </c>
    </row>
    <row r="1422" spans="1:9">
      <c r="A1422" s="265">
        <v>3421</v>
      </c>
      <c r="I1422" s="28">
        <f>_xlfn.XLOOKUP(C1422,'様式Ⅲ－1(女子)'!$D$19:$D$89,'様式Ⅲ－1(女子)'!$J$19:$J$89)</f>
        <v>0</v>
      </c>
    </row>
    <row r="1423" spans="1:9">
      <c r="A1423" s="265">
        <v>3422</v>
      </c>
      <c r="I1423" s="28">
        <f>_xlfn.XLOOKUP(C1423,'様式Ⅲ－1(女子)'!$D$19:$D$89,'様式Ⅲ－1(女子)'!$J$19:$J$89)</f>
        <v>0</v>
      </c>
    </row>
    <row r="1424" spans="1:9">
      <c r="A1424" s="265">
        <v>3423</v>
      </c>
      <c r="I1424" s="28">
        <f>_xlfn.XLOOKUP(C1424,'様式Ⅲ－1(女子)'!$D$19:$D$89,'様式Ⅲ－1(女子)'!$J$19:$J$89)</f>
        <v>0</v>
      </c>
    </row>
    <row r="1425" spans="1:9">
      <c r="A1425" s="265">
        <v>3424</v>
      </c>
      <c r="I1425" s="28">
        <f>_xlfn.XLOOKUP(C1425,'様式Ⅲ－1(女子)'!$D$19:$D$89,'様式Ⅲ－1(女子)'!$J$19:$J$89)</f>
        <v>0</v>
      </c>
    </row>
    <row r="1426" spans="1:9">
      <c r="A1426" s="265">
        <v>3425</v>
      </c>
      <c r="I1426" s="28">
        <f>_xlfn.XLOOKUP(C1426,'様式Ⅲ－1(女子)'!$D$19:$D$89,'様式Ⅲ－1(女子)'!$J$19:$J$89)</f>
        <v>0</v>
      </c>
    </row>
    <row r="1427" spans="1:9">
      <c r="A1427" s="265">
        <v>3426</v>
      </c>
      <c r="I1427" s="28">
        <f>_xlfn.XLOOKUP(C1427,'様式Ⅲ－1(女子)'!$D$19:$D$89,'様式Ⅲ－1(女子)'!$J$19:$J$89)</f>
        <v>0</v>
      </c>
    </row>
    <row r="1428" spans="1:9">
      <c r="A1428" s="265">
        <v>3427</v>
      </c>
      <c r="I1428" s="28">
        <f>_xlfn.XLOOKUP(C1428,'様式Ⅲ－1(女子)'!$D$19:$D$89,'様式Ⅲ－1(女子)'!$J$19:$J$89)</f>
        <v>0</v>
      </c>
    </row>
    <row r="1429" spans="1:9">
      <c r="A1429" s="265">
        <v>3428</v>
      </c>
      <c r="I1429" s="28">
        <f>_xlfn.XLOOKUP(C1429,'様式Ⅲ－1(女子)'!$D$19:$D$89,'様式Ⅲ－1(女子)'!$J$19:$J$89)</f>
        <v>0</v>
      </c>
    </row>
    <row r="1430" spans="1:9">
      <c r="A1430" s="265">
        <v>3429</v>
      </c>
      <c r="I1430" s="28">
        <f>_xlfn.XLOOKUP(C1430,'様式Ⅲ－1(女子)'!$D$19:$D$89,'様式Ⅲ－1(女子)'!$J$19:$J$89)</f>
        <v>0</v>
      </c>
    </row>
    <row r="1431" spans="1:9">
      <c r="A1431" s="265">
        <v>3430</v>
      </c>
      <c r="I1431" s="28">
        <f>_xlfn.XLOOKUP(C1431,'様式Ⅲ－1(女子)'!$D$19:$D$89,'様式Ⅲ－1(女子)'!$J$19:$J$89)</f>
        <v>0</v>
      </c>
    </row>
    <row r="1432" spans="1:9">
      <c r="A1432" s="265">
        <v>3431</v>
      </c>
      <c r="I1432" s="28">
        <f>_xlfn.XLOOKUP(C1432,'様式Ⅲ－1(女子)'!$D$19:$D$89,'様式Ⅲ－1(女子)'!$J$19:$J$89)</f>
        <v>0</v>
      </c>
    </row>
    <row r="1433" spans="1:9">
      <c r="A1433" s="265">
        <v>3432</v>
      </c>
      <c r="I1433" s="28">
        <f>_xlfn.XLOOKUP(C1433,'様式Ⅲ－1(女子)'!$D$19:$D$89,'様式Ⅲ－1(女子)'!$J$19:$J$89)</f>
        <v>0</v>
      </c>
    </row>
    <row r="1434" spans="1:9">
      <c r="A1434" s="265">
        <v>3433</v>
      </c>
      <c r="I1434" s="28">
        <f>_xlfn.XLOOKUP(C1434,'様式Ⅲ－1(女子)'!$D$19:$D$89,'様式Ⅲ－1(女子)'!$J$19:$J$89)</f>
        <v>0</v>
      </c>
    </row>
    <row r="1435" spans="1:9">
      <c r="A1435" s="265">
        <v>3434</v>
      </c>
      <c r="I1435" s="28">
        <f>_xlfn.XLOOKUP(C1435,'様式Ⅲ－1(女子)'!$D$19:$D$89,'様式Ⅲ－1(女子)'!$J$19:$J$89)</f>
        <v>0</v>
      </c>
    </row>
    <row r="1436" spans="1:9">
      <c r="A1436" s="265">
        <v>3435</v>
      </c>
      <c r="I1436" s="28">
        <f>_xlfn.XLOOKUP(C1436,'様式Ⅲ－1(女子)'!$D$19:$D$89,'様式Ⅲ－1(女子)'!$J$19:$J$89)</f>
        <v>0</v>
      </c>
    </row>
    <row r="1437" spans="1:9">
      <c r="A1437" s="265">
        <v>3436</v>
      </c>
      <c r="I1437" s="28">
        <f>_xlfn.XLOOKUP(C1437,'様式Ⅲ－1(女子)'!$D$19:$D$89,'様式Ⅲ－1(女子)'!$J$19:$J$89)</f>
        <v>0</v>
      </c>
    </row>
    <row r="1438" spans="1:9">
      <c r="A1438" s="265">
        <v>3437</v>
      </c>
      <c r="I1438" s="28">
        <f>_xlfn.XLOOKUP(C1438,'様式Ⅲ－1(女子)'!$D$19:$D$89,'様式Ⅲ－1(女子)'!$J$19:$J$89)</f>
        <v>0</v>
      </c>
    </row>
    <row r="1439" spans="1:9">
      <c r="A1439" s="265">
        <v>3438</v>
      </c>
      <c r="I1439" s="28">
        <f>_xlfn.XLOOKUP(C1439,'様式Ⅲ－1(女子)'!$D$19:$D$89,'様式Ⅲ－1(女子)'!$J$19:$J$89)</f>
        <v>0</v>
      </c>
    </row>
    <row r="1440" spans="1:9">
      <c r="A1440" s="265">
        <v>3439</v>
      </c>
      <c r="I1440" s="28">
        <f>_xlfn.XLOOKUP(C1440,'様式Ⅲ－1(女子)'!$D$19:$D$89,'様式Ⅲ－1(女子)'!$J$19:$J$89)</f>
        <v>0</v>
      </c>
    </row>
    <row r="1441" spans="1:9">
      <c r="A1441" s="265">
        <v>3440</v>
      </c>
      <c r="I1441" s="28">
        <f>_xlfn.XLOOKUP(C1441,'様式Ⅲ－1(女子)'!$D$19:$D$89,'様式Ⅲ－1(女子)'!$J$19:$J$89)</f>
        <v>0</v>
      </c>
    </row>
    <row r="1442" spans="1:9">
      <c r="A1442" s="265">
        <v>3441</v>
      </c>
      <c r="I1442" s="28">
        <f>_xlfn.XLOOKUP(C1442,'様式Ⅲ－1(女子)'!$D$19:$D$89,'様式Ⅲ－1(女子)'!$J$19:$J$89)</f>
        <v>0</v>
      </c>
    </row>
    <row r="1443" spans="1:9">
      <c r="A1443" s="265">
        <v>3442</v>
      </c>
      <c r="I1443" s="28">
        <f>_xlfn.XLOOKUP(C1443,'様式Ⅲ－1(女子)'!$D$19:$D$89,'様式Ⅲ－1(女子)'!$J$19:$J$89)</f>
        <v>0</v>
      </c>
    </row>
    <row r="1444" spans="1:9">
      <c r="A1444" s="265">
        <v>3443</v>
      </c>
      <c r="I1444" s="28">
        <f>_xlfn.XLOOKUP(C1444,'様式Ⅲ－1(女子)'!$D$19:$D$89,'様式Ⅲ－1(女子)'!$J$19:$J$89)</f>
        <v>0</v>
      </c>
    </row>
    <row r="1445" spans="1:9">
      <c r="A1445" s="265">
        <v>3444</v>
      </c>
      <c r="I1445" s="28">
        <f>_xlfn.XLOOKUP(C1445,'様式Ⅲ－1(女子)'!$D$19:$D$89,'様式Ⅲ－1(女子)'!$J$19:$J$89)</f>
        <v>0</v>
      </c>
    </row>
    <row r="1446" spans="1:9">
      <c r="A1446" s="265">
        <v>3445</v>
      </c>
      <c r="I1446" s="28">
        <f>_xlfn.XLOOKUP(C1446,'様式Ⅲ－1(女子)'!$D$19:$D$89,'様式Ⅲ－1(女子)'!$J$19:$J$89)</f>
        <v>0</v>
      </c>
    </row>
    <row r="1447" spans="1:9">
      <c r="A1447" s="265">
        <v>3446</v>
      </c>
      <c r="I1447" s="28">
        <f>_xlfn.XLOOKUP(C1447,'様式Ⅲ－1(女子)'!$D$19:$D$89,'様式Ⅲ－1(女子)'!$J$19:$J$89)</f>
        <v>0</v>
      </c>
    </row>
    <row r="1448" spans="1:9">
      <c r="A1448" s="265">
        <v>3447</v>
      </c>
      <c r="I1448" s="28">
        <f>_xlfn.XLOOKUP(C1448,'様式Ⅲ－1(女子)'!$D$19:$D$89,'様式Ⅲ－1(女子)'!$J$19:$J$89)</f>
        <v>0</v>
      </c>
    </row>
    <row r="1449" spans="1:9">
      <c r="A1449" s="265">
        <v>3448</v>
      </c>
      <c r="I1449" s="28">
        <f>_xlfn.XLOOKUP(C1449,'様式Ⅲ－1(女子)'!$D$19:$D$89,'様式Ⅲ－1(女子)'!$J$19:$J$89)</f>
        <v>0</v>
      </c>
    </row>
    <row r="1450" spans="1:9">
      <c r="A1450" s="265">
        <v>3449</v>
      </c>
      <c r="I1450" s="28">
        <f>_xlfn.XLOOKUP(C1450,'様式Ⅲ－1(女子)'!$D$19:$D$89,'様式Ⅲ－1(女子)'!$J$19:$J$89)</f>
        <v>0</v>
      </c>
    </row>
    <row r="1451" spans="1:9">
      <c r="A1451" s="265">
        <v>3450</v>
      </c>
      <c r="I1451" s="28">
        <f>_xlfn.XLOOKUP(C1451,'様式Ⅲ－1(女子)'!$D$19:$D$89,'様式Ⅲ－1(女子)'!$J$19:$J$89)</f>
        <v>0</v>
      </c>
    </row>
    <row r="1452" spans="1:9">
      <c r="A1452" s="265">
        <v>3451</v>
      </c>
      <c r="I1452" s="28">
        <f>_xlfn.XLOOKUP(C1452,'様式Ⅲ－1(女子)'!$D$19:$D$89,'様式Ⅲ－1(女子)'!$J$19:$J$89)</f>
        <v>0</v>
      </c>
    </row>
    <row r="1453" spans="1:9">
      <c r="A1453" s="265">
        <v>3452</v>
      </c>
      <c r="I1453" s="28">
        <f>_xlfn.XLOOKUP(C1453,'様式Ⅲ－1(女子)'!$D$19:$D$89,'様式Ⅲ－1(女子)'!$J$19:$J$89)</f>
        <v>0</v>
      </c>
    </row>
    <row r="1454" spans="1:9">
      <c r="A1454" s="265">
        <v>3453</v>
      </c>
      <c r="I1454" s="28">
        <f>_xlfn.XLOOKUP(C1454,'様式Ⅲ－1(女子)'!$D$19:$D$89,'様式Ⅲ－1(女子)'!$J$19:$J$89)</f>
        <v>0</v>
      </c>
    </row>
    <row r="1455" spans="1:9">
      <c r="A1455" s="265">
        <v>3454</v>
      </c>
      <c r="I1455" s="28">
        <f>_xlfn.XLOOKUP(C1455,'様式Ⅲ－1(女子)'!$D$19:$D$89,'様式Ⅲ－1(女子)'!$J$19:$J$89)</f>
        <v>0</v>
      </c>
    </row>
    <row r="1456" spans="1:9">
      <c r="A1456" s="265">
        <v>3455</v>
      </c>
      <c r="I1456" s="28">
        <f>_xlfn.XLOOKUP(C1456,'様式Ⅲ－1(女子)'!$D$19:$D$89,'様式Ⅲ－1(女子)'!$J$19:$J$89)</f>
        <v>0</v>
      </c>
    </row>
    <row r="1457" spans="1:9">
      <c r="A1457" s="265">
        <v>3456</v>
      </c>
      <c r="I1457" s="28">
        <f>_xlfn.XLOOKUP(C1457,'様式Ⅲ－1(女子)'!$D$19:$D$89,'様式Ⅲ－1(女子)'!$J$19:$J$89)</f>
        <v>0</v>
      </c>
    </row>
    <row r="1458" spans="1:9">
      <c r="A1458" s="265">
        <v>3457</v>
      </c>
      <c r="I1458" s="28">
        <f>_xlfn.XLOOKUP(C1458,'様式Ⅲ－1(女子)'!$D$19:$D$89,'様式Ⅲ－1(女子)'!$J$19:$J$89)</f>
        <v>0</v>
      </c>
    </row>
    <row r="1459" spans="1:9">
      <c r="A1459" s="265">
        <v>3458</v>
      </c>
      <c r="I1459" s="28">
        <f>_xlfn.XLOOKUP(C1459,'様式Ⅲ－1(女子)'!$D$19:$D$89,'様式Ⅲ－1(女子)'!$J$19:$J$89)</f>
        <v>0</v>
      </c>
    </row>
    <row r="1460" spans="1:9">
      <c r="A1460" s="265">
        <v>3459</v>
      </c>
      <c r="I1460" s="28">
        <f>_xlfn.XLOOKUP(C1460,'様式Ⅲ－1(女子)'!$D$19:$D$89,'様式Ⅲ－1(女子)'!$J$19:$J$89)</f>
        <v>0</v>
      </c>
    </row>
    <row r="1461" spans="1:9">
      <c r="A1461" s="265">
        <v>3460</v>
      </c>
      <c r="I1461" s="28">
        <f>_xlfn.XLOOKUP(C1461,'様式Ⅲ－1(女子)'!$D$19:$D$89,'様式Ⅲ－1(女子)'!$J$19:$J$89)</f>
        <v>0</v>
      </c>
    </row>
    <row r="1462" spans="1:9">
      <c r="A1462" s="265">
        <v>3461</v>
      </c>
      <c r="I1462" s="28">
        <f>_xlfn.XLOOKUP(C1462,'様式Ⅲ－1(女子)'!$D$19:$D$89,'様式Ⅲ－1(女子)'!$J$19:$J$89)</f>
        <v>0</v>
      </c>
    </row>
    <row r="1463" spans="1:9">
      <c r="A1463" s="265">
        <v>3462</v>
      </c>
      <c r="I1463" s="28">
        <f>_xlfn.XLOOKUP(C1463,'様式Ⅲ－1(女子)'!$D$19:$D$89,'様式Ⅲ－1(女子)'!$J$19:$J$89)</f>
        <v>0</v>
      </c>
    </row>
    <row r="1464" spans="1:9">
      <c r="A1464" s="265">
        <v>3463</v>
      </c>
      <c r="I1464" s="28">
        <f>_xlfn.XLOOKUP(C1464,'様式Ⅲ－1(女子)'!$D$19:$D$89,'様式Ⅲ－1(女子)'!$J$19:$J$89)</f>
        <v>0</v>
      </c>
    </row>
    <row r="1465" spans="1:9">
      <c r="A1465" s="265">
        <v>3464</v>
      </c>
      <c r="I1465" s="28">
        <f>_xlfn.XLOOKUP(C1465,'様式Ⅲ－1(女子)'!$D$19:$D$89,'様式Ⅲ－1(女子)'!$J$19:$J$89)</f>
        <v>0</v>
      </c>
    </row>
    <row r="1466" spans="1:9">
      <c r="A1466" s="265">
        <v>3465</v>
      </c>
      <c r="I1466" s="28">
        <f>_xlfn.XLOOKUP(C1466,'様式Ⅲ－1(女子)'!$D$19:$D$89,'様式Ⅲ－1(女子)'!$J$19:$J$89)</f>
        <v>0</v>
      </c>
    </row>
    <row r="1467" spans="1:9">
      <c r="A1467" s="265">
        <v>3466</v>
      </c>
      <c r="I1467" s="28">
        <f>_xlfn.XLOOKUP(C1467,'様式Ⅲ－1(女子)'!$D$19:$D$89,'様式Ⅲ－1(女子)'!$J$19:$J$89)</f>
        <v>0</v>
      </c>
    </row>
    <row r="1468" spans="1:9">
      <c r="A1468" s="265">
        <v>3467</v>
      </c>
      <c r="I1468" s="28">
        <f>_xlfn.XLOOKUP(C1468,'様式Ⅲ－1(女子)'!$D$19:$D$89,'様式Ⅲ－1(女子)'!$J$19:$J$89)</f>
        <v>0</v>
      </c>
    </row>
    <row r="1469" spans="1:9">
      <c r="A1469" s="265">
        <v>3468</v>
      </c>
      <c r="I1469" s="28">
        <f>_xlfn.XLOOKUP(C1469,'様式Ⅲ－1(女子)'!$D$19:$D$89,'様式Ⅲ－1(女子)'!$J$19:$J$89)</f>
        <v>0</v>
      </c>
    </row>
    <row r="1470" spans="1:9">
      <c r="A1470" s="265">
        <v>3469</v>
      </c>
      <c r="I1470" s="28">
        <f>_xlfn.XLOOKUP(C1470,'様式Ⅲ－1(女子)'!$D$19:$D$89,'様式Ⅲ－1(女子)'!$J$19:$J$89)</f>
        <v>0</v>
      </c>
    </row>
    <row r="1471" spans="1:9">
      <c r="A1471" s="265">
        <v>3470</v>
      </c>
      <c r="I1471" s="28">
        <f>_xlfn.XLOOKUP(C1471,'様式Ⅲ－1(女子)'!$D$19:$D$89,'様式Ⅲ－1(女子)'!$J$19:$J$89)</f>
        <v>0</v>
      </c>
    </row>
    <row r="1472" spans="1:9">
      <c r="A1472" s="265">
        <v>3471</v>
      </c>
      <c r="I1472" s="28">
        <f>_xlfn.XLOOKUP(C1472,'様式Ⅲ－1(女子)'!$D$19:$D$89,'様式Ⅲ－1(女子)'!$J$19:$J$89)</f>
        <v>0</v>
      </c>
    </row>
    <row r="1473" spans="1:9">
      <c r="A1473" s="265">
        <v>3472</v>
      </c>
      <c r="I1473" s="28">
        <f>_xlfn.XLOOKUP(C1473,'様式Ⅲ－1(女子)'!$D$19:$D$89,'様式Ⅲ－1(女子)'!$J$19:$J$89)</f>
        <v>0</v>
      </c>
    </row>
    <row r="1474" spans="1:9">
      <c r="A1474" s="265">
        <v>3473</v>
      </c>
      <c r="I1474" s="28">
        <f>_xlfn.XLOOKUP(C1474,'様式Ⅲ－1(女子)'!$D$19:$D$89,'様式Ⅲ－1(女子)'!$J$19:$J$89)</f>
        <v>0</v>
      </c>
    </row>
    <row r="1475" spans="1:9">
      <c r="A1475" s="265">
        <v>3474</v>
      </c>
      <c r="I1475" s="28">
        <f>_xlfn.XLOOKUP(C1475,'様式Ⅲ－1(女子)'!$D$19:$D$89,'様式Ⅲ－1(女子)'!$J$19:$J$89)</f>
        <v>0</v>
      </c>
    </row>
    <row r="1476" spans="1:9">
      <c r="A1476" s="265">
        <v>3475</v>
      </c>
      <c r="I1476" s="28">
        <f>_xlfn.XLOOKUP(C1476,'様式Ⅲ－1(女子)'!$D$19:$D$89,'様式Ⅲ－1(女子)'!$J$19:$J$89)</f>
        <v>0</v>
      </c>
    </row>
    <row r="1477" spans="1:9">
      <c r="A1477" s="265">
        <v>3476</v>
      </c>
      <c r="I1477" s="28">
        <f>_xlfn.XLOOKUP(C1477,'様式Ⅲ－1(女子)'!$D$19:$D$89,'様式Ⅲ－1(女子)'!$J$19:$J$89)</f>
        <v>0</v>
      </c>
    </row>
    <row r="1478" spans="1:9">
      <c r="A1478" s="265">
        <v>3477</v>
      </c>
      <c r="I1478" s="28">
        <f>_xlfn.XLOOKUP(C1478,'様式Ⅲ－1(女子)'!$D$19:$D$89,'様式Ⅲ－1(女子)'!$J$19:$J$89)</f>
        <v>0</v>
      </c>
    </row>
    <row r="1479" spans="1:9">
      <c r="A1479" s="265">
        <v>3478</v>
      </c>
      <c r="I1479" s="28">
        <f>_xlfn.XLOOKUP(C1479,'様式Ⅲ－1(女子)'!$D$19:$D$89,'様式Ⅲ－1(女子)'!$J$19:$J$89)</f>
        <v>0</v>
      </c>
    </row>
    <row r="1480" spans="1:9">
      <c r="A1480" s="265">
        <v>3479</v>
      </c>
      <c r="I1480" s="28">
        <f>_xlfn.XLOOKUP(C1480,'様式Ⅲ－1(女子)'!$D$19:$D$89,'様式Ⅲ－1(女子)'!$J$19:$J$89)</f>
        <v>0</v>
      </c>
    </row>
    <row r="1481" spans="1:9">
      <c r="A1481" s="265">
        <v>3480</v>
      </c>
      <c r="I1481" s="28">
        <f>_xlfn.XLOOKUP(C1481,'様式Ⅲ－1(女子)'!$D$19:$D$89,'様式Ⅲ－1(女子)'!$J$19:$J$89)</f>
        <v>0</v>
      </c>
    </row>
    <row r="1482" spans="1:9">
      <c r="A1482" s="265">
        <v>3481</v>
      </c>
      <c r="I1482" s="28">
        <f>_xlfn.XLOOKUP(C1482,'様式Ⅲ－1(女子)'!$D$19:$D$89,'様式Ⅲ－1(女子)'!$J$19:$J$89)</f>
        <v>0</v>
      </c>
    </row>
    <row r="1483" spans="1:9">
      <c r="A1483" s="265">
        <v>3482</v>
      </c>
      <c r="I1483" s="28">
        <f>_xlfn.XLOOKUP(C1483,'様式Ⅲ－1(女子)'!$D$19:$D$89,'様式Ⅲ－1(女子)'!$J$19:$J$89)</f>
        <v>0</v>
      </c>
    </row>
    <row r="1484" spans="1:9">
      <c r="A1484" s="265">
        <v>3483</v>
      </c>
      <c r="I1484" s="28">
        <f>_xlfn.XLOOKUP(C1484,'様式Ⅲ－1(女子)'!$D$19:$D$89,'様式Ⅲ－1(女子)'!$J$19:$J$89)</f>
        <v>0</v>
      </c>
    </row>
    <row r="1485" spans="1:9">
      <c r="A1485" s="265">
        <v>3484</v>
      </c>
      <c r="I1485" s="28">
        <f>_xlfn.XLOOKUP(C1485,'様式Ⅲ－1(女子)'!$D$19:$D$89,'様式Ⅲ－1(女子)'!$J$19:$J$89)</f>
        <v>0</v>
      </c>
    </row>
    <row r="1486" spans="1:9">
      <c r="A1486" s="265">
        <v>3485</v>
      </c>
      <c r="I1486" s="28">
        <f>_xlfn.XLOOKUP(C1486,'様式Ⅲ－1(女子)'!$D$19:$D$89,'様式Ⅲ－1(女子)'!$J$19:$J$89)</f>
        <v>0</v>
      </c>
    </row>
    <row r="1487" spans="1:9">
      <c r="A1487" s="265">
        <v>3486</v>
      </c>
      <c r="I1487" s="28">
        <f>_xlfn.XLOOKUP(C1487,'様式Ⅲ－1(女子)'!$D$19:$D$89,'様式Ⅲ－1(女子)'!$J$19:$J$89)</f>
        <v>0</v>
      </c>
    </row>
    <row r="1488" spans="1:9">
      <c r="A1488" s="265">
        <v>3487</v>
      </c>
      <c r="I1488" s="28">
        <f>_xlfn.XLOOKUP(C1488,'様式Ⅲ－1(女子)'!$D$19:$D$89,'様式Ⅲ－1(女子)'!$J$19:$J$89)</f>
        <v>0</v>
      </c>
    </row>
    <row r="1489" spans="1:9">
      <c r="A1489" s="265">
        <v>3488</v>
      </c>
      <c r="I1489" s="28">
        <f>_xlfn.XLOOKUP(C1489,'様式Ⅲ－1(女子)'!$D$19:$D$89,'様式Ⅲ－1(女子)'!$J$19:$J$89)</f>
        <v>0</v>
      </c>
    </row>
    <row r="1490" spans="1:9">
      <c r="A1490" s="265">
        <v>3489</v>
      </c>
      <c r="I1490" s="28">
        <f>_xlfn.XLOOKUP(C1490,'様式Ⅲ－1(女子)'!$D$19:$D$89,'様式Ⅲ－1(女子)'!$J$19:$J$89)</f>
        <v>0</v>
      </c>
    </row>
    <row r="1491" spans="1:9">
      <c r="A1491" s="265">
        <v>3490</v>
      </c>
      <c r="I1491" s="28">
        <f>_xlfn.XLOOKUP(C1491,'様式Ⅲ－1(女子)'!$D$19:$D$89,'様式Ⅲ－1(女子)'!$J$19:$J$89)</f>
        <v>0</v>
      </c>
    </row>
    <row r="1492" spans="1:9">
      <c r="A1492" s="265">
        <v>3491</v>
      </c>
      <c r="I1492" s="28">
        <f>_xlfn.XLOOKUP(C1492,'様式Ⅲ－1(女子)'!$D$19:$D$89,'様式Ⅲ－1(女子)'!$J$19:$J$89)</f>
        <v>0</v>
      </c>
    </row>
    <row r="1493" spans="1:9">
      <c r="A1493" s="265">
        <v>3492</v>
      </c>
      <c r="I1493" s="28">
        <f>_xlfn.XLOOKUP(C1493,'様式Ⅲ－1(女子)'!$D$19:$D$89,'様式Ⅲ－1(女子)'!$J$19:$J$89)</f>
        <v>0</v>
      </c>
    </row>
    <row r="1494" spans="1:9">
      <c r="A1494" s="265">
        <v>3493</v>
      </c>
      <c r="I1494" s="28">
        <f>_xlfn.XLOOKUP(C1494,'様式Ⅲ－1(女子)'!$D$19:$D$89,'様式Ⅲ－1(女子)'!$J$19:$J$89)</f>
        <v>0</v>
      </c>
    </row>
    <row r="1495" spans="1:9">
      <c r="A1495" s="265">
        <v>3494</v>
      </c>
      <c r="I1495" s="28">
        <f>_xlfn.XLOOKUP(C1495,'様式Ⅲ－1(女子)'!$D$19:$D$89,'様式Ⅲ－1(女子)'!$J$19:$J$89)</f>
        <v>0</v>
      </c>
    </row>
    <row r="1496" spans="1:9">
      <c r="A1496" s="265">
        <v>3495</v>
      </c>
      <c r="I1496" s="28">
        <f>_xlfn.XLOOKUP(C1496,'様式Ⅲ－1(女子)'!$D$19:$D$89,'様式Ⅲ－1(女子)'!$J$19:$J$89)</f>
        <v>0</v>
      </c>
    </row>
    <row r="1497" spans="1:9">
      <c r="A1497" s="265">
        <v>3496</v>
      </c>
      <c r="I1497" s="28">
        <f>_xlfn.XLOOKUP(C1497,'様式Ⅲ－1(女子)'!$D$19:$D$89,'様式Ⅲ－1(女子)'!$J$19:$J$89)</f>
        <v>0</v>
      </c>
    </row>
    <row r="1498" spans="1:9">
      <c r="A1498" s="265">
        <v>3497</v>
      </c>
      <c r="I1498" s="28">
        <f>_xlfn.XLOOKUP(C1498,'様式Ⅲ－1(女子)'!$D$19:$D$89,'様式Ⅲ－1(女子)'!$J$19:$J$89)</f>
        <v>0</v>
      </c>
    </row>
    <row r="1499" spans="1:9">
      <c r="A1499" s="265">
        <v>3498</v>
      </c>
      <c r="I1499" s="28">
        <f>_xlfn.XLOOKUP(C1499,'様式Ⅲ－1(女子)'!$D$19:$D$89,'様式Ⅲ－1(女子)'!$J$19:$J$89)</f>
        <v>0</v>
      </c>
    </row>
    <row r="1500" spans="1:9">
      <c r="A1500" s="265">
        <v>3499</v>
      </c>
      <c r="I1500" s="28">
        <f>_xlfn.XLOOKUP(C1500,'様式Ⅲ－1(女子)'!$D$19:$D$89,'様式Ⅲ－1(女子)'!$J$19:$J$89)</f>
        <v>0</v>
      </c>
    </row>
    <row r="1501" spans="1:9">
      <c r="A1501" s="265">
        <v>3500</v>
      </c>
      <c r="I1501" s="28">
        <f>_xlfn.XLOOKUP(C1501,'様式Ⅲ－1(女子)'!$D$19:$D$89,'様式Ⅲ－1(女子)'!$J$19:$J$89)</f>
        <v>0</v>
      </c>
    </row>
    <row r="1502" spans="1:9">
      <c r="A1502" s="265">
        <v>3501</v>
      </c>
      <c r="I1502" s="28">
        <f>_xlfn.XLOOKUP(C1502,'様式Ⅲ－1(女子)'!$D$19:$D$89,'様式Ⅲ－1(女子)'!$J$19:$J$89)</f>
        <v>0</v>
      </c>
    </row>
    <row r="1503" spans="1:9">
      <c r="A1503" s="265">
        <v>3502</v>
      </c>
      <c r="I1503" s="28">
        <f>_xlfn.XLOOKUP(C1503,'様式Ⅲ－1(女子)'!$D$19:$D$89,'様式Ⅲ－1(女子)'!$J$19:$J$89)</f>
        <v>0</v>
      </c>
    </row>
    <row r="1504" spans="1:9">
      <c r="A1504" s="265">
        <v>3503</v>
      </c>
      <c r="I1504" s="28">
        <f>_xlfn.XLOOKUP(C1504,'様式Ⅲ－1(女子)'!$D$19:$D$89,'様式Ⅲ－1(女子)'!$J$19:$J$89)</f>
        <v>0</v>
      </c>
    </row>
    <row r="1505" spans="1:9">
      <c r="A1505" s="265">
        <v>3504</v>
      </c>
      <c r="I1505" s="28">
        <f>_xlfn.XLOOKUP(C1505,'様式Ⅲ－1(女子)'!$D$19:$D$89,'様式Ⅲ－1(女子)'!$J$19:$J$89)</f>
        <v>0</v>
      </c>
    </row>
    <row r="1506" spans="1:9">
      <c r="A1506" s="265">
        <v>3505</v>
      </c>
      <c r="I1506" s="28">
        <f>_xlfn.XLOOKUP(C1506,'様式Ⅲ－1(女子)'!$D$19:$D$89,'様式Ⅲ－1(女子)'!$J$19:$J$89)</f>
        <v>0</v>
      </c>
    </row>
    <row r="1507" spans="1:9">
      <c r="A1507" s="265">
        <v>3506</v>
      </c>
      <c r="I1507" s="28">
        <f>_xlfn.XLOOKUP(C1507,'様式Ⅲ－1(女子)'!$D$19:$D$89,'様式Ⅲ－1(女子)'!$J$19:$J$89)</f>
        <v>0</v>
      </c>
    </row>
    <row r="1508" spans="1:9">
      <c r="A1508" s="265">
        <v>3507</v>
      </c>
      <c r="I1508" s="28">
        <f>_xlfn.XLOOKUP(C1508,'様式Ⅲ－1(女子)'!$D$19:$D$89,'様式Ⅲ－1(女子)'!$J$19:$J$89)</f>
        <v>0</v>
      </c>
    </row>
    <row r="1509" spans="1:9">
      <c r="A1509" s="265">
        <v>3508</v>
      </c>
      <c r="I1509" s="28">
        <f>_xlfn.XLOOKUP(C1509,'様式Ⅲ－1(女子)'!$D$19:$D$89,'様式Ⅲ－1(女子)'!$J$19:$J$89)</f>
        <v>0</v>
      </c>
    </row>
    <row r="1510" spans="1:9">
      <c r="A1510" s="265">
        <v>3509</v>
      </c>
      <c r="I1510" s="28">
        <f>_xlfn.XLOOKUP(C1510,'様式Ⅲ－1(女子)'!$D$19:$D$89,'様式Ⅲ－1(女子)'!$J$19:$J$89)</f>
        <v>0</v>
      </c>
    </row>
    <row r="1511" spans="1:9">
      <c r="A1511" s="265">
        <v>3510</v>
      </c>
      <c r="I1511" s="28">
        <f>_xlfn.XLOOKUP(C1511,'様式Ⅲ－1(女子)'!$D$19:$D$89,'様式Ⅲ－1(女子)'!$J$19:$J$89)</f>
        <v>0</v>
      </c>
    </row>
    <row r="1512" spans="1:9">
      <c r="A1512" s="265">
        <v>3511</v>
      </c>
      <c r="I1512" s="28">
        <f>_xlfn.XLOOKUP(C1512,'様式Ⅲ－1(女子)'!$D$19:$D$89,'様式Ⅲ－1(女子)'!$J$19:$J$89)</f>
        <v>0</v>
      </c>
    </row>
    <row r="1513" spans="1:9">
      <c r="A1513" s="265">
        <v>3512</v>
      </c>
      <c r="I1513" s="28">
        <f>_xlfn.XLOOKUP(C1513,'様式Ⅲ－1(女子)'!$D$19:$D$89,'様式Ⅲ－1(女子)'!$J$19:$J$89)</f>
        <v>0</v>
      </c>
    </row>
    <row r="1514" spans="1:9">
      <c r="A1514" s="265">
        <v>3513</v>
      </c>
      <c r="I1514" s="28">
        <f>_xlfn.XLOOKUP(C1514,'様式Ⅲ－1(女子)'!$D$19:$D$89,'様式Ⅲ－1(女子)'!$J$19:$J$89)</f>
        <v>0</v>
      </c>
    </row>
    <row r="1515" spans="1:9">
      <c r="A1515" s="265">
        <v>3514</v>
      </c>
      <c r="I1515" s="28">
        <f>_xlfn.XLOOKUP(C1515,'様式Ⅲ－1(女子)'!$D$19:$D$89,'様式Ⅲ－1(女子)'!$J$19:$J$89)</f>
        <v>0</v>
      </c>
    </row>
    <row r="1516" spans="1:9">
      <c r="A1516" s="265">
        <v>3515</v>
      </c>
      <c r="I1516" s="28">
        <f>_xlfn.XLOOKUP(C1516,'様式Ⅲ－1(女子)'!$D$19:$D$89,'様式Ⅲ－1(女子)'!$J$19:$J$89)</f>
        <v>0</v>
      </c>
    </row>
    <row r="1517" spans="1:9">
      <c r="A1517" s="265">
        <v>3516</v>
      </c>
      <c r="I1517" s="28">
        <f>_xlfn.XLOOKUP(C1517,'様式Ⅲ－1(女子)'!$D$19:$D$89,'様式Ⅲ－1(女子)'!$J$19:$J$89)</f>
        <v>0</v>
      </c>
    </row>
    <row r="1518" spans="1:9">
      <c r="A1518" s="265">
        <v>3517</v>
      </c>
      <c r="I1518" s="28">
        <f>_xlfn.XLOOKUP(C1518,'様式Ⅲ－1(女子)'!$D$19:$D$89,'様式Ⅲ－1(女子)'!$J$19:$J$89)</f>
        <v>0</v>
      </c>
    </row>
    <row r="1519" spans="1:9">
      <c r="A1519" s="265">
        <v>3518</v>
      </c>
      <c r="I1519" s="28">
        <f>_xlfn.XLOOKUP(C1519,'様式Ⅲ－1(女子)'!$D$19:$D$89,'様式Ⅲ－1(女子)'!$J$19:$J$89)</f>
        <v>0</v>
      </c>
    </row>
    <row r="1520" spans="1:9">
      <c r="A1520" s="265">
        <v>3519</v>
      </c>
      <c r="I1520" s="28">
        <f>_xlfn.XLOOKUP(C1520,'様式Ⅲ－1(女子)'!$D$19:$D$89,'様式Ⅲ－1(女子)'!$J$19:$J$89)</f>
        <v>0</v>
      </c>
    </row>
    <row r="1521" spans="1:9">
      <c r="A1521" s="265">
        <v>3520</v>
      </c>
      <c r="I1521" s="28">
        <f>_xlfn.XLOOKUP(C1521,'様式Ⅲ－1(女子)'!$D$19:$D$89,'様式Ⅲ－1(女子)'!$J$19:$J$89)</f>
        <v>0</v>
      </c>
    </row>
    <row r="1522" spans="1:9">
      <c r="A1522" s="265">
        <v>3521</v>
      </c>
      <c r="I1522" s="28">
        <f>_xlfn.XLOOKUP(C1522,'様式Ⅲ－1(女子)'!$D$19:$D$89,'様式Ⅲ－1(女子)'!$J$19:$J$89)</f>
        <v>0</v>
      </c>
    </row>
    <row r="1523" spans="1:9">
      <c r="A1523" s="265">
        <v>3522</v>
      </c>
      <c r="I1523" s="28">
        <f>_xlfn.XLOOKUP(C1523,'様式Ⅲ－1(女子)'!$D$19:$D$89,'様式Ⅲ－1(女子)'!$J$19:$J$89)</f>
        <v>0</v>
      </c>
    </row>
    <row r="1524" spans="1:9">
      <c r="A1524" s="265">
        <v>3523</v>
      </c>
      <c r="I1524" s="28">
        <f>_xlfn.XLOOKUP(C1524,'様式Ⅲ－1(女子)'!$D$19:$D$89,'様式Ⅲ－1(女子)'!$J$19:$J$89)</f>
        <v>0</v>
      </c>
    </row>
    <row r="1525" spans="1:9">
      <c r="A1525" s="265">
        <v>3524</v>
      </c>
      <c r="I1525" s="28">
        <f>_xlfn.XLOOKUP(C1525,'様式Ⅲ－1(女子)'!$D$19:$D$89,'様式Ⅲ－1(女子)'!$J$19:$J$89)</f>
        <v>0</v>
      </c>
    </row>
    <row r="1526" spans="1:9">
      <c r="A1526" s="265">
        <v>3525</v>
      </c>
      <c r="I1526" s="28">
        <f>_xlfn.XLOOKUP(C1526,'様式Ⅲ－1(女子)'!$D$19:$D$89,'様式Ⅲ－1(女子)'!$J$19:$J$89)</f>
        <v>0</v>
      </c>
    </row>
    <row r="1527" spans="1:9">
      <c r="A1527" s="265">
        <v>3526</v>
      </c>
      <c r="I1527" s="28">
        <f>_xlfn.XLOOKUP(C1527,'様式Ⅲ－1(女子)'!$D$19:$D$89,'様式Ⅲ－1(女子)'!$J$19:$J$89)</f>
        <v>0</v>
      </c>
    </row>
    <row r="1528" spans="1:9">
      <c r="A1528" s="265">
        <v>3527</v>
      </c>
      <c r="I1528" s="28">
        <f>_xlfn.XLOOKUP(C1528,'様式Ⅲ－1(女子)'!$D$19:$D$89,'様式Ⅲ－1(女子)'!$J$19:$J$89)</f>
        <v>0</v>
      </c>
    </row>
    <row r="1529" spans="1:9">
      <c r="A1529" s="265">
        <v>3528</v>
      </c>
      <c r="I1529" s="28">
        <f>_xlfn.XLOOKUP(C1529,'様式Ⅲ－1(女子)'!$D$19:$D$89,'様式Ⅲ－1(女子)'!$J$19:$J$89)</f>
        <v>0</v>
      </c>
    </row>
    <row r="1530" spans="1:9">
      <c r="A1530" s="265">
        <v>3529</v>
      </c>
      <c r="I1530" s="28">
        <f>_xlfn.XLOOKUP(C1530,'様式Ⅲ－1(女子)'!$D$19:$D$89,'様式Ⅲ－1(女子)'!$J$19:$J$89)</f>
        <v>0</v>
      </c>
    </row>
    <row r="1531" spans="1:9">
      <c r="A1531" s="265">
        <v>3530</v>
      </c>
      <c r="I1531" s="28">
        <f>_xlfn.XLOOKUP(C1531,'様式Ⅲ－1(女子)'!$D$19:$D$89,'様式Ⅲ－1(女子)'!$J$19:$J$89)</f>
        <v>0</v>
      </c>
    </row>
    <row r="1532" spans="1:9">
      <c r="A1532" s="265">
        <v>3531</v>
      </c>
      <c r="I1532" s="28">
        <f>_xlfn.XLOOKUP(C1532,'様式Ⅲ－1(女子)'!$D$19:$D$89,'様式Ⅲ－1(女子)'!$J$19:$J$89)</f>
        <v>0</v>
      </c>
    </row>
    <row r="1533" spans="1:9">
      <c r="A1533" s="265">
        <v>3532</v>
      </c>
      <c r="I1533" s="28">
        <f>_xlfn.XLOOKUP(C1533,'様式Ⅲ－1(女子)'!$D$19:$D$89,'様式Ⅲ－1(女子)'!$J$19:$J$89)</f>
        <v>0</v>
      </c>
    </row>
    <row r="1534" spans="1:9">
      <c r="A1534" s="265">
        <v>3533</v>
      </c>
      <c r="I1534" s="28">
        <f>_xlfn.XLOOKUP(C1534,'様式Ⅲ－1(女子)'!$D$19:$D$89,'様式Ⅲ－1(女子)'!$J$19:$J$89)</f>
        <v>0</v>
      </c>
    </row>
    <row r="1535" spans="1:9">
      <c r="A1535" s="265">
        <v>3534</v>
      </c>
      <c r="I1535" s="28">
        <f>_xlfn.XLOOKUP(C1535,'様式Ⅲ－1(女子)'!$D$19:$D$89,'様式Ⅲ－1(女子)'!$J$19:$J$89)</f>
        <v>0</v>
      </c>
    </row>
    <row r="1536" spans="1:9">
      <c r="A1536" s="265">
        <v>3535</v>
      </c>
      <c r="I1536" s="28">
        <f>_xlfn.XLOOKUP(C1536,'様式Ⅲ－1(女子)'!$D$19:$D$89,'様式Ⅲ－1(女子)'!$J$19:$J$89)</f>
        <v>0</v>
      </c>
    </row>
    <row r="1537" spans="1:9">
      <c r="A1537" s="265">
        <v>3536</v>
      </c>
      <c r="I1537" s="28">
        <f>_xlfn.XLOOKUP(C1537,'様式Ⅲ－1(女子)'!$D$19:$D$89,'様式Ⅲ－1(女子)'!$J$19:$J$89)</f>
        <v>0</v>
      </c>
    </row>
    <row r="1538" spans="1:9">
      <c r="A1538" s="265">
        <v>3537</v>
      </c>
      <c r="I1538" s="28">
        <f>_xlfn.XLOOKUP(C1538,'様式Ⅲ－1(女子)'!$D$19:$D$89,'様式Ⅲ－1(女子)'!$J$19:$J$89)</f>
        <v>0</v>
      </c>
    </row>
    <row r="1539" spans="1:9">
      <c r="A1539" s="265">
        <v>3538</v>
      </c>
      <c r="I1539" s="28">
        <f>_xlfn.XLOOKUP(C1539,'様式Ⅲ－1(女子)'!$D$19:$D$89,'様式Ⅲ－1(女子)'!$J$19:$J$89)</f>
        <v>0</v>
      </c>
    </row>
    <row r="1540" spans="1:9">
      <c r="A1540" s="265">
        <v>3539</v>
      </c>
      <c r="I1540" s="28">
        <f>_xlfn.XLOOKUP(C1540,'様式Ⅲ－1(女子)'!$D$19:$D$89,'様式Ⅲ－1(女子)'!$J$19:$J$89)</f>
        <v>0</v>
      </c>
    </row>
    <row r="1541" spans="1:9">
      <c r="A1541" s="265">
        <v>3540</v>
      </c>
      <c r="I1541" s="28">
        <f>_xlfn.XLOOKUP(C1541,'様式Ⅲ－1(女子)'!$D$19:$D$89,'様式Ⅲ－1(女子)'!$J$19:$J$89)</f>
        <v>0</v>
      </c>
    </row>
    <row r="1542" spans="1:9">
      <c r="A1542" s="265">
        <v>3541</v>
      </c>
      <c r="I1542" s="28">
        <f>_xlfn.XLOOKUP(C1542,'様式Ⅲ－1(女子)'!$D$19:$D$89,'様式Ⅲ－1(女子)'!$J$19:$J$89)</f>
        <v>0</v>
      </c>
    </row>
    <row r="1543" spans="1:9">
      <c r="A1543" s="265">
        <v>3542</v>
      </c>
      <c r="I1543" s="28">
        <f>_xlfn.XLOOKUP(C1543,'様式Ⅲ－1(女子)'!$D$19:$D$89,'様式Ⅲ－1(女子)'!$J$19:$J$89)</f>
        <v>0</v>
      </c>
    </row>
    <row r="1544" spans="1:9">
      <c r="A1544" s="265">
        <v>3543</v>
      </c>
      <c r="I1544" s="28">
        <f>_xlfn.XLOOKUP(C1544,'様式Ⅲ－1(女子)'!$D$19:$D$89,'様式Ⅲ－1(女子)'!$J$19:$J$89)</f>
        <v>0</v>
      </c>
    </row>
    <row r="1545" spans="1:9">
      <c r="A1545" s="265">
        <v>3544</v>
      </c>
      <c r="I1545" s="28">
        <f>_xlfn.XLOOKUP(C1545,'様式Ⅲ－1(女子)'!$D$19:$D$89,'様式Ⅲ－1(女子)'!$J$19:$J$89)</f>
        <v>0</v>
      </c>
    </row>
    <row r="1546" spans="1:9">
      <c r="A1546" s="265">
        <v>3545</v>
      </c>
      <c r="I1546" s="28">
        <f>_xlfn.XLOOKUP(C1546,'様式Ⅲ－1(女子)'!$D$19:$D$89,'様式Ⅲ－1(女子)'!$J$19:$J$89)</f>
        <v>0</v>
      </c>
    </row>
    <row r="1547" spans="1:9">
      <c r="A1547" s="265">
        <v>3546</v>
      </c>
      <c r="I1547" s="28">
        <f>_xlfn.XLOOKUP(C1547,'様式Ⅲ－1(女子)'!$D$19:$D$89,'様式Ⅲ－1(女子)'!$J$19:$J$89)</f>
        <v>0</v>
      </c>
    </row>
    <row r="1548" spans="1:9">
      <c r="A1548" s="265">
        <v>3547</v>
      </c>
      <c r="I1548" s="28">
        <f>_xlfn.XLOOKUP(C1548,'様式Ⅲ－1(女子)'!$D$19:$D$89,'様式Ⅲ－1(女子)'!$J$19:$J$89)</f>
        <v>0</v>
      </c>
    </row>
    <row r="1549" spans="1:9">
      <c r="A1549" s="265">
        <v>3548</v>
      </c>
      <c r="I1549" s="28">
        <f>_xlfn.XLOOKUP(C1549,'様式Ⅲ－1(女子)'!$D$19:$D$89,'様式Ⅲ－1(女子)'!$J$19:$J$89)</f>
        <v>0</v>
      </c>
    </row>
    <row r="1550" spans="1:9">
      <c r="A1550" s="265">
        <v>3549</v>
      </c>
      <c r="I1550" s="28">
        <f>_xlfn.XLOOKUP(C1550,'様式Ⅲ－1(女子)'!$D$19:$D$89,'様式Ⅲ－1(女子)'!$J$19:$J$89)</f>
        <v>0</v>
      </c>
    </row>
    <row r="1551" spans="1:9">
      <c r="A1551" s="265">
        <v>3550</v>
      </c>
      <c r="I1551" s="28">
        <f>_xlfn.XLOOKUP(C1551,'様式Ⅲ－1(女子)'!$D$19:$D$89,'様式Ⅲ－1(女子)'!$J$19:$J$89)</f>
        <v>0</v>
      </c>
    </row>
    <row r="1552" spans="1:9">
      <c r="A1552" s="265">
        <v>3551</v>
      </c>
      <c r="I1552" s="28">
        <f>_xlfn.XLOOKUP(C1552,'様式Ⅲ－1(女子)'!$D$19:$D$89,'様式Ⅲ－1(女子)'!$J$19:$J$89)</f>
        <v>0</v>
      </c>
    </row>
    <row r="1553" spans="1:9">
      <c r="A1553" s="265">
        <v>3552</v>
      </c>
      <c r="I1553" s="28">
        <f>_xlfn.XLOOKUP(C1553,'様式Ⅲ－1(女子)'!$D$19:$D$89,'様式Ⅲ－1(女子)'!$J$19:$J$89)</f>
        <v>0</v>
      </c>
    </row>
    <row r="1554" spans="1:9">
      <c r="A1554" s="265">
        <v>3553</v>
      </c>
      <c r="I1554" s="28">
        <f>_xlfn.XLOOKUP(C1554,'様式Ⅲ－1(女子)'!$D$19:$D$89,'様式Ⅲ－1(女子)'!$J$19:$J$89)</f>
        <v>0</v>
      </c>
    </row>
    <row r="1555" spans="1:9">
      <c r="A1555" s="265">
        <v>3554</v>
      </c>
      <c r="I1555" s="28">
        <f>_xlfn.XLOOKUP(C1555,'様式Ⅲ－1(女子)'!$D$19:$D$89,'様式Ⅲ－1(女子)'!$J$19:$J$89)</f>
        <v>0</v>
      </c>
    </row>
    <row r="1556" spans="1:9">
      <c r="A1556" s="265">
        <v>3555</v>
      </c>
      <c r="I1556" s="28">
        <f>_xlfn.XLOOKUP(C1556,'様式Ⅲ－1(女子)'!$D$19:$D$89,'様式Ⅲ－1(女子)'!$J$19:$J$89)</f>
        <v>0</v>
      </c>
    </row>
    <row r="1557" spans="1:9">
      <c r="A1557" s="265">
        <v>3556</v>
      </c>
      <c r="I1557" s="28">
        <f>_xlfn.XLOOKUP(C1557,'様式Ⅲ－1(女子)'!$D$19:$D$89,'様式Ⅲ－1(女子)'!$J$19:$J$89)</f>
        <v>0</v>
      </c>
    </row>
    <row r="1558" spans="1:9">
      <c r="A1558" s="265">
        <v>3557</v>
      </c>
      <c r="I1558" s="28">
        <f>_xlfn.XLOOKUP(C1558,'様式Ⅲ－1(女子)'!$D$19:$D$89,'様式Ⅲ－1(女子)'!$J$19:$J$89)</f>
        <v>0</v>
      </c>
    </row>
    <row r="1559" spans="1:9">
      <c r="A1559" s="265">
        <v>3558</v>
      </c>
      <c r="I1559" s="28">
        <f>_xlfn.XLOOKUP(C1559,'様式Ⅲ－1(女子)'!$D$19:$D$89,'様式Ⅲ－1(女子)'!$J$19:$J$89)</f>
        <v>0</v>
      </c>
    </row>
    <row r="1560" spans="1:9">
      <c r="A1560" s="265">
        <v>3559</v>
      </c>
      <c r="I1560" s="28">
        <f>_xlfn.XLOOKUP(C1560,'様式Ⅲ－1(女子)'!$D$19:$D$89,'様式Ⅲ－1(女子)'!$J$19:$J$89)</f>
        <v>0</v>
      </c>
    </row>
    <row r="1561" spans="1:9">
      <c r="A1561" s="265">
        <v>3560</v>
      </c>
      <c r="I1561" s="28">
        <f>_xlfn.XLOOKUP(C1561,'様式Ⅲ－1(女子)'!$D$19:$D$89,'様式Ⅲ－1(女子)'!$J$19:$J$89)</f>
        <v>0</v>
      </c>
    </row>
    <row r="1562" spans="1:9">
      <c r="A1562" s="265">
        <v>3561</v>
      </c>
      <c r="I1562" s="28">
        <f>_xlfn.XLOOKUP(C1562,'様式Ⅲ－1(女子)'!$D$19:$D$89,'様式Ⅲ－1(女子)'!$J$19:$J$89)</f>
        <v>0</v>
      </c>
    </row>
    <row r="1563" spans="1:9">
      <c r="A1563" s="265">
        <v>3562</v>
      </c>
      <c r="I1563" s="28">
        <f>_xlfn.XLOOKUP(C1563,'様式Ⅲ－1(女子)'!$D$19:$D$89,'様式Ⅲ－1(女子)'!$J$19:$J$89)</f>
        <v>0</v>
      </c>
    </row>
    <row r="1564" spans="1:9">
      <c r="A1564" s="265">
        <v>3563</v>
      </c>
      <c r="I1564" s="28">
        <f>_xlfn.XLOOKUP(C1564,'様式Ⅲ－1(女子)'!$D$19:$D$89,'様式Ⅲ－1(女子)'!$J$19:$J$89)</f>
        <v>0</v>
      </c>
    </row>
    <row r="1565" spans="1:9">
      <c r="A1565" s="265">
        <v>3564</v>
      </c>
      <c r="I1565" s="28">
        <f>_xlfn.XLOOKUP(C1565,'様式Ⅲ－1(女子)'!$D$19:$D$89,'様式Ⅲ－1(女子)'!$J$19:$J$89)</f>
        <v>0</v>
      </c>
    </row>
    <row r="1566" spans="1:9">
      <c r="A1566" s="265">
        <v>3565</v>
      </c>
      <c r="I1566" s="28">
        <f>_xlfn.XLOOKUP(C1566,'様式Ⅲ－1(女子)'!$D$19:$D$89,'様式Ⅲ－1(女子)'!$J$19:$J$89)</f>
        <v>0</v>
      </c>
    </row>
    <row r="1567" spans="1:9">
      <c r="A1567" s="265">
        <v>3566</v>
      </c>
      <c r="I1567" s="28">
        <f>_xlfn.XLOOKUP(C1567,'様式Ⅲ－1(女子)'!$D$19:$D$89,'様式Ⅲ－1(女子)'!$J$19:$J$89)</f>
        <v>0</v>
      </c>
    </row>
    <row r="1568" spans="1:9">
      <c r="A1568" s="265">
        <v>3567</v>
      </c>
      <c r="I1568" s="28">
        <f>_xlfn.XLOOKUP(C1568,'様式Ⅲ－1(女子)'!$D$19:$D$89,'様式Ⅲ－1(女子)'!$J$19:$J$89)</f>
        <v>0</v>
      </c>
    </row>
    <row r="1569" spans="1:9">
      <c r="A1569" s="265">
        <v>3568</v>
      </c>
      <c r="I1569" s="28">
        <f>_xlfn.XLOOKUP(C1569,'様式Ⅲ－1(女子)'!$D$19:$D$89,'様式Ⅲ－1(女子)'!$J$19:$J$89)</f>
        <v>0</v>
      </c>
    </row>
    <row r="1570" spans="1:9">
      <c r="A1570" s="265">
        <v>3569</v>
      </c>
      <c r="I1570" s="28">
        <f>_xlfn.XLOOKUP(C1570,'様式Ⅲ－1(女子)'!$D$19:$D$89,'様式Ⅲ－1(女子)'!$J$19:$J$89)</f>
        <v>0</v>
      </c>
    </row>
    <row r="1571" spans="1:9">
      <c r="A1571" s="265">
        <v>3570</v>
      </c>
      <c r="I1571" s="28">
        <f>_xlfn.XLOOKUP(C1571,'様式Ⅲ－1(女子)'!$D$19:$D$89,'様式Ⅲ－1(女子)'!$J$19:$J$89)</f>
        <v>0</v>
      </c>
    </row>
    <row r="1572" spans="1:9">
      <c r="A1572" s="265">
        <v>3571</v>
      </c>
      <c r="I1572" s="28">
        <f>_xlfn.XLOOKUP(C1572,'様式Ⅲ－1(女子)'!$D$19:$D$89,'様式Ⅲ－1(女子)'!$J$19:$J$89)</f>
        <v>0</v>
      </c>
    </row>
    <row r="1573" spans="1:9">
      <c r="A1573" s="265">
        <v>3572</v>
      </c>
      <c r="I1573" s="28">
        <f>_xlfn.XLOOKUP(C1573,'様式Ⅲ－1(女子)'!$D$19:$D$89,'様式Ⅲ－1(女子)'!$J$19:$J$89)</f>
        <v>0</v>
      </c>
    </row>
    <row r="1574" spans="1:9">
      <c r="A1574" s="265">
        <v>3573</v>
      </c>
      <c r="I1574" s="28">
        <f>_xlfn.XLOOKUP(C1574,'様式Ⅲ－1(女子)'!$D$19:$D$89,'様式Ⅲ－1(女子)'!$J$19:$J$89)</f>
        <v>0</v>
      </c>
    </row>
    <row r="1575" spans="1:9">
      <c r="A1575" s="265">
        <v>3574</v>
      </c>
      <c r="I1575" s="28">
        <f>_xlfn.XLOOKUP(C1575,'様式Ⅲ－1(女子)'!$D$19:$D$89,'様式Ⅲ－1(女子)'!$J$19:$J$89)</f>
        <v>0</v>
      </c>
    </row>
    <row r="1576" spans="1:9">
      <c r="A1576" s="265">
        <v>3575</v>
      </c>
      <c r="I1576" s="28">
        <f>_xlfn.XLOOKUP(C1576,'様式Ⅲ－1(女子)'!$D$19:$D$89,'様式Ⅲ－1(女子)'!$J$19:$J$89)</f>
        <v>0</v>
      </c>
    </row>
    <row r="1577" spans="1:9">
      <c r="A1577" s="265">
        <v>3576</v>
      </c>
      <c r="I1577" s="28">
        <f>_xlfn.XLOOKUP(C1577,'様式Ⅲ－1(女子)'!$D$19:$D$89,'様式Ⅲ－1(女子)'!$J$19:$J$89)</f>
        <v>0</v>
      </c>
    </row>
    <row r="1578" spans="1:9">
      <c r="A1578" s="265">
        <v>3577</v>
      </c>
      <c r="I1578" s="28">
        <f>_xlfn.XLOOKUP(C1578,'様式Ⅲ－1(女子)'!$D$19:$D$89,'様式Ⅲ－1(女子)'!$J$19:$J$89)</f>
        <v>0</v>
      </c>
    </row>
    <row r="1579" spans="1:9">
      <c r="A1579" s="265">
        <v>3578</v>
      </c>
      <c r="I1579" s="28">
        <f>_xlfn.XLOOKUP(C1579,'様式Ⅲ－1(女子)'!$D$19:$D$89,'様式Ⅲ－1(女子)'!$J$19:$J$89)</f>
        <v>0</v>
      </c>
    </row>
    <row r="1580" spans="1:9">
      <c r="A1580" s="265">
        <v>3579</v>
      </c>
      <c r="I1580" s="28">
        <f>_xlfn.XLOOKUP(C1580,'様式Ⅲ－1(女子)'!$D$19:$D$89,'様式Ⅲ－1(女子)'!$J$19:$J$89)</f>
        <v>0</v>
      </c>
    </row>
    <row r="1581" spans="1:9">
      <c r="A1581" s="265">
        <v>3580</v>
      </c>
      <c r="I1581" s="28">
        <f>_xlfn.XLOOKUP(C1581,'様式Ⅲ－1(女子)'!$D$19:$D$89,'様式Ⅲ－1(女子)'!$J$19:$J$89)</f>
        <v>0</v>
      </c>
    </row>
    <row r="1582" spans="1:9">
      <c r="A1582" s="265">
        <v>3581</v>
      </c>
      <c r="I1582" s="28">
        <f>_xlfn.XLOOKUP(C1582,'様式Ⅲ－1(女子)'!$D$19:$D$89,'様式Ⅲ－1(女子)'!$J$19:$J$89)</f>
        <v>0</v>
      </c>
    </row>
    <row r="1583" spans="1:9">
      <c r="A1583" s="265">
        <v>3582</v>
      </c>
      <c r="I1583" s="28">
        <f>_xlfn.XLOOKUP(C1583,'様式Ⅲ－1(女子)'!$D$19:$D$89,'様式Ⅲ－1(女子)'!$J$19:$J$89)</f>
        <v>0</v>
      </c>
    </row>
    <row r="1584" spans="1:9">
      <c r="A1584" s="265">
        <v>3583</v>
      </c>
      <c r="I1584" s="28">
        <f>_xlfn.XLOOKUP(C1584,'様式Ⅲ－1(女子)'!$D$19:$D$89,'様式Ⅲ－1(女子)'!$J$19:$J$89)</f>
        <v>0</v>
      </c>
    </row>
    <row r="1585" spans="1:9">
      <c r="A1585" s="265">
        <v>3584</v>
      </c>
      <c r="I1585" s="28">
        <f>_xlfn.XLOOKUP(C1585,'様式Ⅲ－1(女子)'!$D$19:$D$89,'様式Ⅲ－1(女子)'!$J$19:$J$89)</f>
        <v>0</v>
      </c>
    </row>
    <row r="1586" spans="1:9">
      <c r="A1586" s="265">
        <v>3585</v>
      </c>
      <c r="I1586" s="28">
        <f>_xlfn.XLOOKUP(C1586,'様式Ⅲ－1(女子)'!$D$19:$D$89,'様式Ⅲ－1(女子)'!$J$19:$J$89)</f>
        <v>0</v>
      </c>
    </row>
    <row r="1587" spans="1:9">
      <c r="A1587" s="265">
        <v>3586</v>
      </c>
      <c r="I1587" s="28">
        <f>_xlfn.XLOOKUP(C1587,'様式Ⅲ－1(女子)'!$D$19:$D$89,'様式Ⅲ－1(女子)'!$J$19:$J$89)</f>
        <v>0</v>
      </c>
    </row>
    <row r="1588" spans="1:9">
      <c r="A1588" s="265">
        <v>3587</v>
      </c>
      <c r="I1588" s="28">
        <f>_xlfn.XLOOKUP(C1588,'様式Ⅲ－1(女子)'!$D$19:$D$89,'様式Ⅲ－1(女子)'!$J$19:$J$89)</f>
        <v>0</v>
      </c>
    </row>
    <row r="1589" spans="1:9">
      <c r="A1589" s="265">
        <v>3588</v>
      </c>
      <c r="I1589" s="28">
        <f>_xlfn.XLOOKUP(C1589,'様式Ⅲ－1(女子)'!$D$19:$D$89,'様式Ⅲ－1(女子)'!$J$19:$J$89)</f>
        <v>0</v>
      </c>
    </row>
    <row r="1590" spans="1:9">
      <c r="A1590" s="265">
        <v>3589</v>
      </c>
      <c r="I1590" s="28">
        <f>_xlfn.XLOOKUP(C1590,'様式Ⅲ－1(女子)'!$D$19:$D$89,'様式Ⅲ－1(女子)'!$J$19:$J$89)</f>
        <v>0</v>
      </c>
    </row>
    <row r="1591" spans="1:9">
      <c r="A1591" s="265">
        <v>3590</v>
      </c>
      <c r="I1591" s="28">
        <f>_xlfn.XLOOKUP(C1591,'様式Ⅲ－1(女子)'!$D$19:$D$89,'様式Ⅲ－1(女子)'!$J$19:$J$89)</f>
        <v>0</v>
      </c>
    </row>
    <row r="1592" spans="1:9">
      <c r="A1592" s="265">
        <v>3591</v>
      </c>
      <c r="I1592" s="28">
        <f>_xlfn.XLOOKUP(C1592,'様式Ⅲ－1(女子)'!$D$19:$D$89,'様式Ⅲ－1(女子)'!$J$19:$J$89)</f>
        <v>0</v>
      </c>
    </row>
    <row r="1593" spans="1:9">
      <c r="A1593" s="265">
        <v>3592</v>
      </c>
      <c r="I1593" s="28">
        <f>_xlfn.XLOOKUP(C1593,'様式Ⅲ－1(女子)'!$D$19:$D$89,'様式Ⅲ－1(女子)'!$J$19:$J$89)</f>
        <v>0</v>
      </c>
    </row>
    <row r="1594" spans="1:9">
      <c r="A1594" s="265">
        <v>3593</v>
      </c>
      <c r="I1594" s="28">
        <f>_xlfn.XLOOKUP(C1594,'様式Ⅲ－1(女子)'!$D$19:$D$89,'様式Ⅲ－1(女子)'!$J$19:$J$89)</f>
        <v>0</v>
      </c>
    </row>
    <row r="1595" spans="1:9">
      <c r="A1595" s="265">
        <v>3594</v>
      </c>
      <c r="I1595" s="28">
        <f>_xlfn.XLOOKUP(C1595,'様式Ⅲ－1(女子)'!$D$19:$D$89,'様式Ⅲ－1(女子)'!$J$19:$J$89)</f>
        <v>0</v>
      </c>
    </row>
    <row r="1596" spans="1:9">
      <c r="A1596" s="265">
        <v>3595</v>
      </c>
      <c r="I1596" s="28">
        <f>_xlfn.XLOOKUP(C1596,'様式Ⅲ－1(女子)'!$D$19:$D$89,'様式Ⅲ－1(女子)'!$J$19:$J$89)</f>
        <v>0</v>
      </c>
    </row>
    <row r="1597" spans="1:9">
      <c r="A1597" s="265">
        <v>3596</v>
      </c>
      <c r="I1597" s="28">
        <f>_xlfn.XLOOKUP(C1597,'様式Ⅲ－1(女子)'!$D$19:$D$89,'様式Ⅲ－1(女子)'!$J$19:$J$89)</f>
        <v>0</v>
      </c>
    </row>
    <row r="1598" spans="1:9">
      <c r="A1598" s="265">
        <v>3597</v>
      </c>
      <c r="I1598" s="28">
        <f>_xlfn.XLOOKUP(C1598,'様式Ⅲ－1(女子)'!$D$19:$D$89,'様式Ⅲ－1(女子)'!$J$19:$J$89)</f>
        <v>0</v>
      </c>
    </row>
    <row r="1599" spans="1:9">
      <c r="A1599" s="265">
        <v>3598</v>
      </c>
      <c r="I1599" s="28">
        <f>_xlfn.XLOOKUP(C1599,'様式Ⅲ－1(女子)'!$D$19:$D$89,'様式Ⅲ－1(女子)'!$J$19:$J$89)</f>
        <v>0</v>
      </c>
    </row>
    <row r="1600" spans="1:9">
      <c r="A1600" s="265">
        <v>3599</v>
      </c>
      <c r="I1600" s="28">
        <f>_xlfn.XLOOKUP(C1600,'様式Ⅲ－1(女子)'!$D$19:$D$89,'様式Ⅲ－1(女子)'!$J$19:$J$89)</f>
        <v>0</v>
      </c>
    </row>
    <row r="1601" spans="1:9">
      <c r="A1601" s="265">
        <v>3600</v>
      </c>
      <c r="I1601" s="28">
        <f>_xlfn.XLOOKUP(C1601,'様式Ⅲ－1(女子)'!$D$19:$D$89,'様式Ⅲ－1(女子)'!$J$19:$J$89)</f>
        <v>0</v>
      </c>
    </row>
    <row r="1602" spans="1:9">
      <c r="A1602" s="265">
        <v>3601</v>
      </c>
      <c r="I1602" s="28">
        <f>_xlfn.XLOOKUP(C1602,'様式Ⅲ－1(女子)'!$D$19:$D$89,'様式Ⅲ－1(女子)'!$J$19:$J$89)</f>
        <v>0</v>
      </c>
    </row>
    <row r="1603" spans="1:9">
      <c r="A1603" s="265">
        <v>3602</v>
      </c>
      <c r="I1603" s="28">
        <f>_xlfn.XLOOKUP(C1603,'様式Ⅲ－1(女子)'!$D$19:$D$89,'様式Ⅲ－1(女子)'!$J$19:$J$89)</f>
        <v>0</v>
      </c>
    </row>
    <row r="1604" spans="1:9">
      <c r="A1604" s="265">
        <v>3603</v>
      </c>
      <c r="I1604" s="28">
        <f>_xlfn.XLOOKUP(C1604,'様式Ⅲ－1(女子)'!$D$19:$D$89,'様式Ⅲ－1(女子)'!$J$19:$J$89)</f>
        <v>0</v>
      </c>
    </row>
    <row r="1605" spans="1:9">
      <c r="A1605" s="265">
        <v>3604</v>
      </c>
      <c r="I1605" s="28">
        <f>_xlfn.XLOOKUP(C1605,'様式Ⅲ－1(女子)'!$D$19:$D$89,'様式Ⅲ－1(女子)'!$J$19:$J$89)</f>
        <v>0</v>
      </c>
    </row>
    <row r="1606" spans="1:9">
      <c r="A1606" s="265">
        <v>3605</v>
      </c>
      <c r="I1606" s="28">
        <f>_xlfn.XLOOKUP(C1606,'様式Ⅲ－1(女子)'!$D$19:$D$89,'様式Ⅲ－1(女子)'!$J$19:$J$89)</f>
        <v>0</v>
      </c>
    </row>
    <row r="1607" spans="1:9">
      <c r="A1607" s="265">
        <v>3606</v>
      </c>
      <c r="I1607" s="28">
        <f>_xlfn.XLOOKUP(C1607,'様式Ⅲ－1(女子)'!$D$19:$D$89,'様式Ⅲ－1(女子)'!$J$19:$J$89)</f>
        <v>0</v>
      </c>
    </row>
    <row r="1608" spans="1:9">
      <c r="A1608" s="265">
        <v>3607</v>
      </c>
      <c r="I1608" s="28">
        <f>_xlfn.XLOOKUP(C1608,'様式Ⅲ－1(女子)'!$D$19:$D$89,'様式Ⅲ－1(女子)'!$J$19:$J$89)</f>
        <v>0</v>
      </c>
    </row>
    <row r="1609" spans="1:9">
      <c r="A1609" s="265">
        <v>3608</v>
      </c>
      <c r="I1609" s="28">
        <f>_xlfn.XLOOKUP(C1609,'様式Ⅲ－1(女子)'!$D$19:$D$89,'様式Ⅲ－1(女子)'!$J$19:$J$89)</f>
        <v>0</v>
      </c>
    </row>
    <row r="1610" spans="1:9">
      <c r="A1610" s="265">
        <v>3609</v>
      </c>
      <c r="I1610" s="28">
        <f>_xlfn.XLOOKUP(C1610,'様式Ⅲ－1(女子)'!$D$19:$D$89,'様式Ⅲ－1(女子)'!$J$19:$J$89)</f>
        <v>0</v>
      </c>
    </row>
    <row r="1611" spans="1:9">
      <c r="A1611" s="265">
        <v>3610</v>
      </c>
      <c r="I1611" s="28">
        <f>_xlfn.XLOOKUP(C1611,'様式Ⅲ－1(女子)'!$D$19:$D$89,'様式Ⅲ－1(女子)'!$J$19:$J$89)</f>
        <v>0</v>
      </c>
    </row>
    <row r="1612" spans="1:9">
      <c r="A1612" s="265">
        <v>3611</v>
      </c>
      <c r="I1612" s="28">
        <f>_xlfn.XLOOKUP(C1612,'様式Ⅲ－1(女子)'!$D$19:$D$89,'様式Ⅲ－1(女子)'!$J$19:$J$89)</f>
        <v>0</v>
      </c>
    </row>
    <row r="1613" spans="1:9">
      <c r="A1613" s="265">
        <v>3612</v>
      </c>
      <c r="I1613" s="28">
        <f>_xlfn.XLOOKUP(C1613,'様式Ⅲ－1(女子)'!$D$19:$D$89,'様式Ⅲ－1(女子)'!$J$19:$J$89)</f>
        <v>0</v>
      </c>
    </row>
    <row r="1614" spans="1:9">
      <c r="A1614" s="265">
        <v>3613</v>
      </c>
      <c r="I1614" s="28">
        <f>_xlfn.XLOOKUP(C1614,'様式Ⅲ－1(女子)'!$D$19:$D$89,'様式Ⅲ－1(女子)'!$J$19:$J$89)</f>
        <v>0</v>
      </c>
    </row>
    <row r="1615" spans="1:9">
      <c r="A1615" s="265">
        <v>3614</v>
      </c>
      <c r="I1615" s="28">
        <f>_xlfn.XLOOKUP(C1615,'様式Ⅲ－1(女子)'!$D$19:$D$89,'様式Ⅲ－1(女子)'!$J$19:$J$89)</f>
        <v>0</v>
      </c>
    </row>
    <row r="1616" spans="1:9">
      <c r="A1616" s="265">
        <v>3615</v>
      </c>
      <c r="I1616" s="28">
        <f>_xlfn.XLOOKUP(C1616,'様式Ⅲ－1(女子)'!$D$19:$D$89,'様式Ⅲ－1(女子)'!$J$19:$J$89)</f>
        <v>0</v>
      </c>
    </row>
    <row r="1617" spans="1:9">
      <c r="A1617" s="265">
        <v>3616</v>
      </c>
      <c r="I1617" s="28">
        <f>_xlfn.XLOOKUP(C1617,'様式Ⅲ－1(女子)'!$D$19:$D$89,'様式Ⅲ－1(女子)'!$J$19:$J$89)</f>
        <v>0</v>
      </c>
    </row>
    <row r="1618" spans="1:9">
      <c r="A1618" s="265">
        <v>3617</v>
      </c>
      <c r="I1618" s="28">
        <f>_xlfn.XLOOKUP(C1618,'様式Ⅲ－1(女子)'!$D$19:$D$89,'様式Ⅲ－1(女子)'!$J$19:$J$89)</f>
        <v>0</v>
      </c>
    </row>
    <row r="1619" spans="1:9">
      <c r="A1619" s="265">
        <v>3618</v>
      </c>
      <c r="I1619" s="28">
        <f>_xlfn.XLOOKUP(C1619,'様式Ⅲ－1(女子)'!$D$19:$D$89,'様式Ⅲ－1(女子)'!$J$19:$J$89)</f>
        <v>0</v>
      </c>
    </row>
    <row r="1620" spans="1:9">
      <c r="A1620" s="265">
        <v>3619</v>
      </c>
      <c r="I1620" s="28">
        <f>_xlfn.XLOOKUP(C1620,'様式Ⅲ－1(女子)'!$D$19:$D$89,'様式Ⅲ－1(女子)'!$J$19:$J$89)</f>
        <v>0</v>
      </c>
    </row>
    <row r="1621" spans="1:9">
      <c r="A1621" s="265">
        <v>3620</v>
      </c>
      <c r="I1621" s="28">
        <f>_xlfn.XLOOKUP(C1621,'様式Ⅲ－1(女子)'!$D$19:$D$89,'様式Ⅲ－1(女子)'!$J$19:$J$89)</f>
        <v>0</v>
      </c>
    </row>
    <row r="1622" spans="1:9">
      <c r="A1622" s="265">
        <v>3621</v>
      </c>
      <c r="I1622" s="28">
        <f>_xlfn.XLOOKUP(C1622,'様式Ⅲ－1(女子)'!$D$19:$D$89,'様式Ⅲ－1(女子)'!$J$19:$J$89)</f>
        <v>0</v>
      </c>
    </row>
    <row r="1623" spans="1:9">
      <c r="A1623" s="265">
        <v>3622</v>
      </c>
      <c r="I1623" s="28">
        <f>_xlfn.XLOOKUP(C1623,'様式Ⅲ－1(女子)'!$D$19:$D$89,'様式Ⅲ－1(女子)'!$J$19:$J$89)</f>
        <v>0</v>
      </c>
    </row>
    <row r="1624" spans="1:9">
      <c r="A1624" s="265">
        <v>3623</v>
      </c>
      <c r="I1624" s="28">
        <f>_xlfn.XLOOKUP(C1624,'様式Ⅲ－1(女子)'!$D$19:$D$89,'様式Ⅲ－1(女子)'!$J$19:$J$89)</f>
        <v>0</v>
      </c>
    </row>
    <row r="1625" spans="1:9">
      <c r="A1625" s="265">
        <v>3624</v>
      </c>
      <c r="I1625" s="28">
        <f>_xlfn.XLOOKUP(C1625,'様式Ⅲ－1(女子)'!$D$19:$D$89,'様式Ⅲ－1(女子)'!$J$19:$J$89)</f>
        <v>0</v>
      </c>
    </row>
    <row r="1626" spans="1:9">
      <c r="A1626" s="265">
        <v>3625</v>
      </c>
      <c r="I1626" s="28">
        <f>_xlfn.XLOOKUP(C1626,'様式Ⅲ－1(女子)'!$D$19:$D$89,'様式Ⅲ－1(女子)'!$J$19:$J$89)</f>
        <v>0</v>
      </c>
    </row>
    <row r="1627" spans="1:9">
      <c r="A1627" s="265">
        <v>3626</v>
      </c>
      <c r="I1627" s="28">
        <f>_xlfn.XLOOKUP(C1627,'様式Ⅲ－1(女子)'!$D$19:$D$89,'様式Ⅲ－1(女子)'!$J$19:$J$89)</f>
        <v>0</v>
      </c>
    </row>
    <row r="1628" spans="1:9">
      <c r="A1628" s="265">
        <v>3627</v>
      </c>
      <c r="I1628" s="28">
        <f>_xlfn.XLOOKUP(C1628,'様式Ⅲ－1(女子)'!$D$19:$D$89,'様式Ⅲ－1(女子)'!$J$19:$J$89)</f>
        <v>0</v>
      </c>
    </row>
    <row r="1629" spans="1:9">
      <c r="A1629" s="265">
        <v>3628</v>
      </c>
      <c r="I1629" s="28">
        <f>_xlfn.XLOOKUP(C1629,'様式Ⅲ－1(女子)'!$D$19:$D$89,'様式Ⅲ－1(女子)'!$J$19:$J$89)</f>
        <v>0</v>
      </c>
    </row>
    <row r="1630" spans="1:9">
      <c r="A1630" s="265">
        <v>3629</v>
      </c>
      <c r="I1630" s="28">
        <f>_xlfn.XLOOKUP(C1630,'様式Ⅲ－1(女子)'!$D$19:$D$89,'様式Ⅲ－1(女子)'!$J$19:$J$89)</f>
        <v>0</v>
      </c>
    </row>
    <row r="1631" spans="1:9">
      <c r="A1631" s="265">
        <v>3630</v>
      </c>
      <c r="I1631" s="28">
        <f>_xlfn.XLOOKUP(C1631,'様式Ⅲ－1(女子)'!$D$19:$D$89,'様式Ⅲ－1(女子)'!$J$19:$J$89)</f>
        <v>0</v>
      </c>
    </row>
    <row r="1632" spans="1:9">
      <c r="A1632" s="265">
        <v>3631</v>
      </c>
      <c r="I1632" s="28">
        <f>_xlfn.XLOOKUP(C1632,'様式Ⅲ－1(女子)'!$D$19:$D$89,'様式Ⅲ－1(女子)'!$J$19:$J$89)</f>
        <v>0</v>
      </c>
    </row>
    <row r="1633" spans="1:9">
      <c r="A1633" s="265">
        <v>3632</v>
      </c>
      <c r="I1633" s="28">
        <f>_xlfn.XLOOKUP(C1633,'様式Ⅲ－1(女子)'!$D$19:$D$89,'様式Ⅲ－1(女子)'!$J$19:$J$89)</f>
        <v>0</v>
      </c>
    </row>
    <row r="1634" spans="1:9">
      <c r="A1634" s="265">
        <v>3633</v>
      </c>
      <c r="I1634" s="28">
        <f>_xlfn.XLOOKUP(C1634,'様式Ⅲ－1(女子)'!$D$19:$D$89,'様式Ⅲ－1(女子)'!$J$19:$J$89)</f>
        <v>0</v>
      </c>
    </row>
    <row r="1635" spans="1:9">
      <c r="A1635" s="265">
        <v>3634</v>
      </c>
      <c r="I1635" s="28">
        <f>_xlfn.XLOOKUP(C1635,'様式Ⅲ－1(女子)'!$D$19:$D$89,'様式Ⅲ－1(女子)'!$J$19:$J$89)</f>
        <v>0</v>
      </c>
    </row>
    <row r="1636" spans="1:9">
      <c r="A1636" s="265">
        <v>3635</v>
      </c>
      <c r="I1636" s="28">
        <f>_xlfn.XLOOKUP(C1636,'様式Ⅲ－1(女子)'!$D$19:$D$89,'様式Ⅲ－1(女子)'!$J$19:$J$89)</f>
        <v>0</v>
      </c>
    </row>
    <row r="1637" spans="1:9">
      <c r="A1637" s="265">
        <v>3636</v>
      </c>
      <c r="I1637" s="28">
        <f>_xlfn.XLOOKUP(C1637,'様式Ⅲ－1(女子)'!$D$19:$D$89,'様式Ⅲ－1(女子)'!$J$19:$J$89)</f>
        <v>0</v>
      </c>
    </row>
    <row r="1638" spans="1:9">
      <c r="A1638" s="265">
        <v>3637</v>
      </c>
      <c r="I1638" s="28">
        <f>_xlfn.XLOOKUP(C1638,'様式Ⅲ－1(女子)'!$D$19:$D$89,'様式Ⅲ－1(女子)'!$J$19:$J$89)</f>
        <v>0</v>
      </c>
    </row>
    <row r="1639" spans="1:9">
      <c r="A1639" s="265">
        <v>3638</v>
      </c>
      <c r="I1639" s="28">
        <f>_xlfn.XLOOKUP(C1639,'様式Ⅲ－1(女子)'!$D$19:$D$89,'様式Ⅲ－1(女子)'!$J$19:$J$89)</f>
        <v>0</v>
      </c>
    </row>
    <row r="1640" spans="1:9">
      <c r="A1640" s="265">
        <v>3639</v>
      </c>
      <c r="I1640" s="28">
        <f>_xlfn.XLOOKUP(C1640,'様式Ⅲ－1(女子)'!$D$19:$D$89,'様式Ⅲ－1(女子)'!$J$19:$J$89)</f>
        <v>0</v>
      </c>
    </row>
    <row r="1641" spans="1:9">
      <c r="A1641" s="265">
        <v>3640</v>
      </c>
      <c r="I1641" s="28">
        <f>_xlfn.XLOOKUP(C1641,'様式Ⅲ－1(女子)'!$D$19:$D$89,'様式Ⅲ－1(女子)'!$J$19:$J$89)</f>
        <v>0</v>
      </c>
    </row>
    <row r="1642" spans="1:9">
      <c r="A1642" s="265">
        <v>3641</v>
      </c>
      <c r="I1642" s="28">
        <f>_xlfn.XLOOKUP(C1642,'様式Ⅲ－1(女子)'!$D$19:$D$89,'様式Ⅲ－1(女子)'!$J$19:$J$89)</f>
        <v>0</v>
      </c>
    </row>
    <row r="1643" spans="1:9">
      <c r="A1643" s="265">
        <v>3642</v>
      </c>
      <c r="I1643" s="28">
        <f>_xlfn.XLOOKUP(C1643,'様式Ⅲ－1(女子)'!$D$19:$D$89,'様式Ⅲ－1(女子)'!$J$19:$J$89)</f>
        <v>0</v>
      </c>
    </row>
    <row r="1644" spans="1:9">
      <c r="A1644" s="265">
        <v>3643</v>
      </c>
      <c r="I1644" s="28">
        <f>_xlfn.XLOOKUP(C1644,'様式Ⅲ－1(女子)'!$D$19:$D$89,'様式Ⅲ－1(女子)'!$J$19:$J$89)</f>
        <v>0</v>
      </c>
    </row>
    <row r="1645" spans="1:9">
      <c r="A1645" s="265">
        <v>3644</v>
      </c>
      <c r="I1645" s="28">
        <f>_xlfn.XLOOKUP(C1645,'様式Ⅲ－1(女子)'!$D$19:$D$89,'様式Ⅲ－1(女子)'!$J$19:$J$89)</f>
        <v>0</v>
      </c>
    </row>
    <row r="1646" spans="1:9">
      <c r="A1646" s="265">
        <v>3645</v>
      </c>
      <c r="I1646" s="28">
        <f>_xlfn.XLOOKUP(C1646,'様式Ⅲ－1(女子)'!$D$19:$D$89,'様式Ⅲ－1(女子)'!$J$19:$J$89)</f>
        <v>0</v>
      </c>
    </row>
    <row r="1647" spans="1:9">
      <c r="A1647" s="265">
        <v>3646</v>
      </c>
      <c r="I1647" s="28">
        <f>_xlfn.XLOOKUP(C1647,'様式Ⅲ－1(女子)'!$D$19:$D$89,'様式Ⅲ－1(女子)'!$J$19:$J$89)</f>
        <v>0</v>
      </c>
    </row>
    <row r="1648" spans="1:9">
      <c r="A1648" s="265">
        <v>3647</v>
      </c>
      <c r="I1648" s="28">
        <f>_xlfn.XLOOKUP(C1648,'様式Ⅲ－1(女子)'!$D$19:$D$89,'様式Ⅲ－1(女子)'!$J$19:$J$89)</f>
        <v>0</v>
      </c>
    </row>
    <row r="1649" spans="1:9">
      <c r="A1649" s="265">
        <v>3648</v>
      </c>
      <c r="I1649" s="28">
        <f>_xlfn.XLOOKUP(C1649,'様式Ⅲ－1(女子)'!$D$19:$D$89,'様式Ⅲ－1(女子)'!$J$19:$J$89)</f>
        <v>0</v>
      </c>
    </row>
    <row r="1650" spans="1:9">
      <c r="A1650" s="265">
        <v>3649</v>
      </c>
      <c r="I1650" s="28">
        <f>_xlfn.XLOOKUP(C1650,'様式Ⅲ－1(女子)'!$D$19:$D$89,'様式Ⅲ－1(女子)'!$J$19:$J$89)</f>
        <v>0</v>
      </c>
    </row>
    <row r="1651" spans="1:9">
      <c r="A1651" s="265">
        <v>3650</v>
      </c>
      <c r="I1651" s="28">
        <f>_xlfn.XLOOKUP(C1651,'様式Ⅲ－1(女子)'!$D$19:$D$89,'様式Ⅲ－1(女子)'!$J$19:$J$89)</f>
        <v>0</v>
      </c>
    </row>
    <row r="1652" spans="1:9">
      <c r="A1652" s="265">
        <v>3651</v>
      </c>
      <c r="I1652" s="28">
        <f>_xlfn.XLOOKUP(C1652,'様式Ⅲ－1(女子)'!$D$19:$D$89,'様式Ⅲ－1(女子)'!$J$19:$J$89)</f>
        <v>0</v>
      </c>
    </row>
    <row r="1653" spans="1:9">
      <c r="A1653" s="265">
        <v>3652</v>
      </c>
      <c r="I1653" s="28">
        <f>_xlfn.XLOOKUP(C1653,'様式Ⅲ－1(女子)'!$D$19:$D$89,'様式Ⅲ－1(女子)'!$J$19:$J$89)</f>
        <v>0</v>
      </c>
    </row>
    <row r="1654" spans="1:9">
      <c r="A1654" s="265">
        <v>3653</v>
      </c>
      <c r="I1654" s="28">
        <f>_xlfn.XLOOKUP(C1654,'様式Ⅲ－1(女子)'!$D$19:$D$89,'様式Ⅲ－1(女子)'!$J$19:$J$89)</f>
        <v>0</v>
      </c>
    </row>
    <row r="1655" spans="1:9">
      <c r="A1655" s="265">
        <v>3654</v>
      </c>
      <c r="I1655" s="28">
        <f>_xlfn.XLOOKUP(C1655,'様式Ⅲ－1(女子)'!$D$19:$D$89,'様式Ⅲ－1(女子)'!$J$19:$J$89)</f>
        <v>0</v>
      </c>
    </row>
    <row r="1656" spans="1:9">
      <c r="A1656" s="265">
        <v>3655</v>
      </c>
      <c r="I1656" s="28">
        <f>_xlfn.XLOOKUP(C1656,'様式Ⅲ－1(女子)'!$D$19:$D$89,'様式Ⅲ－1(女子)'!$J$19:$J$89)</f>
        <v>0</v>
      </c>
    </row>
    <row r="1657" spans="1:9">
      <c r="A1657" s="265">
        <v>3656</v>
      </c>
      <c r="I1657" s="28">
        <f>_xlfn.XLOOKUP(C1657,'様式Ⅲ－1(女子)'!$D$19:$D$89,'様式Ⅲ－1(女子)'!$J$19:$J$89)</f>
        <v>0</v>
      </c>
    </row>
    <row r="1658" spans="1:9">
      <c r="A1658" s="265">
        <v>3657</v>
      </c>
      <c r="I1658" s="28">
        <f>_xlfn.XLOOKUP(C1658,'様式Ⅲ－1(女子)'!$D$19:$D$89,'様式Ⅲ－1(女子)'!$J$19:$J$89)</f>
        <v>0</v>
      </c>
    </row>
    <row r="1659" spans="1:9">
      <c r="A1659" s="265">
        <v>3658</v>
      </c>
      <c r="I1659" s="28">
        <f>_xlfn.XLOOKUP(C1659,'様式Ⅲ－1(女子)'!$D$19:$D$89,'様式Ⅲ－1(女子)'!$J$19:$J$89)</f>
        <v>0</v>
      </c>
    </row>
    <row r="1660" spans="1:9">
      <c r="A1660" s="265">
        <v>3659</v>
      </c>
      <c r="I1660" s="28">
        <f>_xlfn.XLOOKUP(C1660,'様式Ⅲ－1(女子)'!$D$19:$D$89,'様式Ⅲ－1(女子)'!$J$19:$J$89)</f>
        <v>0</v>
      </c>
    </row>
    <row r="1661" spans="1:9">
      <c r="A1661" s="265">
        <v>3660</v>
      </c>
      <c r="I1661" s="28">
        <f>_xlfn.XLOOKUP(C1661,'様式Ⅲ－1(女子)'!$D$19:$D$89,'様式Ⅲ－1(女子)'!$J$19:$J$89)</f>
        <v>0</v>
      </c>
    </row>
    <row r="1662" spans="1:9">
      <c r="A1662" s="265">
        <v>3661</v>
      </c>
      <c r="I1662" s="28">
        <f>_xlfn.XLOOKUP(C1662,'様式Ⅲ－1(女子)'!$D$19:$D$89,'様式Ⅲ－1(女子)'!$J$19:$J$89)</f>
        <v>0</v>
      </c>
    </row>
    <row r="1663" spans="1:9">
      <c r="A1663" s="265">
        <v>3662</v>
      </c>
      <c r="I1663" s="28">
        <f>_xlfn.XLOOKUP(C1663,'様式Ⅲ－1(女子)'!$D$19:$D$89,'様式Ⅲ－1(女子)'!$J$19:$J$89)</f>
        <v>0</v>
      </c>
    </row>
    <row r="1664" spans="1:9">
      <c r="A1664" s="265">
        <v>3663</v>
      </c>
      <c r="I1664" s="28">
        <f>_xlfn.XLOOKUP(C1664,'様式Ⅲ－1(女子)'!$D$19:$D$89,'様式Ⅲ－1(女子)'!$J$19:$J$89)</f>
        <v>0</v>
      </c>
    </row>
    <row r="1665" spans="1:9">
      <c r="A1665" s="265">
        <v>3664</v>
      </c>
      <c r="I1665" s="28">
        <f>_xlfn.XLOOKUP(C1665,'様式Ⅲ－1(女子)'!$D$19:$D$89,'様式Ⅲ－1(女子)'!$J$19:$J$89)</f>
        <v>0</v>
      </c>
    </row>
    <row r="1666" spans="1:9">
      <c r="A1666" s="265">
        <v>3665</v>
      </c>
      <c r="I1666" s="28">
        <f>_xlfn.XLOOKUP(C1666,'様式Ⅲ－1(女子)'!$D$19:$D$89,'様式Ⅲ－1(女子)'!$J$19:$J$89)</f>
        <v>0</v>
      </c>
    </row>
    <row r="1667" spans="1:9">
      <c r="A1667" s="265">
        <v>3666</v>
      </c>
      <c r="I1667" s="28">
        <f>_xlfn.XLOOKUP(C1667,'様式Ⅲ－1(女子)'!$D$19:$D$89,'様式Ⅲ－1(女子)'!$J$19:$J$89)</f>
        <v>0</v>
      </c>
    </row>
    <row r="1668" spans="1:9">
      <c r="A1668" s="265">
        <v>3667</v>
      </c>
      <c r="I1668" s="28">
        <f>_xlfn.XLOOKUP(C1668,'様式Ⅲ－1(女子)'!$D$19:$D$89,'様式Ⅲ－1(女子)'!$J$19:$J$89)</f>
        <v>0</v>
      </c>
    </row>
    <row r="1669" spans="1:9">
      <c r="A1669" s="265">
        <v>3668</v>
      </c>
      <c r="I1669" s="28">
        <f>_xlfn.XLOOKUP(C1669,'様式Ⅲ－1(女子)'!$D$19:$D$89,'様式Ⅲ－1(女子)'!$J$19:$J$89)</f>
        <v>0</v>
      </c>
    </row>
    <row r="1670" spans="1:9">
      <c r="A1670" s="265">
        <v>3669</v>
      </c>
      <c r="I1670" s="28">
        <f>_xlfn.XLOOKUP(C1670,'様式Ⅲ－1(女子)'!$D$19:$D$89,'様式Ⅲ－1(女子)'!$J$19:$J$89)</f>
        <v>0</v>
      </c>
    </row>
    <row r="1671" spans="1:9">
      <c r="A1671" s="265">
        <v>3670</v>
      </c>
      <c r="I1671" s="28">
        <f>_xlfn.XLOOKUP(C1671,'様式Ⅲ－1(女子)'!$D$19:$D$89,'様式Ⅲ－1(女子)'!$J$19:$J$89)</f>
        <v>0</v>
      </c>
    </row>
    <row r="1672" spans="1:9">
      <c r="A1672" s="265">
        <v>3671</v>
      </c>
      <c r="I1672" s="28">
        <f>_xlfn.XLOOKUP(C1672,'様式Ⅲ－1(女子)'!$D$19:$D$89,'様式Ⅲ－1(女子)'!$J$19:$J$89)</f>
        <v>0</v>
      </c>
    </row>
    <row r="1673" spans="1:9">
      <c r="A1673" s="265">
        <v>3672</v>
      </c>
      <c r="I1673" s="28">
        <f>_xlfn.XLOOKUP(C1673,'様式Ⅲ－1(女子)'!$D$19:$D$89,'様式Ⅲ－1(女子)'!$J$19:$J$89)</f>
        <v>0</v>
      </c>
    </row>
    <row r="1674" spans="1:9">
      <c r="A1674" s="265">
        <v>3673</v>
      </c>
      <c r="I1674" s="28">
        <f>_xlfn.XLOOKUP(C1674,'様式Ⅲ－1(女子)'!$D$19:$D$89,'様式Ⅲ－1(女子)'!$J$19:$J$89)</f>
        <v>0</v>
      </c>
    </row>
    <row r="1675" spans="1:9">
      <c r="A1675" s="265">
        <v>3674</v>
      </c>
      <c r="I1675" s="28">
        <f>_xlfn.XLOOKUP(C1675,'様式Ⅲ－1(女子)'!$D$19:$D$89,'様式Ⅲ－1(女子)'!$J$19:$J$89)</f>
        <v>0</v>
      </c>
    </row>
    <row r="1676" spans="1:9">
      <c r="A1676" s="265">
        <v>3675</v>
      </c>
      <c r="I1676" s="28">
        <f>_xlfn.XLOOKUP(C1676,'様式Ⅲ－1(女子)'!$D$19:$D$89,'様式Ⅲ－1(女子)'!$J$19:$J$89)</f>
        <v>0</v>
      </c>
    </row>
    <row r="1677" spans="1:9">
      <c r="A1677" s="265">
        <v>3676</v>
      </c>
      <c r="I1677" s="28">
        <f>_xlfn.XLOOKUP(C1677,'様式Ⅲ－1(女子)'!$D$19:$D$89,'様式Ⅲ－1(女子)'!$J$19:$J$89)</f>
        <v>0</v>
      </c>
    </row>
    <row r="1678" spans="1:9">
      <c r="A1678" s="265">
        <v>3677</v>
      </c>
      <c r="I1678" s="28">
        <f>_xlfn.XLOOKUP(C1678,'様式Ⅲ－1(女子)'!$D$19:$D$89,'様式Ⅲ－1(女子)'!$J$19:$J$89)</f>
        <v>0</v>
      </c>
    </row>
    <row r="1679" spans="1:9">
      <c r="A1679" s="265">
        <v>3678</v>
      </c>
      <c r="I1679" s="28">
        <f>_xlfn.XLOOKUP(C1679,'様式Ⅲ－1(女子)'!$D$19:$D$89,'様式Ⅲ－1(女子)'!$J$19:$J$89)</f>
        <v>0</v>
      </c>
    </row>
    <row r="1680" spans="1:9">
      <c r="A1680" s="265">
        <v>3679</v>
      </c>
      <c r="I1680" s="28">
        <f>_xlfn.XLOOKUP(C1680,'様式Ⅲ－1(女子)'!$D$19:$D$89,'様式Ⅲ－1(女子)'!$J$19:$J$89)</f>
        <v>0</v>
      </c>
    </row>
    <row r="1681" spans="1:9">
      <c r="A1681" s="265">
        <v>3680</v>
      </c>
      <c r="I1681" s="28">
        <f>_xlfn.XLOOKUP(C1681,'様式Ⅲ－1(女子)'!$D$19:$D$89,'様式Ⅲ－1(女子)'!$J$19:$J$89)</f>
        <v>0</v>
      </c>
    </row>
    <row r="1682" spans="1:9">
      <c r="A1682" s="265">
        <v>3681</v>
      </c>
      <c r="I1682" s="28">
        <f>_xlfn.XLOOKUP(C1682,'様式Ⅲ－1(女子)'!$D$19:$D$89,'様式Ⅲ－1(女子)'!$J$19:$J$89)</f>
        <v>0</v>
      </c>
    </row>
    <row r="1683" spans="1:9">
      <c r="A1683" s="265">
        <v>3682</v>
      </c>
      <c r="I1683" s="28">
        <f>_xlfn.XLOOKUP(C1683,'様式Ⅲ－1(女子)'!$D$19:$D$89,'様式Ⅲ－1(女子)'!$J$19:$J$89)</f>
        <v>0</v>
      </c>
    </row>
    <row r="1684" spans="1:9">
      <c r="A1684" s="265">
        <v>3683</v>
      </c>
      <c r="I1684" s="28">
        <f>_xlfn.XLOOKUP(C1684,'様式Ⅲ－1(女子)'!$D$19:$D$89,'様式Ⅲ－1(女子)'!$J$19:$J$89)</f>
        <v>0</v>
      </c>
    </row>
    <row r="1685" spans="1:9">
      <c r="A1685" s="265">
        <v>3684</v>
      </c>
      <c r="I1685" s="28">
        <f>_xlfn.XLOOKUP(C1685,'様式Ⅲ－1(女子)'!$D$19:$D$89,'様式Ⅲ－1(女子)'!$J$19:$J$89)</f>
        <v>0</v>
      </c>
    </row>
    <row r="1686" spans="1:9">
      <c r="A1686" s="265">
        <v>3685</v>
      </c>
      <c r="I1686" s="28">
        <f>_xlfn.XLOOKUP(C1686,'様式Ⅲ－1(女子)'!$D$19:$D$89,'様式Ⅲ－1(女子)'!$J$19:$J$89)</f>
        <v>0</v>
      </c>
    </row>
    <row r="1687" spans="1:9">
      <c r="A1687" s="265">
        <v>3686</v>
      </c>
      <c r="I1687" s="28">
        <f>_xlfn.XLOOKUP(C1687,'様式Ⅲ－1(女子)'!$D$19:$D$89,'様式Ⅲ－1(女子)'!$J$19:$J$89)</f>
        <v>0</v>
      </c>
    </row>
    <row r="1688" spans="1:9">
      <c r="A1688" s="265">
        <v>3687</v>
      </c>
      <c r="I1688" s="28">
        <f>_xlfn.XLOOKUP(C1688,'様式Ⅲ－1(女子)'!$D$19:$D$89,'様式Ⅲ－1(女子)'!$J$19:$J$89)</f>
        <v>0</v>
      </c>
    </row>
    <row r="1689" spans="1:9">
      <c r="A1689" s="265">
        <v>3688</v>
      </c>
      <c r="I1689" s="28">
        <f>_xlfn.XLOOKUP(C1689,'様式Ⅲ－1(女子)'!$D$19:$D$89,'様式Ⅲ－1(女子)'!$J$19:$J$89)</f>
        <v>0</v>
      </c>
    </row>
    <row r="1690" spans="1:9">
      <c r="A1690" s="265">
        <v>3689</v>
      </c>
      <c r="I1690" s="28">
        <f>_xlfn.XLOOKUP(C1690,'様式Ⅲ－1(女子)'!$D$19:$D$89,'様式Ⅲ－1(女子)'!$J$19:$J$89)</f>
        <v>0</v>
      </c>
    </row>
    <row r="1691" spans="1:9">
      <c r="A1691" s="265">
        <v>3690</v>
      </c>
      <c r="I1691" s="28">
        <f>_xlfn.XLOOKUP(C1691,'様式Ⅲ－1(女子)'!$D$19:$D$89,'様式Ⅲ－1(女子)'!$J$19:$J$89)</f>
        <v>0</v>
      </c>
    </row>
    <row r="1692" spans="1:9">
      <c r="A1692" s="265">
        <v>3691</v>
      </c>
      <c r="I1692" s="28">
        <f>_xlfn.XLOOKUP(C1692,'様式Ⅲ－1(女子)'!$D$19:$D$89,'様式Ⅲ－1(女子)'!$J$19:$J$89)</f>
        <v>0</v>
      </c>
    </row>
    <row r="1693" spans="1:9">
      <c r="A1693" s="265">
        <v>3692</v>
      </c>
      <c r="I1693" s="28">
        <f>_xlfn.XLOOKUP(C1693,'様式Ⅲ－1(女子)'!$D$19:$D$89,'様式Ⅲ－1(女子)'!$J$19:$J$89)</f>
        <v>0</v>
      </c>
    </row>
    <row r="1694" spans="1:9">
      <c r="A1694" s="265">
        <v>3693</v>
      </c>
      <c r="I1694" s="28">
        <f>_xlfn.XLOOKUP(C1694,'様式Ⅲ－1(女子)'!$D$19:$D$89,'様式Ⅲ－1(女子)'!$J$19:$J$89)</f>
        <v>0</v>
      </c>
    </row>
    <row r="1695" spans="1:9">
      <c r="A1695" s="265">
        <v>3694</v>
      </c>
      <c r="I1695" s="28">
        <f>_xlfn.XLOOKUP(C1695,'様式Ⅲ－1(女子)'!$D$19:$D$89,'様式Ⅲ－1(女子)'!$J$19:$J$89)</f>
        <v>0</v>
      </c>
    </row>
    <row r="1696" spans="1:9">
      <c r="A1696" s="265">
        <v>3695</v>
      </c>
      <c r="I1696" s="28">
        <f>_xlfn.XLOOKUP(C1696,'様式Ⅲ－1(女子)'!$D$19:$D$89,'様式Ⅲ－1(女子)'!$J$19:$J$89)</f>
        <v>0</v>
      </c>
    </row>
    <row r="1697" spans="1:9">
      <c r="A1697" s="265">
        <v>3696</v>
      </c>
      <c r="I1697" s="28">
        <f>_xlfn.XLOOKUP(C1697,'様式Ⅲ－1(女子)'!$D$19:$D$89,'様式Ⅲ－1(女子)'!$J$19:$J$89)</f>
        <v>0</v>
      </c>
    </row>
    <row r="1698" spans="1:9">
      <c r="A1698" s="265">
        <v>3697</v>
      </c>
      <c r="I1698" s="28">
        <f>_xlfn.XLOOKUP(C1698,'様式Ⅲ－1(女子)'!$D$19:$D$89,'様式Ⅲ－1(女子)'!$J$19:$J$89)</f>
        <v>0</v>
      </c>
    </row>
    <row r="1699" spans="1:9">
      <c r="A1699" s="265">
        <v>3698</v>
      </c>
      <c r="I1699" s="28">
        <f>_xlfn.XLOOKUP(C1699,'様式Ⅲ－1(女子)'!$D$19:$D$89,'様式Ⅲ－1(女子)'!$J$19:$J$89)</f>
        <v>0</v>
      </c>
    </row>
    <row r="1700" spans="1:9">
      <c r="A1700" s="265">
        <v>3699</v>
      </c>
      <c r="I1700" s="28">
        <f>_xlfn.XLOOKUP(C1700,'様式Ⅲ－1(女子)'!$D$19:$D$89,'様式Ⅲ－1(女子)'!$J$19:$J$89)</f>
        <v>0</v>
      </c>
    </row>
    <row r="1701" spans="1:9">
      <c r="A1701" s="265">
        <v>3700</v>
      </c>
      <c r="I1701" s="28">
        <f>_xlfn.XLOOKUP(C1701,'様式Ⅲ－1(女子)'!$D$19:$D$89,'様式Ⅲ－1(女子)'!$J$19:$J$89)</f>
        <v>0</v>
      </c>
    </row>
    <row r="1702" spans="1:9">
      <c r="A1702" s="265">
        <v>3701</v>
      </c>
      <c r="I1702" s="28">
        <f>_xlfn.XLOOKUP(C1702,'様式Ⅲ－1(女子)'!$D$19:$D$89,'様式Ⅲ－1(女子)'!$J$19:$J$89)</f>
        <v>0</v>
      </c>
    </row>
    <row r="1703" spans="1:9">
      <c r="A1703" s="265">
        <v>3702</v>
      </c>
      <c r="I1703" s="28">
        <f>_xlfn.XLOOKUP(C1703,'様式Ⅲ－1(女子)'!$D$19:$D$89,'様式Ⅲ－1(女子)'!$J$19:$J$89)</f>
        <v>0</v>
      </c>
    </row>
    <row r="1704" spans="1:9">
      <c r="A1704" s="265">
        <v>3703</v>
      </c>
      <c r="I1704" s="28">
        <f>_xlfn.XLOOKUP(C1704,'様式Ⅲ－1(女子)'!$D$19:$D$89,'様式Ⅲ－1(女子)'!$J$19:$J$89)</f>
        <v>0</v>
      </c>
    </row>
    <row r="1705" spans="1:9">
      <c r="A1705" s="265">
        <v>3704</v>
      </c>
      <c r="I1705" s="28">
        <f>_xlfn.XLOOKUP(C1705,'様式Ⅲ－1(女子)'!$D$19:$D$89,'様式Ⅲ－1(女子)'!$J$19:$J$89)</f>
        <v>0</v>
      </c>
    </row>
    <row r="1706" spans="1:9">
      <c r="A1706" s="265">
        <v>3705</v>
      </c>
      <c r="I1706" s="28">
        <f>_xlfn.XLOOKUP(C1706,'様式Ⅲ－1(女子)'!$D$19:$D$89,'様式Ⅲ－1(女子)'!$J$19:$J$89)</f>
        <v>0</v>
      </c>
    </row>
    <row r="1707" spans="1:9">
      <c r="A1707" s="265">
        <v>3706</v>
      </c>
      <c r="I1707" s="28">
        <f>_xlfn.XLOOKUP(C1707,'様式Ⅲ－1(女子)'!$D$19:$D$89,'様式Ⅲ－1(女子)'!$J$19:$J$89)</f>
        <v>0</v>
      </c>
    </row>
    <row r="1708" spans="1:9">
      <c r="A1708" s="265">
        <v>3707</v>
      </c>
      <c r="I1708" s="28">
        <f>_xlfn.XLOOKUP(C1708,'様式Ⅲ－1(女子)'!$D$19:$D$89,'様式Ⅲ－1(女子)'!$J$19:$J$89)</f>
        <v>0</v>
      </c>
    </row>
    <row r="1709" spans="1:9">
      <c r="A1709" s="265">
        <v>3708</v>
      </c>
      <c r="I1709" s="28">
        <f>_xlfn.XLOOKUP(C1709,'様式Ⅲ－1(女子)'!$D$19:$D$89,'様式Ⅲ－1(女子)'!$J$19:$J$89)</f>
        <v>0</v>
      </c>
    </row>
    <row r="1710" spans="1:9">
      <c r="A1710" s="265">
        <v>3709</v>
      </c>
      <c r="I1710" s="28">
        <f>_xlfn.XLOOKUP(C1710,'様式Ⅲ－1(女子)'!$D$19:$D$89,'様式Ⅲ－1(女子)'!$J$19:$J$89)</f>
        <v>0</v>
      </c>
    </row>
    <row r="1711" spans="1:9">
      <c r="A1711" s="265">
        <v>3710</v>
      </c>
      <c r="I1711" s="28">
        <f>_xlfn.XLOOKUP(C1711,'様式Ⅲ－1(女子)'!$D$19:$D$89,'様式Ⅲ－1(女子)'!$J$19:$J$89)</f>
        <v>0</v>
      </c>
    </row>
    <row r="1712" spans="1:9">
      <c r="A1712" s="265">
        <v>3711</v>
      </c>
      <c r="I1712" s="28">
        <f>_xlfn.XLOOKUP(C1712,'様式Ⅲ－1(女子)'!$D$19:$D$89,'様式Ⅲ－1(女子)'!$J$19:$J$89)</f>
        <v>0</v>
      </c>
    </row>
    <row r="1713" spans="1:9">
      <c r="A1713" s="265">
        <v>3712</v>
      </c>
      <c r="I1713" s="28">
        <f>_xlfn.XLOOKUP(C1713,'様式Ⅲ－1(女子)'!$D$19:$D$89,'様式Ⅲ－1(女子)'!$J$19:$J$89)</f>
        <v>0</v>
      </c>
    </row>
    <row r="1714" spans="1:9">
      <c r="A1714" s="265">
        <v>3713</v>
      </c>
      <c r="I1714" s="28">
        <f>_xlfn.XLOOKUP(C1714,'様式Ⅲ－1(女子)'!$D$19:$D$89,'様式Ⅲ－1(女子)'!$J$19:$J$89)</f>
        <v>0</v>
      </c>
    </row>
    <row r="1715" spans="1:9">
      <c r="A1715" s="265">
        <v>3714</v>
      </c>
      <c r="I1715" s="28">
        <f>_xlfn.XLOOKUP(C1715,'様式Ⅲ－1(女子)'!$D$19:$D$89,'様式Ⅲ－1(女子)'!$J$19:$J$89)</f>
        <v>0</v>
      </c>
    </row>
    <row r="1716" spans="1:9">
      <c r="A1716" s="265">
        <v>3715</v>
      </c>
      <c r="I1716" s="28">
        <f>_xlfn.XLOOKUP(C1716,'様式Ⅲ－1(女子)'!$D$19:$D$89,'様式Ⅲ－1(女子)'!$J$19:$J$89)</f>
        <v>0</v>
      </c>
    </row>
    <row r="1717" spans="1:9">
      <c r="A1717" s="265">
        <v>3716</v>
      </c>
      <c r="I1717" s="28">
        <f>_xlfn.XLOOKUP(C1717,'様式Ⅲ－1(女子)'!$D$19:$D$89,'様式Ⅲ－1(女子)'!$J$19:$J$89)</f>
        <v>0</v>
      </c>
    </row>
    <row r="1718" spans="1:9">
      <c r="A1718" s="265">
        <v>3717</v>
      </c>
      <c r="I1718" s="28">
        <f>_xlfn.XLOOKUP(C1718,'様式Ⅲ－1(女子)'!$D$19:$D$89,'様式Ⅲ－1(女子)'!$J$19:$J$89)</f>
        <v>0</v>
      </c>
    </row>
    <row r="1719" spans="1:9">
      <c r="A1719" s="265">
        <v>3718</v>
      </c>
      <c r="I1719" s="28">
        <f>_xlfn.XLOOKUP(C1719,'様式Ⅲ－1(女子)'!$D$19:$D$89,'様式Ⅲ－1(女子)'!$J$19:$J$89)</f>
        <v>0</v>
      </c>
    </row>
    <row r="1720" spans="1:9">
      <c r="A1720" s="265">
        <v>3719</v>
      </c>
      <c r="I1720" s="28">
        <f>_xlfn.XLOOKUP(C1720,'様式Ⅲ－1(女子)'!$D$19:$D$89,'様式Ⅲ－1(女子)'!$J$19:$J$89)</f>
        <v>0</v>
      </c>
    </row>
    <row r="1721" spans="1:9">
      <c r="A1721" s="265">
        <v>3720</v>
      </c>
      <c r="I1721" s="28">
        <f>_xlfn.XLOOKUP(C1721,'様式Ⅲ－1(女子)'!$D$19:$D$89,'様式Ⅲ－1(女子)'!$J$19:$J$89)</f>
        <v>0</v>
      </c>
    </row>
    <row r="1722" spans="1:9">
      <c r="A1722" s="265">
        <v>3721</v>
      </c>
      <c r="I1722" s="28">
        <f>_xlfn.XLOOKUP(C1722,'様式Ⅲ－1(女子)'!$D$19:$D$89,'様式Ⅲ－1(女子)'!$J$19:$J$89)</f>
        <v>0</v>
      </c>
    </row>
    <row r="1723" spans="1:9">
      <c r="A1723" s="265">
        <v>3722</v>
      </c>
      <c r="I1723" s="28">
        <f>_xlfn.XLOOKUP(C1723,'様式Ⅲ－1(女子)'!$D$19:$D$89,'様式Ⅲ－1(女子)'!$J$19:$J$89)</f>
        <v>0</v>
      </c>
    </row>
    <row r="1724" spans="1:9">
      <c r="A1724" s="265">
        <v>3723</v>
      </c>
      <c r="I1724" s="28">
        <f>_xlfn.XLOOKUP(C1724,'様式Ⅲ－1(女子)'!$D$19:$D$89,'様式Ⅲ－1(女子)'!$J$19:$J$89)</f>
        <v>0</v>
      </c>
    </row>
    <row r="1725" spans="1:9">
      <c r="A1725" s="265">
        <v>3724</v>
      </c>
      <c r="I1725" s="28">
        <f>_xlfn.XLOOKUP(C1725,'様式Ⅲ－1(女子)'!$D$19:$D$89,'様式Ⅲ－1(女子)'!$J$19:$J$89)</f>
        <v>0</v>
      </c>
    </row>
    <row r="1726" spans="1:9">
      <c r="A1726" s="265">
        <v>3725</v>
      </c>
      <c r="I1726" s="28">
        <f>_xlfn.XLOOKUP(C1726,'様式Ⅲ－1(女子)'!$D$19:$D$89,'様式Ⅲ－1(女子)'!$J$19:$J$89)</f>
        <v>0</v>
      </c>
    </row>
    <row r="1727" spans="1:9">
      <c r="A1727" s="265">
        <v>3726</v>
      </c>
      <c r="I1727" s="28">
        <f>_xlfn.XLOOKUP(C1727,'様式Ⅲ－1(女子)'!$D$19:$D$89,'様式Ⅲ－1(女子)'!$J$19:$J$89)</f>
        <v>0</v>
      </c>
    </row>
    <row r="1728" spans="1:9">
      <c r="A1728" s="265">
        <v>3727</v>
      </c>
      <c r="I1728" s="28">
        <f>_xlfn.XLOOKUP(C1728,'様式Ⅲ－1(女子)'!$D$19:$D$89,'様式Ⅲ－1(女子)'!$J$19:$J$89)</f>
        <v>0</v>
      </c>
    </row>
    <row r="1729" spans="1:9">
      <c r="A1729" s="265">
        <v>3728</v>
      </c>
      <c r="I1729" s="28">
        <f>_xlfn.XLOOKUP(C1729,'様式Ⅲ－1(女子)'!$D$19:$D$89,'様式Ⅲ－1(女子)'!$J$19:$J$89)</f>
        <v>0</v>
      </c>
    </row>
    <row r="1730" spans="1:9">
      <c r="A1730" s="265">
        <v>3729</v>
      </c>
      <c r="I1730" s="28">
        <f>_xlfn.XLOOKUP(C1730,'様式Ⅲ－1(女子)'!$D$19:$D$89,'様式Ⅲ－1(女子)'!$J$19:$J$89)</f>
        <v>0</v>
      </c>
    </row>
    <row r="1731" spans="1:9">
      <c r="A1731" s="265">
        <v>3730</v>
      </c>
      <c r="I1731" s="28">
        <f>_xlfn.XLOOKUP(C1731,'様式Ⅲ－1(女子)'!$D$19:$D$89,'様式Ⅲ－1(女子)'!$J$19:$J$89)</f>
        <v>0</v>
      </c>
    </row>
    <row r="1732" spans="1:9">
      <c r="A1732" s="265">
        <v>3731</v>
      </c>
      <c r="I1732" s="28">
        <f>_xlfn.XLOOKUP(C1732,'様式Ⅲ－1(女子)'!$D$19:$D$89,'様式Ⅲ－1(女子)'!$J$19:$J$89)</f>
        <v>0</v>
      </c>
    </row>
    <row r="1733" spans="1:9">
      <c r="A1733" s="265">
        <v>3732</v>
      </c>
      <c r="I1733" s="28">
        <f>_xlfn.XLOOKUP(C1733,'様式Ⅲ－1(女子)'!$D$19:$D$89,'様式Ⅲ－1(女子)'!$J$19:$J$89)</f>
        <v>0</v>
      </c>
    </row>
    <row r="1734" spans="1:9">
      <c r="A1734" s="265">
        <v>3733</v>
      </c>
      <c r="I1734" s="28">
        <f>_xlfn.XLOOKUP(C1734,'様式Ⅲ－1(女子)'!$D$19:$D$89,'様式Ⅲ－1(女子)'!$J$19:$J$89)</f>
        <v>0</v>
      </c>
    </row>
    <row r="1735" spans="1:9">
      <c r="A1735" s="265">
        <v>3734</v>
      </c>
      <c r="I1735" s="28">
        <f>_xlfn.XLOOKUP(C1735,'様式Ⅲ－1(女子)'!$D$19:$D$89,'様式Ⅲ－1(女子)'!$J$19:$J$89)</f>
        <v>0</v>
      </c>
    </row>
    <row r="1736" spans="1:9">
      <c r="A1736" s="265">
        <v>3735</v>
      </c>
      <c r="I1736" s="28">
        <f>_xlfn.XLOOKUP(C1736,'様式Ⅲ－1(女子)'!$D$19:$D$89,'様式Ⅲ－1(女子)'!$J$19:$J$89)</f>
        <v>0</v>
      </c>
    </row>
    <row r="1737" spans="1:9">
      <c r="A1737" s="265">
        <v>3736</v>
      </c>
      <c r="I1737" s="28">
        <f>_xlfn.XLOOKUP(C1737,'様式Ⅲ－1(女子)'!$D$19:$D$89,'様式Ⅲ－1(女子)'!$J$19:$J$89)</f>
        <v>0</v>
      </c>
    </row>
    <row r="1738" spans="1:9">
      <c r="A1738" s="265">
        <v>3737</v>
      </c>
      <c r="I1738" s="28">
        <f>_xlfn.XLOOKUP(C1738,'様式Ⅲ－1(女子)'!$D$19:$D$89,'様式Ⅲ－1(女子)'!$J$19:$J$89)</f>
        <v>0</v>
      </c>
    </row>
    <row r="1739" spans="1:9">
      <c r="A1739" s="265">
        <v>3738</v>
      </c>
      <c r="I1739" s="28">
        <f>_xlfn.XLOOKUP(C1739,'様式Ⅲ－1(女子)'!$D$19:$D$89,'様式Ⅲ－1(女子)'!$J$19:$J$89)</f>
        <v>0</v>
      </c>
    </row>
    <row r="1740" spans="1:9">
      <c r="A1740" s="265">
        <v>3739</v>
      </c>
      <c r="I1740" s="28">
        <f>_xlfn.XLOOKUP(C1740,'様式Ⅲ－1(女子)'!$D$19:$D$89,'様式Ⅲ－1(女子)'!$J$19:$J$89)</f>
        <v>0</v>
      </c>
    </row>
    <row r="1741" spans="1:9">
      <c r="A1741" s="265">
        <v>3740</v>
      </c>
      <c r="I1741" s="28">
        <f>_xlfn.XLOOKUP(C1741,'様式Ⅲ－1(女子)'!$D$19:$D$89,'様式Ⅲ－1(女子)'!$J$19:$J$89)</f>
        <v>0</v>
      </c>
    </row>
    <row r="1742" spans="1:9">
      <c r="A1742" s="265">
        <v>3741</v>
      </c>
      <c r="I1742" s="28">
        <f>_xlfn.XLOOKUP(C1742,'様式Ⅲ－1(女子)'!$D$19:$D$89,'様式Ⅲ－1(女子)'!$J$19:$J$89)</f>
        <v>0</v>
      </c>
    </row>
    <row r="1743" spans="1:9">
      <c r="A1743" s="265">
        <v>3742</v>
      </c>
      <c r="I1743" s="28">
        <f>_xlfn.XLOOKUP(C1743,'様式Ⅲ－1(女子)'!$D$19:$D$89,'様式Ⅲ－1(女子)'!$J$19:$J$89)</f>
        <v>0</v>
      </c>
    </row>
    <row r="1744" spans="1:9">
      <c r="A1744" s="265">
        <v>3743</v>
      </c>
      <c r="I1744" s="28">
        <f>_xlfn.XLOOKUP(C1744,'様式Ⅲ－1(女子)'!$D$19:$D$89,'様式Ⅲ－1(女子)'!$J$19:$J$89)</f>
        <v>0</v>
      </c>
    </row>
    <row r="1745" spans="1:9">
      <c r="A1745" s="265">
        <v>3744</v>
      </c>
      <c r="I1745" s="28">
        <f>_xlfn.XLOOKUP(C1745,'様式Ⅲ－1(女子)'!$D$19:$D$89,'様式Ⅲ－1(女子)'!$J$19:$J$89)</f>
        <v>0</v>
      </c>
    </row>
    <row r="1746" spans="1:9">
      <c r="A1746" s="265">
        <v>3745</v>
      </c>
      <c r="I1746" s="28">
        <f>_xlfn.XLOOKUP(C1746,'様式Ⅲ－1(女子)'!$D$19:$D$89,'様式Ⅲ－1(女子)'!$J$19:$J$89)</f>
        <v>0</v>
      </c>
    </row>
    <row r="1747" spans="1:9">
      <c r="A1747" s="265">
        <v>3746</v>
      </c>
      <c r="I1747" s="28">
        <f>_xlfn.XLOOKUP(C1747,'様式Ⅲ－1(女子)'!$D$19:$D$89,'様式Ⅲ－1(女子)'!$J$19:$J$89)</f>
        <v>0</v>
      </c>
    </row>
    <row r="1748" spans="1:9">
      <c r="A1748" s="265">
        <v>3747</v>
      </c>
      <c r="I1748" s="28">
        <f>_xlfn.XLOOKUP(C1748,'様式Ⅲ－1(女子)'!$D$19:$D$89,'様式Ⅲ－1(女子)'!$J$19:$J$89)</f>
        <v>0</v>
      </c>
    </row>
    <row r="1749" spans="1:9">
      <c r="A1749" s="265">
        <v>3748</v>
      </c>
      <c r="I1749" s="28">
        <f>_xlfn.XLOOKUP(C1749,'様式Ⅲ－1(女子)'!$D$19:$D$89,'様式Ⅲ－1(女子)'!$J$19:$J$89)</f>
        <v>0</v>
      </c>
    </row>
    <row r="1750" spans="1:9">
      <c r="A1750" s="265">
        <v>3749</v>
      </c>
      <c r="I1750" s="28">
        <f>_xlfn.XLOOKUP(C1750,'様式Ⅲ－1(女子)'!$D$19:$D$89,'様式Ⅲ－1(女子)'!$J$19:$J$89)</f>
        <v>0</v>
      </c>
    </row>
    <row r="1751" spans="1:9">
      <c r="A1751" s="265">
        <v>3750</v>
      </c>
      <c r="I1751" s="28">
        <f>_xlfn.XLOOKUP(C1751,'様式Ⅲ－1(女子)'!$D$19:$D$89,'様式Ⅲ－1(女子)'!$J$19:$J$89)</f>
        <v>0</v>
      </c>
    </row>
    <row r="1752" spans="1:9">
      <c r="A1752" s="265">
        <v>3751</v>
      </c>
      <c r="I1752" s="28">
        <f>_xlfn.XLOOKUP(C1752,'様式Ⅲ－1(女子)'!$D$19:$D$89,'様式Ⅲ－1(女子)'!$J$19:$J$89)</f>
        <v>0</v>
      </c>
    </row>
    <row r="1753" spans="1:9">
      <c r="A1753" s="265">
        <v>3752</v>
      </c>
      <c r="I1753" s="28">
        <f>_xlfn.XLOOKUP(C1753,'様式Ⅲ－1(女子)'!$D$19:$D$89,'様式Ⅲ－1(女子)'!$J$19:$J$89)</f>
        <v>0</v>
      </c>
    </row>
    <row r="1754" spans="1:9">
      <c r="A1754" s="265">
        <v>3753</v>
      </c>
      <c r="I1754" s="28">
        <f>_xlfn.XLOOKUP(C1754,'様式Ⅲ－1(女子)'!$D$19:$D$89,'様式Ⅲ－1(女子)'!$J$19:$J$89)</f>
        <v>0</v>
      </c>
    </row>
    <row r="1755" spans="1:9">
      <c r="A1755" s="265">
        <v>3754</v>
      </c>
      <c r="I1755" s="28">
        <f>_xlfn.XLOOKUP(C1755,'様式Ⅲ－1(女子)'!$D$19:$D$89,'様式Ⅲ－1(女子)'!$J$19:$J$89)</f>
        <v>0</v>
      </c>
    </row>
    <row r="1756" spans="1:9">
      <c r="A1756" s="265">
        <v>3755</v>
      </c>
      <c r="I1756" s="28">
        <f>_xlfn.XLOOKUP(C1756,'様式Ⅲ－1(女子)'!$D$19:$D$89,'様式Ⅲ－1(女子)'!$J$19:$J$89)</f>
        <v>0</v>
      </c>
    </row>
    <row r="1757" spans="1:9">
      <c r="A1757" s="265">
        <v>3756</v>
      </c>
      <c r="I1757" s="28">
        <f>_xlfn.XLOOKUP(C1757,'様式Ⅲ－1(女子)'!$D$19:$D$89,'様式Ⅲ－1(女子)'!$J$19:$J$89)</f>
        <v>0</v>
      </c>
    </row>
    <row r="1758" spans="1:9">
      <c r="A1758" s="265">
        <v>3757</v>
      </c>
      <c r="I1758" s="28">
        <f>_xlfn.XLOOKUP(C1758,'様式Ⅲ－1(女子)'!$D$19:$D$89,'様式Ⅲ－1(女子)'!$J$19:$J$89)</f>
        <v>0</v>
      </c>
    </row>
    <row r="1759" spans="1:9">
      <c r="A1759" s="265">
        <v>3758</v>
      </c>
      <c r="I1759" s="28">
        <f>_xlfn.XLOOKUP(C1759,'様式Ⅲ－1(女子)'!$D$19:$D$89,'様式Ⅲ－1(女子)'!$J$19:$J$89)</f>
        <v>0</v>
      </c>
    </row>
    <row r="1760" spans="1:9">
      <c r="A1760" s="265">
        <v>3759</v>
      </c>
      <c r="I1760" s="28">
        <f>_xlfn.XLOOKUP(C1760,'様式Ⅲ－1(女子)'!$D$19:$D$89,'様式Ⅲ－1(女子)'!$J$19:$J$89)</f>
        <v>0</v>
      </c>
    </row>
    <row r="1761" spans="1:9">
      <c r="A1761" s="265">
        <v>3760</v>
      </c>
      <c r="I1761" s="28">
        <f>_xlfn.XLOOKUP(C1761,'様式Ⅲ－1(女子)'!$D$19:$D$89,'様式Ⅲ－1(女子)'!$J$19:$J$89)</f>
        <v>0</v>
      </c>
    </row>
    <row r="1762" spans="1:9">
      <c r="A1762" s="265">
        <v>3761</v>
      </c>
      <c r="I1762" s="28">
        <f>_xlfn.XLOOKUP(C1762,'様式Ⅲ－1(女子)'!$D$19:$D$89,'様式Ⅲ－1(女子)'!$J$19:$J$89)</f>
        <v>0</v>
      </c>
    </row>
    <row r="1763" spans="1:9">
      <c r="A1763" s="265">
        <v>3762</v>
      </c>
      <c r="I1763" s="28">
        <f>_xlfn.XLOOKUP(C1763,'様式Ⅲ－1(女子)'!$D$19:$D$89,'様式Ⅲ－1(女子)'!$J$19:$J$89)</f>
        <v>0</v>
      </c>
    </row>
    <row r="1764" spans="1:9">
      <c r="A1764" s="265">
        <v>3763</v>
      </c>
      <c r="I1764" s="28">
        <f>_xlfn.XLOOKUP(C1764,'様式Ⅲ－1(女子)'!$D$19:$D$89,'様式Ⅲ－1(女子)'!$J$19:$J$89)</f>
        <v>0</v>
      </c>
    </row>
    <row r="1765" spans="1:9">
      <c r="A1765" s="265">
        <v>3764</v>
      </c>
      <c r="I1765" s="28">
        <f>_xlfn.XLOOKUP(C1765,'様式Ⅲ－1(女子)'!$D$19:$D$89,'様式Ⅲ－1(女子)'!$J$19:$J$89)</f>
        <v>0</v>
      </c>
    </row>
    <row r="1766" spans="1:9">
      <c r="A1766" s="265">
        <v>3765</v>
      </c>
      <c r="I1766" s="28">
        <f>_xlfn.XLOOKUP(C1766,'様式Ⅲ－1(女子)'!$D$19:$D$89,'様式Ⅲ－1(女子)'!$J$19:$J$89)</f>
        <v>0</v>
      </c>
    </row>
    <row r="1767" spans="1:9">
      <c r="A1767" s="265">
        <v>3766</v>
      </c>
      <c r="I1767" s="28">
        <f>_xlfn.XLOOKUP(C1767,'様式Ⅲ－1(女子)'!$D$19:$D$89,'様式Ⅲ－1(女子)'!$J$19:$J$89)</f>
        <v>0</v>
      </c>
    </row>
    <row r="1768" spans="1:9">
      <c r="A1768" s="265">
        <v>3767</v>
      </c>
      <c r="I1768" s="28">
        <f>_xlfn.XLOOKUP(C1768,'様式Ⅲ－1(女子)'!$D$19:$D$89,'様式Ⅲ－1(女子)'!$J$19:$J$89)</f>
        <v>0</v>
      </c>
    </row>
    <row r="1769" spans="1:9">
      <c r="A1769" s="265">
        <v>3768</v>
      </c>
      <c r="I1769" s="28">
        <f>_xlfn.XLOOKUP(C1769,'様式Ⅲ－1(女子)'!$D$19:$D$89,'様式Ⅲ－1(女子)'!$J$19:$J$89)</f>
        <v>0</v>
      </c>
    </row>
    <row r="1770" spans="1:9">
      <c r="A1770" s="265">
        <v>3769</v>
      </c>
      <c r="I1770" s="28">
        <f>_xlfn.XLOOKUP(C1770,'様式Ⅲ－1(女子)'!$D$19:$D$89,'様式Ⅲ－1(女子)'!$J$19:$J$89)</f>
        <v>0</v>
      </c>
    </row>
    <row r="1771" spans="1:9">
      <c r="A1771" s="265">
        <v>3770</v>
      </c>
      <c r="I1771" s="28">
        <f>_xlfn.XLOOKUP(C1771,'様式Ⅲ－1(女子)'!$D$19:$D$89,'様式Ⅲ－1(女子)'!$J$19:$J$89)</f>
        <v>0</v>
      </c>
    </row>
    <row r="1772" spans="1:9">
      <c r="A1772" s="265">
        <v>3771</v>
      </c>
      <c r="I1772" s="28">
        <f>_xlfn.XLOOKUP(C1772,'様式Ⅲ－1(女子)'!$D$19:$D$89,'様式Ⅲ－1(女子)'!$J$19:$J$89)</f>
        <v>0</v>
      </c>
    </row>
    <row r="1773" spans="1:9">
      <c r="A1773" s="265">
        <v>3772</v>
      </c>
      <c r="I1773" s="28">
        <f>_xlfn.XLOOKUP(C1773,'様式Ⅲ－1(女子)'!$D$19:$D$89,'様式Ⅲ－1(女子)'!$J$19:$J$89)</f>
        <v>0</v>
      </c>
    </row>
    <row r="1774" spans="1:9">
      <c r="A1774" s="265">
        <v>3773</v>
      </c>
      <c r="I1774" s="28">
        <f>_xlfn.XLOOKUP(C1774,'様式Ⅲ－1(女子)'!$D$19:$D$89,'様式Ⅲ－1(女子)'!$J$19:$J$89)</f>
        <v>0</v>
      </c>
    </row>
    <row r="1775" spans="1:9">
      <c r="A1775" s="265">
        <v>3774</v>
      </c>
      <c r="I1775" s="28">
        <f>_xlfn.XLOOKUP(C1775,'様式Ⅲ－1(女子)'!$D$19:$D$89,'様式Ⅲ－1(女子)'!$J$19:$J$89)</f>
        <v>0</v>
      </c>
    </row>
    <row r="1776" spans="1:9">
      <c r="A1776" s="265">
        <v>3775</v>
      </c>
      <c r="I1776" s="28">
        <f>_xlfn.XLOOKUP(C1776,'様式Ⅲ－1(女子)'!$D$19:$D$89,'様式Ⅲ－1(女子)'!$J$19:$J$89)</f>
        <v>0</v>
      </c>
    </row>
    <row r="1777" spans="1:9">
      <c r="A1777" s="265">
        <v>3776</v>
      </c>
      <c r="I1777" s="28">
        <f>_xlfn.XLOOKUP(C1777,'様式Ⅲ－1(女子)'!$D$19:$D$89,'様式Ⅲ－1(女子)'!$J$19:$J$89)</f>
        <v>0</v>
      </c>
    </row>
    <row r="1778" spans="1:9">
      <c r="A1778" s="265">
        <v>3777</v>
      </c>
      <c r="I1778" s="28">
        <f>_xlfn.XLOOKUP(C1778,'様式Ⅲ－1(女子)'!$D$19:$D$89,'様式Ⅲ－1(女子)'!$J$19:$J$89)</f>
        <v>0</v>
      </c>
    </row>
    <row r="1779" spans="1:9">
      <c r="A1779" s="265">
        <v>3778</v>
      </c>
      <c r="I1779" s="28">
        <f>_xlfn.XLOOKUP(C1779,'様式Ⅲ－1(女子)'!$D$19:$D$89,'様式Ⅲ－1(女子)'!$J$19:$J$89)</f>
        <v>0</v>
      </c>
    </row>
    <row r="1780" spans="1:9">
      <c r="A1780" s="265">
        <v>3779</v>
      </c>
      <c r="I1780" s="28">
        <f>_xlfn.XLOOKUP(C1780,'様式Ⅲ－1(女子)'!$D$19:$D$89,'様式Ⅲ－1(女子)'!$J$19:$J$89)</f>
        <v>0</v>
      </c>
    </row>
    <row r="1781" spans="1:9">
      <c r="A1781" s="265">
        <v>3780</v>
      </c>
      <c r="I1781" s="28">
        <f>_xlfn.XLOOKUP(C1781,'様式Ⅲ－1(女子)'!$D$19:$D$89,'様式Ⅲ－1(女子)'!$J$19:$J$89)</f>
        <v>0</v>
      </c>
    </row>
    <row r="1782" spans="1:9">
      <c r="A1782" s="265">
        <v>3781</v>
      </c>
      <c r="I1782" s="28">
        <f>_xlfn.XLOOKUP(C1782,'様式Ⅲ－1(女子)'!$D$19:$D$89,'様式Ⅲ－1(女子)'!$J$19:$J$89)</f>
        <v>0</v>
      </c>
    </row>
    <row r="1783" spans="1:9">
      <c r="A1783" s="265">
        <v>3782</v>
      </c>
      <c r="I1783" s="28">
        <f>_xlfn.XLOOKUP(C1783,'様式Ⅲ－1(女子)'!$D$19:$D$89,'様式Ⅲ－1(女子)'!$J$19:$J$89)</f>
        <v>0</v>
      </c>
    </row>
    <row r="1784" spans="1:9">
      <c r="A1784" s="265">
        <v>3783</v>
      </c>
      <c r="I1784" s="28">
        <f>_xlfn.XLOOKUP(C1784,'様式Ⅲ－1(女子)'!$D$19:$D$89,'様式Ⅲ－1(女子)'!$J$19:$J$89)</f>
        <v>0</v>
      </c>
    </row>
    <row r="1785" spans="1:9">
      <c r="A1785" s="265">
        <v>3784</v>
      </c>
      <c r="I1785" s="28">
        <f>_xlfn.XLOOKUP(C1785,'様式Ⅲ－1(女子)'!$D$19:$D$89,'様式Ⅲ－1(女子)'!$J$19:$J$89)</f>
        <v>0</v>
      </c>
    </row>
    <row r="1786" spans="1:9">
      <c r="A1786" s="265">
        <v>3785</v>
      </c>
      <c r="I1786" s="28">
        <f>_xlfn.XLOOKUP(C1786,'様式Ⅲ－1(女子)'!$D$19:$D$89,'様式Ⅲ－1(女子)'!$J$19:$J$89)</f>
        <v>0</v>
      </c>
    </row>
    <row r="1787" spans="1:9">
      <c r="A1787" s="265">
        <v>3786</v>
      </c>
      <c r="I1787" s="28">
        <f>_xlfn.XLOOKUP(C1787,'様式Ⅲ－1(女子)'!$D$19:$D$89,'様式Ⅲ－1(女子)'!$J$19:$J$89)</f>
        <v>0</v>
      </c>
    </row>
    <row r="1788" spans="1:9">
      <c r="A1788" s="265">
        <v>3787</v>
      </c>
      <c r="I1788" s="28">
        <f>_xlfn.XLOOKUP(C1788,'様式Ⅲ－1(女子)'!$D$19:$D$89,'様式Ⅲ－1(女子)'!$J$19:$J$89)</f>
        <v>0</v>
      </c>
    </row>
    <row r="1789" spans="1:9">
      <c r="A1789" s="265">
        <v>3788</v>
      </c>
      <c r="I1789" s="28">
        <f>_xlfn.XLOOKUP(C1789,'様式Ⅲ－1(女子)'!$D$19:$D$89,'様式Ⅲ－1(女子)'!$J$19:$J$89)</f>
        <v>0</v>
      </c>
    </row>
    <row r="1790" spans="1:9">
      <c r="A1790" s="265">
        <v>3789</v>
      </c>
      <c r="I1790" s="28">
        <f>_xlfn.XLOOKUP(C1790,'様式Ⅲ－1(女子)'!$D$19:$D$89,'様式Ⅲ－1(女子)'!$J$19:$J$89)</f>
        <v>0</v>
      </c>
    </row>
    <row r="1791" spans="1:9">
      <c r="A1791" s="265">
        <v>3790</v>
      </c>
      <c r="I1791" s="28">
        <f>_xlfn.XLOOKUP(C1791,'様式Ⅲ－1(女子)'!$D$19:$D$89,'様式Ⅲ－1(女子)'!$J$19:$J$89)</f>
        <v>0</v>
      </c>
    </row>
    <row r="1792" spans="1:9">
      <c r="A1792" s="265">
        <v>3791</v>
      </c>
      <c r="I1792" s="28">
        <f>_xlfn.XLOOKUP(C1792,'様式Ⅲ－1(女子)'!$D$19:$D$89,'様式Ⅲ－1(女子)'!$J$19:$J$89)</f>
        <v>0</v>
      </c>
    </row>
    <row r="1793" spans="1:9">
      <c r="A1793" s="265">
        <v>3792</v>
      </c>
      <c r="I1793" s="28">
        <f>_xlfn.XLOOKUP(C1793,'様式Ⅲ－1(女子)'!$D$19:$D$89,'様式Ⅲ－1(女子)'!$J$19:$J$89)</f>
        <v>0</v>
      </c>
    </row>
    <row r="1794" spans="1:9">
      <c r="A1794" s="265">
        <v>3793</v>
      </c>
      <c r="I1794" s="28">
        <f>_xlfn.XLOOKUP(C1794,'様式Ⅲ－1(女子)'!$D$19:$D$89,'様式Ⅲ－1(女子)'!$J$19:$J$89)</f>
        <v>0</v>
      </c>
    </row>
    <row r="1795" spans="1:9">
      <c r="A1795" s="265">
        <v>3794</v>
      </c>
      <c r="I1795" s="28">
        <f>_xlfn.XLOOKUP(C1795,'様式Ⅲ－1(女子)'!$D$19:$D$89,'様式Ⅲ－1(女子)'!$J$19:$J$89)</f>
        <v>0</v>
      </c>
    </row>
    <row r="1796" spans="1:9">
      <c r="A1796" s="265">
        <v>3795</v>
      </c>
      <c r="I1796" s="28">
        <f>_xlfn.XLOOKUP(C1796,'様式Ⅲ－1(女子)'!$D$19:$D$89,'様式Ⅲ－1(女子)'!$J$19:$J$89)</f>
        <v>0</v>
      </c>
    </row>
    <row r="1797" spans="1:9">
      <c r="A1797" s="265">
        <v>3796</v>
      </c>
      <c r="I1797" s="28">
        <f>_xlfn.XLOOKUP(C1797,'様式Ⅲ－1(女子)'!$D$19:$D$89,'様式Ⅲ－1(女子)'!$J$19:$J$89)</f>
        <v>0</v>
      </c>
    </row>
    <row r="1798" spans="1:9">
      <c r="A1798" s="265">
        <v>3797</v>
      </c>
      <c r="I1798" s="28">
        <f>_xlfn.XLOOKUP(C1798,'様式Ⅲ－1(女子)'!$D$19:$D$89,'様式Ⅲ－1(女子)'!$J$19:$J$89)</f>
        <v>0</v>
      </c>
    </row>
    <row r="1799" spans="1:9">
      <c r="A1799" s="265">
        <v>3798</v>
      </c>
      <c r="I1799" s="28">
        <f>_xlfn.XLOOKUP(C1799,'様式Ⅲ－1(女子)'!$D$19:$D$89,'様式Ⅲ－1(女子)'!$J$19:$J$89)</f>
        <v>0</v>
      </c>
    </row>
    <row r="1800" spans="1:9">
      <c r="A1800" s="265">
        <v>3799</v>
      </c>
      <c r="I1800" s="28">
        <f>_xlfn.XLOOKUP(C1800,'様式Ⅲ－1(女子)'!$D$19:$D$89,'様式Ⅲ－1(女子)'!$J$19:$J$89)</f>
        <v>0</v>
      </c>
    </row>
    <row r="1801" spans="1:9">
      <c r="A1801" s="265">
        <v>3800</v>
      </c>
      <c r="I1801" s="28">
        <f>_xlfn.XLOOKUP(C1801,'様式Ⅲ－1(女子)'!$D$19:$D$89,'様式Ⅲ－1(女子)'!$J$19:$J$89)</f>
        <v>0</v>
      </c>
    </row>
    <row r="1802" spans="1:9">
      <c r="A1802" s="265">
        <v>3801</v>
      </c>
      <c r="I1802" s="28">
        <f>_xlfn.XLOOKUP(C1802,'様式Ⅲ－1(女子)'!$D$19:$D$89,'様式Ⅲ－1(女子)'!$J$19:$J$89)</f>
        <v>0</v>
      </c>
    </row>
    <row r="1803" spans="1:9">
      <c r="A1803" s="265">
        <v>3802</v>
      </c>
      <c r="I1803" s="28">
        <f>_xlfn.XLOOKUP(C1803,'様式Ⅲ－1(女子)'!$D$19:$D$89,'様式Ⅲ－1(女子)'!$J$19:$J$89)</f>
        <v>0</v>
      </c>
    </row>
    <row r="1804" spans="1:9">
      <c r="A1804" s="265">
        <v>3803</v>
      </c>
      <c r="I1804" s="28">
        <f>_xlfn.XLOOKUP(C1804,'様式Ⅲ－1(女子)'!$D$19:$D$89,'様式Ⅲ－1(女子)'!$J$19:$J$89)</f>
        <v>0</v>
      </c>
    </row>
    <row r="1805" spans="1:9">
      <c r="A1805" s="265">
        <v>3804</v>
      </c>
      <c r="I1805" s="28">
        <f>_xlfn.XLOOKUP(C1805,'様式Ⅲ－1(女子)'!$D$19:$D$89,'様式Ⅲ－1(女子)'!$J$19:$J$89)</f>
        <v>0</v>
      </c>
    </row>
    <row r="1806" spans="1:9">
      <c r="A1806" s="265">
        <v>3805</v>
      </c>
      <c r="I1806" s="28">
        <f>_xlfn.XLOOKUP(C1806,'様式Ⅲ－1(女子)'!$D$19:$D$89,'様式Ⅲ－1(女子)'!$J$19:$J$89)</f>
        <v>0</v>
      </c>
    </row>
    <row r="1807" spans="1:9">
      <c r="A1807" s="265">
        <v>3806</v>
      </c>
      <c r="I1807" s="28">
        <f>_xlfn.XLOOKUP(C1807,'様式Ⅲ－1(女子)'!$D$19:$D$89,'様式Ⅲ－1(女子)'!$J$19:$J$89)</f>
        <v>0</v>
      </c>
    </row>
    <row r="1808" spans="1:9">
      <c r="A1808" s="265">
        <v>3807</v>
      </c>
      <c r="I1808" s="28">
        <f>_xlfn.XLOOKUP(C1808,'様式Ⅲ－1(女子)'!$D$19:$D$89,'様式Ⅲ－1(女子)'!$J$19:$J$89)</f>
        <v>0</v>
      </c>
    </row>
    <row r="1809" spans="1:9">
      <c r="A1809" s="265">
        <v>3808</v>
      </c>
      <c r="I1809" s="28">
        <f>_xlfn.XLOOKUP(C1809,'様式Ⅲ－1(女子)'!$D$19:$D$89,'様式Ⅲ－1(女子)'!$J$19:$J$89)</f>
        <v>0</v>
      </c>
    </row>
    <row r="1810" spans="1:9">
      <c r="A1810" s="265">
        <v>3809</v>
      </c>
      <c r="I1810" s="28">
        <f>_xlfn.XLOOKUP(C1810,'様式Ⅲ－1(女子)'!$D$19:$D$89,'様式Ⅲ－1(女子)'!$J$19:$J$89)</f>
        <v>0</v>
      </c>
    </row>
    <row r="1811" spans="1:9">
      <c r="A1811" s="265">
        <v>3810</v>
      </c>
      <c r="I1811" s="28">
        <f>_xlfn.XLOOKUP(C1811,'様式Ⅲ－1(女子)'!$D$19:$D$89,'様式Ⅲ－1(女子)'!$J$19:$J$89)</f>
        <v>0</v>
      </c>
    </row>
    <row r="1812" spans="1:9">
      <c r="A1812" s="265">
        <v>3811</v>
      </c>
      <c r="I1812" s="28">
        <f>_xlfn.XLOOKUP(C1812,'様式Ⅲ－1(女子)'!$D$19:$D$89,'様式Ⅲ－1(女子)'!$J$19:$J$89)</f>
        <v>0</v>
      </c>
    </row>
    <row r="1813" spans="1:9">
      <c r="A1813" s="265">
        <v>3812</v>
      </c>
      <c r="I1813" s="28">
        <f>_xlfn.XLOOKUP(C1813,'様式Ⅲ－1(女子)'!$D$19:$D$89,'様式Ⅲ－1(女子)'!$J$19:$J$89)</f>
        <v>0</v>
      </c>
    </row>
    <row r="1814" spans="1:9">
      <c r="A1814" s="265">
        <v>3813</v>
      </c>
      <c r="I1814" s="28">
        <f>_xlfn.XLOOKUP(C1814,'様式Ⅲ－1(女子)'!$D$19:$D$89,'様式Ⅲ－1(女子)'!$J$19:$J$89)</f>
        <v>0</v>
      </c>
    </row>
    <row r="1815" spans="1:9">
      <c r="A1815" s="265">
        <v>3814</v>
      </c>
      <c r="I1815" s="28">
        <f>_xlfn.XLOOKUP(C1815,'様式Ⅲ－1(女子)'!$D$19:$D$89,'様式Ⅲ－1(女子)'!$J$19:$J$89)</f>
        <v>0</v>
      </c>
    </row>
    <row r="1816" spans="1:9">
      <c r="A1816" s="265">
        <v>3815</v>
      </c>
      <c r="I1816" s="28">
        <f>_xlfn.XLOOKUP(C1816,'様式Ⅲ－1(女子)'!$D$19:$D$89,'様式Ⅲ－1(女子)'!$J$19:$J$89)</f>
        <v>0</v>
      </c>
    </row>
    <row r="1817" spans="1:9">
      <c r="A1817" s="265">
        <v>3816</v>
      </c>
      <c r="I1817" s="28">
        <f>_xlfn.XLOOKUP(C1817,'様式Ⅲ－1(女子)'!$D$19:$D$89,'様式Ⅲ－1(女子)'!$J$19:$J$89)</f>
        <v>0</v>
      </c>
    </row>
    <row r="1818" spans="1:9">
      <c r="A1818" s="265">
        <v>3817</v>
      </c>
      <c r="I1818" s="28">
        <f>_xlfn.XLOOKUP(C1818,'様式Ⅲ－1(女子)'!$D$19:$D$89,'様式Ⅲ－1(女子)'!$J$19:$J$89)</f>
        <v>0</v>
      </c>
    </row>
    <row r="1819" spans="1:9">
      <c r="A1819" s="265">
        <v>3818</v>
      </c>
      <c r="I1819" s="28">
        <f>_xlfn.XLOOKUP(C1819,'様式Ⅲ－1(女子)'!$D$19:$D$89,'様式Ⅲ－1(女子)'!$J$19:$J$89)</f>
        <v>0</v>
      </c>
    </row>
    <row r="1820" spans="1:9">
      <c r="A1820" s="265">
        <v>3819</v>
      </c>
      <c r="I1820" s="28">
        <f>_xlfn.XLOOKUP(C1820,'様式Ⅲ－1(女子)'!$D$19:$D$89,'様式Ⅲ－1(女子)'!$J$19:$J$89)</f>
        <v>0</v>
      </c>
    </row>
    <row r="1821" spans="1:9">
      <c r="A1821" s="265">
        <v>3820</v>
      </c>
      <c r="I1821" s="28">
        <f>_xlfn.XLOOKUP(C1821,'様式Ⅲ－1(女子)'!$D$19:$D$89,'様式Ⅲ－1(女子)'!$J$19:$J$89)</f>
        <v>0</v>
      </c>
    </row>
    <row r="1822" spans="1:9">
      <c r="A1822" s="265">
        <v>3821</v>
      </c>
      <c r="I1822" s="28">
        <f>_xlfn.XLOOKUP(C1822,'様式Ⅲ－1(女子)'!$D$19:$D$89,'様式Ⅲ－1(女子)'!$J$19:$J$89)</f>
        <v>0</v>
      </c>
    </row>
    <row r="1823" spans="1:9">
      <c r="A1823" s="265">
        <v>3822</v>
      </c>
      <c r="I1823" s="28">
        <f>_xlfn.XLOOKUP(C1823,'様式Ⅲ－1(女子)'!$D$19:$D$89,'様式Ⅲ－1(女子)'!$J$19:$J$89)</f>
        <v>0</v>
      </c>
    </row>
    <row r="1824" spans="1:9">
      <c r="A1824" s="265">
        <v>3823</v>
      </c>
      <c r="I1824" s="28">
        <f>_xlfn.XLOOKUP(C1824,'様式Ⅲ－1(女子)'!$D$19:$D$89,'様式Ⅲ－1(女子)'!$J$19:$J$89)</f>
        <v>0</v>
      </c>
    </row>
    <row r="1825" spans="1:9">
      <c r="A1825" s="265">
        <v>3824</v>
      </c>
      <c r="I1825" s="28">
        <f>_xlfn.XLOOKUP(C1825,'様式Ⅲ－1(女子)'!$D$19:$D$89,'様式Ⅲ－1(女子)'!$J$19:$J$89)</f>
        <v>0</v>
      </c>
    </row>
    <row r="1826" spans="1:9">
      <c r="A1826" s="265">
        <v>3825</v>
      </c>
      <c r="I1826" s="28">
        <f>_xlfn.XLOOKUP(C1826,'様式Ⅲ－1(女子)'!$D$19:$D$89,'様式Ⅲ－1(女子)'!$J$19:$J$89)</f>
        <v>0</v>
      </c>
    </row>
    <row r="1827" spans="1:9">
      <c r="A1827" s="265">
        <v>3826</v>
      </c>
      <c r="I1827" s="28">
        <f>_xlfn.XLOOKUP(C1827,'様式Ⅲ－1(女子)'!$D$19:$D$89,'様式Ⅲ－1(女子)'!$J$19:$J$89)</f>
        <v>0</v>
      </c>
    </row>
    <row r="1828" spans="1:9">
      <c r="A1828" s="265">
        <v>3827</v>
      </c>
      <c r="I1828" s="28">
        <f>_xlfn.XLOOKUP(C1828,'様式Ⅲ－1(女子)'!$D$19:$D$89,'様式Ⅲ－1(女子)'!$J$19:$J$89)</f>
        <v>0</v>
      </c>
    </row>
    <row r="1829" spans="1:9">
      <c r="A1829" s="265">
        <v>3828</v>
      </c>
      <c r="I1829" s="28">
        <f>_xlfn.XLOOKUP(C1829,'様式Ⅲ－1(女子)'!$D$19:$D$89,'様式Ⅲ－1(女子)'!$J$19:$J$89)</f>
        <v>0</v>
      </c>
    </row>
    <row r="1830" spans="1:9">
      <c r="A1830" s="265">
        <v>3829</v>
      </c>
      <c r="I1830" s="28">
        <f>_xlfn.XLOOKUP(C1830,'様式Ⅲ－1(女子)'!$D$19:$D$89,'様式Ⅲ－1(女子)'!$J$19:$J$89)</f>
        <v>0</v>
      </c>
    </row>
    <row r="1831" spans="1:9">
      <c r="A1831" s="265">
        <v>3830</v>
      </c>
      <c r="I1831" s="28">
        <f>_xlfn.XLOOKUP(C1831,'様式Ⅲ－1(女子)'!$D$19:$D$89,'様式Ⅲ－1(女子)'!$J$19:$J$89)</f>
        <v>0</v>
      </c>
    </row>
    <row r="1832" spans="1:9">
      <c r="A1832" s="265">
        <v>3831</v>
      </c>
      <c r="I1832" s="28">
        <f>_xlfn.XLOOKUP(C1832,'様式Ⅲ－1(女子)'!$D$19:$D$89,'様式Ⅲ－1(女子)'!$J$19:$J$89)</f>
        <v>0</v>
      </c>
    </row>
    <row r="1833" spans="1:9">
      <c r="A1833" s="265">
        <v>3832</v>
      </c>
      <c r="I1833" s="28">
        <f>_xlfn.XLOOKUP(C1833,'様式Ⅲ－1(女子)'!$D$19:$D$89,'様式Ⅲ－1(女子)'!$J$19:$J$89)</f>
        <v>0</v>
      </c>
    </row>
    <row r="1834" spans="1:9">
      <c r="A1834" s="265">
        <v>3833</v>
      </c>
      <c r="I1834" s="28">
        <f>_xlfn.XLOOKUP(C1834,'様式Ⅲ－1(女子)'!$D$19:$D$89,'様式Ⅲ－1(女子)'!$J$19:$J$89)</f>
        <v>0</v>
      </c>
    </row>
    <row r="1835" spans="1:9">
      <c r="A1835" s="265">
        <v>3834</v>
      </c>
      <c r="I1835" s="28">
        <f>_xlfn.XLOOKUP(C1835,'様式Ⅲ－1(女子)'!$D$19:$D$89,'様式Ⅲ－1(女子)'!$J$19:$J$89)</f>
        <v>0</v>
      </c>
    </row>
    <row r="1836" spans="1:9">
      <c r="A1836" s="265">
        <v>3835</v>
      </c>
      <c r="I1836" s="28">
        <f>_xlfn.XLOOKUP(C1836,'様式Ⅲ－1(女子)'!$D$19:$D$89,'様式Ⅲ－1(女子)'!$J$19:$J$89)</f>
        <v>0</v>
      </c>
    </row>
    <row r="1837" spans="1:9">
      <c r="A1837" s="265">
        <v>3836</v>
      </c>
      <c r="I1837" s="28">
        <f>_xlfn.XLOOKUP(C1837,'様式Ⅲ－1(女子)'!$D$19:$D$89,'様式Ⅲ－1(女子)'!$J$19:$J$89)</f>
        <v>0</v>
      </c>
    </row>
    <row r="1838" spans="1:9">
      <c r="A1838" s="265">
        <v>3837</v>
      </c>
      <c r="I1838" s="28">
        <f>_xlfn.XLOOKUP(C1838,'様式Ⅲ－1(女子)'!$D$19:$D$89,'様式Ⅲ－1(女子)'!$J$19:$J$89)</f>
        <v>0</v>
      </c>
    </row>
    <row r="1839" spans="1:9">
      <c r="A1839" s="265">
        <v>3838</v>
      </c>
      <c r="I1839" s="28">
        <f>_xlfn.XLOOKUP(C1839,'様式Ⅲ－1(女子)'!$D$19:$D$89,'様式Ⅲ－1(女子)'!$J$19:$J$89)</f>
        <v>0</v>
      </c>
    </row>
    <row r="1840" spans="1:9">
      <c r="A1840" s="265">
        <v>3839</v>
      </c>
      <c r="I1840" s="28">
        <f>_xlfn.XLOOKUP(C1840,'様式Ⅲ－1(女子)'!$D$19:$D$89,'様式Ⅲ－1(女子)'!$J$19:$J$89)</f>
        <v>0</v>
      </c>
    </row>
    <row r="1841" spans="1:9">
      <c r="A1841" s="265">
        <v>3840</v>
      </c>
      <c r="I1841" s="28">
        <f>_xlfn.XLOOKUP(C1841,'様式Ⅲ－1(女子)'!$D$19:$D$89,'様式Ⅲ－1(女子)'!$J$19:$J$89)</f>
        <v>0</v>
      </c>
    </row>
    <row r="1842" spans="1:9">
      <c r="A1842" s="265">
        <v>3841</v>
      </c>
      <c r="I1842" s="28">
        <f>_xlfn.XLOOKUP(C1842,'様式Ⅲ－1(女子)'!$D$19:$D$89,'様式Ⅲ－1(女子)'!$J$19:$J$89)</f>
        <v>0</v>
      </c>
    </row>
    <row r="1843" spans="1:9">
      <c r="A1843" s="265">
        <v>3842</v>
      </c>
      <c r="I1843" s="28">
        <f>_xlfn.XLOOKUP(C1843,'様式Ⅲ－1(女子)'!$D$19:$D$89,'様式Ⅲ－1(女子)'!$J$19:$J$89)</f>
        <v>0</v>
      </c>
    </row>
    <row r="1844" spans="1:9">
      <c r="A1844" s="265">
        <v>3843</v>
      </c>
      <c r="I1844" s="28">
        <f>_xlfn.XLOOKUP(C1844,'様式Ⅲ－1(女子)'!$D$19:$D$89,'様式Ⅲ－1(女子)'!$J$19:$J$89)</f>
        <v>0</v>
      </c>
    </row>
    <row r="1845" spans="1:9">
      <c r="A1845" s="265">
        <v>3844</v>
      </c>
      <c r="I1845" s="28">
        <f>_xlfn.XLOOKUP(C1845,'様式Ⅲ－1(女子)'!$D$19:$D$89,'様式Ⅲ－1(女子)'!$J$19:$J$89)</f>
        <v>0</v>
      </c>
    </row>
    <row r="1846" spans="1:9">
      <c r="A1846" s="265">
        <v>3845</v>
      </c>
      <c r="I1846" s="28">
        <f>_xlfn.XLOOKUP(C1846,'様式Ⅲ－1(女子)'!$D$19:$D$89,'様式Ⅲ－1(女子)'!$J$19:$J$89)</f>
        <v>0</v>
      </c>
    </row>
    <row r="1847" spans="1:9">
      <c r="A1847" s="265">
        <v>3846</v>
      </c>
      <c r="I1847" s="28">
        <f>_xlfn.XLOOKUP(C1847,'様式Ⅲ－1(女子)'!$D$19:$D$89,'様式Ⅲ－1(女子)'!$J$19:$J$89)</f>
        <v>0</v>
      </c>
    </row>
    <row r="1848" spans="1:9">
      <c r="A1848" s="265">
        <v>3847</v>
      </c>
      <c r="I1848" s="28">
        <f>_xlfn.XLOOKUP(C1848,'様式Ⅲ－1(女子)'!$D$19:$D$89,'様式Ⅲ－1(女子)'!$J$19:$J$89)</f>
        <v>0</v>
      </c>
    </row>
    <row r="1849" spans="1:9">
      <c r="A1849" s="265">
        <v>3848</v>
      </c>
      <c r="I1849" s="28">
        <f>_xlfn.XLOOKUP(C1849,'様式Ⅲ－1(女子)'!$D$19:$D$89,'様式Ⅲ－1(女子)'!$J$19:$J$89)</f>
        <v>0</v>
      </c>
    </row>
    <row r="1850" spans="1:9">
      <c r="A1850" s="265">
        <v>3849</v>
      </c>
      <c r="I1850" s="28">
        <f>_xlfn.XLOOKUP(C1850,'様式Ⅲ－1(女子)'!$D$19:$D$89,'様式Ⅲ－1(女子)'!$J$19:$J$89)</f>
        <v>0</v>
      </c>
    </row>
    <row r="1851" spans="1:9">
      <c r="A1851" s="265">
        <v>3850</v>
      </c>
      <c r="I1851" s="28">
        <f>_xlfn.XLOOKUP(C1851,'様式Ⅲ－1(女子)'!$D$19:$D$89,'様式Ⅲ－1(女子)'!$J$19:$J$89)</f>
        <v>0</v>
      </c>
    </row>
    <row r="1852" spans="1:9">
      <c r="A1852" s="265">
        <v>3851</v>
      </c>
      <c r="I1852" s="28">
        <f>_xlfn.XLOOKUP(C1852,'様式Ⅲ－1(女子)'!$D$19:$D$89,'様式Ⅲ－1(女子)'!$J$19:$J$89)</f>
        <v>0</v>
      </c>
    </row>
    <row r="1853" spans="1:9">
      <c r="A1853" s="265">
        <v>3852</v>
      </c>
      <c r="I1853" s="28">
        <f>_xlfn.XLOOKUP(C1853,'様式Ⅲ－1(女子)'!$D$19:$D$89,'様式Ⅲ－1(女子)'!$J$19:$J$89)</f>
        <v>0</v>
      </c>
    </row>
    <row r="1854" spans="1:9">
      <c r="A1854" s="265">
        <v>3853</v>
      </c>
      <c r="I1854" s="28">
        <f>_xlfn.XLOOKUP(C1854,'様式Ⅲ－1(女子)'!$D$19:$D$89,'様式Ⅲ－1(女子)'!$J$19:$J$89)</f>
        <v>0</v>
      </c>
    </row>
    <row r="1855" spans="1:9">
      <c r="A1855" s="265">
        <v>3854</v>
      </c>
      <c r="I1855" s="28">
        <f>_xlfn.XLOOKUP(C1855,'様式Ⅲ－1(女子)'!$D$19:$D$89,'様式Ⅲ－1(女子)'!$J$19:$J$89)</f>
        <v>0</v>
      </c>
    </row>
    <row r="1856" spans="1:9">
      <c r="A1856" s="265">
        <v>3855</v>
      </c>
      <c r="I1856" s="28">
        <f>_xlfn.XLOOKUP(C1856,'様式Ⅲ－1(女子)'!$D$19:$D$89,'様式Ⅲ－1(女子)'!$J$19:$J$89)</f>
        <v>0</v>
      </c>
    </row>
    <row r="1857" spans="1:9">
      <c r="A1857" s="265">
        <v>3856</v>
      </c>
      <c r="I1857" s="28">
        <f>_xlfn.XLOOKUP(C1857,'様式Ⅲ－1(女子)'!$D$19:$D$89,'様式Ⅲ－1(女子)'!$J$19:$J$89)</f>
        <v>0</v>
      </c>
    </row>
    <row r="1858" spans="1:9">
      <c r="A1858" s="265">
        <v>3857</v>
      </c>
      <c r="I1858" s="28">
        <f>_xlfn.XLOOKUP(C1858,'様式Ⅲ－1(女子)'!$D$19:$D$89,'様式Ⅲ－1(女子)'!$J$19:$J$89)</f>
        <v>0</v>
      </c>
    </row>
    <row r="1859" spans="1:9">
      <c r="A1859" s="265">
        <v>3858</v>
      </c>
      <c r="I1859" s="28">
        <f>_xlfn.XLOOKUP(C1859,'様式Ⅲ－1(女子)'!$D$19:$D$89,'様式Ⅲ－1(女子)'!$J$19:$J$89)</f>
        <v>0</v>
      </c>
    </row>
    <row r="1860" spans="1:9">
      <c r="A1860" s="265">
        <v>3859</v>
      </c>
      <c r="I1860" s="28">
        <f>_xlfn.XLOOKUP(C1860,'様式Ⅲ－1(女子)'!$D$19:$D$89,'様式Ⅲ－1(女子)'!$J$19:$J$89)</f>
        <v>0</v>
      </c>
    </row>
    <row r="1861" spans="1:9">
      <c r="A1861" s="265">
        <v>3860</v>
      </c>
      <c r="I1861" s="28">
        <f>_xlfn.XLOOKUP(C1861,'様式Ⅲ－1(女子)'!$D$19:$D$89,'様式Ⅲ－1(女子)'!$J$19:$J$89)</f>
        <v>0</v>
      </c>
    </row>
    <row r="1862" spans="1:9">
      <c r="A1862" s="265">
        <v>3861</v>
      </c>
      <c r="I1862" s="28">
        <f>_xlfn.XLOOKUP(C1862,'様式Ⅲ－1(女子)'!$D$19:$D$89,'様式Ⅲ－1(女子)'!$J$19:$J$89)</f>
        <v>0</v>
      </c>
    </row>
    <row r="1863" spans="1:9">
      <c r="A1863" s="265">
        <v>3862</v>
      </c>
      <c r="I1863" s="28">
        <f>_xlfn.XLOOKUP(C1863,'様式Ⅲ－1(女子)'!$D$19:$D$89,'様式Ⅲ－1(女子)'!$J$19:$J$89)</f>
        <v>0</v>
      </c>
    </row>
    <row r="1864" spans="1:9">
      <c r="A1864" s="265">
        <v>3863</v>
      </c>
      <c r="I1864" s="28">
        <f>_xlfn.XLOOKUP(C1864,'様式Ⅲ－1(女子)'!$D$19:$D$89,'様式Ⅲ－1(女子)'!$J$19:$J$89)</f>
        <v>0</v>
      </c>
    </row>
    <row r="1865" spans="1:9">
      <c r="A1865" s="265">
        <v>3864</v>
      </c>
      <c r="I1865" s="28">
        <f>_xlfn.XLOOKUP(C1865,'様式Ⅲ－1(女子)'!$D$19:$D$89,'様式Ⅲ－1(女子)'!$J$19:$J$89)</f>
        <v>0</v>
      </c>
    </row>
    <row r="1866" spans="1:9">
      <c r="A1866" s="265">
        <v>3865</v>
      </c>
      <c r="I1866" s="28">
        <f>_xlfn.XLOOKUP(C1866,'様式Ⅲ－1(女子)'!$D$19:$D$89,'様式Ⅲ－1(女子)'!$J$19:$J$89)</f>
        <v>0</v>
      </c>
    </row>
    <row r="1867" spans="1:9">
      <c r="A1867" s="265">
        <v>3866</v>
      </c>
      <c r="I1867" s="28">
        <f>_xlfn.XLOOKUP(C1867,'様式Ⅲ－1(女子)'!$D$19:$D$89,'様式Ⅲ－1(女子)'!$J$19:$J$89)</f>
        <v>0</v>
      </c>
    </row>
    <row r="1868" spans="1:9">
      <c r="A1868" s="265">
        <v>3867</v>
      </c>
      <c r="I1868" s="28">
        <f>_xlfn.XLOOKUP(C1868,'様式Ⅲ－1(女子)'!$D$19:$D$89,'様式Ⅲ－1(女子)'!$J$19:$J$89)</f>
        <v>0</v>
      </c>
    </row>
    <row r="1869" spans="1:9">
      <c r="A1869" s="265">
        <v>3868</v>
      </c>
      <c r="I1869" s="28">
        <f>_xlfn.XLOOKUP(C1869,'様式Ⅲ－1(女子)'!$D$19:$D$89,'様式Ⅲ－1(女子)'!$J$19:$J$89)</f>
        <v>0</v>
      </c>
    </row>
    <row r="1870" spans="1:9">
      <c r="A1870" s="265">
        <v>3869</v>
      </c>
      <c r="I1870" s="28">
        <f>_xlfn.XLOOKUP(C1870,'様式Ⅲ－1(女子)'!$D$19:$D$89,'様式Ⅲ－1(女子)'!$J$19:$J$89)</f>
        <v>0</v>
      </c>
    </row>
    <row r="1871" spans="1:9">
      <c r="A1871" s="265">
        <v>3870</v>
      </c>
      <c r="I1871" s="28">
        <f>_xlfn.XLOOKUP(C1871,'様式Ⅲ－1(女子)'!$D$19:$D$89,'様式Ⅲ－1(女子)'!$J$19:$J$89)</f>
        <v>0</v>
      </c>
    </row>
    <row r="1872" spans="1:9">
      <c r="A1872" s="265">
        <v>3871</v>
      </c>
      <c r="I1872" s="28">
        <f>_xlfn.XLOOKUP(C1872,'様式Ⅲ－1(女子)'!$D$19:$D$89,'様式Ⅲ－1(女子)'!$J$19:$J$89)</f>
        <v>0</v>
      </c>
    </row>
    <row r="1873" spans="1:9">
      <c r="A1873" s="265">
        <v>3872</v>
      </c>
      <c r="I1873" s="28">
        <f>_xlfn.XLOOKUP(C1873,'様式Ⅲ－1(女子)'!$D$19:$D$89,'様式Ⅲ－1(女子)'!$J$19:$J$89)</f>
        <v>0</v>
      </c>
    </row>
    <row r="1874" spans="1:9">
      <c r="A1874" s="265">
        <v>3873</v>
      </c>
      <c r="I1874" s="28">
        <f>_xlfn.XLOOKUP(C1874,'様式Ⅲ－1(女子)'!$D$19:$D$89,'様式Ⅲ－1(女子)'!$J$19:$J$89)</f>
        <v>0</v>
      </c>
    </row>
    <row r="1875" spans="1:9">
      <c r="A1875" s="265">
        <v>3874</v>
      </c>
      <c r="I1875" s="28">
        <f>_xlfn.XLOOKUP(C1875,'様式Ⅲ－1(女子)'!$D$19:$D$89,'様式Ⅲ－1(女子)'!$J$19:$J$89)</f>
        <v>0</v>
      </c>
    </row>
    <row r="1876" spans="1:9">
      <c r="A1876" s="265">
        <v>3875</v>
      </c>
      <c r="I1876" s="28">
        <f>_xlfn.XLOOKUP(C1876,'様式Ⅲ－1(女子)'!$D$19:$D$89,'様式Ⅲ－1(女子)'!$J$19:$J$89)</f>
        <v>0</v>
      </c>
    </row>
    <row r="1877" spans="1:9">
      <c r="A1877" s="265">
        <v>3876</v>
      </c>
      <c r="I1877" s="28">
        <f>_xlfn.XLOOKUP(C1877,'様式Ⅲ－1(女子)'!$D$19:$D$89,'様式Ⅲ－1(女子)'!$J$19:$J$89)</f>
        <v>0</v>
      </c>
    </row>
    <row r="1878" spans="1:9">
      <c r="A1878" s="265">
        <v>3877</v>
      </c>
      <c r="I1878" s="28">
        <f>_xlfn.XLOOKUP(C1878,'様式Ⅲ－1(女子)'!$D$19:$D$89,'様式Ⅲ－1(女子)'!$J$19:$J$89)</f>
        <v>0</v>
      </c>
    </row>
    <row r="1879" spans="1:9">
      <c r="A1879" s="265">
        <v>3878</v>
      </c>
      <c r="I1879" s="28">
        <f>_xlfn.XLOOKUP(C1879,'様式Ⅲ－1(女子)'!$D$19:$D$89,'様式Ⅲ－1(女子)'!$J$19:$J$89)</f>
        <v>0</v>
      </c>
    </row>
    <row r="1880" spans="1:9">
      <c r="A1880" s="265">
        <v>3879</v>
      </c>
      <c r="I1880" s="28">
        <f>_xlfn.XLOOKUP(C1880,'様式Ⅲ－1(女子)'!$D$19:$D$89,'様式Ⅲ－1(女子)'!$J$19:$J$89)</f>
        <v>0</v>
      </c>
    </row>
    <row r="1881" spans="1:9">
      <c r="A1881" s="265">
        <v>3880</v>
      </c>
      <c r="I1881" s="28">
        <f>_xlfn.XLOOKUP(C1881,'様式Ⅲ－1(女子)'!$D$19:$D$89,'様式Ⅲ－1(女子)'!$J$19:$J$89)</f>
        <v>0</v>
      </c>
    </row>
    <row r="1882" spans="1:9">
      <c r="A1882" s="265">
        <v>3881</v>
      </c>
      <c r="I1882" s="28">
        <f>_xlfn.XLOOKUP(C1882,'様式Ⅲ－1(女子)'!$D$19:$D$89,'様式Ⅲ－1(女子)'!$J$19:$J$89)</f>
        <v>0</v>
      </c>
    </row>
    <row r="1883" spans="1:9">
      <c r="A1883" s="265">
        <v>3882</v>
      </c>
      <c r="I1883" s="28">
        <f>_xlfn.XLOOKUP(C1883,'様式Ⅲ－1(女子)'!$D$19:$D$89,'様式Ⅲ－1(女子)'!$J$19:$J$89)</f>
        <v>0</v>
      </c>
    </row>
    <row r="1884" spans="1:9">
      <c r="A1884" s="265">
        <v>3883</v>
      </c>
      <c r="I1884" s="28">
        <f>_xlfn.XLOOKUP(C1884,'様式Ⅲ－1(女子)'!$D$19:$D$89,'様式Ⅲ－1(女子)'!$J$19:$J$89)</f>
        <v>0</v>
      </c>
    </row>
    <row r="1885" spans="1:9">
      <c r="A1885" s="265">
        <v>3884</v>
      </c>
      <c r="I1885" s="28">
        <f>_xlfn.XLOOKUP(C1885,'様式Ⅲ－1(女子)'!$D$19:$D$89,'様式Ⅲ－1(女子)'!$J$19:$J$89)</f>
        <v>0</v>
      </c>
    </row>
    <row r="1886" spans="1:9">
      <c r="A1886" s="265">
        <v>3885</v>
      </c>
      <c r="I1886" s="28">
        <f>_xlfn.XLOOKUP(C1886,'様式Ⅲ－1(女子)'!$D$19:$D$89,'様式Ⅲ－1(女子)'!$J$19:$J$89)</f>
        <v>0</v>
      </c>
    </row>
    <row r="1887" spans="1:9">
      <c r="A1887" s="265">
        <v>3886</v>
      </c>
      <c r="I1887" s="28">
        <f>_xlfn.XLOOKUP(C1887,'様式Ⅲ－1(女子)'!$D$19:$D$89,'様式Ⅲ－1(女子)'!$J$19:$J$89)</f>
        <v>0</v>
      </c>
    </row>
    <row r="1888" spans="1:9">
      <c r="A1888" s="265">
        <v>3887</v>
      </c>
      <c r="I1888" s="28">
        <f>_xlfn.XLOOKUP(C1888,'様式Ⅲ－1(女子)'!$D$19:$D$89,'様式Ⅲ－1(女子)'!$J$19:$J$89)</f>
        <v>0</v>
      </c>
    </row>
    <row r="1889" spans="1:9">
      <c r="A1889" s="265">
        <v>3888</v>
      </c>
      <c r="I1889" s="28">
        <f>_xlfn.XLOOKUP(C1889,'様式Ⅲ－1(女子)'!$D$19:$D$89,'様式Ⅲ－1(女子)'!$J$19:$J$89)</f>
        <v>0</v>
      </c>
    </row>
    <row r="1890" spans="1:9">
      <c r="A1890" s="265">
        <v>3889</v>
      </c>
      <c r="I1890" s="28">
        <f>_xlfn.XLOOKUP(C1890,'様式Ⅲ－1(女子)'!$D$19:$D$89,'様式Ⅲ－1(女子)'!$J$19:$J$89)</f>
        <v>0</v>
      </c>
    </row>
    <row r="1891" spans="1:9">
      <c r="A1891" s="265">
        <v>3890</v>
      </c>
      <c r="I1891" s="28">
        <f>_xlfn.XLOOKUP(C1891,'様式Ⅲ－1(女子)'!$D$19:$D$89,'様式Ⅲ－1(女子)'!$J$19:$J$89)</f>
        <v>0</v>
      </c>
    </row>
    <row r="1892" spans="1:9">
      <c r="A1892" s="265">
        <v>3891</v>
      </c>
      <c r="I1892" s="28">
        <f>_xlfn.XLOOKUP(C1892,'様式Ⅲ－1(女子)'!$D$19:$D$89,'様式Ⅲ－1(女子)'!$J$19:$J$89)</f>
        <v>0</v>
      </c>
    </row>
    <row r="1893" spans="1:9">
      <c r="A1893" s="265">
        <v>3892</v>
      </c>
      <c r="I1893" s="28">
        <f>_xlfn.XLOOKUP(C1893,'様式Ⅲ－1(女子)'!$D$19:$D$89,'様式Ⅲ－1(女子)'!$J$19:$J$89)</f>
        <v>0</v>
      </c>
    </row>
    <row r="1894" spans="1:9">
      <c r="A1894" s="265">
        <v>3893</v>
      </c>
      <c r="I1894" s="28">
        <f>_xlfn.XLOOKUP(C1894,'様式Ⅲ－1(女子)'!$D$19:$D$89,'様式Ⅲ－1(女子)'!$J$19:$J$89)</f>
        <v>0</v>
      </c>
    </row>
    <row r="1895" spans="1:9">
      <c r="A1895" s="265">
        <v>3894</v>
      </c>
      <c r="I1895" s="28">
        <f>_xlfn.XLOOKUP(C1895,'様式Ⅲ－1(女子)'!$D$19:$D$89,'様式Ⅲ－1(女子)'!$J$19:$J$89)</f>
        <v>0</v>
      </c>
    </row>
    <row r="1896" spans="1:9">
      <c r="A1896" s="265">
        <v>3895</v>
      </c>
      <c r="I1896" s="28">
        <f>_xlfn.XLOOKUP(C1896,'様式Ⅲ－1(女子)'!$D$19:$D$89,'様式Ⅲ－1(女子)'!$J$19:$J$89)</f>
        <v>0</v>
      </c>
    </row>
    <row r="1897" spans="1:9">
      <c r="A1897" s="265">
        <v>3896</v>
      </c>
      <c r="I1897" s="28">
        <f>_xlfn.XLOOKUP(C1897,'様式Ⅲ－1(女子)'!$D$19:$D$89,'様式Ⅲ－1(女子)'!$J$19:$J$89)</f>
        <v>0</v>
      </c>
    </row>
    <row r="1898" spans="1:9">
      <c r="A1898" s="265">
        <v>3897</v>
      </c>
      <c r="I1898" s="28">
        <f>_xlfn.XLOOKUP(C1898,'様式Ⅲ－1(女子)'!$D$19:$D$89,'様式Ⅲ－1(女子)'!$J$19:$J$89)</f>
        <v>0</v>
      </c>
    </row>
    <row r="1899" spans="1:9">
      <c r="A1899" s="265">
        <v>3898</v>
      </c>
      <c r="I1899" s="28">
        <f>_xlfn.XLOOKUP(C1899,'様式Ⅲ－1(女子)'!$D$19:$D$89,'様式Ⅲ－1(女子)'!$J$19:$J$89)</f>
        <v>0</v>
      </c>
    </row>
    <row r="1900" spans="1:9">
      <c r="A1900" s="265">
        <v>3899</v>
      </c>
      <c r="I1900" s="28">
        <f>_xlfn.XLOOKUP(C1900,'様式Ⅲ－1(女子)'!$D$19:$D$89,'様式Ⅲ－1(女子)'!$J$19:$J$89)</f>
        <v>0</v>
      </c>
    </row>
    <row r="1901" spans="1:9">
      <c r="A1901" s="265">
        <v>3900</v>
      </c>
      <c r="I1901" s="28">
        <f>_xlfn.XLOOKUP(C1901,'様式Ⅲ－1(女子)'!$D$19:$D$89,'様式Ⅲ－1(女子)'!$J$19:$J$89)</f>
        <v>0</v>
      </c>
    </row>
    <row r="1902" spans="1:9">
      <c r="A1902" s="265">
        <v>3901</v>
      </c>
      <c r="I1902" s="28">
        <f>_xlfn.XLOOKUP(C1902,'様式Ⅲ－1(女子)'!$D$19:$D$89,'様式Ⅲ－1(女子)'!$J$19:$J$89)</f>
        <v>0</v>
      </c>
    </row>
    <row r="1903" spans="1:9">
      <c r="A1903" s="265">
        <v>3902</v>
      </c>
      <c r="I1903" s="28">
        <f>_xlfn.XLOOKUP(C1903,'様式Ⅲ－1(女子)'!$D$19:$D$89,'様式Ⅲ－1(女子)'!$J$19:$J$89)</f>
        <v>0</v>
      </c>
    </row>
    <row r="1904" spans="1:9">
      <c r="A1904" s="265">
        <v>3903</v>
      </c>
      <c r="I1904" s="28">
        <f>_xlfn.XLOOKUP(C1904,'様式Ⅲ－1(女子)'!$D$19:$D$89,'様式Ⅲ－1(女子)'!$J$19:$J$89)</f>
        <v>0</v>
      </c>
    </row>
    <row r="1905" spans="1:9">
      <c r="A1905" s="265">
        <v>3904</v>
      </c>
      <c r="I1905" s="28">
        <f>_xlfn.XLOOKUP(C1905,'様式Ⅲ－1(女子)'!$D$19:$D$89,'様式Ⅲ－1(女子)'!$J$19:$J$89)</f>
        <v>0</v>
      </c>
    </row>
    <row r="1906" spans="1:9">
      <c r="A1906" s="265">
        <v>3905</v>
      </c>
      <c r="I1906" s="28">
        <f>_xlfn.XLOOKUP(C1906,'様式Ⅲ－1(女子)'!$D$19:$D$89,'様式Ⅲ－1(女子)'!$J$19:$J$89)</f>
        <v>0</v>
      </c>
    </row>
    <row r="1907" spans="1:9">
      <c r="A1907" s="265">
        <v>3906</v>
      </c>
      <c r="I1907" s="28">
        <f>_xlfn.XLOOKUP(C1907,'様式Ⅲ－1(女子)'!$D$19:$D$89,'様式Ⅲ－1(女子)'!$J$19:$J$89)</f>
        <v>0</v>
      </c>
    </row>
    <row r="1908" spans="1:9">
      <c r="A1908" s="265">
        <v>3907</v>
      </c>
      <c r="I1908" s="28">
        <f>_xlfn.XLOOKUP(C1908,'様式Ⅲ－1(女子)'!$D$19:$D$89,'様式Ⅲ－1(女子)'!$J$19:$J$89)</f>
        <v>0</v>
      </c>
    </row>
    <row r="1909" spans="1:9">
      <c r="A1909" s="265">
        <v>3908</v>
      </c>
      <c r="I1909" s="28">
        <f>_xlfn.XLOOKUP(C1909,'様式Ⅲ－1(女子)'!$D$19:$D$89,'様式Ⅲ－1(女子)'!$J$19:$J$89)</f>
        <v>0</v>
      </c>
    </row>
    <row r="1910" spans="1:9">
      <c r="A1910" s="265">
        <v>3909</v>
      </c>
      <c r="I1910" s="28">
        <f>_xlfn.XLOOKUP(C1910,'様式Ⅲ－1(女子)'!$D$19:$D$89,'様式Ⅲ－1(女子)'!$J$19:$J$89)</f>
        <v>0</v>
      </c>
    </row>
    <row r="1911" spans="1:9">
      <c r="A1911" s="265">
        <v>3910</v>
      </c>
      <c r="I1911" s="28">
        <f>_xlfn.XLOOKUP(C1911,'様式Ⅲ－1(女子)'!$D$19:$D$89,'様式Ⅲ－1(女子)'!$J$19:$J$89)</f>
        <v>0</v>
      </c>
    </row>
    <row r="1912" spans="1:9">
      <c r="A1912" s="265">
        <v>3911</v>
      </c>
      <c r="I1912" s="28">
        <f>_xlfn.XLOOKUP(C1912,'様式Ⅲ－1(女子)'!$D$19:$D$89,'様式Ⅲ－1(女子)'!$J$19:$J$89)</f>
        <v>0</v>
      </c>
    </row>
    <row r="1913" spans="1:9">
      <c r="A1913" s="265">
        <v>3912</v>
      </c>
      <c r="I1913" s="28">
        <f>_xlfn.XLOOKUP(C1913,'様式Ⅲ－1(女子)'!$D$19:$D$89,'様式Ⅲ－1(女子)'!$J$19:$J$89)</f>
        <v>0</v>
      </c>
    </row>
    <row r="1914" spans="1:9">
      <c r="A1914" s="265">
        <v>3913</v>
      </c>
      <c r="I1914" s="28">
        <f>_xlfn.XLOOKUP(C1914,'様式Ⅲ－1(女子)'!$D$19:$D$89,'様式Ⅲ－1(女子)'!$J$19:$J$89)</f>
        <v>0</v>
      </c>
    </row>
    <row r="1915" spans="1:9">
      <c r="A1915" s="265">
        <v>3914</v>
      </c>
      <c r="I1915" s="28">
        <f>_xlfn.XLOOKUP(C1915,'様式Ⅲ－1(女子)'!$D$19:$D$89,'様式Ⅲ－1(女子)'!$J$19:$J$89)</f>
        <v>0</v>
      </c>
    </row>
    <row r="1916" spans="1:9">
      <c r="A1916" s="265">
        <v>3915</v>
      </c>
      <c r="I1916" s="28">
        <f>_xlfn.XLOOKUP(C1916,'様式Ⅲ－1(女子)'!$D$19:$D$89,'様式Ⅲ－1(女子)'!$J$19:$J$89)</f>
        <v>0</v>
      </c>
    </row>
    <row r="1917" spans="1:9">
      <c r="A1917" s="265">
        <v>3916</v>
      </c>
      <c r="I1917" s="28">
        <f>_xlfn.XLOOKUP(C1917,'様式Ⅲ－1(女子)'!$D$19:$D$89,'様式Ⅲ－1(女子)'!$J$19:$J$89)</f>
        <v>0</v>
      </c>
    </row>
    <row r="1918" spans="1:9">
      <c r="A1918" s="265">
        <v>3917</v>
      </c>
      <c r="I1918" s="28">
        <f>_xlfn.XLOOKUP(C1918,'様式Ⅲ－1(女子)'!$D$19:$D$89,'様式Ⅲ－1(女子)'!$J$19:$J$89)</f>
        <v>0</v>
      </c>
    </row>
    <row r="1919" spans="1:9">
      <c r="A1919" s="265">
        <v>3918</v>
      </c>
      <c r="I1919" s="28">
        <f>_xlfn.XLOOKUP(C1919,'様式Ⅲ－1(女子)'!$D$19:$D$89,'様式Ⅲ－1(女子)'!$J$19:$J$89)</f>
        <v>0</v>
      </c>
    </row>
    <row r="1920" spans="1:9">
      <c r="A1920" s="265">
        <v>3919</v>
      </c>
      <c r="I1920" s="28">
        <f>_xlfn.XLOOKUP(C1920,'様式Ⅲ－1(女子)'!$D$19:$D$89,'様式Ⅲ－1(女子)'!$J$19:$J$89)</f>
        <v>0</v>
      </c>
    </row>
    <row r="1921" spans="1:9">
      <c r="A1921" s="265">
        <v>3920</v>
      </c>
      <c r="I1921" s="28">
        <f>_xlfn.XLOOKUP(C1921,'様式Ⅲ－1(女子)'!$D$19:$D$89,'様式Ⅲ－1(女子)'!$J$19:$J$89)</f>
        <v>0</v>
      </c>
    </row>
    <row r="1922" spans="1:9">
      <c r="A1922" s="265">
        <v>3921</v>
      </c>
      <c r="I1922" s="28">
        <f>_xlfn.XLOOKUP(C1922,'様式Ⅲ－1(女子)'!$D$19:$D$89,'様式Ⅲ－1(女子)'!$J$19:$J$89)</f>
        <v>0</v>
      </c>
    </row>
    <row r="1923" spans="1:9">
      <c r="A1923" s="265">
        <v>3922</v>
      </c>
      <c r="I1923" s="28">
        <f>_xlfn.XLOOKUP(C1923,'様式Ⅲ－1(女子)'!$D$19:$D$89,'様式Ⅲ－1(女子)'!$J$19:$J$89)</f>
        <v>0</v>
      </c>
    </row>
    <row r="1924" spans="1:9">
      <c r="A1924" s="265">
        <v>3923</v>
      </c>
      <c r="I1924" s="28">
        <f>_xlfn.XLOOKUP(C1924,'様式Ⅲ－1(女子)'!$D$19:$D$89,'様式Ⅲ－1(女子)'!$J$19:$J$89)</f>
        <v>0</v>
      </c>
    </row>
    <row r="1925" spans="1:9">
      <c r="A1925" s="265">
        <v>3924</v>
      </c>
      <c r="I1925" s="28">
        <f>_xlfn.XLOOKUP(C1925,'様式Ⅲ－1(女子)'!$D$19:$D$89,'様式Ⅲ－1(女子)'!$J$19:$J$89)</f>
        <v>0</v>
      </c>
    </row>
    <row r="1926" spans="1:9">
      <c r="A1926" s="265">
        <v>3925</v>
      </c>
      <c r="I1926" s="28">
        <f>_xlfn.XLOOKUP(C1926,'様式Ⅲ－1(女子)'!$D$19:$D$89,'様式Ⅲ－1(女子)'!$J$19:$J$89)</f>
        <v>0</v>
      </c>
    </row>
    <row r="1927" spans="1:9">
      <c r="A1927" s="265">
        <v>3926</v>
      </c>
      <c r="I1927" s="28">
        <f>_xlfn.XLOOKUP(C1927,'様式Ⅲ－1(女子)'!$D$19:$D$89,'様式Ⅲ－1(女子)'!$J$19:$J$89)</f>
        <v>0</v>
      </c>
    </row>
    <row r="1928" spans="1:9">
      <c r="A1928" s="265">
        <v>3927</v>
      </c>
      <c r="I1928" s="28">
        <f>_xlfn.XLOOKUP(C1928,'様式Ⅲ－1(女子)'!$D$19:$D$89,'様式Ⅲ－1(女子)'!$J$19:$J$89)</f>
        <v>0</v>
      </c>
    </row>
    <row r="1929" spans="1:9">
      <c r="A1929" s="265">
        <v>3928</v>
      </c>
      <c r="I1929" s="28">
        <f>_xlfn.XLOOKUP(C1929,'様式Ⅲ－1(女子)'!$D$19:$D$89,'様式Ⅲ－1(女子)'!$J$19:$J$89)</f>
        <v>0</v>
      </c>
    </row>
    <row r="1930" spans="1:9">
      <c r="A1930" s="265">
        <v>3929</v>
      </c>
      <c r="I1930" s="28">
        <f>_xlfn.XLOOKUP(C1930,'様式Ⅲ－1(女子)'!$D$19:$D$89,'様式Ⅲ－1(女子)'!$J$19:$J$89)</f>
        <v>0</v>
      </c>
    </row>
    <row r="1931" spans="1:9">
      <c r="A1931" s="265">
        <v>3930</v>
      </c>
      <c r="I1931" s="28">
        <f>_xlfn.XLOOKUP(C1931,'様式Ⅲ－1(女子)'!$D$19:$D$89,'様式Ⅲ－1(女子)'!$J$19:$J$89)</f>
        <v>0</v>
      </c>
    </row>
    <row r="1932" spans="1:9">
      <c r="A1932" s="265">
        <v>3931</v>
      </c>
      <c r="I1932" s="28">
        <f>_xlfn.XLOOKUP(C1932,'様式Ⅲ－1(女子)'!$D$19:$D$89,'様式Ⅲ－1(女子)'!$J$19:$J$89)</f>
        <v>0</v>
      </c>
    </row>
    <row r="1933" spans="1:9">
      <c r="A1933" s="265">
        <v>3932</v>
      </c>
      <c r="I1933" s="28">
        <f>_xlfn.XLOOKUP(C1933,'様式Ⅲ－1(女子)'!$D$19:$D$89,'様式Ⅲ－1(女子)'!$J$19:$J$89)</f>
        <v>0</v>
      </c>
    </row>
    <row r="1934" spans="1:9">
      <c r="A1934" s="265">
        <v>3933</v>
      </c>
      <c r="I1934" s="28">
        <f>_xlfn.XLOOKUP(C1934,'様式Ⅲ－1(女子)'!$D$19:$D$89,'様式Ⅲ－1(女子)'!$J$19:$J$89)</f>
        <v>0</v>
      </c>
    </row>
    <row r="1935" spans="1:9">
      <c r="A1935" s="265">
        <v>3934</v>
      </c>
      <c r="I1935" s="28">
        <f>_xlfn.XLOOKUP(C1935,'様式Ⅲ－1(女子)'!$D$19:$D$89,'様式Ⅲ－1(女子)'!$J$19:$J$89)</f>
        <v>0</v>
      </c>
    </row>
    <row r="1936" spans="1:9">
      <c r="A1936" s="265">
        <v>3935</v>
      </c>
      <c r="I1936" s="28">
        <f>_xlfn.XLOOKUP(C1936,'様式Ⅲ－1(女子)'!$D$19:$D$89,'様式Ⅲ－1(女子)'!$J$19:$J$89)</f>
        <v>0</v>
      </c>
    </row>
    <row r="1937" spans="1:9">
      <c r="A1937" s="265">
        <v>3936</v>
      </c>
      <c r="I1937" s="28">
        <f>_xlfn.XLOOKUP(C1937,'様式Ⅲ－1(女子)'!$D$19:$D$89,'様式Ⅲ－1(女子)'!$J$19:$J$89)</f>
        <v>0</v>
      </c>
    </row>
    <row r="1938" spans="1:9">
      <c r="A1938" s="265">
        <v>3937</v>
      </c>
      <c r="I1938" s="28">
        <f>_xlfn.XLOOKUP(C1938,'様式Ⅲ－1(女子)'!$D$19:$D$89,'様式Ⅲ－1(女子)'!$J$19:$J$89)</f>
        <v>0</v>
      </c>
    </row>
    <row r="1939" spans="1:9">
      <c r="A1939" s="265">
        <v>3938</v>
      </c>
      <c r="I1939" s="28">
        <f>_xlfn.XLOOKUP(C1939,'様式Ⅲ－1(女子)'!$D$19:$D$89,'様式Ⅲ－1(女子)'!$J$19:$J$89)</f>
        <v>0</v>
      </c>
    </row>
    <row r="1940" spans="1:9">
      <c r="A1940" s="265">
        <v>3939</v>
      </c>
      <c r="I1940" s="28">
        <f>_xlfn.XLOOKUP(C1940,'様式Ⅲ－1(女子)'!$D$19:$D$89,'様式Ⅲ－1(女子)'!$J$19:$J$89)</f>
        <v>0</v>
      </c>
    </row>
    <row r="1941" spans="1:9">
      <c r="A1941" s="265">
        <v>3940</v>
      </c>
      <c r="I1941" s="28">
        <f>_xlfn.XLOOKUP(C1941,'様式Ⅲ－1(女子)'!$D$19:$D$89,'様式Ⅲ－1(女子)'!$J$19:$J$89)</f>
        <v>0</v>
      </c>
    </row>
    <row r="1942" spans="1:9">
      <c r="A1942" s="265">
        <v>3941</v>
      </c>
      <c r="I1942" s="28">
        <f>_xlfn.XLOOKUP(C1942,'様式Ⅲ－1(女子)'!$D$19:$D$89,'様式Ⅲ－1(女子)'!$J$19:$J$89)</f>
        <v>0</v>
      </c>
    </row>
    <row r="1943" spans="1:9">
      <c r="A1943" s="265">
        <v>3942</v>
      </c>
      <c r="I1943" s="28">
        <f>_xlfn.XLOOKUP(C1943,'様式Ⅲ－1(女子)'!$D$19:$D$89,'様式Ⅲ－1(女子)'!$J$19:$J$89)</f>
        <v>0</v>
      </c>
    </row>
    <row r="1944" spans="1:9">
      <c r="A1944" s="265">
        <v>3943</v>
      </c>
      <c r="I1944" s="28">
        <f>_xlfn.XLOOKUP(C1944,'様式Ⅲ－1(女子)'!$D$19:$D$89,'様式Ⅲ－1(女子)'!$J$19:$J$89)</f>
        <v>0</v>
      </c>
    </row>
    <row r="1945" spans="1:9">
      <c r="A1945" s="265">
        <v>3944</v>
      </c>
      <c r="I1945" s="28">
        <f>_xlfn.XLOOKUP(C1945,'様式Ⅲ－1(女子)'!$D$19:$D$89,'様式Ⅲ－1(女子)'!$J$19:$J$89)</f>
        <v>0</v>
      </c>
    </row>
    <row r="1946" spans="1:9">
      <c r="A1946" s="265">
        <v>3945</v>
      </c>
      <c r="I1946" s="28">
        <f>_xlfn.XLOOKUP(C1946,'様式Ⅲ－1(女子)'!$D$19:$D$89,'様式Ⅲ－1(女子)'!$J$19:$J$89)</f>
        <v>0</v>
      </c>
    </row>
    <row r="1947" spans="1:9">
      <c r="A1947" s="265">
        <v>3946</v>
      </c>
      <c r="I1947" s="28">
        <f>_xlfn.XLOOKUP(C1947,'様式Ⅲ－1(女子)'!$D$19:$D$89,'様式Ⅲ－1(女子)'!$J$19:$J$89)</f>
        <v>0</v>
      </c>
    </row>
    <row r="1948" spans="1:9">
      <c r="A1948" s="265">
        <v>3947</v>
      </c>
      <c r="I1948" s="28">
        <f>_xlfn.XLOOKUP(C1948,'様式Ⅲ－1(女子)'!$D$19:$D$89,'様式Ⅲ－1(女子)'!$J$19:$J$89)</f>
        <v>0</v>
      </c>
    </row>
    <row r="1949" spans="1:9">
      <c r="A1949" s="265">
        <v>3948</v>
      </c>
      <c r="I1949" s="28">
        <f>_xlfn.XLOOKUP(C1949,'様式Ⅲ－1(女子)'!$D$19:$D$89,'様式Ⅲ－1(女子)'!$J$19:$J$89)</f>
        <v>0</v>
      </c>
    </row>
    <row r="1950" spans="1:9">
      <c r="A1950" s="265">
        <v>3949</v>
      </c>
      <c r="I1950" s="28">
        <f>_xlfn.XLOOKUP(C1950,'様式Ⅲ－1(女子)'!$D$19:$D$89,'様式Ⅲ－1(女子)'!$J$19:$J$89)</f>
        <v>0</v>
      </c>
    </row>
    <row r="1951" spans="1:9">
      <c r="A1951" s="265">
        <v>3950</v>
      </c>
      <c r="I1951" s="28">
        <f>_xlfn.XLOOKUP(C1951,'様式Ⅲ－1(女子)'!$D$19:$D$89,'様式Ⅲ－1(女子)'!$J$19:$J$89)</f>
        <v>0</v>
      </c>
    </row>
    <row r="1952" spans="1:9">
      <c r="A1952" s="265">
        <v>3951</v>
      </c>
      <c r="I1952" s="28">
        <f>_xlfn.XLOOKUP(C1952,'様式Ⅲ－1(女子)'!$D$19:$D$89,'様式Ⅲ－1(女子)'!$J$19:$J$89)</f>
        <v>0</v>
      </c>
    </row>
    <row r="1953" spans="1:9">
      <c r="A1953" s="265">
        <v>3952</v>
      </c>
      <c r="I1953" s="28">
        <f>_xlfn.XLOOKUP(C1953,'様式Ⅲ－1(女子)'!$D$19:$D$89,'様式Ⅲ－1(女子)'!$J$19:$J$89)</f>
        <v>0</v>
      </c>
    </row>
    <row r="1954" spans="1:9">
      <c r="A1954" s="265">
        <v>3953</v>
      </c>
      <c r="I1954" s="28">
        <f>_xlfn.XLOOKUP(C1954,'様式Ⅲ－1(女子)'!$D$19:$D$89,'様式Ⅲ－1(女子)'!$J$19:$J$89)</f>
        <v>0</v>
      </c>
    </row>
    <row r="1955" spans="1:9">
      <c r="A1955" s="265">
        <v>3954</v>
      </c>
      <c r="I1955" s="28">
        <f>_xlfn.XLOOKUP(C1955,'様式Ⅲ－1(女子)'!$D$19:$D$89,'様式Ⅲ－1(女子)'!$J$19:$J$89)</f>
        <v>0</v>
      </c>
    </row>
    <row r="1956" spans="1:9">
      <c r="A1956" s="265">
        <v>3955</v>
      </c>
      <c r="I1956" s="28">
        <f>_xlfn.XLOOKUP(C1956,'様式Ⅲ－1(女子)'!$D$19:$D$89,'様式Ⅲ－1(女子)'!$J$19:$J$89)</f>
        <v>0</v>
      </c>
    </row>
    <row r="1957" spans="1:9">
      <c r="A1957" s="265">
        <v>3956</v>
      </c>
      <c r="I1957" s="28">
        <f>_xlfn.XLOOKUP(C1957,'様式Ⅲ－1(女子)'!$D$19:$D$89,'様式Ⅲ－1(女子)'!$J$19:$J$89)</f>
        <v>0</v>
      </c>
    </row>
    <row r="1958" spans="1:9">
      <c r="A1958" s="265">
        <v>3957</v>
      </c>
      <c r="I1958" s="28">
        <f>_xlfn.XLOOKUP(C1958,'様式Ⅲ－1(女子)'!$D$19:$D$89,'様式Ⅲ－1(女子)'!$J$19:$J$89)</f>
        <v>0</v>
      </c>
    </row>
    <row r="1959" spans="1:9">
      <c r="A1959" s="265">
        <v>3958</v>
      </c>
      <c r="I1959" s="28">
        <f>_xlfn.XLOOKUP(C1959,'様式Ⅲ－1(女子)'!$D$19:$D$89,'様式Ⅲ－1(女子)'!$J$19:$J$89)</f>
        <v>0</v>
      </c>
    </row>
    <row r="1960" spans="1:9">
      <c r="A1960" s="265">
        <v>3959</v>
      </c>
      <c r="I1960" s="28">
        <f>_xlfn.XLOOKUP(C1960,'様式Ⅲ－1(女子)'!$D$19:$D$89,'様式Ⅲ－1(女子)'!$J$19:$J$89)</f>
        <v>0</v>
      </c>
    </row>
    <row r="1961" spans="1:9">
      <c r="A1961" s="265">
        <v>3960</v>
      </c>
      <c r="I1961" s="28">
        <f>_xlfn.XLOOKUP(C1961,'様式Ⅲ－1(女子)'!$D$19:$D$89,'様式Ⅲ－1(女子)'!$J$19:$J$89)</f>
        <v>0</v>
      </c>
    </row>
    <row r="1962" spans="1:9">
      <c r="A1962" s="265">
        <v>3961</v>
      </c>
      <c r="I1962" s="28">
        <f>_xlfn.XLOOKUP(C1962,'様式Ⅲ－1(女子)'!$D$19:$D$89,'様式Ⅲ－1(女子)'!$J$19:$J$89)</f>
        <v>0</v>
      </c>
    </row>
    <row r="1963" spans="1:9">
      <c r="A1963" s="265">
        <v>3962</v>
      </c>
      <c r="I1963" s="28">
        <f>_xlfn.XLOOKUP(C1963,'様式Ⅲ－1(女子)'!$D$19:$D$89,'様式Ⅲ－1(女子)'!$J$19:$J$89)</f>
        <v>0</v>
      </c>
    </row>
    <row r="1964" spans="1:9">
      <c r="A1964" s="265">
        <v>3963</v>
      </c>
      <c r="I1964" s="28">
        <f>_xlfn.XLOOKUP(C1964,'様式Ⅲ－1(女子)'!$D$19:$D$89,'様式Ⅲ－1(女子)'!$J$19:$J$89)</f>
        <v>0</v>
      </c>
    </row>
    <row r="1965" spans="1:9">
      <c r="A1965" s="265">
        <v>3964</v>
      </c>
      <c r="I1965" s="28">
        <f>_xlfn.XLOOKUP(C1965,'様式Ⅲ－1(女子)'!$D$19:$D$89,'様式Ⅲ－1(女子)'!$J$19:$J$89)</f>
        <v>0</v>
      </c>
    </row>
    <row r="1966" spans="1:9">
      <c r="A1966" s="265">
        <v>3965</v>
      </c>
      <c r="I1966" s="28">
        <f>_xlfn.XLOOKUP(C1966,'様式Ⅲ－1(女子)'!$D$19:$D$89,'様式Ⅲ－1(女子)'!$J$19:$J$89)</f>
        <v>0</v>
      </c>
    </row>
    <row r="1967" spans="1:9">
      <c r="A1967" s="265">
        <v>3966</v>
      </c>
      <c r="I1967" s="28">
        <f>_xlfn.XLOOKUP(C1967,'様式Ⅲ－1(女子)'!$D$19:$D$89,'様式Ⅲ－1(女子)'!$J$19:$J$89)</f>
        <v>0</v>
      </c>
    </row>
    <row r="1968" spans="1:9">
      <c r="A1968" s="265">
        <v>3967</v>
      </c>
      <c r="I1968" s="28">
        <f>_xlfn.XLOOKUP(C1968,'様式Ⅲ－1(女子)'!$D$19:$D$89,'様式Ⅲ－1(女子)'!$J$19:$J$89)</f>
        <v>0</v>
      </c>
    </row>
    <row r="1969" spans="1:9">
      <c r="A1969" s="265">
        <v>3968</v>
      </c>
      <c r="I1969" s="28">
        <f>_xlfn.XLOOKUP(C1969,'様式Ⅲ－1(女子)'!$D$19:$D$89,'様式Ⅲ－1(女子)'!$J$19:$J$89)</f>
        <v>0</v>
      </c>
    </row>
    <row r="1970" spans="1:9">
      <c r="A1970" s="265">
        <v>3969</v>
      </c>
      <c r="I1970" s="28">
        <f>_xlfn.XLOOKUP(C1970,'様式Ⅲ－1(女子)'!$D$19:$D$89,'様式Ⅲ－1(女子)'!$J$19:$J$89)</f>
        <v>0</v>
      </c>
    </row>
    <row r="1971" spans="1:9">
      <c r="A1971" s="265">
        <v>3970</v>
      </c>
      <c r="I1971" s="28">
        <f>_xlfn.XLOOKUP(C1971,'様式Ⅲ－1(女子)'!$D$19:$D$89,'様式Ⅲ－1(女子)'!$J$19:$J$89)</f>
        <v>0</v>
      </c>
    </row>
    <row r="1972" spans="1:9">
      <c r="A1972" s="265">
        <v>3971</v>
      </c>
      <c r="I1972" s="28">
        <f>_xlfn.XLOOKUP(C1972,'様式Ⅲ－1(女子)'!$D$19:$D$89,'様式Ⅲ－1(女子)'!$J$19:$J$89)</f>
        <v>0</v>
      </c>
    </row>
    <row r="1973" spans="1:9">
      <c r="A1973" s="265">
        <v>3972</v>
      </c>
      <c r="I1973" s="28">
        <f>_xlfn.XLOOKUP(C1973,'様式Ⅲ－1(女子)'!$D$19:$D$89,'様式Ⅲ－1(女子)'!$J$19:$J$89)</f>
        <v>0</v>
      </c>
    </row>
    <row r="1974" spans="1:9">
      <c r="A1974" s="265">
        <v>3973</v>
      </c>
      <c r="I1974" s="28">
        <f>_xlfn.XLOOKUP(C1974,'様式Ⅲ－1(女子)'!$D$19:$D$89,'様式Ⅲ－1(女子)'!$J$19:$J$89)</f>
        <v>0</v>
      </c>
    </row>
    <row r="1975" spans="1:9">
      <c r="A1975" s="265">
        <v>3974</v>
      </c>
      <c r="I1975" s="28">
        <f>_xlfn.XLOOKUP(C1975,'様式Ⅲ－1(女子)'!$D$19:$D$89,'様式Ⅲ－1(女子)'!$J$19:$J$89)</f>
        <v>0</v>
      </c>
    </row>
    <row r="1976" spans="1:9">
      <c r="A1976" s="265">
        <v>3975</v>
      </c>
      <c r="I1976" s="28">
        <f>_xlfn.XLOOKUP(C1976,'様式Ⅲ－1(女子)'!$D$19:$D$89,'様式Ⅲ－1(女子)'!$J$19:$J$89)</f>
        <v>0</v>
      </c>
    </row>
    <row r="1977" spans="1:9">
      <c r="A1977" s="265">
        <v>3976</v>
      </c>
      <c r="I1977" s="28">
        <f>_xlfn.XLOOKUP(C1977,'様式Ⅲ－1(女子)'!$D$19:$D$89,'様式Ⅲ－1(女子)'!$J$19:$J$89)</f>
        <v>0</v>
      </c>
    </row>
    <row r="1978" spans="1:9">
      <c r="A1978" s="265">
        <v>3977</v>
      </c>
      <c r="I1978" s="28">
        <f>_xlfn.XLOOKUP(C1978,'様式Ⅲ－1(女子)'!$D$19:$D$89,'様式Ⅲ－1(女子)'!$J$19:$J$89)</f>
        <v>0</v>
      </c>
    </row>
    <row r="1979" spans="1:9">
      <c r="A1979" s="265">
        <v>3978</v>
      </c>
      <c r="I1979" s="28">
        <f>_xlfn.XLOOKUP(C1979,'様式Ⅲ－1(女子)'!$D$19:$D$89,'様式Ⅲ－1(女子)'!$J$19:$J$89)</f>
        <v>0</v>
      </c>
    </row>
    <row r="1980" spans="1:9">
      <c r="A1980" s="265">
        <v>3979</v>
      </c>
      <c r="I1980" s="28">
        <f>_xlfn.XLOOKUP(C1980,'様式Ⅲ－1(女子)'!$D$19:$D$89,'様式Ⅲ－1(女子)'!$J$19:$J$89)</f>
        <v>0</v>
      </c>
    </row>
    <row r="1981" spans="1:9">
      <c r="A1981" s="265">
        <v>3980</v>
      </c>
      <c r="I1981" s="28">
        <f>_xlfn.XLOOKUP(C1981,'様式Ⅲ－1(女子)'!$D$19:$D$89,'様式Ⅲ－1(女子)'!$J$19:$J$89)</f>
        <v>0</v>
      </c>
    </row>
    <row r="1982" spans="1:9">
      <c r="A1982" s="265">
        <v>3981</v>
      </c>
      <c r="I1982" s="28">
        <f>_xlfn.XLOOKUP(C1982,'様式Ⅲ－1(女子)'!$D$19:$D$89,'様式Ⅲ－1(女子)'!$J$19:$J$89)</f>
        <v>0</v>
      </c>
    </row>
    <row r="1983" spans="1:9">
      <c r="A1983" s="265">
        <v>3982</v>
      </c>
      <c r="I1983" s="28">
        <f>_xlfn.XLOOKUP(C1983,'様式Ⅲ－1(女子)'!$D$19:$D$89,'様式Ⅲ－1(女子)'!$J$19:$J$89)</f>
        <v>0</v>
      </c>
    </row>
    <row r="1984" spans="1:9">
      <c r="A1984" s="265">
        <v>3983</v>
      </c>
      <c r="I1984" s="28">
        <f>_xlfn.XLOOKUP(C1984,'様式Ⅲ－1(女子)'!$D$19:$D$89,'様式Ⅲ－1(女子)'!$J$19:$J$89)</f>
        <v>0</v>
      </c>
    </row>
    <row r="1985" spans="1:9">
      <c r="A1985" s="265">
        <v>3984</v>
      </c>
      <c r="I1985" s="28">
        <f>_xlfn.XLOOKUP(C1985,'様式Ⅲ－1(女子)'!$D$19:$D$89,'様式Ⅲ－1(女子)'!$J$19:$J$89)</f>
        <v>0</v>
      </c>
    </row>
    <row r="1986" spans="1:9">
      <c r="A1986" s="265">
        <v>3985</v>
      </c>
      <c r="I1986" s="28">
        <f>_xlfn.XLOOKUP(C1986,'様式Ⅲ－1(女子)'!$D$19:$D$89,'様式Ⅲ－1(女子)'!$J$19:$J$89)</f>
        <v>0</v>
      </c>
    </row>
    <row r="1987" spans="1:9">
      <c r="A1987" s="265">
        <v>3986</v>
      </c>
      <c r="I1987" s="28">
        <f>_xlfn.XLOOKUP(C1987,'様式Ⅲ－1(女子)'!$D$19:$D$89,'様式Ⅲ－1(女子)'!$J$19:$J$89)</f>
        <v>0</v>
      </c>
    </row>
    <row r="1988" spans="1:9">
      <c r="A1988" s="265">
        <v>3987</v>
      </c>
      <c r="I1988" s="28">
        <f>_xlfn.XLOOKUP(C1988,'様式Ⅲ－1(女子)'!$D$19:$D$89,'様式Ⅲ－1(女子)'!$J$19:$J$89)</f>
        <v>0</v>
      </c>
    </row>
    <row r="1989" spans="1:9">
      <c r="A1989" s="265">
        <v>3988</v>
      </c>
      <c r="I1989" s="28">
        <f>_xlfn.XLOOKUP(C1989,'様式Ⅲ－1(女子)'!$D$19:$D$89,'様式Ⅲ－1(女子)'!$J$19:$J$89)</f>
        <v>0</v>
      </c>
    </row>
    <row r="1990" spans="1:9">
      <c r="A1990" s="265">
        <v>3989</v>
      </c>
      <c r="I1990" s="28">
        <f>_xlfn.XLOOKUP(C1990,'様式Ⅲ－1(女子)'!$D$19:$D$89,'様式Ⅲ－1(女子)'!$J$19:$J$89)</f>
        <v>0</v>
      </c>
    </row>
    <row r="1991" spans="1:9">
      <c r="A1991" s="265">
        <v>3990</v>
      </c>
      <c r="I1991" s="28">
        <f>_xlfn.XLOOKUP(C1991,'様式Ⅲ－1(女子)'!$D$19:$D$89,'様式Ⅲ－1(女子)'!$J$19:$J$89)</f>
        <v>0</v>
      </c>
    </row>
    <row r="1992" spans="1:9">
      <c r="A1992" s="265">
        <v>3991</v>
      </c>
      <c r="I1992" s="28">
        <f>_xlfn.XLOOKUP(C1992,'様式Ⅲ－1(女子)'!$D$19:$D$89,'様式Ⅲ－1(女子)'!$J$19:$J$89)</f>
        <v>0</v>
      </c>
    </row>
    <row r="1993" spans="1:9">
      <c r="A1993" s="265">
        <v>3992</v>
      </c>
      <c r="I1993" s="28">
        <f>_xlfn.XLOOKUP(C1993,'様式Ⅲ－1(女子)'!$D$19:$D$89,'様式Ⅲ－1(女子)'!$J$19:$J$89)</f>
        <v>0</v>
      </c>
    </row>
    <row r="1994" spans="1:9">
      <c r="A1994" s="265">
        <v>3993</v>
      </c>
      <c r="I1994" s="28">
        <f>_xlfn.XLOOKUP(C1994,'様式Ⅲ－1(女子)'!$D$19:$D$89,'様式Ⅲ－1(女子)'!$J$19:$J$89)</f>
        <v>0</v>
      </c>
    </row>
    <row r="1995" spans="1:9">
      <c r="A1995" s="265">
        <v>3994</v>
      </c>
      <c r="I1995" s="28">
        <f>_xlfn.XLOOKUP(C1995,'様式Ⅲ－1(女子)'!$D$19:$D$89,'様式Ⅲ－1(女子)'!$J$19:$J$89)</f>
        <v>0</v>
      </c>
    </row>
    <row r="1996" spans="1:9">
      <c r="A1996" s="265">
        <v>3995</v>
      </c>
      <c r="I1996" s="28">
        <f>_xlfn.XLOOKUP(C1996,'様式Ⅲ－1(女子)'!$D$19:$D$89,'様式Ⅲ－1(女子)'!$J$19:$J$89)</f>
        <v>0</v>
      </c>
    </row>
    <row r="1997" spans="1:9">
      <c r="A1997" s="265">
        <v>3996</v>
      </c>
      <c r="I1997" s="28">
        <f>_xlfn.XLOOKUP(C1997,'様式Ⅲ－1(女子)'!$D$19:$D$89,'様式Ⅲ－1(女子)'!$J$19:$J$89)</f>
        <v>0</v>
      </c>
    </row>
    <row r="1998" spans="1:9">
      <c r="A1998" s="265">
        <v>3997</v>
      </c>
      <c r="I1998" s="28">
        <f>_xlfn.XLOOKUP(C1998,'様式Ⅲ－1(女子)'!$D$19:$D$89,'様式Ⅲ－1(女子)'!$J$19:$J$89)</f>
        <v>0</v>
      </c>
    </row>
    <row r="1999" spans="1:9">
      <c r="A1999" s="265">
        <v>3998</v>
      </c>
      <c r="I1999" s="28">
        <f>_xlfn.XLOOKUP(C1999,'様式Ⅲ－1(女子)'!$D$19:$D$89,'様式Ⅲ－1(女子)'!$J$19:$J$89)</f>
        <v>0</v>
      </c>
    </row>
    <row r="2000" spans="1:9">
      <c r="A2000" s="265">
        <v>3999</v>
      </c>
      <c r="I2000" s="28">
        <f>_xlfn.XLOOKUP(C2000,'様式Ⅲ－1(女子)'!$D$19:$D$89,'様式Ⅲ－1(女子)'!$J$19:$J$89)</f>
        <v>0</v>
      </c>
    </row>
    <row r="2001" spans="1:9">
      <c r="A2001" s="265">
        <v>4000</v>
      </c>
      <c r="I2001" s="28">
        <f>_xlfn.XLOOKUP(C2001,'様式Ⅲ－1(女子)'!$D$19:$D$89,'様式Ⅲ－1(女子)'!$J$19:$J$89)</f>
        <v>0</v>
      </c>
    </row>
    <row r="2002" spans="1:9">
      <c r="A2002" s="265">
        <v>4001</v>
      </c>
      <c r="I2002" s="28">
        <f>_xlfn.XLOOKUP(C2002,'様式Ⅲ－1(女子)'!$D$19:$D$89,'様式Ⅲ－1(女子)'!$J$19:$J$89)</f>
        <v>0</v>
      </c>
    </row>
    <row r="2003" spans="1:9">
      <c r="A2003" s="265">
        <v>4002</v>
      </c>
      <c r="I2003" s="28">
        <f>_xlfn.XLOOKUP(C2003,'様式Ⅲ－1(女子)'!$D$19:$D$89,'様式Ⅲ－1(女子)'!$J$19:$J$89)</f>
        <v>0</v>
      </c>
    </row>
    <row r="2004" spans="1:9">
      <c r="A2004" s="265">
        <v>4003</v>
      </c>
      <c r="I2004" s="28">
        <f>_xlfn.XLOOKUP(C2004,'様式Ⅲ－1(女子)'!$D$19:$D$89,'様式Ⅲ－1(女子)'!$J$19:$J$89)</f>
        <v>0</v>
      </c>
    </row>
    <row r="2005" spans="1:9">
      <c r="A2005" s="265">
        <v>4004</v>
      </c>
      <c r="I2005" s="28">
        <f>_xlfn.XLOOKUP(C2005,'様式Ⅲ－1(女子)'!$D$19:$D$89,'様式Ⅲ－1(女子)'!$J$19:$J$89)</f>
        <v>0</v>
      </c>
    </row>
    <row r="2006" spans="1:9">
      <c r="A2006" s="265">
        <v>4005</v>
      </c>
      <c r="I2006" s="28">
        <f>_xlfn.XLOOKUP(C2006,'様式Ⅲ－1(女子)'!$D$19:$D$89,'様式Ⅲ－1(女子)'!$J$19:$J$89)</f>
        <v>0</v>
      </c>
    </row>
    <row r="2007" spans="1:9">
      <c r="A2007" s="265">
        <v>4006</v>
      </c>
      <c r="I2007" s="28">
        <f>_xlfn.XLOOKUP(C2007,'様式Ⅲ－1(女子)'!$D$19:$D$89,'様式Ⅲ－1(女子)'!$J$19:$J$89)</f>
        <v>0</v>
      </c>
    </row>
    <row r="2008" spans="1:9">
      <c r="A2008" s="265">
        <v>4007</v>
      </c>
      <c r="I2008" s="28">
        <f>_xlfn.XLOOKUP(C2008,'様式Ⅲ－1(女子)'!$D$19:$D$89,'様式Ⅲ－1(女子)'!$J$19:$J$89)</f>
        <v>0</v>
      </c>
    </row>
    <row r="2009" spans="1:9">
      <c r="A2009" s="265">
        <v>4008</v>
      </c>
      <c r="I2009" s="28">
        <f>_xlfn.XLOOKUP(C2009,'様式Ⅲ－1(女子)'!$D$19:$D$89,'様式Ⅲ－1(女子)'!$J$19:$J$89)</f>
        <v>0</v>
      </c>
    </row>
    <row r="2010" spans="1:9">
      <c r="A2010" s="265">
        <v>4009</v>
      </c>
      <c r="I2010" s="28">
        <f>_xlfn.XLOOKUP(C2010,'様式Ⅲ－1(女子)'!$D$19:$D$89,'様式Ⅲ－1(女子)'!$J$19:$J$89)</f>
        <v>0</v>
      </c>
    </row>
    <row r="2011" spans="1:9">
      <c r="A2011" s="265">
        <v>4010</v>
      </c>
      <c r="I2011" s="28">
        <f>_xlfn.XLOOKUP(C2011,'様式Ⅲ－1(女子)'!$D$19:$D$89,'様式Ⅲ－1(女子)'!$J$19:$J$89)</f>
        <v>0</v>
      </c>
    </row>
    <row r="2012" spans="1:9">
      <c r="A2012" s="265">
        <v>4011</v>
      </c>
      <c r="I2012" s="28">
        <f>_xlfn.XLOOKUP(C2012,'様式Ⅲ－1(女子)'!$D$19:$D$89,'様式Ⅲ－1(女子)'!$J$19:$J$89)</f>
        <v>0</v>
      </c>
    </row>
    <row r="2013" spans="1:9">
      <c r="A2013" s="265">
        <v>4012</v>
      </c>
      <c r="I2013" s="28">
        <f>_xlfn.XLOOKUP(C2013,'様式Ⅲ－1(女子)'!$D$19:$D$89,'様式Ⅲ－1(女子)'!$J$19:$J$89)</f>
        <v>0</v>
      </c>
    </row>
    <row r="2014" spans="1:9">
      <c r="A2014" s="265">
        <v>4013</v>
      </c>
      <c r="I2014" s="28">
        <f>_xlfn.XLOOKUP(C2014,'様式Ⅲ－1(女子)'!$D$19:$D$89,'様式Ⅲ－1(女子)'!$J$19:$J$89)</f>
        <v>0</v>
      </c>
    </row>
    <row r="2015" spans="1:9">
      <c r="A2015" s="265">
        <v>4014</v>
      </c>
      <c r="I2015" s="28">
        <f>_xlfn.XLOOKUP(C2015,'様式Ⅲ－1(女子)'!$D$19:$D$89,'様式Ⅲ－1(女子)'!$J$19:$J$89)</f>
        <v>0</v>
      </c>
    </row>
    <row r="2016" spans="1:9">
      <c r="A2016" s="265">
        <v>4015</v>
      </c>
      <c r="I2016" s="28">
        <f>_xlfn.XLOOKUP(C2016,'様式Ⅲ－1(女子)'!$D$19:$D$89,'様式Ⅲ－1(女子)'!$J$19:$J$89)</f>
        <v>0</v>
      </c>
    </row>
    <row r="2017" spans="1:9">
      <c r="A2017" s="265">
        <v>4016</v>
      </c>
      <c r="I2017" s="28">
        <f>_xlfn.XLOOKUP(C2017,'様式Ⅲ－1(女子)'!$D$19:$D$89,'様式Ⅲ－1(女子)'!$J$19:$J$89)</f>
        <v>0</v>
      </c>
    </row>
    <row r="2018" spans="1:9">
      <c r="A2018" s="265">
        <v>4017</v>
      </c>
      <c r="I2018" s="28">
        <f>_xlfn.XLOOKUP(C2018,'様式Ⅲ－1(女子)'!$D$19:$D$89,'様式Ⅲ－1(女子)'!$J$19:$J$89)</f>
        <v>0</v>
      </c>
    </row>
    <row r="2019" spans="1:9">
      <c r="A2019" s="265">
        <v>4018</v>
      </c>
      <c r="I2019" s="28">
        <f>_xlfn.XLOOKUP(C2019,'様式Ⅲ－1(女子)'!$D$19:$D$89,'様式Ⅲ－1(女子)'!$J$19:$J$89)</f>
        <v>0</v>
      </c>
    </row>
    <row r="2020" spans="1:9">
      <c r="A2020" s="265">
        <v>4019</v>
      </c>
      <c r="I2020" s="28">
        <f>_xlfn.XLOOKUP(C2020,'様式Ⅲ－1(女子)'!$D$19:$D$89,'様式Ⅲ－1(女子)'!$J$19:$J$89)</f>
        <v>0</v>
      </c>
    </row>
    <row r="2021" spans="1:9">
      <c r="A2021" s="265">
        <v>4020</v>
      </c>
      <c r="I2021" s="28">
        <f>_xlfn.XLOOKUP(C2021,'様式Ⅲ－1(女子)'!$D$19:$D$89,'様式Ⅲ－1(女子)'!$J$19:$J$89)</f>
        <v>0</v>
      </c>
    </row>
    <row r="2022" spans="1:9">
      <c r="A2022" s="265">
        <v>4021</v>
      </c>
      <c r="I2022" s="28">
        <f>_xlfn.XLOOKUP(C2022,'様式Ⅲ－1(女子)'!$D$19:$D$89,'様式Ⅲ－1(女子)'!$J$19:$J$89)</f>
        <v>0</v>
      </c>
    </row>
    <row r="2023" spans="1:9">
      <c r="A2023" s="265">
        <v>4022</v>
      </c>
      <c r="I2023" s="28">
        <f>_xlfn.XLOOKUP(C2023,'様式Ⅲ－1(女子)'!$D$19:$D$89,'様式Ⅲ－1(女子)'!$J$19:$J$89)</f>
        <v>0</v>
      </c>
    </row>
    <row r="2024" spans="1:9">
      <c r="A2024" s="265">
        <v>4023</v>
      </c>
      <c r="I2024" s="28">
        <f>_xlfn.XLOOKUP(C2024,'様式Ⅲ－1(女子)'!$D$19:$D$89,'様式Ⅲ－1(女子)'!$J$19:$J$89)</f>
        <v>0</v>
      </c>
    </row>
    <row r="2025" spans="1:9">
      <c r="A2025" s="265">
        <v>4024</v>
      </c>
      <c r="I2025" s="28">
        <f>_xlfn.XLOOKUP(C2025,'様式Ⅲ－1(女子)'!$D$19:$D$89,'様式Ⅲ－1(女子)'!$J$19:$J$89)</f>
        <v>0</v>
      </c>
    </row>
    <row r="2026" spans="1:9">
      <c r="A2026" s="265">
        <v>4025</v>
      </c>
      <c r="I2026" s="28">
        <f>_xlfn.XLOOKUP(C2026,'様式Ⅲ－1(女子)'!$D$19:$D$89,'様式Ⅲ－1(女子)'!$J$19:$J$89)</f>
        <v>0</v>
      </c>
    </row>
    <row r="2027" spans="1:9">
      <c r="A2027" s="265">
        <v>4026</v>
      </c>
      <c r="I2027" s="28">
        <f>_xlfn.XLOOKUP(C2027,'様式Ⅲ－1(女子)'!$D$19:$D$89,'様式Ⅲ－1(女子)'!$J$19:$J$89)</f>
        <v>0</v>
      </c>
    </row>
    <row r="2028" spans="1:9">
      <c r="A2028" s="265">
        <v>4027</v>
      </c>
      <c r="I2028" s="28">
        <f>_xlfn.XLOOKUP(C2028,'様式Ⅲ－1(女子)'!$D$19:$D$89,'様式Ⅲ－1(女子)'!$J$19:$J$89)</f>
        <v>0</v>
      </c>
    </row>
    <row r="2029" spans="1:9">
      <c r="A2029" s="265">
        <v>4028</v>
      </c>
      <c r="I2029" s="28">
        <f>_xlfn.XLOOKUP(C2029,'様式Ⅲ－1(女子)'!$D$19:$D$89,'様式Ⅲ－1(女子)'!$J$19:$J$89)</f>
        <v>0</v>
      </c>
    </row>
    <row r="2030" spans="1:9">
      <c r="A2030" s="265">
        <v>4029</v>
      </c>
      <c r="I2030" s="28">
        <f>_xlfn.XLOOKUP(C2030,'様式Ⅲ－1(女子)'!$D$19:$D$89,'様式Ⅲ－1(女子)'!$J$19:$J$89)</f>
        <v>0</v>
      </c>
    </row>
    <row r="2031" spans="1:9">
      <c r="A2031" s="265">
        <v>4030</v>
      </c>
      <c r="I2031" s="28">
        <f>_xlfn.XLOOKUP(C2031,'様式Ⅲ－1(女子)'!$D$19:$D$89,'様式Ⅲ－1(女子)'!$J$19:$J$89)</f>
        <v>0</v>
      </c>
    </row>
    <row r="2032" spans="1:9">
      <c r="A2032" s="265">
        <v>4031</v>
      </c>
      <c r="I2032" s="28">
        <f>_xlfn.XLOOKUP(C2032,'様式Ⅲ－1(女子)'!$D$19:$D$89,'様式Ⅲ－1(女子)'!$J$19:$J$89)</f>
        <v>0</v>
      </c>
    </row>
    <row r="2033" spans="1:9">
      <c r="A2033" s="265">
        <v>4032</v>
      </c>
      <c r="I2033" s="28">
        <f>_xlfn.XLOOKUP(C2033,'様式Ⅲ－1(女子)'!$D$19:$D$89,'様式Ⅲ－1(女子)'!$J$19:$J$89)</f>
        <v>0</v>
      </c>
    </row>
    <row r="2034" spans="1:9">
      <c r="A2034" s="265">
        <v>4033</v>
      </c>
      <c r="I2034" s="28">
        <f>_xlfn.XLOOKUP(C2034,'様式Ⅲ－1(女子)'!$D$19:$D$89,'様式Ⅲ－1(女子)'!$J$19:$J$89)</f>
        <v>0</v>
      </c>
    </row>
    <row r="2035" spans="1:9">
      <c r="A2035" s="265">
        <v>4034</v>
      </c>
      <c r="I2035" s="28">
        <f>_xlfn.XLOOKUP(C2035,'様式Ⅲ－1(女子)'!$D$19:$D$89,'様式Ⅲ－1(女子)'!$J$19:$J$89)</f>
        <v>0</v>
      </c>
    </row>
    <row r="2036" spans="1:9">
      <c r="A2036" s="265">
        <v>4035</v>
      </c>
      <c r="I2036" s="28">
        <f>_xlfn.XLOOKUP(C2036,'様式Ⅲ－1(女子)'!$D$19:$D$89,'様式Ⅲ－1(女子)'!$J$19:$J$89)</f>
        <v>0</v>
      </c>
    </row>
    <row r="2037" spans="1:9">
      <c r="A2037" s="265">
        <v>4036</v>
      </c>
      <c r="I2037" s="28">
        <f>_xlfn.XLOOKUP(C2037,'様式Ⅲ－1(女子)'!$D$19:$D$89,'様式Ⅲ－1(女子)'!$J$19:$J$89)</f>
        <v>0</v>
      </c>
    </row>
    <row r="2038" spans="1:9">
      <c r="A2038" s="265">
        <v>4037</v>
      </c>
      <c r="I2038" s="28">
        <f>_xlfn.XLOOKUP(C2038,'様式Ⅲ－1(女子)'!$D$19:$D$89,'様式Ⅲ－1(女子)'!$J$19:$J$89)</f>
        <v>0</v>
      </c>
    </row>
    <row r="2039" spans="1:9">
      <c r="A2039" s="265">
        <v>4038</v>
      </c>
      <c r="I2039" s="28">
        <f>_xlfn.XLOOKUP(C2039,'様式Ⅲ－1(女子)'!$D$19:$D$89,'様式Ⅲ－1(女子)'!$J$19:$J$89)</f>
        <v>0</v>
      </c>
    </row>
    <row r="2040" spans="1:9">
      <c r="A2040" s="265">
        <v>4039</v>
      </c>
      <c r="I2040" s="28">
        <f>_xlfn.XLOOKUP(C2040,'様式Ⅲ－1(女子)'!$D$19:$D$89,'様式Ⅲ－1(女子)'!$J$19:$J$89)</f>
        <v>0</v>
      </c>
    </row>
    <row r="2041" spans="1:9">
      <c r="A2041" s="265">
        <v>4040</v>
      </c>
      <c r="I2041" s="28">
        <f>_xlfn.XLOOKUP(C2041,'様式Ⅲ－1(女子)'!$D$19:$D$89,'様式Ⅲ－1(女子)'!$J$19:$J$89)</f>
        <v>0</v>
      </c>
    </row>
    <row r="2042" spans="1:9">
      <c r="A2042" s="265">
        <v>4041</v>
      </c>
      <c r="I2042" s="28">
        <f>_xlfn.XLOOKUP(C2042,'様式Ⅲ－1(女子)'!$D$19:$D$89,'様式Ⅲ－1(女子)'!$J$19:$J$89)</f>
        <v>0</v>
      </c>
    </row>
    <row r="2043" spans="1:9">
      <c r="A2043" s="265">
        <v>4042</v>
      </c>
      <c r="I2043" s="28">
        <f>_xlfn.XLOOKUP(C2043,'様式Ⅲ－1(女子)'!$D$19:$D$89,'様式Ⅲ－1(女子)'!$J$19:$J$89)</f>
        <v>0</v>
      </c>
    </row>
    <row r="2044" spans="1:9">
      <c r="A2044" s="265">
        <v>4043</v>
      </c>
      <c r="I2044" s="28">
        <f>_xlfn.XLOOKUP(C2044,'様式Ⅲ－1(女子)'!$D$19:$D$89,'様式Ⅲ－1(女子)'!$J$19:$J$89)</f>
        <v>0</v>
      </c>
    </row>
    <row r="2045" spans="1:9">
      <c r="A2045" s="265">
        <v>4044</v>
      </c>
      <c r="I2045" s="28">
        <f>_xlfn.XLOOKUP(C2045,'様式Ⅲ－1(女子)'!$D$19:$D$89,'様式Ⅲ－1(女子)'!$J$19:$J$89)</f>
        <v>0</v>
      </c>
    </row>
    <row r="2046" spans="1:9">
      <c r="A2046" s="265">
        <v>4045</v>
      </c>
      <c r="I2046" s="28">
        <f>_xlfn.XLOOKUP(C2046,'様式Ⅲ－1(女子)'!$D$19:$D$89,'様式Ⅲ－1(女子)'!$J$19:$J$89)</f>
        <v>0</v>
      </c>
    </row>
    <row r="2047" spans="1:9">
      <c r="A2047" s="265">
        <v>4046</v>
      </c>
      <c r="I2047" s="28">
        <f>_xlfn.XLOOKUP(C2047,'様式Ⅲ－1(女子)'!$D$19:$D$89,'様式Ⅲ－1(女子)'!$J$19:$J$89)</f>
        <v>0</v>
      </c>
    </row>
    <row r="2048" spans="1:9">
      <c r="A2048" s="265">
        <v>4047</v>
      </c>
      <c r="I2048" s="28">
        <f>_xlfn.XLOOKUP(C2048,'様式Ⅲ－1(女子)'!$D$19:$D$89,'様式Ⅲ－1(女子)'!$J$19:$J$89)</f>
        <v>0</v>
      </c>
    </row>
    <row r="2049" spans="1:9">
      <c r="A2049" s="265">
        <v>4048</v>
      </c>
      <c r="I2049" s="28">
        <f>_xlfn.XLOOKUP(C2049,'様式Ⅲ－1(女子)'!$D$19:$D$89,'様式Ⅲ－1(女子)'!$J$19:$J$89)</f>
        <v>0</v>
      </c>
    </row>
    <row r="2050" spans="1:9">
      <c r="A2050" s="265">
        <v>4049</v>
      </c>
      <c r="I2050" s="28">
        <f>_xlfn.XLOOKUP(C2050,'様式Ⅲ－1(女子)'!$D$19:$D$89,'様式Ⅲ－1(女子)'!$J$19:$J$89)</f>
        <v>0</v>
      </c>
    </row>
    <row r="2051" spans="1:9">
      <c r="A2051" s="265">
        <v>4050</v>
      </c>
      <c r="I2051" s="28">
        <f>_xlfn.XLOOKUP(C2051,'様式Ⅲ－1(女子)'!$D$19:$D$89,'様式Ⅲ－1(女子)'!$J$19:$J$89)</f>
        <v>0</v>
      </c>
    </row>
    <row r="2052" spans="1:9">
      <c r="A2052" s="265">
        <v>4051</v>
      </c>
      <c r="I2052" s="28">
        <f>_xlfn.XLOOKUP(C2052,'様式Ⅲ－1(女子)'!$D$19:$D$89,'様式Ⅲ－1(女子)'!$J$19:$J$89)</f>
        <v>0</v>
      </c>
    </row>
    <row r="2053" spans="1:9">
      <c r="A2053" s="265">
        <v>4052</v>
      </c>
      <c r="I2053" s="28">
        <f>_xlfn.XLOOKUP(C2053,'様式Ⅲ－1(女子)'!$D$19:$D$89,'様式Ⅲ－1(女子)'!$J$19:$J$89)</f>
        <v>0</v>
      </c>
    </row>
    <row r="2054" spans="1:9">
      <c r="A2054" s="265">
        <v>4053</v>
      </c>
      <c r="I2054" s="28">
        <f>_xlfn.XLOOKUP(C2054,'様式Ⅲ－1(女子)'!$D$19:$D$89,'様式Ⅲ－1(女子)'!$J$19:$J$89)</f>
        <v>0</v>
      </c>
    </row>
    <row r="2055" spans="1:9">
      <c r="A2055" s="265">
        <v>4054</v>
      </c>
      <c r="I2055" s="28">
        <f>_xlfn.XLOOKUP(C2055,'様式Ⅲ－1(女子)'!$D$19:$D$89,'様式Ⅲ－1(女子)'!$J$19:$J$89)</f>
        <v>0</v>
      </c>
    </row>
    <row r="2056" spans="1:9">
      <c r="A2056" s="265">
        <v>4055</v>
      </c>
      <c r="I2056" s="28">
        <f>_xlfn.XLOOKUP(C2056,'様式Ⅲ－1(女子)'!$D$19:$D$89,'様式Ⅲ－1(女子)'!$J$19:$J$89)</f>
        <v>0</v>
      </c>
    </row>
    <row r="2057" spans="1:9">
      <c r="A2057" s="265">
        <v>4056</v>
      </c>
      <c r="I2057" s="28">
        <f>_xlfn.XLOOKUP(C2057,'様式Ⅲ－1(女子)'!$D$19:$D$89,'様式Ⅲ－1(女子)'!$J$19:$J$89)</f>
        <v>0</v>
      </c>
    </row>
    <row r="2058" spans="1:9">
      <c r="A2058" s="265">
        <v>4057</v>
      </c>
      <c r="I2058" s="28">
        <f>_xlfn.XLOOKUP(C2058,'様式Ⅲ－1(女子)'!$D$19:$D$89,'様式Ⅲ－1(女子)'!$J$19:$J$89)</f>
        <v>0</v>
      </c>
    </row>
    <row r="2059" spans="1:9">
      <c r="A2059" s="265">
        <v>4058</v>
      </c>
      <c r="I2059" s="28">
        <f>_xlfn.XLOOKUP(C2059,'様式Ⅲ－1(女子)'!$D$19:$D$89,'様式Ⅲ－1(女子)'!$J$19:$J$89)</f>
        <v>0</v>
      </c>
    </row>
    <row r="2060" spans="1:9">
      <c r="A2060" s="265">
        <v>4059</v>
      </c>
      <c r="I2060" s="28">
        <f>_xlfn.XLOOKUP(C2060,'様式Ⅲ－1(女子)'!$D$19:$D$89,'様式Ⅲ－1(女子)'!$J$19:$J$89)</f>
        <v>0</v>
      </c>
    </row>
    <row r="2061" spans="1:9">
      <c r="A2061" s="265">
        <v>4060</v>
      </c>
      <c r="I2061" s="28">
        <f>_xlfn.XLOOKUP(C2061,'様式Ⅲ－1(女子)'!$D$19:$D$89,'様式Ⅲ－1(女子)'!$J$19:$J$89)</f>
        <v>0</v>
      </c>
    </row>
    <row r="2062" spans="1:9">
      <c r="A2062" s="265">
        <v>4061</v>
      </c>
      <c r="I2062" s="28">
        <f>_xlfn.XLOOKUP(C2062,'様式Ⅲ－1(女子)'!$D$19:$D$89,'様式Ⅲ－1(女子)'!$J$19:$J$89)</f>
        <v>0</v>
      </c>
    </row>
    <row r="2063" spans="1:9">
      <c r="A2063" s="265">
        <v>4062</v>
      </c>
      <c r="I2063" s="28">
        <f>_xlfn.XLOOKUP(C2063,'様式Ⅲ－1(女子)'!$D$19:$D$89,'様式Ⅲ－1(女子)'!$J$19:$J$89)</f>
        <v>0</v>
      </c>
    </row>
    <row r="2064" spans="1:9">
      <c r="A2064" s="265">
        <v>4063</v>
      </c>
      <c r="I2064" s="28">
        <f>_xlfn.XLOOKUP(C2064,'様式Ⅲ－1(女子)'!$D$19:$D$89,'様式Ⅲ－1(女子)'!$J$19:$J$89)</f>
        <v>0</v>
      </c>
    </row>
    <row r="2065" spans="1:9">
      <c r="A2065" s="265">
        <v>4064</v>
      </c>
      <c r="I2065" s="28">
        <f>_xlfn.XLOOKUP(C2065,'様式Ⅲ－1(女子)'!$D$19:$D$89,'様式Ⅲ－1(女子)'!$J$19:$J$89)</f>
        <v>0</v>
      </c>
    </row>
    <row r="2066" spans="1:9">
      <c r="A2066" s="265">
        <v>4065</v>
      </c>
      <c r="I2066" s="28">
        <f>_xlfn.XLOOKUP(C2066,'様式Ⅲ－1(女子)'!$D$19:$D$89,'様式Ⅲ－1(女子)'!$J$19:$J$89)</f>
        <v>0</v>
      </c>
    </row>
    <row r="2067" spans="1:9">
      <c r="A2067" s="265">
        <v>4066</v>
      </c>
      <c r="I2067" s="28">
        <f>_xlfn.XLOOKUP(C2067,'様式Ⅲ－1(女子)'!$D$19:$D$89,'様式Ⅲ－1(女子)'!$J$19:$J$89)</f>
        <v>0</v>
      </c>
    </row>
    <row r="2068" spans="1:9">
      <c r="A2068" s="265">
        <v>4067</v>
      </c>
      <c r="I2068" s="28">
        <f>_xlfn.XLOOKUP(C2068,'様式Ⅲ－1(女子)'!$D$19:$D$89,'様式Ⅲ－1(女子)'!$J$19:$J$89)</f>
        <v>0</v>
      </c>
    </row>
    <row r="2069" spans="1:9">
      <c r="A2069" s="265">
        <v>4068</v>
      </c>
      <c r="I2069" s="28">
        <f>_xlfn.XLOOKUP(C2069,'様式Ⅲ－1(女子)'!$D$19:$D$89,'様式Ⅲ－1(女子)'!$J$19:$J$89)</f>
        <v>0</v>
      </c>
    </row>
    <row r="2070" spans="1:9">
      <c r="A2070" s="265">
        <v>4069</v>
      </c>
      <c r="I2070" s="28">
        <f>_xlfn.XLOOKUP(C2070,'様式Ⅲ－1(女子)'!$D$19:$D$89,'様式Ⅲ－1(女子)'!$J$19:$J$89)</f>
        <v>0</v>
      </c>
    </row>
    <row r="2071" spans="1:9">
      <c r="A2071" s="265">
        <v>4070</v>
      </c>
      <c r="I2071" s="28">
        <f>_xlfn.XLOOKUP(C2071,'様式Ⅲ－1(女子)'!$D$19:$D$89,'様式Ⅲ－1(女子)'!$J$19:$J$89)</f>
        <v>0</v>
      </c>
    </row>
    <row r="2072" spans="1:9">
      <c r="A2072" s="265">
        <v>4071</v>
      </c>
      <c r="I2072" s="28">
        <f>_xlfn.XLOOKUP(C2072,'様式Ⅲ－1(女子)'!$D$19:$D$89,'様式Ⅲ－1(女子)'!$J$19:$J$89)</f>
        <v>0</v>
      </c>
    </row>
    <row r="2073" spans="1:9">
      <c r="A2073" s="265">
        <v>4072</v>
      </c>
      <c r="I2073" s="28">
        <f>_xlfn.XLOOKUP(C2073,'様式Ⅲ－1(女子)'!$D$19:$D$89,'様式Ⅲ－1(女子)'!$J$19:$J$89)</f>
        <v>0</v>
      </c>
    </row>
    <row r="2074" spans="1:9">
      <c r="A2074" s="265">
        <v>4073</v>
      </c>
      <c r="I2074" s="28">
        <f>_xlfn.XLOOKUP(C2074,'様式Ⅲ－1(女子)'!$D$19:$D$89,'様式Ⅲ－1(女子)'!$J$19:$J$89)</f>
        <v>0</v>
      </c>
    </row>
    <row r="2075" spans="1:9">
      <c r="A2075" s="265">
        <v>4074</v>
      </c>
      <c r="I2075" s="28">
        <f>_xlfn.XLOOKUP(C2075,'様式Ⅲ－1(女子)'!$D$19:$D$89,'様式Ⅲ－1(女子)'!$J$19:$J$89)</f>
        <v>0</v>
      </c>
    </row>
    <row r="2076" spans="1:9">
      <c r="A2076" s="265">
        <v>4075</v>
      </c>
      <c r="I2076" s="28">
        <f>_xlfn.XLOOKUP(C2076,'様式Ⅲ－1(女子)'!$D$19:$D$89,'様式Ⅲ－1(女子)'!$J$19:$J$89)</f>
        <v>0</v>
      </c>
    </row>
    <row r="2077" spans="1:9">
      <c r="A2077" s="265">
        <v>4076</v>
      </c>
      <c r="I2077" s="28">
        <f>_xlfn.XLOOKUP(C2077,'様式Ⅲ－1(女子)'!$D$19:$D$89,'様式Ⅲ－1(女子)'!$J$19:$J$89)</f>
        <v>0</v>
      </c>
    </row>
    <row r="2078" spans="1:9">
      <c r="A2078" s="265">
        <v>4077</v>
      </c>
      <c r="I2078" s="28">
        <f>_xlfn.XLOOKUP(C2078,'様式Ⅲ－1(女子)'!$D$19:$D$89,'様式Ⅲ－1(女子)'!$J$19:$J$89)</f>
        <v>0</v>
      </c>
    </row>
    <row r="2079" spans="1:9">
      <c r="A2079" s="265">
        <v>4078</v>
      </c>
      <c r="I2079" s="28">
        <f>_xlfn.XLOOKUP(C2079,'様式Ⅲ－1(女子)'!$D$19:$D$89,'様式Ⅲ－1(女子)'!$J$19:$J$89)</f>
        <v>0</v>
      </c>
    </row>
    <row r="2080" spans="1:9">
      <c r="A2080" s="265">
        <v>4079</v>
      </c>
      <c r="I2080" s="28">
        <f>_xlfn.XLOOKUP(C2080,'様式Ⅲ－1(女子)'!$D$19:$D$89,'様式Ⅲ－1(女子)'!$J$19:$J$89)</f>
        <v>0</v>
      </c>
    </row>
    <row r="2081" spans="1:9">
      <c r="A2081" s="265">
        <v>4080</v>
      </c>
      <c r="I2081" s="28">
        <f>_xlfn.XLOOKUP(C2081,'様式Ⅲ－1(女子)'!$D$19:$D$89,'様式Ⅲ－1(女子)'!$J$19:$J$89)</f>
        <v>0</v>
      </c>
    </row>
    <row r="2082" spans="1:9">
      <c r="A2082" s="265">
        <v>4081</v>
      </c>
      <c r="I2082" s="28">
        <f>_xlfn.XLOOKUP(C2082,'様式Ⅲ－1(女子)'!$D$19:$D$89,'様式Ⅲ－1(女子)'!$J$19:$J$89)</f>
        <v>0</v>
      </c>
    </row>
    <row r="2083" spans="1:9">
      <c r="A2083" s="265">
        <v>4082</v>
      </c>
      <c r="I2083" s="28">
        <f>_xlfn.XLOOKUP(C2083,'様式Ⅲ－1(女子)'!$D$19:$D$89,'様式Ⅲ－1(女子)'!$J$19:$J$89)</f>
        <v>0</v>
      </c>
    </row>
    <row r="2084" spans="1:9">
      <c r="A2084" s="265">
        <v>4083</v>
      </c>
      <c r="I2084" s="28">
        <f>_xlfn.XLOOKUP(C2084,'様式Ⅲ－1(女子)'!$D$19:$D$89,'様式Ⅲ－1(女子)'!$J$19:$J$89)</f>
        <v>0</v>
      </c>
    </row>
    <row r="2085" spans="1:9">
      <c r="A2085" s="265">
        <v>4084</v>
      </c>
      <c r="I2085" s="28">
        <f>_xlfn.XLOOKUP(C2085,'様式Ⅲ－1(女子)'!$D$19:$D$89,'様式Ⅲ－1(女子)'!$J$19:$J$89)</f>
        <v>0</v>
      </c>
    </row>
    <row r="2086" spans="1:9">
      <c r="A2086" s="265">
        <v>4085</v>
      </c>
      <c r="I2086" s="28">
        <f>_xlfn.XLOOKUP(C2086,'様式Ⅲ－1(女子)'!$D$19:$D$89,'様式Ⅲ－1(女子)'!$J$19:$J$89)</f>
        <v>0</v>
      </c>
    </row>
    <row r="2087" spans="1:9">
      <c r="A2087" s="265">
        <v>4086</v>
      </c>
      <c r="I2087" s="28">
        <f>_xlfn.XLOOKUP(C2087,'様式Ⅲ－1(女子)'!$D$19:$D$89,'様式Ⅲ－1(女子)'!$J$19:$J$89)</f>
        <v>0</v>
      </c>
    </row>
    <row r="2088" spans="1:9">
      <c r="A2088" s="265">
        <v>4087</v>
      </c>
      <c r="I2088" s="28">
        <f>_xlfn.XLOOKUP(C2088,'様式Ⅲ－1(女子)'!$D$19:$D$89,'様式Ⅲ－1(女子)'!$J$19:$J$89)</f>
        <v>0</v>
      </c>
    </row>
    <row r="2089" spans="1:9">
      <c r="A2089" s="265">
        <v>4088</v>
      </c>
      <c r="I2089" s="28">
        <f>_xlfn.XLOOKUP(C2089,'様式Ⅲ－1(女子)'!$D$19:$D$89,'様式Ⅲ－1(女子)'!$J$19:$J$89)</f>
        <v>0</v>
      </c>
    </row>
    <row r="2090" spans="1:9">
      <c r="A2090" s="265">
        <v>4089</v>
      </c>
      <c r="I2090" s="28">
        <f>_xlfn.XLOOKUP(C2090,'様式Ⅲ－1(女子)'!$D$19:$D$89,'様式Ⅲ－1(女子)'!$J$19:$J$89)</f>
        <v>0</v>
      </c>
    </row>
    <row r="2091" spans="1:9">
      <c r="A2091" s="265">
        <v>4090</v>
      </c>
      <c r="I2091" s="28">
        <f>_xlfn.XLOOKUP(C2091,'様式Ⅲ－1(女子)'!$D$19:$D$89,'様式Ⅲ－1(女子)'!$J$19:$J$89)</f>
        <v>0</v>
      </c>
    </row>
    <row r="2092" spans="1:9">
      <c r="A2092" s="265">
        <v>4091</v>
      </c>
      <c r="I2092" s="28">
        <f>_xlfn.XLOOKUP(C2092,'様式Ⅲ－1(女子)'!$D$19:$D$89,'様式Ⅲ－1(女子)'!$J$19:$J$89)</f>
        <v>0</v>
      </c>
    </row>
    <row r="2093" spans="1:9">
      <c r="A2093" s="265">
        <v>4092</v>
      </c>
      <c r="I2093" s="28">
        <f>_xlfn.XLOOKUP(C2093,'様式Ⅲ－1(女子)'!$D$19:$D$89,'様式Ⅲ－1(女子)'!$J$19:$J$89)</f>
        <v>0</v>
      </c>
    </row>
    <row r="2094" spans="1:9">
      <c r="A2094" s="265">
        <v>4093</v>
      </c>
      <c r="I2094" s="28">
        <f>_xlfn.XLOOKUP(C2094,'様式Ⅲ－1(女子)'!$D$19:$D$89,'様式Ⅲ－1(女子)'!$J$19:$J$89)</f>
        <v>0</v>
      </c>
    </row>
    <row r="2095" spans="1:9">
      <c r="A2095" s="265">
        <v>4094</v>
      </c>
      <c r="I2095" s="28">
        <f>_xlfn.XLOOKUP(C2095,'様式Ⅲ－1(女子)'!$D$19:$D$89,'様式Ⅲ－1(女子)'!$J$19:$J$89)</f>
        <v>0</v>
      </c>
    </row>
    <row r="2096" spans="1:9">
      <c r="A2096" s="265">
        <v>4095</v>
      </c>
      <c r="I2096" s="28">
        <f>_xlfn.XLOOKUP(C2096,'様式Ⅲ－1(女子)'!$D$19:$D$89,'様式Ⅲ－1(女子)'!$J$19:$J$89)</f>
        <v>0</v>
      </c>
    </row>
    <row r="2097" spans="1:9">
      <c r="A2097" s="265">
        <v>4096</v>
      </c>
      <c r="I2097" s="28">
        <f>_xlfn.XLOOKUP(C2097,'様式Ⅲ－1(女子)'!$D$19:$D$89,'様式Ⅲ－1(女子)'!$J$19:$J$89)</f>
        <v>0</v>
      </c>
    </row>
    <row r="2098" spans="1:9">
      <c r="A2098" s="265">
        <v>4097</v>
      </c>
      <c r="I2098" s="28">
        <f>_xlfn.XLOOKUP(C2098,'様式Ⅲ－1(女子)'!$D$19:$D$89,'様式Ⅲ－1(女子)'!$J$19:$J$89)</f>
        <v>0</v>
      </c>
    </row>
    <row r="2099" spans="1:9">
      <c r="A2099" s="265">
        <v>4098</v>
      </c>
      <c r="I2099" s="28">
        <f>_xlfn.XLOOKUP(C2099,'様式Ⅲ－1(女子)'!$D$19:$D$89,'様式Ⅲ－1(女子)'!$J$19:$J$89)</f>
        <v>0</v>
      </c>
    </row>
    <row r="2100" spans="1:9">
      <c r="A2100" s="265">
        <v>4099</v>
      </c>
      <c r="I2100" s="28">
        <f>_xlfn.XLOOKUP(C2100,'様式Ⅲ－1(女子)'!$D$19:$D$89,'様式Ⅲ－1(女子)'!$J$19:$J$89)</f>
        <v>0</v>
      </c>
    </row>
    <row r="2101" spans="1:9">
      <c r="A2101" s="265">
        <v>4100</v>
      </c>
      <c r="I2101" s="28">
        <f>_xlfn.XLOOKUP(C2101,'様式Ⅲ－1(女子)'!$D$19:$D$89,'様式Ⅲ－1(女子)'!$J$19:$J$89)</f>
        <v>0</v>
      </c>
    </row>
    <row r="2102" spans="1:9">
      <c r="A2102" s="265">
        <v>4101</v>
      </c>
      <c r="I2102" s="28">
        <f>_xlfn.XLOOKUP(C2102,'様式Ⅲ－1(女子)'!$D$19:$D$89,'様式Ⅲ－1(女子)'!$J$19:$J$89)</f>
        <v>0</v>
      </c>
    </row>
    <row r="2103" spans="1:9">
      <c r="A2103" s="265">
        <v>4102</v>
      </c>
      <c r="I2103" s="28">
        <f>_xlfn.XLOOKUP(C2103,'様式Ⅲ－1(女子)'!$D$19:$D$89,'様式Ⅲ－1(女子)'!$J$19:$J$89)</f>
        <v>0</v>
      </c>
    </row>
    <row r="2104" spans="1:9">
      <c r="A2104" s="265">
        <v>4103</v>
      </c>
      <c r="I2104" s="28">
        <f>_xlfn.XLOOKUP(C2104,'様式Ⅲ－1(女子)'!$D$19:$D$89,'様式Ⅲ－1(女子)'!$J$19:$J$89)</f>
        <v>0</v>
      </c>
    </row>
    <row r="2105" spans="1:9">
      <c r="A2105" s="265">
        <v>4104</v>
      </c>
      <c r="I2105" s="28">
        <f>_xlfn.XLOOKUP(C2105,'様式Ⅲ－1(女子)'!$D$19:$D$89,'様式Ⅲ－1(女子)'!$J$19:$J$89)</f>
        <v>0</v>
      </c>
    </row>
    <row r="2106" spans="1:9">
      <c r="A2106" s="265">
        <v>4105</v>
      </c>
      <c r="I2106" s="28">
        <f>_xlfn.XLOOKUP(C2106,'様式Ⅲ－1(女子)'!$D$19:$D$89,'様式Ⅲ－1(女子)'!$J$19:$J$89)</f>
        <v>0</v>
      </c>
    </row>
    <row r="2107" spans="1:9">
      <c r="A2107" s="265">
        <v>4106</v>
      </c>
      <c r="I2107" s="28">
        <f>_xlfn.XLOOKUP(C2107,'様式Ⅲ－1(女子)'!$D$19:$D$89,'様式Ⅲ－1(女子)'!$J$19:$J$89)</f>
        <v>0</v>
      </c>
    </row>
    <row r="2108" spans="1:9">
      <c r="A2108" s="265">
        <v>4107</v>
      </c>
      <c r="I2108" s="28">
        <f>_xlfn.XLOOKUP(C2108,'様式Ⅲ－1(女子)'!$D$19:$D$89,'様式Ⅲ－1(女子)'!$J$19:$J$89)</f>
        <v>0</v>
      </c>
    </row>
    <row r="2109" spans="1:9">
      <c r="A2109" s="265">
        <v>4108</v>
      </c>
      <c r="I2109" s="28">
        <f>_xlfn.XLOOKUP(C2109,'様式Ⅲ－1(女子)'!$D$19:$D$89,'様式Ⅲ－1(女子)'!$J$19:$J$89)</f>
        <v>0</v>
      </c>
    </row>
    <row r="2110" spans="1:9">
      <c r="A2110" s="265">
        <v>4109</v>
      </c>
      <c r="I2110" s="28">
        <f>_xlfn.XLOOKUP(C2110,'様式Ⅲ－1(女子)'!$D$19:$D$89,'様式Ⅲ－1(女子)'!$J$19:$J$89)</f>
        <v>0</v>
      </c>
    </row>
    <row r="2111" spans="1:9">
      <c r="A2111" s="265">
        <v>4110</v>
      </c>
      <c r="I2111" s="28">
        <f>_xlfn.XLOOKUP(C2111,'様式Ⅲ－1(女子)'!$D$19:$D$89,'様式Ⅲ－1(女子)'!$J$19:$J$89)</f>
        <v>0</v>
      </c>
    </row>
    <row r="2112" spans="1:9">
      <c r="A2112" s="265">
        <v>4111</v>
      </c>
      <c r="I2112" s="28">
        <f>_xlfn.XLOOKUP(C2112,'様式Ⅲ－1(女子)'!$D$19:$D$89,'様式Ⅲ－1(女子)'!$J$19:$J$89)</f>
        <v>0</v>
      </c>
    </row>
    <row r="2113" spans="1:9">
      <c r="A2113" s="265">
        <v>4112</v>
      </c>
      <c r="I2113" s="28">
        <f>_xlfn.XLOOKUP(C2113,'様式Ⅲ－1(女子)'!$D$19:$D$89,'様式Ⅲ－1(女子)'!$J$19:$J$89)</f>
        <v>0</v>
      </c>
    </row>
    <row r="2114" spans="1:9">
      <c r="A2114" s="265">
        <v>4113</v>
      </c>
      <c r="I2114" s="28">
        <f>_xlfn.XLOOKUP(C2114,'様式Ⅲ－1(女子)'!$D$19:$D$89,'様式Ⅲ－1(女子)'!$J$19:$J$89)</f>
        <v>0</v>
      </c>
    </row>
    <row r="2115" spans="1:9">
      <c r="A2115" s="265">
        <v>4114</v>
      </c>
      <c r="I2115" s="28">
        <f>_xlfn.XLOOKUP(C2115,'様式Ⅲ－1(女子)'!$D$19:$D$89,'様式Ⅲ－1(女子)'!$J$19:$J$89)</f>
        <v>0</v>
      </c>
    </row>
    <row r="2116" spans="1:9">
      <c r="A2116" s="265">
        <v>4115</v>
      </c>
      <c r="I2116" s="28">
        <f>_xlfn.XLOOKUP(C2116,'様式Ⅲ－1(女子)'!$D$19:$D$89,'様式Ⅲ－1(女子)'!$J$19:$J$89)</f>
        <v>0</v>
      </c>
    </row>
    <row r="2117" spans="1:9">
      <c r="A2117" s="265">
        <v>4116</v>
      </c>
      <c r="I2117" s="28">
        <f>_xlfn.XLOOKUP(C2117,'様式Ⅲ－1(女子)'!$D$19:$D$89,'様式Ⅲ－1(女子)'!$J$19:$J$89)</f>
        <v>0</v>
      </c>
    </row>
    <row r="2118" spans="1:9">
      <c r="A2118" s="265">
        <v>4117</v>
      </c>
      <c r="I2118" s="28">
        <f>_xlfn.XLOOKUP(C2118,'様式Ⅲ－1(女子)'!$D$19:$D$89,'様式Ⅲ－1(女子)'!$J$19:$J$89)</f>
        <v>0</v>
      </c>
    </row>
    <row r="2119" spans="1:9">
      <c r="A2119" s="265">
        <v>4118</v>
      </c>
      <c r="I2119" s="28">
        <f>_xlfn.XLOOKUP(C2119,'様式Ⅲ－1(女子)'!$D$19:$D$89,'様式Ⅲ－1(女子)'!$J$19:$J$89)</f>
        <v>0</v>
      </c>
    </row>
    <row r="2120" spans="1:9">
      <c r="A2120" s="265">
        <v>4119</v>
      </c>
      <c r="I2120" s="28">
        <f>_xlfn.XLOOKUP(C2120,'様式Ⅲ－1(女子)'!$D$19:$D$89,'様式Ⅲ－1(女子)'!$J$19:$J$89)</f>
        <v>0</v>
      </c>
    </row>
    <row r="2121" spans="1:9">
      <c r="A2121" s="265">
        <v>4120</v>
      </c>
      <c r="I2121" s="28">
        <f>_xlfn.XLOOKUP(C2121,'様式Ⅲ－1(女子)'!$D$19:$D$89,'様式Ⅲ－1(女子)'!$J$19:$J$89)</f>
        <v>0</v>
      </c>
    </row>
    <row r="2122" spans="1:9">
      <c r="A2122" s="265">
        <v>4121</v>
      </c>
      <c r="I2122" s="28">
        <f>_xlfn.XLOOKUP(C2122,'様式Ⅲ－1(女子)'!$D$19:$D$89,'様式Ⅲ－1(女子)'!$J$19:$J$89)</f>
        <v>0</v>
      </c>
    </row>
    <row r="2123" spans="1:9">
      <c r="A2123" s="265">
        <v>4122</v>
      </c>
      <c r="I2123" s="28">
        <f>_xlfn.XLOOKUP(C2123,'様式Ⅲ－1(女子)'!$D$19:$D$89,'様式Ⅲ－1(女子)'!$J$19:$J$89)</f>
        <v>0</v>
      </c>
    </row>
    <row r="2124" spans="1:9">
      <c r="A2124" s="265">
        <v>4123</v>
      </c>
      <c r="I2124" s="28">
        <f>_xlfn.XLOOKUP(C2124,'様式Ⅲ－1(女子)'!$D$19:$D$89,'様式Ⅲ－1(女子)'!$J$19:$J$89)</f>
        <v>0</v>
      </c>
    </row>
    <row r="2125" spans="1:9">
      <c r="A2125" s="265">
        <v>4124</v>
      </c>
      <c r="I2125" s="28">
        <f>_xlfn.XLOOKUP(C2125,'様式Ⅲ－1(女子)'!$D$19:$D$89,'様式Ⅲ－1(女子)'!$J$19:$J$89)</f>
        <v>0</v>
      </c>
    </row>
    <row r="2126" spans="1:9">
      <c r="A2126" s="265">
        <v>4125</v>
      </c>
      <c r="I2126" s="28">
        <f>_xlfn.XLOOKUP(C2126,'様式Ⅲ－1(女子)'!$D$19:$D$89,'様式Ⅲ－1(女子)'!$J$19:$J$89)</f>
        <v>0</v>
      </c>
    </row>
    <row r="2127" spans="1:9">
      <c r="A2127" s="265">
        <v>4126</v>
      </c>
      <c r="I2127" s="28">
        <f>_xlfn.XLOOKUP(C2127,'様式Ⅲ－1(女子)'!$D$19:$D$89,'様式Ⅲ－1(女子)'!$J$19:$J$89)</f>
        <v>0</v>
      </c>
    </row>
    <row r="2128" spans="1:9">
      <c r="A2128" s="265">
        <v>4127</v>
      </c>
      <c r="I2128" s="28">
        <f>_xlfn.XLOOKUP(C2128,'様式Ⅲ－1(女子)'!$D$19:$D$89,'様式Ⅲ－1(女子)'!$J$19:$J$89)</f>
        <v>0</v>
      </c>
    </row>
    <row r="2129" spans="1:9">
      <c r="A2129" s="265">
        <v>4128</v>
      </c>
      <c r="I2129" s="28">
        <f>_xlfn.XLOOKUP(C2129,'様式Ⅲ－1(女子)'!$D$19:$D$89,'様式Ⅲ－1(女子)'!$J$19:$J$89)</f>
        <v>0</v>
      </c>
    </row>
    <row r="2130" spans="1:9">
      <c r="A2130" s="265">
        <v>4129</v>
      </c>
      <c r="I2130" s="28">
        <f>_xlfn.XLOOKUP(C2130,'様式Ⅲ－1(女子)'!$D$19:$D$89,'様式Ⅲ－1(女子)'!$J$19:$J$89)</f>
        <v>0</v>
      </c>
    </row>
    <row r="2131" spans="1:9">
      <c r="A2131" s="265">
        <v>4130</v>
      </c>
      <c r="I2131" s="28">
        <f>_xlfn.XLOOKUP(C2131,'様式Ⅲ－1(女子)'!$D$19:$D$89,'様式Ⅲ－1(女子)'!$J$19:$J$89)</f>
        <v>0</v>
      </c>
    </row>
    <row r="2132" spans="1:9">
      <c r="A2132" s="265">
        <v>4131</v>
      </c>
      <c r="I2132" s="28">
        <f>_xlfn.XLOOKUP(C2132,'様式Ⅲ－1(女子)'!$D$19:$D$89,'様式Ⅲ－1(女子)'!$J$19:$J$89)</f>
        <v>0</v>
      </c>
    </row>
    <row r="2133" spans="1:9">
      <c r="A2133" s="265">
        <v>4132</v>
      </c>
      <c r="I2133" s="28">
        <f>_xlfn.XLOOKUP(C2133,'様式Ⅲ－1(女子)'!$D$19:$D$89,'様式Ⅲ－1(女子)'!$J$19:$J$89)</f>
        <v>0</v>
      </c>
    </row>
    <row r="2134" spans="1:9">
      <c r="A2134" s="265">
        <v>4133</v>
      </c>
      <c r="I2134" s="28">
        <f>_xlfn.XLOOKUP(C2134,'様式Ⅲ－1(女子)'!$D$19:$D$89,'様式Ⅲ－1(女子)'!$J$19:$J$89)</f>
        <v>0</v>
      </c>
    </row>
    <row r="2135" spans="1:9">
      <c r="A2135" s="265">
        <v>4134</v>
      </c>
      <c r="I2135" s="28">
        <f>_xlfn.XLOOKUP(C2135,'様式Ⅲ－1(女子)'!$D$19:$D$89,'様式Ⅲ－1(女子)'!$J$19:$J$89)</f>
        <v>0</v>
      </c>
    </row>
    <row r="2136" spans="1:9">
      <c r="A2136" s="265">
        <v>4135</v>
      </c>
      <c r="I2136" s="28">
        <f>_xlfn.XLOOKUP(C2136,'様式Ⅲ－1(女子)'!$D$19:$D$89,'様式Ⅲ－1(女子)'!$J$19:$J$89)</f>
        <v>0</v>
      </c>
    </row>
    <row r="2137" spans="1:9">
      <c r="A2137" s="265">
        <v>4136</v>
      </c>
      <c r="I2137" s="28">
        <f>_xlfn.XLOOKUP(C2137,'様式Ⅲ－1(女子)'!$D$19:$D$89,'様式Ⅲ－1(女子)'!$J$19:$J$89)</f>
        <v>0</v>
      </c>
    </row>
    <row r="2138" spans="1:9">
      <c r="A2138" s="265">
        <v>4137</v>
      </c>
      <c r="I2138" s="28">
        <f>_xlfn.XLOOKUP(C2138,'様式Ⅲ－1(女子)'!$D$19:$D$89,'様式Ⅲ－1(女子)'!$J$19:$J$89)</f>
        <v>0</v>
      </c>
    </row>
    <row r="2139" spans="1:9">
      <c r="A2139" s="265">
        <v>4138</v>
      </c>
      <c r="I2139" s="28">
        <f>_xlfn.XLOOKUP(C2139,'様式Ⅲ－1(女子)'!$D$19:$D$89,'様式Ⅲ－1(女子)'!$J$19:$J$89)</f>
        <v>0</v>
      </c>
    </row>
    <row r="2140" spans="1:9">
      <c r="A2140" s="265">
        <v>4139</v>
      </c>
      <c r="I2140" s="28">
        <f>_xlfn.XLOOKUP(C2140,'様式Ⅲ－1(女子)'!$D$19:$D$89,'様式Ⅲ－1(女子)'!$J$19:$J$89)</f>
        <v>0</v>
      </c>
    </row>
    <row r="2141" spans="1:9">
      <c r="A2141" s="265">
        <v>4140</v>
      </c>
      <c r="I2141" s="28">
        <f>_xlfn.XLOOKUP(C2141,'様式Ⅲ－1(女子)'!$D$19:$D$89,'様式Ⅲ－1(女子)'!$J$19:$J$89)</f>
        <v>0</v>
      </c>
    </row>
    <row r="2142" spans="1:9">
      <c r="A2142" s="265">
        <v>4141</v>
      </c>
      <c r="I2142" s="28">
        <f>_xlfn.XLOOKUP(C2142,'様式Ⅲ－1(女子)'!$D$19:$D$89,'様式Ⅲ－1(女子)'!$J$19:$J$89)</f>
        <v>0</v>
      </c>
    </row>
    <row r="2143" spans="1:9">
      <c r="A2143" s="265">
        <v>4142</v>
      </c>
      <c r="I2143" s="28">
        <f>_xlfn.XLOOKUP(C2143,'様式Ⅲ－1(女子)'!$D$19:$D$89,'様式Ⅲ－1(女子)'!$J$19:$J$89)</f>
        <v>0</v>
      </c>
    </row>
    <row r="2144" spans="1:9">
      <c r="A2144" s="265">
        <v>4143</v>
      </c>
      <c r="I2144" s="28">
        <f>_xlfn.XLOOKUP(C2144,'様式Ⅲ－1(女子)'!$D$19:$D$89,'様式Ⅲ－1(女子)'!$J$19:$J$89)</f>
        <v>0</v>
      </c>
    </row>
    <row r="2145" spans="1:9">
      <c r="A2145" s="265">
        <v>4144</v>
      </c>
      <c r="I2145" s="28">
        <f>_xlfn.XLOOKUP(C2145,'様式Ⅲ－1(女子)'!$D$19:$D$89,'様式Ⅲ－1(女子)'!$J$19:$J$89)</f>
        <v>0</v>
      </c>
    </row>
    <row r="2146" spans="1:9">
      <c r="A2146" s="265">
        <v>4145</v>
      </c>
      <c r="I2146" s="28">
        <f>_xlfn.XLOOKUP(C2146,'様式Ⅲ－1(女子)'!$D$19:$D$89,'様式Ⅲ－1(女子)'!$J$19:$J$89)</f>
        <v>0</v>
      </c>
    </row>
    <row r="2147" spans="1:9">
      <c r="A2147" s="265">
        <v>4146</v>
      </c>
      <c r="I2147" s="28">
        <f>_xlfn.XLOOKUP(C2147,'様式Ⅲ－1(女子)'!$D$19:$D$89,'様式Ⅲ－1(女子)'!$J$19:$J$89)</f>
        <v>0</v>
      </c>
    </row>
    <row r="2148" spans="1:9">
      <c r="A2148" s="265">
        <v>4147</v>
      </c>
      <c r="I2148" s="28">
        <f>_xlfn.XLOOKUP(C2148,'様式Ⅲ－1(女子)'!$D$19:$D$89,'様式Ⅲ－1(女子)'!$J$19:$J$89)</f>
        <v>0</v>
      </c>
    </row>
    <row r="2149" spans="1:9">
      <c r="A2149" s="265">
        <v>4148</v>
      </c>
      <c r="I2149" s="28">
        <f>_xlfn.XLOOKUP(C2149,'様式Ⅲ－1(女子)'!$D$19:$D$89,'様式Ⅲ－1(女子)'!$J$19:$J$89)</f>
        <v>0</v>
      </c>
    </row>
    <row r="2150" spans="1:9">
      <c r="A2150" s="265">
        <v>4149</v>
      </c>
      <c r="I2150" s="28">
        <f>_xlfn.XLOOKUP(C2150,'様式Ⅲ－1(女子)'!$D$19:$D$89,'様式Ⅲ－1(女子)'!$J$19:$J$89)</f>
        <v>0</v>
      </c>
    </row>
    <row r="2151" spans="1:9">
      <c r="A2151" s="265">
        <v>4150</v>
      </c>
      <c r="I2151" s="28">
        <f>_xlfn.XLOOKUP(C2151,'様式Ⅲ－1(女子)'!$D$19:$D$89,'様式Ⅲ－1(女子)'!$J$19:$J$89)</f>
        <v>0</v>
      </c>
    </row>
    <row r="2152" spans="1:9">
      <c r="A2152" s="265">
        <v>4151</v>
      </c>
      <c r="I2152" s="28">
        <f>_xlfn.XLOOKUP(C2152,'様式Ⅲ－1(女子)'!$D$19:$D$89,'様式Ⅲ－1(女子)'!$J$19:$J$89)</f>
        <v>0</v>
      </c>
    </row>
    <row r="2153" spans="1:9">
      <c r="A2153" s="265">
        <v>4152</v>
      </c>
      <c r="I2153" s="28">
        <f>_xlfn.XLOOKUP(C2153,'様式Ⅲ－1(女子)'!$D$19:$D$89,'様式Ⅲ－1(女子)'!$J$19:$J$89)</f>
        <v>0</v>
      </c>
    </row>
    <row r="2154" spans="1:9">
      <c r="A2154" s="265">
        <v>4153</v>
      </c>
      <c r="I2154" s="28">
        <f>_xlfn.XLOOKUP(C2154,'様式Ⅲ－1(女子)'!$D$19:$D$89,'様式Ⅲ－1(女子)'!$J$19:$J$89)</f>
        <v>0</v>
      </c>
    </row>
    <row r="2155" spans="1:9">
      <c r="A2155" s="265">
        <v>4154</v>
      </c>
      <c r="I2155" s="28">
        <f>_xlfn.XLOOKUP(C2155,'様式Ⅲ－1(女子)'!$D$19:$D$89,'様式Ⅲ－1(女子)'!$J$19:$J$89)</f>
        <v>0</v>
      </c>
    </row>
    <row r="2156" spans="1:9">
      <c r="A2156" s="265">
        <v>4155</v>
      </c>
      <c r="I2156" s="28">
        <f>_xlfn.XLOOKUP(C2156,'様式Ⅲ－1(女子)'!$D$19:$D$89,'様式Ⅲ－1(女子)'!$J$19:$J$89)</f>
        <v>0</v>
      </c>
    </row>
    <row r="2157" spans="1:9">
      <c r="A2157" s="265">
        <v>4156</v>
      </c>
      <c r="I2157" s="28">
        <f>_xlfn.XLOOKUP(C2157,'様式Ⅲ－1(女子)'!$D$19:$D$89,'様式Ⅲ－1(女子)'!$J$19:$J$89)</f>
        <v>0</v>
      </c>
    </row>
    <row r="2158" spans="1:9">
      <c r="A2158" s="265">
        <v>4157</v>
      </c>
      <c r="I2158" s="28">
        <f>_xlfn.XLOOKUP(C2158,'様式Ⅲ－1(女子)'!$D$19:$D$89,'様式Ⅲ－1(女子)'!$J$19:$J$89)</f>
        <v>0</v>
      </c>
    </row>
    <row r="2159" spans="1:9">
      <c r="A2159" s="265">
        <v>4158</v>
      </c>
      <c r="I2159" s="28">
        <f>_xlfn.XLOOKUP(C2159,'様式Ⅲ－1(女子)'!$D$19:$D$89,'様式Ⅲ－1(女子)'!$J$19:$J$89)</f>
        <v>0</v>
      </c>
    </row>
    <row r="2160" spans="1:9">
      <c r="A2160" s="265">
        <v>4159</v>
      </c>
      <c r="I2160" s="28">
        <f>_xlfn.XLOOKUP(C2160,'様式Ⅲ－1(女子)'!$D$19:$D$89,'様式Ⅲ－1(女子)'!$J$19:$J$89)</f>
        <v>0</v>
      </c>
    </row>
    <row r="2161" spans="1:9">
      <c r="A2161" s="265">
        <v>4160</v>
      </c>
      <c r="I2161" s="28">
        <f>_xlfn.XLOOKUP(C2161,'様式Ⅲ－1(女子)'!$D$19:$D$89,'様式Ⅲ－1(女子)'!$J$19:$J$89)</f>
        <v>0</v>
      </c>
    </row>
    <row r="2162" spans="1:9">
      <c r="A2162" s="265">
        <v>4161</v>
      </c>
      <c r="I2162" s="28">
        <f>_xlfn.XLOOKUP(C2162,'様式Ⅲ－1(女子)'!$D$19:$D$89,'様式Ⅲ－1(女子)'!$J$19:$J$89)</f>
        <v>0</v>
      </c>
    </row>
    <row r="2163" spans="1:9">
      <c r="A2163" s="265">
        <v>4162</v>
      </c>
      <c r="I2163" s="28">
        <f>_xlfn.XLOOKUP(C2163,'様式Ⅲ－1(女子)'!$D$19:$D$89,'様式Ⅲ－1(女子)'!$J$19:$J$89)</f>
        <v>0</v>
      </c>
    </row>
    <row r="2164" spans="1:9">
      <c r="A2164" s="265">
        <v>4163</v>
      </c>
      <c r="I2164" s="28">
        <f>_xlfn.XLOOKUP(C2164,'様式Ⅲ－1(女子)'!$D$19:$D$89,'様式Ⅲ－1(女子)'!$J$19:$J$89)</f>
        <v>0</v>
      </c>
    </row>
    <row r="2165" spans="1:9">
      <c r="A2165" s="265">
        <v>4164</v>
      </c>
      <c r="I2165" s="28">
        <f>_xlfn.XLOOKUP(C2165,'様式Ⅲ－1(女子)'!$D$19:$D$89,'様式Ⅲ－1(女子)'!$J$19:$J$89)</f>
        <v>0</v>
      </c>
    </row>
    <row r="2166" spans="1:9">
      <c r="A2166" s="265">
        <v>4165</v>
      </c>
      <c r="I2166" s="28">
        <f>_xlfn.XLOOKUP(C2166,'様式Ⅲ－1(女子)'!$D$19:$D$89,'様式Ⅲ－1(女子)'!$J$19:$J$89)</f>
        <v>0</v>
      </c>
    </row>
    <row r="2167" spans="1:9">
      <c r="A2167" s="265">
        <v>4166</v>
      </c>
      <c r="I2167" s="28">
        <f>_xlfn.XLOOKUP(C2167,'様式Ⅲ－1(女子)'!$D$19:$D$89,'様式Ⅲ－1(女子)'!$J$19:$J$89)</f>
        <v>0</v>
      </c>
    </row>
    <row r="2168" spans="1:9">
      <c r="A2168" s="265">
        <v>4167</v>
      </c>
      <c r="I2168" s="28">
        <f>_xlfn.XLOOKUP(C2168,'様式Ⅲ－1(女子)'!$D$19:$D$89,'様式Ⅲ－1(女子)'!$J$19:$J$89)</f>
        <v>0</v>
      </c>
    </row>
    <row r="2169" spans="1:9">
      <c r="A2169" s="265">
        <v>4168</v>
      </c>
      <c r="I2169" s="28">
        <f>_xlfn.XLOOKUP(C2169,'様式Ⅲ－1(女子)'!$D$19:$D$89,'様式Ⅲ－1(女子)'!$J$19:$J$89)</f>
        <v>0</v>
      </c>
    </row>
    <row r="2170" spans="1:9">
      <c r="A2170" s="265">
        <v>4169</v>
      </c>
      <c r="I2170" s="28">
        <f>_xlfn.XLOOKUP(C2170,'様式Ⅲ－1(女子)'!$D$19:$D$89,'様式Ⅲ－1(女子)'!$J$19:$J$89)</f>
        <v>0</v>
      </c>
    </row>
    <row r="2171" spans="1:9">
      <c r="A2171" s="265">
        <v>4170</v>
      </c>
      <c r="I2171" s="28">
        <f>_xlfn.XLOOKUP(C2171,'様式Ⅲ－1(女子)'!$D$19:$D$89,'様式Ⅲ－1(女子)'!$J$19:$J$89)</f>
        <v>0</v>
      </c>
    </row>
    <row r="2172" spans="1:9">
      <c r="A2172" s="265">
        <v>4171</v>
      </c>
      <c r="I2172" s="28">
        <f>_xlfn.XLOOKUP(C2172,'様式Ⅲ－1(女子)'!$D$19:$D$89,'様式Ⅲ－1(女子)'!$J$19:$J$89)</f>
        <v>0</v>
      </c>
    </row>
    <row r="2173" spans="1:9">
      <c r="A2173" s="265">
        <v>4172</v>
      </c>
      <c r="I2173" s="28">
        <f>_xlfn.XLOOKUP(C2173,'様式Ⅲ－1(女子)'!$D$19:$D$89,'様式Ⅲ－1(女子)'!$J$19:$J$89)</f>
        <v>0</v>
      </c>
    </row>
    <row r="2174" spans="1:9">
      <c r="A2174" s="265">
        <v>4173</v>
      </c>
      <c r="I2174" s="28">
        <f>_xlfn.XLOOKUP(C2174,'様式Ⅲ－1(女子)'!$D$19:$D$89,'様式Ⅲ－1(女子)'!$J$19:$J$89)</f>
        <v>0</v>
      </c>
    </row>
    <row r="2175" spans="1:9">
      <c r="A2175" s="265">
        <v>4174</v>
      </c>
      <c r="I2175" s="28">
        <f>_xlfn.XLOOKUP(C2175,'様式Ⅲ－1(女子)'!$D$19:$D$89,'様式Ⅲ－1(女子)'!$J$19:$J$89)</f>
        <v>0</v>
      </c>
    </row>
    <row r="2176" spans="1:9">
      <c r="A2176" s="265">
        <v>4175</v>
      </c>
      <c r="I2176" s="28">
        <f>_xlfn.XLOOKUP(C2176,'様式Ⅲ－1(女子)'!$D$19:$D$89,'様式Ⅲ－1(女子)'!$J$19:$J$89)</f>
        <v>0</v>
      </c>
    </row>
    <row r="2177" spans="1:9">
      <c r="A2177" s="265">
        <v>4176</v>
      </c>
      <c r="I2177" s="28">
        <f>_xlfn.XLOOKUP(C2177,'様式Ⅲ－1(女子)'!$D$19:$D$89,'様式Ⅲ－1(女子)'!$J$19:$J$89)</f>
        <v>0</v>
      </c>
    </row>
    <row r="2178" spans="1:9">
      <c r="A2178" s="265">
        <v>4177</v>
      </c>
      <c r="I2178" s="28">
        <f>_xlfn.XLOOKUP(C2178,'様式Ⅲ－1(女子)'!$D$19:$D$89,'様式Ⅲ－1(女子)'!$J$19:$J$89)</f>
        <v>0</v>
      </c>
    </row>
    <row r="2179" spans="1:9">
      <c r="A2179" s="265">
        <v>4178</v>
      </c>
      <c r="I2179" s="28">
        <f>_xlfn.XLOOKUP(C2179,'様式Ⅲ－1(女子)'!$D$19:$D$89,'様式Ⅲ－1(女子)'!$J$19:$J$89)</f>
        <v>0</v>
      </c>
    </row>
    <row r="2180" spans="1:9">
      <c r="A2180" s="265">
        <v>4179</v>
      </c>
      <c r="I2180" s="28">
        <f>_xlfn.XLOOKUP(C2180,'様式Ⅲ－1(女子)'!$D$19:$D$89,'様式Ⅲ－1(女子)'!$J$19:$J$89)</f>
        <v>0</v>
      </c>
    </row>
    <row r="2181" spans="1:9">
      <c r="A2181" s="265">
        <v>4180</v>
      </c>
      <c r="I2181" s="28">
        <f>_xlfn.XLOOKUP(C2181,'様式Ⅲ－1(女子)'!$D$19:$D$89,'様式Ⅲ－1(女子)'!$J$19:$J$89)</f>
        <v>0</v>
      </c>
    </row>
    <row r="2182" spans="1:9">
      <c r="A2182" s="265">
        <v>4181</v>
      </c>
      <c r="I2182" s="28">
        <f>_xlfn.XLOOKUP(C2182,'様式Ⅲ－1(女子)'!$D$19:$D$89,'様式Ⅲ－1(女子)'!$J$19:$J$89)</f>
        <v>0</v>
      </c>
    </row>
    <row r="2183" spans="1:9">
      <c r="A2183" s="265">
        <v>4182</v>
      </c>
      <c r="I2183" s="28">
        <f>_xlfn.XLOOKUP(C2183,'様式Ⅲ－1(女子)'!$D$19:$D$89,'様式Ⅲ－1(女子)'!$J$19:$J$89)</f>
        <v>0</v>
      </c>
    </row>
    <row r="2184" spans="1:9">
      <c r="A2184" s="265">
        <v>4183</v>
      </c>
      <c r="I2184" s="28">
        <f>_xlfn.XLOOKUP(C2184,'様式Ⅲ－1(女子)'!$D$19:$D$89,'様式Ⅲ－1(女子)'!$J$19:$J$89)</f>
        <v>0</v>
      </c>
    </row>
    <row r="2185" spans="1:9">
      <c r="A2185" s="265">
        <v>4184</v>
      </c>
      <c r="I2185" s="28">
        <f>_xlfn.XLOOKUP(C2185,'様式Ⅲ－1(女子)'!$D$19:$D$89,'様式Ⅲ－1(女子)'!$J$19:$J$89)</f>
        <v>0</v>
      </c>
    </row>
    <row r="2186" spans="1:9">
      <c r="A2186" s="265">
        <v>4185</v>
      </c>
      <c r="I2186" s="28">
        <f>_xlfn.XLOOKUP(C2186,'様式Ⅲ－1(女子)'!$D$19:$D$89,'様式Ⅲ－1(女子)'!$J$19:$J$89)</f>
        <v>0</v>
      </c>
    </row>
    <row r="2187" spans="1:9">
      <c r="A2187" s="265">
        <v>4186</v>
      </c>
      <c r="I2187" s="28">
        <f>_xlfn.XLOOKUP(C2187,'様式Ⅲ－1(女子)'!$D$19:$D$89,'様式Ⅲ－1(女子)'!$J$19:$J$89)</f>
        <v>0</v>
      </c>
    </row>
    <row r="2188" spans="1:9">
      <c r="A2188" s="265">
        <v>4187</v>
      </c>
      <c r="I2188" s="28">
        <f>_xlfn.XLOOKUP(C2188,'様式Ⅲ－1(女子)'!$D$19:$D$89,'様式Ⅲ－1(女子)'!$J$19:$J$89)</f>
        <v>0</v>
      </c>
    </row>
    <row r="2189" spans="1:9">
      <c r="A2189" s="265">
        <v>4188</v>
      </c>
      <c r="I2189" s="28">
        <f>_xlfn.XLOOKUP(C2189,'様式Ⅲ－1(女子)'!$D$19:$D$89,'様式Ⅲ－1(女子)'!$J$19:$J$89)</f>
        <v>0</v>
      </c>
    </row>
    <row r="2190" spans="1:9">
      <c r="A2190" s="265">
        <v>4189</v>
      </c>
      <c r="I2190" s="28">
        <f>_xlfn.XLOOKUP(C2190,'様式Ⅲ－1(女子)'!$D$19:$D$89,'様式Ⅲ－1(女子)'!$J$19:$J$89)</f>
        <v>0</v>
      </c>
    </row>
    <row r="2191" spans="1:9">
      <c r="A2191" s="265">
        <v>4190</v>
      </c>
      <c r="I2191" s="28">
        <f>_xlfn.XLOOKUP(C2191,'様式Ⅲ－1(女子)'!$D$19:$D$89,'様式Ⅲ－1(女子)'!$J$19:$J$89)</f>
        <v>0</v>
      </c>
    </row>
    <row r="2192" spans="1:9">
      <c r="A2192" s="265">
        <v>4191</v>
      </c>
      <c r="I2192" s="28">
        <f>_xlfn.XLOOKUP(C2192,'様式Ⅲ－1(女子)'!$D$19:$D$89,'様式Ⅲ－1(女子)'!$J$19:$J$89)</f>
        <v>0</v>
      </c>
    </row>
    <row r="2193" spans="1:9">
      <c r="A2193" s="265">
        <v>4192</v>
      </c>
      <c r="I2193" s="28">
        <f>_xlfn.XLOOKUP(C2193,'様式Ⅲ－1(女子)'!$D$19:$D$89,'様式Ⅲ－1(女子)'!$J$19:$J$89)</f>
        <v>0</v>
      </c>
    </row>
    <row r="2194" spans="1:9">
      <c r="A2194" s="265">
        <v>4193</v>
      </c>
      <c r="I2194" s="28">
        <f>_xlfn.XLOOKUP(C2194,'様式Ⅲ－1(女子)'!$D$19:$D$89,'様式Ⅲ－1(女子)'!$J$19:$J$89)</f>
        <v>0</v>
      </c>
    </row>
    <row r="2195" spans="1:9">
      <c r="A2195" s="265">
        <v>4194</v>
      </c>
      <c r="I2195" s="28">
        <f>_xlfn.XLOOKUP(C2195,'様式Ⅲ－1(女子)'!$D$19:$D$89,'様式Ⅲ－1(女子)'!$J$19:$J$89)</f>
        <v>0</v>
      </c>
    </row>
    <row r="2196" spans="1:9">
      <c r="A2196" s="265">
        <v>4195</v>
      </c>
      <c r="I2196" s="28">
        <f>_xlfn.XLOOKUP(C2196,'様式Ⅲ－1(女子)'!$D$19:$D$89,'様式Ⅲ－1(女子)'!$J$19:$J$89)</f>
        <v>0</v>
      </c>
    </row>
    <row r="2197" spans="1:9">
      <c r="A2197" s="265">
        <v>4196</v>
      </c>
      <c r="I2197" s="28">
        <f>_xlfn.XLOOKUP(C2197,'様式Ⅲ－1(女子)'!$D$19:$D$89,'様式Ⅲ－1(女子)'!$J$19:$J$89)</f>
        <v>0</v>
      </c>
    </row>
    <row r="2198" spans="1:9">
      <c r="A2198" s="265">
        <v>4197</v>
      </c>
      <c r="I2198" s="28">
        <f>_xlfn.XLOOKUP(C2198,'様式Ⅲ－1(女子)'!$D$19:$D$89,'様式Ⅲ－1(女子)'!$J$19:$J$89)</f>
        <v>0</v>
      </c>
    </row>
    <row r="2199" spans="1:9">
      <c r="A2199" s="265">
        <v>4198</v>
      </c>
      <c r="I2199" s="28">
        <f>_xlfn.XLOOKUP(C2199,'様式Ⅲ－1(女子)'!$D$19:$D$89,'様式Ⅲ－1(女子)'!$J$19:$J$89)</f>
        <v>0</v>
      </c>
    </row>
    <row r="2200" spans="1:9">
      <c r="A2200" s="265">
        <v>4199</v>
      </c>
      <c r="I2200" s="28">
        <f>_xlfn.XLOOKUP(C2200,'様式Ⅲ－1(女子)'!$D$19:$D$89,'様式Ⅲ－1(女子)'!$J$19:$J$89)</f>
        <v>0</v>
      </c>
    </row>
    <row r="2201" spans="1:9">
      <c r="A2201" s="265">
        <v>4200</v>
      </c>
      <c r="I2201" s="28">
        <f>_xlfn.XLOOKUP(C2201,'様式Ⅲ－1(女子)'!$D$19:$D$89,'様式Ⅲ－1(女子)'!$J$19:$J$89)</f>
        <v>0</v>
      </c>
    </row>
    <row r="2202" spans="1:9">
      <c r="A2202" s="265">
        <v>4201</v>
      </c>
      <c r="I2202" s="28">
        <f>_xlfn.XLOOKUP(C2202,'様式Ⅲ－1(女子)'!$D$19:$D$89,'様式Ⅲ－1(女子)'!$J$19:$J$89)</f>
        <v>0</v>
      </c>
    </row>
    <row r="2203" spans="1:9">
      <c r="A2203" s="265">
        <v>4202</v>
      </c>
      <c r="I2203" s="28">
        <f>_xlfn.XLOOKUP(C2203,'様式Ⅲ－1(女子)'!$D$19:$D$89,'様式Ⅲ－1(女子)'!$J$19:$J$89)</f>
        <v>0</v>
      </c>
    </row>
    <row r="2204" spans="1:9">
      <c r="A2204" s="265">
        <v>4203</v>
      </c>
      <c r="I2204" s="28">
        <f>_xlfn.XLOOKUP(C2204,'様式Ⅲ－1(女子)'!$D$19:$D$89,'様式Ⅲ－1(女子)'!$J$19:$J$89)</f>
        <v>0</v>
      </c>
    </row>
    <row r="2205" spans="1:9">
      <c r="A2205" s="265">
        <v>4204</v>
      </c>
      <c r="I2205" s="28">
        <f>_xlfn.XLOOKUP(C2205,'様式Ⅲ－1(女子)'!$D$19:$D$89,'様式Ⅲ－1(女子)'!$J$19:$J$89)</f>
        <v>0</v>
      </c>
    </row>
    <row r="2206" spans="1:9">
      <c r="A2206" s="265">
        <v>4205</v>
      </c>
      <c r="I2206" s="28">
        <f>_xlfn.XLOOKUP(C2206,'様式Ⅲ－1(女子)'!$D$19:$D$89,'様式Ⅲ－1(女子)'!$J$19:$J$89)</f>
        <v>0</v>
      </c>
    </row>
    <row r="2207" spans="1:9">
      <c r="A2207" s="265">
        <v>4206</v>
      </c>
      <c r="I2207" s="28">
        <f>_xlfn.XLOOKUP(C2207,'様式Ⅲ－1(女子)'!$D$19:$D$89,'様式Ⅲ－1(女子)'!$J$19:$J$89)</f>
        <v>0</v>
      </c>
    </row>
    <row r="2208" spans="1:9">
      <c r="A2208" s="265">
        <v>4207</v>
      </c>
      <c r="I2208" s="28">
        <f>_xlfn.XLOOKUP(C2208,'様式Ⅲ－1(女子)'!$D$19:$D$89,'様式Ⅲ－1(女子)'!$J$19:$J$89)</f>
        <v>0</v>
      </c>
    </row>
    <row r="2209" spans="1:9">
      <c r="A2209" s="265">
        <v>4208</v>
      </c>
      <c r="I2209" s="28">
        <f>_xlfn.XLOOKUP(C2209,'様式Ⅲ－1(女子)'!$D$19:$D$89,'様式Ⅲ－1(女子)'!$J$19:$J$89)</f>
        <v>0</v>
      </c>
    </row>
    <row r="2210" spans="1:9">
      <c r="A2210" s="265">
        <v>4209</v>
      </c>
      <c r="I2210" s="28">
        <f>_xlfn.XLOOKUP(C2210,'様式Ⅲ－1(女子)'!$D$19:$D$89,'様式Ⅲ－1(女子)'!$J$19:$J$89)</f>
        <v>0</v>
      </c>
    </row>
    <row r="2211" spans="1:9">
      <c r="A2211" s="265">
        <v>4210</v>
      </c>
      <c r="I2211" s="28">
        <f>_xlfn.XLOOKUP(C2211,'様式Ⅲ－1(女子)'!$D$19:$D$89,'様式Ⅲ－1(女子)'!$J$19:$J$89)</f>
        <v>0</v>
      </c>
    </row>
    <row r="2212" spans="1:9">
      <c r="A2212" s="265">
        <v>4211</v>
      </c>
      <c r="I2212" s="28">
        <f>_xlfn.XLOOKUP(C2212,'様式Ⅲ－1(女子)'!$D$19:$D$89,'様式Ⅲ－1(女子)'!$J$19:$J$89)</f>
        <v>0</v>
      </c>
    </row>
    <row r="2213" spans="1:9">
      <c r="A2213" s="265">
        <v>4212</v>
      </c>
      <c r="I2213" s="28">
        <f>_xlfn.XLOOKUP(C2213,'様式Ⅲ－1(女子)'!$D$19:$D$89,'様式Ⅲ－1(女子)'!$J$19:$J$89)</f>
        <v>0</v>
      </c>
    </row>
    <row r="2214" spans="1:9">
      <c r="A2214" s="265">
        <v>4213</v>
      </c>
      <c r="I2214" s="28">
        <f>_xlfn.XLOOKUP(C2214,'様式Ⅲ－1(女子)'!$D$19:$D$89,'様式Ⅲ－1(女子)'!$J$19:$J$89)</f>
        <v>0</v>
      </c>
    </row>
    <row r="2215" spans="1:9">
      <c r="A2215" s="265">
        <v>4214</v>
      </c>
      <c r="I2215" s="28">
        <f>_xlfn.XLOOKUP(C2215,'様式Ⅲ－1(女子)'!$D$19:$D$89,'様式Ⅲ－1(女子)'!$J$19:$J$89)</f>
        <v>0</v>
      </c>
    </row>
    <row r="2216" spans="1:9">
      <c r="A2216" s="265">
        <v>4215</v>
      </c>
      <c r="I2216" s="28">
        <f>_xlfn.XLOOKUP(C2216,'様式Ⅲ－1(女子)'!$D$19:$D$89,'様式Ⅲ－1(女子)'!$J$19:$J$89)</f>
        <v>0</v>
      </c>
    </row>
    <row r="2217" spans="1:9">
      <c r="A2217" s="265">
        <v>4216</v>
      </c>
      <c r="I2217" s="28">
        <f>_xlfn.XLOOKUP(C2217,'様式Ⅲ－1(女子)'!$D$19:$D$89,'様式Ⅲ－1(女子)'!$J$19:$J$89)</f>
        <v>0</v>
      </c>
    </row>
    <row r="2218" spans="1:9">
      <c r="A2218" s="265">
        <v>4217</v>
      </c>
      <c r="I2218" s="28">
        <f>_xlfn.XLOOKUP(C2218,'様式Ⅲ－1(女子)'!$D$19:$D$89,'様式Ⅲ－1(女子)'!$J$19:$J$89)</f>
        <v>0</v>
      </c>
    </row>
    <row r="2219" spans="1:9">
      <c r="A2219" s="265">
        <v>4218</v>
      </c>
      <c r="I2219" s="28">
        <f>_xlfn.XLOOKUP(C2219,'様式Ⅲ－1(女子)'!$D$19:$D$89,'様式Ⅲ－1(女子)'!$J$19:$J$89)</f>
        <v>0</v>
      </c>
    </row>
    <row r="2220" spans="1:9">
      <c r="A2220" s="265">
        <v>4219</v>
      </c>
      <c r="I2220" s="28">
        <f>_xlfn.XLOOKUP(C2220,'様式Ⅲ－1(女子)'!$D$19:$D$89,'様式Ⅲ－1(女子)'!$J$19:$J$89)</f>
        <v>0</v>
      </c>
    </row>
    <row r="2221" spans="1:9">
      <c r="A2221" s="265">
        <v>4220</v>
      </c>
      <c r="I2221" s="28">
        <f>_xlfn.XLOOKUP(C2221,'様式Ⅲ－1(女子)'!$D$19:$D$89,'様式Ⅲ－1(女子)'!$J$19:$J$89)</f>
        <v>0</v>
      </c>
    </row>
    <row r="2222" spans="1:9">
      <c r="A2222" s="265">
        <v>4221</v>
      </c>
      <c r="I2222" s="28">
        <f>_xlfn.XLOOKUP(C2222,'様式Ⅲ－1(女子)'!$D$19:$D$89,'様式Ⅲ－1(女子)'!$J$19:$J$89)</f>
        <v>0</v>
      </c>
    </row>
    <row r="2223" spans="1:9">
      <c r="A2223" s="265">
        <v>4222</v>
      </c>
      <c r="I2223" s="28">
        <f>_xlfn.XLOOKUP(C2223,'様式Ⅲ－1(女子)'!$D$19:$D$89,'様式Ⅲ－1(女子)'!$J$19:$J$89)</f>
        <v>0</v>
      </c>
    </row>
    <row r="2224" spans="1:9">
      <c r="A2224" s="265">
        <v>4223</v>
      </c>
      <c r="I2224" s="28">
        <f>_xlfn.XLOOKUP(C2224,'様式Ⅲ－1(女子)'!$D$19:$D$89,'様式Ⅲ－1(女子)'!$J$19:$J$89)</f>
        <v>0</v>
      </c>
    </row>
    <row r="2225" spans="1:9">
      <c r="A2225" s="265">
        <v>4224</v>
      </c>
      <c r="I2225" s="28">
        <f>_xlfn.XLOOKUP(C2225,'様式Ⅲ－1(女子)'!$D$19:$D$89,'様式Ⅲ－1(女子)'!$J$19:$J$89)</f>
        <v>0</v>
      </c>
    </row>
    <row r="2226" spans="1:9">
      <c r="A2226" s="265">
        <v>4225</v>
      </c>
      <c r="I2226" s="28">
        <f>_xlfn.XLOOKUP(C2226,'様式Ⅲ－1(女子)'!$D$19:$D$89,'様式Ⅲ－1(女子)'!$J$19:$J$89)</f>
        <v>0</v>
      </c>
    </row>
    <row r="2227" spans="1:9">
      <c r="A2227" s="265">
        <v>4226</v>
      </c>
      <c r="I2227" s="28">
        <f>_xlfn.XLOOKUP(C2227,'様式Ⅲ－1(女子)'!$D$19:$D$89,'様式Ⅲ－1(女子)'!$J$19:$J$89)</f>
        <v>0</v>
      </c>
    </row>
    <row r="2228" spans="1:9">
      <c r="A2228" s="265">
        <v>4227</v>
      </c>
      <c r="I2228" s="28">
        <f>_xlfn.XLOOKUP(C2228,'様式Ⅲ－1(女子)'!$D$19:$D$89,'様式Ⅲ－1(女子)'!$J$19:$J$89)</f>
        <v>0</v>
      </c>
    </row>
    <row r="2229" spans="1:9">
      <c r="A2229" s="265">
        <v>4228</v>
      </c>
      <c r="I2229" s="28">
        <f>_xlfn.XLOOKUP(C2229,'様式Ⅲ－1(女子)'!$D$19:$D$89,'様式Ⅲ－1(女子)'!$J$19:$J$89)</f>
        <v>0</v>
      </c>
    </row>
    <row r="2230" spans="1:9">
      <c r="A2230" s="265">
        <v>4229</v>
      </c>
      <c r="I2230" s="28">
        <f>_xlfn.XLOOKUP(C2230,'様式Ⅲ－1(女子)'!$D$19:$D$89,'様式Ⅲ－1(女子)'!$J$19:$J$89)</f>
        <v>0</v>
      </c>
    </row>
    <row r="2231" spans="1:9">
      <c r="A2231" s="265">
        <v>4230</v>
      </c>
      <c r="I2231" s="28">
        <f>_xlfn.XLOOKUP(C2231,'様式Ⅲ－1(女子)'!$D$19:$D$89,'様式Ⅲ－1(女子)'!$J$19:$J$89)</f>
        <v>0</v>
      </c>
    </row>
    <row r="2232" spans="1:9">
      <c r="A2232" s="265">
        <v>4231</v>
      </c>
      <c r="I2232" s="28">
        <f>_xlfn.XLOOKUP(C2232,'様式Ⅲ－1(女子)'!$D$19:$D$89,'様式Ⅲ－1(女子)'!$J$19:$J$89)</f>
        <v>0</v>
      </c>
    </row>
    <row r="2233" spans="1:9">
      <c r="A2233" s="265">
        <v>4232</v>
      </c>
      <c r="I2233" s="28">
        <f>_xlfn.XLOOKUP(C2233,'様式Ⅲ－1(女子)'!$D$19:$D$89,'様式Ⅲ－1(女子)'!$J$19:$J$89)</f>
        <v>0</v>
      </c>
    </row>
    <row r="2234" spans="1:9">
      <c r="A2234" s="265">
        <v>4233</v>
      </c>
      <c r="I2234" s="28">
        <f>_xlfn.XLOOKUP(C2234,'様式Ⅲ－1(女子)'!$D$19:$D$89,'様式Ⅲ－1(女子)'!$J$19:$J$89)</f>
        <v>0</v>
      </c>
    </row>
    <row r="2235" spans="1:9">
      <c r="A2235" s="265">
        <v>4234</v>
      </c>
      <c r="I2235" s="28">
        <f>_xlfn.XLOOKUP(C2235,'様式Ⅲ－1(女子)'!$D$19:$D$89,'様式Ⅲ－1(女子)'!$J$19:$J$89)</f>
        <v>0</v>
      </c>
    </row>
    <row r="2236" spans="1:9">
      <c r="A2236" s="265">
        <v>4235</v>
      </c>
      <c r="I2236" s="28">
        <f>_xlfn.XLOOKUP(C2236,'様式Ⅲ－1(女子)'!$D$19:$D$89,'様式Ⅲ－1(女子)'!$J$19:$J$89)</f>
        <v>0</v>
      </c>
    </row>
    <row r="2237" spans="1:9">
      <c r="A2237" s="265">
        <v>4236</v>
      </c>
      <c r="I2237" s="28">
        <f>_xlfn.XLOOKUP(C2237,'様式Ⅲ－1(女子)'!$D$19:$D$89,'様式Ⅲ－1(女子)'!$J$19:$J$89)</f>
        <v>0</v>
      </c>
    </row>
    <row r="2238" spans="1:9">
      <c r="A2238" s="265">
        <v>4237</v>
      </c>
      <c r="I2238" s="28">
        <f>_xlfn.XLOOKUP(C2238,'様式Ⅲ－1(女子)'!$D$19:$D$89,'様式Ⅲ－1(女子)'!$J$19:$J$89)</f>
        <v>0</v>
      </c>
    </row>
    <row r="2239" spans="1:9">
      <c r="A2239" s="265">
        <v>4238</v>
      </c>
      <c r="I2239" s="28">
        <f>_xlfn.XLOOKUP(C2239,'様式Ⅲ－1(女子)'!$D$19:$D$89,'様式Ⅲ－1(女子)'!$J$19:$J$89)</f>
        <v>0</v>
      </c>
    </row>
    <row r="2240" spans="1:9">
      <c r="A2240" s="265">
        <v>4239</v>
      </c>
      <c r="I2240" s="28">
        <f>_xlfn.XLOOKUP(C2240,'様式Ⅲ－1(女子)'!$D$19:$D$89,'様式Ⅲ－1(女子)'!$J$19:$J$89)</f>
        <v>0</v>
      </c>
    </row>
    <row r="2241" spans="1:9">
      <c r="A2241" s="265">
        <v>4240</v>
      </c>
      <c r="I2241" s="28">
        <f>_xlfn.XLOOKUP(C2241,'様式Ⅲ－1(女子)'!$D$19:$D$89,'様式Ⅲ－1(女子)'!$J$19:$J$89)</f>
        <v>0</v>
      </c>
    </row>
    <row r="2242" spans="1:9">
      <c r="A2242" s="265">
        <v>4241</v>
      </c>
      <c r="I2242" s="28">
        <f>_xlfn.XLOOKUP(C2242,'様式Ⅲ－1(女子)'!$D$19:$D$89,'様式Ⅲ－1(女子)'!$J$19:$J$89)</f>
        <v>0</v>
      </c>
    </row>
    <row r="2243" spans="1:9">
      <c r="A2243" s="265">
        <v>4242</v>
      </c>
      <c r="I2243" s="28">
        <f>_xlfn.XLOOKUP(C2243,'様式Ⅲ－1(女子)'!$D$19:$D$89,'様式Ⅲ－1(女子)'!$J$19:$J$89)</f>
        <v>0</v>
      </c>
    </row>
    <row r="2244" spans="1:9">
      <c r="A2244" s="265">
        <v>4243</v>
      </c>
      <c r="I2244" s="28">
        <f>_xlfn.XLOOKUP(C2244,'様式Ⅲ－1(女子)'!$D$19:$D$89,'様式Ⅲ－1(女子)'!$J$19:$J$89)</f>
        <v>0</v>
      </c>
    </row>
    <row r="2245" spans="1:9">
      <c r="A2245" s="265">
        <v>4244</v>
      </c>
      <c r="I2245" s="28">
        <f>_xlfn.XLOOKUP(C2245,'様式Ⅲ－1(女子)'!$D$19:$D$89,'様式Ⅲ－1(女子)'!$J$19:$J$89)</f>
        <v>0</v>
      </c>
    </row>
    <row r="2246" spans="1:9">
      <c r="A2246" s="265">
        <v>4245</v>
      </c>
      <c r="I2246" s="28">
        <f>_xlfn.XLOOKUP(C2246,'様式Ⅲ－1(女子)'!$D$19:$D$89,'様式Ⅲ－1(女子)'!$J$19:$J$89)</f>
        <v>0</v>
      </c>
    </row>
    <row r="2247" spans="1:9">
      <c r="A2247" s="265">
        <v>4246</v>
      </c>
      <c r="I2247" s="28">
        <f>_xlfn.XLOOKUP(C2247,'様式Ⅲ－1(女子)'!$D$19:$D$89,'様式Ⅲ－1(女子)'!$J$19:$J$89)</f>
        <v>0</v>
      </c>
    </row>
    <row r="2248" spans="1:9">
      <c r="A2248" s="265">
        <v>4247</v>
      </c>
      <c r="I2248" s="28">
        <f>_xlfn.XLOOKUP(C2248,'様式Ⅲ－1(女子)'!$D$19:$D$89,'様式Ⅲ－1(女子)'!$J$19:$J$89)</f>
        <v>0</v>
      </c>
    </row>
    <row r="2249" spans="1:9">
      <c r="A2249" s="265">
        <v>4248</v>
      </c>
      <c r="I2249" s="28">
        <f>_xlfn.XLOOKUP(C2249,'様式Ⅲ－1(女子)'!$D$19:$D$89,'様式Ⅲ－1(女子)'!$J$19:$J$89)</f>
        <v>0</v>
      </c>
    </row>
    <row r="2250" spans="1:9">
      <c r="A2250" s="265">
        <v>4249</v>
      </c>
      <c r="I2250" s="28">
        <f>_xlfn.XLOOKUP(C2250,'様式Ⅲ－1(女子)'!$D$19:$D$89,'様式Ⅲ－1(女子)'!$J$19:$J$89)</f>
        <v>0</v>
      </c>
    </row>
    <row r="2251" spans="1:9">
      <c r="A2251" s="265">
        <v>4250</v>
      </c>
      <c r="I2251" s="28">
        <f>_xlfn.XLOOKUP(C2251,'様式Ⅲ－1(女子)'!$D$19:$D$89,'様式Ⅲ－1(女子)'!$J$19:$J$89)</f>
        <v>0</v>
      </c>
    </row>
    <row r="2252" spans="1:9">
      <c r="A2252" s="265">
        <v>4251</v>
      </c>
      <c r="I2252" s="28">
        <f>_xlfn.XLOOKUP(C2252,'様式Ⅲ－1(女子)'!$D$19:$D$89,'様式Ⅲ－1(女子)'!$J$19:$J$89)</f>
        <v>0</v>
      </c>
    </row>
    <row r="2253" spans="1:9">
      <c r="A2253" s="265">
        <v>4252</v>
      </c>
      <c r="I2253" s="28">
        <f>_xlfn.XLOOKUP(C2253,'様式Ⅲ－1(女子)'!$D$19:$D$89,'様式Ⅲ－1(女子)'!$J$19:$J$89)</f>
        <v>0</v>
      </c>
    </row>
    <row r="2254" spans="1:9">
      <c r="A2254" s="265">
        <v>4253</v>
      </c>
      <c r="I2254" s="28">
        <f>_xlfn.XLOOKUP(C2254,'様式Ⅲ－1(女子)'!$D$19:$D$89,'様式Ⅲ－1(女子)'!$J$19:$J$89)</f>
        <v>0</v>
      </c>
    </row>
    <row r="2255" spans="1:9">
      <c r="A2255" s="265">
        <v>4254</v>
      </c>
      <c r="I2255" s="28">
        <f>_xlfn.XLOOKUP(C2255,'様式Ⅲ－1(女子)'!$D$19:$D$89,'様式Ⅲ－1(女子)'!$J$19:$J$89)</f>
        <v>0</v>
      </c>
    </row>
    <row r="2256" spans="1:9">
      <c r="A2256" s="265">
        <v>4255</v>
      </c>
      <c r="I2256" s="28">
        <f>_xlfn.XLOOKUP(C2256,'様式Ⅲ－1(女子)'!$D$19:$D$89,'様式Ⅲ－1(女子)'!$J$19:$J$89)</f>
        <v>0</v>
      </c>
    </row>
    <row r="2257" spans="1:9">
      <c r="A2257" s="265">
        <v>4256</v>
      </c>
      <c r="I2257" s="28">
        <f>_xlfn.XLOOKUP(C2257,'様式Ⅲ－1(女子)'!$D$19:$D$89,'様式Ⅲ－1(女子)'!$J$19:$J$89)</f>
        <v>0</v>
      </c>
    </row>
    <row r="2258" spans="1:9">
      <c r="A2258" s="265">
        <v>4257</v>
      </c>
      <c r="I2258" s="28">
        <f>_xlfn.XLOOKUP(C2258,'様式Ⅲ－1(女子)'!$D$19:$D$89,'様式Ⅲ－1(女子)'!$J$19:$J$89)</f>
        <v>0</v>
      </c>
    </row>
    <row r="2259" spans="1:9">
      <c r="A2259" s="265">
        <v>4258</v>
      </c>
      <c r="I2259" s="28">
        <f>_xlfn.XLOOKUP(C2259,'様式Ⅲ－1(女子)'!$D$19:$D$89,'様式Ⅲ－1(女子)'!$J$19:$J$89)</f>
        <v>0</v>
      </c>
    </row>
    <row r="2260" spans="1:9">
      <c r="A2260" s="265">
        <v>4259</v>
      </c>
      <c r="I2260" s="28">
        <f>_xlfn.XLOOKUP(C2260,'様式Ⅲ－1(女子)'!$D$19:$D$89,'様式Ⅲ－1(女子)'!$J$19:$J$89)</f>
        <v>0</v>
      </c>
    </row>
    <row r="2261" spans="1:9">
      <c r="A2261" s="265">
        <v>4260</v>
      </c>
      <c r="I2261" s="28">
        <f>_xlfn.XLOOKUP(C2261,'様式Ⅲ－1(女子)'!$D$19:$D$89,'様式Ⅲ－1(女子)'!$J$19:$J$89)</f>
        <v>0</v>
      </c>
    </row>
    <row r="2262" spans="1:9">
      <c r="A2262" s="265">
        <v>4261</v>
      </c>
      <c r="I2262" s="28">
        <f>_xlfn.XLOOKUP(C2262,'様式Ⅲ－1(女子)'!$D$19:$D$89,'様式Ⅲ－1(女子)'!$J$19:$J$89)</f>
        <v>0</v>
      </c>
    </row>
    <row r="2263" spans="1:9">
      <c r="A2263" s="265">
        <v>4262</v>
      </c>
      <c r="I2263" s="28">
        <f>_xlfn.XLOOKUP(C2263,'様式Ⅲ－1(女子)'!$D$19:$D$89,'様式Ⅲ－1(女子)'!$J$19:$J$89)</f>
        <v>0</v>
      </c>
    </row>
    <row r="2264" spans="1:9">
      <c r="A2264" s="265">
        <v>4263</v>
      </c>
      <c r="I2264" s="28">
        <f>_xlfn.XLOOKUP(C2264,'様式Ⅲ－1(女子)'!$D$19:$D$89,'様式Ⅲ－1(女子)'!$J$19:$J$89)</f>
        <v>0</v>
      </c>
    </row>
    <row r="2265" spans="1:9">
      <c r="A2265" s="265">
        <v>4264</v>
      </c>
      <c r="I2265" s="28">
        <f>_xlfn.XLOOKUP(C2265,'様式Ⅲ－1(女子)'!$D$19:$D$89,'様式Ⅲ－1(女子)'!$J$19:$J$89)</f>
        <v>0</v>
      </c>
    </row>
    <row r="2266" spans="1:9">
      <c r="A2266" s="265">
        <v>4265</v>
      </c>
      <c r="I2266" s="28">
        <f>_xlfn.XLOOKUP(C2266,'様式Ⅲ－1(女子)'!$D$19:$D$89,'様式Ⅲ－1(女子)'!$J$19:$J$89)</f>
        <v>0</v>
      </c>
    </row>
    <row r="2267" spans="1:9">
      <c r="A2267" s="265">
        <v>4266</v>
      </c>
      <c r="I2267" s="28">
        <f>_xlfn.XLOOKUP(C2267,'様式Ⅲ－1(女子)'!$D$19:$D$89,'様式Ⅲ－1(女子)'!$J$19:$J$89)</f>
        <v>0</v>
      </c>
    </row>
    <row r="2268" spans="1:9">
      <c r="A2268" s="265">
        <v>4267</v>
      </c>
      <c r="I2268" s="28">
        <f>_xlfn.XLOOKUP(C2268,'様式Ⅲ－1(女子)'!$D$19:$D$89,'様式Ⅲ－1(女子)'!$J$19:$J$89)</f>
        <v>0</v>
      </c>
    </row>
    <row r="2269" spans="1:9">
      <c r="A2269" s="265">
        <v>4268</v>
      </c>
      <c r="I2269" s="28">
        <f>_xlfn.XLOOKUP(C2269,'様式Ⅲ－1(女子)'!$D$19:$D$89,'様式Ⅲ－1(女子)'!$J$19:$J$89)</f>
        <v>0</v>
      </c>
    </row>
    <row r="2270" spans="1:9">
      <c r="A2270" s="265">
        <v>4269</v>
      </c>
      <c r="I2270" s="28">
        <f>_xlfn.XLOOKUP(C2270,'様式Ⅲ－1(女子)'!$D$19:$D$89,'様式Ⅲ－1(女子)'!$J$19:$J$89)</f>
        <v>0</v>
      </c>
    </row>
    <row r="2271" spans="1:9">
      <c r="A2271" s="265">
        <v>4270</v>
      </c>
      <c r="I2271" s="28">
        <f>_xlfn.XLOOKUP(C2271,'様式Ⅲ－1(女子)'!$D$19:$D$89,'様式Ⅲ－1(女子)'!$J$19:$J$89)</f>
        <v>0</v>
      </c>
    </row>
    <row r="2272" spans="1:9">
      <c r="A2272" s="265">
        <v>4271</v>
      </c>
      <c r="I2272" s="28">
        <f>_xlfn.XLOOKUP(C2272,'様式Ⅲ－1(女子)'!$D$19:$D$89,'様式Ⅲ－1(女子)'!$J$19:$J$89)</f>
        <v>0</v>
      </c>
    </row>
    <row r="2273" spans="1:9">
      <c r="A2273" s="265">
        <v>4272</v>
      </c>
      <c r="I2273" s="28">
        <f>_xlfn.XLOOKUP(C2273,'様式Ⅲ－1(女子)'!$D$19:$D$89,'様式Ⅲ－1(女子)'!$J$19:$J$89)</f>
        <v>0</v>
      </c>
    </row>
    <row r="2274" spans="1:9">
      <c r="A2274" s="265">
        <v>4273</v>
      </c>
      <c r="I2274" s="28">
        <f>_xlfn.XLOOKUP(C2274,'様式Ⅲ－1(女子)'!$D$19:$D$89,'様式Ⅲ－1(女子)'!$J$19:$J$89)</f>
        <v>0</v>
      </c>
    </row>
    <row r="2275" spans="1:9">
      <c r="A2275" s="265">
        <v>4274</v>
      </c>
      <c r="I2275" s="28">
        <f>_xlfn.XLOOKUP(C2275,'様式Ⅲ－1(女子)'!$D$19:$D$89,'様式Ⅲ－1(女子)'!$J$19:$J$89)</f>
        <v>0</v>
      </c>
    </row>
    <row r="2276" spans="1:9">
      <c r="A2276" s="265">
        <v>4275</v>
      </c>
      <c r="I2276" s="28">
        <f>_xlfn.XLOOKUP(C2276,'様式Ⅲ－1(女子)'!$D$19:$D$89,'様式Ⅲ－1(女子)'!$J$19:$J$89)</f>
        <v>0</v>
      </c>
    </row>
    <row r="2277" spans="1:9">
      <c r="A2277" s="265">
        <v>4276</v>
      </c>
      <c r="I2277" s="28">
        <f>_xlfn.XLOOKUP(C2277,'様式Ⅲ－1(女子)'!$D$19:$D$89,'様式Ⅲ－1(女子)'!$J$19:$J$89)</f>
        <v>0</v>
      </c>
    </row>
    <row r="2278" spans="1:9">
      <c r="A2278" s="265">
        <v>4277</v>
      </c>
      <c r="I2278" s="28">
        <f>_xlfn.XLOOKUP(C2278,'様式Ⅲ－1(女子)'!$D$19:$D$89,'様式Ⅲ－1(女子)'!$J$19:$J$89)</f>
        <v>0</v>
      </c>
    </row>
    <row r="2279" spans="1:9">
      <c r="A2279" s="265">
        <v>4278</v>
      </c>
      <c r="I2279" s="28">
        <f>_xlfn.XLOOKUP(C2279,'様式Ⅲ－1(女子)'!$D$19:$D$89,'様式Ⅲ－1(女子)'!$J$19:$J$89)</f>
        <v>0</v>
      </c>
    </row>
    <row r="2280" spans="1:9">
      <c r="A2280" s="265">
        <v>4279</v>
      </c>
      <c r="I2280" s="28">
        <f>_xlfn.XLOOKUP(C2280,'様式Ⅲ－1(女子)'!$D$19:$D$89,'様式Ⅲ－1(女子)'!$J$19:$J$89)</f>
        <v>0</v>
      </c>
    </row>
    <row r="2281" spans="1:9">
      <c r="A2281" s="265">
        <v>4280</v>
      </c>
      <c r="I2281" s="28">
        <f>_xlfn.XLOOKUP(C2281,'様式Ⅲ－1(女子)'!$D$19:$D$89,'様式Ⅲ－1(女子)'!$J$19:$J$89)</f>
        <v>0</v>
      </c>
    </row>
    <row r="2282" spans="1:9">
      <c r="A2282" s="265">
        <v>4281</v>
      </c>
      <c r="I2282" s="28">
        <f>_xlfn.XLOOKUP(C2282,'様式Ⅲ－1(女子)'!$D$19:$D$89,'様式Ⅲ－1(女子)'!$J$19:$J$89)</f>
        <v>0</v>
      </c>
    </row>
    <row r="2283" spans="1:9">
      <c r="A2283" s="265">
        <v>4282</v>
      </c>
      <c r="I2283" s="28">
        <f>_xlfn.XLOOKUP(C2283,'様式Ⅲ－1(女子)'!$D$19:$D$89,'様式Ⅲ－1(女子)'!$J$19:$J$89)</f>
        <v>0</v>
      </c>
    </row>
    <row r="2284" spans="1:9">
      <c r="A2284" s="265">
        <v>4283</v>
      </c>
      <c r="I2284" s="28">
        <f>_xlfn.XLOOKUP(C2284,'様式Ⅲ－1(女子)'!$D$19:$D$89,'様式Ⅲ－1(女子)'!$J$19:$J$89)</f>
        <v>0</v>
      </c>
    </row>
    <row r="2285" spans="1:9">
      <c r="A2285" s="265">
        <v>4284</v>
      </c>
      <c r="I2285" s="28">
        <f>_xlfn.XLOOKUP(C2285,'様式Ⅲ－1(女子)'!$D$19:$D$89,'様式Ⅲ－1(女子)'!$J$19:$J$89)</f>
        <v>0</v>
      </c>
    </row>
    <row r="2286" spans="1:9">
      <c r="A2286" s="265">
        <v>4285</v>
      </c>
      <c r="I2286" s="28">
        <f>_xlfn.XLOOKUP(C2286,'様式Ⅲ－1(女子)'!$D$19:$D$89,'様式Ⅲ－1(女子)'!$J$19:$J$89)</f>
        <v>0</v>
      </c>
    </row>
    <row r="2287" spans="1:9">
      <c r="A2287" s="265">
        <v>4286</v>
      </c>
      <c r="I2287" s="28">
        <f>_xlfn.XLOOKUP(C2287,'様式Ⅲ－1(女子)'!$D$19:$D$89,'様式Ⅲ－1(女子)'!$J$19:$J$89)</f>
        <v>0</v>
      </c>
    </row>
    <row r="2288" spans="1:9">
      <c r="A2288" s="265">
        <v>4287</v>
      </c>
      <c r="I2288" s="28">
        <f>_xlfn.XLOOKUP(C2288,'様式Ⅲ－1(女子)'!$D$19:$D$89,'様式Ⅲ－1(女子)'!$J$19:$J$89)</f>
        <v>0</v>
      </c>
    </row>
    <row r="2289" spans="1:9">
      <c r="A2289" s="265">
        <v>4288</v>
      </c>
      <c r="I2289" s="28">
        <f>_xlfn.XLOOKUP(C2289,'様式Ⅲ－1(女子)'!$D$19:$D$89,'様式Ⅲ－1(女子)'!$J$19:$J$89)</f>
        <v>0</v>
      </c>
    </row>
    <row r="2290" spans="1:9">
      <c r="A2290" s="265">
        <v>4289</v>
      </c>
      <c r="I2290" s="28">
        <f>_xlfn.XLOOKUP(C2290,'様式Ⅲ－1(女子)'!$D$19:$D$89,'様式Ⅲ－1(女子)'!$J$19:$J$89)</f>
        <v>0</v>
      </c>
    </row>
    <row r="2291" spans="1:9">
      <c r="A2291" s="265">
        <v>4290</v>
      </c>
      <c r="I2291" s="28">
        <f>_xlfn.XLOOKUP(C2291,'様式Ⅲ－1(女子)'!$D$19:$D$89,'様式Ⅲ－1(女子)'!$J$19:$J$89)</f>
        <v>0</v>
      </c>
    </row>
    <row r="2292" spans="1:9">
      <c r="A2292" s="265">
        <v>4291</v>
      </c>
      <c r="I2292" s="28">
        <f>_xlfn.XLOOKUP(C2292,'様式Ⅲ－1(女子)'!$D$19:$D$89,'様式Ⅲ－1(女子)'!$J$19:$J$89)</f>
        <v>0</v>
      </c>
    </row>
    <row r="2293" spans="1:9">
      <c r="A2293" s="265">
        <v>4292</v>
      </c>
      <c r="I2293" s="28">
        <f>_xlfn.XLOOKUP(C2293,'様式Ⅲ－1(女子)'!$D$19:$D$89,'様式Ⅲ－1(女子)'!$J$19:$J$89)</f>
        <v>0</v>
      </c>
    </row>
    <row r="2294" spans="1:9">
      <c r="A2294" s="265">
        <v>4293</v>
      </c>
      <c r="I2294" s="28">
        <f>_xlfn.XLOOKUP(C2294,'様式Ⅲ－1(女子)'!$D$19:$D$89,'様式Ⅲ－1(女子)'!$J$19:$J$89)</f>
        <v>0</v>
      </c>
    </row>
    <row r="2295" spans="1:9">
      <c r="A2295" s="265">
        <v>4294</v>
      </c>
      <c r="I2295" s="28">
        <f>_xlfn.XLOOKUP(C2295,'様式Ⅲ－1(女子)'!$D$19:$D$89,'様式Ⅲ－1(女子)'!$J$19:$J$89)</f>
        <v>0</v>
      </c>
    </row>
    <row r="2296" spans="1:9">
      <c r="A2296" s="265">
        <v>4295</v>
      </c>
      <c r="I2296" s="28">
        <f>_xlfn.XLOOKUP(C2296,'様式Ⅲ－1(女子)'!$D$19:$D$89,'様式Ⅲ－1(女子)'!$J$19:$J$89)</f>
        <v>0</v>
      </c>
    </row>
    <row r="2297" spans="1:9">
      <c r="A2297" s="265">
        <v>4296</v>
      </c>
      <c r="I2297" s="28">
        <f>_xlfn.XLOOKUP(C2297,'様式Ⅲ－1(女子)'!$D$19:$D$89,'様式Ⅲ－1(女子)'!$J$19:$J$89)</f>
        <v>0</v>
      </c>
    </row>
    <row r="2298" spans="1:9">
      <c r="A2298" s="265">
        <v>4297</v>
      </c>
      <c r="I2298" s="28">
        <f>_xlfn.XLOOKUP(C2298,'様式Ⅲ－1(女子)'!$D$19:$D$89,'様式Ⅲ－1(女子)'!$J$19:$J$89)</f>
        <v>0</v>
      </c>
    </row>
    <row r="2299" spans="1:9">
      <c r="A2299" s="265">
        <v>4298</v>
      </c>
      <c r="I2299" s="28">
        <f>_xlfn.XLOOKUP(C2299,'様式Ⅲ－1(女子)'!$D$19:$D$89,'様式Ⅲ－1(女子)'!$J$19:$J$89)</f>
        <v>0</v>
      </c>
    </row>
    <row r="2300" spans="1:9">
      <c r="A2300" s="265">
        <v>4299</v>
      </c>
      <c r="I2300" s="28">
        <f>_xlfn.XLOOKUP(C2300,'様式Ⅲ－1(女子)'!$D$19:$D$89,'様式Ⅲ－1(女子)'!$J$19:$J$89)</f>
        <v>0</v>
      </c>
    </row>
    <row r="2301" spans="1:9">
      <c r="A2301" s="265">
        <v>4300</v>
      </c>
      <c r="I2301" s="28">
        <f>_xlfn.XLOOKUP(C2301,'様式Ⅲ－1(女子)'!$D$19:$D$89,'様式Ⅲ－1(女子)'!$J$19:$J$89)</f>
        <v>0</v>
      </c>
    </row>
    <row r="2302" spans="1:9">
      <c r="A2302" s="265">
        <v>4301</v>
      </c>
      <c r="I2302" s="28">
        <f>_xlfn.XLOOKUP(C2302,'様式Ⅲ－1(女子)'!$D$19:$D$89,'様式Ⅲ－1(女子)'!$J$19:$J$89)</f>
        <v>0</v>
      </c>
    </row>
    <row r="2303" spans="1:9">
      <c r="A2303" s="265">
        <v>4302</v>
      </c>
      <c r="I2303" s="28">
        <f>_xlfn.XLOOKUP(C2303,'様式Ⅲ－1(女子)'!$D$19:$D$89,'様式Ⅲ－1(女子)'!$J$19:$J$89)</f>
        <v>0</v>
      </c>
    </row>
    <row r="2304" spans="1:9">
      <c r="A2304" s="265">
        <v>4303</v>
      </c>
      <c r="I2304" s="28">
        <f>_xlfn.XLOOKUP(C2304,'様式Ⅲ－1(女子)'!$D$19:$D$89,'様式Ⅲ－1(女子)'!$J$19:$J$89)</f>
        <v>0</v>
      </c>
    </row>
    <row r="2305" spans="1:9">
      <c r="A2305" s="265">
        <v>4304</v>
      </c>
      <c r="I2305" s="28">
        <f>_xlfn.XLOOKUP(C2305,'様式Ⅲ－1(女子)'!$D$19:$D$89,'様式Ⅲ－1(女子)'!$J$19:$J$89)</f>
        <v>0</v>
      </c>
    </row>
    <row r="2306" spans="1:9">
      <c r="A2306" s="265">
        <v>4305</v>
      </c>
      <c r="I2306" s="28">
        <f>_xlfn.XLOOKUP(C2306,'様式Ⅲ－1(女子)'!$D$19:$D$89,'様式Ⅲ－1(女子)'!$J$19:$J$89)</f>
        <v>0</v>
      </c>
    </row>
    <row r="2307" spans="1:9">
      <c r="A2307" s="265">
        <v>4306</v>
      </c>
      <c r="I2307" s="28">
        <f>_xlfn.XLOOKUP(C2307,'様式Ⅲ－1(女子)'!$D$19:$D$89,'様式Ⅲ－1(女子)'!$J$19:$J$89)</f>
        <v>0</v>
      </c>
    </row>
    <row r="2308" spans="1:9">
      <c r="A2308" s="265">
        <v>4307</v>
      </c>
      <c r="I2308" s="28">
        <f>_xlfn.XLOOKUP(C2308,'様式Ⅲ－1(女子)'!$D$19:$D$89,'様式Ⅲ－1(女子)'!$J$19:$J$89)</f>
        <v>0</v>
      </c>
    </row>
    <row r="2309" spans="1:9">
      <c r="A2309" s="265">
        <v>4308</v>
      </c>
      <c r="I2309" s="28">
        <f>_xlfn.XLOOKUP(C2309,'様式Ⅲ－1(女子)'!$D$19:$D$89,'様式Ⅲ－1(女子)'!$J$19:$J$89)</f>
        <v>0</v>
      </c>
    </row>
    <row r="2310" spans="1:9">
      <c r="A2310" s="265">
        <v>4309</v>
      </c>
      <c r="I2310" s="28">
        <f>_xlfn.XLOOKUP(C2310,'様式Ⅲ－1(女子)'!$D$19:$D$89,'様式Ⅲ－1(女子)'!$J$19:$J$89)</f>
        <v>0</v>
      </c>
    </row>
    <row r="2311" spans="1:9">
      <c r="A2311" s="265">
        <v>4310</v>
      </c>
      <c r="I2311" s="28">
        <f>_xlfn.XLOOKUP(C2311,'様式Ⅲ－1(女子)'!$D$19:$D$89,'様式Ⅲ－1(女子)'!$J$19:$J$89)</f>
        <v>0</v>
      </c>
    </row>
    <row r="2312" spans="1:9">
      <c r="A2312" s="265">
        <v>4311</v>
      </c>
      <c r="I2312" s="28">
        <f>_xlfn.XLOOKUP(C2312,'様式Ⅲ－1(女子)'!$D$19:$D$89,'様式Ⅲ－1(女子)'!$J$19:$J$89)</f>
        <v>0</v>
      </c>
    </row>
    <row r="2313" spans="1:9">
      <c r="A2313" s="265">
        <v>4312</v>
      </c>
      <c r="I2313" s="28">
        <f>_xlfn.XLOOKUP(C2313,'様式Ⅲ－1(女子)'!$D$19:$D$89,'様式Ⅲ－1(女子)'!$J$19:$J$89)</f>
        <v>0</v>
      </c>
    </row>
    <row r="2314" spans="1:9">
      <c r="A2314" s="265">
        <v>4313</v>
      </c>
      <c r="I2314" s="28">
        <f>_xlfn.XLOOKUP(C2314,'様式Ⅲ－1(女子)'!$D$19:$D$89,'様式Ⅲ－1(女子)'!$J$19:$J$89)</f>
        <v>0</v>
      </c>
    </row>
    <row r="2315" spans="1:9">
      <c r="A2315" s="265">
        <v>4314</v>
      </c>
      <c r="I2315" s="28">
        <f>_xlfn.XLOOKUP(C2315,'様式Ⅲ－1(女子)'!$D$19:$D$89,'様式Ⅲ－1(女子)'!$J$19:$J$89)</f>
        <v>0</v>
      </c>
    </row>
    <row r="2316" spans="1:9">
      <c r="A2316" s="265">
        <v>4315</v>
      </c>
      <c r="I2316" s="28">
        <f>_xlfn.XLOOKUP(C2316,'様式Ⅲ－1(女子)'!$D$19:$D$89,'様式Ⅲ－1(女子)'!$J$19:$J$89)</f>
        <v>0</v>
      </c>
    </row>
    <row r="2317" spans="1:9">
      <c r="A2317" s="265">
        <v>4316</v>
      </c>
      <c r="I2317" s="28">
        <f>_xlfn.XLOOKUP(C2317,'様式Ⅲ－1(女子)'!$D$19:$D$89,'様式Ⅲ－1(女子)'!$J$19:$J$89)</f>
        <v>0</v>
      </c>
    </row>
    <row r="2318" spans="1:9">
      <c r="A2318" s="265">
        <v>4317</v>
      </c>
      <c r="I2318" s="28">
        <f>_xlfn.XLOOKUP(C2318,'様式Ⅲ－1(女子)'!$D$19:$D$89,'様式Ⅲ－1(女子)'!$J$19:$J$89)</f>
        <v>0</v>
      </c>
    </row>
    <row r="2319" spans="1:9">
      <c r="A2319" s="265">
        <v>4318</v>
      </c>
      <c r="I2319" s="28">
        <f>_xlfn.XLOOKUP(C2319,'様式Ⅲ－1(女子)'!$D$19:$D$89,'様式Ⅲ－1(女子)'!$J$19:$J$89)</f>
        <v>0</v>
      </c>
    </row>
    <row r="2320" spans="1:9">
      <c r="A2320" s="265">
        <v>4319</v>
      </c>
      <c r="I2320" s="28">
        <f>_xlfn.XLOOKUP(C2320,'様式Ⅲ－1(女子)'!$D$19:$D$89,'様式Ⅲ－1(女子)'!$J$19:$J$89)</f>
        <v>0</v>
      </c>
    </row>
    <row r="2321" spans="1:9">
      <c r="A2321" s="265">
        <v>4320</v>
      </c>
      <c r="I2321" s="28">
        <f>_xlfn.XLOOKUP(C2321,'様式Ⅲ－1(女子)'!$D$19:$D$89,'様式Ⅲ－1(女子)'!$J$19:$J$89)</f>
        <v>0</v>
      </c>
    </row>
    <row r="2322" spans="1:9">
      <c r="A2322" s="265">
        <v>4321</v>
      </c>
      <c r="I2322" s="28">
        <f>_xlfn.XLOOKUP(C2322,'様式Ⅲ－1(女子)'!$D$19:$D$89,'様式Ⅲ－1(女子)'!$J$19:$J$89)</f>
        <v>0</v>
      </c>
    </row>
    <row r="2323" spans="1:9">
      <c r="A2323" s="265">
        <v>4322</v>
      </c>
      <c r="I2323" s="28">
        <f>_xlfn.XLOOKUP(C2323,'様式Ⅲ－1(女子)'!$D$19:$D$89,'様式Ⅲ－1(女子)'!$J$19:$J$89)</f>
        <v>0</v>
      </c>
    </row>
    <row r="2324" spans="1:9">
      <c r="A2324" s="265">
        <v>4323</v>
      </c>
      <c r="I2324" s="28">
        <f>_xlfn.XLOOKUP(C2324,'様式Ⅲ－1(女子)'!$D$19:$D$89,'様式Ⅲ－1(女子)'!$J$19:$J$89)</f>
        <v>0</v>
      </c>
    </row>
    <row r="2325" spans="1:9">
      <c r="A2325" s="265">
        <v>4324</v>
      </c>
      <c r="I2325" s="28">
        <f>_xlfn.XLOOKUP(C2325,'様式Ⅲ－1(女子)'!$D$19:$D$89,'様式Ⅲ－1(女子)'!$J$19:$J$89)</f>
        <v>0</v>
      </c>
    </row>
    <row r="2326" spans="1:9">
      <c r="A2326" s="265">
        <v>4325</v>
      </c>
      <c r="I2326" s="28">
        <f>_xlfn.XLOOKUP(C2326,'様式Ⅲ－1(女子)'!$D$19:$D$89,'様式Ⅲ－1(女子)'!$J$19:$J$89)</f>
        <v>0</v>
      </c>
    </row>
    <row r="2327" spans="1:9">
      <c r="A2327" s="265">
        <v>4326</v>
      </c>
      <c r="I2327" s="28">
        <f>_xlfn.XLOOKUP(C2327,'様式Ⅲ－1(女子)'!$D$19:$D$89,'様式Ⅲ－1(女子)'!$J$19:$J$89)</f>
        <v>0</v>
      </c>
    </row>
    <row r="2328" spans="1:9">
      <c r="A2328" s="265">
        <v>4327</v>
      </c>
      <c r="I2328" s="28">
        <f>_xlfn.XLOOKUP(C2328,'様式Ⅲ－1(女子)'!$D$19:$D$89,'様式Ⅲ－1(女子)'!$J$19:$J$89)</f>
        <v>0</v>
      </c>
    </row>
    <row r="2329" spans="1:9">
      <c r="A2329" s="265">
        <v>4328</v>
      </c>
      <c r="I2329" s="28">
        <f>_xlfn.XLOOKUP(C2329,'様式Ⅲ－1(女子)'!$D$19:$D$89,'様式Ⅲ－1(女子)'!$J$19:$J$89)</f>
        <v>0</v>
      </c>
    </row>
    <row r="2330" spans="1:9">
      <c r="A2330" s="265">
        <v>4329</v>
      </c>
      <c r="I2330" s="28">
        <f>_xlfn.XLOOKUP(C2330,'様式Ⅲ－1(女子)'!$D$19:$D$89,'様式Ⅲ－1(女子)'!$J$19:$J$89)</f>
        <v>0</v>
      </c>
    </row>
    <row r="2331" spans="1:9">
      <c r="A2331" s="265">
        <v>4330</v>
      </c>
      <c r="I2331" s="28">
        <f>_xlfn.XLOOKUP(C2331,'様式Ⅲ－1(女子)'!$D$19:$D$89,'様式Ⅲ－1(女子)'!$J$19:$J$89)</f>
        <v>0</v>
      </c>
    </row>
    <row r="2332" spans="1:9">
      <c r="A2332" s="265">
        <v>4331</v>
      </c>
      <c r="I2332" s="28">
        <f>_xlfn.XLOOKUP(C2332,'様式Ⅲ－1(女子)'!$D$19:$D$89,'様式Ⅲ－1(女子)'!$J$19:$J$89)</f>
        <v>0</v>
      </c>
    </row>
    <row r="2333" spans="1:9">
      <c r="A2333" s="265">
        <v>4332</v>
      </c>
      <c r="I2333" s="28">
        <f>_xlfn.XLOOKUP(C2333,'様式Ⅲ－1(女子)'!$D$19:$D$89,'様式Ⅲ－1(女子)'!$J$19:$J$89)</f>
        <v>0</v>
      </c>
    </row>
    <row r="2334" spans="1:9">
      <c r="A2334" s="265">
        <v>4333</v>
      </c>
      <c r="I2334" s="28">
        <f>_xlfn.XLOOKUP(C2334,'様式Ⅲ－1(女子)'!$D$19:$D$89,'様式Ⅲ－1(女子)'!$J$19:$J$89)</f>
        <v>0</v>
      </c>
    </row>
    <row r="2335" spans="1:9">
      <c r="A2335" s="265">
        <v>4334</v>
      </c>
      <c r="I2335" s="28">
        <f>_xlfn.XLOOKUP(C2335,'様式Ⅲ－1(女子)'!$D$19:$D$89,'様式Ⅲ－1(女子)'!$J$19:$J$89)</f>
        <v>0</v>
      </c>
    </row>
    <row r="2336" spans="1:9">
      <c r="A2336" s="265">
        <v>4335</v>
      </c>
      <c r="I2336" s="28">
        <f>_xlfn.XLOOKUP(C2336,'様式Ⅲ－1(女子)'!$D$19:$D$89,'様式Ⅲ－1(女子)'!$J$19:$J$89)</f>
        <v>0</v>
      </c>
    </row>
    <row r="2337" spans="1:9">
      <c r="A2337" s="265">
        <v>4336</v>
      </c>
      <c r="I2337" s="28">
        <f>_xlfn.XLOOKUP(C2337,'様式Ⅲ－1(女子)'!$D$19:$D$89,'様式Ⅲ－1(女子)'!$J$19:$J$89)</f>
        <v>0</v>
      </c>
    </row>
    <row r="2338" spans="1:9">
      <c r="A2338" s="265">
        <v>4337</v>
      </c>
      <c r="I2338" s="28">
        <f>_xlfn.XLOOKUP(C2338,'様式Ⅲ－1(女子)'!$D$19:$D$89,'様式Ⅲ－1(女子)'!$J$19:$J$89)</f>
        <v>0</v>
      </c>
    </row>
    <row r="2339" spans="1:9">
      <c r="A2339" s="265">
        <v>4338</v>
      </c>
      <c r="I2339" s="28">
        <f>_xlfn.XLOOKUP(C2339,'様式Ⅲ－1(女子)'!$D$19:$D$89,'様式Ⅲ－1(女子)'!$J$19:$J$89)</f>
        <v>0</v>
      </c>
    </row>
    <row r="2340" spans="1:9">
      <c r="A2340" s="265">
        <v>4339</v>
      </c>
      <c r="I2340" s="28">
        <f>_xlfn.XLOOKUP(C2340,'様式Ⅲ－1(女子)'!$D$19:$D$89,'様式Ⅲ－1(女子)'!$J$19:$J$89)</f>
        <v>0</v>
      </c>
    </row>
    <row r="2341" spans="1:9">
      <c r="A2341" s="265">
        <v>4340</v>
      </c>
      <c r="I2341" s="28">
        <f>_xlfn.XLOOKUP(C2341,'様式Ⅲ－1(女子)'!$D$19:$D$89,'様式Ⅲ－1(女子)'!$J$19:$J$89)</f>
        <v>0</v>
      </c>
    </row>
    <row r="2342" spans="1:9">
      <c r="A2342" s="265">
        <v>4341</v>
      </c>
      <c r="I2342" s="28">
        <f>_xlfn.XLOOKUP(C2342,'様式Ⅲ－1(女子)'!$D$19:$D$89,'様式Ⅲ－1(女子)'!$J$19:$J$89)</f>
        <v>0</v>
      </c>
    </row>
    <row r="2343" spans="1:9">
      <c r="A2343" s="265">
        <v>4342</v>
      </c>
      <c r="I2343" s="28">
        <f>_xlfn.XLOOKUP(C2343,'様式Ⅲ－1(女子)'!$D$19:$D$89,'様式Ⅲ－1(女子)'!$J$19:$J$89)</f>
        <v>0</v>
      </c>
    </row>
    <row r="2344" spans="1:9">
      <c r="A2344" s="265">
        <v>4343</v>
      </c>
      <c r="I2344" s="28">
        <f>_xlfn.XLOOKUP(C2344,'様式Ⅲ－1(女子)'!$D$19:$D$89,'様式Ⅲ－1(女子)'!$J$19:$J$89)</f>
        <v>0</v>
      </c>
    </row>
    <row r="2345" spans="1:9">
      <c r="A2345" s="265">
        <v>4344</v>
      </c>
      <c r="I2345" s="28">
        <f>_xlfn.XLOOKUP(C2345,'様式Ⅲ－1(女子)'!$D$19:$D$89,'様式Ⅲ－1(女子)'!$J$19:$J$89)</f>
        <v>0</v>
      </c>
    </row>
    <row r="2346" spans="1:9">
      <c r="A2346" s="265">
        <v>4345</v>
      </c>
      <c r="I2346" s="28">
        <f>_xlfn.XLOOKUP(C2346,'様式Ⅲ－1(女子)'!$D$19:$D$89,'様式Ⅲ－1(女子)'!$J$19:$J$89)</f>
        <v>0</v>
      </c>
    </row>
    <row r="2347" spans="1:9">
      <c r="A2347" s="265">
        <v>4346</v>
      </c>
      <c r="I2347" s="28">
        <f>_xlfn.XLOOKUP(C2347,'様式Ⅲ－1(女子)'!$D$19:$D$89,'様式Ⅲ－1(女子)'!$J$19:$J$89)</f>
        <v>0</v>
      </c>
    </row>
    <row r="2348" spans="1:9">
      <c r="A2348" s="265">
        <v>4347</v>
      </c>
      <c r="I2348" s="28">
        <f>_xlfn.XLOOKUP(C2348,'様式Ⅲ－1(女子)'!$D$19:$D$89,'様式Ⅲ－1(女子)'!$J$19:$J$89)</f>
        <v>0</v>
      </c>
    </row>
    <row r="2349" spans="1:9">
      <c r="A2349" s="265">
        <v>4348</v>
      </c>
      <c r="I2349" s="28">
        <f>_xlfn.XLOOKUP(C2349,'様式Ⅲ－1(女子)'!$D$19:$D$89,'様式Ⅲ－1(女子)'!$J$19:$J$89)</f>
        <v>0</v>
      </c>
    </row>
    <row r="2350" spans="1:9">
      <c r="A2350" s="265">
        <v>4349</v>
      </c>
      <c r="I2350" s="28">
        <f>_xlfn.XLOOKUP(C2350,'様式Ⅲ－1(女子)'!$D$19:$D$89,'様式Ⅲ－1(女子)'!$J$19:$J$89)</f>
        <v>0</v>
      </c>
    </row>
    <row r="2351" spans="1:9">
      <c r="A2351" s="265">
        <v>4350</v>
      </c>
      <c r="I2351" s="28">
        <f>_xlfn.XLOOKUP(C2351,'様式Ⅲ－1(女子)'!$D$19:$D$89,'様式Ⅲ－1(女子)'!$J$19:$J$89)</f>
        <v>0</v>
      </c>
    </row>
    <row r="2352" spans="1:9">
      <c r="A2352" s="265">
        <v>4351</v>
      </c>
      <c r="I2352" s="28">
        <f>_xlfn.XLOOKUP(C2352,'様式Ⅲ－1(女子)'!$D$19:$D$89,'様式Ⅲ－1(女子)'!$J$19:$J$89)</f>
        <v>0</v>
      </c>
    </row>
    <row r="2353" spans="1:9">
      <c r="A2353" s="265">
        <v>4352</v>
      </c>
      <c r="I2353" s="28">
        <f>_xlfn.XLOOKUP(C2353,'様式Ⅲ－1(女子)'!$D$19:$D$89,'様式Ⅲ－1(女子)'!$J$19:$J$89)</f>
        <v>0</v>
      </c>
    </row>
    <row r="2354" spans="1:9">
      <c r="A2354" s="265">
        <v>4353</v>
      </c>
      <c r="I2354" s="28">
        <f>_xlfn.XLOOKUP(C2354,'様式Ⅲ－1(女子)'!$D$19:$D$89,'様式Ⅲ－1(女子)'!$J$19:$J$89)</f>
        <v>0</v>
      </c>
    </row>
    <row r="2355" spans="1:9">
      <c r="A2355" s="265">
        <v>4354</v>
      </c>
      <c r="I2355" s="28">
        <f>_xlfn.XLOOKUP(C2355,'様式Ⅲ－1(女子)'!$D$19:$D$89,'様式Ⅲ－1(女子)'!$J$19:$J$89)</f>
        <v>0</v>
      </c>
    </row>
    <row r="2356" spans="1:9">
      <c r="A2356" s="265">
        <v>4355</v>
      </c>
      <c r="I2356" s="28">
        <f>_xlfn.XLOOKUP(C2356,'様式Ⅲ－1(女子)'!$D$19:$D$89,'様式Ⅲ－1(女子)'!$J$19:$J$89)</f>
        <v>0</v>
      </c>
    </row>
    <row r="2357" spans="1:9">
      <c r="A2357" s="265">
        <v>4356</v>
      </c>
      <c r="I2357" s="28">
        <f>_xlfn.XLOOKUP(C2357,'様式Ⅲ－1(女子)'!$D$19:$D$89,'様式Ⅲ－1(女子)'!$J$19:$J$89)</f>
        <v>0</v>
      </c>
    </row>
    <row r="2358" spans="1:9">
      <c r="A2358" s="265">
        <v>4357</v>
      </c>
      <c r="I2358" s="28">
        <f>_xlfn.XLOOKUP(C2358,'様式Ⅲ－1(女子)'!$D$19:$D$89,'様式Ⅲ－1(女子)'!$J$19:$J$89)</f>
        <v>0</v>
      </c>
    </row>
    <row r="2359" spans="1:9">
      <c r="A2359" s="265">
        <v>4358</v>
      </c>
      <c r="I2359" s="28">
        <f>_xlfn.XLOOKUP(C2359,'様式Ⅲ－1(女子)'!$D$19:$D$89,'様式Ⅲ－1(女子)'!$J$19:$J$89)</f>
        <v>0</v>
      </c>
    </row>
    <row r="2360" spans="1:9">
      <c r="A2360" s="265">
        <v>4359</v>
      </c>
      <c r="I2360" s="28">
        <f>_xlfn.XLOOKUP(C2360,'様式Ⅲ－1(女子)'!$D$19:$D$89,'様式Ⅲ－1(女子)'!$J$19:$J$89)</f>
        <v>0</v>
      </c>
    </row>
    <row r="2361" spans="1:9">
      <c r="A2361" s="265">
        <v>4360</v>
      </c>
      <c r="I2361" s="28">
        <f>_xlfn.XLOOKUP(C2361,'様式Ⅲ－1(女子)'!$D$19:$D$89,'様式Ⅲ－1(女子)'!$J$19:$J$89)</f>
        <v>0</v>
      </c>
    </row>
    <row r="2362" spans="1:9">
      <c r="A2362" s="265">
        <v>4361</v>
      </c>
      <c r="I2362" s="28">
        <f>_xlfn.XLOOKUP(C2362,'様式Ⅲ－1(女子)'!$D$19:$D$89,'様式Ⅲ－1(女子)'!$J$19:$J$89)</f>
        <v>0</v>
      </c>
    </row>
    <row r="2363" spans="1:9">
      <c r="A2363" s="265">
        <v>4362</v>
      </c>
      <c r="I2363" s="28">
        <f>_xlfn.XLOOKUP(C2363,'様式Ⅲ－1(女子)'!$D$19:$D$89,'様式Ⅲ－1(女子)'!$J$19:$J$89)</f>
        <v>0</v>
      </c>
    </row>
    <row r="2364" spans="1:9">
      <c r="A2364" s="265">
        <v>4363</v>
      </c>
      <c r="I2364" s="28">
        <f>_xlfn.XLOOKUP(C2364,'様式Ⅲ－1(女子)'!$D$19:$D$89,'様式Ⅲ－1(女子)'!$J$19:$J$89)</f>
        <v>0</v>
      </c>
    </row>
    <row r="2365" spans="1:9">
      <c r="A2365" s="265">
        <v>4364</v>
      </c>
      <c r="I2365" s="28">
        <f>_xlfn.XLOOKUP(C2365,'様式Ⅲ－1(女子)'!$D$19:$D$89,'様式Ⅲ－1(女子)'!$J$19:$J$89)</f>
        <v>0</v>
      </c>
    </row>
    <row r="2366" spans="1:9">
      <c r="A2366" s="265">
        <v>4365</v>
      </c>
      <c r="I2366" s="28">
        <f>_xlfn.XLOOKUP(C2366,'様式Ⅲ－1(女子)'!$D$19:$D$89,'様式Ⅲ－1(女子)'!$J$19:$J$89)</f>
        <v>0</v>
      </c>
    </row>
    <row r="2367" spans="1:9">
      <c r="A2367" s="265">
        <v>4366</v>
      </c>
      <c r="I2367" s="28">
        <f>_xlfn.XLOOKUP(C2367,'様式Ⅲ－1(女子)'!$D$19:$D$89,'様式Ⅲ－1(女子)'!$J$19:$J$89)</f>
        <v>0</v>
      </c>
    </row>
    <row r="2368" spans="1:9">
      <c r="A2368" s="265">
        <v>4367</v>
      </c>
      <c r="I2368" s="28">
        <f>_xlfn.XLOOKUP(C2368,'様式Ⅲ－1(女子)'!$D$19:$D$89,'様式Ⅲ－1(女子)'!$J$19:$J$89)</f>
        <v>0</v>
      </c>
    </row>
    <row r="2369" spans="1:9">
      <c r="A2369" s="265">
        <v>4368</v>
      </c>
      <c r="I2369" s="28">
        <f>_xlfn.XLOOKUP(C2369,'様式Ⅲ－1(女子)'!$D$19:$D$89,'様式Ⅲ－1(女子)'!$J$19:$J$89)</f>
        <v>0</v>
      </c>
    </row>
    <row r="2370" spans="1:9">
      <c r="A2370" s="265">
        <v>4369</v>
      </c>
      <c r="I2370" s="28">
        <f>_xlfn.XLOOKUP(C2370,'様式Ⅲ－1(女子)'!$D$19:$D$89,'様式Ⅲ－1(女子)'!$J$19:$J$89)</f>
        <v>0</v>
      </c>
    </row>
    <row r="2371" spans="1:9">
      <c r="A2371" s="265">
        <v>4370</v>
      </c>
      <c r="I2371" s="28">
        <f>_xlfn.XLOOKUP(C2371,'様式Ⅲ－1(女子)'!$D$19:$D$89,'様式Ⅲ－1(女子)'!$J$19:$J$89)</f>
        <v>0</v>
      </c>
    </row>
    <row r="2372" spans="1:9">
      <c r="A2372" s="265">
        <v>4371</v>
      </c>
      <c r="I2372" s="28">
        <f>_xlfn.XLOOKUP(C2372,'様式Ⅲ－1(女子)'!$D$19:$D$89,'様式Ⅲ－1(女子)'!$J$19:$J$89)</f>
        <v>0</v>
      </c>
    </row>
    <row r="2373" spans="1:9">
      <c r="A2373" s="265">
        <v>4372</v>
      </c>
      <c r="I2373" s="28">
        <f>_xlfn.XLOOKUP(C2373,'様式Ⅲ－1(女子)'!$D$19:$D$89,'様式Ⅲ－1(女子)'!$J$19:$J$89)</f>
        <v>0</v>
      </c>
    </row>
    <row r="2374" spans="1:9">
      <c r="A2374" s="265">
        <v>4373</v>
      </c>
      <c r="I2374" s="28">
        <f>_xlfn.XLOOKUP(C2374,'様式Ⅲ－1(女子)'!$D$19:$D$89,'様式Ⅲ－1(女子)'!$J$19:$J$89)</f>
        <v>0</v>
      </c>
    </row>
    <row r="2375" spans="1:9">
      <c r="A2375" s="265">
        <v>4374</v>
      </c>
      <c r="I2375" s="28">
        <f>_xlfn.XLOOKUP(C2375,'様式Ⅲ－1(女子)'!$D$19:$D$89,'様式Ⅲ－1(女子)'!$J$19:$J$89)</f>
        <v>0</v>
      </c>
    </row>
    <row r="2376" spans="1:9">
      <c r="A2376" s="265">
        <v>4375</v>
      </c>
      <c r="I2376" s="28">
        <f>_xlfn.XLOOKUP(C2376,'様式Ⅲ－1(女子)'!$D$19:$D$89,'様式Ⅲ－1(女子)'!$J$19:$J$89)</f>
        <v>0</v>
      </c>
    </row>
    <row r="2377" spans="1:9">
      <c r="A2377" s="265">
        <v>4376</v>
      </c>
      <c r="I2377" s="28">
        <f>_xlfn.XLOOKUP(C2377,'様式Ⅲ－1(女子)'!$D$19:$D$89,'様式Ⅲ－1(女子)'!$J$19:$J$89)</f>
        <v>0</v>
      </c>
    </row>
    <row r="2378" spans="1:9">
      <c r="A2378" s="265">
        <v>4377</v>
      </c>
      <c r="I2378" s="28">
        <f>_xlfn.XLOOKUP(C2378,'様式Ⅲ－1(女子)'!$D$19:$D$89,'様式Ⅲ－1(女子)'!$J$19:$J$89)</f>
        <v>0</v>
      </c>
    </row>
    <row r="2379" spans="1:9">
      <c r="A2379" s="265">
        <v>4378</v>
      </c>
      <c r="I2379" s="28">
        <f>_xlfn.XLOOKUP(C2379,'様式Ⅲ－1(女子)'!$D$19:$D$89,'様式Ⅲ－1(女子)'!$J$19:$J$89)</f>
        <v>0</v>
      </c>
    </row>
    <row r="2380" spans="1:9">
      <c r="A2380" s="265">
        <v>4379</v>
      </c>
      <c r="I2380" s="28">
        <f>_xlfn.XLOOKUP(C2380,'様式Ⅲ－1(女子)'!$D$19:$D$89,'様式Ⅲ－1(女子)'!$J$19:$J$89)</f>
        <v>0</v>
      </c>
    </row>
    <row r="2381" spans="1:9">
      <c r="A2381" s="265">
        <v>4380</v>
      </c>
      <c r="I2381" s="28">
        <f>_xlfn.XLOOKUP(C2381,'様式Ⅲ－1(女子)'!$D$19:$D$89,'様式Ⅲ－1(女子)'!$J$19:$J$89)</f>
        <v>0</v>
      </c>
    </row>
    <row r="2382" spans="1:9">
      <c r="A2382" s="265">
        <v>4381</v>
      </c>
      <c r="I2382" s="28">
        <f>_xlfn.XLOOKUP(C2382,'様式Ⅲ－1(女子)'!$D$19:$D$89,'様式Ⅲ－1(女子)'!$J$19:$J$89)</f>
        <v>0</v>
      </c>
    </row>
    <row r="2383" spans="1:9">
      <c r="A2383" s="265">
        <v>4382</v>
      </c>
      <c r="I2383" s="28">
        <f>_xlfn.XLOOKUP(C2383,'様式Ⅲ－1(女子)'!$D$19:$D$89,'様式Ⅲ－1(女子)'!$J$19:$J$89)</f>
        <v>0</v>
      </c>
    </row>
    <row r="2384" spans="1:9">
      <c r="A2384" s="265">
        <v>4383</v>
      </c>
      <c r="I2384" s="28">
        <f>_xlfn.XLOOKUP(C2384,'様式Ⅲ－1(女子)'!$D$19:$D$89,'様式Ⅲ－1(女子)'!$J$19:$J$89)</f>
        <v>0</v>
      </c>
    </row>
    <row r="2385" spans="1:9">
      <c r="A2385" s="265">
        <v>4384</v>
      </c>
      <c r="I2385" s="28">
        <f>_xlfn.XLOOKUP(C2385,'様式Ⅲ－1(女子)'!$D$19:$D$89,'様式Ⅲ－1(女子)'!$J$19:$J$89)</f>
        <v>0</v>
      </c>
    </row>
    <row r="2386" spans="1:9">
      <c r="A2386" s="265">
        <v>4385</v>
      </c>
      <c r="I2386" s="28">
        <f>_xlfn.XLOOKUP(C2386,'様式Ⅲ－1(女子)'!$D$19:$D$89,'様式Ⅲ－1(女子)'!$J$19:$J$89)</f>
        <v>0</v>
      </c>
    </row>
    <row r="2387" spans="1:9">
      <c r="A2387" s="265">
        <v>4386</v>
      </c>
      <c r="I2387" s="28">
        <f>_xlfn.XLOOKUP(C2387,'様式Ⅲ－1(女子)'!$D$19:$D$89,'様式Ⅲ－1(女子)'!$J$19:$J$89)</f>
        <v>0</v>
      </c>
    </row>
    <row r="2388" spans="1:9">
      <c r="A2388" s="265">
        <v>4387</v>
      </c>
      <c r="I2388" s="28">
        <f>_xlfn.XLOOKUP(C2388,'様式Ⅲ－1(女子)'!$D$19:$D$89,'様式Ⅲ－1(女子)'!$J$19:$J$89)</f>
        <v>0</v>
      </c>
    </row>
    <row r="2389" spans="1:9">
      <c r="A2389" s="265">
        <v>4388</v>
      </c>
      <c r="I2389" s="28">
        <f>_xlfn.XLOOKUP(C2389,'様式Ⅲ－1(女子)'!$D$19:$D$89,'様式Ⅲ－1(女子)'!$J$19:$J$89)</f>
        <v>0</v>
      </c>
    </row>
    <row r="2390" spans="1:9">
      <c r="A2390" s="265">
        <v>4389</v>
      </c>
      <c r="I2390" s="28">
        <f>_xlfn.XLOOKUP(C2390,'様式Ⅲ－1(女子)'!$D$19:$D$89,'様式Ⅲ－1(女子)'!$J$19:$J$89)</f>
        <v>0</v>
      </c>
    </row>
    <row r="2391" spans="1:9">
      <c r="A2391" s="265">
        <v>4390</v>
      </c>
      <c r="I2391" s="28">
        <f>_xlfn.XLOOKUP(C2391,'様式Ⅲ－1(女子)'!$D$19:$D$89,'様式Ⅲ－1(女子)'!$J$19:$J$89)</f>
        <v>0</v>
      </c>
    </row>
    <row r="2392" spans="1:9">
      <c r="A2392" s="265">
        <v>4391</v>
      </c>
      <c r="I2392" s="28">
        <f>_xlfn.XLOOKUP(C2392,'様式Ⅲ－1(女子)'!$D$19:$D$89,'様式Ⅲ－1(女子)'!$J$19:$J$89)</f>
        <v>0</v>
      </c>
    </row>
    <row r="2393" spans="1:9">
      <c r="A2393" s="265">
        <v>4392</v>
      </c>
      <c r="I2393" s="28">
        <f>_xlfn.XLOOKUP(C2393,'様式Ⅲ－1(女子)'!$D$19:$D$89,'様式Ⅲ－1(女子)'!$J$19:$J$89)</f>
        <v>0</v>
      </c>
    </row>
    <row r="2394" spans="1:9">
      <c r="A2394" s="265">
        <v>4393</v>
      </c>
      <c r="I2394" s="28">
        <f>_xlfn.XLOOKUP(C2394,'様式Ⅲ－1(女子)'!$D$19:$D$89,'様式Ⅲ－1(女子)'!$J$19:$J$89)</f>
        <v>0</v>
      </c>
    </row>
    <row r="2395" spans="1:9">
      <c r="A2395" s="265">
        <v>4394</v>
      </c>
      <c r="I2395" s="28">
        <f>_xlfn.XLOOKUP(C2395,'様式Ⅲ－1(女子)'!$D$19:$D$89,'様式Ⅲ－1(女子)'!$J$19:$J$89)</f>
        <v>0</v>
      </c>
    </row>
    <row r="2396" spans="1:9">
      <c r="A2396" s="265">
        <v>4395</v>
      </c>
      <c r="I2396" s="28">
        <f>_xlfn.XLOOKUP(C2396,'様式Ⅲ－1(女子)'!$D$19:$D$89,'様式Ⅲ－1(女子)'!$J$19:$J$89)</f>
        <v>0</v>
      </c>
    </row>
    <row r="2397" spans="1:9">
      <c r="A2397" s="265">
        <v>4396</v>
      </c>
      <c r="I2397" s="28">
        <f>_xlfn.XLOOKUP(C2397,'様式Ⅲ－1(女子)'!$D$19:$D$89,'様式Ⅲ－1(女子)'!$J$19:$J$89)</f>
        <v>0</v>
      </c>
    </row>
    <row r="2398" spans="1:9">
      <c r="A2398" s="265">
        <v>4397</v>
      </c>
      <c r="I2398" s="28">
        <f>_xlfn.XLOOKUP(C2398,'様式Ⅲ－1(女子)'!$D$19:$D$89,'様式Ⅲ－1(女子)'!$J$19:$J$89)</f>
        <v>0</v>
      </c>
    </row>
    <row r="2399" spans="1:9">
      <c r="A2399" s="265">
        <v>4398</v>
      </c>
      <c r="I2399" s="28">
        <f>_xlfn.XLOOKUP(C2399,'様式Ⅲ－1(女子)'!$D$19:$D$89,'様式Ⅲ－1(女子)'!$J$19:$J$89)</f>
        <v>0</v>
      </c>
    </row>
    <row r="2400" spans="1:9">
      <c r="A2400" s="265">
        <v>4399</v>
      </c>
      <c r="I2400" s="28">
        <f>_xlfn.XLOOKUP(C2400,'様式Ⅲ－1(女子)'!$D$19:$D$89,'様式Ⅲ－1(女子)'!$J$19:$J$89)</f>
        <v>0</v>
      </c>
    </row>
    <row r="2401" spans="1:9">
      <c r="A2401" s="265">
        <v>4400</v>
      </c>
      <c r="I2401" s="28">
        <f>_xlfn.XLOOKUP(C2401,'様式Ⅲ－1(女子)'!$D$19:$D$89,'様式Ⅲ－1(女子)'!$J$19:$J$89)</f>
        <v>0</v>
      </c>
    </row>
    <row r="2402" spans="1:9">
      <c r="A2402" s="265">
        <v>4401</v>
      </c>
      <c r="I2402" s="28">
        <f>_xlfn.XLOOKUP(C2402,'様式Ⅲ－1(女子)'!$D$19:$D$89,'様式Ⅲ－1(女子)'!$J$19:$J$89)</f>
        <v>0</v>
      </c>
    </row>
    <row r="2403" spans="1:9">
      <c r="A2403" s="265">
        <v>4402</v>
      </c>
      <c r="I2403" s="28">
        <f>_xlfn.XLOOKUP(C2403,'様式Ⅲ－1(女子)'!$D$19:$D$89,'様式Ⅲ－1(女子)'!$J$19:$J$89)</f>
        <v>0</v>
      </c>
    </row>
    <row r="2404" spans="1:9">
      <c r="A2404" s="265">
        <v>4403</v>
      </c>
      <c r="I2404" s="28">
        <f>_xlfn.XLOOKUP(C2404,'様式Ⅲ－1(女子)'!$D$19:$D$89,'様式Ⅲ－1(女子)'!$J$19:$J$89)</f>
        <v>0</v>
      </c>
    </row>
    <row r="2405" spans="1:9">
      <c r="A2405" s="265">
        <v>4404</v>
      </c>
      <c r="I2405" s="28">
        <f>_xlfn.XLOOKUP(C2405,'様式Ⅲ－1(女子)'!$D$19:$D$89,'様式Ⅲ－1(女子)'!$J$19:$J$89)</f>
        <v>0</v>
      </c>
    </row>
    <row r="2406" spans="1:9">
      <c r="A2406" s="265">
        <v>4405</v>
      </c>
      <c r="I2406" s="28">
        <f>_xlfn.XLOOKUP(C2406,'様式Ⅲ－1(女子)'!$D$19:$D$89,'様式Ⅲ－1(女子)'!$J$19:$J$89)</f>
        <v>0</v>
      </c>
    </row>
    <row r="2407" spans="1:9">
      <c r="A2407" s="265">
        <v>4406</v>
      </c>
      <c r="I2407" s="28">
        <f>_xlfn.XLOOKUP(C2407,'様式Ⅲ－1(女子)'!$D$19:$D$89,'様式Ⅲ－1(女子)'!$J$19:$J$89)</f>
        <v>0</v>
      </c>
    </row>
    <row r="2408" spans="1:9">
      <c r="A2408" s="265">
        <v>4407</v>
      </c>
      <c r="I2408" s="28">
        <f>_xlfn.XLOOKUP(C2408,'様式Ⅲ－1(女子)'!$D$19:$D$89,'様式Ⅲ－1(女子)'!$J$19:$J$89)</f>
        <v>0</v>
      </c>
    </row>
    <row r="2409" spans="1:9">
      <c r="A2409" s="265">
        <v>4408</v>
      </c>
      <c r="I2409" s="28">
        <f>_xlfn.XLOOKUP(C2409,'様式Ⅲ－1(女子)'!$D$19:$D$89,'様式Ⅲ－1(女子)'!$J$19:$J$89)</f>
        <v>0</v>
      </c>
    </row>
    <row r="2410" spans="1:9">
      <c r="A2410" s="265">
        <v>4409</v>
      </c>
      <c r="I2410" s="28">
        <f>_xlfn.XLOOKUP(C2410,'様式Ⅲ－1(女子)'!$D$19:$D$89,'様式Ⅲ－1(女子)'!$J$19:$J$89)</f>
        <v>0</v>
      </c>
    </row>
    <row r="2411" spans="1:9">
      <c r="A2411" s="265">
        <v>4410</v>
      </c>
      <c r="I2411" s="28">
        <f>_xlfn.XLOOKUP(C2411,'様式Ⅲ－1(女子)'!$D$19:$D$89,'様式Ⅲ－1(女子)'!$J$19:$J$89)</f>
        <v>0</v>
      </c>
    </row>
    <row r="2412" spans="1:9">
      <c r="A2412" s="265">
        <v>4411</v>
      </c>
      <c r="I2412" s="28">
        <f>_xlfn.XLOOKUP(C2412,'様式Ⅲ－1(女子)'!$D$19:$D$89,'様式Ⅲ－1(女子)'!$J$19:$J$89)</f>
        <v>0</v>
      </c>
    </row>
    <row r="2413" spans="1:9">
      <c r="A2413" s="265">
        <v>4412</v>
      </c>
      <c r="I2413" s="28">
        <f>_xlfn.XLOOKUP(C2413,'様式Ⅲ－1(女子)'!$D$19:$D$89,'様式Ⅲ－1(女子)'!$J$19:$J$89)</f>
        <v>0</v>
      </c>
    </row>
    <row r="2414" spans="1:9">
      <c r="A2414" s="265">
        <v>4413</v>
      </c>
      <c r="I2414" s="28">
        <f>_xlfn.XLOOKUP(C2414,'様式Ⅲ－1(女子)'!$D$19:$D$89,'様式Ⅲ－1(女子)'!$J$19:$J$89)</f>
        <v>0</v>
      </c>
    </row>
    <row r="2415" spans="1:9">
      <c r="A2415" s="265">
        <v>4414</v>
      </c>
      <c r="I2415" s="28">
        <f>_xlfn.XLOOKUP(C2415,'様式Ⅲ－1(女子)'!$D$19:$D$89,'様式Ⅲ－1(女子)'!$J$19:$J$89)</f>
        <v>0</v>
      </c>
    </row>
    <row r="2416" spans="1:9">
      <c r="A2416" s="265">
        <v>4415</v>
      </c>
      <c r="I2416" s="28">
        <f>_xlfn.XLOOKUP(C2416,'様式Ⅲ－1(女子)'!$D$19:$D$89,'様式Ⅲ－1(女子)'!$J$19:$J$89)</f>
        <v>0</v>
      </c>
    </row>
    <row r="2417" spans="1:9">
      <c r="A2417" s="265">
        <v>4416</v>
      </c>
      <c r="I2417" s="28">
        <f>_xlfn.XLOOKUP(C2417,'様式Ⅲ－1(女子)'!$D$19:$D$89,'様式Ⅲ－1(女子)'!$J$19:$J$89)</f>
        <v>0</v>
      </c>
    </row>
    <row r="2418" spans="1:9">
      <c r="A2418" s="265">
        <v>4417</v>
      </c>
      <c r="I2418" s="28">
        <f>_xlfn.XLOOKUP(C2418,'様式Ⅲ－1(女子)'!$D$19:$D$89,'様式Ⅲ－1(女子)'!$J$19:$J$89)</f>
        <v>0</v>
      </c>
    </row>
    <row r="2419" spans="1:9">
      <c r="A2419" s="265">
        <v>4418</v>
      </c>
      <c r="I2419" s="28">
        <f>_xlfn.XLOOKUP(C2419,'様式Ⅲ－1(女子)'!$D$19:$D$89,'様式Ⅲ－1(女子)'!$J$19:$J$89)</f>
        <v>0</v>
      </c>
    </row>
    <row r="2420" spans="1:9">
      <c r="A2420" s="265">
        <v>4419</v>
      </c>
      <c r="I2420" s="28">
        <f>_xlfn.XLOOKUP(C2420,'様式Ⅲ－1(女子)'!$D$19:$D$89,'様式Ⅲ－1(女子)'!$J$19:$J$89)</f>
        <v>0</v>
      </c>
    </row>
    <row r="2421" spans="1:9">
      <c r="A2421" s="265">
        <v>4420</v>
      </c>
      <c r="I2421" s="28">
        <f>_xlfn.XLOOKUP(C2421,'様式Ⅲ－1(女子)'!$D$19:$D$89,'様式Ⅲ－1(女子)'!$J$19:$J$89)</f>
        <v>0</v>
      </c>
    </row>
    <row r="2422" spans="1:9">
      <c r="A2422" s="265">
        <v>4421</v>
      </c>
      <c r="I2422" s="28">
        <f>_xlfn.XLOOKUP(C2422,'様式Ⅲ－1(女子)'!$D$19:$D$89,'様式Ⅲ－1(女子)'!$J$19:$J$89)</f>
        <v>0</v>
      </c>
    </row>
    <row r="2423" spans="1:9">
      <c r="A2423" s="265">
        <v>4422</v>
      </c>
      <c r="I2423" s="28">
        <f>_xlfn.XLOOKUP(C2423,'様式Ⅲ－1(女子)'!$D$19:$D$89,'様式Ⅲ－1(女子)'!$J$19:$J$89)</f>
        <v>0</v>
      </c>
    </row>
    <row r="2424" spans="1:9">
      <c r="A2424" s="265">
        <v>4423</v>
      </c>
      <c r="I2424" s="28">
        <f>_xlfn.XLOOKUP(C2424,'様式Ⅲ－1(女子)'!$D$19:$D$89,'様式Ⅲ－1(女子)'!$J$19:$J$89)</f>
        <v>0</v>
      </c>
    </row>
    <row r="2425" spans="1:9">
      <c r="A2425" s="265">
        <v>4424</v>
      </c>
      <c r="I2425" s="28">
        <f>_xlfn.XLOOKUP(C2425,'様式Ⅲ－1(女子)'!$D$19:$D$89,'様式Ⅲ－1(女子)'!$J$19:$J$89)</f>
        <v>0</v>
      </c>
    </row>
    <row r="2426" spans="1:9">
      <c r="A2426" s="265">
        <v>4425</v>
      </c>
      <c r="I2426" s="28">
        <f>_xlfn.XLOOKUP(C2426,'様式Ⅲ－1(女子)'!$D$19:$D$89,'様式Ⅲ－1(女子)'!$J$19:$J$89)</f>
        <v>0</v>
      </c>
    </row>
    <row r="2427" spans="1:9">
      <c r="A2427" s="265">
        <v>4426</v>
      </c>
      <c r="I2427" s="28">
        <f>_xlfn.XLOOKUP(C2427,'様式Ⅲ－1(女子)'!$D$19:$D$89,'様式Ⅲ－1(女子)'!$J$19:$J$89)</f>
        <v>0</v>
      </c>
    </row>
    <row r="2428" spans="1:9">
      <c r="A2428" s="265">
        <v>4427</v>
      </c>
      <c r="I2428" s="28">
        <f>_xlfn.XLOOKUP(C2428,'様式Ⅲ－1(女子)'!$D$19:$D$89,'様式Ⅲ－1(女子)'!$J$19:$J$89)</f>
        <v>0</v>
      </c>
    </row>
    <row r="2429" spans="1:9">
      <c r="A2429" s="265">
        <v>4428</v>
      </c>
      <c r="I2429" s="28">
        <f>_xlfn.XLOOKUP(C2429,'様式Ⅲ－1(女子)'!$D$19:$D$89,'様式Ⅲ－1(女子)'!$J$19:$J$89)</f>
        <v>0</v>
      </c>
    </row>
    <row r="2430" spans="1:9">
      <c r="A2430" s="265">
        <v>4429</v>
      </c>
      <c r="I2430" s="28">
        <f>_xlfn.XLOOKUP(C2430,'様式Ⅲ－1(女子)'!$D$19:$D$89,'様式Ⅲ－1(女子)'!$J$19:$J$89)</f>
        <v>0</v>
      </c>
    </row>
    <row r="2431" spans="1:9">
      <c r="A2431" s="265">
        <v>4430</v>
      </c>
      <c r="I2431" s="28">
        <f>_xlfn.XLOOKUP(C2431,'様式Ⅲ－1(女子)'!$D$19:$D$89,'様式Ⅲ－1(女子)'!$J$19:$J$89)</f>
        <v>0</v>
      </c>
    </row>
    <row r="2432" spans="1:9">
      <c r="A2432" s="265">
        <v>4431</v>
      </c>
      <c r="I2432" s="28">
        <f>_xlfn.XLOOKUP(C2432,'様式Ⅲ－1(女子)'!$D$19:$D$89,'様式Ⅲ－1(女子)'!$J$19:$J$89)</f>
        <v>0</v>
      </c>
    </row>
    <row r="2433" spans="1:9">
      <c r="A2433" s="265">
        <v>4432</v>
      </c>
      <c r="I2433" s="28">
        <f>_xlfn.XLOOKUP(C2433,'様式Ⅲ－1(女子)'!$D$19:$D$89,'様式Ⅲ－1(女子)'!$J$19:$J$89)</f>
        <v>0</v>
      </c>
    </row>
    <row r="2434" spans="1:9">
      <c r="A2434" s="265">
        <v>4433</v>
      </c>
      <c r="I2434" s="28">
        <f>_xlfn.XLOOKUP(C2434,'様式Ⅲ－1(女子)'!$D$19:$D$89,'様式Ⅲ－1(女子)'!$J$19:$J$89)</f>
        <v>0</v>
      </c>
    </row>
    <row r="2435" spans="1:9">
      <c r="A2435" s="265">
        <v>4434</v>
      </c>
      <c r="I2435" s="28">
        <f>_xlfn.XLOOKUP(C2435,'様式Ⅲ－1(女子)'!$D$19:$D$89,'様式Ⅲ－1(女子)'!$J$19:$J$89)</f>
        <v>0</v>
      </c>
    </row>
    <row r="2436" spans="1:9">
      <c r="A2436" s="265">
        <v>4435</v>
      </c>
      <c r="I2436" s="28">
        <f>_xlfn.XLOOKUP(C2436,'様式Ⅲ－1(女子)'!$D$19:$D$89,'様式Ⅲ－1(女子)'!$J$19:$J$89)</f>
        <v>0</v>
      </c>
    </row>
    <row r="2437" spans="1:9">
      <c r="A2437" s="265">
        <v>4436</v>
      </c>
      <c r="I2437" s="28">
        <f>_xlfn.XLOOKUP(C2437,'様式Ⅲ－1(女子)'!$D$19:$D$89,'様式Ⅲ－1(女子)'!$J$19:$J$89)</f>
        <v>0</v>
      </c>
    </row>
    <row r="2438" spans="1:9">
      <c r="A2438" s="265">
        <v>4437</v>
      </c>
      <c r="I2438" s="28">
        <f>_xlfn.XLOOKUP(C2438,'様式Ⅲ－1(女子)'!$D$19:$D$89,'様式Ⅲ－1(女子)'!$J$19:$J$89)</f>
        <v>0</v>
      </c>
    </row>
    <row r="2439" spans="1:9">
      <c r="A2439" s="265">
        <v>4438</v>
      </c>
      <c r="I2439" s="28">
        <f>_xlfn.XLOOKUP(C2439,'様式Ⅲ－1(女子)'!$D$19:$D$89,'様式Ⅲ－1(女子)'!$J$19:$J$89)</f>
        <v>0</v>
      </c>
    </row>
    <row r="2440" spans="1:9">
      <c r="A2440" s="265">
        <v>4439</v>
      </c>
      <c r="I2440" s="28">
        <f>_xlfn.XLOOKUP(C2440,'様式Ⅲ－1(女子)'!$D$19:$D$89,'様式Ⅲ－1(女子)'!$J$19:$J$89)</f>
        <v>0</v>
      </c>
    </row>
    <row r="2441" spans="1:9">
      <c r="A2441" s="265">
        <v>4440</v>
      </c>
      <c r="I2441" s="28">
        <f>_xlfn.XLOOKUP(C2441,'様式Ⅲ－1(女子)'!$D$19:$D$89,'様式Ⅲ－1(女子)'!$J$19:$J$89)</f>
        <v>0</v>
      </c>
    </row>
    <row r="2442" spans="1:9">
      <c r="A2442" s="265">
        <v>4441</v>
      </c>
      <c r="I2442" s="28">
        <f>_xlfn.XLOOKUP(C2442,'様式Ⅲ－1(女子)'!$D$19:$D$89,'様式Ⅲ－1(女子)'!$J$19:$J$89)</f>
        <v>0</v>
      </c>
    </row>
    <row r="2443" spans="1:9">
      <c r="A2443" s="265">
        <v>4442</v>
      </c>
      <c r="I2443" s="28">
        <f>_xlfn.XLOOKUP(C2443,'様式Ⅲ－1(女子)'!$D$19:$D$89,'様式Ⅲ－1(女子)'!$J$19:$J$89)</f>
        <v>0</v>
      </c>
    </row>
    <row r="2444" spans="1:9">
      <c r="A2444" s="265">
        <v>4443</v>
      </c>
      <c r="I2444" s="28">
        <f>_xlfn.XLOOKUP(C2444,'様式Ⅲ－1(女子)'!$D$19:$D$89,'様式Ⅲ－1(女子)'!$J$19:$J$89)</f>
        <v>0</v>
      </c>
    </row>
    <row r="2445" spans="1:9">
      <c r="A2445" s="265">
        <v>4444</v>
      </c>
      <c r="I2445" s="28">
        <f>_xlfn.XLOOKUP(C2445,'様式Ⅲ－1(女子)'!$D$19:$D$89,'様式Ⅲ－1(女子)'!$J$19:$J$89)</f>
        <v>0</v>
      </c>
    </row>
    <row r="2446" spans="1:9">
      <c r="A2446" s="265">
        <v>4445</v>
      </c>
      <c r="I2446" s="28">
        <f>_xlfn.XLOOKUP(C2446,'様式Ⅲ－1(女子)'!$D$19:$D$89,'様式Ⅲ－1(女子)'!$J$19:$J$89)</f>
        <v>0</v>
      </c>
    </row>
    <row r="2447" spans="1:9">
      <c r="A2447" s="265">
        <v>4446</v>
      </c>
      <c r="I2447" s="28">
        <f>_xlfn.XLOOKUP(C2447,'様式Ⅲ－1(女子)'!$D$19:$D$89,'様式Ⅲ－1(女子)'!$J$19:$J$89)</f>
        <v>0</v>
      </c>
    </row>
    <row r="2448" spans="1:9">
      <c r="A2448" s="265">
        <v>4447</v>
      </c>
      <c r="I2448" s="28">
        <f>_xlfn.XLOOKUP(C2448,'様式Ⅲ－1(女子)'!$D$19:$D$89,'様式Ⅲ－1(女子)'!$J$19:$J$89)</f>
        <v>0</v>
      </c>
    </row>
    <row r="2449" spans="1:9">
      <c r="A2449" s="265">
        <v>4448</v>
      </c>
      <c r="I2449" s="28">
        <f>_xlfn.XLOOKUP(C2449,'様式Ⅲ－1(女子)'!$D$19:$D$89,'様式Ⅲ－1(女子)'!$J$19:$J$89)</f>
        <v>0</v>
      </c>
    </row>
    <row r="2450" spans="1:9">
      <c r="A2450" s="265">
        <v>4449</v>
      </c>
      <c r="I2450" s="28">
        <f>_xlfn.XLOOKUP(C2450,'様式Ⅲ－1(女子)'!$D$19:$D$89,'様式Ⅲ－1(女子)'!$J$19:$J$89)</f>
        <v>0</v>
      </c>
    </row>
    <row r="2451" spans="1:9">
      <c r="A2451" s="265">
        <v>4450</v>
      </c>
      <c r="I2451" s="28">
        <f>_xlfn.XLOOKUP(C2451,'様式Ⅲ－1(女子)'!$D$19:$D$89,'様式Ⅲ－1(女子)'!$J$19:$J$89)</f>
        <v>0</v>
      </c>
    </row>
    <row r="2452" spans="1:9">
      <c r="A2452" s="265">
        <v>4451</v>
      </c>
      <c r="I2452" s="28">
        <f>_xlfn.XLOOKUP(C2452,'様式Ⅲ－1(女子)'!$D$19:$D$89,'様式Ⅲ－1(女子)'!$J$19:$J$89)</f>
        <v>0</v>
      </c>
    </row>
    <row r="2453" spans="1:9">
      <c r="A2453" s="265">
        <v>4452</v>
      </c>
      <c r="I2453" s="28">
        <f>_xlfn.XLOOKUP(C2453,'様式Ⅲ－1(女子)'!$D$19:$D$89,'様式Ⅲ－1(女子)'!$J$19:$J$89)</f>
        <v>0</v>
      </c>
    </row>
    <row r="2454" spans="1:9">
      <c r="A2454" s="265">
        <v>4453</v>
      </c>
      <c r="I2454" s="28">
        <f>_xlfn.XLOOKUP(C2454,'様式Ⅲ－1(女子)'!$D$19:$D$89,'様式Ⅲ－1(女子)'!$J$19:$J$89)</f>
        <v>0</v>
      </c>
    </row>
    <row r="2455" spans="1:9">
      <c r="A2455" s="265">
        <v>4454</v>
      </c>
      <c r="I2455" s="28">
        <f>_xlfn.XLOOKUP(C2455,'様式Ⅲ－1(女子)'!$D$19:$D$89,'様式Ⅲ－1(女子)'!$J$19:$J$89)</f>
        <v>0</v>
      </c>
    </row>
    <row r="2456" spans="1:9">
      <c r="A2456" s="265">
        <v>4455</v>
      </c>
      <c r="I2456" s="28">
        <f>_xlfn.XLOOKUP(C2456,'様式Ⅲ－1(女子)'!$D$19:$D$89,'様式Ⅲ－1(女子)'!$J$19:$J$89)</f>
        <v>0</v>
      </c>
    </row>
    <row r="2457" spans="1:9">
      <c r="A2457" s="265">
        <v>4456</v>
      </c>
      <c r="I2457" s="28">
        <f>_xlfn.XLOOKUP(C2457,'様式Ⅲ－1(女子)'!$D$19:$D$89,'様式Ⅲ－1(女子)'!$J$19:$J$89)</f>
        <v>0</v>
      </c>
    </row>
    <row r="2458" spans="1:9">
      <c r="A2458" s="265">
        <v>4457</v>
      </c>
      <c r="I2458" s="28">
        <f>_xlfn.XLOOKUP(C2458,'様式Ⅲ－1(女子)'!$D$19:$D$89,'様式Ⅲ－1(女子)'!$J$19:$J$89)</f>
        <v>0</v>
      </c>
    </row>
    <row r="2459" spans="1:9">
      <c r="A2459" s="265">
        <v>4458</v>
      </c>
      <c r="I2459" s="28">
        <f>_xlfn.XLOOKUP(C2459,'様式Ⅲ－1(女子)'!$D$19:$D$89,'様式Ⅲ－1(女子)'!$J$19:$J$89)</f>
        <v>0</v>
      </c>
    </row>
    <row r="2460" spans="1:9">
      <c r="A2460" s="265">
        <v>4459</v>
      </c>
      <c r="I2460" s="28">
        <f>_xlfn.XLOOKUP(C2460,'様式Ⅲ－1(女子)'!$D$19:$D$89,'様式Ⅲ－1(女子)'!$J$19:$J$89)</f>
        <v>0</v>
      </c>
    </row>
    <row r="2461" spans="1:9">
      <c r="A2461" s="265">
        <v>4460</v>
      </c>
      <c r="I2461" s="28">
        <f>_xlfn.XLOOKUP(C2461,'様式Ⅲ－1(女子)'!$D$19:$D$89,'様式Ⅲ－1(女子)'!$J$19:$J$89)</f>
        <v>0</v>
      </c>
    </row>
    <row r="2462" spans="1:9">
      <c r="A2462" s="265">
        <v>4461</v>
      </c>
      <c r="I2462" s="28">
        <f>_xlfn.XLOOKUP(C2462,'様式Ⅲ－1(女子)'!$D$19:$D$89,'様式Ⅲ－1(女子)'!$J$19:$J$89)</f>
        <v>0</v>
      </c>
    </row>
    <row r="2463" spans="1:9">
      <c r="A2463" s="265">
        <v>4462</v>
      </c>
      <c r="I2463" s="28">
        <f>_xlfn.XLOOKUP(C2463,'様式Ⅲ－1(女子)'!$D$19:$D$89,'様式Ⅲ－1(女子)'!$J$19:$J$89)</f>
        <v>0</v>
      </c>
    </row>
    <row r="2464" spans="1:9">
      <c r="A2464" s="265">
        <v>4463</v>
      </c>
      <c r="I2464" s="28">
        <f>_xlfn.XLOOKUP(C2464,'様式Ⅲ－1(女子)'!$D$19:$D$89,'様式Ⅲ－1(女子)'!$J$19:$J$89)</f>
        <v>0</v>
      </c>
    </row>
    <row r="2465" spans="1:9">
      <c r="A2465" s="265">
        <v>4464</v>
      </c>
      <c r="I2465" s="28">
        <f>_xlfn.XLOOKUP(C2465,'様式Ⅲ－1(女子)'!$D$19:$D$89,'様式Ⅲ－1(女子)'!$J$19:$J$89)</f>
        <v>0</v>
      </c>
    </row>
    <row r="2466" spans="1:9">
      <c r="A2466" s="265">
        <v>4465</v>
      </c>
      <c r="I2466" s="28">
        <f>_xlfn.XLOOKUP(C2466,'様式Ⅲ－1(女子)'!$D$19:$D$89,'様式Ⅲ－1(女子)'!$J$19:$J$89)</f>
        <v>0</v>
      </c>
    </row>
    <row r="2467" spans="1:9">
      <c r="A2467" s="265">
        <v>4466</v>
      </c>
      <c r="I2467" s="28">
        <f>_xlfn.XLOOKUP(C2467,'様式Ⅲ－1(女子)'!$D$19:$D$89,'様式Ⅲ－1(女子)'!$J$19:$J$89)</f>
        <v>0</v>
      </c>
    </row>
    <row r="2468" spans="1:9">
      <c r="A2468" s="265">
        <v>4467</v>
      </c>
      <c r="I2468" s="28">
        <f>_xlfn.XLOOKUP(C2468,'様式Ⅲ－1(女子)'!$D$19:$D$89,'様式Ⅲ－1(女子)'!$J$19:$J$89)</f>
        <v>0</v>
      </c>
    </row>
    <row r="2469" spans="1:9">
      <c r="A2469" s="265">
        <v>4468</v>
      </c>
      <c r="I2469" s="28">
        <f>_xlfn.XLOOKUP(C2469,'様式Ⅲ－1(女子)'!$D$19:$D$89,'様式Ⅲ－1(女子)'!$J$19:$J$89)</f>
        <v>0</v>
      </c>
    </row>
    <row r="2470" spans="1:9">
      <c r="A2470" s="265">
        <v>4469</v>
      </c>
      <c r="I2470" s="28">
        <f>_xlfn.XLOOKUP(C2470,'様式Ⅲ－1(女子)'!$D$19:$D$89,'様式Ⅲ－1(女子)'!$J$19:$J$89)</f>
        <v>0</v>
      </c>
    </row>
    <row r="2471" spans="1:9">
      <c r="A2471" s="265">
        <v>4470</v>
      </c>
      <c r="I2471" s="28">
        <f>_xlfn.XLOOKUP(C2471,'様式Ⅲ－1(女子)'!$D$19:$D$89,'様式Ⅲ－1(女子)'!$J$19:$J$89)</f>
        <v>0</v>
      </c>
    </row>
    <row r="2472" spans="1:9">
      <c r="A2472" s="265">
        <v>4471</v>
      </c>
      <c r="I2472" s="28">
        <f>_xlfn.XLOOKUP(C2472,'様式Ⅲ－1(女子)'!$D$19:$D$89,'様式Ⅲ－1(女子)'!$J$19:$J$89)</f>
        <v>0</v>
      </c>
    </row>
    <row r="2473" spans="1:9">
      <c r="A2473" s="265">
        <v>4472</v>
      </c>
      <c r="I2473" s="28">
        <f>_xlfn.XLOOKUP(C2473,'様式Ⅲ－1(女子)'!$D$19:$D$89,'様式Ⅲ－1(女子)'!$J$19:$J$89)</f>
        <v>0</v>
      </c>
    </row>
    <row r="2474" spans="1:9">
      <c r="A2474" s="265">
        <v>4473</v>
      </c>
      <c r="I2474" s="28">
        <f>_xlfn.XLOOKUP(C2474,'様式Ⅲ－1(女子)'!$D$19:$D$89,'様式Ⅲ－1(女子)'!$J$19:$J$89)</f>
        <v>0</v>
      </c>
    </row>
    <row r="2475" spans="1:9">
      <c r="A2475" s="265">
        <v>4474</v>
      </c>
      <c r="I2475" s="28">
        <f>_xlfn.XLOOKUP(C2475,'様式Ⅲ－1(女子)'!$D$19:$D$89,'様式Ⅲ－1(女子)'!$J$19:$J$89)</f>
        <v>0</v>
      </c>
    </row>
    <row r="2476" spans="1:9">
      <c r="A2476" s="265">
        <v>4475</v>
      </c>
      <c r="I2476" s="28">
        <f>_xlfn.XLOOKUP(C2476,'様式Ⅲ－1(女子)'!$D$19:$D$89,'様式Ⅲ－1(女子)'!$J$19:$J$89)</f>
        <v>0</v>
      </c>
    </row>
    <row r="2477" spans="1:9">
      <c r="A2477" s="265">
        <v>4476</v>
      </c>
      <c r="I2477" s="28">
        <f>_xlfn.XLOOKUP(C2477,'様式Ⅲ－1(女子)'!$D$19:$D$89,'様式Ⅲ－1(女子)'!$J$19:$J$89)</f>
        <v>0</v>
      </c>
    </row>
    <row r="2478" spans="1:9">
      <c r="A2478" s="265">
        <v>4477</v>
      </c>
      <c r="I2478" s="28">
        <f>_xlfn.XLOOKUP(C2478,'様式Ⅲ－1(女子)'!$D$19:$D$89,'様式Ⅲ－1(女子)'!$J$19:$J$89)</f>
        <v>0</v>
      </c>
    </row>
    <row r="2479" spans="1:9">
      <c r="A2479" s="265">
        <v>4478</v>
      </c>
      <c r="I2479" s="28">
        <f>_xlfn.XLOOKUP(C2479,'様式Ⅲ－1(女子)'!$D$19:$D$89,'様式Ⅲ－1(女子)'!$J$19:$J$89)</f>
        <v>0</v>
      </c>
    </row>
    <row r="2480" spans="1:9">
      <c r="A2480" s="265">
        <v>4479</v>
      </c>
      <c r="I2480" s="28">
        <f>_xlfn.XLOOKUP(C2480,'様式Ⅲ－1(女子)'!$D$19:$D$89,'様式Ⅲ－1(女子)'!$J$19:$J$89)</f>
        <v>0</v>
      </c>
    </row>
    <row r="2481" spans="1:9">
      <c r="A2481" s="265">
        <v>4480</v>
      </c>
      <c r="I2481" s="28">
        <f>_xlfn.XLOOKUP(C2481,'様式Ⅲ－1(女子)'!$D$19:$D$89,'様式Ⅲ－1(女子)'!$J$19:$J$89)</f>
        <v>0</v>
      </c>
    </row>
    <row r="2482" spans="1:9">
      <c r="A2482" s="265">
        <v>4481</v>
      </c>
      <c r="I2482" s="28">
        <f>_xlfn.XLOOKUP(C2482,'様式Ⅲ－1(女子)'!$D$19:$D$89,'様式Ⅲ－1(女子)'!$J$19:$J$89)</f>
        <v>0</v>
      </c>
    </row>
    <row r="2483" spans="1:9">
      <c r="A2483" s="265">
        <v>4482</v>
      </c>
      <c r="I2483" s="28">
        <f>_xlfn.XLOOKUP(C2483,'様式Ⅲ－1(女子)'!$D$19:$D$89,'様式Ⅲ－1(女子)'!$J$19:$J$89)</f>
        <v>0</v>
      </c>
    </row>
    <row r="2484" spans="1:9">
      <c r="A2484" s="265">
        <v>4483</v>
      </c>
      <c r="I2484" s="28">
        <f>_xlfn.XLOOKUP(C2484,'様式Ⅲ－1(女子)'!$D$19:$D$89,'様式Ⅲ－1(女子)'!$J$19:$J$89)</f>
        <v>0</v>
      </c>
    </row>
    <row r="2485" spans="1:9">
      <c r="A2485" s="265">
        <v>4484</v>
      </c>
      <c r="I2485" s="28">
        <f>_xlfn.XLOOKUP(C2485,'様式Ⅲ－1(女子)'!$D$19:$D$89,'様式Ⅲ－1(女子)'!$J$19:$J$89)</f>
        <v>0</v>
      </c>
    </row>
    <row r="2486" spans="1:9">
      <c r="A2486" s="265">
        <v>4485</v>
      </c>
      <c r="I2486" s="28">
        <f>_xlfn.XLOOKUP(C2486,'様式Ⅲ－1(女子)'!$D$19:$D$89,'様式Ⅲ－1(女子)'!$J$19:$J$89)</f>
        <v>0</v>
      </c>
    </row>
    <row r="2487" spans="1:9">
      <c r="A2487" s="265">
        <v>4486</v>
      </c>
      <c r="I2487" s="28">
        <f>_xlfn.XLOOKUP(C2487,'様式Ⅲ－1(女子)'!$D$19:$D$89,'様式Ⅲ－1(女子)'!$J$19:$J$89)</f>
        <v>0</v>
      </c>
    </row>
    <row r="2488" spans="1:9">
      <c r="A2488" s="265">
        <v>4487</v>
      </c>
      <c r="I2488" s="28">
        <f>_xlfn.XLOOKUP(C2488,'様式Ⅲ－1(女子)'!$D$19:$D$89,'様式Ⅲ－1(女子)'!$J$19:$J$89)</f>
        <v>0</v>
      </c>
    </row>
    <row r="2489" spans="1:9">
      <c r="A2489" s="265">
        <v>4488</v>
      </c>
      <c r="I2489" s="28">
        <f>_xlfn.XLOOKUP(C2489,'様式Ⅲ－1(女子)'!$D$19:$D$89,'様式Ⅲ－1(女子)'!$J$19:$J$89)</f>
        <v>0</v>
      </c>
    </row>
    <row r="2490" spans="1:9">
      <c r="A2490" s="265">
        <v>4489</v>
      </c>
      <c r="I2490" s="28">
        <f>_xlfn.XLOOKUP(C2490,'様式Ⅲ－1(女子)'!$D$19:$D$89,'様式Ⅲ－1(女子)'!$J$19:$J$89)</f>
        <v>0</v>
      </c>
    </row>
    <row r="2491" spans="1:9">
      <c r="A2491" s="265">
        <v>4490</v>
      </c>
      <c r="I2491" s="28">
        <f>_xlfn.XLOOKUP(C2491,'様式Ⅲ－1(女子)'!$D$19:$D$89,'様式Ⅲ－1(女子)'!$J$19:$J$89)</f>
        <v>0</v>
      </c>
    </row>
    <row r="2492" spans="1:9">
      <c r="A2492" s="265">
        <v>4491</v>
      </c>
      <c r="I2492" s="28">
        <f>_xlfn.XLOOKUP(C2492,'様式Ⅲ－1(女子)'!$D$19:$D$89,'様式Ⅲ－1(女子)'!$J$19:$J$89)</f>
        <v>0</v>
      </c>
    </row>
    <row r="2493" spans="1:9">
      <c r="A2493" s="265">
        <v>4492</v>
      </c>
      <c r="I2493" s="28">
        <f>_xlfn.XLOOKUP(C2493,'様式Ⅲ－1(女子)'!$D$19:$D$89,'様式Ⅲ－1(女子)'!$J$19:$J$89)</f>
        <v>0</v>
      </c>
    </row>
    <row r="2494" spans="1:9">
      <c r="A2494" s="265">
        <v>4493</v>
      </c>
      <c r="I2494" s="28">
        <f>_xlfn.XLOOKUP(C2494,'様式Ⅲ－1(女子)'!$D$19:$D$89,'様式Ⅲ－1(女子)'!$J$19:$J$89)</f>
        <v>0</v>
      </c>
    </row>
    <row r="2495" spans="1:9">
      <c r="A2495" s="265">
        <v>4494</v>
      </c>
      <c r="I2495" s="28">
        <f>_xlfn.XLOOKUP(C2495,'様式Ⅲ－1(女子)'!$D$19:$D$89,'様式Ⅲ－1(女子)'!$J$19:$J$89)</f>
        <v>0</v>
      </c>
    </row>
    <row r="2496" spans="1:9">
      <c r="A2496" s="265">
        <v>4495</v>
      </c>
      <c r="I2496" s="28">
        <f>_xlfn.XLOOKUP(C2496,'様式Ⅲ－1(女子)'!$D$19:$D$89,'様式Ⅲ－1(女子)'!$J$19:$J$89)</f>
        <v>0</v>
      </c>
    </row>
    <row r="2497" spans="1:9">
      <c r="A2497" s="265">
        <v>4496</v>
      </c>
      <c r="I2497" s="28">
        <f>_xlfn.XLOOKUP(C2497,'様式Ⅲ－1(女子)'!$D$19:$D$89,'様式Ⅲ－1(女子)'!$J$19:$J$89)</f>
        <v>0</v>
      </c>
    </row>
    <row r="2498" spans="1:9">
      <c r="A2498" s="265">
        <v>4497</v>
      </c>
      <c r="I2498" s="28">
        <f>_xlfn.XLOOKUP(C2498,'様式Ⅲ－1(女子)'!$D$19:$D$89,'様式Ⅲ－1(女子)'!$J$19:$J$89)</f>
        <v>0</v>
      </c>
    </row>
    <row r="2499" spans="1:9">
      <c r="A2499" s="265">
        <v>4498</v>
      </c>
      <c r="I2499" s="28">
        <f>_xlfn.XLOOKUP(C2499,'様式Ⅲ－1(女子)'!$D$19:$D$89,'様式Ⅲ－1(女子)'!$J$19:$J$89)</f>
        <v>0</v>
      </c>
    </row>
    <row r="2500" spans="1:9">
      <c r="A2500" s="265">
        <v>4499</v>
      </c>
      <c r="I2500" s="28">
        <f>_xlfn.XLOOKUP(C2500,'様式Ⅲ－1(女子)'!$D$19:$D$89,'様式Ⅲ－1(女子)'!$J$19:$J$89)</f>
        <v>0</v>
      </c>
    </row>
    <row r="2501" spans="1:9">
      <c r="A2501" s="265">
        <v>4500</v>
      </c>
      <c r="I2501" s="28">
        <f>_xlfn.XLOOKUP(C2501,'様式Ⅲ－1(女子)'!$D$19:$D$89,'様式Ⅲ－1(女子)'!$J$19:$J$89)</f>
        <v>0</v>
      </c>
    </row>
    <row r="2502" spans="1:9">
      <c r="A2502" s="265">
        <v>4501</v>
      </c>
      <c r="I2502" s="28">
        <f>_xlfn.XLOOKUP(C2502,'様式Ⅲ－1(女子)'!$D$19:$D$89,'様式Ⅲ－1(女子)'!$J$19:$J$89)</f>
        <v>0</v>
      </c>
    </row>
    <row r="2503" spans="1:9">
      <c r="A2503" s="265">
        <v>4502</v>
      </c>
      <c r="I2503" s="28">
        <f>_xlfn.XLOOKUP(C2503,'様式Ⅲ－1(女子)'!$D$19:$D$89,'様式Ⅲ－1(女子)'!$J$19:$J$89)</f>
        <v>0</v>
      </c>
    </row>
    <row r="2504" spans="1:9">
      <c r="A2504" s="265">
        <v>4503</v>
      </c>
      <c r="I2504" s="28">
        <f>_xlfn.XLOOKUP(C2504,'様式Ⅲ－1(女子)'!$D$19:$D$89,'様式Ⅲ－1(女子)'!$J$19:$J$89)</f>
        <v>0</v>
      </c>
    </row>
    <row r="2505" spans="1:9">
      <c r="A2505" s="265">
        <v>4504</v>
      </c>
      <c r="I2505" s="28">
        <f>_xlfn.XLOOKUP(C2505,'様式Ⅲ－1(女子)'!$D$19:$D$89,'様式Ⅲ－1(女子)'!$J$19:$J$89)</f>
        <v>0</v>
      </c>
    </row>
    <row r="2506" spans="1:9">
      <c r="A2506" s="265">
        <v>4505</v>
      </c>
      <c r="I2506" s="28">
        <f>_xlfn.XLOOKUP(C2506,'様式Ⅲ－1(女子)'!$D$19:$D$89,'様式Ⅲ－1(女子)'!$J$19:$J$89)</f>
        <v>0</v>
      </c>
    </row>
    <row r="2507" spans="1:9">
      <c r="A2507" s="265">
        <v>4506</v>
      </c>
      <c r="I2507" s="28">
        <f>_xlfn.XLOOKUP(C2507,'様式Ⅲ－1(女子)'!$D$19:$D$89,'様式Ⅲ－1(女子)'!$J$19:$J$89)</f>
        <v>0</v>
      </c>
    </row>
    <row r="2508" spans="1:9">
      <c r="A2508" s="265">
        <v>4507</v>
      </c>
      <c r="I2508" s="28">
        <f>_xlfn.XLOOKUP(C2508,'様式Ⅲ－1(女子)'!$D$19:$D$89,'様式Ⅲ－1(女子)'!$J$19:$J$89)</f>
        <v>0</v>
      </c>
    </row>
    <row r="2509" spans="1:9">
      <c r="A2509" s="265">
        <v>4508</v>
      </c>
      <c r="I2509" s="28">
        <f>_xlfn.XLOOKUP(C2509,'様式Ⅲ－1(女子)'!$D$19:$D$89,'様式Ⅲ－1(女子)'!$J$19:$J$89)</f>
        <v>0</v>
      </c>
    </row>
    <row r="2510" spans="1:9">
      <c r="A2510" s="265">
        <v>4509</v>
      </c>
      <c r="I2510" s="28">
        <f>_xlfn.XLOOKUP(C2510,'様式Ⅲ－1(女子)'!$D$19:$D$89,'様式Ⅲ－1(女子)'!$J$19:$J$89)</f>
        <v>0</v>
      </c>
    </row>
    <row r="2511" spans="1:9">
      <c r="A2511" s="265">
        <v>4510</v>
      </c>
      <c r="I2511" s="28">
        <f>_xlfn.XLOOKUP(C2511,'様式Ⅲ－1(女子)'!$D$19:$D$89,'様式Ⅲ－1(女子)'!$J$19:$J$89)</f>
        <v>0</v>
      </c>
    </row>
    <row r="2512" spans="1:9">
      <c r="A2512" s="265">
        <v>4511</v>
      </c>
      <c r="I2512" s="28">
        <f>_xlfn.XLOOKUP(C2512,'様式Ⅲ－1(女子)'!$D$19:$D$89,'様式Ⅲ－1(女子)'!$J$19:$J$89)</f>
        <v>0</v>
      </c>
    </row>
    <row r="2513" spans="1:9">
      <c r="A2513" s="265">
        <v>4512</v>
      </c>
      <c r="I2513" s="28">
        <f>_xlfn.XLOOKUP(C2513,'様式Ⅲ－1(女子)'!$D$19:$D$89,'様式Ⅲ－1(女子)'!$J$19:$J$89)</f>
        <v>0</v>
      </c>
    </row>
    <row r="2514" spans="1:9">
      <c r="A2514" s="265">
        <v>4513</v>
      </c>
      <c r="I2514" s="28">
        <f>_xlfn.XLOOKUP(C2514,'様式Ⅲ－1(女子)'!$D$19:$D$89,'様式Ⅲ－1(女子)'!$J$19:$J$89)</f>
        <v>0</v>
      </c>
    </row>
    <row r="2515" spans="1:9">
      <c r="A2515" s="265">
        <v>4514</v>
      </c>
      <c r="I2515" s="28">
        <f>_xlfn.XLOOKUP(C2515,'様式Ⅲ－1(女子)'!$D$19:$D$89,'様式Ⅲ－1(女子)'!$J$19:$J$89)</f>
        <v>0</v>
      </c>
    </row>
    <row r="2516" spans="1:9">
      <c r="A2516" s="265">
        <v>4515</v>
      </c>
      <c r="I2516" s="28">
        <f>_xlfn.XLOOKUP(C2516,'様式Ⅲ－1(女子)'!$D$19:$D$89,'様式Ⅲ－1(女子)'!$J$19:$J$89)</f>
        <v>0</v>
      </c>
    </row>
    <row r="2517" spans="1:9">
      <c r="A2517" s="265">
        <v>4516</v>
      </c>
      <c r="I2517" s="28">
        <f>_xlfn.XLOOKUP(C2517,'様式Ⅲ－1(女子)'!$D$19:$D$89,'様式Ⅲ－1(女子)'!$J$19:$J$89)</f>
        <v>0</v>
      </c>
    </row>
    <row r="2518" spans="1:9">
      <c r="A2518" s="265">
        <v>4517</v>
      </c>
      <c r="I2518" s="28">
        <f>_xlfn.XLOOKUP(C2518,'様式Ⅲ－1(女子)'!$D$19:$D$89,'様式Ⅲ－1(女子)'!$J$19:$J$89)</f>
        <v>0</v>
      </c>
    </row>
    <row r="2519" spans="1:9">
      <c r="A2519" s="265">
        <v>4518</v>
      </c>
      <c r="I2519" s="28">
        <f>_xlfn.XLOOKUP(C2519,'様式Ⅲ－1(女子)'!$D$19:$D$89,'様式Ⅲ－1(女子)'!$J$19:$J$89)</f>
        <v>0</v>
      </c>
    </row>
    <row r="2520" spans="1:9">
      <c r="A2520" s="265">
        <v>4519</v>
      </c>
      <c r="I2520" s="28">
        <f>_xlfn.XLOOKUP(C2520,'様式Ⅲ－1(女子)'!$D$19:$D$89,'様式Ⅲ－1(女子)'!$J$19:$J$89)</f>
        <v>0</v>
      </c>
    </row>
    <row r="2521" spans="1:9">
      <c r="A2521" s="265">
        <v>4520</v>
      </c>
      <c r="I2521" s="28">
        <f>_xlfn.XLOOKUP(C2521,'様式Ⅲ－1(女子)'!$D$19:$D$89,'様式Ⅲ－1(女子)'!$J$19:$J$89)</f>
        <v>0</v>
      </c>
    </row>
    <row r="2522" spans="1:9">
      <c r="A2522" s="265">
        <v>4521</v>
      </c>
      <c r="I2522" s="28">
        <f>_xlfn.XLOOKUP(C2522,'様式Ⅲ－1(女子)'!$D$19:$D$89,'様式Ⅲ－1(女子)'!$J$19:$J$89)</f>
        <v>0</v>
      </c>
    </row>
    <row r="2523" spans="1:9">
      <c r="A2523" s="265">
        <v>4522</v>
      </c>
      <c r="I2523" s="28">
        <f>_xlfn.XLOOKUP(C2523,'様式Ⅲ－1(女子)'!$D$19:$D$89,'様式Ⅲ－1(女子)'!$J$19:$J$89)</f>
        <v>0</v>
      </c>
    </row>
    <row r="2524" spans="1:9">
      <c r="A2524" s="265">
        <v>4523</v>
      </c>
      <c r="I2524" s="28">
        <f>_xlfn.XLOOKUP(C2524,'様式Ⅲ－1(女子)'!$D$19:$D$89,'様式Ⅲ－1(女子)'!$J$19:$J$89)</f>
        <v>0</v>
      </c>
    </row>
    <row r="2525" spans="1:9">
      <c r="A2525" s="265">
        <v>4524</v>
      </c>
      <c r="I2525" s="28">
        <f>_xlfn.XLOOKUP(C2525,'様式Ⅲ－1(女子)'!$D$19:$D$89,'様式Ⅲ－1(女子)'!$J$19:$J$89)</f>
        <v>0</v>
      </c>
    </row>
    <row r="2526" spans="1:9">
      <c r="A2526" s="265">
        <v>4525</v>
      </c>
      <c r="I2526" s="28">
        <f>_xlfn.XLOOKUP(C2526,'様式Ⅲ－1(女子)'!$D$19:$D$89,'様式Ⅲ－1(女子)'!$J$19:$J$89)</f>
        <v>0</v>
      </c>
    </row>
    <row r="2527" spans="1:9">
      <c r="A2527" s="265">
        <v>4526</v>
      </c>
      <c r="I2527" s="28">
        <f>_xlfn.XLOOKUP(C2527,'様式Ⅲ－1(女子)'!$D$19:$D$89,'様式Ⅲ－1(女子)'!$J$19:$J$89)</f>
        <v>0</v>
      </c>
    </row>
    <row r="2528" spans="1:9">
      <c r="A2528" s="265">
        <v>4527</v>
      </c>
      <c r="I2528" s="28">
        <f>_xlfn.XLOOKUP(C2528,'様式Ⅲ－1(女子)'!$D$19:$D$89,'様式Ⅲ－1(女子)'!$J$19:$J$89)</f>
        <v>0</v>
      </c>
    </row>
    <row r="2529" spans="1:9">
      <c r="A2529" s="265">
        <v>4528</v>
      </c>
      <c r="I2529" s="28">
        <f>_xlfn.XLOOKUP(C2529,'様式Ⅲ－1(女子)'!$D$19:$D$89,'様式Ⅲ－1(女子)'!$J$19:$J$89)</f>
        <v>0</v>
      </c>
    </row>
    <row r="2530" spans="1:9">
      <c r="A2530" s="265">
        <v>4529</v>
      </c>
      <c r="I2530" s="28">
        <f>_xlfn.XLOOKUP(C2530,'様式Ⅲ－1(女子)'!$D$19:$D$89,'様式Ⅲ－1(女子)'!$J$19:$J$89)</f>
        <v>0</v>
      </c>
    </row>
    <row r="2531" spans="1:9">
      <c r="A2531" s="265">
        <v>4530</v>
      </c>
      <c r="I2531" s="28">
        <f>_xlfn.XLOOKUP(C2531,'様式Ⅲ－1(女子)'!$D$19:$D$89,'様式Ⅲ－1(女子)'!$J$19:$J$89)</f>
        <v>0</v>
      </c>
    </row>
    <row r="2532" spans="1:9">
      <c r="A2532" s="265">
        <v>4531</v>
      </c>
      <c r="I2532" s="28">
        <f>_xlfn.XLOOKUP(C2532,'様式Ⅲ－1(女子)'!$D$19:$D$89,'様式Ⅲ－1(女子)'!$J$19:$J$89)</f>
        <v>0</v>
      </c>
    </row>
    <row r="2533" spans="1:9">
      <c r="A2533" s="265">
        <v>4532</v>
      </c>
      <c r="I2533" s="28">
        <f>_xlfn.XLOOKUP(C2533,'様式Ⅲ－1(女子)'!$D$19:$D$89,'様式Ⅲ－1(女子)'!$J$19:$J$89)</f>
        <v>0</v>
      </c>
    </row>
    <row r="2534" spans="1:9">
      <c r="A2534" s="265">
        <v>4533</v>
      </c>
      <c r="I2534" s="28">
        <f>_xlfn.XLOOKUP(C2534,'様式Ⅲ－1(女子)'!$D$19:$D$89,'様式Ⅲ－1(女子)'!$J$19:$J$89)</f>
        <v>0</v>
      </c>
    </row>
    <row r="2535" spans="1:9">
      <c r="A2535" s="265">
        <v>4534</v>
      </c>
      <c r="I2535" s="28">
        <f>_xlfn.XLOOKUP(C2535,'様式Ⅲ－1(女子)'!$D$19:$D$89,'様式Ⅲ－1(女子)'!$J$19:$J$89)</f>
        <v>0</v>
      </c>
    </row>
    <row r="2536" spans="1:9">
      <c r="A2536" s="265">
        <v>4535</v>
      </c>
      <c r="I2536" s="28">
        <f>_xlfn.XLOOKUP(C2536,'様式Ⅲ－1(女子)'!$D$19:$D$89,'様式Ⅲ－1(女子)'!$J$19:$J$89)</f>
        <v>0</v>
      </c>
    </row>
    <row r="2537" spans="1:9">
      <c r="A2537" s="265">
        <v>4536</v>
      </c>
      <c r="I2537" s="28">
        <f>_xlfn.XLOOKUP(C2537,'様式Ⅲ－1(女子)'!$D$19:$D$89,'様式Ⅲ－1(女子)'!$J$19:$J$89)</f>
        <v>0</v>
      </c>
    </row>
    <row r="2538" spans="1:9">
      <c r="A2538" s="265">
        <v>4537</v>
      </c>
      <c r="I2538" s="28">
        <f>_xlfn.XLOOKUP(C2538,'様式Ⅲ－1(女子)'!$D$19:$D$89,'様式Ⅲ－1(女子)'!$J$19:$J$89)</f>
        <v>0</v>
      </c>
    </row>
    <row r="2539" spans="1:9">
      <c r="A2539" s="265">
        <v>4538</v>
      </c>
      <c r="I2539" s="28">
        <f>_xlfn.XLOOKUP(C2539,'様式Ⅲ－1(女子)'!$D$19:$D$89,'様式Ⅲ－1(女子)'!$J$19:$J$89)</f>
        <v>0</v>
      </c>
    </row>
    <row r="2540" spans="1:9">
      <c r="A2540" s="265">
        <v>4539</v>
      </c>
      <c r="I2540" s="28">
        <f>_xlfn.XLOOKUP(C2540,'様式Ⅲ－1(女子)'!$D$19:$D$89,'様式Ⅲ－1(女子)'!$J$19:$J$89)</f>
        <v>0</v>
      </c>
    </row>
    <row r="2541" spans="1:9">
      <c r="A2541" s="265">
        <v>4540</v>
      </c>
      <c r="I2541" s="28">
        <f>_xlfn.XLOOKUP(C2541,'様式Ⅲ－1(女子)'!$D$19:$D$89,'様式Ⅲ－1(女子)'!$J$19:$J$89)</f>
        <v>0</v>
      </c>
    </row>
    <row r="2542" spans="1:9">
      <c r="A2542" s="265">
        <v>4541</v>
      </c>
      <c r="I2542" s="28">
        <f>_xlfn.XLOOKUP(C2542,'様式Ⅲ－1(女子)'!$D$19:$D$89,'様式Ⅲ－1(女子)'!$J$19:$J$89)</f>
        <v>0</v>
      </c>
    </row>
    <row r="2543" spans="1:9">
      <c r="A2543" s="265">
        <v>4542</v>
      </c>
      <c r="I2543" s="28">
        <f>_xlfn.XLOOKUP(C2543,'様式Ⅲ－1(女子)'!$D$19:$D$89,'様式Ⅲ－1(女子)'!$J$19:$J$89)</f>
        <v>0</v>
      </c>
    </row>
    <row r="2544" spans="1:9">
      <c r="A2544" s="265">
        <v>4543</v>
      </c>
      <c r="I2544" s="28">
        <f>_xlfn.XLOOKUP(C2544,'様式Ⅲ－1(女子)'!$D$19:$D$89,'様式Ⅲ－1(女子)'!$J$19:$J$89)</f>
        <v>0</v>
      </c>
    </row>
    <row r="2545" spans="1:9">
      <c r="A2545" s="265">
        <v>4544</v>
      </c>
      <c r="I2545" s="28">
        <f>_xlfn.XLOOKUP(C2545,'様式Ⅲ－1(女子)'!$D$19:$D$89,'様式Ⅲ－1(女子)'!$J$19:$J$89)</f>
        <v>0</v>
      </c>
    </row>
    <row r="2546" spans="1:9">
      <c r="A2546" s="265">
        <v>4545</v>
      </c>
      <c r="I2546" s="28">
        <f>_xlfn.XLOOKUP(C2546,'様式Ⅲ－1(女子)'!$D$19:$D$89,'様式Ⅲ－1(女子)'!$J$19:$J$89)</f>
        <v>0</v>
      </c>
    </row>
    <row r="2547" spans="1:9">
      <c r="A2547" s="265">
        <v>4546</v>
      </c>
      <c r="I2547" s="28">
        <f>_xlfn.XLOOKUP(C2547,'様式Ⅲ－1(女子)'!$D$19:$D$89,'様式Ⅲ－1(女子)'!$J$19:$J$89)</f>
        <v>0</v>
      </c>
    </row>
    <row r="2548" spans="1:9">
      <c r="A2548" s="265">
        <v>4547</v>
      </c>
      <c r="I2548" s="28">
        <f>_xlfn.XLOOKUP(C2548,'様式Ⅲ－1(女子)'!$D$19:$D$89,'様式Ⅲ－1(女子)'!$J$19:$J$89)</f>
        <v>0</v>
      </c>
    </row>
    <row r="2549" spans="1:9">
      <c r="A2549" s="265">
        <v>4548</v>
      </c>
      <c r="I2549" s="28">
        <f>_xlfn.XLOOKUP(C2549,'様式Ⅲ－1(女子)'!$D$19:$D$89,'様式Ⅲ－1(女子)'!$J$19:$J$89)</f>
        <v>0</v>
      </c>
    </row>
    <row r="2550" spans="1:9">
      <c r="A2550" s="265">
        <v>4549</v>
      </c>
      <c r="I2550" s="28">
        <f>_xlfn.XLOOKUP(C2550,'様式Ⅲ－1(女子)'!$D$19:$D$89,'様式Ⅲ－1(女子)'!$J$19:$J$89)</f>
        <v>0</v>
      </c>
    </row>
    <row r="2551" spans="1:9">
      <c r="A2551" s="265">
        <v>4550</v>
      </c>
      <c r="I2551" s="28">
        <f>_xlfn.XLOOKUP(C2551,'様式Ⅲ－1(女子)'!$D$19:$D$89,'様式Ⅲ－1(女子)'!$J$19:$J$89)</f>
        <v>0</v>
      </c>
    </row>
    <row r="2552" spans="1:9">
      <c r="A2552" s="265">
        <v>4551</v>
      </c>
      <c r="I2552" s="28">
        <f>_xlfn.XLOOKUP(C2552,'様式Ⅲ－1(女子)'!$D$19:$D$89,'様式Ⅲ－1(女子)'!$J$19:$J$89)</f>
        <v>0</v>
      </c>
    </row>
    <row r="2553" spans="1:9">
      <c r="A2553" s="265">
        <v>4552</v>
      </c>
      <c r="I2553" s="28">
        <f>_xlfn.XLOOKUP(C2553,'様式Ⅲ－1(女子)'!$D$19:$D$89,'様式Ⅲ－1(女子)'!$J$19:$J$89)</f>
        <v>0</v>
      </c>
    </row>
    <row r="2554" spans="1:9">
      <c r="A2554" s="265">
        <v>4553</v>
      </c>
      <c r="I2554" s="28">
        <f>_xlfn.XLOOKUP(C2554,'様式Ⅲ－1(女子)'!$D$19:$D$89,'様式Ⅲ－1(女子)'!$J$19:$J$89)</f>
        <v>0</v>
      </c>
    </row>
    <row r="2555" spans="1:9">
      <c r="A2555" s="265">
        <v>4554</v>
      </c>
      <c r="I2555" s="28">
        <f>_xlfn.XLOOKUP(C2555,'様式Ⅲ－1(女子)'!$D$19:$D$89,'様式Ⅲ－1(女子)'!$J$19:$J$89)</f>
        <v>0</v>
      </c>
    </row>
    <row r="2556" spans="1:9">
      <c r="A2556" s="265">
        <v>4555</v>
      </c>
      <c r="I2556" s="28">
        <f>_xlfn.XLOOKUP(C2556,'様式Ⅲ－1(女子)'!$D$19:$D$89,'様式Ⅲ－1(女子)'!$J$19:$J$89)</f>
        <v>0</v>
      </c>
    </row>
    <row r="2557" spans="1:9">
      <c r="A2557" s="265">
        <v>4556</v>
      </c>
      <c r="I2557" s="28">
        <f>_xlfn.XLOOKUP(C2557,'様式Ⅲ－1(女子)'!$D$19:$D$89,'様式Ⅲ－1(女子)'!$J$19:$J$89)</f>
        <v>0</v>
      </c>
    </row>
    <row r="2558" spans="1:9">
      <c r="A2558" s="265">
        <v>4557</v>
      </c>
      <c r="I2558" s="28">
        <f>_xlfn.XLOOKUP(C2558,'様式Ⅲ－1(女子)'!$D$19:$D$89,'様式Ⅲ－1(女子)'!$J$19:$J$89)</f>
        <v>0</v>
      </c>
    </row>
    <row r="2559" spans="1:9">
      <c r="A2559" s="265">
        <v>4558</v>
      </c>
      <c r="I2559" s="28">
        <f>_xlfn.XLOOKUP(C2559,'様式Ⅲ－1(女子)'!$D$19:$D$89,'様式Ⅲ－1(女子)'!$J$19:$J$89)</f>
        <v>0</v>
      </c>
    </row>
    <row r="2560" spans="1:9">
      <c r="A2560" s="265">
        <v>4559</v>
      </c>
      <c r="I2560" s="28">
        <f>_xlfn.XLOOKUP(C2560,'様式Ⅲ－1(女子)'!$D$19:$D$89,'様式Ⅲ－1(女子)'!$J$19:$J$89)</f>
        <v>0</v>
      </c>
    </row>
    <row r="2561" spans="1:9">
      <c r="A2561" s="265">
        <v>4560</v>
      </c>
      <c r="I2561" s="28">
        <f>_xlfn.XLOOKUP(C2561,'様式Ⅲ－1(女子)'!$D$19:$D$89,'様式Ⅲ－1(女子)'!$J$19:$J$89)</f>
        <v>0</v>
      </c>
    </row>
    <row r="2562" spans="1:9">
      <c r="A2562" s="265">
        <v>4561</v>
      </c>
      <c r="I2562" s="28">
        <f>_xlfn.XLOOKUP(C2562,'様式Ⅲ－1(女子)'!$D$19:$D$89,'様式Ⅲ－1(女子)'!$J$19:$J$89)</f>
        <v>0</v>
      </c>
    </row>
    <row r="2563" spans="1:9">
      <c r="A2563" s="265">
        <v>4562</v>
      </c>
      <c r="I2563" s="28">
        <f>_xlfn.XLOOKUP(C2563,'様式Ⅲ－1(女子)'!$D$19:$D$89,'様式Ⅲ－1(女子)'!$J$19:$J$89)</f>
        <v>0</v>
      </c>
    </row>
    <row r="2564" spans="1:9">
      <c r="A2564" s="265">
        <v>4563</v>
      </c>
      <c r="I2564" s="28">
        <f>_xlfn.XLOOKUP(C2564,'様式Ⅲ－1(女子)'!$D$19:$D$89,'様式Ⅲ－1(女子)'!$J$19:$J$89)</f>
        <v>0</v>
      </c>
    </row>
    <row r="2565" spans="1:9">
      <c r="A2565" s="265">
        <v>4564</v>
      </c>
      <c r="I2565" s="28">
        <f>_xlfn.XLOOKUP(C2565,'様式Ⅲ－1(女子)'!$D$19:$D$89,'様式Ⅲ－1(女子)'!$J$19:$J$89)</f>
        <v>0</v>
      </c>
    </row>
    <row r="2566" spans="1:9">
      <c r="A2566" s="265">
        <v>4565</v>
      </c>
      <c r="I2566" s="28">
        <f>_xlfn.XLOOKUP(C2566,'様式Ⅲ－1(女子)'!$D$19:$D$89,'様式Ⅲ－1(女子)'!$J$19:$J$89)</f>
        <v>0</v>
      </c>
    </row>
    <row r="2567" spans="1:9">
      <c r="A2567" s="265">
        <v>4566</v>
      </c>
      <c r="I2567" s="28">
        <f>_xlfn.XLOOKUP(C2567,'様式Ⅲ－1(女子)'!$D$19:$D$89,'様式Ⅲ－1(女子)'!$J$19:$J$89)</f>
        <v>0</v>
      </c>
    </row>
    <row r="2568" spans="1:9">
      <c r="A2568" s="265">
        <v>4567</v>
      </c>
      <c r="I2568" s="28">
        <f>_xlfn.XLOOKUP(C2568,'様式Ⅲ－1(女子)'!$D$19:$D$89,'様式Ⅲ－1(女子)'!$J$19:$J$89)</f>
        <v>0</v>
      </c>
    </row>
    <row r="2569" spans="1:9">
      <c r="A2569" s="265">
        <v>4568</v>
      </c>
      <c r="I2569" s="28">
        <f>_xlfn.XLOOKUP(C2569,'様式Ⅲ－1(女子)'!$D$19:$D$89,'様式Ⅲ－1(女子)'!$J$19:$J$89)</f>
        <v>0</v>
      </c>
    </row>
    <row r="2570" spans="1:9">
      <c r="A2570" s="265">
        <v>4569</v>
      </c>
      <c r="I2570" s="28">
        <f>_xlfn.XLOOKUP(C2570,'様式Ⅲ－1(女子)'!$D$19:$D$89,'様式Ⅲ－1(女子)'!$J$19:$J$89)</f>
        <v>0</v>
      </c>
    </row>
    <row r="2571" spans="1:9">
      <c r="A2571" s="265">
        <v>4570</v>
      </c>
      <c r="I2571" s="28">
        <f>_xlfn.XLOOKUP(C2571,'様式Ⅲ－1(女子)'!$D$19:$D$89,'様式Ⅲ－1(女子)'!$J$19:$J$89)</f>
        <v>0</v>
      </c>
    </row>
    <row r="2572" spans="1:9">
      <c r="A2572" s="265">
        <v>4571</v>
      </c>
      <c r="I2572" s="28">
        <f>_xlfn.XLOOKUP(C2572,'様式Ⅲ－1(女子)'!$D$19:$D$89,'様式Ⅲ－1(女子)'!$J$19:$J$89)</f>
        <v>0</v>
      </c>
    </row>
    <row r="2573" spans="1:9">
      <c r="A2573" s="265">
        <v>4572</v>
      </c>
      <c r="I2573" s="28">
        <f>_xlfn.XLOOKUP(C2573,'様式Ⅲ－1(女子)'!$D$19:$D$89,'様式Ⅲ－1(女子)'!$J$19:$J$89)</f>
        <v>0</v>
      </c>
    </row>
    <row r="2574" spans="1:9">
      <c r="A2574" s="265">
        <v>4573</v>
      </c>
      <c r="I2574" s="28">
        <f>_xlfn.XLOOKUP(C2574,'様式Ⅲ－1(女子)'!$D$19:$D$89,'様式Ⅲ－1(女子)'!$J$19:$J$89)</f>
        <v>0</v>
      </c>
    </row>
    <row r="2575" spans="1:9">
      <c r="A2575" s="265">
        <v>4574</v>
      </c>
      <c r="I2575" s="28">
        <f>_xlfn.XLOOKUP(C2575,'様式Ⅲ－1(女子)'!$D$19:$D$89,'様式Ⅲ－1(女子)'!$J$19:$J$89)</f>
        <v>0</v>
      </c>
    </row>
    <row r="2576" spans="1:9">
      <c r="A2576" s="265">
        <v>4575</v>
      </c>
      <c r="I2576" s="28">
        <f>_xlfn.XLOOKUP(C2576,'様式Ⅲ－1(女子)'!$D$19:$D$89,'様式Ⅲ－1(女子)'!$J$19:$J$89)</f>
        <v>0</v>
      </c>
    </row>
    <row r="2577" spans="1:9">
      <c r="A2577" s="265">
        <v>4576</v>
      </c>
      <c r="I2577" s="28">
        <f>_xlfn.XLOOKUP(C2577,'様式Ⅲ－1(女子)'!$D$19:$D$89,'様式Ⅲ－1(女子)'!$J$19:$J$89)</f>
        <v>0</v>
      </c>
    </row>
    <row r="2578" spans="1:9">
      <c r="A2578" s="265">
        <v>4577</v>
      </c>
      <c r="I2578" s="28">
        <f>_xlfn.XLOOKUP(C2578,'様式Ⅲ－1(女子)'!$D$19:$D$89,'様式Ⅲ－1(女子)'!$J$19:$J$89)</f>
        <v>0</v>
      </c>
    </row>
    <row r="2579" spans="1:9">
      <c r="A2579" s="265">
        <v>4578</v>
      </c>
      <c r="I2579" s="28">
        <f>_xlfn.XLOOKUP(C2579,'様式Ⅲ－1(女子)'!$D$19:$D$89,'様式Ⅲ－1(女子)'!$J$19:$J$89)</f>
        <v>0</v>
      </c>
    </row>
    <row r="2580" spans="1:9">
      <c r="A2580" s="265">
        <v>4579</v>
      </c>
      <c r="I2580" s="28">
        <f>_xlfn.XLOOKUP(C2580,'様式Ⅲ－1(女子)'!$D$19:$D$89,'様式Ⅲ－1(女子)'!$J$19:$J$89)</f>
        <v>0</v>
      </c>
    </row>
    <row r="2581" spans="1:9">
      <c r="A2581" s="265">
        <v>4580</v>
      </c>
      <c r="I2581" s="28">
        <f>_xlfn.XLOOKUP(C2581,'様式Ⅲ－1(女子)'!$D$19:$D$89,'様式Ⅲ－1(女子)'!$J$19:$J$89)</f>
        <v>0</v>
      </c>
    </row>
    <row r="2582" spans="1:9">
      <c r="A2582" s="265">
        <v>4581</v>
      </c>
      <c r="I2582" s="28">
        <f>_xlfn.XLOOKUP(C2582,'様式Ⅲ－1(女子)'!$D$19:$D$89,'様式Ⅲ－1(女子)'!$J$19:$J$89)</f>
        <v>0</v>
      </c>
    </row>
    <row r="2583" spans="1:9">
      <c r="A2583" s="265">
        <v>4582</v>
      </c>
      <c r="I2583" s="28">
        <f>_xlfn.XLOOKUP(C2583,'様式Ⅲ－1(女子)'!$D$19:$D$89,'様式Ⅲ－1(女子)'!$J$19:$J$89)</f>
        <v>0</v>
      </c>
    </row>
    <row r="2584" spans="1:9">
      <c r="A2584" s="265">
        <v>4583</v>
      </c>
      <c r="I2584" s="28">
        <f>_xlfn.XLOOKUP(C2584,'様式Ⅲ－1(女子)'!$D$19:$D$89,'様式Ⅲ－1(女子)'!$J$19:$J$89)</f>
        <v>0</v>
      </c>
    </row>
    <row r="2585" spans="1:9">
      <c r="A2585" s="265">
        <v>4584</v>
      </c>
      <c r="I2585" s="28">
        <f>_xlfn.XLOOKUP(C2585,'様式Ⅲ－1(女子)'!$D$19:$D$89,'様式Ⅲ－1(女子)'!$J$19:$J$89)</f>
        <v>0</v>
      </c>
    </row>
    <row r="2586" spans="1:9">
      <c r="A2586" s="265">
        <v>4585</v>
      </c>
      <c r="I2586" s="28">
        <f>_xlfn.XLOOKUP(C2586,'様式Ⅲ－1(女子)'!$D$19:$D$89,'様式Ⅲ－1(女子)'!$J$19:$J$89)</f>
        <v>0</v>
      </c>
    </row>
    <row r="2587" spans="1:9">
      <c r="A2587" s="265">
        <v>4586</v>
      </c>
      <c r="I2587" s="28">
        <f>_xlfn.XLOOKUP(C2587,'様式Ⅲ－1(女子)'!$D$19:$D$89,'様式Ⅲ－1(女子)'!$J$19:$J$89)</f>
        <v>0</v>
      </c>
    </row>
    <row r="2588" spans="1:9">
      <c r="A2588" s="265">
        <v>4587</v>
      </c>
      <c r="I2588" s="28">
        <f>_xlfn.XLOOKUP(C2588,'様式Ⅲ－1(女子)'!$D$19:$D$89,'様式Ⅲ－1(女子)'!$J$19:$J$89)</f>
        <v>0</v>
      </c>
    </row>
    <row r="2589" spans="1:9">
      <c r="A2589" s="265">
        <v>4588</v>
      </c>
      <c r="I2589" s="28">
        <f>_xlfn.XLOOKUP(C2589,'様式Ⅲ－1(女子)'!$D$19:$D$89,'様式Ⅲ－1(女子)'!$J$19:$J$89)</f>
        <v>0</v>
      </c>
    </row>
    <row r="2590" spans="1:9">
      <c r="A2590" s="265">
        <v>4589</v>
      </c>
      <c r="I2590" s="28">
        <f>_xlfn.XLOOKUP(C2590,'様式Ⅲ－1(女子)'!$D$19:$D$89,'様式Ⅲ－1(女子)'!$J$19:$J$89)</f>
        <v>0</v>
      </c>
    </row>
    <row r="2591" spans="1:9">
      <c r="A2591" s="265">
        <v>4590</v>
      </c>
      <c r="I2591" s="28">
        <f>_xlfn.XLOOKUP(C2591,'様式Ⅲ－1(女子)'!$D$19:$D$89,'様式Ⅲ－1(女子)'!$J$19:$J$89)</f>
        <v>0</v>
      </c>
    </row>
    <row r="2592" spans="1:9">
      <c r="A2592" s="265">
        <v>4591</v>
      </c>
      <c r="I2592" s="28">
        <f>_xlfn.XLOOKUP(C2592,'様式Ⅲ－1(女子)'!$D$19:$D$89,'様式Ⅲ－1(女子)'!$J$19:$J$89)</f>
        <v>0</v>
      </c>
    </row>
    <row r="2593" spans="1:9">
      <c r="A2593" s="265">
        <v>4592</v>
      </c>
      <c r="I2593" s="28">
        <f>_xlfn.XLOOKUP(C2593,'様式Ⅲ－1(女子)'!$D$19:$D$89,'様式Ⅲ－1(女子)'!$J$19:$J$89)</f>
        <v>0</v>
      </c>
    </row>
    <row r="2594" spans="1:9">
      <c r="A2594" s="265">
        <v>4593</v>
      </c>
      <c r="I2594" s="28">
        <f>_xlfn.XLOOKUP(C2594,'様式Ⅲ－1(女子)'!$D$19:$D$89,'様式Ⅲ－1(女子)'!$J$19:$J$89)</f>
        <v>0</v>
      </c>
    </row>
    <row r="2595" spans="1:9">
      <c r="A2595" s="265">
        <v>4594</v>
      </c>
      <c r="I2595" s="28">
        <f>_xlfn.XLOOKUP(C2595,'様式Ⅲ－1(女子)'!$D$19:$D$89,'様式Ⅲ－1(女子)'!$J$19:$J$89)</f>
        <v>0</v>
      </c>
    </row>
    <row r="2596" spans="1:9">
      <c r="A2596" s="265">
        <v>4595</v>
      </c>
      <c r="I2596" s="28">
        <f>_xlfn.XLOOKUP(C2596,'様式Ⅲ－1(女子)'!$D$19:$D$89,'様式Ⅲ－1(女子)'!$J$19:$J$89)</f>
        <v>0</v>
      </c>
    </row>
    <row r="2597" spans="1:9">
      <c r="A2597" s="265">
        <v>4596</v>
      </c>
      <c r="I2597" s="28">
        <f>_xlfn.XLOOKUP(C2597,'様式Ⅲ－1(女子)'!$D$19:$D$89,'様式Ⅲ－1(女子)'!$J$19:$J$89)</f>
        <v>0</v>
      </c>
    </row>
    <row r="2598" spans="1:9">
      <c r="A2598" s="265">
        <v>4597</v>
      </c>
      <c r="I2598" s="28">
        <f>_xlfn.XLOOKUP(C2598,'様式Ⅲ－1(女子)'!$D$19:$D$89,'様式Ⅲ－1(女子)'!$J$19:$J$89)</f>
        <v>0</v>
      </c>
    </row>
    <row r="2599" spans="1:9">
      <c r="A2599" s="265">
        <v>4598</v>
      </c>
      <c r="I2599" s="28">
        <f>_xlfn.XLOOKUP(C2599,'様式Ⅲ－1(女子)'!$D$19:$D$89,'様式Ⅲ－1(女子)'!$J$19:$J$89)</f>
        <v>0</v>
      </c>
    </row>
    <row r="2600" spans="1:9">
      <c r="A2600" s="265">
        <v>4599</v>
      </c>
      <c r="I2600" s="28">
        <f>_xlfn.XLOOKUP(C2600,'様式Ⅲ－1(女子)'!$D$19:$D$89,'様式Ⅲ－1(女子)'!$J$19:$J$89)</f>
        <v>0</v>
      </c>
    </row>
    <row r="2601" spans="1:9">
      <c r="A2601" s="265">
        <v>4600</v>
      </c>
      <c r="I2601" s="28">
        <f>_xlfn.XLOOKUP(C2601,'様式Ⅲ－1(女子)'!$D$19:$D$89,'様式Ⅲ－1(女子)'!$J$19:$J$89)</f>
        <v>0</v>
      </c>
    </row>
    <row r="2602" spans="1:9">
      <c r="A2602" s="265">
        <v>4601</v>
      </c>
      <c r="I2602" s="28">
        <f>_xlfn.XLOOKUP(C2602,'様式Ⅲ－1(女子)'!$D$19:$D$89,'様式Ⅲ－1(女子)'!$J$19:$J$89)</f>
        <v>0</v>
      </c>
    </row>
    <row r="2603" spans="1:9">
      <c r="A2603" s="265">
        <v>4602</v>
      </c>
      <c r="I2603" s="28">
        <f>_xlfn.XLOOKUP(C2603,'様式Ⅲ－1(女子)'!$D$19:$D$89,'様式Ⅲ－1(女子)'!$J$19:$J$89)</f>
        <v>0</v>
      </c>
    </row>
    <row r="2604" spans="1:9">
      <c r="A2604" s="265">
        <v>4603</v>
      </c>
      <c r="I2604" s="28">
        <f>_xlfn.XLOOKUP(C2604,'様式Ⅲ－1(女子)'!$D$19:$D$89,'様式Ⅲ－1(女子)'!$J$19:$J$89)</f>
        <v>0</v>
      </c>
    </row>
    <row r="2605" spans="1:9">
      <c r="A2605" s="265">
        <v>4604</v>
      </c>
      <c r="I2605" s="28">
        <f>_xlfn.XLOOKUP(C2605,'様式Ⅲ－1(女子)'!$D$19:$D$89,'様式Ⅲ－1(女子)'!$J$19:$J$89)</f>
        <v>0</v>
      </c>
    </row>
    <row r="2606" spans="1:9">
      <c r="A2606" s="265">
        <v>4605</v>
      </c>
      <c r="I2606" s="28">
        <f>_xlfn.XLOOKUP(C2606,'様式Ⅲ－1(女子)'!$D$19:$D$89,'様式Ⅲ－1(女子)'!$J$19:$J$89)</f>
        <v>0</v>
      </c>
    </row>
    <row r="2607" spans="1:9">
      <c r="A2607" s="265">
        <v>4606</v>
      </c>
      <c r="I2607" s="28">
        <f>_xlfn.XLOOKUP(C2607,'様式Ⅲ－1(女子)'!$D$19:$D$89,'様式Ⅲ－1(女子)'!$J$19:$J$89)</f>
        <v>0</v>
      </c>
    </row>
    <row r="2608" spans="1:9">
      <c r="A2608" s="265">
        <v>4607</v>
      </c>
      <c r="I2608" s="28">
        <f>_xlfn.XLOOKUP(C2608,'様式Ⅲ－1(女子)'!$D$19:$D$89,'様式Ⅲ－1(女子)'!$J$19:$J$89)</f>
        <v>0</v>
      </c>
    </row>
    <row r="2609" spans="1:9">
      <c r="A2609" s="265">
        <v>4608</v>
      </c>
      <c r="I2609" s="28">
        <f>_xlfn.XLOOKUP(C2609,'様式Ⅲ－1(女子)'!$D$19:$D$89,'様式Ⅲ－1(女子)'!$J$19:$J$89)</f>
        <v>0</v>
      </c>
    </row>
    <row r="2610" spans="1:9">
      <c r="A2610" s="265">
        <v>4609</v>
      </c>
      <c r="I2610" s="28">
        <f>_xlfn.XLOOKUP(C2610,'様式Ⅲ－1(女子)'!$D$19:$D$89,'様式Ⅲ－1(女子)'!$J$19:$J$89)</f>
        <v>0</v>
      </c>
    </row>
    <row r="2611" spans="1:9">
      <c r="A2611" s="265">
        <v>4610</v>
      </c>
      <c r="I2611" s="28">
        <f>_xlfn.XLOOKUP(C2611,'様式Ⅲ－1(女子)'!$D$19:$D$89,'様式Ⅲ－1(女子)'!$J$19:$J$89)</f>
        <v>0</v>
      </c>
    </row>
    <row r="2612" spans="1:9">
      <c r="A2612" s="265">
        <v>4611</v>
      </c>
      <c r="I2612" s="28">
        <f>_xlfn.XLOOKUP(C2612,'様式Ⅲ－1(女子)'!$D$19:$D$89,'様式Ⅲ－1(女子)'!$J$19:$J$89)</f>
        <v>0</v>
      </c>
    </row>
    <row r="2613" spans="1:9">
      <c r="A2613" s="265">
        <v>4612</v>
      </c>
      <c r="I2613" s="28">
        <f>_xlfn.XLOOKUP(C2613,'様式Ⅲ－1(女子)'!$D$19:$D$89,'様式Ⅲ－1(女子)'!$J$19:$J$89)</f>
        <v>0</v>
      </c>
    </row>
    <row r="2614" spans="1:9">
      <c r="A2614" s="265">
        <v>4613</v>
      </c>
      <c r="I2614" s="28">
        <f>_xlfn.XLOOKUP(C2614,'様式Ⅲ－1(女子)'!$D$19:$D$89,'様式Ⅲ－1(女子)'!$J$19:$J$89)</f>
        <v>0</v>
      </c>
    </row>
    <row r="2615" spans="1:9">
      <c r="A2615" s="265">
        <v>4614</v>
      </c>
      <c r="I2615" s="28">
        <f>_xlfn.XLOOKUP(C2615,'様式Ⅲ－1(女子)'!$D$19:$D$89,'様式Ⅲ－1(女子)'!$J$19:$J$89)</f>
        <v>0</v>
      </c>
    </row>
    <row r="2616" spans="1:9">
      <c r="A2616" s="265">
        <v>4615</v>
      </c>
      <c r="I2616" s="28">
        <f>_xlfn.XLOOKUP(C2616,'様式Ⅲ－1(女子)'!$D$19:$D$89,'様式Ⅲ－1(女子)'!$J$19:$J$89)</f>
        <v>0</v>
      </c>
    </row>
    <row r="2617" spans="1:9">
      <c r="A2617" s="265">
        <v>4616</v>
      </c>
      <c r="I2617" s="28">
        <f>_xlfn.XLOOKUP(C2617,'様式Ⅲ－1(女子)'!$D$19:$D$89,'様式Ⅲ－1(女子)'!$J$19:$J$89)</f>
        <v>0</v>
      </c>
    </row>
    <row r="2618" spans="1:9">
      <c r="A2618" s="265">
        <v>4617</v>
      </c>
      <c r="I2618" s="28">
        <f>_xlfn.XLOOKUP(C2618,'様式Ⅲ－1(女子)'!$D$19:$D$89,'様式Ⅲ－1(女子)'!$J$19:$J$89)</f>
        <v>0</v>
      </c>
    </row>
    <row r="2619" spans="1:9">
      <c r="A2619" s="265">
        <v>4618</v>
      </c>
      <c r="I2619" s="28">
        <f>_xlfn.XLOOKUP(C2619,'様式Ⅲ－1(女子)'!$D$19:$D$89,'様式Ⅲ－1(女子)'!$J$19:$J$89)</f>
        <v>0</v>
      </c>
    </row>
    <row r="2620" spans="1:9">
      <c r="A2620" s="265">
        <v>4619</v>
      </c>
      <c r="I2620" s="28">
        <f>_xlfn.XLOOKUP(C2620,'様式Ⅲ－1(女子)'!$D$19:$D$89,'様式Ⅲ－1(女子)'!$J$19:$J$89)</f>
        <v>0</v>
      </c>
    </row>
    <row r="2621" spans="1:9">
      <c r="A2621" s="265">
        <v>4620</v>
      </c>
      <c r="I2621" s="28">
        <f>_xlfn.XLOOKUP(C2621,'様式Ⅲ－1(女子)'!$D$19:$D$89,'様式Ⅲ－1(女子)'!$J$19:$J$89)</f>
        <v>0</v>
      </c>
    </row>
    <row r="2622" spans="1:9">
      <c r="A2622" s="265">
        <v>4621</v>
      </c>
      <c r="I2622" s="28">
        <f>_xlfn.XLOOKUP(C2622,'様式Ⅲ－1(女子)'!$D$19:$D$89,'様式Ⅲ－1(女子)'!$J$19:$J$89)</f>
        <v>0</v>
      </c>
    </row>
    <row r="2623" spans="1:9">
      <c r="A2623" s="265">
        <v>4622</v>
      </c>
      <c r="I2623" s="28">
        <f>_xlfn.XLOOKUP(C2623,'様式Ⅲ－1(女子)'!$D$19:$D$89,'様式Ⅲ－1(女子)'!$J$19:$J$89)</f>
        <v>0</v>
      </c>
    </row>
    <row r="2624" spans="1:9">
      <c r="A2624" s="265">
        <v>4623</v>
      </c>
      <c r="I2624" s="28">
        <f>_xlfn.XLOOKUP(C2624,'様式Ⅲ－1(女子)'!$D$19:$D$89,'様式Ⅲ－1(女子)'!$J$19:$J$89)</f>
        <v>0</v>
      </c>
    </row>
    <row r="2625" spans="1:9">
      <c r="A2625" s="265">
        <v>4624</v>
      </c>
      <c r="I2625" s="28">
        <f>_xlfn.XLOOKUP(C2625,'様式Ⅲ－1(女子)'!$D$19:$D$89,'様式Ⅲ－1(女子)'!$J$19:$J$89)</f>
        <v>0</v>
      </c>
    </row>
    <row r="2626" spans="1:9">
      <c r="A2626" s="265">
        <v>4625</v>
      </c>
      <c r="I2626" s="28">
        <f>_xlfn.XLOOKUP(C2626,'様式Ⅲ－1(女子)'!$D$19:$D$89,'様式Ⅲ－1(女子)'!$J$19:$J$89)</f>
        <v>0</v>
      </c>
    </row>
    <row r="2627" spans="1:9">
      <c r="A2627" s="265">
        <v>4626</v>
      </c>
      <c r="I2627" s="28">
        <f>_xlfn.XLOOKUP(C2627,'様式Ⅲ－1(女子)'!$D$19:$D$89,'様式Ⅲ－1(女子)'!$J$19:$J$89)</f>
        <v>0</v>
      </c>
    </row>
    <row r="2628" spans="1:9">
      <c r="A2628" s="265">
        <v>4627</v>
      </c>
      <c r="I2628" s="28">
        <f>_xlfn.XLOOKUP(C2628,'様式Ⅲ－1(女子)'!$D$19:$D$89,'様式Ⅲ－1(女子)'!$J$19:$J$89)</f>
        <v>0</v>
      </c>
    </row>
    <row r="2629" spans="1:9">
      <c r="A2629" s="265">
        <v>4628</v>
      </c>
      <c r="I2629" s="28">
        <f>_xlfn.XLOOKUP(C2629,'様式Ⅲ－1(女子)'!$D$19:$D$89,'様式Ⅲ－1(女子)'!$J$19:$J$89)</f>
        <v>0</v>
      </c>
    </row>
    <row r="2630" spans="1:9">
      <c r="A2630" s="265">
        <v>4629</v>
      </c>
      <c r="I2630" s="28">
        <f>_xlfn.XLOOKUP(C2630,'様式Ⅲ－1(女子)'!$D$19:$D$89,'様式Ⅲ－1(女子)'!$J$19:$J$89)</f>
        <v>0</v>
      </c>
    </row>
    <row r="2631" spans="1:9">
      <c r="A2631" s="265">
        <v>4630</v>
      </c>
      <c r="I2631" s="28">
        <f>_xlfn.XLOOKUP(C2631,'様式Ⅲ－1(女子)'!$D$19:$D$89,'様式Ⅲ－1(女子)'!$J$19:$J$89)</f>
        <v>0</v>
      </c>
    </row>
    <row r="2632" spans="1:9">
      <c r="A2632" s="265">
        <v>4631</v>
      </c>
      <c r="I2632" s="28">
        <f>_xlfn.XLOOKUP(C2632,'様式Ⅲ－1(女子)'!$D$19:$D$89,'様式Ⅲ－1(女子)'!$J$19:$J$89)</f>
        <v>0</v>
      </c>
    </row>
    <row r="2633" spans="1:9">
      <c r="A2633" s="265">
        <v>4632</v>
      </c>
      <c r="I2633" s="28">
        <f>_xlfn.XLOOKUP(C2633,'様式Ⅲ－1(女子)'!$D$19:$D$89,'様式Ⅲ－1(女子)'!$J$19:$J$89)</f>
        <v>0</v>
      </c>
    </row>
    <row r="2634" spans="1:9">
      <c r="A2634" s="265">
        <v>4633</v>
      </c>
      <c r="I2634" s="28">
        <f>_xlfn.XLOOKUP(C2634,'様式Ⅲ－1(女子)'!$D$19:$D$89,'様式Ⅲ－1(女子)'!$J$19:$J$89)</f>
        <v>0</v>
      </c>
    </row>
    <row r="2635" spans="1:9">
      <c r="A2635" s="265">
        <v>4634</v>
      </c>
      <c r="I2635" s="28">
        <f>_xlfn.XLOOKUP(C2635,'様式Ⅲ－1(女子)'!$D$19:$D$89,'様式Ⅲ－1(女子)'!$J$19:$J$89)</f>
        <v>0</v>
      </c>
    </row>
    <row r="2636" spans="1:9">
      <c r="A2636" s="265">
        <v>4635</v>
      </c>
      <c r="I2636" s="28">
        <f>_xlfn.XLOOKUP(C2636,'様式Ⅲ－1(女子)'!$D$19:$D$89,'様式Ⅲ－1(女子)'!$J$19:$J$89)</f>
        <v>0</v>
      </c>
    </row>
    <row r="2637" spans="1:9">
      <c r="A2637" s="265">
        <v>4636</v>
      </c>
      <c r="I2637" s="28">
        <f>_xlfn.XLOOKUP(C2637,'様式Ⅲ－1(女子)'!$D$19:$D$89,'様式Ⅲ－1(女子)'!$J$19:$J$89)</f>
        <v>0</v>
      </c>
    </row>
    <row r="2638" spans="1:9">
      <c r="A2638" s="265">
        <v>4637</v>
      </c>
      <c r="I2638" s="28">
        <f>_xlfn.XLOOKUP(C2638,'様式Ⅲ－1(女子)'!$D$19:$D$89,'様式Ⅲ－1(女子)'!$J$19:$J$89)</f>
        <v>0</v>
      </c>
    </row>
    <row r="2639" spans="1:9">
      <c r="A2639" s="265">
        <v>4638</v>
      </c>
      <c r="I2639" s="28">
        <f>_xlfn.XLOOKUP(C2639,'様式Ⅲ－1(女子)'!$D$19:$D$89,'様式Ⅲ－1(女子)'!$J$19:$J$89)</f>
        <v>0</v>
      </c>
    </row>
    <row r="2640" spans="1:9">
      <c r="A2640" s="265">
        <v>4639</v>
      </c>
      <c r="I2640" s="28">
        <f>_xlfn.XLOOKUP(C2640,'様式Ⅲ－1(女子)'!$D$19:$D$89,'様式Ⅲ－1(女子)'!$J$19:$J$89)</f>
        <v>0</v>
      </c>
    </row>
    <row r="2641" spans="1:9">
      <c r="A2641" s="265">
        <v>4640</v>
      </c>
      <c r="I2641" s="28">
        <f>_xlfn.XLOOKUP(C2641,'様式Ⅲ－1(女子)'!$D$19:$D$89,'様式Ⅲ－1(女子)'!$J$19:$J$89)</f>
        <v>0</v>
      </c>
    </row>
    <row r="2642" spans="1:9">
      <c r="A2642" s="265">
        <v>4641</v>
      </c>
      <c r="I2642" s="28">
        <f>_xlfn.XLOOKUP(C2642,'様式Ⅲ－1(女子)'!$D$19:$D$89,'様式Ⅲ－1(女子)'!$J$19:$J$89)</f>
        <v>0</v>
      </c>
    </row>
    <row r="2643" spans="1:9">
      <c r="A2643" s="265">
        <v>4642</v>
      </c>
      <c r="I2643" s="28">
        <f>_xlfn.XLOOKUP(C2643,'様式Ⅲ－1(女子)'!$D$19:$D$89,'様式Ⅲ－1(女子)'!$J$19:$J$89)</f>
        <v>0</v>
      </c>
    </row>
    <row r="2644" spans="1:9">
      <c r="A2644" s="265">
        <v>4643</v>
      </c>
      <c r="I2644" s="28">
        <f>_xlfn.XLOOKUP(C2644,'様式Ⅲ－1(女子)'!$D$19:$D$89,'様式Ⅲ－1(女子)'!$J$19:$J$89)</f>
        <v>0</v>
      </c>
    </row>
    <row r="2645" spans="1:9">
      <c r="A2645" s="265">
        <v>4644</v>
      </c>
      <c r="I2645" s="28">
        <f>_xlfn.XLOOKUP(C2645,'様式Ⅲ－1(女子)'!$D$19:$D$89,'様式Ⅲ－1(女子)'!$J$19:$J$89)</f>
        <v>0</v>
      </c>
    </row>
    <row r="2646" spans="1:9">
      <c r="A2646" s="265">
        <v>4645</v>
      </c>
      <c r="I2646" s="28">
        <f>_xlfn.XLOOKUP(C2646,'様式Ⅲ－1(女子)'!$D$19:$D$89,'様式Ⅲ－1(女子)'!$J$19:$J$89)</f>
        <v>0</v>
      </c>
    </row>
    <row r="2647" spans="1:9">
      <c r="A2647" s="265">
        <v>4646</v>
      </c>
      <c r="I2647" s="28">
        <f>_xlfn.XLOOKUP(C2647,'様式Ⅲ－1(女子)'!$D$19:$D$89,'様式Ⅲ－1(女子)'!$J$19:$J$89)</f>
        <v>0</v>
      </c>
    </row>
    <row r="2648" spans="1:9">
      <c r="A2648" s="265">
        <v>4647</v>
      </c>
      <c r="I2648" s="28">
        <f>_xlfn.XLOOKUP(C2648,'様式Ⅲ－1(女子)'!$D$19:$D$89,'様式Ⅲ－1(女子)'!$J$19:$J$89)</f>
        <v>0</v>
      </c>
    </row>
    <row r="2649" spans="1:9">
      <c r="A2649" s="265">
        <v>4648</v>
      </c>
      <c r="I2649" s="28">
        <f>_xlfn.XLOOKUP(C2649,'様式Ⅲ－1(女子)'!$D$19:$D$89,'様式Ⅲ－1(女子)'!$J$19:$J$89)</f>
        <v>0</v>
      </c>
    </row>
    <row r="2650" spans="1:9">
      <c r="A2650" s="265">
        <v>4649</v>
      </c>
      <c r="I2650" s="28">
        <f>_xlfn.XLOOKUP(C2650,'様式Ⅲ－1(女子)'!$D$19:$D$89,'様式Ⅲ－1(女子)'!$J$19:$J$89)</f>
        <v>0</v>
      </c>
    </row>
    <row r="2651" spans="1:9">
      <c r="A2651" s="265">
        <v>4650</v>
      </c>
      <c r="I2651" s="28">
        <f>_xlfn.XLOOKUP(C2651,'様式Ⅲ－1(女子)'!$D$19:$D$89,'様式Ⅲ－1(女子)'!$J$19:$J$89)</f>
        <v>0</v>
      </c>
    </row>
    <row r="2652" spans="1:9">
      <c r="A2652" s="265">
        <v>4651</v>
      </c>
      <c r="I2652" s="28">
        <f>_xlfn.XLOOKUP(C2652,'様式Ⅲ－1(女子)'!$D$19:$D$89,'様式Ⅲ－1(女子)'!$J$19:$J$89)</f>
        <v>0</v>
      </c>
    </row>
    <row r="2653" spans="1:9">
      <c r="A2653" s="265">
        <v>4652</v>
      </c>
      <c r="I2653" s="28">
        <f>_xlfn.XLOOKUP(C2653,'様式Ⅲ－1(女子)'!$D$19:$D$89,'様式Ⅲ－1(女子)'!$J$19:$J$89)</f>
        <v>0</v>
      </c>
    </row>
    <row r="2654" spans="1:9">
      <c r="A2654" s="265">
        <v>4653</v>
      </c>
      <c r="I2654" s="28">
        <f>_xlfn.XLOOKUP(C2654,'様式Ⅲ－1(女子)'!$D$19:$D$89,'様式Ⅲ－1(女子)'!$J$19:$J$89)</f>
        <v>0</v>
      </c>
    </row>
    <row r="2655" spans="1:9">
      <c r="A2655" s="265">
        <v>4654</v>
      </c>
      <c r="I2655" s="28">
        <f>_xlfn.XLOOKUP(C2655,'様式Ⅲ－1(女子)'!$D$19:$D$89,'様式Ⅲ－1(女子)'!$J$19:$J$89)</f>
        <v>0</v>
      </c>
    </row>
    <row r="2656" spans="1:9">
      <c r="A2656" s="265">
        <v>4655</v>
      </c>
      <c r="I2656" s="28">
        <f>_xlfn.XLOOKUP(C2656,'様式Ⅲ－1(女子)'!$D$19:$D$89,'様式Ⅲ－1(女子)'!$J$19:$J$89)</f>
        <v>0</v>
      </c>
    </row>
    <row r="2657" spans="1:9">
      <c r="A2657" s="265">
        <v>4656</v>
      </c>
      <c r="I2657" s="28">
        <f>_xlfn.XLOOKUP(C2657,'様式Ⅲ－1(女子)'!$D$19:$D$89,'様式Ⅲ－1(女子)'!$J$19:$J$89)</f>
        <v>0</v>
      </c>
    </row>
    <row r="2658" spans="1:9">
      <c r="A2658" s="265">
        <v>4657</v>
      </c>
      <c r="I2658" s="28">
        <f>_xlfn.XLOOKUP(C2658,'様式Ⅲ－1(女子)'!$D$19:$D$89,'様式Ⅲ－1(女子)'!$J$19:$J$89)</f>
        <v>0</v>
      </c>
    </row>
    <row r="2659" spans="1:9">
      <c r="A2659" s="265">
        <v>4658</v>
      </c>
      <c r="I2659" s="28">
        <f>_xlfn.XLOOKUP(C2659,'様式Ⅲ－1(女子)'!$D$19:$D$89,'様式Ⅲ－1(女子)'!$J$19:$J$89)</f>
        <v>0</v>
      </c>
    </row>
    <row r="2660" spans="1:9">
      <c r="A2660" s="265">
        <v>4659</v>
      </c>
      <c r="I2660" s="28">
        <f>_xlfn.XLOOKUP(C2660,'様式Ⅲ－1(女子)'!$D$19:$D$89,'様式Ⅲ－1(女子)'!$J$19:$J$89)</f>
        <v>0</v>
      </c>
    </row>
    <row r="2661" spans="1:9">
      <c r="A2661" s="265">
        <v>4660</v>
      </c>
      <c r="I2661" s="28">
        <f>_xlfn.XLOOKUP(C2661,'様式Ⅲ－1(女子)'!$D$19:$D$89,'様式Ⅲ－1(女子)'!$J$19:$J$89)</f>
        <v>0</v>
      </c>
    </row>
    <row r="2662" spans="1:9">
      <c r="A2662" s="265">
        <v>4661</v>
      </c>
      <c r="I2662" s="28">
        <f>_xlfn.XLOOKUP(C2662,'様式Ⅲ－1(女子)'!$D$19:$D$89,'様式Ⅲ－1(女子)'!$J$19:$J$89)</f>
        <v>0</v>
      </c>
    </row>
    <row r="2663" spans="1:9">
      <c r="A2663" s="265">
        <v>4662</v>
      </c>
      <c r="I2663" s="28">
        <f>_xlfn.XLOOKUP(C2663,'様式Ⅲ－1(女子)'!$D$19:$D$89,'様式Ⅲ－1(女子)'!$J$19:$J$89)</f>
        <v>0</v>
      </c>
    </row>
    <row r="2664" spans="1:9">
      <c r="A2664" s="265">
        <v>4663</v>
      </c>
      <c r="I2664" s="28">
        <f>_xlfn.XLOOKUP(C2664,'様式Ⅲ－1(女子)'!$D$19:$D$89,'様式Ⅲ－1(女子)'!$J$19:$J$89)</f>
        <v>0</v>
      </c>
    </row>
    <row r="2665" spans="1:9">
      <c r="A2665" s="265">
        <v>4664</v>
      </c>
      <c r="I2665" s="28">
        <f>_xlfn.XLOOKUP(C2665,'様式Ⅲ－1(女子)'!$D$19:$D$89,'様式Ⅲ－1(女子)'!$J$19:$J$89)</f>
        <v>0</v>
      </c>
    </row>
    <row r="2666" spans="1:9">
      <c r="A2666" s="265">
        <v>4665</v>
      </c>
      <c r="I2666" s="28">
        <f>_xlfn.XLOOKUP(C2666,'様式Ⅲ－1(女子)'!$D$19:$D$89,'様式Ⅲ－1(女子)'!$J$19:$J$89)</f>
        <v>0</v>
      </c>
    </row>
    <row r="2667" spans="1:9">
      <c r="A2667" s="265">
        <v>4666</v>
      </c>
      <c r="I2667" s="28">
        <f>_xlfn.XLOOKUP(C2667,'様式Ⅲ－1(女子)'!$D$19:$D$89,'様式Ⅲ－1(女子)'!$J$19:$J$89)</f>
        <v>0</v>
      </c>
    </row>
    <row r="2668" spans="1:9">
      <c r="A2668" s="265">
        <v>4667</v>
      </c>
      <c r="I2668" s="28">
        <f>_xlfn.XLOOKUP(C2668,'様式Ⅲ－1(女子)'!$D$19:$D$89,'様式Ⅲ－1(女子)'!$J$19:$J$89)</f>
        <v>0</v>
      </c>
    </row>
    <row r="2669" spans="1:9">
      <c r="A2669" s="265">
        <v>4668</v>
      </c>
      <c r="I2669" s="28">
        <f>_xlfn.XLOOKUP(C2669,'様式Ⅲ－1(女子)'!$D$19:$D$89,'様式Ⅲ－1(女子)'!$J$19:$J$89)</f>
        <v>0</v>
      </c>
    </row>
    <row r="2670" spans="1:9">
      <c r="A2670" s="265">
        <v>4669</v>
      </c>
      <c r="I2670" s="28">
        <f>_xlfn.XLOOKUP(C2670,'様式Ⅲ－1(女子)'!$D$19:$D$89,'様式Ⅲ－1(女子)'!$J$19:$J$89)</f>
        <v>0</v>
      </c>
    </row>
    <row r="2671" spans="1:9">
      <c r="A2671" s="265">
        <v>4670</v>
      </c>
      <c r="I2671" s="28">
        <f>_xlfn.XLOOKUP(C2671,'様式Ⅲ－1(女子)'!$D$19:$D$89,'様式Ⅲ－1(女子)'!$J$19:$J$89)</f>
        <v>0</v>
      </c>
    </row>
    <row r="2672" spans="1:9">
      <c r="A2672" s="265">
        <v>4671</v>
      </c>
      <c r="I2672" s="28">
        <f>_xlfn.XLOOKUP(C2672,'様式Ⅲ－1(女子)'!$D$19:$D$89,'様式Ⅲ－1(女子)'!$J$19:$J$89)</f>
        <v>0</v>
      </c>
    </row>
    <row r="2673" spans="1:9">
      <c r="A2673" s="265">
        <v>4672</v>
      </c>
      <c r="I2673" s="28">
        <f>_xlfn.XLOOKUP(C2673,'様式Ⅲ－1(女子)'!$D$19:$D$89,'様式Ⅲ－1(女子)'!$J$19:$J$89)</f>
        <v>0</v>
      </c>
    </row>
    <row r="2674" spans="1:9">
      <c r="A2674" s="265">
        <v>4673</v>
      </c>
      <c r="I2674" s="28">
        <f>_xlfn.XLOOKUP(C2674,'様式Ⅲ－1(女子)'!$D$19:$D$89,'様式Ⅲ－1(女子)'!$J$19:$J$89)</f>
        <v>0</v>
      </c>
    </row>
    <row r="2675" spans="1:9">
      <c r="A2675" s="265">
        <v>4674</v>
      </c>
      <c r="I2675" s="28">
        <f>_xlfn.XLOOKUP(C2675,'様式Ⅲ－1(女子)'!$D$19:$D$89,'様式Ⅲ－1(女子)'!$J$19:$J$89)</f>
        <v>0</v>
      </c>
    </row>
    <row r="2676" spans="1:9">
      <c r="A2676" s="265">
        <v>4675</v>
      </c>
      <c r="I2676" s="28">
        <f>_xlfn.XLOOKUP(C2676,'様式Ⅲ－1(女子)'!$D$19:$D$89,'様式Ⅲ－1(女子)'!$J$19:$J$89)</f>
        <v>0</v>
      </c>
    </row>
    <row r="2677" spans="1:9">
      <c r="A2677" s="265">
        <v>4676</v>
      </c>
      <c r="I2677" s="28">
        <f>_xlfn.XLOOKUP(C2677,'様式Ⅲ－1(女子)'!$D$19:$D$89,'様式Ⅲ－1(女子)'!$J$19:$J$89)</f>
        <v>0</v>
      </c>
    </row>
    <row r="2678" spans="1:9">
      <c r="A2678" s="265">
        <v>4677</v>
      </c>
      <c r="I2678" s="28">
        <f>_xlfn.XLOOKUP(C2678,'様式Ⅲ－1(女子)'!$D$19:$D$89,'様式Ⅲ－1(女子)'!$J$19:$J$89)</f>
        <v>0</v>
      </c>
    </row>
    <row r="2679" spans="1:9">
      <c r="A2679" s="265">
        <v>4678</v>
      </c>
      <c r="I2679" s="28">
        <f>_xlfn.XLOOKUP(C2679,'様式Ⅲ－1(女子)'!$D$19:$D$89,'様式Ⅲ－1(女子)'!$J$19:$J$89)</f>
        <v>0</v>
      </c>
    </row>
    <row r="2680" spans="1:9">
      <c r="A2680" s="265">
        <v>4679</v>
      </c>
      <c r="I2680" s="28">
        <f>_xlfn.XLOOKUP(C2680,'様式Ⅲ－1(女子)'!$D$19:$D$89,'様式Ⅲ－1(女子)'!$J$19:$J$89)</f>
        <v>0</v>
      </c>
    </row>
    <row r="2681" spans="1:9">
      <c r="A2681" s="265">
        <v>4680</v>
      </c>
      <c r="I2681" s="28">
        <f>_xlfn.XLOOKUP(C2681,'様式Ⅲ－1(女子)'!$D$19:$D$89,'様式Ⅲ－1(女子)'!$J$19:$J$89)</f>
        <v>0</v>
      </c>
    </row>
    <row r="2682" spans="1:9">
      <c r="A2682" s="265">
        <v>4681</v>
      </c>
      <c r="I2682" s="28">
        <f>_xlfn.XLOOKUP(C2682,'様式Ⅲ－1(女子)'!$D$19:$D$89,'様式Ⅲ－1(女子)'!$J$19:$J$89)</f>
        <v>0</v>
      </c>
    </row>
    <row r="2683" spans="1:9">
      <c r="A2683" s="265">
        <v>4682</v>
      </c>
      <c r="I2683" s="28">
        <f>_xlfn.XLOOKUP(C2683,'様式Ⅲ－1(女子)'!$D$19:$D$89,'様式Ⅲ－1(女子)'!$J$19:$J$89)</f>
        <v>0</v>
      </c>
    </row>
    <row r="2684" spans="1:9">
      <c r="A2684" s="265">
        <v>4683</v>
      </c>
      <c r="I2684" s="28">
        <f>_xlfn.XLOOKUP(C2684,'様式Ⅲ－1(女子)'!$D$19:$D$89,'様式Ⅲ－1(女子)'!$J$19:$J$89)</f>
        <v>0</v>
      </c>
    </row>
    <row r="2685" spans="1:9">
      <c r="A2685" s="265">
        <v>4684</v>
      </c>
      <c r="I2685" s="28">
        <f>_xlfn.XLOOKUP(C2685,'様式Ⅲ－1(女子)'!$D$19:$D$89,'様式Ⅲ－1(女子)'!$J$19:$J$89)</f>
        <v>0</v>
      </c>
    </row>
    <row r="2686" spans="1:9">
      <c r="A2686" s="265">
        <v>4685</v>
      </c>
      <c r="I2686" s="28">
        <f>_xlfn.XLOOKUP(C2686,'様式Ⅲ－1(女子)'!$D$19:$D$89,'様式Ⅲ－1(女子)'!$J$19:$J$89)</f>
        <v>0</v>
      </c>
    </row>
    <row r="2687" spans="1:9">
      <c r="A2687" s="265">
        <v>4686</v>
      </c>
      <c r="I2687" s="28">
        <f>_xlfn.XLOOKUP(C2687,'様式Ⅲ－1(女子)'!$D$19:$D$89,'様式Ⅲ－1(女子)'!$J$19:$J$89)</f>
        <v>0</v>
      </c>
    </row>
    <row r="2688" spans="1:9">
      <c r="A2688" s="265">
        <v>4687</v>
      </c>
      <c r="I2688" s="28">
        <f>_xlfn.XLOOKUP(C2688,'様式Ⅲ－1(女子)'!$D$19:$D$89,'様式Ⅲ－1(女子)'!$J$19:$J$89)</f>
        <v>0</v>
      </c>
    </row>
    <row r="2689" spans="1:9">
      <c r="A2689" s="265">
        <v>4688</v>
      </c>
      <c r="I2689" s="28">
        <f>_xlfn.XLOOKUP(C2689,'様式Ⅲ－1(女子)'!$D$19:$D$89,'様式Ⅲ－1(女子)'!$J$19:$J$89)</f>
        <v>0</v>
      </c>
    </row>
    <row r="2690" spans="1:9">
      <c r="A2690" s="265">
        <v>4689</v>
      </c>
      <c r="I2690" s="28">
        <f>_xlfn.XLOOKUP(C2690,'様式Ⅲ－1(女子)'!$D$19:$D$89,'様式Ⅲ－1(女子)'!$J$19:$J$89)</f>
        <v>0</v>
      </c>
    </row>
    <row r="2691" spans="1:9">
      <c r="A2691" s="265">
        <v>4690</v>
      </c>
      <c r="I2691" s="28">
        <f>_xlfn.XLOOKUP(C2691,'様式Ⅲ－1(女子)'!$D$19:$D$89,'様式Ⅲ－1(女子)'!$J$19:$J$89)</f>
        <v>0</v>
      </c>
    </row>
    <row r="2692" spans="1:9">
      <c r="A2692" s="265">
        <v>4691</v>
      </c>
      <c r="I2692" s="28">
        <f>_xlfn.XLOOKUP(C2692,'様式Ⅲ－1(女子)'!$D$19:$D$89,'様式Ⅲ－1(女子)'!$J$19:$J$89)</f>
        <v>0</v>
      </c>
    </row>
    <row r="2693" spans="1:9">
      <c r="A2693" s="265">
        <v>4692</v>
      </c>
      <c r="I2693" s="28">
        <f>_xlfn.XLOOKUP(C2693,'様式Ⅲ－1(女子)'!$D$19:$D$89,'様式Ⅲ－1(女子)'!$J$19:$J$89)</f>
        <v>0</v>
      </c>
    </row>
    <row r="2694" spans="1:9">
      <c r="A2694" s="265">
        <v>4693</v>
      </c>
      <c r="I2694" s="28">
        <f>_xlfn.XLOOKUP(C2694,'様式Ⅲ－1(女子)'!$D$19:$D$89,'様式Ⅲ－1(女子)'!$J$19:$J$89)</f>
        <v>0</v>
      </c>
    </row>
    <row r="2695" spans="1:9">
      <c r="A2695" s="265">
        <v>4694</v>
      </c>
      <c r="I2695" s="28">
        <f>_xlfn.XLOOKUP(C2695,'様式Ⅲ－1(女子)'!$D$19:$D$89,'様式Ⅲ－1(女子)'!$J$19:$J$89)</f>
        <v>0</v>
      </c>
    </row>
    <row r="2696" spans="1:9">
      <c r="A2696" s="265">
        <v>4695</v>
      </c>
      <c r="I2696" s="28">
        <f>_xlfn.XLOOKUP(C2696,'様式Ⅲ－1(女子)'!$D$19:$D$89,'様式Ⅲ－1(女子)'!$J$19:$J$89)</f>
        <v>0</v>
      </c>
    </row>
    <row r="2697" spans="1:9">
      <c r="A2697" s="265">
        <v>4696</v>
      </c>
      <c r="I2697" s="28">
        <f>_xlfn.XLOOKUP(C2697,'様式Ⅲ－1(女子)'!$D$19:$D$89,'様式Ⅲ－1(女子)'!$J$19:$J$89)</f>
        <v>0</v>
      </c>
    </row>
    <row r="2698" spans="1:9">
      <c r="A2698" s="265">
        <v>4697</v>
      </c>
      <c r="I2698" s="28">
        <f>_xlfn.XLOOKUP(C2698,'様式Ⅲ－1(女子)'!$D$19:$D$89,'様式Ⅲ－1(女子)'!$J$19:$J$89)</f>
        <v>0</v>
      </c>
    </row>
    <row r="2699" spans="1:9">
      <c r="A2699" s="265">
        <v>4698</v>
      </c>
      <c r="I2699" s="28">
        <f>_xlfn.XLOOKUP(C2699,'様式Ⅲ－1(女子)'!$D$19:$D$89,'様式Ⅲ－1(女子)'!$J$19:$J$89)</f>
        <v>0</v>
      </c>
    </row>
    <row r="2700" spans="1:9">
      <c r="A2700" s="265">
        <v>4699</v>
      </c>
      <c r="I2700" s="28">
        <f>_xlfn.XLOOKUP(C2700,'様式Ⅲ－1(女子)'!$D$19:$D$89,'様式Ⅲ－1(女子)'!$J$19:$J$89)</f>
        <v>0</v>
      </c>
    </row>
    <row r="2701" spans="1:9">
      <c r="A2701" s="265">
        <v>4700</v>
      </c>
      <c r="I2701" s="28">
        <f>_xlfn.XLOOKUP(C2701,'様式Ⅲ－1(女子)'!$D$19:$D$89,'様式Ⅲ－1(女子)'!$J$19:$J$89)</f>
        <v>0</v>
      </c>
    </row>
    <row r="2702" spans="1:9">
      <c r="A2702" s="265">
        <v>4701</v>
      </c>
      <c r="I2702" s="28">
        <f>_xlfn.XLOOKUP(C2702,'様式Ⅲ－1(女子)'!$D$19:$D$89,'様式Ⅲ－1(女子)'!$J$19:$J$89)</f>
        <v>0</v>
      </c>
    </row>
    <row r="2703" spans="1:9">
      <c r="A2703" s="265">
        <v>4702</v>
      </c>
      <c r="I2703" s="28">
        <f>_xlfn.XLOOKUP(C2703,'様式Ⅲ－1(女子)'!$D$19:$D$89,'様式Ⅲ－1(女子)'!$J$19:$J$89)</f>
        <v>0</v>
      </c>
    </row>
    <row r="2704" spans="1:9">
      <c r="A2704" s="265">
        <v>4703</v>
      </c>
      <c r="I2704" s="28">
        <f>_xlfn.XLOOKUP(C2704,'様式Ⅲ－1(女子)'!$D$19:$D$89,'様式Ⅲ－1(女子)'!$J$19:$J$89)</f>
        <v>0</v>
      </c>
    </row>
    <row r="2705" spans="1:9">
      <c r="A2705" s="265">
        <v>4704</v>
      </c>
      <c r="I2705" s="28">
        <f>_xlfn.XLOOKUP(C2705,'様式Ⅲ－1(女子)'!$D$19:$D$89,'様式Ⅲ－1(女子)'!$J$19:$J$89)</f>
        <v>0</v>
      </c>
    </row>
    <row r="2706" spans="1:9">
      <c r="A2706" s="265">
        <v>4705</v>
      </c>
      <c r="I2706" s="28">
        <f>_xlfn.XLOOKUP(C2706,'様式Ⅲ－1(女子)'!$D$19:$D$89,'様式Ⅲ－1(女子)'!$J$19:$J$89)</f>
        <v>0</v>
      </c>
    </row>
    <row r="2707" spans="1:9">
      <c r="A2707" s="265">
        <v>4706</v>
      </c>
      <c r="I2707" s="28">
        <f>_xlfn.XLOOKUP(C2707,'様式Ⅲ－1(女子)'!$D$19:$D$89,'様式Ⅲ－1(女子)'!$J$19:$J$89)</f>
        <v>0</v>
      </c>
    </row>
    <row r="2708" spans="1:9">
      <c r="A2708" s="265">
        <v>4707</v>
      </c>
      <c r="I2708" s="28">
        <f>_xlfn.XLOOKUP(C2708,'様式Ⅲ－1(女子)'!$D$19:$D$89,'様式Ⅲ－1(女子)'!$J$19:$J$89)</f>
        <v>0</v>
      </c>
    </row>
    <row r="2709" spans="1:9">
      <c r="A2709" s="265">
        <v>4708</v>
      </c>
      <c r="I2709" s="28">
        <f>_xlfn.XLOOKUP(C2709,'様式Ⅲ－1(女子)'!$D$19:$D$89,'様式Ⅲ－1(女子)'!$J$19:$J$89)</f>
        <v>0</v>
      </c>
    </row>
    <row r="2710" spans="1:9">
      <c r="A2710" s="265">
        <v>4709</v>
      </c>
      <c r="I2710" s="28">
        <f>_xlfn.XLOOKUP(C2710,'様式Ⅲ－1(女子)'!$D$19:$D$89,'様式Ⅲ－1(女子)'!$J$19:$J$89)</f>
        <v>0</v>
      </c>
    </row>
    <row r="2711" spans="1:9">
      <c r="A2711" s="265">
        <v>4710</v>
      </c>
      <c r="I2711" s="28">
        <f>_xlfn.XLOOKUP(C2711,'様式Ⅲ－1(女子)'!$D$19:$D$89,'様式Ⅲ－1(女子)'!$J$19:$J$89)</f>
        <v>0</v>
      </c>
    </row>
    <row r="2712" spans="1:9">
      <c r="A2712" s="265">
        <v>4711</v>
      </c>
      <c r="I2712" s="28">
        <f>_xlfn.XLOOKUP(C2712,'様式Ⅲ－1(女子)'!$D$19:$D$89,'様式Ⅲ－1(女子)'!$J$19:$J$89)</f>
        <v>0</v>
      </c>
    </row>
    <row r="2713" spans="1:9">
      <c r="A2713" s="265">
        <v>4712</v>
      </c>
      <c r="I2713" s="28">
        <f>_xlfn.XLOOKUP(C2713,'様式Ⅲ－1(女子)'!$D$19:$D$89,'様式Ⅲ－1(女子)'!$J$19:$J$89)</f>
        <v>0</v>
      </c>
    </row>
    <row r="2714" spans="1:9">
      <c r="A2714" s="265">
        <v>4713</v>
      </c>
      <c r="I2714" s="28">
        <f>_xlfn.XLOOKUP(C2714,'様式Ⅲ－1(女子)'!$D$19:$D$89,'様式Ⅲ－1(女子)'!$J$19:$J$89)</f>
        <v>0</v>
      </c>
    </row>
    <row r="2715" spans="1:9">
      <c r="A2715" s="265">
        <v>4714</v>
      </c>
      <c r="I2715" s="28">
        <f>_xlfn.XLOOKUP(C2715,'様式Ⅲ－1(女子)'!$D$19:$D$89,'様式Ⅲ－1(女子)'!$J$19:$J$89)</f>
        <v>0</v>
      </c>
    </row>
    <row r="2716" spans="1:9">
      <c r="A2716" s="265">
        <v>4715</v>
      </c>
      <c r="I2716" s="28">
        <f>_xlfn.XLOOKUP(C2716,'様式Ⅲ－1(女子)'!$D$19:$D$89,'様式Ⅲ－1(女子)'!$J$19:$J$89)</f>
        <v>0</v>
      </c>
    </row>
    <row r="2717" spans="1:9">
      <c r="A2717" s="265">
        <v>4716</v>
      </c>
      <c r="I2717" s="28">
        <f>_xlfn.XLOOKUP(C2717,'様式Ⅲ－1(女子)'!$D$19:$D$89,'様式Ⅲ－1(女子)'!$J$19:$J$89)</f>
        <v>0</v>
      </c>
    </row>
    <row r="2718" spans="1:9">
      <c r="A2718" s="265">
        <v>4717</v>
      </c>
      <c r="I2718" s="28">
        <f>_xlfn.XLOOKUP(C2718,'様式Ⅲ－1(女子)'!$D$19:$D$89,'様式Ⅲ－1(女子)'!$J$19:$J$89)</f>
        <v>0</v>
      </c>
    </row>
    <row r="2719" spans="1:9">
      <c r="A2719" s="265">
        <v>4718</v>
      </c>
      <c r="I2719" s="28">
        <f>_xlfn.XLOOKUP(C2719,'様式Ⅲ－1(女子)'!$D$19:$D$89,'様式Ⅲ－1(女子)'!$J$19:$J$89)</f>
        <v>0</v>
      </c>
    </row>
    <row r="2720" spans="1:9">
      <c r="A2720" s="265">
        <v>4719</v>
      </c>
      <c r="I2720" s="28">
        <f>_xlfn.XLOOKUP(C2720,'様式Ⅲ－1(女子)'!$D$19:$D$89,'様式Ⅲ－1(女子)'!$J$19:$J$89)</f>
        <v>0</v>
      </c>
    </row>
    <row r="2721" spans="1:9">
      <c r="A2721" s="265">
        <v>4720</v>
      </c>
      <c r="I2721" s="28">
        <f>_xlfn.XLOOKUP(C2721,'様式Ⅲ－1(女子)'!$D$19:$D$89,'様式Ⅲ－1(女子)'!$J$19:$J$89)</f>
        <v>0</v>
      </c>
    </row>
    <row r="2722" spans="1:9">
      <c r="A2722" s="265">
        <v>4721</v>
      </c>
      <c r="I2722" s="28">
        <f>_xlfn.XLOOKUP(C2722,'様式Ⅲ－1(女子)'!$D$19:$D$89,'様式Ⅲ－1(女子)'!$J$19:$J$89)</f>
        <v>0</v>
      </c>
    </row>
    <row r="2723" spans="1:9">
      <c r="A2723" s="265">
        <v>4722</v>
      </c>
      <c r="I2723" s="28">
        <f>_xlfn.XLOOKUP(C2723,'様式Ⅲ－1(女子)'!$D$19:$D$89,'様式Ⅲ－1(女子)'!$J$19:$J$89)</f>
        <v>0</v>
      </c>
    </row>
    <row r="2724" spans="1:9">
      <c r="A2724" s="265">
        <v>4723</v>
      </c>
      <c r="I2724" s="28">
        <f>_xlfn.XLOOKUP(C2724,'様式Ⅲ－1(女子)'!$D$19:$D$89,'様式Ⅲ－1(女子)'!$J$19:$J$89)</f>
        <v>0</v>
      </c>
    </row>
    <row r="2725" spans="1:9">
      <c r="A2725" s="265">
        <v>4724</v>
      </c>
      <c r="I2725" s="28">
        <f>_xlfn.XLOOKUP(C2725,'様式Ⅲ－1(女子)'!$D$19:$D$89,'様式Ⅲ－1(女子)'!$J$19:$J$89)</f>
        <v>0</v>
      </c>
    </row>
    <row r="2726" spans="1:9">
      <c r="A2726" s="265">
        <v>4725</v>
      </c>
      <c r="I2726" s="28">
        <f>_xlfn.XLOOKUP(C2726,'様式Ⅲ－1(女子)'!$D$19:$D$89,'様式Ⅲ－1(女子)'!$J$19:$J$89)</f>
        <v>0</v>
      </c>
    </row>
    <row r="2727" spans="1:9">
      <c r="A2727" s="265">
        <v>4726</v>
      </c>
      <c r="I2727" s="28">
        <f>_xlfn.XLOOKUP(C2727,'様式Ⅲ－1(女子)'!$D$19:$D$89,'様式Ⅲ－1(女子)'!$J$19:$J$89)</f>
        <v>0</v>
      </c>
    </row>
    <row r="2728" spans="1:9">
      <c r="A2728" s="265">
        <v>4727</v>
      </c>
      <c r="I2728" s="28">
        <f>_xlfn.XLOOKUP(C2728,'様式Ⅲ－1(女子)'!$D$19:$D$89,'様式Ⅲ－1(女子)'!$J$19:$J$89)</f>
        <v>0</v>
      </c>
    </row>
    <row r="2729" spans="1:9">
      <c r="A2729" s="265">
        <v>4728</v>
      </c>
      <c r="I2729" s="28">
        <f>_xlfn.XLOOKUP(C2729,'様式Ⅲ－1(女子)'!$D$19:$D$89,'様式Ⅲ－1(女子)'!$J$19:$J$89)</f>
        <v>0</v>
      </c>
    </row>
    <row r="2730" spans="1:9">
      <c r="A2730" s="265">
        <v>4729</v>
      </c>
      <c r="I2730" s="28">
        <f>_xlfn.XLOOKUP(C2730,'様式Ⅲ－1(女子)'!$D$19:$D$89,'様式Ⅲ－1(女子)'!$J$19:$J$89)</f>
        <v>0</v>
      </c>
    </row>
    <row r="2731" spans="1:9">
      <c r="A2731" s="265">
        <v>4730</v>
      </c>
      <c r="I2731" s="28">
        <f>_xlfn.XLOOKUP(C2731,'様式Ⅲ－1(女子)'!$D$19:$D$89,'様式Ⅲ－1(女子)'!$J$19:$J$89)</f>
        <v>0</v>
      </c>
    </row>
    <row r="2732" spans="1:9">
      <c r="A2732" s="265">
        <v>4731</v>
      </c>
      <c r="I2732" s="28">
        <f>_xlfn.XLOOKUP(C2732,'様式Ⅲ－1(女子)'!$D$19:$D$89,'様式Ⅲ－1(女子)'!$J$19:$J$89)</f>
        <v>0</v>
      </c>
    </row>
    <row r="2733" spans="1:9">
      <c r="A2733" s="265">
        <v>4732</v>
      </c>
      <c r="I2733" s="28">
        <f>_xlfn.XLOOKUP(C2733,'様式Ⅲ－1(女子)'!$D$19:$D$89,'様式Ⅲ－1(女子)'!$J$19:$J$89)</f>
        <v>0</v>
      </c>
    </row>
    <row r="2734" spans="1:9">
      <c r="A2734" s="265">
        <v>4733</v>
      </c>
      <c r="I2734" s="28">
        <f>_xlfn.XLOOKUP(C2734,'様式Ⅲ－1(女子)'!$D$19:$D$89,'様式Ⅲ－1(女子)'!$J$19:$J$89)</f>
        <v>0</v>
      </c>
    </row>
    <row r="2735" spans="1:9">
      <c r="A2735" s="265">
        <v>4734</v>
      </c>
      <c r="I2735" s="28">
        <f>_xlfn.XLOOKUP(C2735,'様式Ⅲ－1(女子)'!$D$19:$D$89,'様式Ⅲ－1(女子)'!$J$19:$J$89)</f>
        <v>0</v>
      </c>
    </row>
    <row r="2736" spans="1:9">
      <c r="A2736" s="265">
        <v>4735</v>
      </c>
      <c r="I2736" s="28">
        <f>_xlfn.XLOOKUP(C2736,'様式Ⅲ－1(女子)'!$D$19:$D$89,'様式Ⅲ－1(女子)'!$J$19:$J$89)</f>
        <v>0</v>
      </c>
    </row>
    <row r="2737" spans="1:9">
      <c r="A2737" s="265">
        <v>4736</v>
      </c>
      <c r="I2737" s="28">
        <f>_xlfn.XLOOKUP(C2737,'様式Ⅲ－1(女子)'!$D$19:$D$89,'様式Ⅲ－1(女子)'!$J$19:$J$89)</f>
        <v>0</v>
      </c>
    </row>
    <row r="2738" spans="1:9">
      <c r="A2738" s="265">
        <v>4737</v>
      </c>
      <c r="I2738" s="28">
        <f>_xlfn.XLOOKUP(C2738,'様式Ⅲ－1(女子)'!$D$19:$D$89,'様式Ⅲ－1(女子)'!$J$19:$J$89)</f>
        <v>0</v>
      </c>
    </row>
    <row r="2739" spans="1:9">
      <c r="A2739" s="265">
        <v>4738</v>
      </c>
      <c r="I2739" s="28">
        <f>_xlfn.XLOOKUP(C2739,'様式Ⅲ－1(女子)'!$D$19:$D$89,'様式Ⅲ－1(女子)'!$J$19:$J$89)</f>
        <v>0</v>
      </c>
    </row>
    <row r="2740" spans="1:9">
      <c r="A2740" s="265">
        <v>4739</v>
      </c>
      <c r="I2740" s="28">
        <f>_xlfn.XLOOKUP(C2740,'様式Ⅲ－1(女子)'!$D$19:$D$89,'様式Ⅲ－1(女子)'!$J$19:$J$89)</f>
        <v>0</v>
      </c>
    </row>
    <row r="2741" spans="1:9">
      <c r="A2741" s="265">
        <v>4740</v>
      </c>
      <c r="I2741" s="28">
        <f>_xlfn.XLOOKUP(C2741,'様式Ⅲ－1(女子)'!$D$19:$D$89,'様式Ⅲ－1(女子)'!$J$19:$J$89)</f>
        <v>0</v>
      </c>
    </row>
    <row r="2742" spans="1:9">
      <c r="A2742" s="265">
        <v>4741</v>
      </c>
      <c r="I2742" s="28">
        <f>_xlfn.XLOOKUP(C2742,'様式Ⅲ－1(女子)'!$D$19:$D$89,'様式Ⅲ－1(女子)'!$J$19:$J$89)</f>
        <v>0</v>
      </c>
    </row>
    <row r="2743" spans="1:9">
      <c r="A2743" s="265">
        <v>4742</v>
      </c>
      <c r="I2743" s="28">
        <f>_xlfn.XLOOKUP(C2743,'様式Ⅲ－1(女子)'!$D$19:$D$89,'様式Ⅲ－1(女子)'!$J$19:$J$89)</f>
        <v>0</v>
      </c>
    </row>
    <row r="2744" spans="1:9">
      <c r="A2744" s="265">
        <v>4743</v>
      </c>
      <c r="I2744" s="28">
        <f>_xlfn.XLOOKUP(C2744,'様式Ⅲ－1(女子)'!$D$19:$D$89,'様式Ⅲ－1(女子)'!$J$19:$J$89)</f>
        <v>0</v>
      </c>
    </row>
    <row r="2745" spans="1:9">
      <c r="A2745" s="265">
        <v>4744</v>
      </c>
      <c r="I2745" s="28">
        <f>_xlfn.XLOOKUP(C2745,'様式Ⅲ－1(女子)'!$D$19:$D$89,'様式Ⅲ－1(女子)'!$J$19:$J$89)</f>
        <v>0</v>
      </c>
    </row>
    <row r="2746" spans="1:9">
      <c r="A2746" s="265">
        <v>4745</v>
      </c>
      <c r="I2746" s="28">
        <f>_xlfn.XLOOKUP(C2746,'様式Ⅲ－1(女子)'!$D$19:$D$89,'様式Ⅲ－1(女子)'!$J$19:$J$89)</f>
        <v>0</v>
      </c>
    </row>
    <row r="2747" spans="1:9">
      <c r="A2747" s="265">
        <v>4746</v>
      </c>
      <c r="I2747" s="28">
        <f>_xlfn.XLOOKUP(C2747,'様式Ⅲ－1(女子)'!$D$19:$D$89,'様式Ⅲ－1(女子)'!$J$19:$J$89)</f>
        <v>0</v>
      </c>
    </row>
    <row r="2748" spans="1:9">
      <c r="A2748" s="265">
        <v>4747</v>
      </c>
      <c r="I2748" s="28">
        <f>_xlfn.XLOOKUP(C2748,'様式Ⅲ－1(女子)'!$D$19:$D$89,'様式Ⅲ－1(女子)'!$J$19:$J$89)</f>
        <v>0</v>
      </c>
    </row>
    <row r="2749" spans="1:9">
      <c r="A2749" s="265">
        <v>4748</v>
      </c>
      <c r="I2749" s="28">
        <f>_xlfn.XLOOKUP(C2749,'様式Ⅲ－1(女子)'!$D$19:$D$89,'様式Ⅲ－1(女子)'!$J$19:$J$89)</f>
        <v>0</v>
      </c>
    </row>
    <row r="2750" spans="1:9">
      <c r="A2750" s="265">
        <v>4749</v>
      </c>
      <c r="I2750" s="28">
        <f>_xlfn.XLOOKUP(C2750,'様式Ⅲ－1(女子)'!$D$19:$D$89,'様式Ⅲ－1(女子)'!$J$19:$J$89)</f>
        <v>0</v>
      </c>
    </row>
    <row r="2751" spans="1:9">
      <c r="A2751" s="265">
        <v>4750</v>
      </c>
      <c r="I2751" s="28">
        <f>_xlfn.XLOOKUP(C2751,'様式Ⅲ－1(女子)'!$D$19:$D$89,'様式Ⅲ－1(女子)'!$J$19:$J$89)</f>
        <v>0</v>
      </c>
    </row>
    <row r="2752" spans="1:9">
      <c r="A2752" s="265">
        <v>4751</v>
      </c>
      <c r="I2752" s="28">
        <f>_xlfn.XLOOKUP(C2752,'様式Ⅲ－1(女子)'!$D$19:$D$89,'様式Ⅲ－1(女子)'!$J$19:$J$89)</f>
        <v>0</v>
      </c>
    </row>
    <row r="2753" spans="1:9">
      <c r="A2753" s="265">
        <v>4752</v>
      </c>
      <c r="I2753" s="28">
        <f>_xlfn.XLOOKUP(C2753,'様式Ⅲ－1(女子)'!$D$19:$D$89,'様式Ⅲ－1(女子)'!$J$19:$J$89)</f>
        <v>0</v>
      </c>
    </row>
    <row r="2754" spans="1:9">
      <c r="A2754" s="265">
        <v>4753</v>
      </c>
      <c r="I2754" s="28">
        <f>_xlfn.XLOOKUP(C2754,'様式Ⅲ－1(女子)'!$D$19:$D$89,'様式Ⅲ－1(女子)'!$J$19:$J$89)</f>
        <v>0</v>
      </c>
    </row>
    <row r="2755" spans="1:9">
      <c r="A2755" s="265">
        <v>4754</v>
      </c>
      <c r="I2755" s="28">
        <f>_xlfn.XLOOKUP(C2755,'様式Ⅲ－1(女子)'!$D$19:$D$89,'様式Ⅲ－1(女子)'!$J$19:$J$89)</f>
        <v>0</v>
      </c>
    </row>
    <row r="2756" spans="1:9">
      <c r="A2756" s="265">
        <v>4755</v>
      </c>
      <c r="I2756" s="28">
        <f>_xlfn.XLOOKUP(C2756,'様式Ⅲ－1(女子)'!$D$19:$D$89,'様式Ⅲ－1(女子)'!$J$19:$J$89)</f>
        <v>0</v>
      </c>
    </row>
    <row r="2757" spans="1:9">
      <c r="A2757" s="265">
        <v>4756</v>
      </c>
      <c r="I2757" s="28">
        <f>_xlfn.XLOOKUP(C2757,'様式Ⅲ－1(女子)'!$D$19:$D$89,'様式Ⅲ－1(女子)'!$J$19:$J$89)</f>
        <v>0</v>
      </c>
    </row>
    <row r="2758" spans="1:9">
      <c r="A2758" s="265">
        <v>4757</v>
      </c>
      <c r="I2758" s="28">
        <f>_xlfn.XLOOKUP(C2758,'様式Ⅲ－1(女子)'!$D$19:$D$89,'様式Ⅲ－1(女子)'!$J$19:$J$89)</f>
        <v>0</v>
      </c>
    </row>
    <row r="2759" spans="1:9">
      <c r="A2759" s="265">
        <v>4758</v>
      </c>
      <c r="I2759" s="28">
        <f>_xlfn.XLOOKUP(C2759,'様式Ⅲ－1(女子)'!$D$19:$D$89,'様式Ⅲ－1(女子)'!$J$19:$J$89)</f>
        <v>0</v>
      </c>
    </row>
    <row r="2760" spans="1:9">
      <c r="A2760" s="265">
        <v>4759</v>
      </c>
      <c r="I2760" s="28">
        <f>_xlfn.XLOOKUP(C2760,'様式Ⅲ－1(女子)'!$D$19:$D$89,'様式Ⅲ－1(女子)'!$J$19:$J$89)</f>
        <v>0</v>
      </c>
    </row>
    <row r="2761" spans="1:9">
      <c r="A2761" s="265">
        <v>4760</v>
      </c>
      <c r="I2761" s="28">
        <f>_xlfn.XLOOKUP(C2761,'様式Ⅲ－1(女子)'!$D$19:$D$89,'様式Ⅲ－1(女子)'!$J$19:$J$89)</f>
        <v>0</v>
      </c>
    </row>
    <row r="2762" spans="1:9">
      <c r="A2762" s="265">
        <v>4761</v>
      </c>
      <c r="I2762" s="28">
        <f>_xlfn.XLOOKUP(C2762,'様式Ⅲ－1(女子)'!$D$19:$D$89,'様式Ⅲ－1(女子)'!$J$19:$J$89)</f>
        <v>0</v>
      </c>
    </row>
    <row r="2763" spans="1:9">
      <c r="A2763" s="265">
        <v>4762</v>
      </c>
      <c r="I2763" s="28">
        <f>_xlfn.XLOOKUP(C2763,'様式Ⅲ－1(女子)'!$D$19:$D$89,'様式Ⅲ－1(女子)'!$J$19:$J$89)</f>
        <v>0</v>
      </c>
    </row>
    <row r="2764" spans="1:9">
      <c r="A2764" s="265">
        <v>4763</v>
      </c>
      <c r="I2764" s="28">
        <f>_xlfn.XLOOKUP(C2764,'様式Ⅲ－1(女子)'!$D$19:$D$89,'様式Ⅲ－1(女子)'!$J$19:$J$89)</f>
        <v>0</v>
      </c>
    </row>
    <row r="2765" spans="1:9">
      <c r="A2765" s="265">
        <v>4764</v>
      </c>
      <c r="I2765" s="28">
        <f>_xlfn.XLOOKUP(C2765,'様式Ⅲ－1(女子)'!$D$19:$D$89,'様式Ⅲ－1(女子)'!$J$19:$J$89)</f>
        <v>0</v>
      </c>
    </row>
    <row r="2766" spans="1:9">
      <c r="A2766" s="265">
        <v>4765</v>
      </c>
      <c r="I2766" s="28">
        <f>_xlfn.XLOOKUP(C2766,'様式Ⅲ－1(女子)'!$D$19:$D$89,'様式Ⅲ－1(女子)'!$J$19:$J$89)</f>
        <v>0</v>
      </c>
    </row>
    <row r="2767" spans="1:9">
      <c r="A2767" s="265">
        <v>4766</v>
      </c>
      <c r="I2767" s="28">
        <f>_xlfn.XLOOKUP(C2767,'様式Ⅲ－1(女子)'!$D$19:$D$89,'様式Ⅲ－1(女子)'!$J$19:$J$89)</f>
        <v>0</v>
      </c>
    </row>
    <row r="2768" spans="1:9">
      <c r="A2768" s="265">
        <v>4767</v>
      </c>
      <c r="I2768" s="28">
        <f>_xlfn.XLOOKUP(C2768,'様式Ⅲ－1(女子)'!$D$19:$D$89,'様式Ⅲ－1(女子)'!$J$19:$J$89)</f>
        <v>0</v>
      </c>
    </row>
    <row r="2769" spans="1:9">
      <c r="A2769" s="265">
        <v>4768</v>
      </c>
      <c r="I2769" s="28">
        <f>_xlfn.XLOOKUP(C2769,'様式Ⅲ－1(女子)'!$D$19:$D$89,'様式Ⅲ－1(女子)'!$J$19:$J$89)</f>
        <v>0</v>
      </c>
    </row>
    <row r="2770" spans="1:9">
      <c r="A2770" s="265">
        <v>4769</v>
      </c>
      <c r="I2770" s="28">
        <f>_xlfn.XLOOKUP(C2770,'様式Ⅲ－1(女子)'!$D$19:$D$89,'様式Ⅲ－1(女子)'!$J$19:$J$89)</f>
        <v>0</v>
      </c>
    </row>
    <row r="2771" spans="1:9">
      <c r="A2771" s="265">
        <v>4770</v>
      </c>
      <c r="I2771" s="28">
        <f>_xlfn.XLOOKUP(C2771,'様式Ⅲ－1(女子)'!$D$19:$D$89,'様式Ⅲ－1(女子)'!$J$19:$J$89)</f>
        <v>0</v>
      </c>
    </row>
    <row r="2772" spans="1:9">
      <c r="A2772" s="265">
        <v>4771</v>
      </c>
      <c r="I2772" s="28">
        <f>_xlfn.XLOOKUP(C2772,'様式Ⅲ－1(女子)'!$D$19:$D$89,'様式Ⅲ－1(女子)'!$J$19:$J$89)</f>
        <v>0</v>
      </c>
    </row>
    <row r="2773" spans="1:9">
      <c r="A2773" s="265">
        <v>4772</v>
      </c>
      <c r="I2773" s="28">
        <f>_xlfn.XLOOKUP(C2773,'様式Ⅲ－1(女子)'!$D$19:$D$89,'様式Ⅲ－1(女子)'!$J$19:$J$89)</f>
        <v>0</v>
      </c>
    </row>
    <row r="2774" spans="1:9">
      <c r="A2774" s="265">
        <v>4773</v>
      </c>
      <c r="I2774" s="28">
        <f>_xlfn.XLOOKUP(C2774,'様式Ⅲ－1(女子)'!$D$19:$D$89,'様式Ⅲ－1(女子)'!$J$19:$J$89)</f>
        <v>0</v>
      </c>
    </row>
    <row r="2775" spans="1:9">
      <c r="A2775" s="265">
        <v>4774</v>
      </c>
      <c r="I2775" s="28">
        <f>_xlfn.XLOOKUP(C2775,'様式Ⅲ－1(女子)'!$D$19:$D$89,'様式Ⅲ－1(女子)'!$J$19:$J$89)</f>
        <v>0</v>
      </c>
    </row>
    <row r="2776" spans="1:9">
      <c r="A2776" s="265">
        <v>4775</v>
      </c>
      <c r="I2776" s="28">
        <f>_xlfn.XLOOKUP(C2776,'様式Ⅲ－1(女子)'!$D$19:$D$89,'様式Ⅲ－1(女子)'!$J$19:$J$89)</f>
        <v>0</v>
      </c>
    </row>
    <row r="2777" spans="1:9">
      <c r="A2777" s="265">
        <v>4776</v>
      </c>
      <c r="I2777" s="28">
        <f>_xlfn.XLOOKUP(C2777,'様式Ⅲ－1(女子)'!$D$19:$D$89,'様式Ⅲ－1(女子)'!$J$19:$J$89)</f>
        <v>0</v>
      </c>
    </row>
    <row r="2778" spans="1:9">
      <c r="A2778" s="265">
        <v>4777</v>
      </c>
      <c r="I2778" s="28">
        <f>_xlfn.XLOOKUP(C2778,'様式Ⅲ－1(女子)'!$D$19:$D$89,'様式Ⅲ－1(女子)'!$J$19:$J$89)</f>
        <v>0</v>
      </c>
    </row>
    <row r="2779" spans="1:9">
      <c r="A2779" s="265">
        <v>4778</v>
      </c>
      <c r="I2779" s="28">
        <f>_xlfn.XLOOKUP(C2779,'様式Ⅲ－1(女子)'!$D$19:$D$89,'様式Ⅲ－1(女子)'!$J$19:$J$89)</f>
        <v>0</v>
      </c>
    </row>
    <row r="2780" spans="1:9">
      <c r="A2780" s="265">
        <v>4779</v>
      </c>
      <c r="I2780" s="28">
        <f>_xlfn.XLOOKUP(C2780,'様式Ⅲ－1(女子)'!$D$19:$D$89,'様式Ⅲ－1(女子)'!$J$19:$J$89)</f>
        <v>0</v>
      </c>
    </row>
    <row r="2781" spans="1:9">
      <c r="A2781" s="265">
        <v>4780</v>
      </c>
      <c r="I2781" s="28">
        <f>_xlfn.XLOOKUP(C2781,'様式Ⅲ－1(女子)'!$D$19:$D$89,'様式Ⅲ－1(女子)'!$J$19:$J$89)</f>
        <v>0</v>
      </c>
    </row>
    <row r="2782" spans="1:9">
      <c r="A2782" s="265">
        <v>4781</v>
      </c>
      <c r="I2782" s="28">
        <f>_xlfn.XLOOKUP(C2782,'様式Ⅲ－1(女子)'!$D$19:$D$89,'様式Ⅲ－1(女子)'!$J$19:$J$89)</f>
        <v>0</v>
      </c>
    </row>
    <row r="2783" spans="1:9">
      <c r="A2783" s="265">
        <v>4782</v>
      </c>
      <c r="I2783" s="28">
        <f>_xlfn.XLOOKUP(C2783,'様式Ⅲ－1(女子)'!$D$19:$D$89,'様式Ⅲ－1(女子)'!$J$19:$J$89)</f>
        <v>0</v>
      </c>
    </row>
    <row r="2784" spans="1:9">
      <c r="A2784" s="265">
        <v>4783</v>
      </c>
      <c r="I2784" s="28">
        <f>_xlfn.XLOOKUP(C2784,'様式Ⅲ－1(女子)'!$D$19:$D$89,'様式Ⅲ－1(女子)'!$J$19:$J$89)</f>
        <v>0</v>
      </c>
    </row>
    <row r="2785" spans="1:9">
      <c r="A2785" s="265">
        <v>4784</v>
      </c>
      <c r="I2785" s="28">
        <f>_xlfn.XLOOKUP(C2785,'様式Ⅲ－1(女子)'!$D$19:$D$89,'様式Ⅲ－1(女子)'!$J$19:$J$89)</f>
        <v>0</v>
      </c>
    </row>
    <row r="2786" spans="1:9">
      <c r="A2786" s="265">
        <v>4785</v>
      </c>
      <c r="I2786" s="28">
        <f>_xlfn.XLOOKUP(C2786,'様式Ⅲ－1(女子)'!$D$19:$D$89,'様式Ⅲ－1(女子)'!$J$19:$J$89)</f>
        <v>0</v>
      </c>
    </row>
    <row r="2787" spans="1:9">
      <c r="A2787" s="265">
        <v>4786</v>
      </c>
      <c r="I2787" s="28">
        <f>_xlfn.XLOOKUP(C2787,'様式Ⅲ－1(女子)'!$D$19:$D$89,'様式Ⅲ－1(女子)'!$J$19:$J$89)</f>
        <v>0</v>
      </c>
    </row>
    <row r="2788" spans="1:9">
      <c r="A2788" s="265">
        <v>4787</v>
      </c>
      <c r="I2788" s="28">
        <f>_xlfn.XLOOKUP(C2788,'様式Ⅲ－1(女子)'!$D$19:$D$89,'様式Ⅲ－1(女子)'!$J$19:$J$89)</f>
        <v>0</v>
      </c>
    </row>
    <row r="2789" spans="1:9">
      <c r="A2789" s="265">
        <v>4788</v>
      </c>
      <c r="I2789" s="28">
        <f>_xlfn.XLOOKUP(C2789,'様式Ⅲ－1(女子)'!$D$19:$D$89,'様式Ⅲ－1(女子)'!$J$19:$J$89)</f>
        <v>0</v>
      </c>
    </row>
    <row r="2790" spans="1:9">
      <c r="A2790" s="265">
        <v>4789</v>
      </c>
      <c r="I2790" s="28">
        <f>_xlfn.XLOOKUP(C2790,'様式Ⅲ－1(女子)'!$D$19:$D$89,'様式Ⅲ－1(女子)'!$J$19:$J$89)</f>
        <v>0</v>
      </c>
    </row>
    <row r="2791" spans="1:9">
      <c r="A2791" s="265">
        <v>4790</v>
      </c>
      <c r="I2791" s="28">
        <f>_xlfn.XLOOKUP(C2791,'様式Ⅲ－1(女子)'!$D$19:$D$89,'様式Ⅲ－1(女子)'!$J$19:$J$89)</f>
        <v>0</v>
      </c>
    </row>
    <row r="2792" spans="1:9">
      <c r="A2792" s="265">
        <v>4791</v>
      </c>
      <c r="I2792" s="28">
        <f>_xlfn.XLOOKUP(C2792,'様式Ⅲ－1(女子)'!$D$19:$D$89,'様式Ⅲ－1(女子)'!$J$19:$J$89)</f>
        <v>0</v>
      </c>
    </row>
    <row r="2793" spans="1:9">
      <c r="A2793" s="265">
        <v>4792</v>
      </c>
      <c r="I2793" s="28">
        <f>_xlfn.XLOOKUP(C2793,'様式Ⅲ－1(女子)'!$D$19:$D$89,'様式Ⅲ－1(女子)'!$J$19:$J$89)</f>
        <v>0</v>
      </c>
    </row>
    <row r="2794" spans="1:9">
      <c r="A2794" s="265">
        <v>4793</v>
      </c>
      <c r="I2794" s="28">
        <f>_xlfn.XLOOKUP(C2794,'様式Ⅲ－1(女子)'!$D$19:$D$89,'様式Ⅲ－1(女子)'!$J$19:$J$89)</f>
        <v>0</v>
      </c>
    </row>
    <row r="2795" spans="1:9">
      <c r="A2795" s="265">
        <v>4794</v>
      </c>
      <c r="I2795" s="28">
        <f>_xlfn.XLOOKUP(C2795,'様式Ⅲ－1(女子)'!$D$19:$D$89,'様式Ⅲ－1(女子)'!$J$19:$J$89)</f>
        <v>0</v>
      </c>
    </row>
    <row r="2796" spans="1:9">
      <c r="A2796" s="265">
        <v>4795</v>
      </c>
      <c r="I2796" s="28">
        <f>_xlfn.XLOOKUP(C2796,'様式Ⅲ－1(女子)'!$D$19:$D$89,'様式Ⅲ－1(女子)'!$J$19:$J$89)</f>
        <v>0</v>
      </c>
    </row>
    <row r="2797" spans="1:9">
      <c r="A2797" s="265">
        <v>4796</v>
      </c>
      <c r="I2797" s="28">
        <f>_xlfn.XLOOKUP(C2797,'様式Ⅲ－1(女子)'!$D$19:$D$89,'様式Ⅲ－1(女子)'!$J$19:$J$89)</f>
        <v>0</v>
      </c>
    </row>
    <row r="2798" spans="1:9">
      <c r="A2798" s="265">
        <v>4797</v>
      </c>
      <c r="I2798" s="28">
        <f>_xlfn.XLOOKUP(C2798,'様式Ⅲ－1(女子)'!$D$19:$D$89,'様式Ⅲ－1(女子)'!$J$19:$J$89)</f>
        <v>0</v>
      </c>
    </row>
    <row r="2799" spans="1:9">
      <c r="A2799" s="265">
        <v>4798</v>
      </c>
      <c r="I2799" s="28">
        <f>_xlfn.XLOOKUP(C2799,'様式Ⅲ－1(女子)'!$D$19:$D$89,'様式Ⅲ－1(女子)'!$J$19:$J$89)</f>
        <v>0</v>
      </c>
    </row>
    <row r="2800" spans="1:9">
      <c r="A2800" s="265">
        <v>4799</v>
      </c>
      <c r="I2800" s="28">
        <f>_xlfn.XLOOKUP(C2800,'様式Ⅲ－1(女子)'!$D$19:$D$89,'様式Ⅲ－1(女子)'!$J$19:$J$89)</f>
        <v>0</v>
      </c>
    </row>
    <row r="2801" spans="1:9">
      <c r="A2801" s="265">
        <v>4800</v>
      </c>
      <c r="I2801" s="28">
        <f>_xlfn.XLOOKUP(C2801,'様式Ⅲ－1(女子)'!$D$19:$D$89,'様式Ⅲ－1(女子)'!$J$19:$J$89)</f>
        <v>0</v>
      </c>
    </row>
    <row r="2802" spans="1:9">
      <c r="A2802" s="265">
        <v>4801</v>
      </c>
      <c r="I2802" s="28">
        <f>_xlfn.XLOOKUP(C2802,'様式Ⅲ－1(女子)'!$D$19:$D$89,'様式Ⅲ－1(女子)'!$J$19:$J$89)</f>
        <v>0</v>
      </c>
    </row>
    <row r="2803" spans="1:9">
      <c r="A2803" s="265">
        <v>4802</v>
      </c>
      <c r="I2803" s="28">
        <f>_xlfn.XLOOKUP(C2803,'様式Ⅲ－1(女子)'!$D$19:$D$89,'様式Ⅲ－1(女子)'!$J$19:$J$89)</f>
        <v>0</v>
      </c>
    </row>
    <row r="2804" spans="1:9">
      <c r="A2804" s="265">
        <v>4803</v>
      </c>
      <c r="I2804" s="28">
        <f>_xlfn.XLOOKUP(C2804,'様式Ⅲ－1(女子)'!$D$19:$D$89,'様式Ⅲ－1(女子)'!$J$19:$J$89)</f>
        <v>0</v>
      </c>
    </row>
    <row r="2805" spans="1:9">
      <c r="A2805" s="265">
        <v>4804</v>
      </c>
      <c r="I2805" s="28">
        <f>_xlfn.XLOOKUP(C2805,'様式Ⅲ－1(女子)'!$D$19:$D$89,'様式Ⅲ－1(女子)'!$J$19:$J$89)</f>
        <v>0</v>
      </c>
    </row>
    <row r="2806" spans="1:9">
      <c r="A2806" s="265">
        <v>4805</v>
      </c>
      <c r="I2806" s="28">
        <f>_xlfn.XLOOKUP(C2806,'様式Ⅲ－1(女子)'!$D$19:$D$89,'様式Ⅲ－1(女子)'!$J$19:$J$89)</f>
        <v>0</v>
      </c>
    </row>
    <row r="2807" spans="1:9">
      <c r="A2807" s="265">
        <v>4806</v>
      </c>
      <c r="I2807" s="28">
        <f>_xlfn.XLOOKUP(C2807,'様式Ⅲ－1(女子)'!$D$19:$D$89,'様式Ⅲ－1(女子)'!$J$19:$J$89)</f>
        <v>0</v>
      </c>
    </row>
    <row r="2808" spans="1:9">
      <c r="A2808" s="265">
        <v>4807</v>
      </c>
      <c r="I2808" s="28">
        <f>_xlfn.XLOOKUP(C2808,'様式Ⅲ－1(女子)'!$D$19:$D$89,'様式Ⅲ－1(女子)'!$J$19:$J$89)</f>
        <v>0</v>
      </c>
    </row>
    <row r="2809" spans="1:9">
      <c r="A2809" s="265">
        <v>4808</v>
      </c>
      <c r="I2809" s="28">
        <f>_xlfn.XLOOKUP(C2809,'様式Ⅲ－1(女子)'!$D$19:$D$89,'様式Ⅲ－1(女子)'!$J$19:$J$89)</f>
        <v>0</v>
      </c>
    </row>
    <row r="2810" spans="1:9">
      <c r="A2810" s="265">
        <v>4809</v>
      </c>
      <c r="I2810" s="28">
        <f>_xlfn.XLOOKUP(C2810,'様式Ⅲ－1(女子)'!$D$19:$D$89,'様式Ⅲ－1(女子)'!$J$19:$J$89)</f>
        <v>0</v>
      </c>
    </row>
    <row r="2811" spans="1:9">
      <c r="A2811" s="265">
        <v>4810</v>
      </c>
      <c r="I2811" s="28">
        <f>_xlfn.XLOOKUP(C2811,'様式Ⅲ－1(女子)'!$D$19:$D$89,'様式Ⅲ－1(女子)'!$J$19:$J$89)</f>
        <v>0</v>
      </c>
    </row>
    <row r="2812" spans="1:9">
      <c r="A2812" s="265">
        <v>4811</v>
      </c>
      <c r="I2812" s="28">
        <f>_xlfn.XLOOKUP(C2812,'様式Ⅲ－1(女子)'!$D$19:$D$89,'様式Ⅲ－1(女子)'!$J$19:$J$89)</f>
        <v>0</v>
      </c>
    </row>
    <row r="2813" spans="1:9">
      <c r="A2813" s="265">
        <v>4812</v>
      </c>
      <c r="I2813" s="28">
        <f>_xlfn.XLOOKUP(C2813,'様式Ⅲ－1(女子)'!$D$19:$D$89,'様式Ⅲ－1(女子)'!$J$19:$J$89)</f>
        <v>0</v>
      </c>
    </row>
    <row r="2814" spans="1:9">
      <c r="A2814" s="265">
        <v>4813</v>
      </c>
      <c r="I2814" s="28">
        <f>_xlfn.XLOOKUP(C2814,'様式Ⅲ－1(女子)'!$D$19:$D$89,'様式Ⅲ－1(女子)'!$J$19:$J$89)</f>
        <v>0</v>
      </c>
    </row>
    <row r="2815" spans="1:9">
      <c r="A2815" s="265">
        <v>4814</v>
      </c>
      <c r="I2815" s="28">
        <f>_xlfn.XLOOKUP(C2815,'様式Ⅲ－1(女子)'!$D$19:$D$89,'様式Ⅲ－1(女子)'!$J$19:$J$89)</f>
        <v>0</v>
      </c>
    </row>
    <row r="2816" spans="1:9">
      <c r="A2816" s="265">
        <v>4815</v>
      </c>
      <c r="I2816" s="28">
        <f>_xlfn.XLOOKUP(C2816,'様式Ⅲ－1(女子)'!$D$19:$D$89,'様式Ⅲ－1(女子)'!$J$19:$J$89)</f>
        <v>0</v>
      </c>
    </row>
    <row r="2817" spans="1:9">
      <c r="A2817" s="265">
        <v>4816</v>
      </c>
      <c r="I2817" s="28">
        <f>_xlfn.XLOOKUP(C2817,'様式Ⅲ－1(女子)'!$D$19:$D$89,'様式Ⅲ－1(女子)'!$J$19:$J$89)</f>
        <v>0</v>
      </c>
    </row>
    <row r="2818" spans="1:9">
      <c r="A2818" s="265">
        <v>4817</v>
      </c>
      <c r="I2818" s="28">
        <f>_xlfn.XLOOKUP(C2818,'様式Ⅲ－1(女子)'!$D$19:$D$89,'様式Ⅲ－1(女子)'!$J$19:$J$89)</f>
        <v>0</v>
      </c>
    </row>
    <row r="2819" spans="1:9">
      <c r="A2819" s="265">
        <v>4818</v>
      </c>
      <c r="I2819" s="28">
        <f>_xlfn.XLOOKUP(C2819,'様式Ⅲ－1(女子)'!$D$19:$D$89,'様式Ⅲ－1(女子)'!$J$19:$J$89)</f>
        <v>0</v>
      </c>
    </row>
    <row r="2820" spans="1:9">
      <c r="A2820" s="265">
        <v>4819</v>
      </c>
      <c r="I2820" s="28">
        <f>_xlfn.XLOOKUP(C2820,'様式Ⅲ－1(女子)'!$D$19:$D$89,'様式Ⅲ－1(女子)'!$J$19:$J$89)</f>
        <v>0</v>
      </c>
    </row>
    <row r="2821" spans="1:9">
      <c r="A2821" s="265">
        <v>4820</v>
      </c>
      <c r="I2821" s="28">
        <f>_xlfn.XLOOKUP(C2821,'様式Ⅲ－1(女子)'!$D$19:$D$89,'様式Ⅲ－1(女子)'!$J$19:$J$89)</f>
        <v>0</v>
      </c>
    </row>
    <row r="2822" spans="1:9">
      <c r="A2822" s="265">
        <v>4821</v>
      </c>
      <c r="I2822" s="28">
        <f>_xlfn.XLOOKUP(C2822,'様式Ⅲ－1(女子)'!$D$19:$D$89,'様式Ⅲ－1(女子)'!$J$19:$J$89)</f>
        <v>0</v>
      </c>
    </row>
    <row r="2823" spans="1:9">
      <c r="A2823" s="265">
        <v>4822</v>
      </c>
      <c r="I2823" s="28">
        <f>_xlfn.XLOOKUP(C2823,'様式Ⅲ－1(女子)'!$D$19:$D$89,'様式Ⅲ－1(女子)'!$J$19:$J$89)</f>
        <v>0</v>
      </c>
    </row>
    <row r="2824" spans="1:9">
      <c r="A2824" s="265">
        <v>4823</v>
      </c>
      <c r="I2824" s="28">
        <f>_xlfn.XLOOKUP(C2824,'様式Ⅲ－1(女子)'!$D$19:$D$89,'様式Ⅲ－1(女子)'!$J$19:$J$89)</f>
        <v>0</v>
      </c>
    </row>
    <row r="2825" spans="1:9">
      <c r="A2825" s="265">
        <v>4824</v>
      </c>
      <c r="I2825" s="28">
        <f>_xlfn.XLOOKUP(C2825,'様式Ⅲ－1(女子)'!$D$19:$D$89,'様式Ⅲ－1(女子)'!$J$19:$J$89)</f>
        <v>0</v>
      </c>
    </row>
    <row r="2826" spans="1:9">
      <c r="A2826" s="265">
        <v>4825</v>
      </c>
      <c r="I2826" s="28">
        <f>_xlfn.XLOOKUP(C2826,'様式Ⅲ－1(女子)'!$D$19:$D$89,'様式Ⅲ－1(女子)'!$J$19:$J$89)</f>
        <v>0</v>
      </c>
    </row>
    <row r="2827" spans="1:9">
      <c r="A2827" s="265">
        <v>4826</v>
      </c>
      <c r="I2827" s="28">
        <f>_xlfn.XLOOKUP(C2827,'様式Ⅲ－1(女子)'!$D$19:$D$89,'様式Ⅲ－1(女子)'!$J$19:$J$89)</f>
        <v>0</v>
      </c>
    </row>
    <row r="2828" spans="1:9">
      <c r="A2828" s="265">
        <v>4827</v>
      </c>
      <c r="I2828" s="28">
        <f>_xlfn.XLOOKUP(C2828,'様式Ⅲ－1(女子)'!$D$19:$D$89,'様式Ⅲ－1(女子)'!$J$19:$J$89)</f>
        <v>0</v>
      </c>
    </row>
    <row r="2829" spans="1:9">
      <c r="A2829" s="265">
        <v>4828</v>
      </c>
      <c r="I2829" s="28">
        <f>_xlfn.XLOOKUP(C2829,'様式Ⅲ－1(女子)'!$D$19:$D$89,'様式Ⅲ－1(女子)'!$J$19:$J$89)</f>
        <v>0</v>
      </c>
    </row>
    <row r="2830" spans="1:9">
      <c r="A2830" s="265">
        <v>4829</v>
      </c>
      <c r="I2830" s="28">
        <f>_xlfn.XLOOKUP(C2830,'様式Ⅲ－1(女子)'!$D$19:$D$89,'様式Ⅲ－1(女子)'!$J$19:$J$89)</f>
        <v>0</v>
      </c>
    </row>
    <row r="2831" spans="1:9">
      <c r="A2831" s="265">
        <v>4830</v>
      </c>
      <c r="I2831" s="28">
        <f>_xlfn.XLOOKUP(C2831,'様式Ⅲ－1(女子)'!$D$19:$D$89,'様式Ⅲ－1(女子)'!$J$19:$J$89)</f>
        <v>0</v>
      </c>
    </row>
    <row r="2832" spans="1:9">
      <c r="A2832" s="265">
        <v>4831</v>
      </c>
      <c r="I2832" s="28">
        <f>_xlfn.XLOOKUP(C2832,'様式Ⅲ－1(女子)'!$D$19:$D$89,'様式Ⅲ－1(女子)'!$J$19:$J$89)</f>
        <v>0</v>
      </c>
    </row>
    <row r="2833" spans="1:9">
      <c r="A2833" s="265">
        <v>4832</v>
      </c>
      <c r="I2833" s="28">
        <f>_xlfn.XLOOKUP(C2833,'様式Ⅲ－1(女子)'!$D$19:$D$89,'様式Ⅲ－1(女子)'!$J$19:$J$89)</f>
        <v>0</v>
      </c>
    </row>
    <row r="2834" spans="1:9">
      <c r="A2834" s="265">
        <v>4833</v>
      </c>
      <c r="I2834" s="28">
        <f>_xlfn.XLOOKUP(C2834,'様式Ⅲ－1(女子)'!$D$19:$D$89,'様式Ⅲ－1(女子)'!$J$19:$J$89)</f>
        <v>0</v>
      </c>
    </row>
    <row r="2835" spans="1:9">
      <c r="A2835" s="265">
        <v>4834</v>
      </c>
      <c r="I2835" s="28">
        <f>_xlfn.XLOOKUP(C2835,'様式Ⅲ－1(女子)'!$D$19:$D$89,'様式Ⅲ－1(女子)'!$J$19:$J$89)</f>
        <v>0</v>
      </c>
    </row>
    <row r="2836" spans="1:9">
      <c r="A2836" s="265">
        <v>4835</v>
      </c>
      <c r="I2836" s="28">
        <f>_xlfn.XLOOKUP(C2836,'様式Ⅲ－1(女子)'!$D$19:$D$89,'様式Ⅲ－1(女子)'!$J$19:$J$89)</f>
        <v>0</v>
      </c>
    </row>
    <row r="2837" spans="1:9">
      <c r="A2837" s="265">
        <v>4836</v>
      </c>
      <c r="I2837" s="28">
        <f>_xlfn.XLOOKUP(C2837,'様式Ⅲ－1(女子)'!$D$19:$D$89,'様式Ⅲ－1(女子)'!$J$19:$J$89)</f>
        <v>0</v>
      </c>
    </row>
    <row r="2838" spans="1:9">
      <c r="A2838" s="265">
        <v>4837</v>
      </c>
      <c r="I2838" s="28">
        <f>_xlfn.XLOOKUP(C2838,'様式Ⅲ－1(女子)'!$D$19:$D$89,'様式Ⅲ－1(女子)'!$J$19:$J$89)</f>
        <v>0</v>
      </c>
    </row>
    <row r="2839" spans="1:9">
      <c r="A2839" s="265">
        <v>4838</v>
      </c>
      <c r="I2839" s="28">
        <f>_xlfn.XLOOKUP(C2839,'様式Ⅲ－1(女子)'!$D$19:$D$89,'様式Ⅲ－1(女子)'!$J$19:$J$89)</f>
        <v>0</v>
      </c>
    </row>
    <row r="2840" spans="1:9">
      <c r="A2840" s="265">
        <v>4839</v>
      </c>
      <c r="I2840" s="28">
        <f>_xlfn.XLOOKUP(C2840,'様式Ⅲ－1(女子)'!$D$19:$D$89,'様式Ⅲ－1(女子)'!$J$19:$J$89)</f>
        <v>0</v>
      </c>
    </row>
    <row r="2841" spans="1:9">
      <c r="A2841" s="265">
        <v>4840</v>
      </c>
      <c r="I2841" s="28">
        <f>_xlfn.XLOOKUP(C2841,'様式Ⅲ－1(女子)'!$D$19:$D$89,'様式Ⅲ－1(女子)'!$J$19:$J$89)</f>
        <v>0</v>
      </c>
    </row>
    <row r="2842" spans="1:9">
      <c r="A2842" s="265">
        <v>4841</v>
      </c>
      <c r="I2842" s="28">
        <f>_xlfn.XLOOKUP(C2842,'様式Ⅲ－1(女子)'!$D$19:$D$89,'様式Ⅲ－1(女子)'!$J$19:$J$89)</f>
        <v>0</v>
      </c>
    </row>
    <row r="2843" spans="1:9">
      <c r="A2843" s="265">
        <v>4842</v>
      </c>
      <c r="I2843" s="28">
        <f>_xlfn.XLOOKUP(C2843,'様式Ⅲ－1(女子)'!$D$19:$D$89,'様式Ⅲ－1(女子)'!$J$19:$J$89)</f>
        <v>0</v>
      </c>
    </row>
    <row r="2844" spans="1:9">
      <c r="A2844" s="265">
        <v>4843</v>
      </c>
      <c r="I2844" s="28">
        <f>_xlfn.XLOOKUP(C2844,'様式Ⅲ－1(女子)'!$D$19:$D$89,'様式Ⅲ－1(女子)'!$J$19:$J$89)</f>
        <v>0</v>
      </c>
    </row>
    <row r="2845" spans="1:9">
      <c r="A2845" s="265">
        <v>4844</v>
      </c>
      <c r="I2845" s="28">
        <f>_xlfn.XLOOKUP(C2845,'様式Ⅲ－1(女子)'!$D$19:$D$89,'様式Ⅲ－1(女子)'!$J$19:$J$89)</f>
        <v>0</v>
      </c>
    </row>
    <row r="2846" spans="1:9">
      <c r="A2846" s="265">
        <v>4845</v>
      </c>
      <c r="I2846" s="28">
        <f>_xlfn.XLOOKUP(C2846,'様式Ⅲ－1(女子)'!$D$19:$D$89,'様式Ⅲ－1(女子)'!$J$19:$J$89)</f>
        <v>0</v>
      </c>
    </row>
    <row r="2847" spans="1:9">
      <c r="A2847" s="265">
        <v>4846</v>
      </c>
      <c r="I2847" s="28">
        <f>_xlfn.XLOOKUP(C2847,'様式Ⅲ－1(女子)'!$D$19:$D$89,'様式Ⅲ－1(女子)'!$J$19:$J$89)</f>
        <v>0</v>
      </c>
    </row>
    <row r="2848" spans="1:9">
      <c r="A2848" s="265">
        <v>4847</v>
      </c>
      <c r="I2848" s="28">
        <f>_xlfn.XLOOKUP(C2848,'様式Ⅲ－1(女子)'!$D$19:$D$89,'様式Ⅲ－1(女子)'!$J$19:$J$89)</f>
        <v>0</v>
      </c>
    </row>
    <row r="2849" spans="1:9">
      <c r="A2849" s="265">
        <v>4848</v>
      </c>
      <c r="I2849" s="28">
        <f>_xlfn.XLOOKUP(C2849,'様式Ⅲ－1(女子)'!$D$19:$D$89,'様式Ⅲ－1(女子)'!$J$19:$J$89)</f>
        <v>0</v>
      </c>
    </row>
    <row r="2850" spans="1:9">
      <c r="A2850" s="265">
        <v>4849</v>
      </c>
      <c r="I2850" s="28">
        <f>_xlfn.XLOOKUP(C2850,'様式Ⅲ－1(女子)'!$D$19:$D$89,'様式Ⅲ－1(女子)'!$J$19:$J$89)</f>
        <v>0</v>
      </c>
    </row>
    <row r="2851" spans="1:9">
      <c r="A2851" s="265">
        <v>4850</v>
      </c>
      <c r="I2851" s="28">
        <f>_xlfn.XLOOKUP(C2851,'様式Ⅲ－1(女子)'!$D$19:$D$89,'様式Ⅲ－1(女子)'!$J$19:$J$89)</f>
        <v>0</v>
      </c>
    </row>
    <row r="2852" spans="1:9">
      <c r="A2852" s="265">
        <v>4851</v>
      </c>
      <c r="I2852" s="28">
        <f>_xlfn.XLOOKUP(C2852,'様式Ⅲ－1(女子)'!$D$19:$D$89,'様式Ⅲ－1(女子)'!$J$19:$J$89)</f>
        <v>0</v>
      </c>
    </row>
    <row r="2853" spans="1:9">
      <c r="A2853" s="265">
        <v>4852</v>
      </c>
      <c r="I2853" s="28">
        <f>_xlfn.XLOOKUP(C2853,'様式Ⅲ－1(女子)'!$D$19:$D$89,'様式Ⅲ－1(女子)'!$J$19:$J$89)</f>
        <v>0</v>
      </c>
    </row>
    <row r="2854" spans="1:9">
      <c r="A2854" s="265">
        <v>4853</v>
      </c>
      <c r="I2854" s="28">
        <f>_xlfn.XLOOKUP(C2854,'様式Ⅲ－1(女子)'!$D$19:$D$89,'様式Ⅲ－1(女子)'!$J$19:$J$89)</f>
        <v>0</v>
      </c>
    </row>
    <row r="2855" spans="1:9">
      <c r="A2855" s="265">
        <v>4854</v>
      </c>
      <c r="I2855" s="28">
        <f>_xlfn.XLOOKUP(C2855,'様式Ⅲ－1(女子)'!$D$19:$D$89,'様式Ⅲ－1(女子)'!$J$19:$J$89)</f>
        <v>0</v>
      </c>
    </row>
    <row r="2856" spans="1:9">
      <c r="A2856" s="265">
        <v>4855</v>
      </c>
      <c r="I2856" s="28">
        <f>_xlfn.XLOOKUP(C2856,'様式Ⅲ－1(女子)'!$D$19:$D$89,'様式Ⅲ－1(女子)'!$J$19:$J$89)</f>
        <v>0</v>
      </c>
    </row>
    <row r="2857" spans="1:9">
      <c r="A2857" s="265">
        <v>4856</v>
      </c>
      <c r="I2857" s="28">
        <f>_xlfn.XLOOKUP(C2857,'様式Ⅲ－1(女子)'!$D$19:$D$89,'様式Ⅲ－1(女子)'!$J$19:$J$89)</f>
        <v>0</v>
      </c>
    </row>
    <row r="2858" spans="1:9">
      <c r="A2858" s="265">
        <v>4857</v>
      </c>
      <c r="I2858" s="28">
        <f>_xlfn.XLOOKUP(C2858,'様式Ⅲ－1(女子)'!$D$19:$D$89,'様式Ⅲ－1(女子)'!$J$19:$J$89)</f>
        <v>0</v>
      </c>
    </row>
    <row r="2859" spans="1:9">
      <c r="A2859" s="265">
        <v>4858</v>
      </c>
      <c r="I2859" s="28">
        <f>_xlfn.XLOOKUP(C2859,'様式Ⅲ－1(女子)'!$D$19:$D$89,'様式Ⅲ－1(女子)'!$J$19:$J$89)</f>
        <v>0</v>
      </c>
    </row>
    <row r="2860" spans="1:9">
      <c r="A2860" s="265">
        <v>4859</v>
      </c>
      <c r="I2860" s="28">
        <f>_xlfn.XLOOKUP(C2860,'様式Ⅲ－1(女子)'!$D$19:$D$89,'様式Ⅲ－1(女子)'!$J$19:$J$89)</f>
        <v>0</v>
      </c>
    </row>
    <row r="2861" spans="1:9">
      <c r="A2861" s="265">
        <v>4860</v>
      </c>
      <c r="I2861" s="28">
        <f>_xlfn.XLOOKUP(C2861,'様式Ⅲ－1(女子)'!$D$19:$D$89,'様式Ⅲ－1(女子)'!$J$19:$J$89)</f>
        <v>0</v>
      </c>
    </row>
    <row r="2862" spans="1:9">
      <c r="A2862" s="265">
        <v>4861</v>
      </c>
      <c r="I2862" s="28">
        <f>_xlfn.XLOOKUP(C2862,'様式Ⅲ－1(女子)'!$D$19:$D$89,'様式Ⅲ－1(女子)'!$J$19:$J$89)</f>
        <v>0</v>
      </c>
    </row>
    <row r="2863" spans="1:9">
      <c r="A2863" s="265">
        <v>4862</v>
      </c>
      <c r="I2863" s="28">
        <f>_xlfn.XLOOKUP(C2863,'様式Ⅲ－1(女子)'!$D$19:$D$89,'様式Ⅲ－1(女子)'!$J$19:$J$89)</f>
        <v>0</v>
      </c>
    </row>
    <row r="2864" spans="1:9">
      <c r="A2864" s="265">
        <v>4863</v>
      </c>
      <c r="I2864" s="28">
        <f>_xlfn.XLOOKUP(C2864,'様式Ⅲ－1(女子)'!$D$19:$D$89,'様式Ⅲ－1(女子)'!$J$19:$J$89)</f>
        <v>0</v>
      </c>
    </row>
    <row r="2865" spans="1:9">
      <c r="A2865" s="265">
        <v>4864</v>
      </c>
      <c r="I2865" s="28">
        <f>_xlfn.XLOOKUP(C2865,'様式Ⅲ－1(女子)'!$D$19:$D$89,'様式Ⅲ－1(女子)'!$J$19:$J$89)</f>
        <v>0</v>
      </c>
    </row>
    <row r="2866" spans="1:9">
      <c r="A2866" s="265">
        <v>4865</v>
      </c>
      <c r="I2866" s="28">
        <f>_xlfn.XLOOKUP(C2866,'様式Ⅲ－1(女子)'!$D$19:$D$89,'様式Ⅲ－1(女子)'!$J$19:$J$89)</f>
        <v>0</v>
      </c>
    </row>
    <row r="2867" spans="1:9">
      <c r="A2867" s="265">
        <v>4866</v>
      </c>
      <c r="I2867" s="28">
        <f>_xlfn.XLOOKUP(C2867,'様式Ⅲ－1(女子)'!$D$19:$D$89,'様式Ⅲ－1(女子)'!$J$19:$J$89)</f>
        <v>0</v>
      </c>
    </row>
    <row r="2868" spans="1:9">
      <c r="A2868" s="265">
        <v>4867</v>
      </c>
      <c r="I2868" s="28">
        <f>_xlfn.XLOOKUP(C2868,'様式Ⅲ－1(女子)'!$D$19:$D$89,'様式Ⅲ－1(女子)'!$J$19:$J$89)</f>
        <v>0</v>
      </c>
    </row>
    <row r="2869" spans="1:9">
      <c r="A2869" s="265">
        <v>4868</v>
      </c>
      <c r="I2869" s="28">
        <f>_xlfn.XLOOKUP(C2869,'様式Ⅲ－1(女子)'!$D$19:$D$89,'様式Ⅲ－1(女子)'!$J$19:$J$89)</f>
        <v>0</v>
      </c>
    </row>
    <row r="2870" spans="1:9">
      <c r="A2870" s="265">
        <v>4869</v>
      </c>
      <c r="I2870" s="28">
        <f>_xlfn.XLOOKUP(C2870,'様式Ⅲ－1(女子)'!$D$19:$D$89,'様式Ⅲ－1(女子)'!$J$19:$J$89)</f>
        <v>0</v>
      </c>
    </row>
    <row r="2871" spans="1:9">
      <c r="A2871" s="265">
        <v>4870</v>
      </c>
      <c r="I2871" s="28">
        <f>_xlfn.XLOOKUP(C2871,'様式Ⅲ－1(女子)'!$D$19:$D$89,'様式Ⅲ－1(女子)'!$J$19:$J$89)</f>
        <v>0</v>
      </c>
    </row>
    <row r="2872" spans="1:9">
      <c r="A2872" s="265">
        <v>4871</v>
      </c>
      <c r="I2872" s="28">
        <f>_xlfn.XLOOKUP(C2872,'様式Ⅲ－1(女子)'!$D$19:$D$89,'様式Ⅲ－1(女子)'!$J$19:$J$89)</f>
        <v>0</v>
      </c>
    </row>
    <row r="2873" spans="1:9">
      <c r="A2873" s="265">
        <v>4872</v>
      </c>
      <c r="I2873" s="28">
        <f>_xlfn.XLOOKUP(C2873,'様式Ⅲ－1(女子)'!$D$19:$D$89,'様式Ⅲ－1(女子)'!$J$19:$J$89)</f>
        <v>0</v>
      </c>
    </row>
    <row r="2874" spans="1:9">
      <c r="A2874" s="265">
        <v>4873</v>
      </c>
      <c r="I2874" s="28">
        <f>_xlfn.XLOOKUP(C2874,'様式Ⅲ－1(女子)'!$D$19:$D$89,'様式Ⅲ－1(女子)'!$J$19:$J$89)</f>
        <v>0</v>
      </c>
    </row>
    <row r="2875" spans="1:9">
      <c r="A2875" s="265">
        <v>4874</v>
      </c>
      <c r="I2875" s="28">
        <f>_xlfn.XLOOKUP(C2875,'様式Ⅲ－1(女子)'!$D$19:$D$89,'様式Ⅲ－1(女子)'!$J$19:$J$89)</f>
        <v>0</v>
      </c>
    </row>
    <row r="2876" spans="1:9">
      <c r="A2876" s="265">
        <v>4875</v>
      </c>
      <c r="I2876" s="28">
        <f>_xlfn.XLOOKUP(C2876,'様式Ⅲ－1(女子)'!$D$19:$D$89,'様式Ⅲ－1(女子)'!$J$19:$J$89)</f>
        <v>0</v>
      </c>
    </row>
    <row r="2877" spans="1:9">
      <c r="A2877" s="265">
        <v>4876</v>
      </c>
      <c r="I2877" s="28">
        <f>_xlfn.XLOOKUP(C2877,'様式Ⅲ－1(女子)'!$D$19:$D$89,'様式Ⅲ－1(女子)'!$J$19:$J$89)</f>
        <v>0</v>
      </c>
    </row>
    <row r="2878" spans="1:9">
      <c r="A2878" s="265">
        <v>4877</v>
      </c>
      <c r="I2878" s="28">
        <f>_xlfn.XLOOKUP(C2878,'様式Ⅲ－1(女子)'!$D$19:$D$89,'様式Ⅲ－1(女子)'!$J$19:$J$89)</f>
        <v>0</v>
      </c>
    </row>
    <row r="2879" spans="1:9">
      <c r="A2879" s="265">
        <v>4878</v>
      </c>
      <c r="I2879" s="28">
        <f>_xlfn.XLOOKUP(C2879,'様式Ⅲ－1(女子)'!$D$19:$D$89,'様式Ⅲ－1(女子)'!$J$19:$J$89)</f>
        <v>0</v>
      </c>
    </row>
    <row r="2880" spans="1:9">
      <c r="A2880" s="265">
        <v>4879</v>
      </c>
      <c r="I2880" s="28">
        <f>_xlfn.XLOOKUP(C2880,'様式Ⅲ－1(女子)'!$D$19:$D$89,'様式Ⅲ－1(女子)'!$J$19:$J$89)</f>
        <v>0</v>
      </c>
    </row>
    <row r="2881" spans="1:9">
      <c r="A2881" s="265">
        <v>4880</v>
      </c>
      <c r="I2881" s="28">
        <f>_xlfn.XLOOKUP(C2881,'様式Ⅲ－1(女子)'!$D$19:$D$89,'様式Ⅲ－1(女子)'!$J$19:$J$89)</f>
        <v>0</v>
      </c>
    </row>
    <row r="2882" spans="1:9">
      <c r="A2882" s="265">
        <v>4881</v>
      </c>
      <c r="I2882" s="28">
        <f>_xlfn.XLOOKUP(C2882,'様式Ⅲ－1(女子)'!$D$19:$D$89,'様式Ⅲ－1(女子)'!$J$19:$J$89)</f>
        <v>0</v>
      </c>
    </row>
    <row r="2883" spans="1:9">
      <c r="A2883" s="265">
        <v>4882</v>
      </c>
      <c r="I2883" s="28">
        <f>_xlfn.XLOOKUP(C2883,'様式Ⅲ－1(女子)'!$D$19:$D$89,'様式Ⅲ－1(女子)'!$J$19:$J$89)</f>
        <v>0</v>
      </c>
    </row>
    <row r="2884" spans="1:9">
      <c r="A2884" s="265">
        <v>4883</v>
      </c>
      <c r="I2884" s="28">
        <f>_xlfn.XLOOKUP(C2884,'様式Ⅲ－1(女子)'!$D$19:$D$89,'様式Ⅲ－1(女子)'!$J$19:$J$89)</f>
        <v>0</v>
      </c>
    </row>
    <row r="2885" spans="1:9">
      <c r="A2885" s="265">
        <v>4884</v>
      </c>
      <c r="I2885" s="28">
        <f>_xlfn.XLOOKUP(C2885,'様式Ⅲ－1(女子)'!$D$19:$D$89,'様式Ⅲ－1(女子)'!$J$19:$J$89)</f>
        <v>0</v>
      </c>
    </row>
    <row r="2886" spans="1:9">
      <c r="A2886" s="265">
        <v>4885</v>
      </c>
      <c r="I2886" s="28">
        <f>_xlfn.XLOOKUP(C2886,'様式Ⅲ－1(女子)'!$D$19:$D$89,'様式Ⅲ－1(女子)'!$J$19:$J$89)</f>
        <v>0</v>
      </c>
    </row>
    <row r="2887" spans="1:9">
      <c r="A2887" s="265">
        <v>4886</v>
      </c>
      <c r="I2887" s="28">
        <f>_xlfn.XLOOKUP(C2887,'様式Ⅲ－1(女子)'!$D$19:$D$89,'様式Ⅲ－1(女子)'!$J$19:$J$89)</f>
        <v>0</v>
      </c>
    </row>
    <row r="2888" spans="1:9">
      <c r="A2888" s="265">
        <v>4887</v>
      </c>
      <c r="I2888" s="28">
        <f>_xlfn.XLOOKUP(C2888,'様式Ⅲ－1(女子)'!$D$19:$D$89,'様式Ⅲ－1(女子)'!$J$19:$J$89)</f>
        <v>0</v>
      </c>
    </row>
    <row r="2889" spans="1:9">
      <c r="A2889" s="265">
        <v>4888</v>
      </c>
      <c r="I2889" s="28">
        <f>_xlfn.XLOOKUP(C2889,'様式Ⅲ－1(女子)'!$D$19:$D$89,'様式Ⅲ－1(女子)'!$J$19:$J$89)</f>
        <v>0</v>
      </c>
    </row>
    <row r="2890" spans="1:9">
      <c r="A2890" s="265">
        <v>4889</v>
      </c>
      <c r="I2890" s="28">
        <f>_xlfn.XLOOKUP(C2890,'様式Ⅲ－1(女子)'!$D$19:$D$89,'様式Ⅲ－1(女子)'!$J$19:$J$89)</f>
        <v>0</v>
      </c>
    </row>
    <row r="2891" spans="1:9">
      <c r="A2891" s="265">
        <v>4890</v>
      </c>
      <c r="I2891" s="28">
        <f>_xlfn.XLOOKUP(C2891,'様式Ⅲ－1(女子)'!$D$19:$D$89,'様式Ⅲ－1(女子)'!$J$19:$J$89)</f>
        <v>0</v>
      </c>
    </row>
    <row r="2892" spans="1:9">
      <c r="A2892" s="265">
        <v>4891</v>
      </c>
      <c r="I2892" s="28">
        <f>_xlfn.XLOOKUP(C2892,'様式Ⅲ－1(女子)'!$D$19:$D$89,'様式Ⅲ－1(女子)'!$J$19:$J$89)</f>
        <v>0</v>
      </c>
    </row>
    <row r="2893" spans="1:9">
      <c r="A2893" s="265">
        <v>4892</v>
      </c>
      <c r="I2893" s="28">
        <f>_xlfn.XLOOKUP(C2893,'様式Ⅲ－1(女子)'!$D$19:$D$89,'様式Ⅲ－1(女子)'!$J$19:$J$89)</f>
        <v>0</v>
      </c>
    </row>
    <row r="2894" spans="1:9">
      <c r="A2894" s="265">
        <v>4893</v>
      </c>
      <c r="I2894" s="28">
        <f>_xlfn.XLOOKUP(C2894,'様式Ⅲ－1(女子)'!$D$19:$D$89,'様式Ⅲ－1(女子)'!$J$19:$J$89)</f>
        <v>0</v>
      </c>
    </row>
    <row r="2895" spans="1:9">
      <c r="A2895" s="265">
        <v>4894</v>
      </c>
      <c r="I2895" s="28">
        <f>_xlfn.XLOOKUP(C2895,'様式Ⅲ－1(女子)'!$D$19:$D$89,'様式Ⅲ－1(女子)'!$J$19:$J$89)</f>
        <v>0</v>
      </c>
    </row>
    <row r="2896" spans="1:9">
      <c r="A2896" s="265">
        <v>4895</v>
      </c>
      <c r="I2896" s="28">
        <f>_xlfn.XLOOKUP(C2896,'様式Ⅲ－1(女子)'!$D$19:$D$89,'様式Ⅲ－1(女子)'!$J$19:$J$89)</f>
        <v>0</v>
      </c>
    </row>
    <row r="2897" spans="1:9">
      <c r="A2897" s="265">
        <v>4896</v>
      </c>
      <c r="I2897" s="28">
        <f>_xlfn.XLOOKUP(C2897,'様式Ⅲ－1(女子)'!$D$19:$D$89,'様式Ⅲ－1(女子)'!$J$19:$J$89)</f>
        <v>0</v>
      </c>
    </row>
    <row r="2898" spans="1:9">
      <c r="A2898" s="265">
        <v>4897</v>
      </c>
      <c r="I2898" s="28">
        <f>_xlfn.XLOOKUP(C2898,'様式Ⅲ－1(女子)'!$D$19:$D$89,'様式Ⅲ－1(女子)'!$J$19:$J$89)</f>
        <v>0</v>
      </c>
    </row>
    <row r="2899" spans="1:9">
      <c r="A2899" s="265">
        <v>4898</v>
      </c>
      <c r="I2899" s="28">
        <f>_xlfn.XLOOKUP(C2899,'様式Ⅲ－1(女子)'!$D$19:$D$89,'様式Ⅲ－1(女子)'!$J$19:$J$89)</f>
        <v>0</v>
      </c>
    </row>
    <row r="2900" spans="1:9">
      <c r="A2900" s="265">
        <v>4899</v>
      </c>
      <c r="I2900" s="28">
        <f>_xlfn.XLOOKUP(C2900,'様式Ⅲ－1(女子)'!$D$19:$D$89,'様式Ⅲ－1(女子)'!$J$19:$J$89)</f>
        <v>0</v>
      </c>
    </row>
    <row r="2901" spans="1:9">
      <c r="A2901" s="265">
        <v>4900</v>
      </c>
      <c r="I2901" s="28">
        <f>_xlfn.XLOOKUP(C2901,'様式Ⅲ－1(女子)'!$D$19:$D$89,'様式Ⅲ－1(女子)'!$J$19:$J$89)</f>
        <v>0</v>
      </c>
    </row>
    <row r="2902" spans="1:9">
      <c r="A2902" s="265">
        <v>4901</v>
      </c>
      <c r="I2902" s="28">
        <f>_xlfn.XLOOKUP(C2902,'様式Ⅲ－1(女子)'!$D$19:$D$89,'様式Ⅲ－1(女子)'!$J$19:$J$89)</f>
        <v>0</v>
      </c>
    </row>
    <row r="2903" spans="1:9">
      <c r="A2903" s="265">
        <v>4902</v>
      </c>
      <c r="I2903" s="28">
        <f>_xlfn.XLOOKUP(C2903,'様式Ⅲ－1(女子)'!$D$19:$D$89,'様式Ⅲ－1(女子)'!$J$19:$J$89)</f>
        <v>0</v>
      </c>
    </row>
    <row r="2904" spans="1:9">
      <c r="A2904" s="265">
        <v>4903</v>
      </c>
      <c r="I2904" s="28">
        <f>_xlfn.XLOOKUP(C2904,'様式Ⅲ－1(女子)'!$D$19:$D$89,'様式Ⅲ－1(女子)'!$J$19:$J$89)</f>
        <v>0</v>
      </c>
    </row>
    <row r="2905" spans="1:9">
      <c r="A2905" s="265">
        <v>4904</v>
      </c>
      <c r="I2905" s="28">
        <f>_xlfn.XLOOKUP(C2905,'様式Ⅲ－1(女子)'!$D$19:$D$89,'様式Ⅲ－1(女子)'!$J$19:$J$89)</f>
        <v>0</v>
      </c>
    </row>
    <row r="2906" spans="1:9">
      <c r="A2906" s="265">
        <v>4905</v>
      </c>
      <c r="I2906" s="28">
        <f>_xlfn.XLOOKUP(C2906,'様式Ⅲ－1(女子)'!$D$19:$D$89,'様式Ⅲ－1(女子)'!$J$19:$J$89)</f>
        <v>0</v>
      </c>
    </row>
    <row r="2907" spans="1:9">
      <c r="A2907" s="265">
        <v>4906</v>
      </c>
      <c r="I2907" s="28">
        <f>_xlfn.XLOOKUP(C2907,'様式Ⅲ－1(女子)'!$D$19:$D$89,'様式Ⅲ－1(女子)'!$J$19:$J$89)</f>
        <v>0</v>
      </c>
    </row>
    <row r="2908" spans="1:9">
      <c r="A2908" s="265">
        <v>4907</v>
      </c>
      <c r="I2908" s="28">
        <f>_xlfn.XLOOKUP(C2908,'様式Ⅲ－1(女子)'!$D$19:$D$89,'様式Ⅲ－1(女子)'!$J$19:$J$89)</f>
        <v>0</v>
      </c>
    </row>
    <row r="2909" spans="1:9">
      <c r="A2909" s="265">
        <v>4908</v>
      </c>
      <c r="I2909" s="28">
        <f>_xlfn.XLOOKUP(C2909,'様式Ⅲ－1(女子)'!$D$19:$D$89,'様式Ⅲ－1(女子)'!$J$19:$J$89)</f>
        <v>0</v>
      </c>
    </row>
    <row r="2910" spans="1:9">
      <c r="A2910" s="265">
        <v>4909</v>
      </c>
      <c r="I2910" s="28">
        <f>_xlfn.XLOOKUP(C2910,'様式Ⅲ－1(女子)'!$D$19:$D$89,'様式Ⅲ－1(女子)'!$J$19:$J$89)</f>
        <v>0</v>
      </c>
    </row>
    <row r="2911" spans="1:9">
      <c r="A2911" s="265">
        <v>4910</v>
      </c>
      <c r="I2911" s="28">
        <f>_xlfn.XLOOKUP(C2911,'様式Ⅲ－1(女子)'!$D$19:$D$89,'様式Ⅲ－1(女子)'!$J$19:$J$89)</f>
        <v>0</v>
      </c>
    </row>
    <row r="2912" spans="1:9">
      <c r="A2912" s="265">
        <v>4911</v>
      </c>
      <c r="I2912" s="28">
        <f>_xlfn.XLOOKUP(C2912,'様式Ⅲ－1(女子)'!$D$19:$D$89,'様式Ⅲ－1(女子)'!$J$19:$J$89)</f>
        <v>0</v>
      </c>
    </row>
    <row r="2913" spans="1:9">
      <c r="A2913" s="265">
        <v>4912</v>
      </c>
      <c r="I2913" s="28">
        <f>_xlfn.XLOOKUP(C2913,'様式Ⅲ－1(女子)'!$D$19:$D$89,'様式Ⅲ－1(女子)'!$J$19:$J$89)</f>
        <v>0</v>
      </c>
    </row>
    <row r="2914" spans="1:9">
      <c r="A2914" s="265">
        <v>4913</v>
      </c>
      <c r="I2914" s="28">
        <f>_xlfn.XLOOKUP(C2914,'様式Ⅲ－1(女子)'!$D$19:$D$89,'様式Ⅲ－1(女子)'!$J$19:$J$89)</f>
        <v>0</v>
      </c>
    </row>
    <row r="2915" spans="1:9">
      <c r="A2915" s="265">
        <v>4914</v>
      </c>
      <c r="I2915" s="28">
        <f>_xlfn.XLOOKUP(C2915,'様式Ⅲ－1(女子)'!$D$19:$D$89,'様式Ⅲ－1(女子)'!$J$19:$J$89)</f>
        <v>0</v>
      </c>
    </row>
    <row r="2916" spans="1:9">
      <c r="A2916" s="265">
        <v>4915</v>
      </c>
      <c r="I2916" s="28">
        <f>_xlfn.XLOOKUP(C2916,'様式Ⅲ－1(女子)'!$D$19:$D$89,'様式Ⅲ－1(女子)'!$J$19:$J$89)</f>
        <v>0</v>
      </c>
    </row>
    <row r="2917" spans="1:9">
      <c r="A2917" s="265">
        <v>4916</v>
      </c>
      <c r="I2917" s="28">
        <f>_xlfn.XLOOKUP(C2917,'様式Ⅲ－1(女子)'!$D$19:$D$89,'様式Ⅲ－1(女子)'!$J$19:$J$89)</f>
        <v>0</v>
      </c>
    </row>
    <row r="2918" spans="1:9">
      <c r="A2918" s="265">
        <v>4917</v>
      </c>
      <c r="I2918" s="28">
        <f>_xlfn.XLOOKUP(C2918,'様式Ⅲ－1(女子)'!$D$19:$D$89,'様式Ⅲ－1(女子)'!$J$19:$J$89)</f>
        <v>0</v>
      </c>
    </row>
    <row r="2919" spans="1:9">
      <c r="A2919" s="265">
        <v>4918</v>
      </c>
      <c r="I2919" s="28">
        <f>_xlfn.XLOOKUP(C2919,'様式Ⅲ－1(女子)'!$D$19:$D$89,'様式Ⅲ－1(女子)'!$J$19:$J$89)</f>
        <v>0</v>
      </c>
    </row>
    <row r="2920" spans="1:9">
      <c r="A2920" s="265">
        <v>4919</v>
      </c>
      <c r="I2920" s="28">
        <f>_xlfn.XLOOKUP(C2920,'様式Ⅲ－1(女子)'!$D$19:$D$89,'様式Ⅲ－1(女子)'!$J$19:$J$89)</f>
        <v>0</v>
      </c>
    </row>
    <row r="2921" spans="1:9">
      <c r="A2921" s="265">
        <v>4920</v>
      </c>
      <c r="I2921" s="28">
        <f>_xlfn.XLOOKUP(C2921,'様式Ⅲ－1(女子)'!$D$19:$D$89,'様式Ⅲ－1(女子)'!$J$19:$J$89)</f>
        <v>0</v>
      </c>
    </row>
    <row r="2922" spans="1:9">
      <c r="A2922" s="265">
        <v>4921</v>
      </c>
      <c r="I2922" s="28">
        <f>_xlfn.XLOOKUP(C2922,'様式Ⅲ－1(女子)'!$D$19:$D$89,'様式Ⅲ－1(女子)'!$J$19:$J$89)</f>
        <v>0</v>
      </c>
    </row>
    <row r="2923" spans="1:9">
      <c r="A2923" s="265">
        <v>4922</v>
      </c>
      <c r="I2923" s="28">
        <f>_xlfn.XLOOKUP(C2923,'様式Ⅲ－1(女子)'!$D$19:$D$89,'様式Ⅲ－1(女子)'!$J$19:$J$89)</f>
        <v>0</v>
      </c>
    </row>
    <row r="2924" spans="1:9">
      <c r="A2924" s="265">
        <v>4923</v>
      </c>
      <c r="I2924" s="28">
        <f>_xlfn.XLOOKUP(C2924,'様式Ⅲ－1(女子)'!$D$19:$D$89,'様式Ⅲ－1(女子)'!$J$19:$J$89)</f>
        <v>0</v>
      </c>
    </row>
    <row r="2925" spans="1:9">
      <c r="A2925" s="265">
        <v>4924</v>
      </c>
      <c r="I2925" s="28">
        <f>_xlfn.XLOOKUP(C2925,'様式Ⅲ－1(女子)'!$D$19:$D$89,'様式Ⅲ－1(女子)'!$J$19:$J$89)</f>
        <v>0</v>
      </c>
    </row>
    <row r="2926" spans="1:9">
      <c r="A2926" s="265">
        <v>4925</v>
      </c>
      <c r="I2926" s="28">
        <f>_xlfn.XLOOKUP(C2926,'様式Ⅲ－1(女子)'!$D$19:$D$89,'様式Ⅲ－1(女子)'!$J$19:$J$89)</f>
        <v>0</v>
      </c>
    </row>
    <row r="2927" spans="1:9">
      <c r="A2927" s="265">
        <v>4926</v>
      </c>
      <c r="I2927" s="28">
        <f>_xlfn.XLOOKUP(C2927,'様式Ⅲ－1(女子)'!$D$19:$D$89,'様式Ⅲ－1(女子)'!$J$19:$J$89)</f>
        <v>0</v>
      </c>
    </row>
    <row r="2928" spans="1:9">
      <c r="A2928" s="265">
        <v>4927</v>
      </c>
      <c r="I2928" s="28">
        <f>_xlfn.XLOOKUP(C2928,'様式Ⅲ－1(女子)'!$D$19:$D$89,'様式Ⅲ－1(女子)'!$J$19:$J$89)</f>
        <v>0</v>
      </c>
    </row>
    <row r="2929" spans="1:9">
      <c r="A2929" s="265">
        <v>4928</v>
      </c>
      <c r="I2929" s="28">
        <f>_xlfn.XLOOKUP(C2929,'様式Ⅲ－1(女子)'!$D$19:$D$89,'様式Ⅲ－1(女子)'!$J$19:$J$89)</f>
        <v>0</v>
      </c>
    </row>
    <row r="2930" spans="1:9">
      <c r="A2930" s="265">
        <v>4929</v>
      </c>
      <c r="I2930" s="28">
        <f>_xlfn.XLOOKUP(C2930,'様式Ⅲ－1(女子)'!$D$19:$D$89,'様式Ⅲ－1(女子)'!$J$19:$J$89)</f>
        <v>0</v>
      </c>
    </row>
    <row r="2931" spans="1:9">
      <c r="A2931" s="265">
        <v>4930</v>
      </c>
      <c r="I2931" s="28">
        <f>_xlfn.XLOOKUP(C2931,'様式Ⅲ－1(女子)'!$D$19:$D$89,'様式Ⅲ－1(女子)'!$J$19:$J$89)</f>
        <v>0</v>
      </c>
    </row>
    <row r="2932" spans="1:9">
      <c r="A2932" s="265">
        <v>4931</v>
      </c>
      <c r="I2932" s="28">
        <f>_xlfn.XLOOKUP(C2932,'様式Ⅲ－1(女子)'!$D$19:$D$89,'様式Ⅲ－1(女子)'!$J$19:$J$89)</f>
        <v>0</v>
      </c>
    </row>
    <row r="2933" spans="1:9">
      <c r="A2933" s="265">
        <v>4932</v>
      </c>
      <c r="I2933" s="28">
        <f>_xlfn.XLOOKUP(C2933,'様式Ⅲ－1(女子)'!$D$19:$D$89,'様式Ⅲ－1(女子)'!$J$19:$J$89)</f>
        <v>0</v>
      </c>
    </row>
    <row r="2934" spans="1:9">
      <c r="A2934" s="265">
        <v>4933</v>
      </c>
      <c r="I2934" s="28">
        <f>_xlfn.XLOOKUP(C2934,'様式Ⅲ－1(女子)'!$D$19:$D$89,'様式Ⅲ－1(女子)'!$J$19:$J$89)</f>
        <v>0</v>
      </c>
    </row>
    <row r="2935" spans="1:9">
      <c r="A2935" s="265">
        <v>4934</v>
      </c>
      <c r="I2935" s="28">
        <f>_xlfn.XLOOKUP(C2935,'様式Ⅲ－1(女子)'!$D$19:$D$89,'様式Ⅲ－1(女子)'!$J$19:$J$89)</f>
        <v>0</v>
      </c>
    </row>
    <row r="2936" spans="1:9">
      <c r="A2936" s="265">
        <v>4935</v>
      </c>
      <c r="I2936" s="28">
        <f>_xlfn.XLOOKUP(C2936,'様式Ⅲ－1(女子)'!$D$19:$D$89,'様式Ⅲ－1(女子)'!$J$19:$J$89)</f>
        <v>0</v>
      </c>
    </row>
    <row r="2937" spans="1:9">
      <c r="A2937" s="265">
        <v>4936</v>
      </c>
      <c r="I2937" s="28">
        <f>_xlfn.XLOOKUP(C2937,'様式Ⅲ－1(女子)'!$D$19:$D$89,'様式Ⅲ－1(女子)'!$J$19:$J$89)</f>
        <v>0</v>
      </c>
    </row>
    <row r="2938" spans="1:9">
      <c r="A2938" s="265">
        <v>4937</v>
      </c>
      <c r="I2938" s="28">
        <f>_xlfn.XLOOKUP(C2938,'様式Ⅲ－1(女子)'!$D$19:$D$89,'様式Ⅲ－1(女子)'!$J$19:$J$89)</f>
        <v>0</v>
      </c>
    </row>
    <row r="2939" spans="1:9">
      <c r="A2939" s="265">
        <v>4938</v>
      </c>
      <c r="I2939" s="28">
        <f>_xlfn.XLOOKUP(C2939,'様式Ⅲ－1(女子)'!$D$19:$D$89,'様式Ⅲ－1(女子)'!$J$19:$J$89)</f>
        <v>0</v>
      </c>
    </row>
    <row r="2940" spans="1:9">
      <c r="A2940" s="265">
        <v>4939</v>
      </c>
      <c r="I2940" s="28">
        <f>_xlfn.XLOOKUP(C2940,'様式Ⅲ－1(女子)'!$D$19:$D$89,'様式Ⅲ－1(女子)'!$J$19:$J$89)</f>
        <v>0</v>
      </c>
    </row>
    <row r="2941" spans="1:9">
      <c r="A2941" s="265">
        <v>4940</v>
      </c>
      <c r="I2941" s="28">
        <f>_xlfn.XLOOKUP(C2941,'様式Ⅲ－1(女子)'!$D$19:$D$89,'様式Ⅲ－1(女子)'!$J$19:$J$89)</f>
        <v>0</v>
      </c>
    </row>
    <row r="2942" spans="1:9">
      <c r="A2942" s="265">
        <v>4941</v>
      </c>
      <c r="I2942" s="28">
        <f>_xlfn.XLOOKUP(C2942,'様式Ⅲ－1(女子)'!$D$19:$D$89,'様式Ⅲ－1(女子)'!$J$19:$J$89)</f>
        <v>0</v>
      </c>
    </row>
    <row r="2943" spans="1:9">
      <c r="A2943" s="265">
        <v>4942</v>
      </c>
      <c r="I2943" s="28">
        <f>_xlfn.XLOOKUP(C2943,'様式Ⅲ－1(女子)'!$D$19:$D$89,'様式Ⅲ－1(女子)'!$J$19:$J$89)</f>
        <v>0</v>
      </c>
    </row>
    <row r="2944" spans="1:9">
      <c r="A2944" s="265">
        <v>4943</v>
      </c>
      <c r="I2944" s="28">
        <f>_xlfn.XLOOKUP(C2944,'様式Ⅲ－1(女子)'!$D$19:$D$89,'様式Ⅲ－1(女子)'!$J$19:$J$89)</f>
        <v>0</v>
      </c>
    </row>
    <row r="2945" spans="1:9">
      <c r="A2945" s="265">
        <v>4944</v>
      </c>
      <c r="I2945" s="28">
        <f>_xlfn.XLOOKUP(C2945,'様式Ⅲ－1(女子)'!$D$19:$D$89,'様式Ⅲ－1(女子)'!$J$19:$J$89)</f>
        <v>0</v>
      </c>
    </row>
    <row r="2946" spans="1:9">
      <c r="A2946" s="265">
        <v>4945</v>
      </c>
      <c r="I2946" s="28">
        <f>_xlfn.XLOOKUP(C2946,'様式Ⅲ－1(女子)'!$D$19:$D$89,'様式Ⅲ－1(女子)'!$J$19:$J$89)</f>
        <v>0</v>
      </c>
    </row>
    <row r="2947" spans="1:9">
      <c r="A2947" s="265">
        <v>4946</v>
      </c>
      <c r="I2947" s="28">
        <f>_xlfn.XLOOKUP(C2947,'様式Ⅲ－1(女子)'!$D$19:$D$89,'様式Ⅲ－1(女子)'!$J$19:$J$89)</f>
        <v>0</v>
      </c>
    </row>
    <row r="2948" spans="1:9">
      <c r="A2948" s="265">
        <v>4947</v>
      </c>
      <c r="I2948" s="28">
        <f>_xlfn.XLOOKUP(C2948,'様式Ⅲ－1(女子)'!$D$19:$D$89,'様式Ⅲ－1(女子)'!$J$19:$J$89)</f>
        <v>0</v>
      </c>
    </row>
    <row r="2949" spans="1:9">
      <c r="A2949" s="265">
        <v>4948</v>
      </c>
      <c r="I2949" s="28">
        <f>_xlfn.XLOOKUP(C2949,'様式Ⅲ－1(女子)'!$D$19:$D$89,'様式Ⅲ－1(女子)'!$J$19:$J$89)</f>
        <v>0</v>
      </c>
    </row>
    <row r="2950" spans="1:9">
      <c r="A2950" s="265">
        <v>4949</v>
      </c>
      <c r="I2950" s="28">
        <f>_xlfn.XLOOKUP(C2950,'様式Ⅲ－1(女子)'!$D$19:$D$89,'様式Ⅲ－1(女子)'!$J$19:$J$89)</f>
        <v>0</v>
      </c>
    </row>
    <row r="2951" spans="1:9">
      <c r="A2951" s="265">
        <v>4950</v>
      </c>
      <c r="I2951" s="28">
        <f>_xlfn.XLOOKUP(C2951,'様式Ⅲ－1(女子)'!$D$19:$D$89,'様式Ⅲ－1(女子)'!$J$19:$J$89)</f>
        <v>0</v>
      </c>
    </row>
    <row r="2952" spans="1:9">
      <c r="A2952" s="265">
        <v>4951</v>
      </c>
      <c r="I2952" s="28">
        <f>_xlfn.XLOOKUP(C2952,'様式Ⅲ－1(女子)'!$D$19:$D$89,'様式Ⅲ－1(女子)'!$J$19:$J$89)</f>
        <v>0</v>
      </c>
    </row>
    <row r="2953" spans="1:9">
      <c r="A2953" s="265">
        <v>4952</v>
      </c>
      <c r="I2953" s="28">
        <f>_xlfn.XLOOKUP(C2953,'様式Ⅲ－1(女子)'!$D$19:$D$89,'様式Ⅲ－1(女子)'!$J$19:$J$89)</f>
        <v>0</v>
      </c>
    </row>
    <row r="2954" spans="1:9">
      <c r="A2954" s="265">
        <v>4953</v>
      </c>
      <c r="I2954" s="28">
        <f>_xlfn.XLOOKUP(C2954,'様式Ⅲ－1(女子)'!$D$19:$D$89,'様式Ⅲ－1(女子)'!$J$19:$J$89)</f>
        <v>0</v>
      </c>
    </row>
    <row r="2955" spans="1:9">
      <c r="A2955" s="265">
        <v>4954</v>
      </c>
      <c r="I2955" s="28">
        <f>_xlfn.XLOOKUP(C2955,'様式Ⅲ－1(女子)'!$D$19:$D$89,'様式Ⅲ－1(女子)'!$J$19:$J$89)</f>
        <v>0</v>
      </c>
    </row>
    <row r="2956" spans="1:9">
      <c r="A2956" s="265">
        <v>4955</v>
      </c>
      <c r="I2956" s="28">
        <f>_xlfn.XLOOKUP(C2956,'様式Ⅲ－1(女子)'!$D$19:$D$89,'様式Ⅲ－1(女子)'!$J$19:$J$89)</f>
        <v>0</v>
      </c>
    </row>
    <row r="2957" spans="1:9">
      <c r="A2957" s="265">
        <v>4956</v>
      </c>
      <c r="I2957" s="28">
        <f>_xlfn.XLOOKUP(C2957,'様式Ⅲ－1(女子)'!$D$19:$D$89,'様式Ⅲ－1(女子)'!$J$19:$J$89)</f>
        <v>0</v>
      </c>
    </row>
    <row r="2958" spans="1:9">
      <c r="A2958" s="265">
        <v>4957</v>
      </c>
      <c r="I2958" s="28">
        <f>_xlfn.XLOOKUP(C2958,'様式Ⅲ－1(女子)'!$D$19:$D$89,'様式Ⅲ－1(女子)'!$J$19:$J$89)</f>
        <v>0</v>
      </c>
    </row>
    <row r="2959" spans="1:9">
      <c r="A2959" s="265">
        <v>4958</v>
      </c>
      <c r="I2959" s="28">
        <f>_xlfn.XLOOKUP(C2959,'様式Ⅲ－1(女子)'!$D$19:$D$89,'様式Ⅲ－1(女子)'!$J$19:$J$89)</f>
        <v>0</v>
      </c>
    </row>
    <row r="2960" spans="1:9">
      <c r="A2960" s="265">
        <v>4959</v>
      </c>
      <c r="I2960" s="28">
        <f>_xlfn.XLOOKUP(C2960,'様式Ⅲ－1(女子)'!$D$19:$D$89,'様式Ⅲ－1(女子)'!$J$19:$J$89)</f>
        <v>0</v>
      </c>
    </row>
    <row r="2961" spans="1:9">
      <c r="A2961" s="265">
        <v>4960</v>
      </c>
      <c r="I2961" s="28">
        <f>_xlfn.XLOOKUP(C2961,'様式Ⅲ－1(女子)'!$D$19:$D$89,'様式Ⅲ－1(女子)'!$J$19:$J$89)</f>
        <v>0</v>
      </c>
    </row>
    <row r="2962" spans="1:9">
      <c r="A2962" s="265">
        <v>4961</v>
      </c>
      <c r="I2962" s="28">
        <f>_xlfn.XLOOKUP(C2962,'様式Ⅲ－1(女子)'!$D$19:$D$89,'様式Ⅲ－1(女子)'!$J$19:$J$89)</f>
        <v>0</v>
      </c>
    </row>
    <row r="2963" spans="1:9">
      <c r="A2963" s="265">
        <v>4962</v>
      </c>
      <c r="I2963" s="28">
        <f>_xlfn.XLOOKUP(C2963,'様式Ⅲ－1(女子)'!$D$19:$D$89,'様式Ⅲ－1(女子)'!$J$19:$J$89)</f>
        <v>0</v>
      </c>
    </row>
    <row r="2964" spans="1:9">
      <c r="A2964" s="265">
        <v>4963</v>
      </c>
      <c r="I2964" s="28">
        <f>_xlfn.XLOOKUP(C2964,'様式Ⅲ－1(女子)'!$D$19:$D$89,'様式Ⅲ－1(女子)'!$J$19:$J$89)</f>
        <v>0</v>
      </c>
    </row>
    <row r="2965" spans="1:9">
      <c r="A2965" s="265">
        <v>4964</v>
      </c>
      <c r="I2965" s="28">
        <f>_xlfn.XLOOKUP(C2965,'様式Ⅲ－1(女子)'!$D$19:$D$89,'様式Ⅲ－1(女子)'!$J$19:$J$89)</f>
        <v>0</v>
      </c>
    </row>
    <row r="2966" spans="1:9">
      <c r="A2966" s="265">
        <v>4965</v>
      </c>
      <c r="I2966" s="28">
        <f>_xlfn.XLOOKUP(C2966,'様式Ⅲ－1(女子)'!$D$19:$D$89,'様式Ⅲ－1(女子)'!$J$19:$J$89)</f>
        <v>0</v>
      </c>
    </row>
    <row r="2967" spans="1:9">
      <c r="A2967" s="265">
        <v>4966</v>
      </c>
      <c r="I2967" s="28">
        <f>_xlfn.XLOOKUP(C2967,'様式Ⅲ－1(女子)'!$D$19:$D$89,'様式Ⅲ－1(女子)'!$J$19:$J$89)</f>
        <v>0</v>
      </c>
    </row>
    <row r="2968" spans="1:9">
      <c r="A2968" s="265">
        <v>4967</v>
      </c>
      <c r="I2968" s="28">
        <f>_xlfn.XLOOKUP(C2968,'様式Ⅲ－1(女子)'!$D$19:$D$89,'様式Ⅲ－1(女子)'!$J$19:$J$89)</f>
        <v>0</v>
      </c>
    </row>
    <row r="2969" spans="1:9">
      <c r="A2969" s="265">
        <v>4968</v>
      </c>
      <c r="I2969" s="28">
        <f>_xlfn.XLOOKUP(C2969,'様式Ⅲ－1(女子)'!$D$19:$D$89,'様式Ⅲ－1(女子)'!$J$19:$J$89)</f>
        <v>0</v>
      </c>
    </row>
    <row r="2970" spans="1:9">
      <c r="A2970" s="265">
        <v>4969</v>
      </c>
      <c r="I2970" s="28">
        <f>_xlfn.XLOOKUP(C2970,'様式Ⅲ－1(女子)'!$D$19:$D$89,'様式Ⅲ－1(女子)'!$J$19:$J$89)</f>
        <v>0</v>
      </c>
    </row>
    <row r="2971" spans="1:9">
      <c r="A2971" s="265">
        <v>4970</v>
      </c>
      <c r="I2971" s="28">
        <f>_xlfn.XLOOKUP(C2971,'様式Ⅲ－1(女子)'!$D$19:$D$89,'様式Ⅲ－1(女子)'!$J$19:$J$89)</f>
        <v>0</v>
      </c>
    </row>
    <row r="2972" spans="1:9">
      <c r="A2972" s="265">
        <v>4971</v>
      </c>
      <c r="I2972" s="28">
        <f>_xlfn.XLOOKUP(C2972,'様式Ⅲ－1(女子)'!$D$19:$D$89,'様式Ⅲ－1(女子)'!$J$19:$J$89)</f>
        <v>0</v>
      </c>
    </row>
    <row r="2973" spans="1:9">
      <c r="A2973" s="265">
        <v>4972</v>
      </c>
      <c r="I2973" s="28">
        <f>_xlfn.XLOOKUP(C2973,'様式Ⅲ－1(女子)'!$D$19:$D$89,'様式Ⅲ－1(女子)'!$J$19:$J$89)</f>
        <v>0</v>
      </c>
    </row>
    <row r="2974" spans="1:9">
      <c r="A2974" s="265">
        <v>4973</v>
      </c>
      <c r="I2974" s="28">
        <f>_xlfn.XLOOKUP(C2974,'様式Ⅲ－1(女子)'!$D$19:$D$89,'様式Ⅲ－1(女子)'!$J$19:$J$89)</f>
        <v>0</v>
      </c>
    </row>
    <row r="2975" spans="1:9">
      <c r="A2975" s="265">
        <v>4974</v>
      </c>
      <c r="I2975" s="28">
        <f>_xlfn.XLOOKUP(C2975,'様式Ⅲ－1(女子)'!$D$19:$D$89,'様式Ⅲ－1(女子)'!$J$19:$J$89)</f>
        <v>0</v>
      </c>
    </row>
    <row r="2976" spans="1:9">
      <c r="A2976" s="265">
        <v>4975</v>
      </c>
      <c r="I2976" s="28">
        <f>_xlfn.XLOOKUP(C2976,'様式Ⅲ－1(女子)'!$D$19:$D$89,'様式Ⅲ－1(女子)'!$J$19:$J$89)</f>
        <v>0</v>
      </c>
    </row>
    <row r="2977" spans="1:9">
      <c r="A2977" s="265">
        <v>4976</v>
      </c>
      <c r="I2977" s="28">
        <f>_xlfn.XLOOKUP(C2977,'様式Ⅲ－1(女子)'!$D$19:$D$89,'様式Ⅲ－1(女子)'!$J$19:$J$89)</f>
        <v>0</v>
      </c>
    </row>
    <row r="2978" spans="1:9">
      <c r="A2978" s="265">
        <v>4977</v>
      </c>
      <c r="I2978" s="28">
        <f>_xlfn.XLOOKUP(C2978,'様式Ⅲ－1(女子)'!$D$19:$D$89,'様式Ⅲ－1(女子)'!$J$19:$J$89)</f>
        <v>0</v>
      </c>
    </row>
    <row r="2979" spans="1:9">
      <c r="A2979" s="265">
        <v>4978</v>
      </c>
      <c r="I2979" s="28">
        <f>_xlfn.XLOOKUP(C2979,'様式Ⅲ－1(女子)'!$D$19:$D$89,'様式Ⅲ－1(女子)'!$J$19:$J$89)</f>
        <v>0</v>
      </c>
    </row>
    <row r="2980" spans="1:9">
      <c r="A2980" s="265">
        <v>4979</v>
      </c>
      <c r="I2980" s="28">
        <f>_xlfn.XLOOKUP(C2980,'様式Ⅲ－1(女子)'!$D$19:$D$89,'様式Ⅲ－1(女子)'!$J$19:$J$89)</f>
        <v>0</v>
      </c>
    </row>
    <row r="2981" spans="1:9">
      <c r="A2981" s="265">
        <v>4980</v>
      </c>
      <c r="I2981" s="28">
        <f>_xlfn.XLOOKUP(C2981,'様式Ⅲ－1(女子)'!$D$19:$D$89,'様式Ⅲ－1(女子)'!$J$19:$J$89)</f>
        <v>0</v>
      </c>
    </row>
    <row r="2982" spans="1:9">
      <c r="A2982" s="265">
        <v>4981</v>
      </c>
      <c r="I2982" s="28">
        <f>_xlfn.XLOOKUP(C2982,'様式Ⅲ－1(女子)'!$D$19:$D$89,'様式Ⅲ－1(女子)'!$J$19:$J$89)</f>
        <v>0</v>
      </c>
    </row>
    <row r="2983" spans="1:9">
      <c r="A2983" s="265">
        <v>4982</v>
      </c>
      <c r="I2983" s="28">
        <f>_xlfn.XLOOKUP(C2983,'様式Ⅲ－1(女子)'!$D$19:$D$89,'様式Ⅲ－1(女子)'!$J$19:$J$89)</f>
        <v>0</v>
      </c>
    </row>
    <row r="2984" spans="1:9">
      <c r="A2984" s="265">
        <v>4983</v>
      </c>
      <c r="I2984" s="28">
        <f>_xlfn.XLOOKUP(C2984,'様式Ⅲ－1(女子)'!$D$19:$D$89,'様式Ⅲ－1(女子)'!$J$19:$J$89)</f>
        <v>0</v>
      </c>
    </row>
    <row r="2985" spans="1:9">
      <c r="A2985" s="265">
        <v>4984</v>
      </c>
      <c r="I2985" s="28">
        <f>_xlfn.XLOOKUP(C2985,'様式Ⅲ－1(女子)'!$D$19:$D$89,'様式Ⅲ－1(女子)'!$J$19:$J$89)</f>
        <v>0</v>
      </c>
    </row>
    <row r="2986" spans="1:9">
      <c r="A2986" s="265">
        <v>4985</v>
      </c>
      <c r="I2986" s="28">
        <f>_xlfn.XLOOKUP(C2986,'様式Ⅲ－1(女子)'!$D$19:$D$89,'様式Ⅲ－1(女子)'!$J$19:$J$89)</f>
        <v>0</v>
      </c>
    </row>
    <row r="2987" spans="1:9">
      <c r="A2987" s="265">
        <v>4986</v>
      </c>
      <c r="I2987" s="28">
        <f>_xlfn.XLOOKUP(C2987,'様式Ⅲ－1(女子)'!$D$19:$D$89,'様式Ⅲ－1(女子)'!$J$19:$J$89)</f>
        <v>0</v>
      </c>
    </row>
    <row r="2988" spans="1:9">
      <c r="A2988" s="265">
        <v>4987</v>
      </c>
      <c r="I2988" s="28">
        <f>_xlfn.XLOOKUP(C2988,'様式Ⅲ－1(女子)'!$D$19:$D$89,'様式Ⅲ－1(女子)'!$J$19:$J$89)</f>
        <v>0</v>
      </c>
    </row>
    <row r="2989" spans="1:9">
      <c r="A2989" s="265">
        <v>4988</v>
      </c>
      <c r="I2989" s="28">
        <f>_xlfn.XLOOKUP(C2989,'様式Ⅲ－1(女子)'!$D$19:$D$89,'様式Ⅲ－1(女子)'!$J$19:$J$89)</f>
        <v>0</v>
      </c>
    </row>
    <row r="2990" spans="1:9">
      <c r="A2990" s="265">
        <v>4989</v>
      </c>
      <c r="I2990" s="28">
        <f>_xlfn.XLOOKUP(C2990,'様式Ⅲ－1(女子)'!$D$19:$D$89,'様式Ⅲ－1(女子)'!$J$19:$J$89)</f>
        <v>0</v>
      </c>
    </row>
    <row r="2991" spans="1:9">
      <c r="A2991" s="265">
        <v>4990</v>
      </c>
      <c r="I2991" s="28">
        <f>_xlfn.XLOOKUP(C2991,'様式Ⅲ－1(女子)'!$D$19:$D$89,'様式Ⅲ－1(女子)'!$J$19:$J$89)</f>
        <v>0</v>
      </c>
    </row>
    <row r="2992" spans="1:9">
      <c r="A2992" s="265">
        <v>4991</v>
      </c>
      <c r="I2992" s="28">
        <f>_xlfn.XLOOKUP(C2992,'様式Ⅲ－1(女子)'!$D$19:$D$89,'様式Ⅲ－1(女子)'!$J$19:$J$89)</f>
        <v>0</v>
      </c>
    </row>
    <row r="2993" spans="1:9">
      <c r="A2993" s="265">
        <v>4992</v>
      </c>
      <c r="I2993" s="28">
        <f>_xlfn.XLOOKUP(C2993,'様式Ⅲ－1(女子)'!$D$19:$D$89,'様式Ⅲ－1(女子)'!$J$19:$J$89)</f>
        <v>0</v>
      </c>
    </row>
    <row r="2994" spans="1:9">
      <c r="A2994" s="265">
        <v>4993</v>
      </c>
      <c r="I2994" s="28">
        <f>_xlfn.XLOOKUP(C2994,'様式Ⅲ－1(女子)'!$D$19:$D$89,'様式Ⅲ－1(女子)'!$J$19:$J$89)</f>
        <v>0</v>
      </c>
    </row>
    <row r="2995" spans="1:9">
      <c r="A2995" s="265">
        <v>4994</v>
      </c>
      <c r="I2995" s="28">
        <f>_xlfn.XLOOKUP(C2995,'様式Ⅲ－1(女子)'!$D$19:$D$89,'様式Ⅲ－1(女子)'!$J$19:$J$89)</f>
        <v>0</v>
      </c>
    </row>
    <row r="2996" spans="1:9">
      <c r="A2996" s="265">
        <v>4995</v>
      </c>
      <c r="I2996" s="28">
        <f>_xlfn.XLOOKUP(C2996,'様式Ⅲ－1(女子)'!$D$19:$D$89,'様式Ⅲ－1(女子)'!$J$19:$J$89)</f>
        <v>0</v>
      </c>
    </row>
    <row r="2997" spans="1:9">
      <c r="A2997" s="265">
        <v>4996</v>
      </c>
      <c r="I2997" s="28">
        <f>_xlfn.XLOOKUP(C2997,'様式Ⅲ－1(女子)'!$D$19:$D$89,'様式Ⅲ－1(女子)'!$J$19:$J$89)</f>
        <v>0</v>
      </c>
    </row>
    <row r="2998" spans="1:9">
      <c r="A2998" s="265">
        <v>4997</v>
      </c>
      <c r="I2998" s="28">
        <f>_xlfn.XLOOKUP(C2998,'様式Ⅲ－1(女子)'!$D$19:$D$89,'様式Ⅲ－1(女子)'!$J$19:$J$89)</f>
        <v>0</v>
      </c>
    </row>
    <row r="2999" spans="1:9">
      <c r="A2999" s="265">
        <v>4998</v>
      </c>
      <c r="I2999" s="28">
        <f>_xlfn.XLOOKUP(C2999,'様式Ⅲ－1(女子)'!$D$19:$D$89,'様式Ⅲ－1(女子)'!$J$19:$J$89)</f>
        <v>0</v>
      </c>
    </row>
    <row r="3000" spans="1:9">
      <c r="A3000" s="265">
        <v>4999</v>
      </c>
      <c r="I3000" s="28">
        <f>_xlfn.XLOOKUP(C3000,'様式Ⅲ－1(女子)'!$D$19:$D$89,'様式Ⅲ－1(女子)'!$J$19:$J$89)</f>
        <v>0</v>
      </c>
    </row>
    <row r="3001" spans="1:9">
      <c r="A3001" s="265">
        <v>5000</v>
      </c>
      <c r="I3001" s="28">
        <f>_xlfn.XLOOKUP(C3001,'様式Ⅲ－1(女子)'!$D$19:$D$89,'様式Ⅲ－1(女子)'!$J$19:$J$89)</f>
        <v>0</v>
      </c>
    </row>
    <row r="3002" spans="1:9">
      <c r="A3002" s="265">
        <v>5001</v>
      </c>
      <c r="I3002" s="28">
        <f>_xlfn.XLOOKUP(C3002,'様式Ⅲ－1(女子)'!$D$19:$D$89,'様式Ⅲ－1(女子)'!$J$19:$J$89)</f>
        <v>0</v>
      </c>
    </row>
    <row r="3003" spans="1:9">
      <c r="A3003" s="265">
        <v>5002</v>
      </c>
      <c r="I3003" s="28">
        <f>_xlfn.XLOOKUP(C3003,'様式Ⅲ－1(女子)'!$D$19:$D$89,'様式Ⅲ－1(女子)'!$J$19:$J$89)</f>
        <v>0</v>
      </c>
    </row>
    <row r="3004" spans="1:9">
      <c r="A3004" s="265">
        <v>5003</v>
      </c>
      <c r="I3004" s="28">
        <f>_xlfn.XLOOKUP(C3004,'様式Ⅲ－1(女子)'!$D$19:$D$89,'様式Ⅲ－1(女子)'!$J$19:$J$89)</f>
        <v>0</v>
      </c>
    </row>
    <row r="3005" spans="1:9">
      <c r="A3005" s="265">
        <v>5004</v>
      </c>
      <c r="I3005" s="28">
        <f>_xlfn.XLOOKUP(C3005,'様式Ⅲ－1(女子)'!$D$19:$D$89,'様式Ⅲ－1(女子)'!$J$19:$J$89)</f>
        <v>0</v>
      </c>
    </row>
    <row r="3006" spans="1:9">
      <c r="A3006" s="265">
        <v>5005</v>
      </c>
      <c r="I3006" s="28">
        <f>_xlfn.XLOOKUP(C3006,'様式Ⅲ－1(女子)'!$D$19:$D$89,'様式Ⅲ－1(女子)'!$J$19:$J$89)</f>
        <v>0</v>
      </c>
    </row>
    <row r="3007" spans="1:9">
      <c r="A3007" s="265">
        <v>5006</v>
      </c>
      <c r="I3007" s="28">
        <f>_xlfn.XLOOKUP(C3007,'様式Ⅲ－1(女子)'!$D$19:$D$89,'様式Ⅲ－1(女子)'!$J$19:$J$89)</f>
        <v>0</v>
      </c>
    </row>
    <row r="3008" spans="1:9">
      <c r="A3008" s="265">
        <v>5007</v>
      </c>
      <c r="I3008" s="28">
        <f>_xlfn.XLOOKUP(C3008,'様式Ⅲ－1(女子)'!$D$19:$D$89,'様式Ⅲ－1(女子)'!$J$19:$J$89)</f>
        <v>0</v>
      </c>
    </row>
    <row r="3009" spans="1:9">
      <c r="A3009" s="265">
        <v>5008</v>
      </c>
      <c r="I3009" s="28">
        <f>_xlfn.XLOOKUP(C3009,'様式Ⅲ－1(女子)'!$D$19:$D$89,'様式Ⅲ－1(女子)'!$J$19:$J$89)</f>
        <v>0</v>
      </c>
    </row>
    <row r="3010" spans="1:9">
      <c r="A3010" s="265">
        <v>5009</v>
      </c>
      <c r="I3010" s="28">
        <f>_xlfn.XLOOKUP(C3010,'様式Ⅲ－1(女子)'!$D$19:$D$89,'様式Ⅲ－1(女子)'!$J$19:$J$89)</f>
        <v>0</v>
      </c>
    </row>
    <row r="3011" spans="1:9">
      <c r="A3011" s="265">
        <v>5010</v>
      </c>
      <c r="I3011" s="28">
        <f>_xlfn.XLOOKUP(C3011,'様式Ⅲ－1(女子)'!$D$19:$D$89,'様式Ⅲ－1(女子)'!$J$19:$J$89)</f>
        <v>0</v>
      </c>
    </row>
    <row r="3012" spans="1:9">
      <c r="A3012" s="265">
        <v>5011</v>
      </c>
      <c r="I3012" s="28">
        <f>_xlfn.XLOOKUP(C3012,'様式Ⅲ－1(女子)'!$D$19:$D$89,'様式Ⅲ－1(女子)'!$J$19:$J$89)</f>
        <v>0</v>
      </c>
    </row>
    <row r="3013" spans="1:9">
      <c r="A3013" s="265">
        <v>5012</v>
      </c>
      <c r="I3013" s="28">
        <f>_xlfn.XLOOKUP(C3013,'様式Ⅲ－1(女子)'!$D$19:$D$89,'様式Ⅲ－1(女子)'!$J$19:$J$89)</f>
        <v>0</v>
      </c>
    </row>
    <row r="3014" spans="1:9">
      <c r="A3014" s="265">
        <v>5013</v>
      </c>
      <c r="I3014" s="28">
        <f>_xlfn.XLOOKUP(C3014,'様式Ⅲ－1(女子)'!$D$19:$D$89,'様式Ⅲ－1(女子)'!$J$19:$J$89)</f>
        <v>0</v>
      </c>
    </row>
    <row r="3015" spans="1:9">
      <c r="A3015" s="265">
        <v>5014</v>
      </c>
      <c r="I3015" s="28">
        <f>_xlfn.XLOOKUP(C3015,'様式Ⅲ－1(女子)'!$D$19:$D$89,'様式Ⅲ－1(女子)'!$J$19:$J$89)</f>
        <v>0</v>
      </c>
    </row>
    <row r="3016" spans="1:9">
      <c r="A3016" s="265">
        <v>5015</v>
      </c>
      <c r="I3016" s="28">
        <f>_xlfn.XLOOKUP(C3016,'様式Ⅲ－1(女子)'!$D$19:$D$89,'様式Ⅲ－1(女子)'!$J$19:$J$89)</f>
        <v>0</v>
      </c>
    </row>
    <row r="3017" spans="1:9">
      <c r="A3017" s="265">
        <v>5016</v>
      </c>
      <c r="I3017" s="28">
        <f>_xlfn.XLOOKUP(C3017,'様式Ⅲ－1(女子)'!$D$19:$D$89,'様式Ⅲ－1(女子)'!$J$19:$J$89)</f>
        <v>0</v>
      </c>
    </row>
    <row r="3018" spans="1:9">
      <c r="A3018" s="265">
        <v>5017</v>
      </c>
      <c r="I3018" s="28">
        <f>_xlfn.XLOOKUP(C3018,'様式Ⅲ－1(女子)'!$D$19:$D$89,'様式Ⅲ－1(女子)'!$J$19:$J$89)</f>
        <v>0</v>
      </c>
    </row>
    <row r="3019" spans="1:9">
      <c r="A3019" s="265">
        <v>5018</v>
      </c>
      <c r="I3019" s="28">
        <f>_xlfn.XLOOKUP(C3019,'様式Ⅲ－1(女子)'!$D$19:$D$89,'様式Ⅲ－1(女子)'!$J$19:$J$89)</f>
        <v>0</v>
      </c>
    </row>
    <row r="3020" spans="1:9">
      <c r="A3020" s="265">
        <v>5019</v>
      </c>
      <c r="I3020" s="28">
        <f>_xlfn.XLOOKUP(C3020,'様式Ⅲ－1(女子)'!$D$19:$D$89,'様式Ⅲ－1(女子)'!$J$19:$J$89)</f>
        <v>0</v>
      </c>
    </row>
    <row r="3021" spans="1:9">
      <c r="A3021" s="265">
        <v>5020</v>
      </c>
      <c r="I3021" s="28">
        <f>_xlfn.XLOOKUP(C3021,'様式Ⅲ－1(女子)'!$D$19:$D$89,'様式Ⅲ－1(女子)'!$J$19:$J$89)</f>
        <v>0</v>
      </c>
    </row>
    <row r="3022" spans="1:9">
      <c r="A3022" s="265">
        <v>5021</v>
      </c>
      <c r="I3022" s="28">
        <f>_xlfn.XLOOKUP(C3022,'様式Ⅲ－1(女子)'!$D$19:$D$89,'様式Ⅲ－1(女子)'!$J$19:$J$89)</f>
        <v>0</v>
      </c>
    </row>
    <row r="3023" spans="1:9">
      <c r="A3023" s="265">
        <v>5022</v>
      </c>
      <c r="I3023" s="28">
        <f>_xlfn.XLOOKUP(C3023,'様式Ⅲ－1(女子)'!$D$19:$D$89,'様式Ⅲ－1(女子)'!$J$19:$J$89)</f>
        <v>0</v>
      </c>
    </row>
    <row r="3024" spans="1:9">
      <c r="A3024" s="265">
        <v>5023</v>
      </c>
      <c r="I3024" s="28">
        <f>_xlfn.XLOOKUP(C3024,'様式Ⅲ－1(女子)'!$D$19:$D$89,'様式Ⅲ－1(女子)'!$J$19:$J$89)</f>
        <v>0</v>
      </c>
    </row>
    <row r="3025" spans="1:9">
      <c r="A3025" s="265">
        <v>5024</v>
      </c>
      <c r="I3025" s="28">
        <f>_xlfn.XLOOKUP(C3025,'様式Ⅲ－1(女子)'!$D$19:$D$89,'様式Ⅲ－1(女子)'!$J$19:$J$89)</f>
        <v>0</v>
      </c>
    </row>
    <row r="3026" spans="1:9">
      <c r="A3026" s="265">
        <v>5025</v>
      </c>
      <c r="I3026" s="28">
        <f>_xlfn.XLOOKUP(C3026,'様式Ⅲ－1(女子)'!$D$19:$D$89,'様式Ⅲ－1(女子)'!$J$19:$J$89)</f>
        <v>0</v>
      </c>
    </row>
    <row r="3027" spans="1:9">
      <c r="A3027" s="265">
        <v>5026</v>
      </c>
      <c r="I3027" s="28">
        <f>_xlfn.XLOOKUP(C3027,'様式Ⅲ－1(女子)'!$D$19:$D$89,'様式Ⅲ－1(女子)'!$J$19:$J$89)</f>
        <v>0</v>
      </c>
    </row>
    <row r="3028" spans="1:9">
      <c r="A3028" s="265">
        <v>5027</v>
      </c>
      <c r="I3028" s="28">
        <f>_xlfn.XLOOKUP(C3028,'様式Ⅲ－1(女子)'!$D$19:$D$89,'様式Ⅲ－1(女子)'!$J$19:$J$89)</f>
        <v>0</v>
      </c>
    </row>
    <row r="3029" spans="1:9">
      <c r="A3029" s="265">
        <v>5028</v>
      </c>
      <c r="I3029" s="28">
        <f>_xlfn.XLOOKUP(C3029,'様式Ⅲ－1(女子)'!$D$19:$D$89,'様式Ⅲ－1(女子)'!$J$19:$J$89)</f>
        <v>0</v>
      </c>
    </row>
    <row r="3030" spans="1:9">
      <c r="A3030" s="265">
        <v>5029</v>
      </c>
      <c r="I3030" s="28">
        <f>_xlfn.XLOOKUP(C3030,'様式Ⅲ－1(女子)'!$D$19:$D$89,'様式Ⅲ－1(女子)'!$J$19:$J$89)</f>
        <v>0</v>
      </c>
    </row>
    <row r="3031" spans="1:9">
      <c r="A3031" s="265">
        <v>5030</v>
      </c>
      <c r="I3031" s="28">
        <f>_xlfn.XLOOKUP(C3031,'様式Ⅲ－1(女子)'!$D$19:$D$89,'様式Ⅲ－1(女子)'!$J$19:$J$89)</f>
        <v>0</v>
      </c>
    </row>
    <row r="3032" spans="1:9">
      <c r="A3032" s="265">
        <v>5031</v>
      </c>
      <c r="I3032" s="28">
        <f>_xlfn.XLOOKUP(C3032,'様式Ⅲ－1(女子)'!$D$19:$D$89,'様式Ⅲ－1(女子)'!$J$19:$J$89)</f>
        <v>0</v>
      </c>
    </row>
    <row r="3033" spans="1:9">
      <c r="A3033" s="265">
        <v>5032</v>
      </c>
      <c r="I3033" s="28">
        <f>_xlfn.XLOOKUP(C3033,'様式Ⅲ－1(女子)'!$D$19:$D$89,'様式Ⅲ－1(女子)'!$J$19:$J$89)</f>
        <v>0</v>
      </c>
    </row>
    <row r="3034" spans="1:9">
      <c r="A3034" s="265">
        <v>5033</v>
      </c>
      <c r="I3034" s="28">
        <f>_xlfn.XLOOKUP(C3034,'様式Ⅲ－1(女子)'!$D$19:$D$89,'様式Ⅲ－1(女子)'!$J$19:$J$89)</f>
        <v>0</v>
      </c>
    </row>
    <row r="3035" spans="1:9">
      <c r="A3035" s="265">
        <v>5034</v>
      </c>
      <c r="I3035" s="28">
        <f>_xlfn.XLOOKUP(C3035,'様式Ⅲ－1(女子)'!$D$19:$D$89,'様式Ⅲ－1(女子)'!$J$19:$J$89)</f>
        <v>0</v>
      </c>
    </row>
    <row r="3036" spans="1:9">
      <c r="A3036" s="265">
        <v>5035</v>
      </c>
      <c r="I3036" s="28">
        <f>_xlfn.XLOOKUP(C3036,'様式Ⅲ－1(女子)'!$D$19:$D$89,'様式Ⅲ－1(女子)'!$J$19:$J$89)</f>
        <v>0</v>
      </c>
    </row>
    <row r="3037" spans="1:9">
      <c r="A3037" s="265">
        <v>5036</v>
      </c>
      <c r="I3037" s="28">
        <f>_xlfn.XLOOKUP(C3037,'様式Ⅲ－1(女子)'!$D$19:$D$89,'様式Ⅲ－1(女子)'!$J$19:$J$89)</f>
        <v>0</v>
      </c>
    </row>
    <row r="3038" spans="1:9">
      <c r="A3038" s="265">
        <v>5037</v>
      </c>
      <c r="I3038" s="28">
        <f>_xlfn.XLOOKUP(C3038,'様式Ⅲ－1(女子)'!$D$19:$D$89,'様式Ⅲ－1(女子)'!$J$19:$J$89)</f>
        <v>0</v>
      </c>
    </row>
    <row r="3039" spans="1:9">
      <c r="A3039" s="265">
        <v>5038</v>
      </c>
      <c r="I3039" s="28">
        <f>_xlfn.XLOOKUP(C3039,'様式Ⅲ－1(女子)'!$D$19:$D$89,'様式Ⅲ－1(女子)'!$J$19:$J$89)</f>
        <v>0</v>
      </c>
    </row>
    <row r="3040" spans="1:9">
      <c r="A3040" s="265">
        <v>5039</v>
      </c>
      <c r="I3040" s="28">
        <f>_xlfn.XLOOKUP(C3040,'様式Ⅲ－1(女子)'!$D$19:$D$89,'様式Ⅲ－1(女子)'!$J$19:$J$89)</f>
        <v>0</v>
      </c>
    </row>
    <row r="3041" spans="1:9">
      <c r="A3041" s="265">
        <v>5040</v>
      </c>
      <c r="I3041" s="28">
        <f>_xlfn.XLOOKUP(C3041,'様式Ⅲ－1(女子)'!$D$19:$D$89,'様式Ⅲ－1(女子)'!$J$19:$J$89)</f>
        <v>0</v>
      </c>
    </row>
    <row r="3042" spans="1:9">
      <c r="A3042" s="265">
        <v>5041</v>
      </c>
      <c r="I3042" s="28">
        <f>_xlfn.XLOOKUP(C3042,'様式Ⅲ－1(女子)'!$D$19:$D$89,'様式Ⅲ－1(女子)'!$J$19:$J$89)</f>
        <v>0</v>
      </c>
    </row>
    <row r="3043" spans="1:9">
      <c r="A3043" s="265">
        <v>5042</v>
      </c>
      <c r="I3043" s="28">
        <f>_xlfn.XLOOKUP(C3043,'様式Ⅲ－1(女子)'!$D$19:$D$89,'様式Ⅲ－1(女子)'!$J$19:$J$89)</f>
        <v>0</v>
      </c>
    </row>
    <row r="3044" spans="1:9">
      <c r="A3044" s="265">
        <v>5043</v>
      </c>
      <c r="I3044" s="28">
        <f>_xlfn.XLOOKUP(C3044,'様式Ⅲ－1(女子)'!$D$19:$D$89,'様式Ⅲ－1(女子)'!$J$19:$J$89)</f>
        <v>0</v>
      </c>
    </row>
    <row r="3045" spans="1:9">
      <c r="A3045" s="265">
        <v>5044</v>
      </c>
      <c r="I3045" s="28">
        <f>_xlfn.XLOOKUP(C3045,'様式Ⅲ－1(女子)'!$D$19:$D$89,'様式Ⅲ－1(女子)'!$J$19:$J$89)</f>
        <v>0</v>
      </c>
    </row>
    <row r="3046" spans="1:9">
      <c r="A3046" s="265">
        <v>5045</v>
      </c>
      <c r="I3046" s="28">
        <f>_xlfn.XLOOKUP(C3046,'様式Ⅲ－1(女子)'!$D$19:$D$89,'様式Ⅲ－1(女子)'!$J$19:$J$89)</f>
        <v>0</v>
      </c>
    </row>
    <row r="3047" spans="1:9">
      <c r="A3047" s="265">
        <v>5046</v>
      </c>
      <c r="I3047" s="28">
        <f>_xlfn.XLOOKUP(C3047,'様式Ⅲ－1(女子)'!$D$19:$D$89,'様式Ⅲ－1(女子)'!$J$19:$J$89)</f>
        <v>0</v>
      </c>
    </row>
    <row r="3048" spans="1:9">
      <c r="A3048" s="265">
        <v>5047</v>
      </c>
      <c r="I3048" s="28">
        <f>_xlfn.XLOOKUP(C3048,'様式Ⅲ－1(女子)'!$D$19:$D$89,'様式Ⅲ－1(女子)'!$J$19:$J$89)</f>
        <v>0</v>
      </c>
    </row>
    <row r="3049" spans="1:9">
      <c r="A3049" s="265">
        <v>5048</v>
      </c>
      <c r="I3049" s="28">
        <f>_xlfn.XLOOKUP(C3049,'様式Ⅲ－1(女子)'!$D$19:$D$89,'様式Ⅲ－1(女子)'!$J$19:$J$89)</f>
        <v>0</v>
      </c>
    </row>
    <row r="3050" spans="1:9">
      <c r="A3050" s="265">
        <v>5049</v>
      </c>
      <c r="I3050" s="28">
        <f>_xlfn.XLOOKUP(C3050,'様式Ⅲ－1(女子)'!$D$19:$D$89,'様式Ⅲ－1(女子)'!$J$19:$J$89)</f>
        <v>0</v>
      </c>
    </row>
    <row r="3051" spans="1:9">
      <c r="A3051" s="265">
        <v>5050</v>
      </c>
      <c r="I3051" s="28">
        <f>_xlfn.XLOOKUP(C3051,'様式Ⅲ－1(女子)'!$D$19:$D$89,'様式Ⅲ－1(女子)'!$J$19:$J$89)</f>
        <v>0</v>
      </c>
    </row>
    <row r="3052" spans="1:9">
      <c r="A3052" s="265">
        <v>5051</v>
      </c>
      <c r="I3052" s="28">
        <f>_xlfn.XLOOKUP(C3052,'様式Ⅲ－1(女子)'!$D$19:$D$89,'様式Ⅲ－1(女子)'!$J$19:$J$89)</f>
        <v>0</v>
      </c>
    </row>
    <row r="3053" spans="1:9">
      <c r="A3053" s="265">
        <v>5052</v>
      </c>
      <c r="I3053" s="28">
        <f>_xlfn.XLOOKUP(C3053,'様式Ⅲ－1(女子)'!$D$19:$D$89,'様式Ⅲ－1(女子)'!$J$19:$J$89)</f>
        <v>0</v>
      </c>
    </row>
    <row r="3054" spans="1:9">
      <c r="A3054" s="265">
        <v>5053</v>
      </c>
      <c r="I3054" s="28">
        <f>_xlfn.XLOOKUP(C3054,'様式Ⅲ－1(女子)'!$D$19:$D$89,'様式Ⅲ－1(女子)'!$J$19:$J$89)</f>
        <v>0</v>
      </c>
    </row>
    <row r="3055" spans="1:9">
      <c r="A3055" s="265">
        <v>5054</v>
      </c>
      <c r="I3055" s="28">
        <f>_xlfn.XLOOKUP(C3055,'様式Ⅲ－1(女子)'!$D$19:$D$89,'様式Ⅲ－1(女子)'!$J$19:$J$89)</f>
        <v>0</v>
      </c>
    </row>
    <row r="3056" spans="1:9">
      <c r="A3056" s="265">
        <v>5055</v>
      </c>
      <c r="I3056" s="28">
        <f>_xlfn.XLOOKUP(C3056,'様式Ⅲ－1(女子)'!$D$19:$D$89,'様式Ⅲ－1(女子)'!$J$19:$J$89)</f>
        <v>0</v>
      </c>
    </row>
    <row r="3057" spans="1:9">
      <c r="A3057" s="265">
        <v>5056</v>
      </c>
      <c r="I3057" s="28">
        <f>_xlfn.XLOOKUP(C3057,'様式Ⅲ－1(女子)'!$D$19:$D$89,'様式Ⅲ－1(女子)'!$J$19:$J$89)</f>
        <v>0</v>
      </c>
    </row>
    <row r="3058" spans="1:9">
      <c r="A3058" s="265">
        <v>5057</v>
      </c>
      <c r="I3058" s="28">
        <f>_xlfn.XLOOKUP(C3058,'様式Ⅲ－1(女子)'!$D$19:$D$89,'様式Ⅲ－1(女子)'!$J$19:$J$89)</f>
        <v>0</v>
      </c>
    </row>
    <row r="3059" spans="1:9">
      <c r="A3059" s="265">
        <v>5058</v>
      </c>
      <c r="I3059" s="28">
        <f>_xlfn.XLOOKUP(C3059,'様式Ⅲ－1(女子)'!$D$19:$D$89,'様式Ⅲ－1(女子)'!$J$19:$J$89)</f>
        <v>0</v>
      </c>
    </row>
    <row r="3060" spans="1:9">
      <c r="A3060" s="265">
        <v>5059</v>
      </c>
      <c r="I3060" s="28">
        <f>_xlfn.XLOOKUP(C3060,'様式Ⅲ－1(女子)'!$D$19:$D$89,'様式Ⅲ－1(女子)'!$J$19:$J$89)</f>
        <v>0</v>
      </c>
    </row>
    <row r="3061" spans="1:9">
      <c r="A3061" s="265">
        <v>5060</v>
      </c>
      <c r="I3061" s="28">
        <f>_xlfn.XLOOKUP(C3061,'様式Ⅲ－1(女子)'!$D$19:$D$89,'様式Ⅲ－1(女子)'!$J$19:$J$89)</f>
        <v>0</v>
      </c>
    </row>
    <row r="3062" spans="1:9">
      <c r="A3062" s="265">
        <v>5061</v>
      </c>
      <c r="I3062" s="28">
        <f>_xlfn.XLOOKUP(C3062,'様式Ⅲ－1(女子)'!$D$19:$D$89,'様式Ⅲ－1(女子)'!$J$19:$J$89)</f>
        <v>0</v>
      </c>
    </row>
    <row r="3063" spans="1:9">
      <c r="A3063" s="265">
        <v>5062</v>
      </c>
      <c r="I3063" s="28">
        <f>_xlfn.XLOOKUP(C3063,'様式Ⅲ－1(女子)'!$D$19:$D$89,'様式Ⅲ－1(女子)'!$J$19:$J$89)</f>
        <v>0</v>
      </c>
    </row>
    <row r="3064" spans="1:9">
      <c r="A3064" s="265">
        <v>5063</v>
      </c>
      <c r="I3064" s="28">
        <f>_xlfn.XLOOKUP(C3064,'様式Ⅲ－1(女子)'!$D$19:$D$89,'様式Ⅲ－1(女子)'!$J$19:$J$89)</f>
        <v>0</v>
      </c>
    </row>
    <row r="3065" spans="1:9">
      <c r="A3065" s="265">
        <v>5064</v>
      </c>
      <c r="I3065" s="28">
        <f>_xlfn.XLOOKUP(C3065,'様式Ⅲ－1(女子)'!$D$19:$D$89,'様式Ⅲ－1(女子)'!$J$19:$J$89)</f>
        <v>0</v>
      </c>
    </row>
    <row r="3066" spans="1:9">
      <c r="A3066" s="265">
        <v>5065</v>
      </c>
      <c r="I3066" s="28">
        <f>_xlfn.XLOOKUP(C3066,'様式Ⅲ－1(女子)'!$D$19:$D$89,'様式Ⅲ－1(女子)'!$J$19:$J$89)</f>
        <v>0</v>
      </c>
    </row>
    <row r="3067" spans="1:9">
      <c r="A3067" s="265">
        <v>5066</v>
      </c>
      <c r="I3067" s="28">
        <f>_xlfn.XLOOKUP(C3067,'様式Ⅲ－1(女子)'!$D$19:$D$89,'様式Ⅲ－1(女子)'!$J$19:$J$89)</f>
        <v>0</v>
      </c>
    </row>
    <row r="3068" spans="1:9">
      <c r="A3068" s="265">
        <v>5067</v>
      </c>
      <c r="I3068" s="28">
        <f>_xlfn.XLOOKUP(C3068,'様式Ⅲ－1(女子)'!$D$19:$D$89,'様式Ⅲ－1(女子)'!$J$19:$J$89)</f>
        <v>0</v>
      </c>
    </row>
    <row r="3069" spans="1:9">
      <c r="A3069" s="265">
        <v>5068</v>
      </c>
      <c r="I3069" s="28">
        <f>_xlfn.XLOOKUP(C3069,'様式Ⅲ－1(女子)'!$D$19:$D$89,'様式Ⅲ－1(女子)'!$J$19:$J$89)</f>
        <v>0</v>
      </c>
    </row>
    <row r="3070" spans="1:9">
      <c r="A3070" s="265">
        <v>5069</v>
      </c>
      <c r="I3070" s="28">
        <f>_xlfn.XLOOKUP(C3070,'様式Ⅲ－1(女子)'!$D$19:$D$89,'様式Ⅲ－1(女子)'!$J$19:$J$89)</f>
        <v>0</v>
      </c>
    </row>
    <row r="3071" spans="1:9">
      <c r="A3071" s="265">
        <v>5070</v>
      </c>
      <c r="I3071" s="28">
        <f>_xlfn.XLOOKUP(C3071,'様式Ⅲ－1(女子)'!$D$19:$D$89,'様式Ⅲ－1(女子)'!$J$19:$J$89)</f>
        <v>0</v>
      </c>
    </row>
    <row r="3072" spans="1:9">
      <c r="A3072" s="265">
        <v>5071</v>
      </c>
      <c r="I3072" s="28">
        <f>_xlfn.XLOOKUP(C3072,'様式Ⅲ－1(女子)'!$D$19:$D$89,'様式Ⅲ－1(女子)'!$J$19:$J$89)</f>
        <v>0</v>
      </c>
    </row>
    <row r="3073" spans="1:9">
      <c r="A3073" s="265">
        <v>5072</v>
      </c>
      <c r="I3073" s="28">
        <f>_xlfn.XLOOKUP(C3073,'様式Ⅲ－1(女子)'!$D$19:$D$89,'様式Ⅲ－1(女子)'!$J$19:$J$89)</f>
        <v>0</v>
      </c>
    </row>
    <row r="3074" spans="1:9">
      <c r="A3074" s="265">
        <v>5073</v>
      </c>
      <c r="I3074" s="28">
        <f>_xlfn.XLOOKUP(C3074,'様式Ⅲ－1(女子)'!$D$19:$D$89,'様式Ⅲ－1(女子)'!$J$19:$J$89)</f>
        <v>0</v>
      </c>
    </row>
    <row r="3075" spans="1:9">
      <c r="A3075" s="265">
        <v>5074</v>
      </c>
      <c r="I3075" s="28">
        <f>_xlfn.XLOOKUP(C3075,'様式Ⅲ－1(女子)'!$D$19:$D$89,'様式Ⅲ－1(女子)'!$J$19:$J$89)</f>
        <v>0</v>
      </c>
    </row>
    <row r="3076" spans="1:9">
      <c r="A3076" s="265">
        <v>5075</v>
      </c>
      <c r="I3076" s="28">
        <f>_xlfn.XLOOKUP(C3076,'様式Ⅲ－1(女子)'!$D$19:$D$89,'様式Ⅲ－1(女子)'!$J$19:$J$89)</f>
        <v>0</v>
      </c>
    </row>
    <row r="3077" spans="1:9">
      <c r="A3077" s="265">
        <v>5076</v>
      </c>
      <c r="I3077" s="28">
        <f>_xlfn.XLOOKUP(C3077,'様式Ⅲ－1(女子)'!$D$19:$D$89,'様式Ⅲ－1(女子)'!$J$19:$J$89)</f>
        <v>0</v>
      </c>
    </row>
    <row r="3078" spans="1:9">
      <c r="A3078" s="265">
        <v>5077</v>
      </c>
      <c r="I3078" s="28">
        <f>_xlfn.XLOOKUP(C3078,'様式Ⅲ－1(女子)'!$D$19:$D$89,'様式Ⅲ－1(女子)'!$J$19:$J$89)</f>
        <v>0</v>
      </c>
    </row>
    <row r="3079" spans="1:9">
      <c r="A3079" s="265">
        <v>5078</v>
      </c>
      <c r="I3079" s="28">
        <f>_xlfn.XLOOKUP(C3079,'様式Ⅲ－1(女子)'!$D$19:$D$89,'様式Ⅲ－1(女子)'!$J$19:$J$89)</f>
        <v>0</v>
      </c>
    </row>
    <row r="3080" spans="1:9">
      <c r="A3080" s="265">
        <v>5079</v>
      </c>
      <c r="I3080" s="28">
        <f>_xlfn.XLOOKUP(C3080,'様式Ⅲ－1(女子)'!$D$19:$D$89,'様式Ⅲ－1(女子)'!$J$19:$J$89)</f>
        <v>0</v>
      </c>
    </row>
    <row r="3081" spans="1:9">
      <c r="A3081" s="265">
        <v>5080</v>
      </c>
      <c r="I3081" s="28">
        <f>_xlfn.XLOOKUP(C3081,'様式Ⅲ－1(女子)'!$D$19:$D$89,'様式Ⅲ－1(女子)'!$J$19:$J$89)</f>
        <v>0</v>
      </c>
    </row>
    <row r="3082" spans="1:9">
      <c r="A3082" s="265">
        <v>5081</v>
      </c>
      <c r="I3082" s="28">
        <f>_xlfn.XLOOKUP(C3082,'様式Ⅲ－1(女子)'!$D$19:$D$89,'様式Ⅲ－1(女子)'!$J$19:$J$89)</f>
        <v>0</v>
      </c>
    </row>
    <row r="3083" spans="1:9">
      <c r="A3083" s="265">
        <v>5082</v>
      </c>
      <c r="I3083" s="28">
        <f>_xlfn.XLOOKUP(C3083,'様式Ⅲ－1(女子)'!$D$19:$D$89,'様式Ⅲ－1(女子)'!$J$19:$J$89)</f>
        <v>0</v>
      </c>
    </row>
    <row r="3084" spans="1:9">
      <c r="A3084" s="265">
        <v>5083</v>
      </c>
      <c r="I3084" s="28">
        <f>_xlfn.XLOOKUP(C3084,'様式Ⅲ－1(女子)'!$D$19:$D$89,'様式Ⅲ－1(女子)'!$J$19:$J$89)</f>
        <v>0</v>
      </c>
    </row>
    <row r="3085" spans="1:9">
      <c r="A3085" s="265">
        <v>5084</v>
      </c>
      <c r="I3085" s="28">
        <f>_xlfn.XLOOKUP(C3085,'様式Ⅲ－1(女子)'!$D$19:$D$89,'様式Ⅲ－1(女子)'!$J$19:$J$89)</f>
        <v>0</v>
      </c>
    </row>
    <row r="3086" spans="1:9">
      <c r="A3086" s="265">
        <v>5085</v>
      </c>
      <c r="I3086" s="28">
        <f>_xlfn.XLOOKUP(C3086,'様式Ⅲ－1(女子)'!$D$19:$D$89,'様式Ⅲ－1(女子)'!$J$19:$J$89)</f>
        <v>0</v>
      </c>
    </row>
    <row r="3087" spans="1:9">
      <c r="A3087" s="265">
        <v>5086</v>
      </c>
      <c r="I3087" s="28">
        <f>_xlfn.XLOOKUP(C3087,'様式Ⅲ－1(女子)'!$D$19:$D$89,'様式Ⅲ－1(女子)'!$J$19:$J$89)</f>
        <v>0</v>
      </c>
    </row>
    <row r="3088" spans="1:9">
      <c r="A3088" s="265">
        <v>5087</v>
      </c>
      <c r="I3088" s="28">
        <f>_xlfn.XLOOKUP(C3088,'様式Ⅲ－1(女子)'!$D$19:$D$89,'様式Ⅲ－1(女子)'!$J$19:$J$89)</f>
        <v>0</v>
      </c>
    </row>
    <row r="3089" spans="1:9">
      <c r="A3089" s="265">
        <v>5088</v>
      </c>
      <c r="I3089" s="28">
        <f>_xlfn.XLOOKUP(C3089,'様式Ⅲ－1(女子)'!$D$19:$D$89,'様式Ⅲ－1(女子)'!$J$19:$J$89)</f>
        <v>0</v>
      </c>
    </row>
    <row r="3090" spans="1:9">
      <c r="A3090" s="265">
        <v>5089</v>
      </c>
      <c r="I3090" s="28">
        <f>_xlfn.XLOOKUP(C3090,'様式Ⅲ－1(女子)'!$D$19:$D$89,'様式Ⅲ－1(女子)'!$J$19:$J$89)</f>
        <v>0</v>
      </c>
    </row>
    <row r="3091" spans="1:9">
      <c r="A3091" s="265">
        <v>5090</v>
      </c>
      <c r="I3091" s="28">
        <f>_xlfn.XLOOKUP(C3091,'様式Ⅲ－1(女子)'!$D$19:$D$89,'様式Ⅲ－1(女子)'!$J$19:$J$89)</f>
        <v>0</v>
      </c>
    </row>
    <row r="3092" spans="1:9">
      <c r="A3092" s="265">
        <v>5091</v>
      </c>
      <c r="I3092" s="28">
        <f>_xlfn.XLOOKUP(C3092,'様式Ⅲ－1(女子)'!$D$19:$D$89,'様式Ⅲ－1(女子)'!$J$19:$J$89)</f>
        <v>0</v>
      </c>
    </row>
    <row r="3093" spans="1:9">
      <c r="A3093" s="265">
        <v>5092</v>
      </c>
      <c r="I3093" s="28">
        <f>_xlfn.XLOOKUP(C3093,'様式Ⅲ－1(女子)'!$D$19:$D$89,'様式Ⅲ－1(女子)'!$J$19:$J$89)</f>
        <v>0</v>
      </c>
    </row>
    <row r="3094" spans="1:9">
      <c r="A3094" s="265">
        <v>5093</v>
      </c>
      <c r="I3094" s="28">
        <f>_xlfn.XLOOKUP(C3094,'様式Ⅲ－1(女子)'!$D$19:$D$89,'様式Ⅲ－1(女子)'!$J$19:$J$89)</f>
        <v>0</v>
      </c>
    </row>
    <row r="3095" spans="1:9">
      <c r="A3095" s="265">
        <v>5094</v>
      </c>
      <c r="I3095" s="28">
        <f>_xlfn.XLOOKUP(C3095,'様式Ⅲ－1(女子)'!$D$19:$D$89,'様式Ⅲ－1(女子)'!$J$19:$J$89)</f>
        <v>0</v>
      </c>
    </row>
    <row r="3096" spans="1:9">
      <c r="A3096" s="265">
        <v>5095</v>
      </c>
      <c r="I3096" s="28">
        <f>_xlfn.XLOOKUP(C3096,'様式Ⅲ－1(女子)'!$D$19:$D$89,'様式Ⅲ－1(女子)'!$J$19:$J$89)</f>
        <v>0</v>
      </c>
    </row>
    <row r="3097" spans="1:9">
      <c r="A3097" s="265">
        <v>5096</v>
      </c>
      <c r="I3097" s="28">
        <f>_xlfn.XLOOKUP(C3097,'様式Ⅲ－1(女子)'!$D$19:$D$89,'様式Ⅲ－1(女子)'!$J$19:$J$89)</f>
        <v>0</v>
      </c>
    </row>
    <row r="3098" spans="1:9">
      <c r="A3098" s="265">
        <v>5097</v>
      </c>
      <c r="I3098" s="28">
        <f>_xlfn.XLOOKUP(C3098,'様式Ⅲ－1(女子)'!$D$19:$D$89,'様式Ⅲ－1(女子)'!$J$19:$J$89)</f>
        <v>0</v>
      </c>
    </row>
    <row r="3099" spans="1:9">
      <c r="A3099" s="265">
        <v>5098</v>
      </c>
      <c r="I3099" s="28">
        <f>_xlfn.XLOOKUP(C3099,'様式Ⅲ－1(女子)'!$D$19:$D$89,'様式Ⅲ－1(女子)'!$J$19:$J$89)</f>
        <v>0</v>
      </c>
    </row>
    <row r="3100" spans="1:9">
      <c r="A3100" s="265">
        <v>5099</v>
      </c>
      <c r="I3100" s="28">
        <f>_xlfn.XLOOKUP(C3100,'様式Ⅲ－1(女子)'!$D$19:$D$89,'様式Ⅲ－1(女子)'!$J$19:$J$89)</f>
        <v>0</v>
      </c>
    </row>
    <row r="3101" spans="1:9">
      <c r="A3101" s="265">
        <v>5100</v>
      </c>
      <c r="I3101" s="28">
        <f>_xlfn.XLOOKUP(C3101,'様式Ⅲ－1(女子)'!$D$19:$D$89,'様式Ⅲ－1(女子)'!$J$19:$J$89)</f>
        <v>0</v>
      </c>
    </row>
    <row r="3102" spans="1:9">
      <c r="A3102" s="265">
        <v>5101</v>
      </c>
      <c r="I3102" s="28">
        <f>_xlfn.XLOOKUP(C3102,'様式Ⅲ－1(女子)'!$D$19:$D$89,'様式Ⅲ－1(女子)'!$J$19:$J$89)</f>
        <v>0</v>
      </c>
    </row>
    <row r="3103" spans="1:9">
      <c r="A3103" s="265">
        <v>5102</v>
      </c>
      <c r="I3103" s="28">
        <f>_xlfn.XLOOKUP(C3103,'様式Ⅲ－1(女子)'!$D$19:$D$89,'様式Ⅲ－1(女子)'!$J$19:$J$89)</f>
        <v>0</v>
      </c>
    </row>
    <row r="3104" spans="1:9">
      <c r="A3104" s="265">
        <v>5103</v>
      </c>
      <c r="I3104" s="28">
        <f>_xlfn.XLOOKUP(C3104,'様式Ⅲ－1(女子)'!$D$19:$D$89,'様式Ⅲ－1(女子)'!$J$19:$J$89)</f>
        <v>0</v>
      </c>
    </row>
    <row r="3105" spans="1:9">
      <c r="A3105" s="265">
        <v>5104</v>
      </c>
      <c r="I3105" s="28">
        <f>_xlfn.XLOOKUP(C3105,'様式Ⅲ－1(女子)'!$D$19:$D$89,'様式Ⅲ－1(女子)'!$J$19:$J$89)</f>
        <v>0</v>
      </c>
    </row>
    <row r="3106" spans="1:9">
      <c r="A3106" s="265">
        <v>5105</v>
      </c>
      <c r="I3106" s="28">
        <f>_xlfn.XLOOKUP(C3106,'様式Ⅲ－1(女子)'!$D$19:$D$89,'様式Ⅲ－1(女子)'!$J$19:$J$89)</f>
        <v>0</v>
      </c>
    </row>
    <row r="3107" spans="1:9">
      <c r="A3107" s="265">
        <v>5106</v>
      </c>
      <c r="I3107" s="28">
        <f>_xlfn.XLOOKUP(C3107,'様式Ⅲ－1(女子)'!$D$19:$D$89,'様式Ⅲ－1(女子)'!$J$19:$J$89)</f>
        <v>0</v>
      </c>
    </row>
    <row r="3108" spans="1:9">
      <c r="A3108" s="265">
        <v>5107</v>
      </c>
      <c r="I3108" s="28">
        <f>_xlfn.XLOOKUP(C3108,'様式Ⅲ－1(女子)'!$D$19:$D$89,'様式Ⅲ－1(女子)'!$J$19:$J$89)</f>
        <v>0</v>
      </c>
    </row>
    <row r="3109" spans="1:9">
      <c r="A3109" s="265">
        <v>5108</v>
      </c>
      <c r="I3109" s="28">
        <f>_xlfn.XLOOKUP(C3109,'様式Ⅲ－1(女子)'!$D$19:$D$89,'様式Ⅲ－1(女子)'!$J$19:$J$89)</f>
        <v>0</v>
      </c>
    </row>
    <row r="3110" spans="1:9">
      <c r="A3110" s="265">
        <v>5109</v>
      </c>
      <c r="I3110" s="28">
        <f>_xlfn.XLOOKUP(C3110,'様式Ⅲ－1(女子)'!$D$19:$D$89,'様式Ⅲ－1(女子)'!$J$19:$J$89)</f>
        <v>0</v>
      </c>
    </row>
    <row r="3111" spans="1:9">
      <c r="A3111" s="265">
        <v>5110</v>
      </c>
      <c r="I3111" s="28">
        <f>_xlfn.XLOOKUP(C3111,'様式Ⅲ－1(女子)'!$D$19:$D$89,'様式Ⅲ－1(女子)'!$J$19:$J$89)</f>
        <v>0</v>
      </c>
    </row>
    <row r="3112" spans="1:9">
      <c r="A3112" s="265">
        <v>5111</v>
      </c>
      <c r="I3112" s="28">
        <f>_xlfn.XLOOKUP(C3112,'様式Ⅲ－1(女子)'!$D$19:$D$89,'様式Ⅲ－1(女子)'!$J$19:$J$89)</f>
        <v>0</v>
      </c>
    </row>
    <row r="3113" spans="1:9">
      <c r="A3113" s="265">
        <v>5112</v>
      </c>
      <c r="I3113" s="28">
        <f>_xlfn.XLOOKUP(C3113,'様式Ⅲ－1(女子)'!$D$19:$D$89,'様式Ⅲ－1(女子)'!$J$19:$J$89)</f>
        <v>0</v>
      </c>
    </row>
    <row r="3114" spans="1:9">
      <c r="A3114" s="265">
        <v>5113</v>
      </c>
      <c r="I3114" s="28">
        <f>_xlfn.XLOOKUP(C3114,'様式Ⅲ－1(女子)'!$D$19:$D$89,'様式Ⅲ－1(女子)'!$J$19:$J$89)</f>
        <v>0</v>
      </c>
    </row>
    <row r="3115" spans="1:9">
      <c r="A3115" s="265">
        <v>5114</v>
      </c>
      <c r="I3115" s="28">
        <f>_xlfn.XLOOKUP(C3115,'様式Ⅲ－1(女子)'!$D$19:$D$89,'様式Ⅲ－1(女子)'!$J$19:$J$89)</f>
        <v>0</v>
      </c>
    </row>
    <row r="3116" spans="1:9">
      <c r="A3116" s="265">
        <v>5115</v>
      </c>
      <c r="I3116" s="28">
        <f>_xlfn.XLOOKUP(C3116,'様式Ⅲ－1(女子)'!$D$19:$D$89,'様式Ⅲ－1(女子)'!$J$19:$J$89)</f>
        <v>0</v>
      </c>
    </row>
    <row r="3117" spans="1:9">
      <c r="A3117" s="265">
        <v>5116</v>
      </c>
      <c r="I3117" s="28">
        <f>_xlfn.XLOOKUP(C3117,'様式Ⅲ－1(女子)'!$D$19:$D$89,'様式Ⅲ－1(女子)'!$J$19:$J$89)</f>
        <v>0</v>
      </c>
    </row>
    <row r="3118" spans="1:9">
      <c r="A3118" s="265">
        <v>5117</v>
      </c>
      <c r="I3118" s="28">
        <f>_xlfn.XLOOKUP(C3118,'様式Ⅲ－1(女子)'!$D$19:$D$89,'様式Ⅲ－1(女子)'!$J$19:$J$89)</f>
        <v>0</v>
      </c>
    </row>
    <row r="3119" spans="1:9">
      <c r="A3119" s="265">
        <v>5118</v>
      </c>
      <c r="I3119" s="28">
        <f>_xlfn.XLOOKUP(C3119,'様式Ⅲ－1(女子)'!$D$19:$D$89,'様式Ⅲ－1(女子)'!$J$19:$J$89)</f>
        <v>0</v>
      </c>
    </row>
    <row r="3120" spans="1:9">
      <c r="A3120" s="265">
        <v>5119</v>
      </c>
      <c r="I3120" s="28">
        <f>_xlfn.XLOOKUP(C3120,'様式Ⅲ－1(女子)'!$D$19:$D$89,'様式Ⅲ－1(女子)'!$J$19:$J$89)</f>
        <v>0</v>
      </c>
    </row>
    <row r="3121" spans="1:9">
      <c r="A3121" s="265">
        <v>5120</v>
      </c>
      <c r="I3121" s="28">
        <f>_xlfn.XLOOKUP(C3121,'様式Ⅲ－1(女子)'!$D$19:$D$89,'様式Ⅲ－1(女子)'!$J$19:$J$89)</f>
        <v>0</v>
      </c>
    </row>
    <row r="3122" spans="1:9">
      <c r="A3122" s="265">
        <v>5121</v>
      </c>
      <c r="I3122" s="28">
        <f>_xlfn.XLOOKUP(C3122,'様式Ⅲ－1(女子)'!$D$19:$D$89,'様式Ⅲ－1(女子)'!$J$19:$J$89)</f>
        <v>0</v>
      </c>
    </row>
    <row r="3123" spans="1:9">
      <c r="A3123" s="265">
        <v>5122</v>
      </c>
      <c r="I3123" s="28">
        <f>_xlfn.XLOOKUP(C3123,'様式Ⅲ－1(女子)'!$D$19:$D$89,'様式Ⅲ－1(女子)'!$J$19:$J$89)</f>
        <v>0</v>
      </c>
    </row>
    <row r="3124" spans="1:9">
      <c r="A3124" s="265">
        <v>5123</v>
      </c>
      <c r="I3124" s="28">
        <f>_xlfn.XLOOKUP(C3124,'様式Ⅲ－1(女子)'!$D$19:$D$89,'様式Ⅲ－1(女子)'!$J$19:$J$89)</f>
        <v>0</v>
      </c>
    </row>
    <row r="3125" spans="1:9">
      <c r="A3125" s="265">
        <v>5124</v>
      </c>
      <c r="I3125" s="28">
        <f>_xlfn.XLOOKUP(C3125,'様式Ⅲ－1(女子)'!$D$19:$D$89,'様式Ⅲ－1(女子)'!$J$19:$J$89)</f>
        <v>0</v>
      </c>
    </row>
    <row r="3126" spans="1:9">
      <c r="A3126" s="265">
        <v>5125</v>
      </c>
      <c r="I3126" s="28">
        <f>_xlfn.XLOOKUP(C3126,'様式Ⅲ－1(女子)'!$D$19:$D$89,'様式Ⅲ－1(女子)'!$J$19:$J$89)</f>
        <v>0</v>
      </c>
    </row>
    <row r="3127" spans="1:9">
      <c r="A3127" s="265">
        <v>5126</v>
      </c>
      <c r="I3127" s="28">
        <f>_xlfn.XLOOKUP(C3127,'様式Ⅲ－1(女子)'!$D$19:$D$89,'様式Ⅲ－1(女子)'!$J$19:$J$89)</f>
        <v>0</v>
      </c>
    </row>
    <row r="3128" spans="1:9">
      <c r="A3128" s="265">
        <v>5127</v>
      </c>
      <c r="I3128" s="28">
        <f>_xlfn.XLOOKUP(C3128,'様式Ⅲ－1(女子)'!$D$19:$D$89,'様式Ⅲ－1(女子)'!$J$19:$J$89)</f>
        <v>0</v>
      </c>
    </row>
    <row r="3129" spans="1:9">
      <c r="A3129" s="265">
        <v>5128</v>
      </c>
      <c r="I3129" s="28">
        <f>_xlfn.XLOOKUP(C3129,'様式Ⅲ－1(女子)'!$D$19:$D$89,'様式Ⅲ－1(女子)'!$J$19:$J$89)</f>
        <v>0</v>
      </c>
    </row>
    <row r="3130" spans="1:9">
      <c r="A3130" s="265">
        <v>5129</v>
      </c>
      <c r="I3130" s="28">
        <f>_xlfn.XLOOKUP(C3130,'様式Ⅲ－1(女子)'!$D$19:$D$89,'様式Ⅲ－1(女子)'!$J$19:$J$89)</f>
        <v>0</v>
      </c>
    </row>
    <row r="3131" spans="1:9">
      <c r="A3131" s="265">
        <v>5130</v>
      </c>
      <c r="I3131" s="28">
        <f>_xlfn.XLOOKUP(C3131,'様式Ⅲ－1(女子)'!$D$19:$D$89,'様式Ⅲ－1(女子)'!$J$19:$J$89)</f>
        <v>0</v>
      </c>
    </row>
    <row r="3132" spans="1:9">
      <c r="A3132" s="265">
        <v>5131</v>
      </c>
      <c r="I3132" s="28">
        <f>_xlfn.XLOOKUP(C3132,'様式Ⅲ－1(女子)'!$D$19:$D$89,'様式Ⅲ－1(女子)'!$J$19:$J$89)</f>
        <v>0</v>
      </c>
    </row>
    <row r="3133" spans="1:9">
      <c r="A3133" s="265">
        <v>5132</v>
      </c>
      <c r="I3133" s="28">
        <f>_xlfn.XLOOKUP(C3133,'様式Ⅲ－1(女子)'!$D$19:$D$89,'様式Ⅲ－1(女子)'!$J$19:$J$89)</f>
        <v>0</v>
      </c>
    </row>
    <row r="3134" spans="1:9">
      <c r="A3134" s="265">
        <v>5133</v>
      </c>
      <c r="I3134" s="28">
        <f>_xlfn.XLOOKUP(C3134,'様式Ⅲ－1(女子)'!$D$19:$D$89,'様式Ⅲ－1(女子)'!$J$19:$J$89)</f>
        <v>0</v>
      </c>
    </row>
    <row r="3135" spans="1:9">
      <c r="A3135" s="265">
        <v>5134</v>
      </c>
      <c r="I3135" s="28">
        <f>_xlfn.XLOOKUP(C3135,'様式Ⅲ－1(女子)'!$D$19:$D$89,'様式Ⅲ－1(女子)'!$J$19:$J$89)</f>
        <v>0</v>
      </c>
    </row>
    <row r="3136" spans="1:9">
      <c r="A3136" s="265">
        <v>5135</v>
      </c>
      <c r="I3136" s="28">
        <f>_xlfn.XLOOKUP(C3136,'様式Ⅲ－1(女子)'!$D$19:$D$89,'様式Ⅲ－1(女子)'!$J$19:$J$89)</f>
        <v>0</v>
      </c>
    </row>
    <row r="3137" spans="1:9">
      <c r="A3137" s="265">
        <v>5136</v>
      </c>
      <c r="I3137" s="28">
        <f>_xlfn.XLOOKUP(C3137,'様式Ⅲ－1(女子)'!$D$19:$D$89,'様式Ⅲ－1(女子)'!$J$19:$J$89)</f>
        <v>0</v>
      </c>
    </row>
    <row r="3138" spans="1:9">
      <c r="A3138" s="265">
        <v>5137</v>
      </c>
      <c r="I3138" s="28">
        <f>_xlfn.XLOOKUP(C3138,'様式Ⅲ－1(女子)'!$D$19:$D$89,'様式Ⅲ－1(女子)'!$J$19:$J$89)</f>
        <v>0</v>
      </c>
    </row>
    <row r="3139" spans="1:9">
      <c r="A3139" s="265">
        <v>5138</v>
      </c>
      <c r="I3139" s="28">
        <f>_xlfn.XLOOKUP(C3139,'様式Ⅲ－1(女子)'!$D$19:$D$89,'様式Ⅲ－1(女子)'!$J$19:$J$89)</f>
        <v>0</v>
      </c>
    </row>
    <row r="3140" spans="1:9">
      <c r="A3140" s="265">
        <v>5139</v>
      </c>
      <c r="I3140" s="28">
        <f>_xlfn.XLOOKUP(C3140,'様式Ⅲ－1(女子)'!$D$19:$D$89,'様式Ⅲ－1(女子)'!$J$19:$J$89)</f>
        <v>0</v>
      </c>
    </row>
    <row r="3141" spans="1:9">
      <c r="A3141" s="265">
        <v>5140</v>
      </c>
      <c r="I3141" s="28">
        <f>_xlfn.XLOOKUP(C3141,'様式Ⅲ－1(女子)'!$D$19:$D$89,'様式Ⅲ－1(女子)'!$J$19:$J$89)</f>
        <v>0</v>
      </c>
    </row>
    <row r="3142" spans="1:9">
      <c r="A3142" s="265">
        <v>5141</v>
      </c>
      <c r="I3142" s="28">
        <f>_xlfn.XLOOKUP(C3142,'様式Ⅲ－1(女子)'!$D$19:$D$89,'様式Ⅲ－1(女子)'!$J$19:$J$89)</f>
        <v>0</v>
      </c>
    </row>
    <row r="3143" spans="1:9">
      <c r="A3143" s="265">
        <v>5142</v>
      </c>
      <c r="I3143" s="28">
        <f>_xlfn.XLOOKUP(C3143,'様式Ⅲ－1(女子)'!$D$19:$D$89,'様式Ⅲ－1(女子)'!$J$19:$J$89)</f>
        <v>0</v>
      </c>
    </row>
    <row r="3144" spans="1:9">
      <c r="A3144" s="265">
        <v>5143</v>
      </c>
      <c r="I3144" s="28">
        <f>_xlfn.XLOOKUP(C3144,'様式Ⅲ－1(女子)'!$D$19:$D$89,'様式Ⅲ－1(女子)'!$J$19:$J$89)</f>
        <v>0</v>
      </c>
    </row>
    <row r="3145" spans="1:9">
      <c r="A3145" s="265">
        <v>5144</v>
      </c>
      <c r="I3145" s="28">
        <f>_xlfn.XLOOKUP(C3145,'様式Ⅲ－1(女子)'!$D$19:$D$89,'様式Ⅲ－1(女子)'!$J$19:$J$89)</f>
        <v>0</v>
      </c>
    </row>
    <row r="3146" spans="1:9">
      <c r="A3146" s="265">
        <v>5145</v>
      </c>
      <c r="I3146" s="28">
        <f>_xlfn.XLOOKUP(C3146,'様式Ⅲ－1(女子)'!$D$19:$D$89,'様式Ⅲ－1(女子)'!$J$19:$J$89)</f>
        <v>0</v>
      </c>
    </row>
    <row r="3147" spans="1:9">
      <c r="A3147" s="265">
        <v>5146</v>
      </c>
      <c r="I3147" s="28">
        <f>_xlfn.XLOOKUP(C3147,'様式Ⅲ－1(女子)'!$D$19:$D$89,'様式Ⅲ－1(女子)'!$J$19:$J$89)</f>
        <v>0</v>
      </c>
    </row>
    <row r="3148" spans="1:9">
      <c r="A3148" s="265">
        <v>5147</v>
      </c>
      <c r="I3148" s="28">
        <f>_xlfn.XLOOKUP(C3148,'様式Ⅲ－1(女子)'!$D$19:$D$89,'様式Ⅲ－1(女子)'!$J$19:$J$89)</f>
        <v>0</v>
      </c>
    </row>
    <row r="3149" spans="1:9">
      <c r="A3149" s="265">
        <v>5148</v>
      </c>
      <c r="I3149" s="28">
        <f>_xlfn.XLOOKUP(C3149,'様式Ⅲ－1(女子)'!$D$19:$D$89,'様式Ⅲ－1(女子)'!$J$19:$J$89)</f>
        <v>0</v>
      </c>
    </row>
    <row r="3150" spans="1:9">
      <c r="A3150" s="265">
        <v>5149</v>
      </c>
      <c r="I3150" s="28">
        <f>_xlfn.XLOOKUP(C3150,'様式Ⅲ－1(女子)'!$D$19:$D$89,'様式Ⅲ－1(女子)'!$J$19:$J$89)</f>
        <v>0</v>
      </c>
    </row>
    <row r="3151" spans="1:9">
      <c r="A3151" s="265">
        <v>5150</v>
      </c>
      <c r="I3151" s="28">
        <f>_xlfn.XLOOKUP(C3151,'様式Ⅲ－1(女子)'!$D$19:$D$89,'様式Ⅲ－1(女子)'!$J$19:$J$89)</f>
        <v>0</v>
      </c>
    </row>
    <row r="3152" spans="1:9">
      <c r="A3152" s="265">
        <v>5151</v>
      </c>
      <c r="I3152" s="28">
        <f>_xlfn.XLOOKUP(C3152,'様式Ⅲ－1(女子)'!$D$19:$D$89,'様式Ⅲ－1(女子)'!$J$19:$J$89)</f>
        <v>0</v>
      </c>
    </row>
    <row r="3153" spans="1:9">
      <c r="A3153" s="265">
        <v>5152</v>
      </c>
      <c r="I3153" s="28">
        <f>_xlfn.XLOOKUP(C3153,'様式Ⅲ－1(女子)'!$D$19:$D$89,'様式Ⅲ－1(女子)'!$J$19:$J$89)</f>
        <v>0</v>
      </c>
    </row>
    <row r="3154" spans="1:9">
      <c r="A3154" s="265">
        <v>5153</v>
      </c>
      <c r="I3154" s="28">
        <f>_xlfn.XLOOKUP(C3154,'様式Ⅲ－1(女子)'!$D$19:$D$89,'様式Ⅲ－1(女子)'!$J$19:$J$89)</f>
        <v>0</v>
      </c>
    </row>
    <row r="3155" spans="1:9">
      <c r="A3155" s="265">
        <v>5154</v>
      </c>
      <c r="I3155" s="28">
        <f>_xlfn.XLOOKUP(C3155,'様式Ⅲ－1(女子)'!$D$19:$D$89,'様式Ⅲ－1(女子)'!$J$19:$J$89)</f>
        <v>0</v>
      </c>
    </row>
    <row r="3156" spans="1:9">
      <c r="A3156" s="265">
        <v>5155</v>
      </c>
      <c r="I3156" s="28">
        <f>_xlfn.XLOOKUP(C3156,'様式Ⅲ－1(女子)'!$D$19:$D$89,'様式Ⅲ－1(女子)'!$J$19:$J$89)</f>
        <v>0</v>
      </c>
    </row>
    <row r="3157" spans="1:9">
      <c r="A3157" s="265">
        <v>5156</v>
      </c>
      <c r="I3157" s="28">
        <f>_xlfn.XLOOKUP(C3157,'様式Ⅲ－1(女子)'!$D$19:$D$89,'様式Ⅲ－1(女子)'!$J$19:$J$89)</f>
        <v>0</v>
      </c>
    </row>
    <row r="3158" spans="1:9">
      <c r="A3158" s="265">
        <v>5157</v>
      </c>
      <c r="I3158" s="28">
        <f>_xlfn.XLOOKUP(C3158,'様式Ⅲ－1(女子)'!$D$19:$D$89,'様式Ⅲ－1(女子)'!$J$19:$J$89)</f>
        <v>0</v>
      </c>
    </row>
    <row r="3159" spans="1:9">
      <c r="A3159" s="265">
        <v>5158</v>
      </c>
      <c r="I3159" s="28">
        <f>_xlfn.XLOOKUP(C3159,'様式Ⅲ－1(女子)'!$D$19:$D$89,'様式Ⅲ－1(女子)'!$J$19:$J$89)</f>
        <v>0</v>
      </c>
    </row>
    <row r="3160" spans="1:9">
      <c r="A3160" s="265">
        <v>5159</v>
      </c>
      <c r="I3160" s="28">
        <f>_xlfn.XLOOKUP(C3160,'様式Ⅲ－1(女子)'!$D$19:$D$89,'様式Ⅲ－1(女子)'!$J$19:$J$89)</f>
        <v>0</v>
      </c>
    </row>
    <row r="3161" spans="1:9">
      <c r="A3161" s="265">
        <v>5160</v>
      </c>
      <c r="I3161" s="28">
        <f>_xlfn.XLOOKUP(C3161,'様式Ⅲ－1(女子)'!$D$19:$D$89,'様式Ⅲ－1(女子)'!$J$19:$J$89)</f>
        <v>0</v>
      </c>
    </row>
    <row r="3162" spans="1:9">
      <c r="A3162" s="265">
        <v>5161</v>
      </c>
      <c r="I3162" s="28">
        <f>_xlfn.XLOOKUP(C3162,'様式Ⅲ－1(女子)'!$D$19:$D$89,'様式Ⅲ－1(女子)'!$J$19:$J$89)</f>
        <v>0</v>
      </c>
    </row>
    <row r="3163" spans="1:9">
      <c r="A3163" s="265">
        <v>5162</v>
      </c>
      <c r="I3163" s="28">
        <f>_xlfn.XLOOKUP(C3163,'様式Ⅲ－1(女子)'!$D$19:$D$89,'様式Ⅲ－1(女子)'!$J$19:$J$89)</f>
        <v>0</v>
      </c>
    </row>
    <row r="3164" spans="1:9">
      <c r="A3164" s="265">
        <v>5163</v>
      </c>
      <c r="I3164" s="28">
        <f>_xlfn.XLOOKUP(C3164,'様式Ⅲ－1(女子)'!$D$19:$D$89,'様式Ⅲ－1(女子)'!$J$19:$J$89)</f>
        <v>0</v>
      </c>
    </row>
    <row r="3165" spans="1:9">
      <c r="A3165" s="265">
        <v>5164</v>
      </c>
      <c r="I3165" s="28">
        <f>_xlfn.XLOOKUP(C3165,'様式Ⅲ－1(女子)'!$D$19:$D$89,'様式Ⅲ－1(女子)'!$J$19:$J$89)</f>
        <v>0</v>
      </c>
    </row>
    <row r="3166" spans="1:9">
      <c r="A3166" s="265">
        <v>5165</v>
      </c>
      <c r="I3166" s="28">
        <f>_xlfn.XLOOKUP(C3166,'様式Ⅲ－1(女子)'!$D$19:$D$89,'様式Ⅲ－1(女子)'!$J$19:$J$89)</f>
        <v>0</v>
      </c>
    </row>
    <row r="3167" spans="1:9">
      <c r="A3167" s="265">
        <v>5166</v>
      </c>
      <c r="I3167" s="28">
        <f>_xlfn.XLOOKUP(C3167,'様式Ⅲ－1(女子)'!$D$19:$D$89,'様式Ⅲ－1(女子)'!$J$19:$J$89)</f>
        <v>0</v>
      </c>
    </row>
    <row r="3168" spans="1:9">
      <c r="A3168" s="265">
        <v>5167</v>
      </c>
      <c r="I3168" s="28">
        <f>_xlfn.XLOOKUP(C3168,'様式Ⅲ－1(女子)'!$D$19:$D$89,'様式Ⅲ－1(女子)'!$J$19:$J$89)</f>
        <v>0</v>
      </c>
    </row>
    <row r="3169" spans="1:9">
      <c r="A3169" s="265">
        <v>5168</v>
      </c>
      <c r="I3169" s="28">
        <f>_xlfn.XLOOKUP(C3169,'様式Ⅲ－1(女子)'!$D$19:$D$89,'様式Ⅲ－1(女子)'!$J$19:$J$89)</f>
        <v>0</v>
      </c>
    </row>
    <row r="3170" spans="1:9">
      <c r="A3170" s="265">
        <v>5169</v>
      </c>
      <c r="I3170" s="28">
        <f>_xlfn.XLOOKUP(C3170,'様式Ⅲ－1(女子)'!$D$19:$D$89,'様式Ⅲ－1(女子)'!$J$19:$J$89)</f>
        <v>0</v>
      </c>
    </row>
    <row r="3171" spans="1:9">
      <c r="A3171" s="265">
        <v>5170</v>
      </c>
      <c r="I3171" s="28">
        <f>_xlfn.XLOOKUP(C3171,'様式Ⅲ－1(女子)'!$D$19:$D$89,'様式Ⅲ－1(女子)'!$J$19:$J$89)</f>
        <v>0</v>
      </c>
    </row>
    <row r="3172" spans="1:9">
      <c r="A3172" s="265">
        <v>5171</v>
      </c>
      <c r="I3172" s="28">
        <f>_xlfn.XLOOKUP(C3172,'様式Ⅲ－1(女子)'!$D$19:$D$89,'様式Ⅲ－1(女子)'!$J$19:$J$89)</f>
        <v>0</v>
      </c>
    </row>
    <row r="3173" spans="1:9">
      <c r="A3173" s="265">
        <v>5172</v>
      </c>
      <c r="I3173" s="28">
        <f>_xlfn.XLOOKUP(C3173,'様式Ⅲ－1(女子)'!$D$19:$D$89,'様式Ⅲ－1(女子)'!$J$19:$J$89)</f>
        <v>0</v>
      </c>
    </row>
    <row r="3174" spans="1:9">
      <c r="A3174" s="265">
        <v>5173</v>
      </c>
      <c r="I3174" s="28">
        <f>_xlfn.XLOOKUP(C3174,'様式Ⅲ－1(女子)'!$D$19:$D$89,'様式Ⅲ－1(女子)'!$J$19:$J$89)</f>
        <v>0</v>
      </c>
    </row>
    <row r="3175" spans="1:9">
      <c r="A3175" s="265">
        <v>5174</v>
      </c>
      <c r="I3175" s="28">
        <f>_xlfn.XLOOKUP(C3175,'様式Ⅲ－1(女子)'!$D$19:$D$89,'様式Ⅲ－1(女子)'!$J$19:$J$89)</f>
        <v>0</v>
      </c>
    </row>
    <row r="3176" spans="1:9">
      <c r="A3176" s="265">
        <v>5175</v>
      </c>
      <c r="I3176" s="28">
        <f>_xlfn.XLOOKUP(C3176,'様式Ⅲ－1(女子)'!$D$19:$D$89,'様式Ⅲ－1(女子)'!$J$19:$J$89)</f>
        <v>0</v>
      </c>
    </row>
    <row r="3177" spans="1:9">
      <c r="A3177" s="265">
        <v>5176</v>
      </c>
      <c r="I3177" s="28">
        <f>_xlfn.XLOOKUP(C3177,'様式Ⅲ－1(女子)'!$D$19:$D$89,'様式Ⅲ－1(女子)'!$J$19:$J$89)</f>
        <v>0</v>
      </c>
    </row>
    <row r="3178" spans="1:9">
      <c r="A3178" s="265">
        <v>5177</v>
      </c>
      <c r="I3178" s="28">
        <f>_xlfn.XLOOKUP(C3178,'様式Ⅲ－1(女子)'!$D$19:$D$89,'様式Ⅲ－1(女子)'!$J$19:$J$89)</f>
        <v>0</v>
      </c>
    </row>
    <row r="3179" spans="1:9">
      <c r="A3179" s="265">
        <v>5178</v>
      </c>
      <c r="I3179" s="28">
        <f>_xlfn.XLOOKUP(C3179,'様式Ⅲ－1(女子)'!$D$19:$D$89,'様式Ⅲ－1(女子)'!$J$19:$J$89)</f>
        <v>0</v>
      </c>
    </row>
    <row r="3180" spans="1:9">
      <c r="A3180" s="265">
        <v>5179</v>
      </c>
      <c r="I3180" s="28">
        <f>_xlfn.XLOOKUP(C3180,'様式Ⅲ－1(女子)'!$D$19:$D$89,'様式Ⅲ－1(女子)'!$J$19:$J$89)</f>
        <v>0</v>
      </c>
    </row>
    <row r="3181" spans="1:9">
      <c r="A3181" s="265">
        <v>5180</v>
      </c>
      <c r="I3181" s="28">
        <f>_xlfn.XLOOKUP(C3181,'様式Ⅲ－1(女子)'!$D$19:$D$89,'様式Ⅲ－1(女子)'!$J$19:$J$89)</f>
        <v>0</v>
      </c>
    </row>
    <row r="3182" spans="1:9">
      <c r="A3182" s="265">
        <v>5181</v>
      </c>
      <c r="I3182" s="28">
        <f>_xlfn.XLOOKUP(C3182,'様式Ⅲ－1(女子)'!$D$19:$D$89,'様式Ⅲ－1(女子)'!$J$19:$J$89)</f>
        <v>0</v>
      </c>
    </row>
    <row r="3183" spans="1:9">
      <c r="A3183" s="265">
        <v>5182</v>
      </c>
      <c r="I3183" s="28">
        <f>_xlfn.XLOOKUP(C3183,'様式Ⅲ－1(女子)'!$D$19:$D$89,'様式Ⅲ－1(女子)'!$J$19:$J$89)</f>
        <v>0</v>
      </c>
    </row>
    <row r="3184" spans="1:9">
      <c r="A3184" s="265">
        <v>5183</v>
      </c>
      <c r="I3184" s="28">
        <f>_xlfn.XLOOKUP(C3184,'様式Ⅲ－1(女子)'!$D$19:$D$89,'様式Ⅲ－1(女子)'!$J$19:$J$89)</f>
        <v>0</v>
      </c>
    </row>
    <row r="3185" spans="1:9">
      <c r="A3185" s="265">
        <v>5184</v>
      </c>
      <c r="I3185" s="28">
        <f>_xlfn.XLOOKUP(C3185,'様式Ⅲ－1(女子)'!$D$19:$D$89,'様式Ⅲ－1(女子)'!$J$19:$J$89)</f>
        <v>0</v>
      </c>
    </row>
    <row r="3186" spans="1:9">
      <c r="A3186" s="265">
        <v>5185</v>
      </c>
      <c r="I3186" s="28">
        <f>_xlfn.XLOOKUP(C3186,'様式Ⅲ－1(女子)'!$D$19:$D$89,'様式Ⅲ－1(女子)'!$J$19:$J$89)</f>
        <v>0</v>
      </c>
    </row>
    <row r="3187" spans="1:9">
      <c r="A3187" s="265">
        <v>5186</v>
      </c>
      <c r="I3187" s="28">
        <f>_xlfn.XLOOKUP(C3187,'様式Ⅲ－1(女子)'!$D$19:$D$89,'様式Ⅲ－1(女子)'!$J$19:$J$89)</f>
        <v>0</v>
      </c>
    </row>
    <row r="3188" spans="1:9">
      <c r="A3188" s="265">
        <v>5187</v>
      </c>
      <c r="I3188" s="28">
        <f>_xlfn.XLOOKUP(C3188,'様式Ⅲ－1(女子)'!$D$19:$D$89,'様式Ⅲ－1(女子)'!$J$19:$J$89)</f>
        <v>0</v>
      </c>
    </row>
    <row r="3189" spans="1:9">
      <c r="A3189" s="265">
        <v>5188</v>
      </c>
      <c r="I3189" s="28">
        <f>_xlfn.XLOOKUP(C3189,'様式Ⅲ－1(女子)'!$D$19:$D$89,'様式Ⅲ－1(女子)'!$J$19:$J$89)</f>
        <v>0</v>
      </c>
    </row>
    <row r="3190" spans="1:9">
      <c r="A3190" s="265">
        <v>5189</v>
      </c>
      <c r="I3190" s="28">
        <f>_xlfn.XLOOKUP(C3190,'様式Ⅲ－1(女子)'!$D$19:$D$89,'様式Ⅲ－1(女子)'!$J$19:$J$89)</f>
        <v>0</v>
      </c>
    </row>
    <row r="3191" spans="1:9">
      <c r="A3191" s="265">
        <v>5190</v>
      </c>
      <c r="I3191" s="28">
        <f>_xlfn.XLOOKUP(C3191,'様式Ⅲ－1(女子)'!$D$19:$D$89,'様式Ⅲ－1(女子)'!$J$19:$J$89)</f>
        <v>0</v>
      </c>
    </row>
    <row r="3192" spans="1:9">
      <c r="A3192" s="265">
        <v>5191</v>
      </c>
      <c r="I3192" s="28">
        <f>_xlfn.XLOOKUP(C3192,'様式Ⅲ－1(女子)'!$D$19:$D$89,'様式Ⅲ－1(女子)'!$J$19:$J$89)</f>
        <v>0</v>
      </c>
    </row>
    <row r="3193" spans="1:9">
      <c r="A3193" s="265">
        <v>5192</v>
      </c>
      <c r="I3193" s="28">
        <f>_xlfn.XLOOKUP(C3193,'様式Ⅲ－1(女子)'!$D$19:$D$89,'様式Ⅲ－1(女子)'!$J$19:$J$89)</f>
        <v>0</v>
      </c>
    </row>
    <row r="3194" spans="1:9">
      <c r="A3194" s="265">
        <v>5193</v>
      </c>
      <c r="I3194" s="28">
        <f>_xlfn.XLOOKUP(C3194,'様式Ⅲ－1(女子)'!$D$19:$D$89,'様式Ⅲ－1(女子)'!$J$19:$J$89)</f>
        <v>0</v>
      </c>
    </row>
    <row r="3195" spans="1:9">
      <c r="A3195" s="265">
        <v>5194</v>
      </c>
      <c r="I3195" s="28">
        <f>_xlfn.XLOOKUP(C3195,'様式Ⅲ－1(女子)'!$D$19:$D$89,'様式Ⅲ－1(女子)'!$J$19:$J$89)</f>
        <v>0</v>
      </c>
    </row>
    <row r="3196" spans="1:9">
      <c r="A3196" s="265">
        <v>5195</v>
      </c>
      <c r="I3196" s="28">
        <f>_xlfn.XLOOKUP(C3196,'様式Ⅲ－1(女子)'!$D$19:$D$89,'様式Ⅲ－1(女子)'!$J$19:$J$89)</f>
        <v>0</v>
      </c>
    </row>
    <row r="3197" spans="1:9">
      <c r="A3197" s="265">
        <v>5196</v>
      </c>
      <c r="I3197" s="28">
        <f>_xlfn.XLOOKUP(C3197,'様式Ⅲ－1(女子)'!$D$19:$D$89,'様式Ⅲ－1(女子)'!$J$19:$J$89)</f>
        <v>0</v>
      </c>
    </row>
    <row r="3198" spans="1:9">
      <c r="A3198" s="265">
        <v>5197</v>
      </c>
      <c r="I3198" s="28">
        <f>_xlfn.XLOOKUP(C3198,'様式Ⅲ－1(女子)'!$D$19:$D$89,'様式Ⅲ－1(女子)'!$J$19:$J$89)</f>
        <v>0</v>
      </c>
    </row>
    <row r="3199" spans="1:9">
      <c r="A3199" s="265">
        <v>5198</v>
      </c>
      <c r="I3199" s="28">
        <f>_xlfn.XLOOKUP(C3199,'様式Ⅲ－1(女子)'!$D$19:$D$89,'様式Ⅲ－1(女子)'!$J$19:$J$89)</f>
        <v>0</v>
      </c>
    </row>
    <row r="3200" spans="1:9">
      <c r="A3200" s="265">
        <v>5199</v>
      </c>
      <c r="I3200" s="28">
        <f>_xlfn.XLOOKUP(C3200,'様式Ⅲ－1(女子)'!$D$19:$D$89,'様式Ⅲ－1(女子)'!$J$19:$J$89)</f>
        <v>0</v>
      </c>
    </row>
    <row r="3201" spans="1:9">
      <c r="A3201" s="265">
        <v>5200</v>
      </c>
      <c r="I3201" s="28">
        <f>_xlfn.XLOOKUP(C3201,'様式Ⅲ－1(女子)'!$D$19:$D$89,'様式Ⅲ－1(女子)'!$J$19:$J$89)</f>
        <v>0</v>
      </c>
    </row>
    <row r="3202" spans="1:9">
      <c r="A3202" s="265">
        <v>5201</v>
      </c>
      <c r="I3202" s="28">
        <f>_xlfn.XLOOKUP(C3202,'様式Ⅲ－1(女子)'!$D$19:$D$89,'様式Ⅲ－1(女子)'!$J$19:$J$89)</f>
        <v>0</v>
      </c>
    </row>
    <row r="3203" spans="1:9">
      <c r="A3203" s="265">
        <v>5202</v>
      </c>
      <c r="I3203" s="28">
        <f>_xlfn.XLOOKUP(C3203,'様式Ⅲ－1(女子)'!$D$19:$D$89,'様式Ⅲ－1(女子)'!$J$19:$J$89)</f>
        <v>0</v>
      </c>
    </row>
    <row r="3204" spans="1:9">
      <c r="A3204" s="265">
        <v>5203</v>
      </c>
      <c r="I3204" s="28">
        <f>_xlfn.XLOOKUP(C3204,'様式Ⅲ－1(女子)'!$D$19:$D$89,'様式Ⅲ－1(女子)'!$J$19:$J$89)</f>
        <v>0</v>
      </c>
    </row>
    <row r="3205" spans="1:9">
      <c r="A3205" s="265">
        <v>5204</v>
      </c>
      <c r="I3205" s="28">
        <f>_xlfn.XLOOKUP(C3205,'様式Ⅲ－1(女子)'!$D$19:$D$89,'様式Ⅲ－1(女子)'!$J$19:$J$89)</f>
        <v>0</v>
      </c>
    </row>
    <row r="3206" spans="1:9">
      <c r="A3206" s="265">
        <v>5205</v>
      </c>
      <c r="I3206" s="28">
        <f>_xlfn.XLOOKUP(C3206,'様式Ⅲ－1(女子)'!$D$19:$D$89,'様式Ⅲ－1(女子)'!$J$19:$J$89)</f>
        <v>0</v>
      </c>
    </row>
    <row r="3207" spans="1:9">
      <c r="A3207" s="265">
        <v>5206</v>
      </c>
      <c r="I3207" s="28">
        <f>_xlfn.XLOOKUP(C3207,'様式Ⅲ－1(女子)'!$D$19:$D$89,'様式Ⅲ－1(女子)'!$J$19:$J$89)</f>
        <v>0</v>
      </c>
    </row>
    <row r="3208" spans="1:9">
      <c r="A3208" s="265">
        <v>5207</v>
      </c>
      <c r="I3208" s="28">
        <f>_xlfn.XLOOKUP(C3208,'様式Ⅲ－1(女子)'!$D$19:$D$89,'様式Ⅲ－1(女子)'!$J$19:$J$89)</f>
        <v>0</v>
      </c>
    </row>
    <row r="3209" spans="1:9">
      <c r="A3209" s="265">
        <v>5208</v>
      </c>
      <c r="I3209" s="28">
        <f>_xlfn.XLOOKUP(C3209,'様式Ⅲ－1(女子)'!$D$19:$D$89,'様式Ⅲ－1(女子)'!$J$19:$J$89)</f>
        <v>0</v>
      </c>
    </row>
    <row r="3210" spans="1:9">
      <c r="A3210" s="265">
        <v>5209</v>
      </c>
      <c r="I3210" s="28">
        <f>_xlfn.XLOOKUP(C3210,'様式Ⅲ－1(女子)'!$D$19:$D$89,'様式Ⅲ－1(女子)'!$J$19:$J$89)</f>
        <v>0</v>
      </c>
    </row>
    <row r="3211" spans="1:9">
      <c r="A3211" s="265">
        <v>5210</v>
      </c>
      <c r="I3211" s="28">
        <f>_xlfn.XLOOKUP(C3211,'様式Ⅲ－1(女子)'!$D$19:$D$89,'様式Ⅲ－1(女子)'!$J$19:$J$89)</f>
        <v>0</v>
      </c>
    </row>
    <row r="3212" spans="1:9">
      <c r="A3212" s="265">
        <v>5211</v>
      </c>
      <c r="I3212" s="28">
        <f>_xlfn.XLOOKUP(C3212,'様式Ⅲ－1(女子)'!$D$19:$D$89,'様式Ⅲ－1(女子)'!$J$19:$J$89)</f>
        <v>0</v>
      </c>
    </row>
    <row r="3213" spans="1:9">
      <c r="A3213" s="265">
        <v>5212</v>
      </c>
      <c r="I3213" s="28">
        <f>_xlfn.XLOOKUP(C3213,'様式Ⅲ－1(女子)'!$D$19:$D$89,'様式Ⅲ－1(女子)'!$J$19:$J$89)</f>
        <v>0</v>
      </c>
    </row>
    <row r="3214" spans="1:9">
      <c r="A3214" s="265">
        <v>5213</v>
      </c>
      <c r="I3214" s="28">
        <f>_xlfn.XLOOKUP(C3214,'様式Ⅲ－1(女子)'!$D$19:$D$89,'様式Ⅲ－1(女子)'!$J$19:$J$89)</f>
        <v>0</v>
      </c>
    </row>
    <row r="3215" spans="1:9">
      <c r="A3215" s="265">
        <v>5214</v>
      </c>
      <c r="I3215" s="28">
        <f>_xlfn.XLOOKUP(C3215,'様式Ⅲ－1(女子)'!$D$19:$D$89,'様式Ⅲ－1(女子)'!$J$19:$J$89)</f>
        <v>0</v>
      </c>
    </row>
    <row r="3216" spans="1:9">
      <c r="A3216" s="265">
        <v>5215</v>
      </c>
      <c r="I3216" s="28">
        <f>_xlfn.XLOOKUP(C3216,'様式Ⅲ－1(女子)'!$D$19:$D$89,'様式Ⅲ－1(女子)'!$J$19:$J$89)</f>
        <v>0</v>
      </c>
    </row>
    <row r="3217" spans="1:9">
      <c r="A3217" s="265">
        <v>5216</v>
      </c>
      <c r="I3217" s="28">
        <f>_xlfn.XLOOKUP(C3217,'様式Ⅲ－1(女子)'!$D$19:$D$89,'様式Ⅲ－1(女子)'!$J$19:$J$89)</f>
        <v>0</v>
      </c>
    </row>
    <row r="3218" spans="1:9">
      <c r="A3218" s="265">
        <v>5217</v>
      </c>
      <c r="I3218" s="28">
        <f>_xlfn.XLOOKUP(C3218,'様式Ⅲ－1(女子)'!$D$19:$D$89,'様式Ⅲ－1(女子)'!$J$19:$J$89)</f>
        <v>0</v>
      </c>
    </row>
    <row r="3219" spans="1:9">
      <c r="A3219" s="265">
        <v>5218</v>
      </c>
      <c r="I3219" s="28">
        <f>_xlfn.XLOOKUP(C3219,'様式Ⅲ－1(女子)'!$D$19:$D$89,'様式Ⅲ－1(女子)'!$J$19:$J$89)</f>
        <v>0</v>
      </c>
    </row>
    <row r="3220" spans="1:9">
      <c r="A3220" s="265">
        <v>5219</v>
      </c>
      <c r="I3220" s="28">
        <f>_xlfn.XLOOKUP(C3220,'様式Ⅲ－1(女子)'!$D$19:$D$89,'様式Ⅲ－1(女子)'!$J$19:$J$89)</f>
        <v>0</v>
      </c>
    </row>
    <row r="3221" spans="1:9">
      <c r="A3221" s="265">
        <v>5220</v>
      </c>
      <c r="I3221" s="28">
        <f>_xlfn.XLOOKUP(C3221,'様式Ⅲ－1(女子)'!$D$19:$D$89,'様式Ⅲ－1(女子)'!$J$19:$J$89)</f>
        <v>0</v>
      </c>
    </row>
    <row r="3222" spans="1:9">
      <c r="A3222" s="265">
        <v>5221</v>
      </c>
      <c r="I3222" s="28">
        <f>_xlfn.XLOOKUP(C3222,'様式Ⅲ－1(女子)'!$D$19:$D$89,'様式Ⅲ－1(女子)'!$J$19:$J$89)</f>
        <v>0</v>
      </c>
    </row>
    <row r="3223" spans="1:9">
      <c r="A3223" s="265">
        <v>5222</v>
      </c>
      <c r="I3223" s="28">
        <f>_xlfn.XLOOKUP(C3223,'様式Ⅲ－1(女子)'!$D$19:$D$89,'様式Ⅲ－1(女子)'!$J$19:$J$89)</f>
        <v>0</v>
      </c>
    </row>
    <row r="3224" spans="1:9">
      <c r="A3224" s="265">
        <v>5223</v>
      </c>
      <c r="I3224" s="28">
        <f>_xlfn.XLOOKUP(C3224,'様式Ⅲ－1(女子)'!$D$19:$D$89,'様式Ⅲ－1(女子)'!$J$19:$J$89)</f>
        <v>0</v>
      </c>
    </row>
    <row r="3225" spans="1:9">
      <c r="A3225" s="265">
        <v>5224</v>
      </c>
      <c r="I3225" s="28">
        <f>_xlfn.XLOOKUP(C3225,'様式Ⅲ－1(女子)'!$D$19:$D$89,'様式Ⅲ－1(女子)'!$J$19:$J$89)</f>
        <v>0</v>
      </c>
    </row>
    <row r="3226" spans="1:9">
      <c r="A3226" s="265">
        <v>5225</v>
      </c>
      <c r="I3226" s="28">
        <f>_xlfn.XLOOKUP(C3226,'様式Ⅲ－1(女子)'!$D$19:$D$89,'様式Ⅲ－1(女子)'!$J$19:$J$89)</f>
        <v>0</v>
      </c>
    </row>
    <row r="3227" spans="1:9">
      <c r="A3227" s="265">
        <v>5226</v>
      </c>
      <c r="I3227" s="28">
        <f>_xlfn.XLOOKUP(C3227,'様式Ⅲ－1(女子)'!$D$19:$D$89,'様式Ⅲ－1(女子)'!$J$19:$J$89)</f>
        <v>0</v>
      </c>
    </row>
    <row r="3228" spans="1:9">
      <c r="A3228" s="265">
        <v>5227</v>
      </c>
      <c r="I3228" s="28">
        <f>_xlfn.XLOOKUP(C3228,'様式Ⅲ－1(女子)'!$D$19:$D$89,'様式Ⅲ－1(女子)'!$J$19:$J$89)</f>
        <v>0</v>
      </c>
    </row>
    <row r="3229" spans="1:9">
      <c r="A3229" s="265">
        <v>5228</v>
      </c>
      <c r="I3229" s="28">
        <f>_xlfn.XLOOKUP(C3229,'様式Ⅲ－1(女子)'!$D$19:$D$89,'様式Ⅲ－1(女子)'!$J$19:$J$89)</f>
        <v>0</v>
      </c>
    </row>
    <row r="3230" spans="1:9">
      <c r="A3230" s="265">
        <v>5229</v>
      </c>
      <c r="I3230" s="28">
        <f>_xlfn.XLOOKUP(C3230,'様式Ⅲ－1(女子)'!$D$19:$D$89,'様式Ⅲ－1(女子)'!$J$19:$J$89)</f>
        <v>0</v>
      </c>
    </row>
    <row r="3231" spans="1:9">
      <c r="A3231" s="265">
        <v>5230</v>
      </c>
      <c r="I3231" s="28">
        <f>_xlfn.XLOOKUP(C3231,'様式Ⅲ－1(女子)'!$D$19:$D$89,'様式Ⅲ－1(女子)'!$J$19:$J$89)</f>
        <v>0</v>
      </c>
    </row>
    <row r="3232" spans="1:9">
      <c r="A3232" s="265">
        <v>5231</v>
      </c>
      <c r="I3232" s="28">
        <f>_xlfn.XLOOKUP(C3232,'様式Ⅲ－1(女子)'!$D$19:$D$89,'様式Ⅲ－1(女子)'!$J$19:$J$89)</f>
        <v>0</v>
      </c>
    </row>
    <row r="3233" spans="1:9">
      <c r="A3233" s="265">
        <v>5232</v>
      </c>
      <c r="I3233" s="28">
        <f>_xlfn.XLOOKUP(C3233,'様式Ⅲ－1(女子)'!$D$19:$D$89,'様式Ⅲ－1(女子)'!$J$19:$J$89)</f>
        <v>0</v>
      </c>
    </row>
    <row r="3234" spans="1:9">
      <c r="A3234" s="265">
        <v>5233</v>
      </c>
      <c r="I3234" s="28">
        <f>_xlfn.XLOOKUP(C3234,'様式Ⅲ－1(女子)'!$D$19:$D$89,'様式Ⅲ－1(女子)'!$J$19:$J$89)</f>
        <v>0</v>
      </c>
    </row>
    <row r="3235" spans="1:9">
      <c r="A3235" s="265">
        <v>5234</v>
      </c>
      <c r="I3235" s="28">
        <f>_xlfn.XLOOKUP(C3235,'様式Ⅲ－1(女子)'!$D$19:$D$89,'様式Ⅲ－1(女子)'!$J$19:$J$89)</f>
        <v>0</v>
      </c>
    </row>
    <row r="3236" spans="1:9">
      <c r="A3236" s="265">
        <v>5235</v>
      </c>
      <c r="I3236" s="28">
        <f>_xlfn.XLOOKUP(C3236,'様式Ⅲ－1(女子)'!$D$19:$D$89,'様式Ⅲ－1(女子)'!$J$19:$J$89)</f>
        <v>0</v>
      </c>
    </row>
    <row r="3237" spans="1:9">
      <c r="A3237" s="265">
        <v>5236</v>
      </c>
      <c r="I3237" s="28">
        <f>_xlfn.XLOOKUP(C3237,'様式Ⅲ－1(女子)'!$D$19:$D$89,'様式Ⅲ－1(女子)'!$J$19:$J$89)</f>
        <v>0</v>
      </c>
    </row>
    <row r="3238" spans="1:9">
      <c r="A3238" s="265">
        <v>5237</v>
      </c>
      <c r="I3238" s="28">
        <f>_xlfn.XLOOKUP(C3238,'様式Ⅲ－1(女子)'!$D$19:$D$89,'様式Ⅲ－1(女子)'!$J$19:$J$89)</f>
        <v>0</v>
      </c>
    </row>
    <row r="3239" spans="1:9">
      <c r="A3239" s="265">
        <v>5238</v>
      </c>
      <c r="I3239" s="28">
        <f>_xlfn.XLOOKUP(C3239,'様式Ⅲ－1(女子)'!$D$19:$D$89,'様式Ⅲ－1(女子)'!$J$19:$J$89)</f>
        <v>0</v>
      </c>
    </row>
    <row r="3240" spans="1:9">
      <c r="A3240" s="265">
        <v>5239</v>
      </c>
      <c r="I3240" s="28">
        <f>_xlfn.XLOOKUP(C3240,'様式Ⅲ－1(女子)'!$D$19:$D$89,'様式Ⅲ－1(女子)'!$J$19:$J$89)</f>
        <v>0</v>
      </c>
    </row>
    <row r="3241" spans="1:9">
      <c r="A3241" s="265">
        <v>5240</v>
      </c>
      <c r="I3241" s="28">
        <f>_xlfn.XLOOKUP(C3241,'様式Ⅲ－1(女子)'!$D$19:$D$89,'様式Ⅲ－1(女子)'!$J$19:$J$89)</f>
        <v>0</v>
      </c>
    </row>
    <row r="3242" spans="1:9">
      <c r="A3242" s="265">
        <v>5241</v>
      </c>
      <c r="I3242" s="28">
        <f>_xlfn.XLOOKUP(C3242,'様式Ⅲ－1(女子)'!$D$19:$D$89,'様式Ⅲ－1(女子)'!$J$19:$J$89)</f>
        <v>0</v>
      </c>
    </row>
    <row r="3243" spans="1:9">
      <c r="A3243" s="265">
        <v>5242</v>
      </c>
      <c r="I3243" s="28">
        <f>_xlfn.XLOOKUP(C3243,'様式Ⅲ－1(女子)'!$D$19:$D$89,'様式Ⅲ－1(女子)'!$J$19:$J$89)</f>
        <v>0</v>
      </c>
    </row>
    <row r="3244" spans="1:9">
      <c r="A3244" s="265">
        <v>5243</v>
      </c>
      <c r="I3244" s="28">
        <f>_xlfn.XLOOKUP(C3244,'様式Ⅲ－1(女子)'!$D$19:$D$89,'様式Ⅲ－1(女子)'!$J$19:$J$89)</f>
        <v>0</v>
      </c>
    </row>
    <row r="3245" spans="1:9">
      <c r="A3245" s="265">
        <v>5244</v>
      </c>
      <c r="I3245" s="28">
        <f>_xlfn.XLOOKUP(C3245,'様式Ⅲ－1(女子)'!$D$19:$D$89,'様式Ⅲ－1(女子)'!$J$19:$J$89)</f>
        <v>0</v>
      </c>
    </row>
    <row r="3246" spans="1:9">
      <c r="A3246" s="265">
        <v>5245</v>
      </c>
      <c r="I3246" s="28">
        <f>_xlfn.XLOOKUP(C3246,'様式Ⅲ－1(女子)'!$D$19:$D$89,'様式Ⅲ－1(女子)'!$J$19:$J$89)</f>
        <v>0</v>
      </c>
    </row>
    <row r="3247" spans="1:9">
      <c r="A3247" s="265">
        <v>5246</v>
      </c>
      <c r="I3247" s="28">
        <f>_xlfn.XLOOKUP(C3247,'様式Ⅲ－1(女子)'!$D$19:$D$89,'様式Ⅲ－1(女子)'!$J$19:$J$89)</f>
        <v>0</v>
      </c>
    </row>
    <row r="3248" spans="1:9">
      <c r="A3248" s="265">
        <v>5247</v>
      </c>
      <c r="I3248" s="28">
        <f>_xlfn.XLOOKUP(C3248,'様式Ⅲ－1(女子)'!$D$19:$D$89,'様式Ⅲ－1(女子)'!$J$19:$J$89)</f>
        <v>0</v>
      </c>
    </row>
    <row r="3249" spans="1:9">
      <c r="A3249" s="265">
        <v>5248</v>
      </c>
      <c r="I3249" s="28">
        <f>_xlfn.XLOOKUP(C3249,'様式Ⅲ－1(女子)'!$D$19:$D$89,'様式Ⅲ－1(女子)'!$J$19:$J$89)</f>
        <v>0</v>
      </c>
    </row>
    <row r="3250" spans="1:9">
      <c r="A3250" s="265">
        <v>5249</v>
      </c>
      <c r="I3250" s="28">
        <f>_xlfn.XLOOKUP(C3250,'様式Ⅲ－1(女子)'!$D$19:$D$89,'様式Ⅲ－1(女子)'!$J$19:$J$89)</f>
        <v>0</v>
      </c>
    </row>
    <row r="3251" spans="1:9">
      <c r="A3251" s="265">
        <v>5250</v>
      </c>
      <c r="I3251" s="28">
        <f>_xlfn.XLOOKUP(C3251,'様式Ⅲ－1(女子)'!$D$19:$D$89,'様式Ⅲ－1(女子)'!$J$19:$J$89)</f>
        <v>0</v>
      </c>
    </row>
    <row r="3252" spans="1:9">
      <c r="A3252" s="265">
        <v>5251</v>
      </c>
      <c r="I3252" s="28">
        <f>_xlfn.XLOOKUP(C3252,'様式Ⅲ－1(女子)'!$D$19:$D$89,'様式Ⅲ－1(女子)'!$J$19:$J$89)</f>
        <v>0</v>
      </c>
    </row>
    <row r="3253" spans="1:9">
      <c r="A3253" s="265">
        <v>5252</v>
      </c>
      <c r="I3253" s="28">
        <f>_xlfn.XLOOKUP(C3253,'様式Ⅲ－1(女子)'!$D$19:$D$89,'様式Ⅲ－1(女子)'!$J$19:$J$89)</f>
        <v>0</v>
      </c>
    </row>
    <row r="3254" spans="1:9">
      <c r="A3254" s="265">
        <v>5253</v>
      </c>
      <c r="I3254" s="28">
        <f>_xlfn.XLOOKUP(C3254,'様式Ⅲ－1(女子)'!$D$19:$D$89,'様式Ⅲ－1(女子)'!$J$19:$J$89)</f>
        <v>0</v>
      </c>
    </row>
    <row r="3255" spans="1:9">
      <c r="A3255" s="265">
        <v>5254</v>
      </c>
      <c r="I3255" s="28">
        <f>_xlfn.XLOOKUP(C3255,'様式Ⅲ－1(女子)'!$D$19:$D$89,'様式Ⅲ－1(女子)'!$J$19:$J$89)</f>
        <v>0</v>
      </c>
    </row>
    <row r="3256" spans="1:9">
      <c r="A3256" s="265">
        <v>5255</v>
      </c>
      <c r="I3256" s="28">
        <f>_xlfn.XLOOKUP(C3256,'様式Ⅲ－1(女子)'!$D$19:$D$89,'様式Ⅲ－1(女子)'!$J$19:$J$89)</f>
        <v>0</v>
      </c>
    </row>
    <row r="3257" spans="1:9">
      <c r="A3257" s="265">
        <v>5256</v>
      </c>
      <c r="I3257" s="28">
        <f>_xlfn.XLOOKUP(C3257,'様式Ⅲ－1(女子)'!$D$19:$D$89,'様式Ⅲ－1(女子)'!$J$19:$J$89)</f>
        <v>0</v>
      </c>
    </row>
    <row r="3258" spans="1:9">
      <c r="A3258" s="265">
        <v>5257</v>
      </c>
      <c r="I3258" s="28">
        <f>_xlfn.XLOOKUP(C3258,'様式Ⅲ－1(女子)'!$D$19:$D$89,'様式Ⅲ－1(女子)'!$J$19:$J$89)</f>
        <v>0</v>
      </c>
    </row>
    <row r="3259" spans="1:9">
      <c r="A3259" s="265">
        <v>5258</v>
      </c>
      <c r="I3259" s="28">
        <f>_xlfn.XLOOKUP(C3259,'様式Ⅲ－1(女子)'!$D$19:$D$89,'様式Ⅲ－1(女子)'!$J$19:$J$89)</f>
        <v>0</v>
      </c>
    </row>
    <row r="3260" spans="1:9">
      <c r="A3260" s="265">
        <v>5259</v>
      </c>
      <c r="I3260" s="28">
        <f>_xlfn.XLOOKUP(C3260,'様式Ⅲ－1(女子)'!$D$19:$D$89,'様式Ⅲ－1(女子)'!$J$19:$J$89)</f>
        <v>0</v>
      </c>
    </row>
    <row r="3261" spans="1:9">
      <c r="A3261" s="265">
        <v>5260</v>
      </c>
      <c r="I3261" s="28">
        <f>_xlfn.XLOOKUP(C3261,'様式Ⅲ－1(女子)'!$D$19:$D$89,'様式Ⅲ－1(女子)'!$J$19:$J$89)</f>
        <v>0</v>
      </c>
    </row>
    <row r="3262" spans="1:9">
      <c r="A3262" s="265">
        <v>5261</v>
      </c>
      <c r="I3262" s="28">
        <f>_xlfn.XLOOKUP(C3262,'様式Ⅲ－1(女子)'!$D$19:$D$89,'様式Ⅲ－1(女子)'!$J$19:$J$89)</f>
        <v>0</v>
      </c>
    </row>
    <row r="3263" spans="1:9">
      <c r="A3263" s="265">
        <v>5262</v>
      </c>
      <c r="I3263" s="28">
        <f>_xlfn.XLOOKUP(C3263,'様式Ⅲ－1(女子)'!$D$19:$D$89,'様式Ⅲ－1(女子)'!$J$19:$J$89)</f>
        <v>0</v>
      </c>
    </row>
    <row r="3264" spans="1:9">
      <c r="A3264" s="265">
        <v>5263</v>
      </c>
      <c r="I3264" s="28">
        <f>_xlfn.XLOOKUP(C3264,'様式Ⅲ－1(女子)'!$D$19:$D$89,'様式Ⅲ－1(女子)'!$J$19:$J$89)</f>
        <v>0</v>
      </c>
    </row>
    <row r="3265" spans="1:9">
      <c r="A3265" s="265">
        <v>5264</v>
      </c>
      <c r="I3265" s="28">
        <f>_xlfn.XLOOKUP(C3265,'様式Ⅲ－1(女子)'!$D$19:$D$89,'様式Ⅲ－1(女子)'!$J$19:$J$89)</f>
        <v>0</v>
      </c>
    </row>
    <row r="3266" spans="1:9">
      <c r="A3266" s="265">
        <v>5265</v>
      </c>
      <c r="I3266" s="28">
        <f>_xlfn.XLOOKUP(C3266,'様式Ⅲ－1(女子)'!$D$19:$D$89,'様式Ⅲ－1(女子)'!$J$19:$J$89)</f>
        <v>0</v>
      </c>
    </row>
    <row r="3267" spans="1:9">
      <c r="A3267" s="265">
        <v>5266</v>
      </c>
      <c r="I3267" s="28">
        <f>_xlfn.XLOOKUP(C3267,'様式Ⅲ－1(女子)'!$D$19:$D$89,'様式Ⅲ－1(女子)'!$J$19:$J$89)</f>
        <v>0</v>
      </c>
    </row>
    <row r="3268" spans="1:9">
      <c r="A3268" s="265">
        <v>5267</v>
      </c>
      <c r="I3268" s="28">
        <f>_xlfn.XLOOKUP(C3268,'様式Ⅲ－1(女子)'!$D$19:$D$89,'様式Ⅲ－1(女子)'!$J$19:$J$89)</f>
        <v>0</v>
      </c>
    </row>
    <row r="3269" spans="1:9">
      <c r="A3269" s="265">
        <v>5268</v>
      </c>
      <c r="I3269" s="28">
        <f>_xlfn.XLOOKUP(C3269,'様式Ⅲ－1(女子)'!$D$19:$D$89,'様式Ⅲ－1(女子)'!$J$19:$J$89)</f>
        <v>0</v>
      </c>
    </row>
    <row r="3270" spans="1:9">
      <c r="A3270" s="265">
        <v>5269</v>
      </c>
      <c r="I3270" s="28">
        <f>_xlfn.XLOOKUP(C3270,'様式Ⅲ－1(女子)'!$D$19:$D$89,'様式Ⅲ－1(女子)'!$J$19:$J$89)</f>
        <v>0</v>
      </c>
    </row>
    <row r="3271" spans="1:9">
      <c r="A3271" s="265">
        <v>5270</v>
      </c>
      <c r="I3271" s="28">
        <f>_xlfn.XLOOKUP(C3271,'様式Ⅲ－1(女子)'!$D$19:$D$89,'様式Ⅲ－1(女子)'!$J$19:$J$89)</f>
        <v>0</v>
      </c>
    </row>
    <row r="3272" spans="1:9">
      <c r="A3272" s="265">
        <v>5271</v>
      </c>
      <c r="I3272" s="28">
        <f>_xlfn.XLOOKUP(C3272,'様式Ⅲ－1(女子)'!$D$19:$D$89,'様式Ⅲ－1(女子)'!$J$19:$J$89)</f>
        <v>0</v>
      </c>
    </row>
    <row r="3273" spans="1:9">
      <c r="A3273" s="265">
        <v>5272</v>
      </c>
      <c r="I3273" s="28">
        <f>_xlfn.XLOOKUP(C3273,'様式Ⅲ－1(女子)'!$D$19:$D$89,'様式Ⅲ－1(女子)'!$J$19:$J$89)</f>
        <v>0</v>
      </c>
    </row>
    <row r="3274" spans="1:9">
      <c r="A3274" s="265">
        <v>5273</v>
      </c>
      <c r="I3274" s="28">
        <f>_xlfn.XLOOKUP(C3274,'様式Ⅲ－1(女子)'!$D$19:$D$89,'様式Ⅲ－1(女子)'!$J$19:$J$89)</f>
        <v>0</v>
      </c>
    </row>
    <row r="3275" spans="1:9">
      <c r="A3275" s="265">
        <v>5274</v>
      </c>
      <c r="I3275" s="28">
        <f>_xlfn.XLOOKUP(C3275,'様式Ⅲ－1(女子)'!$D$19:$D$89,'様式Ⅲ－1(女子)'!$J$19:$J$89)</f>
        <v>0</v>
      </c>
    </row>
    <row r="3276" spans="1:9">
      <c r="A3276" s="265">
        <v>5275</v>
      </c>
      <c r="I3276" s="28">
        <f>_xlfn.XLOOKUP(C3276,'様式Ⅲ－1(女子)'!$D$19:$D$89,'様式Ⅲ－1(女子)'!$J$19:$J$89)</f>
        <v>0</v>
      </c>
    </row>
    <row r="3277" spans="1:9">
      <c r="A3277" s="265">
        <v>5276</v>
      </c>
      <c r="I3277" s="28">
        <f>_xlfn.XLOOKUP(C3277,'様式Ⅲ－1(女子)'!$D$19:$D$89,'様式Ⅲ－1(女子)'!$J$19:$J$89)</f>
        <v>0</v>
      </c>
    </row>
    <row r="3278" spans="1:9">
      <c r="A3278" s="265">
        <v>5277</v>
      </c>
      <c r="I3278" s="28">
        <f>_xlfn.XLOOKUP(C3278,'様式Ⅲ－1(女子)'!$D$19:$D$89,'様式Ⅲ－1(女子)'!$J$19:$J$89)</f>
        <v>0</v>
      </c>
    </row>
    <row r="3279" spans="1:9">
      <c r="A3279" s="265">
        <v>5278</v>
      </c>
      <c r="I3279" s="28">
        <f>_xlfn.XLOOKUP(C3279,'様式Ⅲ－1(女子)'!$D$19:$D$89,'様式Ⅲ－1(女子)'!$J$19:$J$89)</f>
        <v>0</v>
      </c>
    </row>
    <row r="3280" spans="1:9">
      <c r="A3280" s="265">
        <v>5279</v>
      </c>
      <c r="I3280" s="28">
        <f>_xlfn.XLOOKUP(C3280,'様式Ⅲ－1(女子)'!$D$19:$D$89,'様式Ⅲ－1(女子)'!$J$19:$J$89)</f>
        <v>0</v>
      </c>
    </row>
    <row r="3281" spans="1:9">
      <c r="A3281" s="265">
        <v>5280</v>
      </c>
      <c r="I3281" s="28">
        <f>_xlfn.XLOOKUP(C3281,'様式Ⅲ－1(女子)'!$D$19:$D$89,'様式Ⅲ－1(女子)'!$J$19:$J$89)</f>
        <v>0</v>
      </c>
    </row>
    <row r="3282" spans="1:9">
      <c r="A3282" s="265">
        <v>5281</v>
      </c>
      <c r="I3282" s="28">
        <f>_xlfn.XLOOKUP(C3282,'様式Ⅲ－1(女子)'!$D$19:$D$89,'様式Ⅲ－1(女子)'!$J$19:$J$89)</f>
        <v>0</v>
      </c>
    </row>
    <row r="3283" spans="1:9">
      <c r="A3283" s="265">
        <v>5282</v>
      </c>
      <c r="I3283" s="28">
        <f>_xlfn.XLOOKUP(C3283,'様式Ⅲ－1(女子)'!$D$19:$D$89,'様式Ⅲ－1(女子)'!$J$19:$J$89)</f>
        <v>0</v>
      </c>
    </row>
    <row r="3284" spans="1:9">
      <c r="A3284" s="265">
        <v>5283</v>
      </c>
      <c r="I3284" s="28">
        <f>_xlfn.XLOOKUP(C3284,'様式Ⅲ－1(女子)'!$D$19:$D$89,'様式Ⅲ－1(女子)'!$J$19:$J$89)</f>
        <v>0</v>
      </c>
    </row>
    <row r="3285" spans="1:9">
      <c r="A3285" s="265">
        <v>5284</v>
      </c>
      <c r="I3285" s="28">
        <f>_xlfn.XLOOKUP(C3285,'様式Ⅲ－1(女子)'!$D$19:$D$89,'様式Ⅲ－1(女子)'!$J$19:$J$89)</f>
        <v>0</v>
      </c>
    </row>
    <row r="3286" spans="1:9">
      <c r="A3286" s="265">
        <v>5285</v>
      </c>
      <c r="I3286" s="28">
        <f>_xlfn.XLOOKUP(C3286,'様式Ⅲ－1(女子)'!$D$19:$D$89,'様式Ⅲ－1(女子)'!$J$19:$J$89)</f>
        <v>0</v>
      </c>
    </row>
    <row r="3287" spans="1:9">
      <c r="A3287" s="265">
        <v>5286</v>
      </c>
      <c r="I3287" s="28">
        <f>_xlfn.XLOOKUP(C3287,'様式Ⅲ－1(女子)'!$D$19:$D$89,'様式Ⅲ－1(女子)'!$J$19:$J$89)</f>
        <v>0</v>
      </c>
    </row>
    <row r="3288" spans="1:9">
      <c r="A3288" s="265">
        <v>5287</v>
      </c>
      <c r="I3288" s="28">
        <f>_xlfn.XLOOKUP(C3288,'様式Ⅲ－1(女子)'!$D$19:$D$89,'様式Ⅲ－1(女子)'!$J$19:$J$89)</f>
        <v>0</v>
      </c>
    </row>
    <row r="3289" spans="1:9">
      <c r="A3289" s="265">
        <v>5288</v>
      </c>
      <c r="I3289" s="28">
        <f>_xlfn.XLOOKUP(C3289,'様式Ⅲ－1(女子)'!$D$19:$D$89,'様式Ⅲ－1(女子)'!$J$19:$J$89)</f>
        <v>0</v>
      </c>
    </row>
    <row r="3290" spans="1:9">
      <c r="A3290" s="265">
        <v>5289</v>
      </c>
      <c r="I3290" s="28">
        <f>_xlfn.XLOOKUP(C3290,'様式Ⅲ－1(女子)'!$D$19:$D$89,'様式Ⅲ－1(女子)'!$J$19:$J$89)</f>
        <v>0</v>
      </c>
    </row>
    <row r="3291" spans="1:9">
      <c r="A3291" s="265">
        <v>5290</v>
      </c>
      <c r="I3291" s="28">
        <f>_xlfn.XLOOKUP(C3291,'様式Ⅲ－1(女子)'!$D$19:$D$89,'様式Ⅲ－1(女子)'!$J$19:$J$89)</f>
        <v>0</v>
      </c>
    </row>
    <row r="3292" spans="1:9">
      <c r="A3292" s="265">
        <v>5291</v>
      </c>
      <c r="I3292" s="28">
        <f>_xlfn.XLOOKUP(C3292,'様式Ⅲ－1(女子)'!$D$19:$D$89,'様式Ⅲ－1(女子)'!$J$19:$J$89)</f>
        <v>0</v>
      </c>
    </row>
    <row r="3293" spans="1:9">
      <c r="A3293" s="265">
        <v>5292</v>
      </c>
      <c r="I3293" s="28">
        <f>_xlfn.XLOOKUP(C3293,'様式Ⅲ－1(女子)'!$D$19:$D$89,'様式Ⅲ－1(女子)'!$J$19:$J$89)</f>
        <v>0</v>
      </c>
    </row>
    <row r="3294" spans="1:9">
      <c r="A3294" s="265">
        <v>5293</v>
      </c>
      <c r="I3294" s="28">
        <f>_xlfn.XLOOKUP(C3294,'様式Ⅲ－1(女子)'!$D$19:$D$89,'様式Ⅲ－1(女子)'!$J$19:$J$89)</f>
        <v>0</v>
      </c>
    </row>
    <row r="3295" spans="1:9">
      <c r="A3295" s="265">
        <v>5294</v>
      </c>
      <c r="I3295" s="28">
        <f>_xlfn.XLOOKUP(C3295,'様式Ⅲ－1(女子)'!$D$19:$D$89,'様式Ⅲ－1(女子)'!$J$19:$J$89)</f>
        <v>0</v>
      </c>
    </row>
    <row r="3296" spans="1:9">
      <c r="A3296" s="265">
        <v>5295</v>
      </c>
      <c r="I3296" s="28">
        <f>_xlfn.XLOOKUP(C3296,'様式Ⅲ－1(女子)'!$D$19:$D$89,'様式Ⅲ－1(女子)'!$J$19:$J$89)</f>
        <v>0</v>
      </c>
    </row>
    <row r="3297" spans="1:9">
      <c r="A3297" s="265">
        <v>5296</v>
      </c>
      <c r="I3297" s="28">
        <f>_xlfn.XLOOKUP(C3297,'様式Ⅲ－1(女子)'!$D$19:$D$89,'様式Ⅲ－1(女子)'!$J$19:$J$89)</f>
        <v>0</v>
      </c>
    </row>
    <row r="3298" spans="1:9">
      <c r="A3298" s="265">
        <v>5297</v>
      </c>
      <c r="I3298" s="28">
        <f>_xlfn.XLOOKUP(C3298,'様式Ⅲ－1(女子)'!$D$19:$D$89,'様式Ⅲ－1(女子)'!$J$19:$J$89)</f>
        <v>0</v>
      </c>
    </row>
    <row r="3299" spans="1:9">
      <c r="A3299" s="265">
        <v>5298</v>
      </c>
      <c r="I3299" s="28">
        <f>_xlfn.XLOOKUP(C3299,'様式Ⅲ－1(女子)'!$D$19:$D$89,'様式Ⅲ－1(女子)'!$J$19:$J$89)</f>
        <v>0</v>
      </c>
    </row>
    <row r="3300" spans="1:9">
      <c r="A3300" s="265">
        <v>5299</v>
      </c>
      <c r="I3300" s="28">
        <f>_xlfn.XLOOKUP(C3300,'様式Ⅲ－1(女子)'!$D$19:$D$89,'様式Ⅲ－1(女子)'!$J$19:$J$89)</f>
        <v>0</v>
      </c>
    </row>
    <row r="3301" spans="1:9">
      <c r="A3301" s="265">
        <v>5300</v>
      </c>
      <c r="I3301" s="28">
        <f>_xlfn.XLOOKUP(C3301,'様式Ⅲ－1(女子)'!$D$19:$D$89,'様式Ⅲ－1(女子)'!$J$19:$J$89)</f>
        <v>0</v>
      </c>
    </row>
    <row r="3302" spans="1:9">
      <c r="A3302" s="265">
        <v>5301</v>
      </c>
      <c r="I3302" s="28">
        <f>_xlfn.XLOOKUP(C3302,'様式Ⅲ－1(女子)'!$D$19:$D$89,'様式Ⅲ－1(女子)'!$J$19:$J$89)</f>
        <v>0</v>
      </c>
    </row>
    <row r="3303" spans="1:9">
      <c r="A3303" s="265">
        <v>5302</v>
      </c>
      <c r="I3303" s="28">
        <f>_xlfn.XLOOKUP(C3303,'様式Ⅲ－1(女子)'!$D$19:$D$89,'様式Ⅲ－1(女子)'!$J$19:$J$89)</f>
        <v>0</v>
      </c>
    </row>
    <row r="3304" spans="1:9">
      <c r="A3304" s="265">
        <v>5303</v>
      </c>
      <c r="I3304" s="28">
        <f>_xlfn.XLOOKUP(C3304,'様式Ⅲ－1(女子)'!$D$19:$D$89,'様式Ⅲ－1(女子)'!$J$19:$J$89)</f>
        <v>0</v>
      </c>
    </row>
    <row r="3305" spans="1:9">
      <c r="A3305" s="265">
        <v>5304</v>
      </c>
      <c r="I3305" s="28">
        <f>_xlfn.XLOOKUP(C3305,'様式Ⅲ－1(女子)'!$D$19:$D$89,'様式Ⅲ－1(女子)'!$J$19:$J$89)</f>
        <v>0</v>
      </c>
    </row>
    <row r="3306" spans="1:9">
      <c r="A3306" s="265">
        <v>5305</v>
      </c>
      <c r="I3306" s="28">
        <f>_xlfn.XLOOKUP(C3306,'様式Ⅲ－1(女子)'!$D$19:$D$89,'様式Ⅲ－1(女子)'!$J$19:$J$89)</f>
        <v>0</v>
      </c>
    </row>
    <row r="3307" spans="1:9">
      <c r="A3307" s="265">
        <v>5306</v>
      </c>
      <c r="I3307" s="28">
        <f>_xlfn.XLOOKUP(C3307,'様式Ⅲ－1(女子)'!$D$19:$D$89,'様式Ⅲ－1(女子)'!$J$19:$J$89)</f>
        <v>0</v>
      </c>
    </row>
    <row r="3308" spans="1:9">
      <c r="A3308" s="265">
        <v>5307</v>
      </c>
      <c r="I3308" s="28">
        <f>_xlfn.XLOOKUP(C3308,'様式Ⅲ－1(女子)'!$D$19:$D$89,'様式Ⅲ－1(女子)'!$J$19:$J$89)</f>
        <v>0</v>
      </c>
    </row>
    <row r="3309" spans="1:9">
      <c r="A3309" s="265">
        <v>5308</v>
      </c>
      <c r="I3309" s="28">
        <f>_xlfn.XLOOKUP(C3309,'様式Ⅲ－1(女子)'!$D$19:$D$89,'様式Ⅲ－1(女子)'!$J$19:$J$89)</f>
        <v>0</v>
      </c>
    </row>
    <row r="3310" spans="1:9">
      <c r="A3310" s="265">
        <v>5309</v>
      </c>
      <c r="I3310" s="28">
        <f>_xlfn.XLOOKUP(C3310,'様式Ⅲ－1(女子)'!$D$19:$D$89,'様式Ⅲ－1(女子)'!$J$19:$J$89)</f>
        <v>0</v>
      </c>
    </row>
    <row r="3311" spans="1:9">
      <c r="A3311" s="265">
        <v>5310</v>
      </c>
      <c r="I3311" s="28">
        <f>_xlfn.XLOOKUP(C3311,'様式Ⅲ－1(女子)'!$D$19:$D$89,'様式Ⅲ－1(女子)'!$J$19:$J$89)</f>
        <v>0</v>
      </c>
    </row>
    <row r="3312" spans="1:9">
      <c r="A3312" s="265">
        <v>5311</v>
      </c>
      <c r="I3312" s="28">
        <f>_xlfn.XLOOKUP(C3312,'様式Ⅲ－1(女子)'!$D$19:$D$89,'様式Ⅲ－1(女子)'!$J$19:$J$89)</f>
        <v>0</v>
      </c>
    </row>
    <row r="3313" spans="1:9">
      <c r="A3313" s="265">
        <v>5312</v>
      </c>
      <c r="I3313" s="28">
        <f>_xlfn.XLOOKUP(C3313,'様式Ⅲ－1(女子)'!$D$19:$D$89,'様式Ⅲ－1(女子)'!$J$19:$J$89)</f>
        <v>0</v>
      </c>
    </row>
    <row r="3314" spans="1:9">
      <c r="A3314" s="265">
        <v>5313</v>
      </c>
      <c r="I3314" s="28">
        <f>_xlfn.XLOOKUP(C3314,'様式Ⅲ－1(女子)'!$D$19:$D$89,'様式Ⅲ－1(女子)'!$J$19:$J$89)</f>
        <v>0</v>
      </c>
    </row>
    <row r="3315" spans="1:9">
      <c r="A3315" s="265">
        <v>5314</v>
      </c>
      <c r="I3315" s="28">
        <f>_xlfn.XLOOKUP(C3315,'様式Ⅲ－1(女子)'!$D$19:$D$89,'様式Ⅲ－1(女子)'!$J$19:$J$89)</f>
        <v>0</v>
      </c>
    </row>
    <row r="3316" spans="1:9">
      <c r="A3316" s="265">
        <v>5315</v>
      </c>
      <c r="I3316" s="28">
        <f>_xlfn.XLOOKUP(C3316,'様式Ⅲ－1(女子)'!$D$19:$D$89,'様式Ⅲ－1(女子)'!$J$19:$J$89)</f>
        <v>0</v>
      </c>
    </row>
    <row r="3317" spans="1:9">
      <c r="A3317" s="265">
        <v>5316</v>
      </c>
      <c r="I3317" s="28">
        <f>_xlfn.XLOOKUP(C3317,'様式Ⅲ－1(女子)'!$D$19:$D$89,'様式Ⅲ－1(女子)'!$J$19:$J$89)</f>
        <v>0</v>
      </c>
    </row>
    <row r="3318" spans="1:9">
      <c r="A3318" s="265">
        <v>5317</v>
      </c>
      <c r="I3318" s="28">
        <f>_xlfn.XLOOKUP(C3318,'様式Ⅲ－1(女子)'!$D$19:$D$89,'様式Ⅲ－1(女子)'!$J$19:$J$89)</f>
        <v>0</v>
      </c>
    </row>
    <row r="3319" spans="1:9">
      <c r="A3319" s="265">
        <v>5318</v>
      </c>
      <c r="I3319" s="28">
        <f>_xlfn.XLOOKUP(C3319,'様式Ⅲ－1(女子)'!$D$19:$D$89,'様式Ⅲ－1(女子)'!$J$19:$J$89)</f>
        <v>0</v>
      </c>
    </row>
    <row r="3320" spans="1:9">
      <c r="A3320" s="265">
        <v>5319</v>
      </c>
      <c r="I3320" s="28">
        <f>_xlfn.XLOOKUP(C3320,'様式Ⅲ－1(女子)'!$D$19:$D$89,'様式Ⅲ－1(女子)'!$J$19:$J$89)</f>
        <v>0</v>
      </c>
    </row>
    <row r="3321" spans="1:9">
      <c r="A3321" s="265">
        <v>5320</v>
      </c>
      <c r="I3321" s="28">
        <f>_xlfn.XLOOKUP(C3321,'様式Ⅲ－1(女子)'!$D$19:$D$89,'様式Ⅲ－1(女子)'!$J$19:$J$89)</f>
        <v>0</v>
      </c>
    </row>
    <row r="3322" spans="1:9">
      <c r="A3322" s="265">
        <v>5321</v>
      </c>
      <c r="I3322" s="28">
        <f>_xlfn.XLOOKUP(C3322,'様式Ⅲ－1(女子)'!$D$19:$D$89,'様式Ⅲ－1(女子)'!$J$19:$J$89)</f>
        <v>0</v>
      </c>
    </row>
    <row r="3323" spans="1:9">
      <c r="A3323" s="265">
        <v>5322</v>
      </c>
      <c r="I3323" s="28">
        <f>_xlfn.XLOOKUP(C3323,'様式Ⅲ－1(女子)'!$D$19:$D$89,'様式Ⅲ－1(女子)'!$J$19:$J$89)</f>
        <v>0</v>
      </c>
    </row>
    <row r="3324" spans="1:9">
      <c r="A3324" s="265">
        <v>5323</v>
      </c>
      <c r="I3324" s="28">
        <f>_xlfn.XLOOKUP(C3324,'様式Ⅲ－1(女子)'!$D$19:$D$89,'様式Ⅲ－1(女子)'!$J$19:$J$89)</f>
        <v>0</v>
      </c>
    </row>
    <row r="3325" spans="1:9">
      <c r="A3325" s="265">
        <v>5324</v>
      </c>
      <c r="I3325" s="28">
        <f>_xlfn.XLOOKUP(C3325,'様式Ⅲ－1(女子)'!$D$19:$D$89,'様式Ⅲ－1(女子)'!$J$19:$J$89)</f>
        <v>0</v>
      </c>
    </row>
    <row r="3326" spans="1:9">
      <c r="A3326" s="265">
        <v>5325</v>
      </c>
      <c r="I3326" s="28">
        <f>_xlfn.XLOOKUP(C3326,'様式Ⅲ－1(女子)'!$D$19:$D$89,'様式Ⅲ－1(女子)'!$J$19:$J$89)</f>
        <v>0</v>
      </c>
    </row>
    <row r="3327" spans="1:9">
      <c r="A3327" s="265">
        <v>5326</v>
      </c>
      <c r="I3327" s="28">
        <f>_xlfn.XLOOKUP(C3327,'様式Ⅲ－1(女子)'!$D$19:$D$89,'様式Ⅲ－1(女子)'!$J$19:$J$89)</f>
        <v>0</v>
      </c>
    </row>
    <row r="3328" spans="1:9">
      <c r="A3328" s="265">
        <v>5327</v>
      </c>
      <c r="I3328" s="28">
        <f>_xlfn.XLOOKUP(C3328,'様式Ⅲ－1(女子)'!$D$19:$D$89,'様式Ⅲ－1(女子)'!$J$19:$J$89)</f>
        <v>0</v>
      </c>
    </row>
    <row r="3329" spans="1:9">
      <c r="A3329" s="265">
        <v>5328</v>
      </c>
      <c r="I3329" s="28">
        <f>_xlfn.XLOOKUP(C3329,'様式Ⅲ－1(女子)'!$D$19:$D$89,'様式Ⅲ－1(女子)'!$J$19:$J$89)</f>
        <v>0</v>
      </c>
    </row>
    <row r="3330" spans="1:9">
      <c r="A3330" s="265">
        <v>5329</v>
      </c>
      <c r="I3330" s="28">
        <f>_xlfn.XLOOKUP(C3330,'様式Ⅲ－1(女子)'!$D$19:$D$89,'様式Ⅲ－1(女子)'!$J$19:$J$89)</f>
        <v>0</v>
      </c>
    </row>
    <row r="3331" spans="1:9">
      <c r="A3331" s="265">
        <v>5330</v>
      </c>
      <c r="I3331" s="28">
        <f>_xlfn.XLOOKUP(C3331,'様式Ⅲ－1(女子)'!$D$19:$D$89,'様式Ⅲ－1(女子)'!$J$19:$J$89)</f>
        <v>0</v>
      </c>
    </row>
    <row r="3332" spans="1:9">
      <c r="A3332" s="265">
        <v>5331</v>
      </c>
      <c r="I3332" s="28">
        <f>_xlfn.XLOOKUP(C3332,'様式Ⅲ－1(女子)'!$D$19:$D$89,'様式Ⅲ－1(女子)'!$J$19:$J$89)</f>
        <v>0</v>
      </c>
    </row>
    <row r="3333" spans="1:9">
      <c r="A3333" s="265">
        <v>5332</v>
      </c>
      <c r="I3333" s="28">
        <f>_xlfn.XLOOKUP(C3333,'様式Ⅲ－1(女子)'!$D$19:$D$89,'様式Ⅲ－1(女子)'!$J$19:$J$89)</f>
        <v>0</v>
      </c>
    </row>
    <row r="3334" spans="1:9">
      <c r="A3334" s="265">
        <v>5333</v>
      </c>
      <c r="I3334" s="28">
        <f>_xlfn.XLOOKUP(C3334,'様式Ⅲ－1(女子)'!$D$19:$D$89,'様式Ⅲ－1(女子)'!$J$19:$J$89)</f>
        <v>0</v>
      </c>
    </row>
    <row r="3335" spans="1:9">
      <c r="A3335" s="265">
        <v>5334</v>
      </c>
      <c r="I3335" s="28">
        <f>_xlfn.XLOOKUP(C3335,'様式Ⅲ－1(女子)'!$D$19:$D$89,'様式Ⅲ－1(女子)'!$J$19:$J$89)</f>
        <v>0</v>
      </c>
    </row>
    <row r="3336" spans="1:9">
      <c r="A3336" s="265">
        <v>5335</v>
      </c>
      <c r="I3336" s="28">
        <f>_xlfn.XLOOKUP(C3336,'様式Ⅲ－1(女子)'!$D$19:$D$89,'様式Ⅲ－1(女子)'!$J$19:$J$89)</f>
        <v>0</v>
      </c>
    </row>
    <row r="3337" spans="1:9">
      <c r="A3337" s="265">
        <v>5336</v>
      </c>
      <c r="I3337" s="28">
        <f>_xlfn.XLOOKUP(C3337,'様式Ⅲ－1(女子)'!$D$19:$D$89,'様式Ⅲ－1(女子)'!$J$19:$J$89)</f>
        <v>0</v>
      </c>
    </row>
    <row r="3338" spans="1:9">
      <c r="A3338" s="265">
        <v>5337</v>
      </c>
      <c r="I3338" s="28">
        <f>_xlfn.XLOOKUP(C3338,'様式Ⅲ－1(女子)'!$D$19:$D$89,'様式Ⅲ－1(女子)'!$J$19:$J$89)</f>
        <v>0</v>
      </c>
    </row>
    <row r="3339" spans="1:9">
      <c r="A3339" s="265">
        <v>5338</v>
      </c>
      <c r="I3339" s="28">
        <f>_xlfn.XLOOKUP(C3339,'様式Ⅲ－1(女子)'!$D$19:$D$89,'様式Ⅲ－1(女子)'!$J$19:$J$89)</f>
        <v>0</v>
      </c>
    </row>
    <row r="3340" spans="1:9">
      <c r="A3340" s="265">
        <v>5339</v>
      </c>
      <c r="I3340" s="28">
        <f>_xlfn.XLOOKUP(C3340,'様式Ⅲ－1(女子)'!$D$19:$D$89,'様式Ⅲ－1(女子)'!$J$19:$J$89)</f>
        <v>0</v>
      </c>
    </row>
    <row r="3341" spans="1:9">
      <c r="A3341" s="265">
        <v>5340</v>
      </c>
      <c r="I3341" s="28">
        <f>_xlfn.XLOOKUP(C3341,'様式Ⅲ－1(女子)'!$D$19:$D$89,'様式Ⅲ－1(女子)'!$J$19:$J$89)</f>
        <v>0</v>
      </c>
    </row>
    <row r="3342" spans="1:9">
      <c r="A3342" s="265">
        <v>5341</v>
      </c>
      <c r="I3342" s="28">
        <f>_xlfn.XLOOKUP(C3342,'様式Ⅲ－1(女子)'!$D$19:$D$89,'様式Ⅲ－1(女子)'!$J$19:$J$89)</f>
        <v>0</v>
      </c>
    </row>
    <row r="3343" spans="1:9">
      <c r="A3343" s="265">
        <v>5342</v>
      </c>
      <c r="I3343" s="28">
        <f>_xlfn.XLOOKUP(C3343,'様式Ⅲ－1(女子)'!$D$19:$D$89,'様式Ⅲ－1(女子)'!$J$19:$J$89)</f>
        <v>0</v>
      </c>
    </row>
    <row r="3344" spans="1:9">
      <c r="A3344" s="265">
        <v>5343</v>
      </c>
      <c r="I3344" s="28">
        <f>_xlfn.XLOOKUP(C3344,'様式Ⅲ－1(女子)'!$D$19:$D$89,'様式Ⅲ－1(女子)'!$J$19:$J$89)</f>
        <v>0</v>
      </c>
    </row>
    <row r="3345" spans="1:9">
      <c r="A3345" s="265">
        <v>5344</v>
      </c>
      <c r="I3345" s="28">
        <f>_xlfn.XLOOKUP(C3345,'様式Ⅲ－1(女子)'!$D$19:$D$89,'様式Ⅲ－1(女子)'!$J$19:$J$89)</f>
        <v>0</v>
      </c>
    </row>
    <row r="3346" spans="1:9">
      <c r="A3346" s="265">
        <v>5345</v>
      </c>
      <c r="I3346" s="28">
        <f>_xlfn.XLOOKUP(C3346,'様式Ⅲ－1(女子)'!$D$19:$D$89,'様式Ⅲ－1(女子)'!$J$19:$J$89)</f>
        <v>0</v>
      </c>
    </row>
    <row r="3347" spans="1:9">
      <c r="A3347" s="265">
        <v>5346</v>
      </c>
      <c r="I3347" s="28">
        <f>_xlfn.XLOOKUP(C3347,'様式Ⅲ－1(女子)'!$D$19:$D$89,'様式Ⅲ－1(女子)'!$J$19:$J$89)</f>
        <v>0</v>
      </c>
    </row>
    <row r="3348" spans="1:9">
      <c r="A3348" s="265">
        <v>5347</v>
      </c>
      <c r="I3348" s="28">
        <f>_xlfn.XLOOKUP(C3348,'様式Ⅲ－1(女子)'!$D$19:$D$89,'様式Ⅲ－1(女子)'!$J$19:$J$89)</f>
        <v>0</v>
      </c>
    </row>
    <row r="3349" spans="1:9">
      <c r="A3349" s="265">
        <v>5348</v>
      </c>
      <c r="I3349" s="28">
        <f>_xlfn.XLOOKUP(C3349,'様式Ⅲ－1(女子)'!$D$19:$D$89,'様式Ⅲ－1(女子)'!$J$19:$J$89)</f>
        <v>0</v>
      </c>
    </row>
    <row r="3350" spans="1:9">
      <c r="A3350" s="265">
        <v>5349</v>
      </c>
      <c r="I3350" s="28">
        <f>_xlfn.XLOOKUP(C3350,'様式Ⅲ－1(女子)'!$D$19:$D$89,'様式Ⅲ－1(女子)'!$J$19:$J$89)</f>
        <v>0</v>
      </c>
    </row>
    <row r="3351" spans="1:9">
      <c r="A3351" s="265">
        <v>5350</v>
      </c>
      <c r="I3351" s="28">
        <f>_xlfn.XLOOKUP(C3351,'様式Ⅲ－1(女子)'!$D$19:$D$89,'様式Ⅲ－1(女子)'!$J$19:$J$89)</f>
        <v>0</v>
      </c>
    </row>
    <row r="3352" spans="1:9">
      <c r="A3352" s="265">
        <v>5351</v>
      </c>
      <c r="I3352" s="28">
        <f>_xlfn.XLOOKUP(C3352,'様式Ⅲ－1(女子)'!$D$19:$D$89,'様式Ⅲ－1(女子)'!$J$19:$J$89)</f>
        <v>0</v>
      </c>
    </row>
    <row r="3353" spans="1:9">
      <c r="A3353" s="265">
        <v>5352</v>
      </c>
      <c r="I3353" s="28">
        <f>_xlfn.XLOOKUP(C3353,'様式Ⅲ－1(女子)'!$D$19:$D$89,'様式Ⅲ－1(女子)'!$J$19:$J$89)</f>
        <v>0</v>
      </c>
    </row>
    <row r="3354" spans="1:9">
      <c r="A3354" s="265">
        <v>5353</v>
      </c>
      <c r="I3354" s="28">
        <f>_xlfn.XLOOKUP(C3354,'様式Ⅲ－1(女子)'!$D$19:$D$89,'様式Ⅲ－1(女子)'!$J$19:$J$89)</f>
        <v>0</v>
      </c>
    </row>
    <row r="3355" spans="1:9">
      <c r="A3355" s="265">
        <v>5354</v>
      </c>
      <c r="I3355" s="28">
        <f>_xlfn.XLOOKUP(C3355,'様式Ⅲ－1(女子)'!$D$19:$D$89,'様式Ⅲ－1(女子)'!$J$19:$J$89)</f>
        <v>0</v>
      </c>
    </row>
    <row r="3356" spans="1:9">
      <c r="A3356" s="265">
        <v>5355</v>
      </c>
      <c r="I3356" s="28">
        <f>_xlfn.XLOOKUP(C3356,'様式Ⅲ－1(女子)'!$D$19:$D$89,'様式Ⅲ－1(女子)'!$J$19:$J$89)</f>
        <v>0</v>
      </c>
    </row>
    <row r="3357" spans="1:9">
      <c r="A3357" s="265">
        <v>5356</v>
      </c>
      <c r="I3357" s="28">
        <f>_xlfn.XLOOKUP(C3357,'様式Ⅲ－1(女子)'!$D$19:$D$89,'様式Ⅲ－1(女子)'!$J$19:$J$89)</f>
        <v>0</v>
      </c>
    </row>
    <row r="3358" spans="1:9">
      <c r="A3358" s="265">
        <v>5357</v>
      </c>
      <c r="I3358" s="28">
        <f>_xlfn.XLOOKUP(C3358,'様式Ⅲ－1(女子)'!$D$19:$D$89,'様式Ⅲ－1(女子)'!$J$19:$J$89)</f>
        <v>0</v>
      </c>
    </row>
    <row r="3359" spans="1:9">
      <c r="A3359" s="265">
        <v>5358</v>
      </c>
      <c r="I3359" s="28">
        <f>_xlfn.XLOOKUP(C3359,'様式Ⅲ－1(女子)'!$D$19:$D$89,'様式Ⅲ－1(女子)'!$J$19:$J$89)</f>
        <v>0</v>
      </c>
    </row>
    <row r="3360" spans="1:9">
      <c r="A3360" s="265">
        <v>5359</v>
      </c>
      <c r="I3360" s="28">
        <f>_xlfn.XLOOKUP(C3360,'様式Ⅲ－1(女子)'!$D$19:$D$89,'様式Ⅲ－1(女子)'!$J$19:$J$89)</f>
        <v>0</v>
      </c>
    </row>
    <row r="3361" spans="1:9">
      <c r="A3361" s="265">
        <v>5360</v>
      </c>
      <c r="I3361" s="28">
        <f>_xlfn.XLOOKUP(C3361,'様式Ⅲ－1(女子)'!$D$19:$D$89,'様式Ⅲ－1(女子)'!$J$19:$J$89)</f>
        <v>0</v>
      </c>
    </row>
    <row r="3362" spans="1:9">
      <c r="A3362" s="265">
        <v>5361</v>
      </c>
      <c r="I3362" s="28">
        <f>_xlfn.XLOOKUP(C3362,'様式Ⅲ－1(女子)'!$D$19:$D$89,'様式Ⅲ－1(女子)'!$J$19:$J$89)</f>
        <v>0</v>
      </c>
    </row>
    <row r="3363" spans="1:9">
      <c r="A3363" s="265">
        <v>5362</v>
      </c>
      <c r="I3363" s="28">
        <f>_xlfn.XLOOKUP(C3363,'様式Ⅲ－1(女子)'!$D$19:$D$89,'様式Ⅲ－1(女子)'!$J$19:$J$89)</f>
        <v>0</v>
      </c>
    </row>
    <row r="3364" spans="1:9">
      <c r="A3364" s="265">
        <v>5363</v>
      </c>
      <c r="I3364" s="28">
        <f>_xlfn.XLOOKUP(C3364,'様式Ⅲ－1(女子)'!$D$19:$D$89,'様式Ⅲ－1(女子)'!$J$19:$J$89)</f>
        <v>0</v>
      </c>
    </row>
    <row r="3365" spans="1:9">
      <c r="A3365" s="265">
        <v>5364</v>
      </c>
      <c r="I3365" s="28">
        <f>_xlfn.XLOOKUP(C3365,'様式Ⅲ－1(女子)'!$D$19:$D$89,'様式Ⅲ－1(女子)'!$J$19:$J$89)</f>
        <v>0</v>
      </c>
    </row>
    <row r="3366" spans="1:9">
      <c r="A3366" s="265">
        <v>5365</v>
      </c>
      <c r="I3366" s="28">
        <f>_xlfn.XLOOKUP(C3366,'様式Ⅲ－1(女子)'!$D$19:$D$89,'様式Ⅲ－1(女子)'!$J$19:$J$89)</f>
        <v>0</v>
      </c>
    </row>
    <row r="3367" spans="1:9">
      <c r="A3367" s="265">
        <v>5366</v>
      </c>
      <c r="I3367" s="28">
        <f>_xlfn.XLOOKUP(C3367,'様式Ⅲ－1(女子)'!$D$19:$D$89,'様式Ⅲ－1(女子)'!$J$19:$J$89)</f>
        <v>0</v>
      </c>
    </row>
    <row r="3368" spans="1:9">
      <c r="A3368" s="265">
        <v>5367</v>
      </c>
      <c r="I3368" s="28">
        <f>_xlfn.XLOOKUP(C3368,'様式Ⅲ－1(女子)'!$D$19:$D$89,'様式Ⅲ－1(女子)'!$J$19:$J$89)</f>
        <v>0</v>
      </c>
    </row>
    <row r="3369" spans="1:9">
      <c r="A3369" s="265">
        <v>5368</v>
      </c>
      <c r="I3369" s="28">
        <f>_xlfn.XLOOKUP(C3369,'様式Ⅲ－1(女子)'!$D$19:$D$89,'様式Ⅲ－1(女子)'!$J$19:$J$89)</f>
        <v>0</v>
      </c>
    </row>
    <row r="3370" spans="1:9">
      <c r="A3370" s="265">
        <v>5369</v>
      </c>
      <c r="I3370" s="28">
        <f>_xlfn.XLOOKUP(C3370,'様式Ⅲ－1(女子)'!$D$19:$D$89,'様式Ⅲ－1(女子)'!$J$19:$J$89)</f>
        <v>0</v>
      </c>
    </row>
    <row r="3371" spans="1:9">
      <c r="A3371" s="265">
        <v>5370</v>
      </c>
      <c r="I3371" s="28">
        <f>_xlfn.XLOOKUP(C3371,'様式Ⅲ－1(女子)'!$D$19:$D$89,'様式Ⅲ－1(女子)'!$J$19:$J$89)</f>
        <v>0</v>
      </c>
    </row>
    <row r="3372" spans="1:9">
      <c r="A3372" s="265">
        <v>5371</v>
      </c>
      <c r="I3372" s="28">
        <f>_xlfn.XLOOKUP(C3372,'様式Ⅲ－1(女子)'!$D$19:$D$89,'様式Ⅲ－1(女子)'!$J$19:$J$89)</f>
        <v>0</v>
      </c>
    </row>
    <row r="3373" spans="1:9">
      <c r="A3373" s="265">
        <v>5372</v>
      </c>
      <c r="I3373" s="28">
        <f>_xlfn.XLOOKUP(C3373,'様式Ⅲ－1(女子)'!$D$19:$D$89,'様式Ⅲ－1(女子)'!$J$19:$J$89)</f>
        <v>0</v>
      </c>
    </row>
    <row r="3374" spans="1:9">
      <c r="A3374" s="265">
        <v>5373</v>
      </c>
      <c r="I3374" s="28">
        <f>_xlfn.XLOOKUP(C3374,'様式Ⅲ－1(女子)'!$D$19:$D$89,'様式Ⅲ－1(女子)'!$J$19:$J$89)</f>
        <v>0</v>
      </c>
    </row>
    <row r="3375" spans="1:9">
      <c r="A3375" s="265">
        <v>5374</v>
      </c>
      <c r="I3375" s="28">
        <f>_xlfn.XLOOKUP(C3375,'様式Ⅲ－1(女子)'!$D$19:$D$89,'様式Ⅲ－1(女子)'!$J$19:$J$89)</f>
        <v>0</v>
      </c>
    </row>
    <row r="3376" spans="1:9">
      <c r="A3376" s="265">
        <v>5375</v>
      </c>
      <c r="I3376" s="28">
        <f>_xlfn.XLOOKUP(C3376,'様式Ⅲ－1(女子)'!$D$19:$D$89,'様式Ⅲ－1(女子)'!$J$19:$J$89)</f>
        <v>0</v>
      </c>
    </row>
    <row r="3377" spans="1:9">
      <c r="A3377" s="265">
        <v>5376</v>
      </c>
      <c r="I3377" s="28">
        <f>_xlfn.XLOOKUP(C3377,'様式Ⅲ－1(女子)'!$D$19:$D$89,'様式Ⅲ－1(女子)'!$J$19:$J$89)</f>
        <v>0</v>
      </c>
    </row>
    <row r="3378" spans="1:9">
      <c r="A3378" s="265">
        <v>5377</v>
      </c>
      <c r="I3378" s="28">
        <f>_xlfn.XLOOKUP(C3378,'様式Ⅲ－1(女子)'!$D$19:$D$89,'様式Ⅲ－1(女子)'!$J$19:$J$89)</f>
        <v>0</v>
      </c>
    </row>
    <row r="3379" spans="1:9">
      <c r="A3379" s="265">
        <v>5378</v>
      </c>
      <c r="I3379" s="28">
        <f>_xlfn.XLOOKUP(C3379,'様式Ⅲ－1(女子)'!$D$19:$D$89,'様式Ⅲ－1(女子)'!$J$19:$J$89)</f>
        <v>0</v>
      </c>
    </row>
    <row r="3380" spans="1:9">
      <c r="A3380" s="265">
        <v>5379</v>
      </c>
      <c r="I3380" s="28">
        <f>_xlfn.XLOOKUP(C3380,'様式Ⅲ－1(女子)'!$D$19:$D$89,'様式Ⅲ－1(女子)'!$J$19:$J$89)</f>
        <v>0</v>
      </c>
    </row>
    <row r="3381" spans="1:9">
      <c r="A3381" s="265">
        <v>5380</v>
      </c>
      <c r="I3381" s="28">
        <f>_xlfn.XLOOKUP(C3381,'様式Ⅲ－1(女子)'!$D$19:$D$89,'様式Ⅲ－1(女子)'!$J$19:$J$89)</f>
        <v>0</v>
      </c>
    </row>
    <row r="3382" spans="1:9">
      <c r="A3382" s="265">
        <v>5381</v>
      </c>
      <c r="I3382" s="28">
        <f>_xlfn.XLOOKUP(C3382,'様式Ⅲ－1(女子)'!$D$19:$D$89,'様式Ⅲ－1(女子)'!$J$19:$J$89)</f>
        <v>0</v>
      </c>
    </row>
    <row r="3383" spans="1:9">
      <c r="A3383" s="265">
        <v>5382</v>
      </c>
      <c r="I3383" s="28">
        <f>_xlfn.XLOOKUP(C3383,'様式Ⅲ－1(女子)'!$D$19:$D$89,'様式Ⅲ－1(女子)'!$J$19:$J$89)</f>
        <v>0</v>
      </c>
    </row>
    <row r="3384" spans="1:9">
      <c r="A3384" s="265">
        <v>5383</v>
      </c>
      <c r="I3384" s="28">
        <f>_xlfn.XLOOKUP(C3384,'様式Ⅲ－1(女子)'!$D$19:$D$89,'様式Ⅲ－1(女子)'!$J$19:$J$89)</f>
        <v>0</v>
      </c>
    </row>
    <row r="3385" spans="1:9">
      <c r="A3385" s="265">
        <v>5384</v>
      </c>
      <c r="I3385" s="28">
        <f>_xlfn.XLOOKUP(C3385,'様式Ⅲ－1(女子)'!$D$19:$D$89,'様式Ⅲ－1(女子)'!$J$19:$J$89)</f>
        <v>0</v>
      </c>
    </row>
    <row r="3386" spans="1:9">
      <c r="A3386" s="265">
        <v>5385</v>
      </c>
      <c r="I3386" s="28">
        <f>_xlfn.XLOOKUP(C3386,'様式Ⅲ－1(女子)'!$D$19:$D$89,'様式Ⅲ－1(女子)'!$J$19:$J$89)</f>
        <v>0</v>
      </c>
    </row>
    <row r="3387" spans="1:9">
      <c r="A3387" s="265">
        <v>5386</v>
      </c>
      <c r="I3387" s="28">
        <f>_xlfn.XLOOKUP(C3387,'様式Ⅲ－1(女子)'!$D$19:$D$89,'様式Ⅲ－1(女子)'!$J$19:$J$89)</f>
        <v>0</v>
      </c>
    </row>
    <row r="3388" spans="1:9">
      <c r="A3388" s="265">
        <v>5387</v>
      </c>
      <c r="I3388" s="28">
        <f>_xlfn.XLOOKUP(C3388,'様式Ⅲ－1(女子)'!$D$19:$D$89,'様式Ⅲ－1(女子)'!$J$19:$J$89)</f>
        <v>0</v>
      </c>
    </row>
    <row r="3389" spans="1:9">
      <c r="A3389" s="265">
        <v>5388</v>
      </c>
      <c r="I3389" s="28">
        <f>_xlfn.XLOOKUP(C3389,'様式Ⅲ－1(女子)'!$D$19:$D$89,'様式Ⅲ－1(女子)'!$J$19:$J$89)</f>
        <v>0</v>
      </c>
    </row>
    <row r="3390" spans="1:9">
      <c r="A3390" s="265">
        <v>5389</v>
      </c>
      <c r="I3390" s="28">
        <f>_xlfn.XLOOKUP(C3390,'様式Ⅲ－1(女子)'!$D$19:$D$89,'様式Ⅲ－1(女子)'!$J$19:$J$89)</f>
        <v>0</v>
      </c>
    </row>
    <row r="3391" spans="1:9">
      <c r="A3391" s="265">
        <v>5390</v>
      </c>
      <c r="I3391" s="28">
        <f>_xlfn.XLOOKUP(C3391,'様式Ⅲ－1(女子)'!$D$19:$D$89,'様式Ⅲ－1(女子)'!$J$19:$J$89)</f>
        <v>0</v>
      </c>
    </row>
    <row r="3392" spans="1:9">
      <c r="A3392" s="265">
        <v>5391</v>
      </c>
      <c r="I3392" s="28">
        <f>_xlfn.XLOOKUP(C3392,'様式Ⅲ－1(女子)'!$D$19:$D$89,'様式Ⅲ－1(女子)'!$J$19:$J$89)</f>
        <v>0</v>
      </c>
    </row>
    <row r="3393" spans="1:9">
      <c r="A3393" s="265">
        <v>5392</v>
      </c>
      <c r="I3393" s="28">
        <f>_xlfn.XLOOKUP(C3393,'様式Ⅲ－1(女子)'!$D$19:$D$89,'様式Ⅲ－1(女子)'!$J$19:$J$89)</f>
        <v>0</v>
      </c>
    </row>
    <row r="3394" spans="1:9">
      <c r="A3394" s="265">
        <v>5393</v>
      </c>
      <c r="I3394" s="28">
        <f>_xlfn.XLOOKUP(C3394,'様式Ⅲ－1(女子)'!$D$19:$D$89,'様式Ⅲ－1(女子)'!$J$19:$J$89)</f>
        <v>0</v>
      </c>
    </row>
    <row r="3395" spans="1:9">
      <c r="A3395" s="265">
        <v>5394</v>
      </c>
      <c r="I3395" s="28">
        <f>_xlfn.XLOOKUP(C3395,'様式Ⅲ－1(女子)'!$D$19:$D$89,'様式Ⅲ－1(女子)'!$J$19:$J$89)</f>
        <v>0</v>
      </c>
    </row>
    <row r="3396" spans="1:9">
      <c r="A3396" s="265">
        <v>5395</v>
      </c>
      <c r="I3396" s="28">
        <f>_xlfn.XLOOKUP(C3396,'様式Ⅲ－1(女子)'!$D$19:$D$89,'様式Ⅲ－1(女子)'!$J$19:$J$89)</f>
        <v>0</v>
      </c>
    </row>
    <row r="3397" spans="1:9">
      <c r="A3397" s="265">
        <v>5396</v>
      </c>
      <c r="I3397" s="28">
        <f>_xlfn.XLOOKUP(C3397,'様式Ⅲ－1(女子)'!$D$19:$D$89,'様式Ⅲ－1(女子)'!$J$19:$J$89)</f>
        <v>0</v>
      </c>
    </row>
    <row r="3398" spans="1:9">
      <c r="A3398" s="265">
        <v>5397</v>
      </c>
      <c r="I3398" s="28">
        <f>_xlfn.XLOOKUP(C3398,'様式Ⅲ－1(女子)'!$D$19:$D$89,'様式Ⅲ－1(女子)'!$J$19:$J$89)</f>
        <v>0</v>
      </c>
    </row>
    <row r="3399" spans="1:9">
      <c r="A3399" s="265">
        <v>5398</v>
      </c>
      <c r="I3399" s="28">
        <f>_xlfn.XLOOKUP(C3399,'様式Ⅲ－1(女子)'!$D$19:$D$89,'様式Ⅲ－1(女子)'!$J$19:$J$89)</f>
        <v>0</v>
      </c>
    </row>
    <row r="3400" spans="1:9">
      <c r="A3400" s="265">
        <v>5399</v>
      </c>
      <c r="I3400" s="28">
        <f>_xlfn.XLOOKUP(C3400,'様式Ⅲ－1(女子)'!$D$19:$D$89,'様式Ⅲ－1(女子)'!$J$19:$J$89)</f>
        <v>0</v>
      </c>
    </row>
    <row r="3401" spans="1:9">
      <c r="A3401" s="265">
        <v>5400</v>
      </c>
      <c r="I3401" s="28">
        <f>_xlfn.XLOOKUP(C3401,'様式Ⅲ－1(女子)'!$D$19:$D$89,'様式Ⅲ－1(女子)'!$J$19:$J$89)</f>
        <v>0</v>
      </c>
    </row>
    <row r="3402" spans="1:9">
      <c r="A3402" s="265">
        <v>5401</v>
      </c>
      <c r="I3402" s="28">
        <f>_xlfn.XLOOKUP(C3402,'様式Ⅲ－1(女子)'!$D$19:$D$89,'様式Ⅲ－1(女子)'!$J$19:$J$89)</f>
        <v>0</v>
      </c>
    </row>
    <row r="3403" spans="1:9">
      <c r="A3403" s="265">
        <v>5402</v>
      </c>
      <c r="I3403" s="28">
        <f>_xlfn.XLOOKUP(C3403,'様式Ⅲ－1(女子)'!$D$19:$D$89,'様式Ⅲ－1(女子)'!$J$19:$J$89)</f>
        <v>0</v>
      </c>
    </row>
    <row r="3404" spans="1:9">
      <c r="A3404" s="265">
        <v>5403</v>
      </c>
      <c r="I3404" s="28">
        <f>_xlfn.XLOOKUP(C3404,'様式Ⅲ－1(女子)'!$D$19:$D$89,'様式Ⅲ－1(女子)'!$J$19:$J$89)</f>
        <v>0</v>
      </c>
    </row>
    <row r="3405" spans="1:9">
      <c r="A3405" s="265">
        <v>5404</v>
      </c>
      <c r="I3405" s="28">
        <f>_xlfn.XLOOKUP(C3405,'様式Ⅲ－1(女子)'!$D$19:$D$89,'様式Ⅲ－1(女子)'!$J$19:$J$89)</f>
        <v>0</v>
      </c>
    </row>
    <row r="3406" spans="1:9">
      <c r="A3406" s="265">
        <v>5405</v>
      </c>
      <c r="I3406" s="28">
        <f>_xlfn.XLOOKUP(C3406,'様式Ⅲ－1(女子)'!$D$19:$D$89,'様式Ⅲ－1(女子)'!$J$19:$J$89)</f>
        <v>0</v>
      </c>
    </row>
    <row r="3407" spans="1:9">
      <c r="A3407" s="265">
        <v>5406</v>
      </c>
      <c r="I3407" s="28">
        <f>_xlfn.XLOOKUP(C3407,'様式Ⅲ－1(女子)'!$D$19:$D$89,'様式Ⅲ－1(女子)'!$J$19:$J$89)</f>
        <v>0</v>
      </c>
    </row>
    <row r="3408" spans="1:9">
      <c r="A3408" s="265">
        <v>5407</v>
      </c>
      <c r="I3408" s="28">
        <f>_xlfn.XLOOKUP(C3408,'様式Ⅲ－1(女子)'!$D$19:$D$89,'様式Ⅲ－1(女子)'!$J$19:$J$89)</f>
        <v>0</v>
      </c>
    </row>
    <row r="3409" spans="1:9">
      <c r="A3409" s="265">
        <v>5408</v>
      </c>
      <c r="I3409" s="28">
        <f>_xlfn.XLOOKUP(C3409,'様式Ⅲ－1(女子)'!$D$19:$D$89,'様式Ⅲ－1(女子)'!$J$19:$J$89)</f>
        <v>0</v>
      </c>
    </row>
    <row r="3410" spans="1:9">
      <c r="A3410" s="265">
        <v>5409</v>
      </c>
      <c r="I3410" s="28">
        <f>_xlfn.XLOOKUP(C3410,'様式Ⅲ－1(女子)'!$D$19:$D$89,'様式Ⅲ－1(女子)'!$J$19:$J$89)</f>
        <v>0</v>
      </c>
    </row>
    <row r="3411" spans="1:9">
      <c r="A3411" s="265">
        <v>5410</v>
      </c>
      <c r="I3411" s="28">
        <f>_xlfn.XLOOKUP(C3411,'様式Ⅲ－1(女子)'!$D$19:$D$89,'様式Ⅲ－1(女子)'!$J$19:$J$89)</f>
        <v>0</v>
      </c>
    </row>
    <row r="3412" spans="1:9">
      <c r="A3412" s="265">
        <v>5411</v>
      </c>
      <c r="I3412" s="28">
        <f>_xlfn.XLOOKUP(C3412,'様式Ⅲ－1(女子)'!$D$19:$D$89,'様式Ⅲ－1(女子)'!$J$19:$J$89)</f>
        <v>0</v>
      </c>
    </row>
    <row r="3413" spans="1:9">
      <c r="A3413" s="265">
        <v>5412</v>
      </c>
      <c r="I3413" s="28">
        <f>_xlfn.XLOOKUP(C3413,'様式Ⅲ－1(女子)'!$D$19:$D$89,'様式Ⅲ－1(女子)'!$J$19:$J$89)</f>
        <v>0</v>
      </c>
    </row>
    <row r="3414" spans="1:9">
      <c r="A3414" s="265">
        <v>5413</v>
      </c>
      <c r="I3414" s="28">
        <f>_xlfn.XLOOKUP(C3414,'様式Ⅲ－1(女子)'!$D$19:$D$89,'様式Ⅲ－1(女子)'!$J$19:$J$89)</f>
        <v>0</v>
      </c>
    </row>
    <row r="3415" spans="1:9">
      <c r="A3415" s="265">
        <v>5414</v>
      </c>
      <c r="I3415" s="28">
        <f>_xlfn.XLOOKUP(C3415,'様式Ⅲ－1(女子)'!$D$19:$D$89,'様式Ⅲ－1(女子)'!$J$19:$J$89)</f>
        <v>0</v>
      </c>
    </row>
    <row r="3416" spans="1:9">
      <c r="A3416" s="265">
        <v>5415</v>
      </c>
      <c r="I3416" s="28">
        <f>_xlfn.XLOOKUP(C3416,'様式Ⅲ－1(女子)'!$D$19:$D$89,'様式Ⅲ－1(女子)'!$J$19:$J$89)</f>
        <v>0</v>
      </c>
    </row>
    <row r="3417" spans="1:9">
      <c r="A3417" s="265">
        <v>5416</v>
      </c>
      <c r="I3417" s="28">
        <f>_xlfn.XLOOKUP(C3417,'様式Ⅲ－1(女子)'!$D$19:$D$89,'様式Ⅲ－1(女子)'!$J$19:$J$89)</f>
        <v>0</v>
      </c>
    </row>
    <row r="3418" spans="1:9">
      <c r="A3418" s="265">
        <v>5417</v>
      </c>
      <c r="I3418" s="28">
        <f>_xlfn.XLOOKUP(C3418,'様式Ⅲ－1(女子)'!$D$19:$D$89,'様式Ⅲ－1(女子)'!$J$19:$J$89)</f>
        <v>0</v>
      </c>
    </row>
    <row r="3419" spans="1:9">
      <c r="A3419" s="265">
        <v>5418</v>
      </c>
      <c r="I3419" s="28">
        <f>_xlfn.XLOOKUP(C3419,'様式Ⅲ－1(女子)'!$D$19:$D$89,'様式Ⅲ－1(女子)'!$J$19:$J$89)</f>
        <v>0</v>
      </c>
    </row>
    <row r="3420" spans="1:9">
      <c r="A3420" s="265">
        <v>5419</v>
      </c>
      <c r="I3420" s="28">
        <f>_xlfn.XLOOKUP(C3420,'様式Ⅲ－1(女子)'!$D$19:$D$89,'様式Ⅲ－1(女子)'!$J$19:$J$89)</f>
        <v>0</v>
      </c>
    </row>
    <row r="3421" spans="1:9">
      <c r="A3421" s="265">
        <v>5420</v>
      </c>
      <c r="I3421" s="28">
        <f>_xlfn.XLOOKUP(C3421,'様式Ⅲ－1(女子)'!$D$19:$D$89,'様式Ⅲ－1(女子)'!$J$19:$J$89)</f>
        <v>0</v>
      </c>
    </row>
    <row r="3422" spans="1:9">
      <c r="A3422" s="265">
        <v>5421</v>
      </c>
      <c r="I3422" s="28">
        <f>_xlfn.XLOOKUP(C3422,'様式Ⅲ－1(女子)'!$D$19:$D$89,'様式Ⅲ－1(女子)'!$J$19:$J$89)</f>
        <v>0</v>
      </c>
    </row>
    <row r="3423" spans="1:9">
      <c r="A3423" s="265">
        <v>5422</v>
      </c>
      <c r="I3423" s="28">
        <f>_xlfn.XLOOKUP(C3423,'様式Ⅲ－1(女子)'!$D$19:$D$89,'様式Ⅲ－1(女子)'!$J$19:$J$89)</f>
        <v>0</v>
      </c>
    </row>
    <row r="3424" spans="1:9">
      <c r="A3424" s="265">
        <v>5423</v>
      </c>
      <c r="I3424" s="28">
        <f>_xlfn.XLOOKUP(C3424,'様式Ⅲ－1(女子)'!$D$19:$D$89,'様式Ⅲ－1(女子)'!$J$19:$J$89)</f>
        <v>0</v>
      </c>
    </row>
    <row r="3425" spans="1:9">
      <c r="A3425" s="265">
        <v>5424</v>
      </c>
      <c r="I3425" s="28">
        <f>_xlfn.XLOOKUP(C3425,'様式Ⅲ－1(女子)'!$D$19:$D$89,'様式Ⅲ－1(女子)'!$J$19:$J$89)</f>
        <v>0</v>
      </c>
    </row>
    <row r="3426" spans="1:9">
      <c r="A3426" s="265">
        <v>5425</v>
      </c>
      <c r="I3426" s="28">
        <f>_xlfn.XLOOKUP(C3426,'様式Ⅲ－1(女子)'!$D$19:$D$89,'様式Ⅲ－1(女子)'!$J$19:$J$89)</f>
        <v>0</v>
      </c>
    </row>
    <row r="3427" spans="1:9">
      <c r="A3427" s="265">
        <v>5426</v>
      </c>
      <c r="I3427" s="28">
        <f>_xlfn.XLOOKUP(C3427,'様式Ⅲ－1(女子)'!$D$19:$D$89,'様式Ⅲ－1(女子)'!$J$19:$J$89)</f>
        <v>0</v>
      </c>
    </row>
    <row r="3428" spans="1:9">
      <c r="A3428" s="265">
        <v>5427</v>
      </c>
      <c r="I3428" s="28">
        <f>_xlfn.XLOOKUP(C3428,'様式Ⅲ－1(女子)'!$D$19:$D$89,'様式Ⅲ－1(女子)'!$J$19:$J$89)</f>
        <v>0</v>
      </c>
    </row>
    <row r="3429" spans="1:9">
      <c r="A3429" s="265">
        <v>5428</v>
      </c>
      <c r="I3429" s="28">
        <f>_xlfn.XLOOKUP(C3429,'様式Ⅲ－1(女子)'!$D$19:$D$89,'様式Ⅲ－1(女子)'!$J$19:$J$89)</f>
        <v>0</v>
      </c>
    </row>
    <row r="3430" spans="1:9">
      <c r="A3430" s="265">
        <v>5429</v>
      </c>
      <c r="I3430" s="28">
        <f>_xlfn.XLOOKUP(C3430,'様式Ⅲ－1(女子)'!$D$19:$D$89,'様式Ⅲ－1(女子)'!$J$19:$J$89)</f>
        <v>0</v>
      </c>
    </row>
    <row r="3431" spans="1:9">
      <c r="A3431" s="265">
        <v>5430</v>
      </c>
      <c r="I3431" s="28">
        <f>_xlfn.XLOOKUP(C3431,'様式Ⅲ－1(女子)'!$D$19:$D$89,'様式Ⅲ－1(女子)'!$J$19:$J$89)</f>
        <v>0</v>
      </c>
    </row>
    <row r="3432" spans="1:9">
      <c r="A3432" s="265">
        <v>5431</v>
      </c>
      <c r="I3432" s="28">
        <f>_xlfn.XLOOKUP(C3432,'様式Ⅲ－1(女子)'!$D$19:$D$89,'様式Ⅲ－1(女子)'!$J$19:$J$89)</f>
        <v>0</v>
      </c>
    </row>
    <row r="3433" spans="1:9">
      <c r="A3433" s="265">
        <v>5432</v>
      </c>
      <c r="I3433" s="28">
        <f>_xlfn.XLOOKUP(C3433,'様式Ⅲ－1(女子)'!$D$19:$D$89,'様式Ⅲ－1(女子)'!$J$19:$J$89)</f>
        <v>0</v>
      </c>
    </row>
    <row r="3434" spans="1:9">
      <c r="A3434" s="265">
        <v>5433</v>
      </c>
      <c r="I3434" s="28">
        <f>_xlfn.XLOOKUP(C3434,'様式Ⅲ－1(女子)'!$D$19:$D$89,'様式Ⅲ－1(女子)'!$J$19:$J$89)</f>
        <v>0</v>
      </c>
    </row>
    <row r="3435" spans="1:9">
      <c r="A3435" s="265">
        <v>5434</v>
      </c>
      <c r="I3435" s="28">
        <f>_xlfn.XLOOKUP(C3435,'様式Ⅲ－1(女子)'!$D$19:$D$89,'様式Ⅲ－1(女子)'!$J$19:$J$89)</f>
        <v>0</v>
      </c>
    </row>
    <row r="3436" spans="1:9">
      <c r="A3436" s="265">
        <v>5435</v>
      </c>
      <c r="I3436" s="28">
        <f>_xlfn.XLOOKUP(C3436,'様式Ⅲ－1(女子)'!$D$19:$D$89,'様式Ⅲ－1(女子)'!$J$19:$J$89)</f>
        <v>0</v>
      </c>
    </row>
    <row r="3437" spans="1:9">
      <c r="A3437" s="265">
        <v>5436</v>
      </c>
      <c r="I3437" s="28">
        <f>_xlfn.XLOOKUP(C3437,'様式Ⅲ－1(女子)'!$D$19:$D$89,'様式Ⅲ－1(女子)'!$J$19:$J$89)</f>
        <v>0</v>
      </c>
    </row>
    <row r="3438" spans="1:9">
      <c r="A3438" s="265">
        <v>5437</v>
      </c>
      <c r="I3438" s="28">
        <f>_xlfn.XLOOKUP(C3438,'様式Ⅲ－1(女子)'!$D$19:$D$89,'様式Ⅲ－1(女子)'!$J$19:$J$89)</f>
        <v>0</v>
      </c>
    </row>
    <row r="3439" spans="1:9">
      <c r="A3439" s="265">
        <v>5438</v>
      </c>
      <c r="I3439" s="28">
        <f>_xlfn.XLOOKUP(C3439,'様式Ⅲ－1(女子)'!$D$19:$D$89,'様式Ⅲ－1(女子)'!$J$19:$J$89)</f>
        <v>0</v>
      </c>
    </row>
    <row r="3440" spans="1:9">
      <c r="A3440" s="265">
        <v>5439</v>
      </c>
      <c r="I3440" s="28">
        <f>_xlfn.XLOOKUP(C3440,'様式Ⅲ－1(女子)'!$D$19:$D$89,'様式Ⅲ－1(女子)'!$J$19:$J$89)</f>
        <v>0</v>
      </c>
    </row>
    <row r="3441" spans="1:9">
      <c r="A3441" s="265">
        <v>5440</v>
      </c>
      <c r="I3441" s="28">
        <f>_xlfn.XLOOKUP(C3441,'様式Ⅲ－1(女子)'!$D$19:$D$89,'様式Ⅲ－1(女子)'!$J$19:$J$89)</f>
        <v>0</v>
      </c>
    </row>
    <row r="3442" spans="1:9">
      <c r="A3442" s="265">
        <v>5441</v>
      </c>
      <c r="I3442" s="28">
        <f>_xlfn.XLOOKUP(C3442,'様式Ⅲ－1(女子)'!$D$19:$D$89,'様式Ⅲ－1(女子)'!$J$19:$J$89)</f>
        <v>0</v>
      </c>
    </row>
    <row r="3443" spans="1:9">
      <c r="A3443" s="265">
        <v>5442</v>
      </c>
      <c r="I3443" s="28">
        <f>_xlfn.XLOOKUP(C3443,'様式Ⅲ－1(女子)'!$D$19:$D$89,'様式Ⅲ－1(女子)'!$J$19:$J$89)</f>
        <v>0</v>
      </c>
    </row>
    <row r="3444" spans="1:9">
      <c r="A3444" s="265">
        <v>5443</v>
      </c>
      <c r="I3444" s="28">
        <f>_xlfn.XLOOKUP(C3444,'様式Ⅲ－1(女子)'!$D$19:$D$89,'様式Ⅲ－1(女子)'!$J$19:$J$89)</f>
        <v>0</v>
      </c>
    </row>
    <row r="3445" spans="1:9">
      <c r="A3445" s="265">
        <v>5444</v>
      </c>
      <c r="I3445" s="28">
        <f>_xlfn.XLOOKUP(C3445,'様式Ⅲ－1(女子)'!$D$19:$D$89,'様式Ⅲ－1(女子)'!$J$19:$J$89)</f>
        <v>0</v>
      </c>
    </row>
    <row r="3446" spans="1:9">
      <c r="A3446" s="265">
        <v>5445</v>
      </c>
      <c r="I3446" s="28">
        <f>_xlfn.XLOOKUP(C3446,'様式Ⅲ－1(女子)'!$D$19:$D$89,'様式Ⅲ－1(女子)'!$J$19:$J$89)</f>
        <v>0</v>
      </c>
    </row>
    <row r="3447" spans="1:9">
      <c r="A3447" s="265">
        <v>5446</v>
      </c>
      <c r="I3447" s="28">
        <f>_xlfn.XLOOKUP(C3447,'様式Ⅲ－1(女子)'!$D$19:$D$89,'様式Ⅲ－1(女子)'!$J$19:$J$89)</f>
        <v>0</v>
      </c>
    </row>
    <row r="3448" spans="1:9">
      <c r="A3448" s="265">
        <v>5447</v>
      </c>
      <c r="I3448" s="28">
        <f>_xlfn.XLOOKUP(C3448,'様式Ⅲ－1(女子)'!$D$19:$D$89,'様式Ⅲ－1(女子)'!$J$19:$J$89)</f>
        <v>0</v>
      </c>
    </row>
    <row r="3449" spans="1:9">
      <c r="A3449" s="265">
        <v>5448</v>
      </c>
      <c r="I3449" s="28">
        <f>_xlfn.XLOOKUP(C3449,'様式Ⅲ－1(女子)'!$D$19:$D$89,'様式Ⅲ－1(女子)'!$J$19:$J$89)</f>
        <v>0</v>
      </c>
    </row>
    <row r="3450" spans="1:9">
      <c r="A3450" s="265">
        <v>5449</v>
      </c>
      <c r="I3450" s="28">
        <f>_xlfn.XLOOKUP(C3450,'様式Ⅲ－1(女子)'!$D$19:$D$89,'様式Ⅲ－1(女子)'!$J$19:$J$89)</f>
        <v>0</v>
      </c>
    </row>
    <row r="3451" spans="1:9">
      <c r="A3451" s="265">
        <v>5450</v>
      </c>
      <c r="I3451" s="28">
        <f>_xlfn.XLOOKUP(C3451,'様式Ⅲ－1(女子)'!$D$19:$D$89,'様式Ⅲ－1(女子)'!$J$19:$J$89)</f>
        <v>0</v>
      </c>
    </row>
    <row r="3452" spans="1:9">
      <c r="A3452" s="265">
        <v>5451</v>
      </c>
      <c r="I3452" s="28">
        <f>_xlfn.XLOOKUP(C3452,'様式Ⅲ－1(女子)'!$D$19:$D$89,'様式Ⅲ－1(女子)'!$J$19:$J$89)</f>
        <v>0</v>
      </c>
    </row>
    <row r="3453" spans="1:9">
      <c r="A3453" s="265">
        <v>5452</v>
      </c>
      <c r="I3453" s="28">
        <f>_xlfn.XLOOKUP(C3453,'様式Ⅲ－1(女子)'!$D$19:$D$89,'様式Ⅲ－1(女子)'!$J$19:$J$89)</f>
        <v>0</v>
      </c>
    </row>
    <row r="3454" spans="1:9">
      <c r="A3454" s="265">
        <v>5453</v>
      </c>
      <c r="I3454" s="28">
        <f>_xlfn.XLOOKUP(C3454,'様式Ⅲ－1(女子)'!$D$19:$D$89,'様式Ⅲ－1(女子)'!$J$19:$J$89)</f>
        <v>0</v>
      </c>
    </row>
    <row r="3455" spans="1:9">
      <c r="A3455" s="265">
        <v>5454</v>
      </c>
      <c r="I3455" s="28">
        <f>_xlfn.XLOOKUP(C3455,'様式Ⅲ－1(女子)'!$D$19:$D$89,'様式Ⅲ－1(女子)'!$J$19:$J$89)</f>
        <v>0</v>
      </c>
    </row>
    <row r="3456" spans="1:9">
      <c r="A3456" s="265">
        <v>5455</v>
      </c>
      <c r="I3456" s="28">
        <f>_xlfn.XLOOKUP(C3456,'様式Ⅲ－1(女子)'!$D$19:$D$89,'様式Ⅲ－1(女子)'!$J$19:$J$89)</f>
        <v>0</v>
      </c>
    </row>
    <row r="3457" spans="1:9">
      <c r="A3457" s="265">
        <v>5456</v>
      </c>
      <c r="I3457" s="28">
        <f>_xlfn.XLOOKUP(C3457,'様式Ⅲ－1(女子)'!$D$19:$D$89,'様式Ⅲ－1(女子)'!$J$19:$J$89)</f>
        <v>0</v>
      </c>
    </row>
    <row r="3458" spans="1:9">
      <c r="A3458" s="265">
        <v>5457</v>
      </c>
      <c r="I3458" s="28">
        <f>_xlfn.XLOOKUP(C3458,'様式Ⅲ－1(女子)'!$D$19:$D$89,'様式Ⅲ－1(女子)'!$J$19:$J$89)</f>
        <v>0</v>
      </c>
    </row>
    <row r="3459" spans="1:9">
      <c r="A3459" s="265">
        <v>5458</v>
      </c>
      <c r="I3459" s="28">
        <f>_xlfn.XLOOKUP(C3459,'様式Ⅲ－1(女子)'!$D$19:$D$89,'様式Ⅲ－1(女子)'!$J$19:$J$89)</f>
        <v>0</v>
      </c>
    </row>
    <row r="3460" spans="1:9">
      <c r="A3460" s="265">
        <v>5459</v>
      </c>
      <c r="I3460" s="28">
        <f>_xlfn.XLOOKUP(C3460,'様式Ⅲ－1(女子)'!$D$19:$D$89,'様式Ⅲ－1(女子)'!$J$19:$J$89)</f>
        <v>0</v>
      </c>
    </row>
    <row r="3461" spans="1:9">
      <c r="A3461" s="265">
        <v>5460</v>
      </c>
      <c r="I3461" s="28">
        <f>_xlfn.XLOOKUP(C3461,'様式Ⅲ－1(女子)'!$D$19:$D$89,'様式Ⅲ－1(女子)'!$J$19:$J$89)</f>
        <v>0</v>
      </c>
    </row>
    <row r="3462" spans="1:9">
      <c r="A3462" s="265">
        <v>5461</v>
      </c>
      <c r="I3462" s="28">
        <f>_xlfn.XLOOKUP(C3462,'様式Ⅲ－1(女子)'!$D$19:$D$89,'様式Ⅲ－1(女子)'!$J$19:$J$89)</f>
        <v>0</v>
      </c>
    </row>
    <row r="3463" spans="1:9">
      <c r="A3463" s="265">
        <v>5462</v>
      </c>
      <c r="I3463" s="28">
        <f>_xlfn.XLOOKUP(C3463,'様式Ⅲ－1(女子)'!$D$19:$D$89,'様式Ⅲ－1(女子)'!$J$19:$J$89)</f>
        <v>0</v>
      </c>
    </row>
    <row r="3464" spans="1:9">
      <c r="A3464" s="265">
        <v>5463</v>
      </c>
      <c r="I3464" s="28">
        <f>_xlfn.XLOOKUP(C3464,'様式Ⅲ－1(女子)'!$D$19:$D$89,'様式Ⅲ－1(女子)'!$J$19:$J$89)</f>
        <v>0</v>
      </c>
    </row>
    <row r="3465" spans="1:9">
      <c r="A3465" s="265">
        <v>5464</v>
      </c>
      <c r="I3465" s="28">
        <f>_xlfn.XLOOKUP(C3465,'様式Ⅲ－1(女子)'!$D$19:$D$89,'様式Ⅲ－1(女子)'!$J$19:$J$89)</f>
        <v>0</v>
      </c>
    </row>
    <row r="3466" spans="1:9">
      <c r="A3466" s="265">
        <v>5465</v>
      </c>
      <c r="I3466" s="28">
        <f>_xlfn.XLOOKUP(C3466,'様式Ⅲ－1(女子)'!$D$19:$D$89,'様式Ⅲ－1(女子)'!$J$19:$J$89)</f>
        <v>0</v>
      </c>
    </row>
    <row r="3467" spans="1:9">
      <c r="A3467" s="265">
        <v>5466</v>
      </c>
      <c r="I3467" s="28">
        <f>_xlfn.XLOOKUP(C3467,'様式Ⅲ－1(女子)'!$D$19:$D$89,'様式Ⅲ－1(女子)'!$J$19:$J$89)</f>
        <v>0</v>
      </c>
    </row>
    <row r="3468" spans="1:9">
      <c r="A3468" s="265">
        <v>5467</v>
      </c>
      <c r="I3468" s="28">
        <f>_xlfn.XLOOKUP(C3468,'様式Ⅲ－1(女子)'!$D$19:$D$89,'様式Ⅲ－1(女子)'!$J$19:$J$89)</f>
        <v>0</v>
      </c>
    </row>
    <row r="3469" spans="1:9">
      <c r="A3469" s="265">
        <v>5468</v>
      </c>
      <c r="I3469" s="28">
        <f>_xlfn.XLOOKUP(C3469,'様式Ⅲ－1(女子)'!$D$19:$D$89,'様式Ⅲ－1(女子)'!$J$19:$J$89)</f>
        <v>0</v>
      </c>
    </row>
    <row r="3470" spans="1:9">
      <c r="A3470" s="265">
        <v>5469</v>
      </c>
      <c r="I3470" s="28">
        <f>_xlfn.XLOOKUP(C3470,'様式Ⅲ－1(女子)'!$D$19:$D$89,'様式Ⅲ－1(女子)'!$J$19:$J$89)</f>
        <v>0</v>
      </c>
    </row>
    <row r="3471" spans="1:9">
      <c r="A3471" s="265">
        <v>5470</v>
      </c>
      <c r="I3471" s="28">
        <f>_xlfn.XLOOKUP(C3471,'様式Ⅲ－1(女子)'!$D$19:$D$89,'様式Ⅲ－1(女子)'!$J$19:$J$89)</f>
        <v>0</v>
      </c>
    </row>
    <row r="3472" spans="1:9">
      <c r="A3472" s="265">
        <v>5471</v>
      </c>
      <c r="I3472" s="28">
        <f>_xlfn.XLOOKUP(C3472,'様式Ⅲ－1(女子)'!$D$19:$D$89,'様式Ⅲ－1(女子)'!$J$19:$J$89)</f>
        <v>0</v>
      </c>
    </row>
    <row r="3473" spans="1:9">
      <c r="A3473" s="265">
        <v>5472</v>
      </c>
      <c r="I3473" s="28">
        <f>_xlfn.XLOOKUP(C3473,'様式Ⅲ－1(女子)'!$D$19:$D$89,'様式Ⅲ－1(女子)'!$J$19:$J$89)</f>
        <v>0</v>
      </c>
    </row>
    <row r="3474" spans="1:9">
      <c r="A3474" s="265">
        <v>5473</v>
      </c>
      <c r="I3474" s="28">
        <f>_xlfn.XLOOKUP(C3474,'様式Ⅲ－1(女子)'!$D$19:$D$89,'様式Ⅲ－1(女子)'!$J$19:$J$89)</f>
        <v>0</v>
      </c>
    </row>
    <row r="3475" spans="1:9">
      <c r="A3475" s="265">
        <v>5474</v>
      </c>
      <c r="I3475" s="28">
        <f>_xlfn.XLOOKUP(C3475,'様式Ⅲ－1(女子)'!$D$19:$D$89,'様式Ⅲ－1(女子)'!$J$19:$J$89)</f>
        <v>0</v>
      </c>
    </row>
    <row r="3476" spans="1:9">
      <c r="A3476" s="265">
        <v>5475</v>
      </c>
      <c r="I3476" s="28">
        <f>_xlfn.XLOOKUP(C3476,'様式Ⅲ－1(女子)'!$D$19:$D$89,'様式Ⅲ－1(女子)'!$J$19:$J$89)</f>
        <v>0</v>
      </c>
    </row>
    <row r="3477" spans="1:9">
      <c r="A3477" s="265">
        <v>5476</v>
      </c>
      <c r="I3477" s="28">
        <f>_xlfn.XLOOKUP(C3477,'様式Ⅲ－1(女子)'!$D$19:$D$89,'様式Ⅲ－1(女子)'!$J$19:$J$89)</f>
        <v>0</v>
      </c>
    </row>
    <row r="3478" spans="1:9">
      <c r="A3478" s="265">
        <v>5477</v>
      </c>
      <c r="I3478" s="28">
        <f>_xlfn.XLOOKUP(C3478,'様式Ⅲ－1(女子)'!$D$19:$D$89,'様式Ⅲ－1(女子)'!$J$19:$J$89)</f>
        <v>0</v>
      </c>
    </row>
    <row r="3479" spans="1:9">
      <c r="A3479" s="265">
        <v>5478</v>
      </c>
      <c r="I3479" s="28">
        <f>_xlfn.XLOOKUP(C3479,'様式Ⅲ－1(女子)'!$D$19:$D$89,'様式Ⅲ－1(女子)'!$J$19:$J$89)</f>
        <v>0</v>
      </c>
    </row>
    <row r="3480" spans="1:9">
      <c r="A3480" s="265">
        <v>5479</v>
      </c>
      <c r="I3480" s="28">
        <f>_xlfn.XLOOKUP(C3480,'様式Ⅲ－1(女子)'!$D$19:$D$89,'様式Ⅲ－1(女子)'!$J$19:$J$89)</f>
        <v>0</v>
      </c>
    </row>
    <row r="3481" spans="1:9">
      <c r="A3481" s="265">
        <v>5480</v>
      </c>
      <c r="I3481" s="28">
        <f>_xlfn.XLOOKUP(C3481,'様式Ⅲ－1(女子)'!$D$19:$D$89,'様式Ⅲ－1(女子)'!$J$19:$J$89)</f>
        <v>0</v>
      </c>
    </row>
    <row r="3482" spans="1:9">
      <c r="A3482" s="265">
        <v>5481</v>
      </c>
      <c r="I3482" s="28">
        <f>_xlfn.XLOOKUP(C3482,'様式Ⅲ－1(女子)'!$D$19:$D$89,'様式Ⅲ－1(女子)'!$J$19:$J$89)</f>
        <v>0</v>
      </c>
    </row>
    <row r="3483" spans="1:9">
      <c r="A3483" s="265">
        <v>5482</v>
      </c>
      <c r="I3483" s="28">
        <f>_xlfn.XLOOKUP(C3483,'様式Ⅲ－1(女子)'!$D$19:$D$89,'様式Ⅲ－1(女子)'!$J$19:$J$89)</f>
        <v>0</v>
      </c>
    </row>
    <row r="3484" spans="1:9">
      <c r="A3484" s="265">
        <v>5483</v>
      </c>
      <c r="I3484" s="28">
        <f>_xlfn.XLOOKUP(C3484,'様式Ⅲ－1(女子)'!$D$19:$D$89,'様式Ⅲ－1(女子)'!$J$19:$J$89)</f>
        <v>0</v>
      </c>
    </row>
    <row r="3485" spans="1:9">
      <c r="A3485" s="265">
        <v>5484</v>
      </c>
      <c r="I3485" s="28">
        <f>_xlfn.XLOOKUP(C3485,'様式Ⅲ－1(女子)'!$D$19:$D$89,'様式Ⅲ－1(女子)'!$J$19:$J$89)</f>
        <v>0</v>
      </c>
    </row>
    <row r="3486" spans="1:9">
      <c r="A3486" s="265">
        <v>5485</v>
      </c>
      <c r="I3486" s="28">
        <f>_xlfn.XLOOKUP(C3486,'様式Ⅲ－1(女子)'!$D$19:$D$89,'様式Ⅲ－1(女子)'!$J$19:$J$89)</f>
        <v>0</v>
      </c>
    </row>
    <row r="3487" spans="1:9">
      <c r="A3487" s="265">
        <v>5486</v>
      </c>
      <c r="I3487" s="28">
        <f>_xlfn.XLOOKUP(C3487,'様式Ⅲ－1(女子)'!$D$19:$D$89,'様式Ⅲ－1(女子)'!$J$19:$J$89)</f>
        <v>0</v>
      </c>
    </row>
    <row r="3488" spans="1:9">
      <c r="A3488" s="265">
        <v>5487</v>
      </c>
      <c r="I3488" s="28">
        <f>_xlfn.XLOOKUP(C3488,'様式Ⅲ－1(女子)'!$D$19:$D$89,'様式Ⅲ－1(女子)'!$J$19:$J$89)</f>
        <v>0</v>
      </c>
    </row>
    <row r="3489" spans="1:9">
      <c r="A3489" s="265">
        <v>5488</v>
      </c>
      <c r="I3489" s="28">
        <f>_xlfn.XLOOKUP(C3489,'様式Ⅲ－1(女子)'!$D$19:$D$89,'様式Ⅲ－1(女子)'!$J$19:$J$89)</f>
        <v>0</v>
      </c>
    </row>
    <row r="3490" spans="1:9">
      <c r="A3490" s="265">
        <v>5489</v>
      </c>
      <c r="I3490" s="28">
        <f>_xlfn.XLOOKUP(C3490,'様式Ⅲ－1(女子)'!$D$19:$D$89,'様式Ⅲ－1(女子)'!$J$19:$J$89)</f>
        <v>0</v>
      </c>
    </row>
    <row r="3491" spans="1:9">
      <c r="A3491" s="265">
        <v>5490</v>
      </c>
      <c r="I3491" s="28">
        <f>_xlfn.XLOOKUP(C3491,'様式Ⅲ－1(女子)'!$D$19:$D$89,'様式Ⅲ－1(女子)'!$J$19:$J$89)</f>
        <v>0</v>
      </c>
    </row>
    <row r="3492" spans="1:9">
      <c r="A3492" s="265">
        <v>5491</v>
      </c>
      <c r="I3492" s="28">
        <f>_xlfn.XLOOKUP(C3492,'様式Ⅲ－1(女子)'!$D$19:$D$89,'様式Ⅲ－1(女子)'!$J$19:$J$89)</f>
        <v>0</v>
      </c>
    </row>
    <row r="3493" spans="1:9">
      <c r="A3493" s="265">
        <v>5492</v>
      </c>
      <c r="I3493" s="28">
        <f>_xlfn.XLOOKUP(C3493,'様式Ⅲ－1(女子)'!$D$19:$D$89,'様式Ⅲ－1(女子)'!$J$19:$J$89)</f>
        <v>0</v>
      </c>
    </row>
    <row r="3494" spans="1:9">
      <c r="A3494" s="265">
        <v>5493</v>
      </c>
      <c r="I3494" s="28">
        <f>_xlfn.XLOOKUP(C3494,'様式Ⅲ－1(女子)'!$D$19:$D$89,'様式Ⅲ－1(女子)'!$J$19:$J$89)</f>
        <v>0</v>
      </c>
    </row>
    <row r="3495" spans="1:9">
      <c r="A3495" s="265">
        <v>5494</v>
      </c>
      <c r="I3495" s="28">
        <f>_xlfn.XLOOKUP(C3495,'様式Ⅲ－1(女子)'!$D$19:$D$89,'様式Ⅲ－1(女子)'!$J$19:$J$89)</f>
        <v>0</v>
      </c>
    </row>
    <row r="3496" spans="1:9">
      <c r="A3496" s="265">
        <v>5495</v>
      </c>
      <c r="I3496" s="28">
        <f>_xlfn.XLOOKUP(C3496,'様式Ⅲ－1(女子)'!$D$19:$D$89,'様式Ⅲ－1(女子)'!$J$19:$J$89)</f>
        <v>0</v>
      </c>
    </row>
    <row r="3497" spans="1:9">
      <c r="A3497" s="265">
        <v>5496</v>
      </c>
      <c r="I3497" s="28">
        <f>_xlfn.XLOOKUP(C3497,'様式Ⅲ－1(女子)'!$D$19:$D$89,'様式Ⅲ－1(女子)'!$J$19:$J$89)</f>
        <v>0</v>
      </c>
    </row>
    <row r="3498" spans="1:9">
      <c r="A3498" s="265">
        <v>5497</v>
      </c>
      <c r="I3498" s="28">
        <f>_xlfn.XLOOKUP(C3498,'様式Ⅲ－1(女子)'!$D$19:$D$89,'様式Ⅲ－1(女子)'!$J$19:$J$89)</f>
        <v>0</v>
      </c>
    </row>
    <row r="3499" spans="1:9">
      <c r="A3499" s="265">
        <v>5498</v>
      </c>
      <c r="I3499" s="28">
        <f>_xlfn.XLOOKUP(C3499,'様式Ⅲ－1(女子)'!$D$19:$D$89,'様式Ⅲ－1(女子)'!$J$19:$J$89)</f>
        <v>0</v>
      </c>
    </row>
    <row r="3500" spans="1:9">
      <c r="A3500" s="265">
        <v>5499</v>
      </c>
      <c r="I3500" s="28">
        <f>_xlfn.XLOOKUP(C3500,'様式Ⅲ－1(女子)'!$D$19:$D$89,'様式Ⅲ－1(女子)'!$J$19:$J$89)</f>
        <v>0</v>
      </c>
    </row>
    <row r="3501" spans="1:9">
      <c r="A3501" s="265">
        <v>5500</v>
      </c>
      <c r="I3501" s="28">
        <f>_xlfn.XLOOKUP(C3501,'様式Ⅲ－1(女子)'!$D$19:$D$89,'様式Ⅲ－1(女子)'!$J$19:$J$89)</f>
        <v>0</v>
      </c>
    </row>
    <row r="3502" spans="1:9">
      <c r="A3502" s="265">
        <v>5501</v>
      </c>
      <c r="I3502" s="28">
        <f>_xlfn.XLOOKUP(C3502,'様式Ⅲ－1(女子)'!$D$19:$D$89,'様式Ⅲ－1(女子)'!$J$19:$J$89)</f>
        <v>0</v>
      </c>
    </row>
    <row r="3503" spans="1:9">
      <c r="A3503" s="265">
        <v>5502</v>
      </c>
      <c r="I3503" s="28">
        <f>_xlfn.XLOOKUP(C3503,'様式Ⅲ－1(女子)'!$D$19:$D$89,'様式Ⅲ－1(女子)'!$J$19:$J$89)</f>
        <v>0</v>
      </c>
    </row>
    <row r="3504" spans="1:9">
      <c r="A3504" s="265">
        <v>5503</v>
      </c>
      <c r="I3504" s="28">
        <f>_xlfn.XLOOKUP(C3504,'様式Ⅲ－1(女子)'!$D$19:$D$89,'様式Ⅲ－1(女子)'!$J$19:$J$89)</f>
        <v>0</v>
      </c>
    </row>
    <row r="3505" spans="1:9">
      <c r="A3505" s="265">
        <v>5504</v>
      </c>
      <c r="I3505" s="28">
        <f>_xlfn.XLOOKUP(C3505,'様式Ⅲ－1(女子)'!$D$19:$D$89,'様式Ⅲ－1(女子)'!$J$19:$J$89)</f>
        <v>0</v>
      </c>
    </row>
    <row r="3506" spans="1:9">
      <c r="A3506" s="265">
        <v>5505</v>
      </c>
      <c r="I3506" s="28">
        <f>_xlfn.XLOOKUP(C3506,'様式Ⅲ－1(女子)'!$D$19:$D$89,'様式Ⅲ－1(女子)'!$J$19:$J$89)</f>
        <v>0</v>
      </c>
    </row>
    <row r="3507" spans="1:9">
      <c r="A3507" s="265">
        <v>5506</v>
      </c>
      <c r="I3507" s="28">
        <f>_xlfn.XLOOKUP(C3507,'様式Ⅲ－1(女子)'!$D$19:$D$89,'様式Ⅲ－1(女子)'!$J$19:$J$89)</f>
        <v>0</v>
      </c>
    </row>
    <row r="3508" spans="1:9">
      <c r="A3508" s="265">
        <v>5507</v>
      </c>
      <c r="I3508" s="28">
        <f>_xlfn.XLOOKUP(C3508,'様式Ⅲ－1(女子)'!$D$19:$D$89,'様式Ⅲ－1(女子)'!$J$19:$J$89)</f>
        <v>0</v>
      </c>
    </row>
    <row r="3509" spans="1:9">
      <c r="A3509" s="265">
        <v>5508</v>
      </c>
      <c r="I3509" s="28">
        <f>_xlfn.XLOOKUP(C3509,'様式Ⅲ－1(女子)'!$D$19:$D$89,'様式Ⅲ－1(女子)'!$J$19:$J$89)</f>
        <v>0</v>
      </c>
    </row>
    <row r="3510" spans="1:9">
      <c r="A3510" s="265">
        <v>5509</v>
      </c>
      <c r="I3510" s="28">
        <f>_xlfn.XLOOKUP(C3510,'様式Ⅲ－1(女子)'!$D$19:$D$89,'様式Ⅲ－1(女子)'!$J$19:$J$89)</f>
        <v>0</v>
      </c>
    </row>
    <row r="3511" spans="1:9">
      <c r="A3511" s="265">
        <v>5510</v>
      </c>
      <c r="I3511" s="28">
        <f>_xlfn.XLOOKUP(C3511,'様式Ⅲ－1(女子)'!$D$19:$D$89,'様式Ⅲ－1(女子)'!$J$19:$J$89)</f>
        <v>0</v>
      </c>
    </row>
    <row r="3512" spans="1:9">
      <c r="A3512" s="265">
        <v>5511</v>
      </c>
      <c r="I3512" s="28">
        <f>_xlfn.XLOOKUP(C3512,'様式Ⅲ－1(女子)'!$D$19:$D$89,'様式Ⅲ－1(女子)'!$J$19:$J$89)</f>
        <v>0</v>
      </c>
    </row>
    <row r="3513" spans="1:9">
      <c r="A3513" s="265">
        <v>5512</v>
      </c>
      <c r="I3513" s="28">
        <f>_xlfn.XLOOKUP(C3513,'様式Ⅲ－1(女子)'!$D$19:$D$89,'様式Ⅲ－1(女子)'!$J$19:$J$89)</f>
        <v>0</v>
      </c>
    </row>
    <row r="3514" spans="1:9">
      <c r="A3514" s="265">
        <v>5513</v>
      </c>
      <c r="I3514" s="28">
        <f>_xlfn.XLOOKUP(C3514,'様式Ⅲ－1(女子)'!$D$19:$D$89,'様式Ⅲ－1(女子)'!$J$19:$J$89)</f>
        <v>0</v>
      </c>
    </row>
    <row r="3515" spans="1:9">
      <c r="A3515" s="265">
        <v>5514</v>
      </c>
      <c r="I3515" s="28">
        <f>_xlfn.XLOOKUP(C3515,'様式Ⅲ－1(女子)'!$D$19:$D$89,'様式Ⅲ－1(女子)'!$J$19:$J$89)</f>
        <v>0</v>
      </c>
    </row>
    <row r="3516" spans="1:9">
      <c r="A3516" s="265">
        <v>5515</v>
      </c>
      <c r="I3516" s="28">
        <f>_xlfn.XLOOKUP(C3516,'様式Ⅲ－1(女子)'!$D$19:$D$89,'様式Ⅲ－1(女子)'!$J$19:$J$89)</f>
        <v>0</v>
      </c>
    </row>
    <row r="3517" spans="1:9">
      <c r="A3517" s="265">
        <v>5516</v>
      </c>
      <c r="I3517" s="28">
        <f>_xlfn.XLOOKUP(C3517,'様式Ⅲ－1(女子)'!$D$19:$D$89,'様式Ⅲ－1(女子)'!$J$19:$J$89)</f>
        <v>0</v>
      </c>
    </row>
    <row r="3518" spans="1:9">
      <c r="A3518" s="265">
        <v>5517</v>
      </c>
      <c r="I3518" s="28">
        <f>_xlfn.XLOOKUP(C3518,'様式Ⅲ－1(女子)'!$D$19:$D$89,'様式Ⅲ－1(女子)'!$J$19:$J$89)</f>
        <v>0</v>
      </c>
    </row>
    <row r="3519" spans="1:9">
      <c r="A3519" s="265">
        <v>5518</v>
      </c>
      <c r="I3519" s="28">
        <f>_xlfn.XLOOKUP(C3519,'様式Ⅲ－1(女子)'!$D$19:$D$89,'様式Ⅲ－1(女子)'!$J$19:$J$89)</f>
        <v>0</v>
      </c>
    </row>
    <row r="3520" spans="1:9">
      <c r="A3520" s="265">
        <v>5519</v>
      </c>
      <c r="I3520" s="28">
        <f>_xlfn.XLOOKUP(C3520,'様式Ⅲ－1(女子)'!$D$19:$D$89,'様式Ⅲ－1(女子)'!$J$19:$J$89)</f>
        <v>0</v>
      </c>
    </row>
    <row r="3521" spans="1:9">
      <c r="A3521" s="265">
        <v>5520</v>
      </c>
      <c r="I3521" s="28">
        <f>_xlfn.XLOOKUP(C3521,'様式Ⅲ－1(女子)'!$D$19:$D$89,'様式Ⅲ－1(女子)'!$J$19:$J$89)</f>
        <v>0</v>
      </c>
    </row>
    <row r="3522" spans="1:9">
      <c r="A3522" s="265">
        <v>5521</v>
      </c>
      <c r="I3522" s="28">
        <f>_xlfn.XLOOKUP(C3522,'様式Ⅲ－1(女子)'!$D$19:$D$89,'様式Ⅲ－1(女子)'!$J$19:$J$89)</f>
        <v>0</v>
      </c>
    </row>
    <row r="3523" spans="1:9">
      <c r="A3523" s="265">
        <v>5522</v>
      </c>
      <c r="I3523" s="28">
        <f>_xlfn.XLOOKUP(C3523,'様式Ⅲ－1(女子)'!$D$19:$D$89,'様式Ⅲ－1(女子)'!$J$19:$J$89)</f>
        <v>0</v>
      </c>
    </row>
    <row r="3524" spans="1:9">
      <c r="A3524" s="265">
        <v>5523</v>
      </c>
      <c r="I3524" s="28">
        <f>_xlfn.XLOOKUP(C3524,'様式Ⅲ－1(女子)'!$D$19:$D$89,'様式Ⅲ－1(女子)'!$J$19:$J$89)</f>
        <v>0</v>
      </c>
    </row>
    <row r="3525" spans="1:9">
      <c r="A3525" s="265">
        <v>5524</v>
      </c>
      <c r="I3525" s="28">
        <f>_xlfn.XLOOKUP(C3525,'様式Ⅲ－1(女子)'!$D$19:$D$89,'様式Ⅲ－1(女子)'!$J$19:$J$89)</f>
        <v>0</v>
      </c>
    </row>
    <row r="3526" spans="1:9">
      <c r="A3526" s="265">
        <v>5525</v>
      </c>
      <c r="I3526" s="28">
        <f>_xlfn.XLOOKUP(C3526,'様式Ⅲ－1(女子)'!$D$19:$D$89,'様式Ⅲ－1(女子)'!$J$19:$J$89)</f>
        <v>0</v>
      </c>
    </row>
    <row r="3527" spans="1:9">
      <c r="A3527" s="265">
        <v>5526</v>
      </c>
      <c r="I3527" s="28">
        <f>_xlfn.XLOOKUP(C3527,'様式Ⅲ－1(女子)'!$D$19:$D$89,'様式Ⅲ－1(女子)'!$J$19:$J$89)</f>
        <v>0</v>
      </c>
    </row>
    <row r="3528" spans="1:9">
      <c r="A3528" s="265">
        <v>5527</v>
      </c>
      <c r="I3528" s="28">
        <f>_xlfn.XLOOKUP(C3528,'様式Ⅲ－1(女子)'!$D$19:$D$89,'様式Ⅲ－1(女子)'!$J$19:$J$89)</f>
        <v>0</v>
      </c>
    </row>
    <row r="3529" spans="1:9">
      <c r="A3529" s="265">
        <v>5528</v>
      </c>
      <c r="I3529" s="28">
        <f>_xlfn.XLOOKUP(C3529,'様式Ⅲ－1(女子)'!$D$19:$D$89,'様式Ⅲ－1(女子)'!$J$19:$J$89)</f>
        <v>0</v>
      </c>
    </row>
    <row r="3530" spans="1:9">
      <c r="A3530" s="265">
        <v>5529</v>
      </c>
      <c r="I3530" s="28">
        <f>_xlfn.XLOOKUP(C3530,'様式Ⅲ－1(女子)'!$D$19:$D$89,'様式Ⅲ－1(女子)'!$J$19:$J$89)</f>
        <v>0</v>
      </c>
    </row>
    <row r="3531" spans="1:9">
      <c r="A3531" s="265">
        <v>5530</v>
      </c>
      <c r="I3531" s="28">
        <f>_xlfn.XLOOKUP(C3531,'様式Ⅲ－1(女子)'!$D$19:$D$89,'様式Ⅲ－1(女子)'!$J$19:$J$89)</f>
        <v>0</v>
      </c>
    </row>
    <row r="3532" spans="1:9">
      <c r="A3532" s="265">
        <v>5531</v>
      </c>
      <c r="I3532" s="28">
        <f>_xlfn.XLOOKUP(C3532,'様式Ⅲ－1(女子)'!$D$19:$D$89,'様式Ⅲ－1(女子)'!$J$19:$J$89)</f>
        <v>0</v>
      </c>
    </row>
    <row r="3533" spans="1:9">
      <c r="A3533" s="265">
        <v>5532</v>
      </c>
      <c r="I3533" s="28">
        <f>_xlfn.XLOOKUP(C3533,'様式Ⅲ－1(女子)'!$D$19:$D$89,'様式Ⅲ－1(女子)'!$J$19:$J$89)</f>
        <v>0</v>
      </c>
    </row>
    <row r="3534" spans="1:9">
      <c r="A3534" s="265">
        <v>5533</v>
      </c>
      <c r="I3534" s="28">
        <f>_xlfn.XLOOKUP(C3534,'様式Ⅲ－1(女子)'!$D$19:$D$89,'様式Ⅲ－1(女子)'!$J$19:$J$89)</f>
        <v>0</v>
      </c>
    </row>
    <row r="3535" spans="1:9">
      <c r="A3535" s="265">
        <v>5534</v>
      </c>
      <c r="I3535" s="28">
        <f>_xlfn.XLOOKUP(C3535,'様式Ⅲ－1(女子)'!$D$19:$D$89,'様式Ⅲ－1(女子)'!$J$19:$J$89)</f>
        <v>0</v>
      </c>
    </row>
    <row r="3536" spans="1:9">
      <c r="A3536" s="265">
        <v>5535</v>
      </c>
      <c r="I3536" s="28">
        <f>_xlfn.XLOOKUP(C3536,'様式Ⅲ－1(女子)'!$D$19:$D$89,'様式Ⅲ－1(女子)'!$J$19:$J$89)</f>
        <v>0</v>
      </c>
    </row>
    <row r="3537" spans="1:9">
      <c r="A3537" s="265">
        <v>5536</v>
      </c>
      <c r="I3537" s="28">
        <f>_xlfn.XLOOKUP(C3537,'様式Ⅲ－1(女子)'!$D$19:$D$89,'様式Ⅲ－1(女子)'!$J$19:$J$89)</f>
        <v>0</v>
      </c>
    </row>
    <row r="3538" spans="1:9">
      <c r="A3538" s="265">
        <v>5537</v>
      </c>
      <c r="I3538" s="28">
        <f>_xlfn.XLOOKUP(C3538,'様式Ⅲ－1(女子)'!$D$19:$D$89,'様式Ⅲ－1(女子)'!$J$19:$J$89)</f>
        <v>0</v>
      </c>
    </row>
    <row r="3539" spans="1:9">
      <c r="A3539" s="265">
        <v>5538</v>
      </c>
      <c r="I3539" s="28">
        <f>_xlfn.XLOOKUP(C3539,'様式Ⅲ－1(女子)'!$D$19:$D$89,'様式Ⅲ－1(女子)'!$J$19:$J$89)</f>
        <v>0</v>
      </c>
    </row>
    <row r="3540" spans="1:9">
      <c r="A3540" s="265">
        <v>5539</v>
      </c>
      <c r="I3540" s="28">
        <f>_xlfn.XLOOKUP(C3540,'様式Ⅲ－1(女子)'!$D$19:$D$89,'様式Ⅲ－1(女子)'!$J$19:$J$89)</f>
        <v>0</v>
      </c>
    </row>
    <row r="3541" spans="1:9">
      <c r="A3541" s="265">
        <v>5540</v>
      </c>
      <c r="I3541" s="28">
        <f>_xlfn.XLOOKUP(C3541,'様式Ⅲ－1(女子)'!$D$19:$D$89,'様式Ⅲ－1(女子)'!$J$19:$J$89)</f>
        <v>0</v>
      </c>
    </row>
    <row r="3542" spans="1:9">
      <c r="A3542" s="265">
        <v>5541</v>
      </c>
      <c r="I3542" s="28">
        <f>_xlfn.XLOOKUP(C3542,'様式Ⅲ－1(女子)'!$D$19:$D$89,'様式Ⅲ－1(女子)'!$J$19:$J$89)</f>
        <v>0</v>
      </c>
    </row>
    <row r="3543" spans="1:9">
      <c r="A3543" s="265">
        <v>5542</v>
      </c>
      <c r="I3543" s="28">
        <f>_xlfn.XLOOKUP(C3543,'様式Ⅲ－1(女子)'!$D$19:$D$89,'様式Ⅲ－1(女子)'!$J$19:$J$89)</f>
        <v>0</v>
      </c>
    </row>
    <row r="3544" spans="1:9">
      <c r="A3544" s="265">
        <v>5543</v>
      </c>
      <c r="I3544" s="28">
        <f>_xlfn.XLOOKUP(C3544,'様式Ⅲ－1(女子)'!$D$19:$D$89,'様式Ⅲ－1(女子)'!$J$19:$J$89)</f>
        <v>0</v>
      </c>
    </row>
    <row r="3545" spans="1:9">
      <c r="A3545" s="265">
        <v>5544</v>
      </c>
      <c r="I3545" s="28">
        <f>_xlfn.XLOOKUP(C3545,'様式Ⅲ－1(女子)'!$D$19:$D$89,'様式Ⅲ－1(女子)'!$J$19:$J$89)</f>
        <v>0</v>
      </c>
    </row>
    <row r="3546" spans="1:9">
      <c r="A3546" s="265">
        <v>5545</v>
      </c>
      <c r="I3546" s="28">
        <f>_xlfn.XLOOKUP(C3546,'様式Ⅲ－1(女子)'!$D$19:$D$89,'様式Ⅲ－1(女子)'!$J$19:$J$89)</f>
        <v>0</v>
      </c>
    </row>
    <row r="3547" spans="1:9">
      <c r="A3547" s="265">
        <v>5546</v>
      </c>
      <c r="I3547" s="28">
        <f>_xlfn.XLOOKUP(C3547,'様式Ⅲ－1(女子)'!$D$19:$D$89,'様式Ⅲ－1(女子)'!$J$19:$J$89)</f>
        <v>0</v>
      </c>
    </row>
    <row r="3548" spans="1:9">
      <c r="A3548" s="265">
        <v>5547</v>
      </c>
      <c r="I3548" s="28">
        <f>_xlfn.XLOOKUP(C3548,'様式Ⅲ－1(女子)'!$D$19:$D$89,'様式Ⅲ－1(女子)'!$J$19:$J$89)</f>
        <v>0</v>
      </c>
    </row>
    <row r="3549" spans="1:9">
      <c r="A3549" s="265">
        <v>5548</v>
      </c>
      <c r="I3549" s="28">
        <f>_xlfn.XLOOKUP(C3549,'様式Ⅲ－1(女子)'!$D$19:$D$89,'様式Ⅲ－1(女子)'!$J$19:$J$89)</f>
        <v>0</v>
      </c>
    </row>
    <row r="3550" spans="1:9">
      <c r="A3550" s="265">
        <v>5549</v>
      </c>
      <c r="I3550" s="28">
        <f>_xlfn.XLOOKUP(C3550,'様式Ⅲ－1(女子)'!$D$19:$D$89,'様式Ⅲ－1(女子)'!$J$19:$J$89)</f>
        <v>0</v>
      </c>
    </row>
    <row r="3551" spans="1:9">
      <c r="A3551" s="265">
        <v>5550</v>
      </c>
      <c r="I3551" s="28">
        <f>_xlfn.XLOOKUP(C3551,'様式Ⅲ－1(女子)'!$D$19:$D$89,'様式Ⅲ－1(女子)'!$J$19:$J$89)</f>
        <v>0</v>
      </c>
    </row>
    <row r="3552" spans="1:9">
      <c r="A3552" s="265">
        <v>5551</v>
      </c>
      <c r="I3552" s="28">
        <f>_xlfn.XLOOKUP(C3552,'様式Ⅲ－1(女子)'!$D$19:$D$89,'様式Ⅲ－1(女子)'!$J$19:$J$89)</f>
        <v>0</v>
      </c>
    </row>
    <row r="3553" spans="1:9">
      <c r="A3553" s="265">
        <v>5552</v>
      </c>
      <c r="I3553" s="28">
        <f>_xlfn.XLOOKUP(C3553,'様式Ⅲ－1(女子)'!$D$19:$D$89,'様式Ⅲ－1(女子)'!$J$19:$J$89)</f>
        <v>0</v>
      </c>
    </row>
    <row r="3554" spans="1:9">
      <c r="A3554" s="265">
        <v>5553</v>
      </c>
      <c r="I3554" s="28">
        <f>_xlfn.XLOOKUP(C3554,'様式Ⅲ－1(女子)'!$D$19:$D$89,'様式Ⅲ－1(女子)'!$J$19:$J$89)</f>
        <v>0</v>
      </c>
    </row>
    <row r="3555" spans="1:9">
      <c r="A3555" s="265">
        <v>5554</v>
      </c>
      <c r="I3555" s="28">
        <f>_xlfn.XLOOKUP(C3555,'様式Ⅲ－1(女子)'!$D$19:$D$89,'様式Ⅲ－1(女子)'!$J$19:$J$89)</f>
        <v>0</v>
      </c>
    </row>
    <row r="3556" spans="1:9">
      <c r="A3556" s="265">
        <v>5555</v>
      </c>
      <c r="I3556" s="28">
        <f>_xlfn.XLOOKUP(C3556,'様式Ⅲ－1(女子)'!$D$19:$D$89,'様式Ⅲ－1(女子)'!$J$19:$J$89)</f>
        <v>0</v>
      </c>
    </row>
    <row r="3557" spans="1:9">
      <c r="A3557" s="265">
        <v>5556</v>
      </c>
      <c r="I3557" s="28">
        <f>_xlfn.XLOOKUP(C3557,'様式Ⅲ－1(女子)'!$D$19:$D$89,'様式Ⅲ－1(女子)'!$J$19:$J$89)</f>
        <v>0</v>
      </c>
    </row>
    <row r="3558" spans="1:9">
      <c r="A3558" s="265">
        <v>5557</v>
      </c>
      <c r="I3558" s="28">
        <f>_xlfn.XLOOKUP(C3558,'様式Ⅲ－1(女子)'!$D$19:$D$89,'様式Ⅲ－1(女子)'!$J$19:$J$89)</f>
        <v>0</v>
      </c>
    </row>
    <row r="3559" spans="1:9">
      <c r="A3559" s="265">
        <v>5558</v>
      </c>
      <c r="I3559" s="28">
        <f>_xlfn.XLOOKUP(C3559,'様式Ⅲ－1(女子)'!$D$19:$D$89,'様式Ⅲ－1(女子)'!$J$19:$J$89)</f>
        <v>0</v>
      </c>
    </row>
    <row r="3560" spans="1:9">
      <c r="A3560" s="265">
        <v>5559</v>
      </c>
      <c r="I3560" s="28">
        <f>_xlfn.XLOOKUP(C3560,'様式Ⅲ－1(女子)'!$D$19:$D$89,'様式Ⅲ－1(女子)'!$J$19:$J$89)</f>
        <v>0</v>
      </c>
    </row>
    <row r="3561" spans="1:9">
      <c r="A3561" s="265">
        <v>5560</v>
      </c>
      <c r="I3561" s="28">
        <f>_xlfn.XLOOKUP(C3561,'様式Ⅲ－1(女子)'!$D$19:$D$89,'様式Ⅲ－1(女子)'!$J$19:$J$89)</f>
        <v>0</v>
      </c>
    </row>
    <row r="3562" spans="1:9">
      <c r="A3562" s="265">
        <v>5561</v>
      </c>
      <c r="I3562" s="28">
        <f>_xlfn.XLOOKUP(C3562,'様式Ⅲ－1(女子)'!$D$19:$D$89,'様式Ⅲ－1(女子)'!$J$19:$J$89)</f>
        <v>0</v>
      </c>
    </row>
    <row r="3563" spans="1:9">
      <c r="A3563" s="265">
        <v>5562</v>
      </c>
      <c r="I3563" s="28">
        <f>_xlfn.XLOOKUP(C3563,'様式Ⅲ－1(女子)'!$D$19:$D$89,'様式Ⅲ－1(女子)'!$J$19:$J$89)</f>
        <v>0</v>
      </c>
    </row>
    <row r="3564" spans="1:9">
      <c r="A3564" s="265">
        <v>5563</v>
      </c>
      <c r="I3564" s="28">
        <f>_xlfn.XLOOKUP(C3564,'様式Ⅲ－1(女子)'!$D$19:$D$89,'様式Ⅲ－1(女子)'!$J$19:$J$89)</f>
        <v>0</v>
      </c>
    </row>
    <row r="3565" spans="1:9">
      <c r="A3565" s="265">
        <v>5564</v>
      </c>
      <c r="I3565" s="28">
        <f>_xlfn.XLOOKUP(C3565,'様式Ⅲ－1(女子)'!$D$19:$D$89,'様式Ⅲ－1(女子)'!$J$19:$J$89)</f>
        <v>0</v>
      </c>
    </row>
    <row r="3566" spans="1:9">
      <c r="A3566" s="265">
        <v>5565</v>
      </c>
      <c r="I3566" s="28">
        <f>_xlfn.XLOOKUP(C3566,'様式Ⅲ－1(女子)'!$D$19:$D$89,'様式Ⅲ－1(女子)'!$J$19:$J$89)</f>
        <v>0</v>
      </c>
    </row>
    <row r="3567" spans="1:9">
      <c r="A3567" s="265">
        <v>5566</v>
      </c>
      <c r="I3567" s="28">
        <f>_xlfn.XLOOKUP(C3567,'様式Ⅲ－1(女子)'!$D$19:$D$89,'様式Ⅲ－1(女子)'!$J$19:$J$89)</f>
        <v>0</v>
      </c>
    </row>
    <row r="3568" spans="1:9">
      <c r="A3568" s="265">
        <v>5567</v>
      </c>
      <c r="I3568" s="28">
        <f>_xlfn.XLOOKUP(C3568,'様式Ⅲ－1(女子)'!$D$19:$D$89,'様式Ⅲ－1(女子)'!$J$19:$J$89)</f>
        <v>0</v>
      </c>
    </row>
    <row r="3569" spans="1:9">
      <c r="A3569" s="265">
        <v>5568</v>
      </c>
      <c r="I3569" s="28">
        <f>_xlfn.XLOOKUP(C3569,'様式Ⅲ－1(女子)'!$D$19:$D$89,'様式Ⅲ－1(女子)'!$J$19:$J$89)</f>
        <v>0</v>
      </c>
    </row>
    <row r="3570" spans="1:9">
      <c r="A3570" s="265">
        <v>5569</v>
      </c>
      <c r="I3570" s="28">
        <f>_xlfn.XLOOKUP(C3570,'様式Ⅲ－1(女子)'!$D$19:$D$89,'様式Ⅲ－1(女子)'!$J$19:$J$89)</f>
        <v>0</v>
      </c>
    </row>
    <row r="3571" spans="1:9">
      <c r="A3571" s="265">
        <v>5570</v>
      </c>
      <c r="I3571" s="28">
        <f>_xlfn.XLOOKUP(C3571,'様式Ⅲ－1(女子)'!$D$19:$D$89,'様式Ⅲ－1(女子)'!$J$19:$J$89)</f>
        <v>0</v>
      </c>
    </row>
    <row r="3572" spans="1:9">
      <c r="A3572" s="265">
        <v>5571</v>
      </c>
      <c r="I3572" s="28">
        <f>_xlfn.XLOOKUP(C3572,'様式Ⅲ－1(女子)'!$D$19:$D$89,'様式Ⅲ－1(女子)'!$J$19:$J$89)</f>
        <v>0</v>
      </c>
    </row>
    <row r="3573" spans="1:9">
      <c r="A3573" s="265">
        <v>5572</v>
      </c>
      <c r="I3573" s="28">
        <f>_xlfn.XLOOKUP(C3573,'様式Ⅲ－1(女子)'!$D$19:$D$89,'様式Ⅲ－1(女子)'!$J$19:$J$89)</f>
        <v>0</v>
      </c>
    </row>
    <row r="3574" spans="1:9">
      <c r="A3574" s="265">
        <v>5573</v>
      </c>
      <c r="I3574" s="28">
        <f>_xlfn.XLOOKUP(C3574,'様式Ⅲ－1(女子)'!$D$19:$D$89,'様式Ⅲ－1(女子)'!$J$19:$J$89)</f>
        <v>0</v>
      </c>
    </row>
    <row r="3575" spans="1:9">
      <c r="A3575" s="265">
        <v>5574</v>
      </c>
      <c r="I3575" s="28">
        <f>_xlfn.XLOOKUP(C3575,'様式Ⅲ－1(女子)'!$D$19:$D$89,'様式Ⅲ－1(女子)'!$J$19:$J$89)</f>
        <v>0</v>
      </c>
    </row>
    <row r="3576" spans="1:9">
      <c r="A3576" s="265">
        <v>5575</v>
      </c>
      <c r="I3576" s="28">
        <f>_xlfn.XLOOKUP(C3576,'様式Ⅲ－1(女子)'!$D$19:$D$89,'様式Ⅲ－1(女子)'!$J$19:$J$89)</f>
        <v>0</v>
      </c>
    </row>
    <row r="3577" spans="1:9">
      <c r="A3577" s="265">
        <v>5576</v>
      </c>
      <c r="I3577" s="28">
        <f>_xlfn.XLOOKUP(C3577,'様式Ⅲ－1(女子)'!$D$19:$D$89,'様式Ⅲ－1(女子)'!$J$19:$J$89)</f>
        <v>0</v>
      </c>
    </row>
    <row r="3578" spans="1:9">
      <c r="A3578" s="265">
        <v>5577</v>
      </c>
      <c r="I3578" s="28">
        <f>_xlfn.XLOOKUP(C3578,'様式Ⅲ－1(女子)'!$D$19:$D$89,'様式Ⅲ－1(女子)'!$J$19:$J$89)</f>
        <v>0</v>
      </c>
    </row>
    <row r="3579" spans="1:9">
      <c r="A3579" s="265">
        <v>5578</v>
      </c>
      <c r="I3579" s="28">
        <f>_xlfn.XLOOKUP(C3579,'様式Ⅲ－1(女子)'!$D$19:$D$89,'様式Ⅲ－1(女子)'!$J$19:$J$89)</f>
        <v>0</v>
      </c>
    </row>
    <row r="3580" spans="1:9">
      <c r="A3580" s="265">
        <v>5579</v>
      </c>
      <c r="I3580" s="28">
        <f>_xlfn.XLOOKUP(C3580,'様式Ⅲ－1(女子)'!$D$19:$D$89,'様式Ⅲ－1(女子)'!$J$19:$J$89)</f>
        <v>0</v>
      </c>
    </row>
    <row r="3581" spans="1:9">
      <c r="A3581" s="265">
        <v>5580</v>
      </c>
      <c r="I3581" s="28">
        <f>_xlfn.XLOOKUP(C3581,'様式Ⅲ－1(女子)'!$D$19:$D$89,'様式Ⅲ－1(女子)'!$J$19:$J$89)</f>
        <v>0</v>
      </c>
    </row>
    <row r="3582" spans="1:9">
      <c r="A3582" s="265">
        <v>5581</v>
      </c>
      <c r="I3582" s="28">
        <f>_xlfn.XLOOKUP(C3582,'様式Ⅲ－1(女子)'!$D$19:$D$89,'様式Ⅲ－1(女子)'!$J$19:$J$89)</f>
        <v>0</v>
      </c>
    </row>
    <row r="3583" spans="1:9">
      <c r="A3583" s="265">
        <v>5582</v>
      </c>
      <c r="I3583" s="28">
        <f>_xlfn.XLOOKUP(C3583,'様式Ⅲ－1(女子)'!$D$19:$D$89,'様式Ⅲ－1(女子)'!$J$19:$J$89)</f>
        <v>0</v>
      </c>
    </row>
    <row r="3584" spans="1:9">
      <c r="A3584" s="265">
        <v>5583</v>
      </c>
      <c r="I3584" s="28">
        <f>_xlfn.XLOOKUP(C3584,'様式Ⅲ－1(女子)'!$D$19:$D$89,'様式Ⅲ－1(女子)'!$J$19:$J$89)</f>
        <v>0</v>
      </c>
    </row>
    <row r="3585" spans="1:9">
      <c r="A3585" s="265">
        <v>5584</v>
      </c>
      <c r="I3585" s="28">
        <f>_xlfn.XLOOKUP(C3585,'様式Ⅲ－1(女子)'!$D$19:$D$89,'様式Ⅲ－1(女子)'!$J$19:$J$89)</f>
        <v>0</v>
      </c>
    </row>
    <row r="3586" spans="1:9">
      <c r="A3586" s="265">
        <v>5585</v>
      </c>
      <c r="I3586" s="28">
        <f>_xlfn.XLOOKUP(C3586,'様式Ⅲ－1(女子)'!$D$19:$D$89,'様式Ⅲ－1(女子)'!$J$19:$J$89)</f>
        <v>0</v>
      </c>
    </row>
    <row r="3587" spans="1:9">
      <c r="A3587" s="265">
        <v>5586</v>
      </c>
      <c r="I3587" s="28">
        <f>_xlfn.XLOOKUP(C3587,'様式Ⅲ－1(女子)'!$D$19:$D$89,'様式Ⅲ－1(女子)'!$J$19:$J$89)</f>
        <v>0</v>
      </c>
    </row>
    <row r="3588" spans="1:9">
      <c r="A3588" s="265">
        <v>5587</v>
      </c>
      <c r="I3588" s="28">
        <f>_xlfn.XLOOKUP(C3588,'様式Ⅲ－1(女子)'!$D$19:$D$89,'様式Ⅲ－1(女子)'!$J$19:$J$89)</f>
        <v>0</v>
      </c>
    </row>
    <row r="3589" spans="1:9">
      <c r="A3589" s="265">
        <v>5588</v>
      </c>
      <c r="I3589" s="28">
        <f>_xlfn.XLOOKUP(C3589,'様式Ⅲ－1(女子)'!$D$19:$D$89,'様式Ⅲ－1(女子)'!$J$19:$J$89)</f>
        <v>0</v>
      </c>
    </row>
    <row r="3590" spans="1:9">
      <c r="A3590" s="265">
        <v>5589</v>
      </c>
      <c r="I3590" s="28">
        <f>_xlfn.XLOOKUP(C3590,'様式Ⅲ－1(女子)'!$D$19:$D$89,'様式Ⅲ－1(女子)'!$J$19:$J$89)</f>
        <v>0</v>
      </c>
    </row>
    <row r="3591" spans="1:9">
      <c r="A3591" s="265">
        <v>5590</v>
      </c>
      <c r="I3591" s="28">
        <f>_xlfn.XLOOKUP(C3591,'様式Ⅲ－1(女子)'!$D$19:$D$89,'様式Ⅲ－1(女子)'!$J$19:$J$89)</f>
        <v>0</v>
      </c>
    </row>
    <row r="3592" spans="1:9">
      <c r="A3592" s="265">
        <v>5591</v>
      </c>
      <c r="I3592" s="28">
        <f>_xlfn.XLOOKUP(C3592,'様式Ⅲ－1(女子)'!$D$19:$D$89,'様式Ⅲ－1(女子)'!$J$19:$J$89)</f>
        <v>0</v>
      </c>
    </row>
    <row r="3593" spans="1:9">
      <c r="A3593" s="265">
        <v>5592</v>
      </c>
      <c r="I3593" s="28">
        <f>_xlfn.XLOOKUP(C3593,'様式Ⅲ－1(女子)'!$D$19:$D$89,'様式Ⅲ－1(女子)'!$J$19:$J$89)</f>
        <v>0</v>
      </c>
    </row>
    <row r="3594" spans="1:9">
      <c r="A3594" s="265">
        <v>5593</v>
      </c>
      <c r="I3594" s="28">
        <f>_xlfn.XLOOKUP(C3594,'様式Ⅲ－1(女子)'!$D$19:$D$89,'様式Ⅲ－1(女子)'!$J$19:$J$89)</f>
        <v>0</v>
      </c>
    </row>
    <row r="3595" spans="1:9">
      <c r="A3595" s="265">
        <v>5594</v>
      </c>
      <c r="I3595" s="28">
        <f>_xlfn.XLOOKUP(C3595,'様式Ⅲ－1(女子)'!$D$19:$D$89,'様式Ⅲ－1(女子)'!$J$19:$J$89)</f>
        <v>0</v>
      </c>
    </row>
    <row r="3596" spans="1:9">
      <c r="A3596" s="265">
        <v>5595</v>
      </c>
      <c r="I3596" s="28">
        <f>_xlfn.XLOOKUP(C3596,'様式Ⅲ－1(女子)'!$D$19:$D$89,'様式Ⅲ－1(女子)'!$J$19:$J$89)</f>
        <v>0</v>
      </c>
    </row>
    <row r="3597" spans="1:9">
      <c r="A3597" s="265">
        <v>5596</v>
      </c>
      <c r="I3597" s="28">
        <f>_xlfn.XLOOKUP(C3597,'様式Ⅲ－1(女子)'!$D$19:$D$89,'様式Ⅲ－1(女子)'!$J$19:$J$89)</f>
        <v>0</v>
      </c>
    </row>
    <row r="3598" spans="1:9">
      <c r="A3598" s="265">
        <v>5597</v>
      </c>
      <c r="I3598" s="28">
        <f>_xlfn.XLOOKUP(C3598,'様式Ⅲ－1(女子)'!$D$19:$D$89,'様式Ⅲ－1(女子)'!$J$19:$J$89)</f>
        <v>0</v>
      </c>
    </row>
    <row r="3599" spans="1:9">
      <c r="A3599" s="265">
        <v>5598</v>
      </c>
      <c r="I3599" s="28">
        <f>_xlfn.XLOOKUP(C3599,'様式Ⅲ－1(女子)'!$D$19:$D$89,'様式Ⅲ－1(女子)'!$J$19:$J$89)</f>
        <v>0</v>
      </c>
    </row>
    <row r="3600" spans="1:9">
      <c r="A3600" s="265">
        <v>5599</v>
      </c>
      <c r="I3600" s="28">
        <f>_xlfn.XLOOKUP(C3600,'様式Ⅲ－1(女子)'!$D$19:$D$89,'様式Ⅲ－1(女子)'!$J$19:$J$89)</f>
        <v>0</v>
      </c>
    </row>
    <row r="3601" spans="1:9">
      <c r="A3601" s="265">
        <v>5600</v>
      </c>
      <c r="I3601" s="28">
        <f>_xlfn.XLOOKUP(C3601,'様式Ⅲ－1(女子)'!$D$19:$D$89,'様式Ⅲ－1(女子)'!$J$19:$J$89)</f>
        <v>0</v>
      </c>
    </row>
    <row r="3602" spans="1:9">
      <c r="A3602" s="265">
        <v>5601</v>
      </c>
      <c r="I3602" s="28">
        <f>_xlfn.XLOOKUP(C3602,'様式Ⅲ－1(女子)'!$D$19:$D$89,'様式Ⅲ－1(女子)'!$J$19:$J$89)</f>
        <v>0</v>
      </c>
    </row>
    <row r="3603" spans="1:9">
      <c r="A3603" s="265">
        <v>5602</v>
      </c>
      <c r="I3603" s="28">
        <f>_xlfn.XLOOKUP(C3603,'様式Ⅲ－1(女子)'!$D$19:$D$89,'様式Ⅲ－1(女子)'!$J$19:$J$89)</f>
        <v>0</v>
      </c>
    </row>
    <row r="3604" spans="1:9">
      <c r="A3604" s="265">
        <v>5603</v>
      </c>
      <c r="I3604" s="28">
        <f>_xlfn.XLOOKUP(C3604,'様式Ⅲ－1(女子)'!$D$19:$D$89,'様式Ⅲ－1(女子)'!$J$19:$J$89)</f>
        <v>0</v>
      </c>
    </row>
    <row r="3605" spans="1:9">
      <c r="A3605" s="265">
        <v>5604</v>
      </c>
      <c r="I3605" s="28">
        <f>_xlfn.XLOOKUP(C3605,'様式Ⅲ－1(女子)'!$D$19:$D$89,'様式Ⅲ－1(女子)'!$J$19:$J$89)</f>
        <v>0</v>
      </c>
    </row>
    <row r="3606" spans="1:9">
      <c r="A3606" s="265">
        <v>5605</v>
      </c>
      <c r="I3606" s="28">
        <f>_xlfn.XLOOKUP(C3606,'様式Ⅲ－1(女子)'!$D$19:$D$89,'様式Ⅲ－1(女子)'!$J$19:$J$89)</f>
        <v>0</v>
      </c>
    </row>
    <row r="3607" spans="1:9">
      <c r="A3607" s="265">
        <v>5606</v>
      </c>
      <c r="I3607" s="28">
        <f>_xlfn.XLOOKUP(C3607,'様式Ⅲ－1(女子)'!$D$19:$D$89,'様式Ⅲ－1(女子)'!$J$19:$J$89)</f>
        <v>0</v>
      </c>
    </row>
    <row r="3608" spans="1:9">
      <c r="A3608" s="265">
        <v>5607</v>
      </c>
      <c r="I3608" s="28">
        <f>_xlfn.XLOOKUP(C3608,'様式Ⅲ－1(女子)'!$D$19:$D$89,'様式Ⅲ－1(女子)'!$J$19:$J$89)</f>
        <v>0</v>
      </c>
    </row>
    <row r="3609" spans="1:9">
      <c r="A3609" s="265">
        <v>5608</v>
      </c>
      <c r="I3609" s="28">
        <f>_xlfn.XLOOKUP(C3609,'様式Ⅲ－1(女子)'!$D$19:$D$89,'様式Ⅲ－1(女子)'!$J$19:$J$89)</f>
        <v>0</v>
      </c>
    </row>
    <row r="3610" spans="1:9">
      <c r="A3610" s="265">
        <v>5609</v>
      </c>
      <c r="I3610" s="28">
        <f>_xlfn.XLOOKUP(C3610,'様式Ⅲ－1(女子)'!$D$19:$D$89,'様式Ⅲ－1(女子)'!$J$19:$J$89)</f>
        <v>0</v>
      </c>
    </row>
    <row r="3611" spans="1:9">
      <c r="A3611" s="265">
        <v>5610</v>
      </c>
      <c r="I3611" s="28">
        <f>_xlfn.XLOOKUP(C3611,'様式Ⅲ－1(女子)'!$D$19:$D$89,'様式Ⅲ－1(女子)'!$J$19:$J$89)</f>
        <v>0</v>
      </c>
    </row>
    <row r="3612" spans="1:9">
      <c r="A3612" s="265">
        <v>5611</v>
      </c>
      <c r="I3612" s="28">
        <f>_xlfn.XLOOKUP(C3612,'様式Ⅲ－1(女子)'!$D$19:$D$89,'様式Ⅲ－1(女子)'!$J$19:$J$89)</f>
        <v>0</v>
      </c>
    </row>
    <row r="3613" spans="1:9">
      <c r="A3613" s="265">
        <v>5612</v>
      </c>
      <c r="I3613" s="28">
        <f>_xlfn.XLOOKUP(C3613,'様式Ⅲ－1(女子)'!$D$19:$D$89,'様式Ⅲ－1(女子)'!$J$19:$J$89)</f>
        <v>0</v>
      </c>
    </row>
    <row r="3614" spans="1:9">
      <c r="A3614" s="265">
        <v>5613</v>
      </c>
      <c r="I3614" s="28">
        <f>_xlfn.XLOOKUP(C3614,'様式Ⅲ－1(女子)'!$D$19:$D$89,'様式Ⅲ－1(女子)'!$J$19:$J$89)</f>
        <v>0</v>
      </c>
    </row>
    <row r="3615" spans="1:9">
      <c r="A3615" s="265">
        <v>5614</v>
      </c>
      <c r="I3615" s="28">
        <f>_xlfn.XLOOKUP(C3615,'様式Ⅲ－1(女子)'!$D$19:$D$89,'様式Ⅲ－1(女子)'!$J$19:$J$89)</f>
        <v>0</v>
      </c>
    </row>
    <row r="3616" spans="1:9">
      <c r="A3616" s="265">
        <v>5615</v>
      </c>
      <c r="I3616" s="28">
        <f>_xlfn.XLOOKUP(C3616,'様式Ⅲ－1(女子)'!$D$19:$D$89,'様式Ⅲ－1(女子)'!$J$19:$J$89)</f>
        <v>0</v>
      </c>
    </row>
    <row r="3617" spans="1:9">
      <c r="A3617" s="265">
        <v>5616</v>
      </c>
      <c r="I3617" s="28">
        <f>_xlfn.XLOOKUP(C3617,'様式Ⅲ－1(女子)'!$D$19:$D$89,'様式Ⅲ－1(女子)'!$J$19:$J$89)</f>
        <v>0</v>
      </c>
    </row>
    <row r="3618" spans="1:9">
      <c r="A3618" s="265">
        <v>5617</v>
      </c>
      <c r="I3618" s="28">
        <f>_xlfn.XLOOKUP(C3618,'様式Ⅲ－1(女子)'!$D$19:$D$89,'様式Ⅲ－1(女子)'!$J$19:$J$89)</f>
        <v>0</v>
      </c>
    </row>
    <row r="3619" spans="1:9">
      <c r="A3619" s="265">
        <v>5618</v>
      </c>
      <c r="I3619" s="28">
        <f>_xlfn.XLOOKUP(C3619,'様式Ⅲ－1(女子)'!$D$19:$D$89,'様式Ⅲ－1(女子)'!$J$19:$J$89)</f>
        <v>0</v>
      </c>
    </row>
    <row r="3620" spans="1:9">
      <c r="A3620" s="265">
        <v>5619</v>
      </c>
      <c r="I3620" s="28">
        <f>_xlfn.XLOOKUP(C3620,'様式Ⅲ－1(女子)'!$D$19:$D$89,'様式Ⅲ－1(女子)'!$J$19:$J$89)</f>
        <v>0</v>
      </c>
    </row>
    <row r="3621" spans="1:9">
      <c r="A3621" s="265">
        <v>5620</v>
      </c>
      <c r="I3621" s="28">
        <f>_xlfn.XLOOKUP(C3621,'様式Ⅲ－1(女子)'!$D$19:$D$89,'様式Ⅲ－1(女子)'!$J$19:$J$89)</f>
        <v>0</v>
      </c>
    </row>
    <row r="3622" spans="1:9">
      <c r="A3622" s="265">
        <v>5621</v>
      </c>
      <c r="I3622" s="28">
        <f>_xlfn.XLOOKUP(C3622,'様式Ⅲ－1(女子)'!$D$19:$D$89,'様式Ⅲ－1(女子)'!$J$19:$J$89)</f>
        <v>0</v>
      </c>
    </row>
    <row r="3623" spans="1:9">
      <c r="A3623" s="265">
        <v>5622</v>
      </c>
      <c r="I3623" s="28">
        <f>_xlfn.XLOOKUP(C3623,'様式Ⅲ－1(女子)'!$D$19:$D$89,'様式Ⅲ－1(女子)'!$J$19:$J$89)</f>
        <v>0</v>
      </c>
    </row>
    <row r="3624" spans="1:9">
      <c r="A3624" s="265">
        <v>5623</v>
      </c>
      <c r="I3624" s="28">
        <f>_xlfn.XLOOKUP(C3624,'様式Ⅲ－1(女子)'!$D$19:$D$89,'様式Ⅲ－1(女子)'!$J$19:$J$89)</f>
        <v>0</v>
      </c>
    </row>
    <row r="3625" spans="1:9">
      <c r="A3625" s="265">
        <v>5624</v>
      </c>
      <c r="I3625" s="28">
        <f>_xlfn.XLOOKUP(C3625,'様式Ⅲ－1(女子)'!$D$19:$D$89,'様式Ⅲ－1(女子)'!$J$19:$J$89)</f>
        <v>0</v>
      </c>
    </row>
    <row r="3626" spans="1:9">
      <c r="A3626" s="265">
        <v>5625</v>
      </c>
      <c r="I3626" s="28">
        <f>_xlfn.XLOOKUP(C3626,'様式Ⅲ－1(女子)'!$D$19:$D$89,'様式Ⅲ－1(女子)'!$J$19:$J$89)</f>
        <v>0</v>
      </c>
    </row>
    <row r="3627" spans="1:9">
      <c r="A3627" s="265">
        <v>5626</v>
      </c>
      <c r="I3627" s="28">
        <f>_xlfn.XLOOKUP(C3627,'様式Ⅲ－1(女子)'!$D$19:$D$89,'様式Ⅲ－1(女子)'!$J$19:$J$89)</f>
        <v>0</v>
      </c>
    </row>
    <row r="3628" spans="1:9">
      <c r="A3628" s="265">
        <v>5627</v>
      </c>
      <c r="I3628" s="28">
        <f>_xlfn.XLOOKUP(C3628,'様式Ⅲ－1(女子)'!$D$19:$D$89,'様式Ⅲ－1(女子)'!$J$19:$J$89)</f>
        <v>0</v>
      </c>
    </row>
    <row r="3629" spans="1:9">
      <c r="A3629" s="265">
        <v>5628</v>
      </c>
      <c r="I3629" s="28">
        <f>_xlfn.XLOOKUP(C3629,'様式Ⅲ－1(女子)'!$D$19:$D$89,'様式Ⅲ－1(女子)'!$J$19:$J$89)</f>
        <v>0</v>
      </c>
    </row>
    <row r="3630" spans="1:9">
      <c r="A3630" s="265">
        <v>5629</v>
      </c>
      <c r="I3630" s="28">
        <f>_xlfn.XLOOKUP(C3630,'様式Ⅲ－1(女子)'!$D$19:$D$89,'様式Ⅲ－1(女子)'!$J$19:$J$89)</f>
        <v>0</v>
      </c>
    </row>
    <row r="3631" spans="1:9">
      <c r="A3631" s="265">
        <v>5630</v>
      </c>
      <c r="I3631" s="28">
        <f>_xlfn.XLOOKUP(C3631,'様式Ⅲ－1(女子)'!$D$19:$D$89,'様式Ⅲ－1(女子)'!$J$19:$J$89)</f>
        <v>0</v>
      </c>
    </row>
    <row r="3632" spans="1:9">
      <c r="A3632" s="265">
        <v>5631</v>
      </c>
      <c r="I3632" s="28">
        <f>_xlfn.XLOOKUP(C3632,'様式Ⅲ－1(女子)'!$D$19:$D$89,'様式Ⅲ－1(女子)'!$J$19:$J$89)</f>
        <v>0</v>
      </c>
    </row>
    <row r="3633" spans="1:9">
      <c r="A3633" s="265">
        <v>5632</v>
      </c>
      <c r="I3633" s="28">
        <f>_xlfn.XLOOKUP(C3633,'様式Ⅲ－1(女子)'!$D$19:$D$89,'様式Ⅲ－1(女子)'!$J$19:$J$89)</f>
        <v>0</v>
      </c>
    </row>
    <row r="3634" spans="1:9">
      <c r="A3634" s="265">
        <v>5633</v>
      </c>
      <c r="I3634" s="28">
        <f>_xlfn.XLOOKUP(C3634,'様式Ⅲ－1(女子)'!$D$19:$D$89,'様式Ⅲ－1(女子)'!$J$19:$J$89)</f>
        <v>0</v>
      </c>
    </row>
    <row r="3635" spans="1:9">
      <c r="A3635" s="265">
        <v>5634</v>
      </c>
      <c r="I3635" s="28">
        <f>_xlfn.XLOOKUP(C3635,'様式Ⅲ－1(女子)'!$D$19:$D$89,'様式Ⅲ－1(女子)'!$J$19:$J$89)</f>
        <v>0</v>
      </c>
    </row>
    <row r="3636" spans="1:9">
      <c r="A3636" s="265">
        <v>5635</v>
      </c>
      <c r="I3636" s="28">
        <f>_xlfn.XLOOKUP(C3636,'様式Ⅲ－1(女子)'!$D$19:$D$89,'様式Ⅲ－1(女子)'!$J$19:$J$89)</f>
        <v>0</v>
      </c>
    </row>
    <row r="3637" spans="1:9">
      <c r="A3637" s="265">
        <v>5636</v>
      </c>
      <c r="I3637" s="28">
        <f>_xlfn.XLOOKUP(C3637,'様式Ⅲ－1(女子)'!$D$19:$D$89,'様式Ⅲ－1(女子)'!$J$19:$J$89)</f>
        <v>0</v>
      </c>
    </row>
    <row r="3638" spans="1:9">
      <c r="A3638" s="265">
        <v>5637</v>
      </c>
      <c r="I3638" s="28">
        <f>_xlfn.XLOOKUP(C3638,'様式Ⅲ－1(女子)'!$D$19:$D$89,'様式Ⅲ－1(女子)'!$J$19:$J$89)</f>
        <v>0</v>
      </c>
    </row>
    <row r="3639" spans="1:9">
      <c r="A3639" s="265">
        <v>5638</v>
      </c>
      <c r="I3639" s="28">
        <f>_xlfn.XLOOKUP(C3639,'様式Ⅲ－1(女子)'!$D$19:$D$89,'様式Ⅲ－1(女子)'!$J$19:$J$89)</f>
        <v>0</v>
      </c>
    </row>
    <row r="3640" spans="1:9">
      <c r="A3640" s="265">
        <v>5639</v>
      </c>
      <c r="I3640" s="28">
        <f>_xlfn.XLOOKUP(C3640,'様式Ⅲ－1(女子)'!$D$19:$D$89,'様式Ⅲ－1(女子)'!$J$19:$J$89)</f>
        <v>0</v>
      </c>
    </row>
    <row r="3641" spans="1:9">
      <c r="A3641" s="265">
        <v>5640</v>
      </c>
      <c r="I3641" s="28">
        <f>_xlfn.XLOOKUP(C3641,'様式Ⅲ－1(女子)'!$D$19:$D$89,'様式Ⅲ－1(女子)'!$J$19:$J$89)</f>
        <v>0</v>
      </c>
    </row>
    <row r="3642" spans="1:9">
      <c r="A3642" s="265">
        <v>5641</v>
      </c>
      <c r="I3642" s="28">
        <f>_xlfn.XLOOKUP(C3642,'様式Ⅲ－1(女子)'!$D$19:$D$89,'様式Ⅲ－1(女子)'!$J$19:$J$89)</f>
        <v>0</v>
      </c>
    </row>
    <row r="3643" spans="1:9">
      <c r="A3643" s="265">
        <v>5642</v>
      </c>
      <c r="I3643" s="28">
        <f>_xlfn.XLOOKUP(C3643,'様式Ⅲ－1(女子)'!$D$19:$D$89,'様式Ⅲ－1(女子)'!$J$19:$J$89)</f>
        <v>0</v>
      </c>
    </row>
    <row r="3644" spans="1:9">
      <c r="A3644" s="265">
        <v>5643</v>
      </c>
      <c r="I3644" s="28">
        <f>_xlfn.XLOOKUP(C3644,'様式Ⅲ－1(女子)'!$D$19:$D$89,'様式Ⅲ－1(女子)'!$J$19:$J$89)</f>
        <v>0</v>
      </c>
    </row>
    <row r="3645" spans="1:9">
      <c r="A3645" s="265">
        <v>5644</v>
      </c>
      <c r="I3645" s="28">
        <f>_xlfn.XLOOKUP(C3645,'様式Ⅲ－1(女子)'!$D$19:$D$89,'様式Ⅲ－1(女子)'!$J$19:$J$89)</f>
        <v>0</v>
      </c>
    </row>
    <row r="3646" spans="1:9">
      <c r="A3646" s="265">
        <v>5645</v>
      </c>
      <c r="I3646" s="28">
        <f>_xlfn.XLOOKUP(C3646,'様式Ⅲ－1(女子)'!$D$19:$D$89,'様式Ⅲ－1(女子)'!$J$19:$J$89)</f>
        <v>0</v>
      </c>
    </row>
    <row r="3647" spans="1:9">
      <c r="A3647" s="265">
        <v>5646</v>
      </c>
      <c r="I3647" s="28">
        <f>_xlfn.XLOOKUP(C3647,'様式Ⅲ－1(女子)'!$D$19:$D$89,'様式Ⅲ－1(女子)'!$J$19:$J$89)</f>
        <v>0</v>
      </c>
    </row>
    <row r="3648" spans="1:9">
      <c r="A3648" s="265">
        <v>5647</v>
      </c>
      <c r="I3648" s="28">
        <f>_xlfn.XLOOKUP(C3648,'様式Ⅲ－1(女子)'!$D$19:$D$89,'様式Ⅲ－1(女子)'!$J$19:$J$89)</f>
        <v>0</v>
      </c>
    </row>
    <row r="3649" spans="1:9">
      <c r="A3649" s="265">
        <v>5648</v>
      </c>
      <c r="I3649" s="28">
        <f>_xlfn.XLOOKUP(C3649,'様式Ⅲ－1(女子)'!$D$19:$D$89,'様式Ⅲ－1(女子)'!$J$19:$J$89)</f>
        <v>0</v>
      </c>
    </row>
    <row r="3650" spans="1:9">
      <c r="A3650" s="265">
        <v>5649</v>
      </c>
      <c r="I3650" s="28">
        <f>_xlfn.XLOOKUP(C3650,'様式Ⅲ－1(女子)'!$D$19:$D$89,'様式Ⅲ－1(女子)'!$J$19:$J$89)</f>
        <v>0</v>
      </c>
    </row>
    <row r="3651" spans="1:9">
      <c r="A3651" s="265">
        <v>5650</v>
      </c>
      <c r="I3651" s="28">
        <f>_xlfn.XLOOKUP(C3651,'様式Ⅲ－1(女子)'!$D$19:$D$89,'様式Ⅲ－1(女子)'!$J$19:$J$89)</f>
        <v>0</v>
      </c>
    </row>
    <row r="3652" spans="1:9">
      <c r="A3652" s="265">
        <v>5651</v>
      </c>
      <c r="I3652" s="28">
        <f>_xlfn.XLOOKUP(C3652,'様式Ⅲ－1(女子)'!$D$19:$D$89,'様式Ⅲ－1(女子)'!$J$19:$J$89)</f>
        <v>0</v>
      </c>
    </row>
    <row r="3653" spans="1:9">
      <c r="A3653" s="265">
        <v>5652</v>
      </c>
      <c r="I3653" s="28">
        <f>_xlfn.XLOOKUP(C3653,'様式Ⅲ－1(女子)'!$D$19:$D$89,'様式Ⅲ－1(女子)'!$J$19:$J$89)</f>
        <v>0</v>
      </c>
    </row>
    <row r="3654" spans="1:9">
      <c r="A3654" s="265">
        <v>5653</v>
      </c>
      <c r="I3654" s="28">
        <f>_xlfn.XLOOKUP(C3654,'様式Ⅲ－1(女子)'!$D$19:$D$89,'様式Ⅲ－1(女子)'!$J$19:$J$89)</f>
        <v>0</v>
      </c>
    </row>
    <row r="3655" spans="1:9">
      <c r="A3655" s="265">
        <v>5654</v>
      </c>
      <c r="I3655" s="28">
        <f>_xlfn.XLOOKUP(C3655,'様式Ⅲ－1(女子)'!$D$19:$D$89,'様式Ⅲ－1(女子)'!$J$19:$J$89)</f>
        <v>0</v>
      </c>
    </row>
    <row r="3656" spans="1:9">
      <c r="A3656" s="265">
        <v>5655</v>
      </c>
      <c r="I3656" s="28">
        <f>_xlfn.XLOOKUP(C3656,'様式Ⅲ－1(女子)'!$D$19:$D$89,'様式Ⅲ－1(女子)'!$J$19:$J$89)</f>
        <v>0</v>
      </c>
    </row>
    <row r="3657" spans="1:9">
      <c r="A3657" s="265">
        <v>5656</v>
      </c>
      <c r="I3657" s="28">
        <f>_xlfn.XLOOKUP(C3657,'様式Ⅲ－1(女子)'!$D$19:$D$89,'様式Ⅲ－1(女子)'!$J$19:$J$89)</f>
        <v>0</v>
      </c>
    </row>
    <row r="3658" spans="1:9">
      <c r="A3658" s="265">
        <v>5657</v>
      </c>
      <c r="I3658" s="28">
        <f>_xlfn.XLOOKUP(C3658,'様式Ⅲ－1(女子)'!$D$19:$D$89,'様式Ⅲ－1(女子)'!$J$19:$J$89)</f>
        <v>0</v>
      </c>
    </row>
    <row r="3659" spans="1:9">
      <c r="A3659" s="265">
        <v>5658</v>
      </c>
      <c r="I3659" s="28">
        <f>_xlfn.XLOOKUP(C3659,'様式Ⅲ－1(女子)'!$D$19:$D$89,'様式Ⅲ－1(女子)'!$J$19:$J$89)</f>
        <v>0</v>
      </c>
    </row>
    <row r="3660" spans="1:9">
      <c r="A3660" s="265">
        <v>5659</v>
      </c>
      <c r="I3660" s="28">
        <f>_xlfn.XLOOKUP(C3660,'様式Ⅲ－1(女子)'!$D$19:$D$89,'様式Ⅲ－1(女子)'!$J$19:$J$89)</f>
        <v>0</v>
      </c>
    </row>
    <row r="3661" spans="1:9">
      <c r="A3661" s="265">
        <v>5660</v>
      </c>
      <c r="I3661" s="28">
        <f>_xlfn.XLOOKUP(C3661,'様式Ⅲ－1(女子)'!$D$19:$D$89,'様式Ⅲ－1(女子)'!$J$19:$J$89)</f>
        <v>0</v>
      </c>
    </row>
    <row r="3662" spans="1:9">
      <c r="A3662" s="265">
        <v>5661</v>
      </c>
      <c r="I3662" s="28">
        <f>_xlfn.XLOOKUP(C3662,'様式Ⅲ－1(女子)'!$D$19:$D$89,'様式Ⅲ－1(女子)'!$J$19:$J$89)</f>
        <v>0</v>
      </c>
    </row>
    <row r="3663" spans="1:9">
      <c r="A3663" s="265">
        <v>5662</v>
      </c>
      <c r="I3663" s="28">
        <f>_xlfn.XLOOKUP(C3663,'様式Ⅲ－1(女子)'!$D$19:$D$89,'様式Ⅲ－1(女子)'!$J$19:$J$89)</f>
        <v>0</v>
      </c>
    </row>
    <row r="3664" spans="1:9">
      <c r="A3664" s="265">
        <v>5663</v>
      </c>
      <c r="I3664" s="28">
        <f>_xlfn.XLOOKUP(C3664,'様式Ⅲ－1(女子)'!$D$19:$D$89,'様式Ⅲ－1(女子)'!$J$19:$J$89)</f>
        <v>0</v>
      </c>
    </row>
    <row r="3665" spans="1:9">
      <c r="A3665" s="265">
        <v>5664</v>
      </c>
      <c r="I3665" s="28">
        <f>_xlfn.XLOOKUP(C3665,'様式Ⅲ－1(女子)'!$D$19:$D$89,'様式Ⅲ－1(女子)'!$J$19:$J$89)</f>
        <v>0</v>
      </c>
    </row>
    <row r="3666" spans="1:9">
      <c r="A3666" s="265">
        <v>5665</v>
      </c>
      <c r="I3666" s="28">
        <f>_xlfn.XLOOKUP(C3666,'様式Ⅲ－1(女子)'!$D$19:$D$89,'様式Ⅲ－1(女子)'!$J$19:$J$89)</f>
        <v>0</v>
      </c>
    </row>
    <row r="3667" spans="1:9">
      <c r="A3667" s="265">
        <v>5666</v>
      </c>
      <c r="I3667" s="28">
        <f>_xlfn.XLOOKUP(C3667,'様式Ⅲ－1(女子)'!$D$19:$D$89,'様式Ⅲ－1(女子)'!$J$19:$J$89)</f>
        <v>0</v>
      </c>
    </row>
    <row r="3668" spans="1:9">
      <c r="A3668" s="265">
        <v>5667</v>
      </c>
      <c r="I3668" s="28">
        <f>_xlfn.XLOOKUP(C3668,'様式Ⅲ－1(女子)'!$D$19:$D$89,'様式Ⅲ－1(女子)'!$J$19:$J$89)</f>
        <v>0</v>
      </c>
    </row>
    <row r="3669" spans="1:9">
      <c r="A3669" s="265">
        <v>5668</v>
      </c>
      <c r="I3669" s="28">
        <f>_xlfn.XLOOKUP(C3669,'様式Ⅲ－1(女子)'!$D$19:$D$89,'様式Ⅲ－1(女子)'!$J$19:$J$89)</f>
        <v>0</v>
      </c>
    </row>
    <row r="3670" spans="1:9">
      <c r="A3670" s="265">
        <v>5669</v>
      </c>
      <c r="I3670" s="28">
        <f>_xlfn.XLOOKUP(C3670,'様式Ⅲ－1(女子)'!$D$19:$D$89,'様式Ⅲ－1(女子)'!$J$19:$J$89)</f>
        <v>0</v>
      </c>
    </row>
    <row r="3671" spans="1:9">
      <c r="A3671" s="265">
        <v>5670</v>
      </c>
      <c r="I3671" s="28">
        <f>_xlfn.XLOOKUP(C3671,'様式Ⅲ－1(女子)'!$D$19:$D$89,'様式Ⅲ－1(女子)'!$J$19:$J$89)</f>
        <v>0</v>
      </c>
    </row>
    <row r="3672" spans="1:9">
      <c r="A3672" s="265">
        <v>5671</v>
      </c>
      <c r="I3672" s="28">
        <f>_xlfn.XLOOKUP(C3672,'様式Ⅲ－1(女子)'!$D$19:$D$89,'様式Ⅲ－1(女子)'!$J$19:$J$89)</f>
        <v>0</v>
      </c>
    </row>
    <row r="3673" spans="1:9">
      <c r="A3673" s="265">
        <v>5672</v>
      </c>
      <c r="I3673" s="28">
        <f>_xlfn.XLOOKUP(C3673,'様式Ⅲ－1(女子)'!$D$19:$D$89,'様式Ⅲ－1(女子)'!$J$19:$J$89)</f>
        <v>0</v>
      </c>
    </row>
    <row r="3674" spans="1:9">
      <c r="A3674" s="265">
        <v>5673</v>
      </c>
      <c r="I3674" s="28">
        <f>_xlfn.XLOOKUP(C3674,'様式Ⅲ－1(女子)'!$D$19:$D$89,'様式Ⅲ－1(女子)'!$J$19:$J$89)</f>
        <v>0</v>
      </c>
    </row>
    <row r="3675" spans="1:9">
      <c r="A3675" s="265">
        <v>5674</v>
      </c>
      <c r="I3675" s="28">
        <f>_xlfn.XLOOKUP(C3675,'様式Ⅲ－1(女子)'!$D$19:$D$89,'様式Ⅲ－1(女子)'!$J$19:$J$89)</f>
        <v>0</v>
      </c>
    </row>
    <row r="3676" spans="1:9">
      <c r="A3676" s="265">
        <v>5675</v>
      </c>
      <c r="I3676" s="28">
        <f>_xlfn.XLOOKUP(C3676,'様式Ⅲ－1(女子)'!$D$19:$D$89,'様式Ⅲ－1(女子)'!$J$19:$J$89)</f>
        <v>0</v>
      </c>
    </row>
    <row r="3677" spans="1:9">
      <c r="A3677" s="265">
        <v>5676</v>
      </c>
      <c r="I3677" s="28">
        <f>_xlfn.XLOOKUP(C3677,'様式Ⅲ－1(女子)'!$D$19:$D$89,'様式Ⅲ－1(女子)'!$J$19:$J$89)</f>
        <v>0</v>
      </c>
    </row>
    <row r="3678" spans="1:9">
      <c r="A3678" s="265">
        <v>5677</v>
      </c>
      <c r="I3678" s="28">
        <f>_xlfn.XLOOKUP(C3678,'様式Ⅲ－1(女子)'!$D$19:$D$89,'様式Ⅲ－1(女子)'!$J$19:$J$89)</f>
        <v>0</v>
      </c>
    </row>
    <row r="3679" spans="1:9">
      <c r="A3679" s="265">
        <v>5678</v>
      </c>
      <c r="I3679" s="28">
        <f>_xlfn.XLOOKUP(C3679,'様式Ⅲ－1(女子)'!$D$19:$D$89,'様式Ⅲ－1(女子)'!$J$19:$J$89)</f>
        <v>0</v>
      </c>
    </row>
    <row r="3680" spans="1:9">
      <c r="A3680" s="265">
        <v>5679</v>
      </c>
      <c r="I3680" s="28">
        <f>_xlfn.XLOOKUP(C3680,'様式Ⅲ－1(女子)'!$D$19:$D$89,'様式Ⅲ－1(女子)'!$J$19:$J$89)</f>
        <v>0</v>
      </c>
    </row>
    <row r="3681" spans="1:9">
      <c r="A3681" s="265">
        <v>5680</v>
      </c>
      <c r="I3681" s="28">
        <f>_xlfn.XLOOKUP(C3681,'様式Ⅲ－1(女子)'!$D$19:$D$89,'様式Ⅲ－1(女子)'!$J$19:$J$89)</f>
        <v>0</v>
      </c>
    </row>
    <row r="3682" spans="1:9">
      <c r="A3682" s="265">
        <v>5681</v>
      </c>
      <c r="I3682" s="28">
        <f>_xlfn.XLOOKUP(C3682,'様式Ⅲ－1(女子)'!$D$19:$D$89,'様式Ⅲ－1(女子)'!$J$19:$J$89)</f>
        <v>0</v>
      </c>
    </row>
    <row r="3683" spans="1:9">
      <c r="A3683" s="265">
        <v>5682</v>
      </c>
      <c r="I3683" s="28">
        <f>_xlfn.XLOOKUP(C3683,'様式Ⅲ－1(女子)'!$D$19:$D$89,'様式Ⅲ－1(女子)'!$J$19:$J$89)</f>
        <v>0</v>
      </c>
    </row>
    <row r="3684" spans="1:9">
      <c r="A3684" s="265">
        <v>5683</v>
      </c>
      <c r="I3684" s="28">
        <f>_xlfn.XLOOKUP(C3684,'様式Ⅲ－1(女子)'!$D$19:$D$89,'様式Ⅲ－1(女子)'!$J$19:$J$89)</f>
        <v>0</v>
      </c>
    </row>
    <row r="3685" spans="1:9">
      <c r="A3685" s="265">
        <v>5684</v>
      </c>
      <c r="I3685" s="28">
        <f>_xlfn.XLOOKUP(C3685,'様式Ⅲ－1(女子)'!$D$19:$D$89,'様式Ⅲ－1(女子)'!$J$19:$J$89)</f>
        <v>0</v>
      </c>
    </row>
    <row r="3686" spans="1:9">
      <c r="A3686" s="265">
        <v>5685</v>
      </c>
      <c r="I3686" s="28">
        <f>_xlfn.XLOOKUP(C3686,'様式Ⅲ－1(女子)'!$D$19:$D$89,'様式Ⅲ－1(女子)'!$J$19:$J$89)</f>
        <v>0</v>
      </c>
    </row>
    <row r="3687" spans="1:9">
      <c r="A3687" s="265">
        <v>5686</v>
      </c>
      <c r="I3687" s="28">
        <f>_xlfn.XLOOKUP(C3687,'様式Ⅲ－1(女子)'!$D$19:$D$89,'様式Ⅲ－1(女子)'!$J$19:$J$89)</f>
        <v>0</v>
      </c>
    </row>
    <row r="3688" spans="1:9">
      <c r="A3688" s="265">
        <v>5687</v>
      </c>
      <c r="I3688" s="28">
        <f>_xlfn.XLOOKUP(C3688,'様式Ⅲ－1(女子)'!$D$19:$D$89,'様式Ⅲ－1(女子)'!$J$19:$J$89)</f>
        <v>0</v>
      </c>
    </row>
    <row r="3689" spans="1:9">
      <c r="A3689" s="265">
        <v>5688</v>
      </c>
      <c r="I3689" s="28">
        <f>_xlfn.XLOOKUP(C3689,'様式Ⅲ－1(女子)'!$D$19:$D$89,'様式Ⅲ－1(女子)'!$J$19:$J$89)</f>
        <v>0</v>
      </c>
    </row>
    <row r="3690" spans="1:9">
      <c r="A3690" s="265">
        <v>5689</v>
      </c>
      <c r="I3690" s="28">
        <f>_xlfn.XLOOKUP(C3690,'様式Ⅲ－1(女子)'!$D$19:$D$89,'様式Ⅲ－1(女子)'!$J$19:$J$89)</f>
        <v>0</v>
      </c>
    </row>
    <row r="3691" spans="1:9">
      <c r="A3691" s="265">
        <v>5690</v>
      </c>
      <c r="I3691" s="28">
        <f>_xlfn.XLOOKUP(C3691,'様式Ⅲ－1(女子)'!$D$19:$D$89,'様式Ⅲ－1(女子)'!$J$19:$J$89)</f>
        <v>0</v>
      </c>
    </row>
    <row r="3692" spans="1:9">
      <c r="A3692" s="265">
        <v>5691</v>
      </c>
      <c r="I3692" s="28">
        <f>_xlfn.XLOOKUP(C3692,'様式Ⅲ－1(女子)'!$D$19:$D$89,'様式Ⅲ－1(女子)'!$J$19:$J$89)</f>
        <v>0</v>
      </c>
    </row>
    <row r="3693" spans="1:9">
      <c r="A3693" s="265">
        <v>5692</v>
      </c>
      <c r="I3693" s="28">
        <f>_xlfn.XLOOKUP(C3693,'様式Ⅲ－1(女子)'!$D$19:$D$89,'様式Ⅲ－1(女子)'!$J$19:$J$89)</f>
        <v>0</v>
      </c>
    </row>
    <row r="3694" spans="1:9">
      <c r="A3694" s="265">
        <v>5693</v>
      </c>
      <c r="I3694" s="28">
        <f>_xlfn.XLOOKUP(C3694,'様式Ⅲ－1(女子)'!$D$19:$D$89,'様式Ⅲ－1(女子)'!$J$19:$J$89)</f>
        <v>0</v>
      </c>
    </row>
    <row r="3695" spans="1:9">
      <c r="A3695" s="265">
        <v>5694</v>
      </c>
      <c r="I3695" s="28">
        <f>_xlfn.XLOOKUP(C3695,'様式Ⅲ－1(女子)'!$D$19:$D$89,'様式Ⅲ－1(女子)'!$J$19:$J$89)</f>
        <v>0</v>
      </c>
    </row>
    <row r="3696" spans="1:9">
      <c r="A3696" s="265">
        <v>5695</v>
      </c>
      <c r="I3696" s="28">
        <f>_xlfn.XLOOKUP(C3696,'様式Ⅲ－1(女子)'!$D$19:$D$89,'様式Ⅲ－1(女子)'!$J$19:$J$89)</f>
        <v>0</v>
      </c>
    </row>
    <row r="3697" spans="1:9">
      <c r="A3697" s="265">
        <v>5696</v>
      </c>
      <c r="I3697" s="28">
        <f>_xlfn.XLOOKUP(C3697,'様式Ⅲ－1(女子)'!$D$19:$D$89,'様式Ⅲ－1(女子)'!$J$19:$J$89)</f>
        <v>0</v>
      </c>
    </row>
    <row r="3698" spans="1:9">
      <c r="A3698" s="265">
        <v>5697</v>
      </c>
      <c r="I3698" s="28">
        <f>_xlfn.XLOOKUP(C3698,'様式Ⅲ－1(女子)'!$D$19:$D$89,'様式Ⅲ－1(女子)'!$J$19:$J$89)</f>
        <v>0</v>
      </c>
    </row>
    <row r="3699" spans="1:9">
      <c r="A3699" s="265">
        <v>5698</v>
      </c>
      <c r="I3699" s="28">
        <f>_xlfn.XLOOKUP(C3699,'様式Ⅲ－1(女子)'!$D$19:$D$89,'様式Ⅲ－1(女子)'!$J$19:$J$89)</f>
        <v>0</v>
      </c>
    </row>
    <row r="3700" spans="1:9">
      <c r="A3700" s="265">
        <v>5699</v>
      </c>
      <c r="I3700" s="28">
        <f>_xlfn.XLOOKUP(C3700,'様式Ⅲ－1(女子)'!$D$19:$D$89,'様式Ⅲ－1(女子)'!$J$19:$J$89)</f>
        <v>0</v>
      </c>
    </row>
    <row r="3701" spans="1:9">
      <c r="A3701" s="265">
        <v>5700</v>
      </c>
      <c r="I3701" s="28">
        <f>_xlfn.XLOOKUP(C3701,'様式Ⅲ－1(女子)'!$D$19:$D$89,'様式Ⅲ－1(女子)'!$J$19:$J$89)</f>
        <v>0</v>
      </c>
    </row>
    <row r="3702" spans="1:9">
      <c r="A3702" s="265">
        <v>5701</v>
      </c>
      <c r="I3702" s="28">
        <f>_xlfn.XLOOKUP(C3702,'様式Ⅲ－1(女子)'!$D$19:$D$89,'様式Ⅲ－1(女子)'!$J$19:$J$89)</f>
        <v>0</v>
      </c>
    </row>
    <row r="3703" spans="1:9">
      <c r="A3703" s="265">
        <v>5702</v>
      </c>
      <c r="I3703" s="28">
        <f>_xlfn.XLOOKUP(C3703,'様式Ⅲ－1(女子)'!$D$19:$D$89,'様式Ⅲ－1(女子)'!$J$19:$J$89)</f>
        <v>0</v>
      </c>
    </row>
    <row r="3704" spans="1:9">
      <c r="A3704" s="265">
        <v>5703</v>
      </c>
      <c r="I3704" s="28">
        <f>_xlfn.XLOOKUP(C3704,'様式Ⅲ－1(女子)'!$D$19:$D$89,'様式Ⅲ－1(女子)'!$J$19:$J$89)</f>
        <v>0</v>
      </c>
    </row>
    <row r="3705" spans="1:9">
      <c r="A3705" s="265">
        <v>5704</v>
      </c>
      <c r="I3705" s="28">
        <f>_xlfn.XLOOKUP(C3705,'様式Ⅲ－1(女子)'!$D$19:$D$89,'様式Ⅲ－1(女子)'!$J$19:$J$89)</f>
        <v>0</v>
      </c>
    </row>
    <row r="3706" spans="1:9">
      <c r="A3706" s="265">
        <v>5705</v>
      </c>
      <c r="I3706" s="28">
        <f>_xlfn.XLOOKUP(C3706,'様式Ⅲ－1(女子)'!$D$19:$D$89,'様式Ⅲ－1(女子)'!$J$19:$J$89)</f>
        <v>0</v>
      </c>
    </row>
    <row r="3707" spans="1:9">
      <c r="A3707" s="265">
        <v>5706</v>
      </c>
      <c r="I3707" s="28">
        <f>_xlfn.XLOOKUP(C3707,'様式Ⅲ－1(女子)'!$D$19:$D$89,'様式Ⅲ－1(女子)'!$J$19:$J$89)</f>
        <v>0</v>
      </c>
    </row>
    <row r="3708" spans="1:9">
      <c r="A3708" s="265">
        <v>5707</v>
      </c>
      <c r="I3708" s="28">
        <f>_xlfn.XLOOKUP(C3708,'様式Ⅲ－1(女子)'!$D$19:$D$89,'様式Ⅲ－1(女子)'!$J$19:$J$89)</f>
        <v>0</v>
      </c>
    </row>
    <row r="3709" spans="1:9">
      <c r="A3709" s="265">
        <v>5708</v>
      </c>
      <c r="I3709" s="28">
        <f>_xlfn.XLOOKUP(C3709,'様式Ⅲ－1(女子)'!$D$19:$D$89,'様式Ⅲ－1(女子)'!$J$19:$J$89)</f>
        <v>0</v>
      </c>
    </row>
    <row r="3710" spans="1:9">
      <c r="A3710" s="265">
        <v>5709</v>
      </c>
      <c r="I3710" s="28">
        <f>_xlfn.XLOOKUP(C3710,'様式Ⅲ－1(女子)'!$D$19:$D$89,'様式Ⅲ－1(女子)'!$J$19:$J$89)</f>
        <v>0</v>
      </c>
    </row>
    <row r="3711" spans="1:9">
      <c r="A3711" s="265">
        <v>5710</v>
      </c>
      <c r="I3711" s="28">
        <f>_xlfn.XLOOKUP(C3711,'様式Ⅲ－1(女子)'!$D$19:$D$89,'様式Ⅲ－1(女子)'!$J$19:$J$89)</f>
        <v>0</v>
      </c>
    </row>
    <row r="3712" spans="1:9">
      <c r="A3712" s="265">
        <v>5711</v>
      </c>
      <c r="I3712" s="28">
        <f>_xlfn.XLOOKUP(C3712,'様式Ⅲ－1(女子)'!$D$19:$D$89,'様式Ⅲ－1(女子)'!$J$19:$J$89)</f>
        <v>0</v>
      </c>
    </row>
    <row r="3713" spans="1:9">
      <c r="A3713" s="265">
        <v>5712</v>
      </c>
      <c r="I3713" s="28">
        <f>_xlfn.XLOOKUP(C3713,'様式Ⅲ－1(女子)'!$D$19:$D$89,'様式Ⅲ－1(女子)'!$J$19:$J$89)</f>
        <v>0</v>
      </c>
    </row>
    <row r="3714" spans="1:9">
      <c r="A3714" s="265">
        <v>5713</v>
      </c>
      <c r="I3714" s="28">
        <f>_xlfn.XLOOKUP(C3714,'様式Ⅲ－1(女子)'!$D$19:$D$89,'様式Ⅲ－1(女子)'!$J$19:$J$89)</f>
        <v>0</v>
      </c>
    </row>
    <row r="3715" spans="1:9">
      <c r="A3715" s="265">
        <v>5714</v>
      </c>
      <c r="I3715" s="28">
        <f>_xlfn.XLOOKUP(C3715,'様式Ⅲ－1(女子)'!$D$19:$D$89,'様式Ⅲ－1(女子)'!$J$19:$J$89)</f>
        <v>0</v>
      </c>
    </row>
    <row r="3716" spans="1:9">
      <c r="A3716" s="265">
        <v>5715</v>
      </c>
      <c r="I3716" s="28">
        <f>_xlfn.XLOOKUP(C3716,'様式Ⅲ－1(女子)'!$D$19:$D$89,'様式Ⅲ－1(女子)'!$J$19:$J$89)</f>
        <v>0</v>
      </c>
    </row>
    <row r="3717" spans="1:9">
      <c r="A3717" s="265">
        <v>5716</v>
      </c>
      <c r="I3717" s="28">
        <f>_xlfn.XLOOKUP(C3717,'様式Ⅲ－1(女子)'!$D$19:$D$89,'様式Ⅲ－1(女子)'!$J$19:$J$89)</f>
        <v>0</v>
      </c>
    </row>
    <row r="3718" spans="1:9">
      <c r="A3718" s="265">
        <v>5717</v>
      </c>
      <c r="I3718" s="28">
        <f>_xlfn.XLOOKUP(C3718,'様式Ⅲ－1(女子)'!$D$19:$D$89,'様式Ⅲ－1(女子)'!$J$19:$J$89)</f>
        <v>0</v>
      </c>
    </row>
    <row r="3719" spans="1:9">
      <c r="A3719" s="265">
        <v>5718</v>
      </c>
      <c r="I3719" s="28">
        <f>_xlfn.XLOOKUP(C3719,'様式Ⅲ－1(女子)'!$D$19:$D$89,'様式Ⅲ－1(女子)'!$J$19:$J$89)</f>
        <v>0</v>
      </c>
    </row>
    <row r="3720" spans="1:9">
      <c r="A3720" s="265">
        <v>5719</v>
      </c>
      <c r="I3720" s="28">
        <f>_xlfn.XLOOKUP(C3720,'様式Ⅲ－1(女子)'!$D$19:$D$89,'様式Ⅲ－1(女子)'!$J$19:$J$89)</f>
        <v>0</v>
      </c>
    </row>
    <row r="3721" spans="1:9">
      <c r="A3721" s="265">
        <v>5720</v>
      </c>
      <c r="I3721" s="28">
        <f>_xlfn.XLOOKUP(C3721,'様式Ⅲ－1(女子)'!$D$19:$D$89,'様式Ⅲ－1(女子)'!$J$19:$J$89)</f>
        <v>0</v>
      </c>
    </row>
    <row r="3722" spans="1:9">
      <c r="A3722" s="265">
        <v>5721</v>
      </c>
      <c r="I3722" s="28">
        <f>_xlfn.XLOOKUP(C3722,'様式Ⅲ－1(女子)'!$D$19:$D$89,'様式Ⅲ－1(女子)'!$J$19:$J$89)</f>
        <v>0</v>
      </c>
    </row>
    <row r="3723" spans="1:9">
      <c r="A3723" s="265">
        <v>5722</v>
      </c>
      <c r="I3723" s="28">
        <f>_xlfn.XLOOKUP(C3723,'様式Ⅲ－1(女子)'!$D$19:$D$89,'様式Ⅲ－1(女子)'!$J$19:$J$89)</f>
        <v>0</v>
      </c>
    </row>
    <row r="3724" spans="1:9">
      <c r="A3724" s="265">
        <v>5723</v>
      </c>
      <c r="I3724" s="28">
        <f>_xlfn.XLOOKUP(C3724,'様式Ⅲ－1(女子)'!$D$19:$D$89,'様式Ⅲ－1(女子)'!$J$19:$J$89)</f>
        <v>0</v>
      </c>
    </row>
    <row r="3725" spans="1:9">
      <c r="A3725" s="265">
        <v>5724</v>
      </c>
      <c r="I3725" s="28">
        <f>_xlfn.XLOOKUP(C3725,'様式Ⅲ－1(女子)'!$D$19:$D$89,'様式Ⅲ－1(女子)'!$J$19:$J$89)</f>
        <v>0</v>
      </c>
    </row>
    <row r="3726" spans="1:9">
      <c r="A3726" s="265">
        <v>5725</v>
      </c>
      <c r="I3726" s="28">
        <f>_xlfn.XLOOKUP(C3726,'様式Ⅲ－1(女子)'!$D$19:$D$89,'様式Ⅲ－1(女子)'!$J$19:$J$89)</f>
        <v>0</v>
      </c>
    </row>
    <row r="3727" spans="1:9">
      <c r="A3727" s="265">
        <v>5726</v>
      </c>
      <c r="I3727" s="28">
        <f>_xlfn.XLOOKUP(C3727,'様式Ⅲ－1(女子)'!$D$19:$D$89,'様式Ⅲ－1(女子)'!$J$19:$J$89)</f>
        <v>0</v>
      </c>
    </row>
    <row r="3728" spans="1:9">
      <c r="A3728" s="265">
        <v>5727</v>
      </c>
      <c r="I3728" s="28">
        <f>_xlfn.XLOOKUP(C3728,'様式Ⅲ－1(女子)'!$D$19:$D$89,'様式Ⅲ－1(女子)'!$J$19:$J$89)</f>
        <v>0</v>
      </c>
    </row>
    <row r="3729" spans="1:9">
      <c r="A3729" s="265">
        <v>5728</v>
      </c>
      <c r="I3729" s="28">
        <f>_xlfn.XLOOKUP(C3729,'様式Ⅲ－1(女子)'!$D$19:$D$89,'様式Ⅲ－1(女子)'!$J$19:$J$89)</f>
        <v>0</v>
      </c>
    </row>
    <row r="3730" spans="1:9">
      <c r="A3730" s="265">
        <v>5729</v>
      </c>
      <c r="I3730" s="28">
        <f>_xlfn.XLOOKUP(C3730,'様式Ⅲ－1(女子)'!$D$19:$D$89,'様式Ⅲ－1(女子)'!$J$19:$J$89)</f>
        <v>0</v>
      </c>
    </row>
    <row r="3731" spans="1:9">
      <c r="A3731" s="265">
        <v>5730</v>
      </c>
      <c r="I3731" s="28">
        <f>_xlfn.XLOOKUP(C3731,'様式Ⅲ－1(女子)'!$D$19:$D$89,'様式Ⅲ－1(女子)'!$J$19:$J$89)</f>
        <v>0</v>
      </c>
    </row>
    <row r="3732" spans="1:9">
      <c r="A3732" s="265">
        <v>5731</v>
      </c>
      <c r="I3732" s="28">
        <f>_xlfn.XLOOKUP(C3732,'様式Ⅲ－1(女子)'!$D$19:$D$89,'様式Ⅲ－1(女子)'!$J$19:$J$89)</f>
        <v>0</v>
      </c>
    </row>
    <row r="3733" spans="1:9">
      <c r="A3733" s="265">
        <v>5732</v>
      </c>
      <c r="I3733" s="28">
        <f>_xlfn.XLOOKUP(C3733,'様式Ⅲ－1(女子)'!$D$19:$D$89,'様式Ⅲ－1(女子)'!$J$19:$J$89)</f>
        <v>0</v>
      </c>
    </row>
    <row r="3734" spans="1:9">
      <c r="A3734" s="265">
        <v>5733</v>
      </c>
      <c r="I3734" s="28">
        <f>_xlfn.XLOOKUP(C3734,'様式Ⅲ－1(女子)'!$D$19:$D$89,'様式Ⅲ－1(女子)'!$J$19:$J$89)</f>
        <v>0</v>
      </c>
    </row>
    <row r="3735" spans="1:9">
      <c r="A3735" s="265">
        <v>5734</v>
      </c>
      <c r="I3735" s="28">
        <f>_xlfn.XLOOKUP(C3735,'様式Ⅲ－1(女子)'!$D$19:$D$89,'様式Ⅲ－1(女子)'!$J$19:$J$89)</f>
        <v>0</v>
      </c>
    </row>
    <row r="3736" spans="1:9">
      <c r="A3736" s="265">
        <v>5735</v>
      </c>
      <c r="I3736" s="28">
        <f>_xlfn.XLOOKUP(C3736,'様式Ⅲ－1(女子)'!$D$19:$D$89,'様式Ⅲ－1(女子)'!$J$19:$J$89)</f>
        <v>0</v>
      </c>
    </row>
    <row r="3737" spans="1:9">
      <c r="A3737" s="265">
        <v>5736</v>
      </c>
      <c r="I3737" s="28">
        <f>_xlfn.XLOOKUP(C3737,'様式Ⅲ－1(女子)'!$D$19:$D$89,'様式Ⅲ－1(女子)'!$J$19:$J$89)</f>
        <v>0</v>
      </c>
    </row>
    <row r="3738" spans="1:9">
      <c r="A3738" s="265">
        <v>5737</v>
      </c>
      <c r="I3738" s="28">
        <f>_xlfn.XLOOKUP(C3738,'様式Ⅲ－1(女子)'!$D$19:$D$89,'様式Ⅲ－1(女子)'!$J$19:$J$89)</f>
        <v>0</v>
      </c>
    </row>
    <row r="3739" spans="1:9">
      <c r="A3739" s="265">
        <v>5738</v>
      </c>
      <c r="I3739" s="28">
        <f>_xlfn.XLOOKUP(C3739,'様式Ⅲ－1(女子)'!$D$19:$D$89,'様式Ⅲ－1(女子)'!$J$19:$J$89)</f>
        <v>0</v>
      </c>
    </row>
    <row r="3740" spans="1:9">
      <c r="A3740" s="265">
        <v>5739</v>
      </c>
      <c r="I3740" s="28">
        <f>_xlfn.XLOOKUP(C3740,'様式Ⅲ－1(女子)'!$D$19:$D$89,'様式Ⅲ－1(女子)'!$J$19:$J$89)</f>
        <v>0</v>
      </c>
    </row>
    <row r="3741" spans="1:9">
      <c r="A3741" s="265">
        <v>5740</v>
      </c>
      <c r="I3741" s="28">
        <f>_xlfn.XLOOKUP(C3741,'様式Ⅲ－1(女子)'!$D$19:$D$89,'様式Ⅲ－1(女子)'!$J$19:$J$89)</f>
        <v>0</v>
      </c>
    </row>
    <row r="3742" spans="1:9">
      <c r="A3742" s="265">
        <v>5741</v>
      </c>
      <c r="I3742" s="28">
        <f>_xlfn.XLOOKUP(C3742,'様式Ⅲ－1(女子)'!$D$19:$D$89,'様式Ⅲ－1(女子)'!$J$19:$J$89)</f>
        <v>0</v>
      </c>
    </row>
    <row r="3743" spans="1:9">
      <c r="A3743" s="265">
        <v>5742</v>
      </c>
      <c r="I3743" s="28">
        <f>_xlfn.XLOOKUP(C3743,'様式Ⅲ－1(女子)'!$D$19:$D$89,'様式Ⅲ－1(女子)'!$J$19:$J$89)</f>
        <v>0</v>
      </c>
    </row>
    <row r="3744" spans="1:9">
      <c r="A3744" s="265">
        <v>5743</v>
      </c>
      <c r="I3744" s="28">
        <f>_xlfn.XLOOKUP(C3744,'様式Ⅲ－1(女子)'!$D$19:$D$89,'様式Ⅲ－1(女子)'!$J$19:$J$89)</f>
        <v>0</v>
      </c>
    </row>
    <row r="3745" spans="1:9">
      <c r="A3745" s="265">
        <v>5744</v>
      </c>
      <c r="I3745" s="28">
        <f>_xlfn.XLOOKUP(C3745,'様式Ⅲ－1(女子)'!$D$19:$D$89,'様式Ⅲ－1(女子)'!$J$19:$J$89)</f>
        <v>0</v>
      </c>
    </row>
    <row r="3746" spans="1:9">
      <c r="A3746" s="265">
        <v>5745</v>
      </c>
      <c r="I3746" s="28">
        <f>_xlfn.XLOOKUP(C3746,'様式Ⅲ－1(女子)'!$D$19:$D$89,'様式Ⅲ－1(女子)'!$J$19:$J$89)</f>
        <v>0</v>
      </c>
    </row>
    <row r="3747" spans="1:9">
      <c r="A3747" s="265">
        <v>5746</v>
      </c>
      <c r="I3747" s="28">
        <f>_xlfn.XLOOKUP(C3747,'様式Ⅲ－1(女子)'!$D$19:$D$89,'様式Ⅲ－1(女子)'!$J$19:$J$89)</f>
        <v>0</v>
      </c>
    </row>
    <row r="3748" spans="1:9">
      <c r="A3748" s="265">
        <v>5747</v>
      </c>
      <c r="I3748" s="28">
        <f>_xlfn.XLOOKUP(C3748,'様式Ⅲ－1(女子)'!$D$19:$D$89,'様式Ⅲ－1(女子)'!$J$19:$J$89)</f>
        <v>0</v>
      </c>
    </row>
    <row r="3749" spans="1:9">
      <c r="A3749" s="265">
        <v>5748</v>
      </c>
      <c r="I3749" s="28">
        <f>_xlfn.XLOOKUP(C3749,'様式Ⅲ－1(女子)'!$D$19:$D$89,'様式Ⅲ－1(女子)'!$J$19:$J$89)</f>
        <v>0</v>
      </c>
    </row>
    <row r="3750" spans="1:9">
      <c r="A3750" s="265">
        <v>5749</v>
      </c>
      <c r="I3750" s="28">
        <f>_xlfn.XLOOKUP(C3750,'様式Ⅲ－1(女子)'!$D$19:$D$89,'様式Ⅲ－1(女子)'!$J$19:$J$89)</f>
        <v>0</v>
      </c>
    </row>
    <row r="3751" spans="1:9">
      <c r="A3751" s="265">
        <v>5750</v>
      </c>
      <c r="I3751" s="28">
        <f>_xlfn.XLOOKUP(C3751,'様式Ⅲ－1(女子)'!$D$19:$D$89,'様式Ⅲ－1(女子)'!$J$19:$J$89)</f>
        <v>0</v>
      </c>
    </row>
    <row r="3752" spans="1:9">
      <c r="A3752" s="265">
        <v>5751</v>
      </c>
      <c r="I3752" s="28">
        <f>_xlfn.XLOOKUP(C3752,'様式Ⅲ－1(女子)'!$D$19:$D$89,'様式Ⅲ－1(女子)'!$J$19:$J$89)</f>
        <v>0</v>
      </c>
    </row>
    <row r="3753" spans="1:9">
      <c r="A3753" s="265">
        <v>5752</v>
      </c>
      <c r="I3753" s="28">
        <f>_xlfn.XLOOKUP(C3753,'様式Ⅲ－1(女子)'!$D$19:$D$89,'様式Ⅲ－1(女子)'!$J$19:$J$89)</f>
        <v>0</v>
      </c>
    </row>
    <row r="3754" spans="1:9">
      <c r="A3754" s="265">
        <v>5753</v>
      </c>
      <c r="I3754" s="28">
        <f>_xlfn.XLOOKUP(C3754,'様式Ⅲ－1(女子)'!$D$19:$D$89,'様式Ⅲ－1(女子)'!$J$19:$J$89)</f>
        <v>0</v>
      </c>
    </row>
    <row r="3755" spans="1:9">
      <c r="A3755" s="265">
        <v>5754</v>
      </c>
      <c r="I3755" s="28">
        <f>_xlfn.XLOOKUP(C3755,'様式Ⅲ－1(女子)'!$D$19:$D$89,'様式Ⅲ－1(女子)'!$J$19:$J$89)</f>
        <v>0</v>
      </c>
    </row>
    <row r="3756" spans="1:9">
      <c r="A3756" s="265">
        <v>5755</v>
      </c>
      <c r="I3756" s="28">
        <f>_xlfn.XLOOKUP(C3756,'様式Ⅲ－1(女子)'!$D$19:$D$89,'様式Ⅲ－1(女子)'!$J$19:$J$89)</f>
        <v>0</v>
      </c>
    </row>
    <row r="3757" spans="1:9">
      <c r="A3757" s="265">
        <v>5756</v>
      </c>
      <c r="I3757" s="28">
        <f>_xlfn.XLOOKUP(C3757,'様式Ⅲ－1(女子)'!$D$19:$D$89,'様式Ⅲ－1(女子)'!$J$19:$J$89)</f>
        <v>0</v>
      </c>
    </row>
    <row r="3758" spans="1:9">
      <c r="A3758" s="265">
        <v>5757</v>
      </c>
      <c r="I3758" s="28">
        <f>_xlfn.XLOOKUP(C3758,'様式Ⅲ－1(女子)'!$D$19:$D$89,'様式Ⅲ－1(女子)'!$J$19:$J$89)</f>
        <v>0</v>
      </c>
    </row>
    <row r="3759" spans="1:9">
      <c r="A3759" s="265">
        <v>5758</v>
      </c>
      <c r="I3759" s="28">
        <f>_xlfn.XLOOKUP(C3759,'様式Ⅲ－1(女子)'!$D$19:$D$89,'様式Ⅲ－1(女子)'!$J$19:$J$89)</f>
        <v>0</v>
      </c>
    </row>
    <row r="3760" spans="1:9">
      <c r="A3760" s="265">
        <v>5759</v>
      </c>
      <c r="I3760" s="28">
        <f>_xlfn.XLOOKUP(C3760,'様式Ⅲ－1(女子)'!$D$19:$D$89,'様式Ⅲ－1(女子)'!$J$19:$J$89)</f>
        <v>0</v>
      </c>
    </row>
    <row r="3761" spans="1:9">
      <c r="A3761" s="265">
        <v>5760</v>
      </c>
      <c r="I3761" s="28">
        <f>_xlfn.XLOOKUP(C3761,'様式Ⅲ－1(女子)'!$D$19:$D$89,'様式Ⅲ－1(女子)'!$J$19:$J$89)</f>
        <v>0</v>
      </c>
    </row>
    <row r="3762" spans="1:9">
      <c r="A3762" s="265">
        <v>5761</v>
      </c>
      <c r="I3762" s="28">
        <f>_xlfn.XLOOKUP(C3762,'様式Ⅲ－1(女子)'!$D$19:$D$89,'様式Ⅲ－1(女子)'!$J$19:$J$89)</f>
        <v>0</v>
      </c>
    </row>
    <row r="3763" spans="1:9">
      <c r="A3763" s="265">
        <v>5762</v>
      </c>
      <c r="I3763" s="28">
        <f>_xlfn.XLOOKUP(C3763,'様式Ⅲ－1(女子)'!$D$19:$D$89,'様式Ⅲ－1(女子)'!$J$19:$J$89)</f>
        <v>0</v>
      </c>
    </row>
    <row r="3764" spans="1:9">
      <c r="A3764" s="265">
        <v>5763</v>
      </c>
      <c r="I3764" s="28">
        <f>_xlfn.XLOOKUP(C3764,'様式Ⅲ－1(女子)'!$D$19:$D$89,'様式Ⅲ－1(女子)'!$J$19:$J$89)</f>
        <v>0</v>
      </c>
    </row>
    <row r="3765" spans="1:9">
      <c r="A3765" s="265">
        <v>5764</v>
      </c>
      <c r="I3765" s="28">
        <f>_xlfn.XLOOKUP(C3765,'様式Ⅲ－1(女子)'!$D$19:$D$89,'様式Ⅲ－1(女子)'!$J$19:$J$89)</f>
        <v>0</v>
      </c>
    </row>
    <row r="3766" spans="1:9">
      <c r="A3766" s="265">
        <v>5765</v>
      </c>
      <c r="I3766" s="28">
        <f>_xlfn.XLOOKUP(C3766,'様式Ⅲ－1(女子)'!$D$19:$D$89,'様式Ⅲ－1(女子)'!$J$19:$J$89)</f>
        <v>0</v>
      </c>
    </row>
    <row r="3767" spans="1:9">
      <c r="A3767" s="265">
        <v>5766</v>
      </c>
      <c r="I3767" s="28">
        <f>_xlfn.XLOOKUP(C3767,'様式Ⅲ－1(女子)'!$D$19:$D$89,'様式Ⅲ－1(女子)'!$J$19:$J$89)</f>
        <v>0</v>
      </c>
    </row>
    <row r="3768" spans="1:9">
      <c r="A3768" s="265">
        <v>5767</v>
      </c>
      <c r="I3768" s="28">
        <f>_xlfn.XLOOKUP(C3768,'様式Ⅲ－1(女子)'!$D$19:$D$89,'様式Ⅲ－1(女子)'!$J$19:$J$89)</f>
        <v>0</v>
      </c>
    </row>
    <row r="3769" spans="1:9">
      <c r="A3769" s="265">
        <v>5768</v>
      </c>
      <c r="I3769" s="28">
        <f>_xlfn.XLOOKUP(C3769,'様式Ⅲ－1(女子)'!$D$19:$D$89,'様式Ⅲ－1(女子)'!$J$19:$J$89)</f>
        <v>0</v>
      </c>
    </row>
    <row r="3770" spans="1:9">
      <c r="A3770" s="265">
        <v>5769</v>
      </c>
      <c r="I3770" s="28">
        <f>_xlfn.XLOOKUP(C3770,'様式Ⅲ－1(女子)'!$D$19:$D$89,'様式Ⅲ－1(女子)'!$J$19:$J$89)</f>
        <v>0</v>
      </c>
    </row>
    <row r="3771" spans="1:9">
      <c r="A3771" s="265">
        <v>5770</v>
      </c>
      <c r="I3771" s="28">
        <f>_xlfn.XLOOKUP(C3771,'様式Ⅲ－1(女子)'!$D$19:$D$89,'様式Ⅲ－1(女子)'!$J$19:$J$89)</f>
        <v>0</v>
      </c>
    </row>
    <row r="3772" spans="1:9">
      <c r="A3772" s="265">
        <v>5771</v>
      </c>
      <c r="I3772" s="28">
        <f>_xlfn.XLOOKUP(C3772,'様式Ⅲ－1(女子)'!$D$19:$D$89,'様式Ⅲ－1(女子)'!$J$19:$J$89)</f>
        <v>0</v>
      </c>
    </row>
    <row r="3773" spans="1:9">
      <c r="A3773" s="265">
        <v>5772</v>
      </c>
      <c r="I3773" s="28">
        <f>_xlfn.XLOOKUP(C3773,'様式Ⅲ－1(女子)'!$D$19:$D$89,'様式Ⅲ－1(女子)'!$J$19:$J$89)</f>
        <v>0</v>
      </c>
    </row>
    <row r="3774" spans="1:9">
      <c r="A3774" s="265">
        <v>5773</v>
      </c>
      <c r="I3774" s="28">
        <f>_xlfn.XLOOKUP(C3774,'様式Ⅲ－1(女子)'!$D$19:$D$89,'様式Ⅲ－1(女子)'!$J$19:$J$89)</f>
        <v>0</v>
      </c>
    </row>
    <row r="3775" spans="1:9">
      <c r="A3775" s="265">
        <v>5774</v>
      </c>
      <c r="I3775" s="28">
        <f>_xlfn.XLOOKUP(C3775,'様式Ⅲ－1(女子)'!$D$19:$D$89,'様式Ⅲ－1(女子)'!$J$19:$J$89)</f>
        <v>0</v>
      </c>
    </row>
    <row r="3776" spans="1:9">
      <c r="A3776" s="265">
        <v>5775</v>
      </c>
      <c r="I3776" s="28">
        <f>_xlfn.XLOOKUP(C3776,'様式Ⅲ－1(女子)'!$D$19:$D$89,'様式Ⅲ－1(女子)'!$J$19:$J$89)</f>
        <v>0</v>
      </c>
    </row>
    <row r="3777" spans="1:9">
      <c r="A3777" s="265">
        <v>5776</v>
      </c>
      <c r="I3777" s="28">
        <f>_xlfn.XLOOKUP(C3777,'様式Ⅲ－1(女子)'!$D$19:$D$89,'様式Ⅲ－1(女子)'!$J$19:$J$89)</f>
        <v>0</v>
      </c>
    </row>
    <row r="3778" spans="1:9">
      <c r="A3778" s="265">
        <v>5777</v>
      </c>
      <c r="I3778" s="28">
        <f>_xlfn.XLOOKUP(C3778,'様式Ⅲ－1(女子)'!$D$19:$D$89,'様式Ⅲ－1(女子)'!$J$19:$J$89)</f>
        <v>0</v>
      </c>
    </row>
    <row r="3779" spans="1:9">
      <c r="A3779" s="265">
        <v>5778</v>
      </c>
      <c r="I3779" s="28">
        <f>_xlfn.XLOOKUP(C3779,'様式Ⅲ－1(女子)'!$D$19:$D$89,'様式Ⅲ－1(女子)'!$J$19:$J$89)</f>
        <v>0</v>
      </c>
    </row>
    <row r="3780" spans="1:9">
      <c r="A3780" s="265">
        <v>5779</v>
      </c>
      <c r="I3780" s="28">
        <f>_xlfn.XLOOKUP(C3780,'様式Ⅲ－1(女子)'!$D$19:$D$89,'様式Ⅲ－1(女子)'!$J$19:$J$89)</f>
        <v>0</v>
      </c>
    </row>
    <row r="3781" spans="1:9">
      <c r="A3781" s="265">
        <v>5780</v>
      </c>
      <c r="I3781" s="28">
        <f>_xlfn.XLOOKUP(C3781,'様式Ⅲ－1(女子)'!$D$19:$D$89,'様式Ⅲ－1(女子)'!$J$19:$J$89)</f>
        <v>0</v>
      </c>
    </row>
    <row r="3782" spans="1:9">
      <c r="A3782" s="265">
        <v>5781</v>
      </c>
      <c r="I3782" s="28">
        <f>_xlfn.XLOOKUP(C3782,'様式Ⅲ－1(女子)'!$D$19:$D$89,'様式Ⅲ－1(女子)'!$J$19:$J$89)</f>
        <v>0</v>
      </c>
    </row>
    <row r="3783" spans="1:9">
      <c r="A3783" s="265">
        <v>5782</v>
      </c>
      <c r="I3783" s="28">
        <f>_xlfn.XLOOKUP(C3783,'様式Ⅲ－1(女子)'!$D$19:$D$89,'様式Ⅲ－1(女子)'!$J$19:$J$89)</f>
        <v>0</v>
      </c>
    </row>
    <row r="3784" spans="1:9">
      <c r="A3784" s="265">
        <v>5783</v>
      </c>
      <c r="I3784" s="28">
        <f>_xlfn.XLOOKUP(C3784,'様式Ⅲ－1(女子)'!$D$19:$D$89,'様式Ⅲ－1(女子)'!$J$19:$J$89)</f>
        <v>0</v>
      </c>
    </row>
    <row r="3785" spans="1:9">
      <c r="A3785" s="265">
        <v>5784</v>
      </c>
      <c r="I3785" s="28">
        <f>_xlfn.XLOOKUP(C3785,'様式Ⅲ－1(女子)'!$D$19:$D$89,'様式Ⅲ－1(女子)'!$J$19:$J$89)</f>
        <v>0</v>
      </c>
    </row>
    <row r="3786" spans="1:9">
      <c r="A3786" s="265">
        <v>5785</v>
      </c>
      <c r="I3786" s="28">
        <f>_xlfn.XLOOKUP(C3786,'様式Ⅲ－1(女子)'!$D$19:$D$89,'様式Ⅲ－1(女子)'!$J$19:$J$89)</f>
        <v>0</v>
      </c>
    </row>
    <row r="3787" spans="1:9">
      <c r="A3787" s="265">
        <v>5786</v>
      </c>
      <c r="I3787" s="28">
        <f>_xlfn.XLOOKUP(C3787,'様式Ⅲ－1(女子)'!$D$19:$D$89,'様式Ⅲ－1(女子)'!$J$19:$J$89)</f>
        <v>0</v>
      </c>
    </row>
    <row r="3788" spans="1:9">
      <c r="A3788" s="265">
        <v>5787</v>
      </c>
      <c r="I3788" s="28">
        <f>_xlfn.XLOOKUP(C3788,'様式Ⅲ－1(女子)'!$D$19:$D$89,'様式Ⅲ－1(女子)'!$J$19:$J$89)</f>
        <v>0</v>
      </c>
    </row>
    <row r="3789" spans="1:9">
      <c r="A3789" s="265">
        <v>5788</v>
      </c>
      <c r="I3789" s="28">
        <f>_xlfn.XLOOKUP(C3789,'様式Ⅲ－1(女子)'!$D$19:$D$89,'様式Ⅲ－1(女子)'!$J$19:$J$89)</f>
        <v>0</v>
      </c>
    </row>
    <row r="3790" spans="1:9">
      <c r="A3790" s="265">
        <v>5789</v>
      </c>
      <c r="I3790" s="28">
        <f>_xlfn.XLOOKUP(C3790,'様式Ⅲ－1(女子)'!$D$19:$D$89,'様式Ⅲ－1(女子)'!$J$19:$J$89)</f>
        <v>0</v>
      </c>
    </row>
    <row r="3791" spans="1:9">
      <c r="A3791" s="265">
        <v>5790</v>
      </c>
      <c r="I3791" s="28">
        <f>_xlfn.XLOOKUP(C3791,'様式Ⅲ－1(女子)'!$D$19:$D$89,'様式Ⅲ－1(女子)'!$J$19:$J$89)</f>
        <v>0</v>
      </c>
    </row>
    <row r="3792" spans="1:9">
      <c r="A3792" s="265">
        <v>5791</v>
      </c>
      <c r="I3792" s="28">
        <f>_xlfn.XLOOKUP(C3792,'様式Ⅲ－1(女子)'!$D$19:$D$89,'様式Ⅲ－1(女子)'!$J$19:$J$89)</f>
        <v>0</v>
      </c>
    </row>
    <row r="3793" spans="1:9">
      <c r="A3793" s="265">
        <v>5792</v>
      </c>
      <c r="I3793" s="28">
        <f>_xlfn.XLOOKUP(C3793,'様式Ⅲ－1(女子)'!$D$19:$D$89,'様式Ⅲ－1(女子)'!$J$19:$J$89)</f>
        <v>0</v>
      </c>
    </row>
    <row r="3794" spans="1:9">
      <c r="A3794" s="265">
        <v>5793</v>
      </c>
      <c r="I3794" s="28">
        <f>_xlfn.XLOOKUP(C3794,'様式Ⅲ－1(女子)'!$D$19:$D$89,'様式Ⅲ－1(女子)'!$J$19:$J$89)</f>
        <v>0</v>
      </c>
    </row>
    <row r="3795" spans="1:9">
      <c r="A3795" s="265">
        <v>5794</v>
      </c>
      <c r="I3795" s="28">
        <f>_xlfn.XLOOKUP(C3795,'様式Ⅲ－1(女子)'!$D$19:$D$89,'様式Ⅲ－1(女子)'!$J$19:$J$89)</f>
        <v>0</v>
      </c>
    </row>
    <row r="3796" spans="1:9">
      <c r="A3796" s="265">
        <v>5795</v>
      </c>
      <c r="I3796" s="28">
        <f>_xlfn.XLOOKUP(C3796,'様式Ⅲ－1(女子)'!$D$19:$D$89,'様式Ⅲ－1(女子)'!$J$19:$J$89)</f>
        <v>0</v>
      </c>
    </row>
    <row r="3797" spans="1:9">
      <c r="A3797" s="265">
        <v>5796</v>
      </c>
      <c r="I3797" s="28">
        <f>_xlfn.XLOOKUP(C3797,'様式Ⅲ－1(女子)'!$D$19:$D$89,'様式Ⅲ－1(女子)'!$J$19:$J$89)</f>
        <v>0</v>
      </c>
    </row>
    <row r="3798" spans="1:9">
      <c r="A3798" s="265">
        <v>5797</v>
      </c>
      <c r="I3798" s="28">
        <f>_xlfn.XLOOKUP(C3798,'様式Ⅲ－1(女子)'!$D$19:$D$89,'様式Ⅲ－1(女子)'!$J$19:$J$89)</f>
        <v>0</v>
      </c>
    </row>
    <row r="3799" spans="1:9">
      <c r="A3799" s="265">
        <v>5798</v>
      </c>
      <c r="I3799" s="28">
        <f>_xlfn.XLOOKUP(C3799,'様式Ⅲ－1(女子)'!$D$19:$D$89,'様式Ⅲ－1(女子)'!$J$19:$J$89)</f>
        <v>0</v>
      </c>
    </row>
    <row r="3800" spans="1:9">
      <c r="A3800" s="265">
        <v>5799</v>
      </c>
      <c r="I3800" s="28">
        <f>_xlfn.XLOOKUP(C3800,'様式Ⅲ－1(女子)'!$D$19:$D$89,'様式Ⅲ－1(女子)'!$J$19:$J$89)</f>
        <v>0</v>
      </c>
    </row>
    <row r="3801" spans="1:9">
      <c r="A3801" s="265">
        <v>5800</v>
      </c>
      <c r="I3801" s="28">
        <f>_xlfn.XLOOKUP(C3801,'様式Ⅲ－1(女子)'!$D$19:$D$89,'様式Ⅲ－1(女子)'!$J$19:$J$89)</f>
        <v>0</v>
      </c>
    </row>
    <row r="3802" spans="1:9">
      <c r="A3802" s="265">
        <v>5801</v>
      </c>
      <c r="I3802" s="28">
        <f>_xlfn.XLOOKUP(C3802,'様式Ⅲ－1(女子)'!$D$19:$D$89,'様式Ⅲ－1(女子)'!$J$19:$J$89)</f>
        <v>0</v>
      </c>
    </row>
    <row r="3803" spans="1:9">
      <c r="A3803" s="265">
        <v>5802</v>
      </c>
      <c r="I3803" s="28">
        <f>_xlfn.XLOOKUP(C3803,'様式Ⅲ－1(女子)'!$D$19:$D$89,'様式Ⅲ－1(女子)'!$J$19:$J$89)</f>
        <v>0</v>
      </c>
    </row>
    <row r="3804" spans="1:9">
      <c r="A3804" s="265">
        <v>5803</v>
      </c>
      <c r="I3804" s="28">
        <f>_xlfn.XLOOKUP(C3804,'様式Ⅲ－1(女子)'!$D$19:$D$89,'様式Ⅲ－1(女子)'!$J$19:$J$89)</f>
        <v>0</v>
      </c>
    </row>
    <row r="3805" spans="1:9">
      <c r="A3805" s="265">
        <v>5804</v>
      </c>
      <c r="I3805" s="28">
        <f>_xlfn.XLOOKUP(C3805,'様式Ⅲ－1(女子)'!$D$19:$D$89,'様式Ⅲ－1(女子)'!$J$19:$J$89)</f>
        <v>0</v>
      </c>
    </row>
    <row r="3806" spans="1:9">
      <c r="A3806" s="265">
        <v>5805</v>
      </c>
      <c r="I3806" s="28">
        <f>_xlfn.XLOOKUP(C3806,'様式Ⅲ－1(女子)'!$D$19:$D$89,'様式Ⅲ－1(女子)'!$J$19:$J$89)</f>
        <v>0</v>
      </c>
    </row>
    <row r="3807" spans="1:9">
      <c r="A3807" s="265">
        <v>5806</v>
      </c>
      <c r="I3807" s="28">
        <f>_xlfn.XLOOKUP(C3807,'様式Ⅲ－1(女子)'!$D$19:$D$89,'様式Ⅲ－1(女子)'!$J$19:$J$89)</f>
        <v>0</v>
      </c>
    </row>
    <row r="3808" spans="1:9">
      <c r="A3808" s="265">
        <v>5807</v>
      </c>
      <c r="I3808" s="28">
        <f>_xlfn.XLOOKUP(C3808,'様式Ⅲ－1(女子)'!$D$19:$D$89,'様式Ⅲ－1(女子)'!$J$19:$J$89)</f>
        <v>0</v>
      </c>
    </row>
    <row r="3809" spans="1:9">
      <c r="A3809" s="265">
        <v>5808</v>
      </c>
      <c r="I3809" s="28">
        <f>_xlfn.XLOOKUP(C3809,'様式Ⅲ－1(女子)'!$D$19:$D$89,'様式Ⅲ－1(女子)'!$J$19:$J$89)</f>
        <v>0</v>
      </c>
    </row>
    <row r="3810" spans="1:9">
      <c r="A3810" s="265">
        <v>5809</v>
      </c>
      <c r="I3810" s="28">
        <f>_xlfn.XLOOKUP(C3810,'様式Ⅲ－1(女子)'!$D$19:$D$89,'様式Ⅲ－1(女子)'!$J$19:$J$89)</f>
        <v>0</v>
      </c>
    </row>
    <row r="3811" spans="1:9">
      <c r="A3811" s="265">
        <v>5810</v>
      </c>
      <c r="I3811" s="28">
        <f>_xlfn.XLOOKUP(C3811,'様式Ⅲ－1(女子)'!$D$19:$D$89,'様式Ⅲ－1(女子)'!$J$19:$J$89)</f>
        <v>0</v>
      </c>
    </row>
    <row r="3812" spans="1:9">
      <c r="A3812" s="265">
        <v>5811</v>
      </c>
      <c r="I3812" s="28">
        <f>_xlfn.XLOOKUP(C3812,'様式Ⅲ－1(女子)'!$D$19:$D$89,'様式Ⅲ－1(女子)'!$J$19:$J$89)</f>
        <v>0</v>
      </c>
    </row>
    <row r="3813" spans="1:9">
      <c r="A3813" s="265">
        <v>5812</v>
      </c>
      <c r="I3813" s="28">
        <f>_xlfn.XLOOKUP(C3813,'様式Ⅲ－1(女子)'!$D$19:$D$89,'様式Ⅲ－1(女子)'!$J$19:$J$89)</f>
        <v>0</v>
      </c>
    </row>
    <row r="3814" spans="1:9">
      <c r="A3814" s="265">
        <v>5813</v>
      </c>
      <c r="I3814" s="28">
        <f>_xlfn.XLOOKUP(C3814,'様式Ⅲ－1(女子)'!$D$19:$D$89,'様式Ⅲ－1(女子)'!$J$19:$J$89)</f>
        <v>0</v>
      </c>
    </row>
    <row r="3815" spans="1:9">
      <c r="A3815" s="265">
        <v>5814</v>
      </c>
      <c r="I3815" s="28">
        <f>_xlfn.XLOOKUP(C3815,'様式Ⅲ－1(女子)'!$D$19:$D$89,'様式Ⅲ－1(女子)'!$J$19:$J$89)</f>
        <v>0</v>
      </c>
    </row>
    <row r="3816" spans="1:9">
      <c r="A3816" s="265">
        <v>5815</v>
      </c>
      <c r="I3816" s="28">
        <f>_xlfn.XLOOKUP(C3816,'様式Ⅲ－1(女子)'!$D$19:$D$89,'様式Ⅲ－1(女子)'!$J$19:$J$89)</f>
        <v>0</v>
      </c>
    </row>
    <row r="3817" spans="1:9">
      <c r="A3817" s="265">
        <v>5816</v>
      </c>
      <c r="I3817" s="28">
        <f>_xlfn.XLOOKUP(C3817,'様式Ⅲ－1(女子)'!$D$19:$D$89,'様式Ⅲ－1(女子)'!$J$19:$J$89)</f>
        <v>0</v>
      </c>
    </row>
    <row r="3818" spans="1:9">
      <c r="A3818" s="265">
        <v>5817</v>
      </c>
      <c r="I3818" s="28">
        <f>_xlfn.XLOOKUP(C3818,'様式Ⅲ－1(女子)'!$D$19:$D$89,'様式Ⅲ－1(女子)'!$J$19:$J$89)</f>
        <v>0</v>
      </c>
    </row>
    <row r="3819" spans="1:9">
      <c r="A3819" s="265">
        <v>5818</v>
      </c>
      <c r="I3819" s="28">
        <f>_xlfn.XLOOKUP(C3819,'様式Ⅲ－1(女子)'!$D$19:$D$89,'様式Ⅲ－1(女子)'!$J$19:$J$89)</f>
        <v>0</v>
      </c>
    </row>
    <row r="3820" spans="1:9">
      <c r="A3820" s="265">
        <v>5819</v>
      </c>
      <c r="I3820" s="28">
        <f>_xlfn.XLOOKUP(C3820,'様式Ⅲ－1(女子)'!$D$19:$D$89,'様式Ⅲ－1(女子)'!$J$19:$J$89)</f>
        <v>0</v>
      </c>
    </row>
    <row r="3821" spans="1:9">
      <c r="A3821" s="265">
        <v>5820</v>
      </c>
      <c r="I3821" s="28">
        <f>_xlfn.XLOOKUP(C3821,'様式Ⅲ－1(女子)'!$D$19:$D$89,'様式Ⅲ－1(女子)'!$J$19:$J$89)</f>
        <v>0</v>
      </c>
    </row>
    <row r="3822" spans="1:9">
      <c r="A3822" s="265">
        <v>5821</v>
      </c>
      <c r="I3822" s="28">
        <f>_xlfn.XLOOKUP(C3822,'様式Ⅲ－1(女子)'!$D$19:$D$89,'様式Ⅲ－1(女子)'!$J$19:$J$89)</f>
        <v>0</v>
      </c>
    </row>
    <row r="3823" spans="1:9">
      <c r="A3823" s="265">
        <v>5822</v>
      </c>
      <c r="I3823" s="28">
        <f>_xlfn.XLOOKUP(C3823,'様式Ⅲ－1(女子)'!$D$19:$D$89,'様式Ⅲ－1(女子)'!$J$19:$J$89)</f>
        <v>0</v>
      </c>
    </row>
    <row r="3824" spans="1:9">
      <c r="A3824" s="265">
        <v>5823</v>
      </c>
      <c r="I3824" s="28">
        <f>_xlfn.XLOOKUP(C3824,'様式Ⅲ－1(女子)'!$D$19:$D$89,'様式Ⅲ－1(女子)'!$J$19:$J$89)</f>
        <v>0</v>
      </c>
    </row>
    <row r="3825" spans="1:9">
      <c r="A3825" s="265">
        <v>5824</v>
      </c>
      <c r="I3825" s="28">
        <f>_xlfn.XLOOKUP(C3825,'様式Ⅲ－1(女子)'!$D$19:$D$89,'様式Ⅲ－1(女子)'!$J$19:$J$89)</f>
        <v>0</v>
      </c>
    </row>
    <row r="3826" spans="1:9">
      <c r="A3826" s="265">
        <v>5825</v>
      </c>
      <c r="I3826" s="28">
        <f>_xlfn.XLOOKUP(C3826,'様式Ⅲ－1(女子)'!$D$19:$D$89,'様式Ⅲ－1(女子)'!$J$19:$J$89)</f>
        <v>0</v>
      </c>
    </row>
    <row r="3827" spans="1:9">
      <c r="A3827" s="265">
        <v>5826</v>
      </c>
      <c r="I3827" s="28">
        <f>_xlfn.XLOOKUP(C3827,'様式Ⅲ－1(女子)'!$D$19:$D$89,'様式Ⅲ－1(女子)'!$J$19:$J$89)</f>
        <v>0</v>
      </c>
    </row>
    <row r="3828" spans="1:9">
      <c r="A3828" s="265">
        <v>5827</v>
      </c>
      <c r="I3828" s="28">
        <f>_xlfn.XLOOKUP(C3828,'様式Ⅲ－1(女子)'!$D$19:$D$89,'様式Ⅲ－1(女子)'!$J$19:$J$89)</f>
        <v>0</v>
      </c>
    </row>
    <row r="3829" spans="1:9">
      <c r="A3829" s="265">
        <v>5828</v>
      </c>
      <c r="I3829" s="28">
        <f>_xlfn.XLOOKUP(C3829,'様式Ⅲ－1(女子)'!$D$19:$D$89,'様式Ⅲ－1(女子)'!$J$19:$J$89)</f>
        <v>0</v>
      </c>
    </row>
    <row r="3830" spans="1:9">
      <c r="A3830" s="265">
        <v>5829</v>
      </c>
      <c r="I3830" s="28">
        <f>_xlfn.XLOOKUP(C3830,'様式Ⅲ－1(女子)'!$D$19:$D$89,'様式Ⅲ－1(女子)'!$J$19:$J$89)</f>
        <v>0</v>
      </c>
    </row>
    <row r="3831" spans="1:9">
      <c r="A3831" s="265">
        <v>5830</v>
      </c>
      <c r="I3831" s="28">
        <f>_xlfn.XLOOKUP(C3831,'様式Ⅲ－1(女子)'!$D$19:$D$89,'様式Ⅲ－1(女子)'!$J$19:$J$89)</f>
        <v>0</v>
      </c>
    </row>
    <row r="3832" spans="1:9">
      <c r="A3832" s="265">
        <v>5831</v>
      </c>
      <c r="I3832" s="28">
        <f>_xlfn.XLOOKUP(C3832,'様式Ⅲ－1(女子)'!$D$19:$D$89,'様式Ⅲ－1(女子)'!$J$19:$J$89)</f>
        <v>0</v>
      </c>
    </row>
    <row r="3833" spans="1:9">
      <c r="A3833" s="265">
        <v>5832</v>
      </c>
      <c r="I3833" s="28">
        <f>_xlfn.XLOOKUP(C3833,'様式Ⅲ－1(女子)'!$D$19:$D$89,'様式Ⅲ－1(女子)'!$J$19:$J$89)</f>
        <v>0</v>
      </c>
    </row>
    <row r="3834" spans="1:9">
      <c r="A3834" s="265">
        <v>5833</v>
      </c>
      <c r="I3834" s="28">
        <f>_xlfn.XLOOKUP(C3834,'様式Ⅲ－1(女子)'!$D$19:$D$89,'様式Ⅲ－1(女子)'!$J$19:$J$89)</f>
        <v>0</v>
      </c>
    </row>
    <row r="3835" spans="1:9">
      <c r="A3835" s="265">
        <v>5834</v>
      </c>
      <c r="I3835" s="28">
        <f>_xlfn.XLOOKUP(C3835,'様式Ⅲ－1(女子)'!$D$19:$D$89,'様式Ⅲ－1(女子)'!$J$19:$J$89)</f>
        <v>0</v>
      </c>
    </row>
    <row r="3836" spans="1:9">
      <c r="A3836" s="265">
        <v>5835</v>
      </c>
      <c r="I3836" s="28">
        <f>_xlfn.XLOOKUP(C3836,'様式Ⅲ－1(女子)'!$D$19:$D$89,'様式Ⅲ－1(女子)'!$J$19:$J$89)</f>
        <v>0</v>
      </c>
    </row>
    <row r="3837" spans="1:9">
      <c r="A3837" s="265">
        <v>5836</v>
      </c>
      <c r="I3837" s="28">
        <f>_xlfn.XLOOKUP(C3837,'様式Ⅲ－1(女子)'!$D$19:$D$89,'様式Ⅲ－1(女子)'!$J$19:$J$89)</f>
        <v>0</v>
      </c>
    </row>
    <row r="3838" spans="1:9">
      <c r="A3838" s="265">
        <v>5837</v>
      </c>
      <c r="I3838" s="28">
        <f>_xlfn.XLOOKUP(C3838,'様式Ⅲ－1(女子)'!$D$19:$D$89,'様式Ⅲ－1(女子)'!$J$19:$J$89)</f>
        <v>0</v>
      </c>
    </row>
    <row r="3839" spans="1:9">
      <c r="A3839" s="265">
        <v>5838</v>
      </c>
      <c r="I3839" s="28">
        <f>_xlfn.XLOOKUP(C3839,'様式Ⅲ－1(女子)'!$D$19:$D$89,'様式Ⅲ－1(女子)'!$J$19:$J$89)</f>
        <v>0</v>
      </c>
    </row>
    <row r="3840" spans="1:9">
      <c r="A3840" s="265">
        <v>5839</v>
      </c>
      <c r="I3840" s="28">
        <f>_xlfn.XLOOKUP(C3840,'様式Ⅲ－1(女子)'!$D$19:$D$89,'様式Ⅲ－1(女子)'!$J$19:$J$89)</f>
        <v>0</v>
      </c>
    </row>
    <row r="3841" spans="1:9">
      <c r="A3841" s="265">
        <v>5840</v>
      </c>
      <c r="I3841" s="28">
        <f>_xlfn.XLOOKUP(C3841,'様式Ⅲ－1(女子)'!$D$19:$D$89,'様式Ⅲ－1(女子)'!$J$19:$J$89)</f>
        <v>0</v>
      </c>
    </row>
    <row r="3842" spans="1:9">
      <c r="A3842" s="265">
        <v>5841</v>
      </c>
      <c r="I3842" s="28">
        <f>_xlfn.XLOOKUP(C3842,'様式Ⅲ－1(女子)'!$D$19:$D$89,'様式Ⅲ－1(女子)'!$J$19:$J$89)</f>
        <v>0</v>
      </c>
    </row>
    <row r="3843" spans="1:9">
      <c r="A3843" s="265">
        <v>5842</v>
      </c>
      <c r="I3843" s="28">
        <f>_xlfn.XLOOKUP(C3843,'様式Ⅲ－1(女子)'!$D$19:$D$89,'様式Ⅲ－1(女子)'!$J$19:$J$89)</f>
        <v>0</v>
      </c>
    </row>
    <row r="3844" spans="1:9">
      <c r="A3844" s="265">
        <v>5843</v>
      </c>
      <c r="I3844" s="28">
        <f>_xlfn.XLOOKUP(C3844,'様式Ⅲ－1(女子)'!$D$19:$D$89,'様式Ⅲ－1(女子)'!$J$19:$J$89)</f>
        <v>0</v>
      </c>
    </row>
    <row r="3845" spans="1:9">
      <c r="A3845" s="265">
        <v>5844</v>
      </c>
      <c r="I3845" s="28">
        <f>_xlfn.XLOOKUP(C3845,'様式Ⅲ－1(女子)'!$D$19:$D$89,'様式Ⅲ－1(女子)'!$J$19:$J$89)</f>
        <v>0</v>
      </c>
    </row>
    <row r="3846" spans="1:9">
      <c r="A3846" s="265">
        <v>5845</v>
      </c>
      <c r="I3846" s="28">
        <f>_xlfn.XLOOKUP(C3846,'様式Ⅲ－1(女子)'!$D$19:$D$89,'様式Ⅲ－1(女子)'!$J$19:$J$89)</f>
        <v>0</v>
      </c>
    </row>
    <row r="3847" spans="1:9">
      <c r="A3847" s="265">
        <v>5846</v>
      </c>
      <c r="I3847" s="28">
        <f>_xlfn.XLOOKUP(C3847,'様式Ⅲ－1(女子)'!$D$19:$D$89,'様式Ⅲ－1(女子)'!$J$19:$J$89)</f>
        <v>0</v>
      </c>
    </row>
    <row r="3848" spans="1:9">
      <c r="A3848" s="265">
        <v>5847</v>
      </c>
      <c r="I3848" s="28">
        <f>_xlfn.XLOOKUP(C3848,'様式Ⅲ－1(女子)'!$D$19:$D$89,'様式Ⅲ－1(女子)'!$J$19:$J$89)</f>
        <v>0</v>
      </c>
    </row>
    <row r="3849" spans="1:9">
      <c r="A3849" s="265">
        <v>5848</v>
      </c>
      <c r="I3849" s="28">
        <f>_xlfn.XLOOKUP(C3849,'様式Ⅲ－1(女子)'!$D$19:$D$89,'様式Ⅲ－1(女子)'!$J$19:$J$89)</f>
        <v>0</v>
      </c>
    </row>
    <row r="3850" spans="1:9">
      <c r="A3850" s="265">
        <v>5849</v>
      </c>
      <c r="I3850" s="28">
        <f>_xlfn.XLOOKUP(C3850,'様式Ⅲ－1(女子)'!$D$19:$D$89,'様式Ⅲ－1(女子)'!$J$19:$J$89)</f>
        <v>0</v>
      </c>
    </row>
    <row r="3851" spans="1:9">
      <c r="A3851" s="265">
        <v>5850</v>
      </c>
      <c r="I3851" s="28">
        <f>_xlfn.XLOOKUP(C3851,'様式Ⅲ－1(女子)'!$D$19:$D$89,'様式Ⅲ－1(女子)'!$J$19:$J$89)</f>
        <v>0</v>
      </c>
    </row>
    <row r="3852" spans="1:9">
      <c r="A3852" s="265">
        <v>5851</v>
      </c>
      <c r="I3852" s="28">
        <f>_xlfn.XLOOKUP(C3852,'様式Ⅲ－1(女子)'!$D$19:$D$89,'様式Ⅲ－1(女子)'!$J$19:$J$89)</f>
        <v>0</v>
      </c>
    </row>
    <row r="3853" spans="1:9">
      <c r="A3853" s="265">
        <v>5852</v>
      </c>
      <c r="I3853" s="28">
        <f>_xlfn.XLOOKUP(C3853,'様式Ⅲ－1(女子)'!$D$19:$D$89,'様式Ⅲ－1(女子)'!$J$19:$J$89)</f>
        <v>0</v>
      </c>
    </row>
    <row r="3854" spans="1:9">
      <c r="A3854" s="265">
        <v>5853</v>
      </c>
      <c r="I3854" s="28">
        <f>_xlfn.XLOOKUP(C3854,'様式Ⅲ－1(女子)'!$D$19:$D$89,'様式Ⅲ－1(女子)'!$J$19:$J$89)</f>
        <v>0</v>
      </c>
    </row>
    <row r="3855" spans="1:9">
      <c r="A3855" s="265">
        <v>5854</v>
      </c>
      <c r="I3855" s="28">
        <f>_xlfn.XLOOKUP(C3855,'様式Ⅲ－1(女子)'!$D$19:$D$89,'様式Ⅲ－1(女子)'!$J$19:$J$89)</f>
        <v>0</v>
      </c>
    </row>
    <row r="3856" spans="1:9">
      <c r="A3856" s="265">
        <v>5855</v>
      </c>
      <c r="I3856" s="28">
        <f>_xlfn.XLOOKUP(C3856,'様式Ⅲ－1(女子)'!$D$19:$D$89,'様式Ⅲ－1(女子)'!$J$19:$J$89)</f>
        <v>0</v>
      </c>
    </row>
    <row r="3857" spans="1:9">
      <c r="A3857" s="265">
        <v>5856</v>
      </c>
      <c r="I3857" s="28">
        <f>_xlfn.XLOOKUP(C3857,'様式Ⅲ－1(女子)'!$D$19:$D$89,'様式Ⅲ－1(女子)'!$J$19:$J$89)</f>
        <v>0</v>
      </c>
    </row>
    <row r="3858" spans="1:9">
      <c r="A3858" s="265">
        <v>5857</v>
      </c>
      <c r="I3858" s="28">
        <f>_xlfn.XLOOKUP(C3858,'様式Ⅲ－1(女子)'!$D$19:$D$89,'様式Ⅲ－1(女子)'!$J$19:$J$89)</f>
        <v>0</v>
      </c>
    </row>
    <row r="3859" spans="1:9">
      <c r="A3859" s="265">
        <v>5858</v>
      </c>
      <c r="I3859" s="28">
        <f>_xlfn.XLOOKUP(C3859,'様式Ⅲ－1(女子)'!$D$19:$D$89,'様式Ⅲ－1(女子)'!$J$19:$J$89)</f>
        <v>0</v>
      </c>
    </row>
    <row r="3860" spans="1:9">
      <c r="A3860" s="265">
        <v>5859</v>
      </c>
      <c r="I3860" s="28">
        <f>_xlfn.XLOOKUP(C3860,'様式Ⅲ－1(女子)'!$D$19:$D$89,'様式Ⅲ－1(女子)'!$J$19:$J$89)</f>
        <v>0</v>
      </c>
    </row>
    <row r="3861" spans="1:9">
      <c r="A3861" s="265">
        <v>5860</v>
      </c>
      <c r="I3861" s="28">
        <f>_xlfn.XLOOKUP(C3861,'様式Ⅲ－1(女子)'!$D$19:$D$89,'様式Ⅲ－1(女子)'!$J$19:$J$89)</f>
        <v>0</v>
      </c>
    </row>
    <row r="3862" spans="1:9">
      <c r="A3862" s="265">
        <v>5861</v>
      </c>
      <c r="I3862" s="28">
        <f>_xlfn.XLOOKUP(C3862,'様式Ⅲ－1(女子)'!$D$19:$D$89,'様式Ⅲ－1(女子)'!$J$19:$J$89)</f>
        <v>0</v>
      </c>
    </row>
    <row r="3863" spans="1:9">
      <c r="A3863" s="265">
        <v>5862</v>
      </c>
      <c r="I3863" s="28">
        <f>_xlfn.XLOOKUP(C3863,'様式Ⅲ－1(女子)'!$D$19:$D$89,'様式Ⅲ－1(女子)'!$J$19:$J$89)</f>
        <v>0</v>
      </c>
    </row>
    <row r="3864" spans="1:9">
      <c r="A3864" s="265">
        <v>5863</v>
      </c>
      <c r="I3864" s="28">
        <f>_xlfn.XLOOKUP(C3864,'様式Ⅲ－1(女子)'!$D$19:$D$89,'様式Ⅲ－1(女子)'!$J$19:$J$89)</f>
        <v>0</v>
      </c>
    </row>
    <row r="3865" spans="1:9">
      <c r="A3865" s="265">
        <v>5864</v>
      </c>
      <c r="I3865" s="28">
        <f>_xlfn.XLOOKUP(C3865,'様式Ⅲ－1(女子)'!$D$19:$D$89,'様式Ⅲ－1(女子)'!$J$19:$J$89)</f>
        <v>0</v>
      </c>
    </row>
    <row r="3866" spans="1:9">
      <c r="A3866" s="265">
        <v>5865</v>
      </c>
      <c r="I3866" s="28">
        <f>_xlfn.XLOOKUP(C3866,'様式Ⅲ－1(女子)'!$D$19:$D$89,'様式Ⅲ－1(女子)'!$J$19:$J$89)</f>
        <v>0</v>
      </c>
    </row>
    <row r="3867" spans="1:9">
      <c r="A3867" s="265">
        <v>5866</v>
      </c>
      <c r="I3867" s="28">
        <f>_xlfn.XLOOKUP(C3867,'様式Ⅲ－1(女子)'!$D$19:$D$89,'様式Ⅲ－1(女子)'!$J$19:$J$89)</f>
        <v>0</v>
      </c>
    </row>
    <row r="3868" spans="1:9">
      <c r="A3868" s="265">
        <v>5867</v>
      </c>
      <c r="I3868" s="28">
        <f>_xlfn.XLOOKUP(C3868,'様式Ⅲ－1(女子)'!$D$19:$D$89,'様式Ⅲ－1(女子)'!$J$19:$J$89)</f>
        <v>0</v>
      </c>
    </row>
    <row r="3869" spans="1:9">
      <c r="A3869" s="265">
        <v>5868</v>
      </c>
      <c r="I3869" s="28">
        <f>_xlfn.XLOOKUP(C3869,'様式Ⅲ－1(女子)'!$D$19:$D$89,'様式Ⅲ－1(女子)'!$J$19:$J$89)</f>
        <v>0</v>
      </c>
    </row>
    <row r="3870" spans="1:9">
      <c r="A3870" s="265">
        <v>5869</v>
      </c>
      <c r="I3870" s="28">
        <f>_xlfn.XLOOKUP(C3870,'様式Ⅲ－1(女子)'!$D$19:$D$89,'様式Ⅲ－1(女子)'!$J$19:$J$89)</f>
        <v>0</v>
      </c>
    </row>
    <row r="3871" spans="1:9">
      <c r="A3871" s="265">
        <v>5870</v>
      </c>
      <c r="I3871" s="28">
        <f>_xlfn.XLOOKUP(C3871,'様式Ⅲ－1(女子)'!$D$19:$D$89,'様式Ⅲ－1(女子)'!$J$19:$J$89)</f>
        <v>0</v>
      </c>
    </row>
    <row r="3872" spans="1:9">
      <c r="A3872" s="265">
        <v>5871</v>
      </c>
      <c r="I3872" s="28">
        <f>_xlfn.XLOOKUP(C3872,'様式Ⅲ－1(女子)'!$D$19:$D$89,'様式Ⅲ－1(女子)'!$J$19:$J$89)</f>
        <v>0</v>
      </c>
    </row>
    <row r="3873" spans="1:9">
      <c r="A3873" s="265">
        <v>5872</v>
      </c>
      <c r="I3873" s="28">
        <f>_xlfn.XLOOKUP(C3873,'様式Ⅲ－1(女子)'!$D$19:$D$89,'様式Ⅲ－1(女子)'!$J$19:$J$89)</f>
        <v>0</v>
      </c>
    </row>
    <row r="3874" spans="1:9">
      <c r="A3874" s="265">
        <v>5873</v>
      </c>
      <c r="I3874" s="28">
        <f>_xlfn.XLOOKUP(C3874,'様式Ⅲ－1(女子)'!$D$19:$D$89,'様式Ⅲ－1(女子)'!$J$19:$J$89)</f>
        <v>0</v>
      </c>
    </row>
    <row r="3875" spans="1:9">
      <c r="A3875" s="265">
        <v>5874</v>
      </c>
      <c r="I3875" s="28">
        <f>_xlfn.XLOOKUP(C3875,'様式Ⅲ－1(女子)'!$D$19:$D$89,'様式Ⅲ－1(女子)'!$J$19:$J$89)</f>
        <v>0</v>
      </c>
    </row>
    <row r="3876" spans="1:9">
      <c r="A3876" s="265">
        <v>5875</v>
      </c>
      <c r="I3876" s="28">
        <f>_xlfn.XLOOKUP(C3876,'様式Ⅲ－1(女子)'!$D$19:$D$89,'様式Ⅲ－1(女子)'!$J$19:$J$89)</f>
        <v>0</v>
      </c>
    </row>
    <row r="3877" spans="1:9">
      <c r="A3877" s="265">
        <v>5876</v>
      </c>
      <c r="I3877" s="28">
        <f>_xlfn.XLOOKUP(C3877,'様式Ⅲ－1(女子)'!$D$19:$D$89,'様式Ⅲ－1(女子)'!$J$19:$J$89)</f>
        <v>0</v>
      </c>
    </row>
    <row r="3878" spans="1:9">
      <c r="A3878" s="265">
        <v>5877</v>
      </c>
      <c r="I3878" s="28">
        <f>_xlfn.XLOOKUP(C3878,'様式Ⅲ－1(女子)'!$D$19:$D$89,'様式Ⅲ－1(女子)'!$J$19:$J$89)</f>
        <v>0</v>
      </c>
    </row>
    <row r="3879" spans="1:9">
      <c r="A3879" s="265">
        <v>5878</v>
      </c>
      <c r="I3879" s="28">
        <f>_xlfn.XLOOKUP(C3879,'様式Ⅲ－1(女子)'!$D$19:$D$89,'様式Ⅲ－1(女子)'!$J$19:$J$89)</f>
        <v>0</v>
      </c>
    </row>
    <row r="3880" spans="1:9">
      <c r="A3880" s="265">
        <v>5879</v>
      </c>
      <c r="I3880" s="28">
        <f>_xlfn.XLOOKUP(C3880,'様式Ⅲ－1(女子)'!$D$19:$D$89,'様式Ⅲ－1(女子)'!$J$19:$J$89)</f>
        <v>0</v>
      </c>
    </row>
    <row r="3881" spans="1:9">
      <c r="A3881" s="265">
        <v>5880</v>
      </c>
      <c r="I3881" s="28">
        <f>_xlfn.XLOOKUP(C3881,'様式Ⅲ－1(女子)'!$D$19:$D$89,'様式Ⅲ－1(女子)'!$J$19:$J$89)</f>
        <v>0</v>
      </c>
    </row>
    <row r="3882" spans="1:9">
      <c r="A3882" s="265">
        <v>5881</v>
      </c>
      <c r="I3882" s="28">
        <f>_xlfn.XLOOKUP(C3882,'様式Ⅲ－1(女子)'!$D$19:$D$89,'様式Ⅲ－1(女子)'!$J$19:$J$89)</f>
        <v>0</v>
      </c>
    </row>
    <row r="3883" spans="1:9">
      <c r="A3883" s="265">
        <v>5882</v>
      </c>
      <c r="I3883" s="28">
        <f>_xlfn.XLOOKUP(C3883,'様式Ⅲ－1(女子)'!$D$19:$D$89,'様式Ⅲ－1(女子)'!$J$19:$J$89)</f>
        <v>0</v>
      </c>
    </row>
    <row r="3884" spans="1:9">
      <c r="A3884" s="265">
        <v>5883</v>
      </c>
      <c r="I3884" s="28">
        <f>_xlfn.XLOOKUP(C3884,'様式Ⅲ－1(女子)'!$D$19:$D$89,'様式Ⅲ－1(女子)'!$J$19:$J$89)</f>
        <v>0</v>
      </c>
    </row>
    <row r="3885" spans="1:9">
      <c r="A3885" s="265">
        <v>5884</v>
      </c>
      <c r="I3885" s="28">
        <f>_xlfn.XLOOKUP(C3885,'様式Ⅲ－1(女子)'!$D$19:$D$89,'様式Ⅲ－1(女子)'!$J$19:$J$89)</f>
        <v>0</v>
      </c>
    </row>
    <row r="3886" spans="1:9">
      <c r="A3886" s="265">
        <v>5885</v>
      </c>
      <c r="I3886" s="28">
        <f>_xlfn.XLOOKUP(C3886,'様式Ⅲ－1(女子)'!$D$19:$D$89,'様式Ⅲ－1(女子)'!$J$19:$J$89)</f>
        <v>0</v>
      </c>
    </row>
    <row r="3887" spans="1:9">
      <c r="A3887" s="265">
        <v>5886</v>
      </c>
      <c r="I3887" s="28">
        <f>_xlfn.XLOOKUP(C3887,'様式Ⅲ－1(女子)'!$D$19:$D$89,'様式Ⅲ－1(女子)'!$J$19:$J$89)</f>
        <v>0</v>
      </c>
    </row>
    <row r="3888" spans="1:9">
      <c r="A3888" s="265">
        <v>5887</v>
      </c>
      <c r="I3888" s="28">
        <f>_xlfn.XLOOKUP(C3888,'様式Ⅲ－1(女子)'!$D$19:$D$89,'様式Ⅲ－1(女子)'!$J$19:$J$89)</f>
        <v>0</v>
      </c>
    </row>
    <row r="3889" spans="1:9">
      <c r="A3889" s="265">
        <v>5888</v>
      </c>
      <c r="I3889" s="28">
        <f>_xlfn.XLOOKUP(C3889,'様式Ⅲ－1(女子)'!$D$19:$D$89,'様式Ⅲ－1(女子)'!$J$19:$J$89)</f>
        <v>0</v>
      </c>
    </row>
    <row r="3890" spans="1:9">
      <c r="A3890" s="265">
        <v>5889</v>
      </c>
      <c r="I3890" s="28">
        <f>_xlfn.XLOOKUP(C3890,'様式Ⅲ－1(女子)'!$D$19:$D$89,'様式Ⅲ－1(女子)'!$J$19:$J$89)</f>
        <v>0</v>
      </c>
    </row>
    <row r="3891" spans="1:9">
      <c r="A3891" s="265">
        <v>5890</v>
      </c>
      <c r="I3891" s="28">
        <f>_xlfn.XLOOKUP(C3891,'様式Ⅲ－1(女子)'!$D$19:$D$89,'様式Ⅲ－1(女子)'!$J$19:$J$89)</f>
        <v>0</v>
      </c>
    </row>
    <row r="3892" spans="1:9">
      <c r="A3892" s="265">
        <v>5891</v>
      </c>
      <c r="I3892" s="28">
        <f>_xlfn.XLOOKUP(C3892,'様式Ⅲ－1(女子)'!$D$19:$D$89,'様式Ⅲ－1(女子)'!$J$19:$J$89)</f>
        <v>0</v>
      </c>
    </row>
    <row r="3893" spans="1:9">
      <c r="A3893" s="265">
        <v>5892</v>
      </c>
      <c r="I3893" s="28">
        <f>_xlfn.XLOOKUP(C3893,'様式Ⅲ－1(女子)'!$D$19:$D$89,'様式Ⅲ－1(女子)'!$J$19:$J$89)</f>
        <v>0</v>
      </c>
    </row>
    <row r="3894" spans="1:9">
      <c r="A3894" s="265">
        <v>5893</v>
      </c>
      <c r="I3894" s="28">
        <f>_xlfn.XLOOKUP(C3894,'様式Ⅲ－1(女子)'!$D$19:$D$89,'様式Ⅲ－1(女子)'!$J$19:$J$89)</f>
        <v>0</v>
      </c>
    </row>
    <row r="3895" spans="1:9">
      <c r="A3895" s="265">
        <v>5894</v>
      </c>
      <c r="I3895" s="28">
        <f>_xlfn.XLOOKUP(C3895,'様式Ⅲ－1(女子)'!$D$19:$D$89,'様式Ⅲ－1(女子)'!$J$19:$J$89)</f>
        <v>0</v>
      </c>
    </row>
    <row r="3896" spans="1:9">
      <c r="A3896" s="265">
        <v>5895</v>
      </c>
      <c r="I3896" s="28">
        <f>_xlfn.XLOOKUP(C3896,'様式Ⅲ－1(女子)'!$D$19:$D$89,'様式Ⅲ－1(女子)'!$J$19:$J$89)</f>
        <v>0</v>
      </c>
    </row>
    <row r="3897" spans="1:9">
      <c r="A3897" s="265">
        <v>5896</v>
      </c>
      <c r="I3897" s="28">
        <f>_xlfn.XLOOKUP(C3897,'様式Ⅲ－1(女子)'!$D$19:$D$89,'様式Ⅲ－1(女子)'!$J$19:$J$89)</f>
        <v>0</v>
      </c>
    </row>
    <row r="3898" spans="1:9">
      <c r="A3898" s="265">
        <v>5897</v>
      </c>
      <c r="I3898" s="28">
        <f>_xlfn.XLOOKUP(C3898,'様式Ⅲ－1(女子)'!$D$19:$D$89,'様式Ⅲ－1(女子)'!$J$19:$J$89)</f>
        <v>0</v>
      </c>
    </row>
    <row r="3899" spans="1:9">
      <c r="A3899" s="265">
        <v>5898</v>
      </c>
      <c r="I3899" s="28">
        <f>_xlfn.XLOOKUP(C3899,'様式Ⅲ－1(女子)'!$D$19:$D$89,'様式Ⅲ－1(女子)'!$J$19:$J$89)</f>
        <v>0</v>
      </c>
    </row>
    <row r="3900" spans="1:9">
      <c r="A3900" s="265">
        <v>5899</v>
      </c>
      <c r="I3900" s="28">
        <f>_xlfn.XLOOKUP(C3900,'様式Ⅲ－1(女子)'!$D$19:$D$89,'様式Ⅲ－1(女子)'!$J$19:$J$89)</f>
        <v>0</v>
      </c>
    </row>
    <row r="3901" spans="1:9">
      <c r="A3901" s="265">
        <v>5900</v>
      </c>
      <c r="I3901" s="28">
        <f>_xlfn.XLOOKUP(C3901,'様式Ⅲ－1(女子)'!$D$19:$D$89,'様式Ⅲ－1(女子)'!$J$19:$J$89)</f>
        <v>0</v>
      </c>
    </row>
    <row r="3902" spans="1:9">
      <c r="A3902" s="265">
        <v>5901</v>
      </c>
      <c r="I3902" s="28">
        <f>_xlfn.XLOOKUP(C3902,'様式Ⅲ－1(女子)'!$D$19:$D$89,'様式Ⅲ－1(女子)'!$J$19:$J$89)</f>
        <v>0</v>
      </c>
    </row>
    <row r="3903" spans="1:9">
      <c r="A3903" s="265">
        <v>5902</v>
      </c>
      <c r="I3903" s="28">
        <f>_xlfn.XLOOKUP(C3903,'様式Ⅲ－1(女子)'!$D$19:$D$89,'様式Ⅲ－1(女子)'!$J$19:$J$89)</f>
        <v>0</v>
      </c>
    </row>
    <row r="3904" spans="1:9">
      <c r="A3904" s="265">
        <v>5903</v>
      </c>
      <c r="I3904" s="28">
        <f>_xlfn.XLOOKUP(C3904,'様式Ⅲ－1(女子)'!$D$19:$D$89,'様式Ⅲ－1(女子)'!$J$19:$J$89)</f>
        <v>0</v>
      </c>
    </row>
    <row r="3905" spans="1:9">
      <c r="A3905" s="265">
        <v>5904</v>
      </c>
      <c r="I3905" s="28">
        <f>_xlfn.XLOOKUP(C3905,'様式Ⅲ－1(女子)'!$D$19:$D$89,'様式Ⅲ－1(女子)'!$J$19:$J$89)</f>
        <v>0</v>
      </c>
    </row>
    <row r="3906" spans="1:9">
      <c r="A3906" s="265">
        <v>5905</v>
      </c>
      <c r="I3906" s="28">
        <f>_xlfn.XLOOKUP(C3906,'様式Ⅲ－1(女子)'!$D$19:$D$89,'様式Ⅲ－1(女子)'!$J$19:$J$89)</f>
        <v>0</v>
      </c>
    </row>
    <row r="3907" spans="1:9">
      <c r="A3907" s="265">
        <v>5906</v>
      </c>
      <c r="I3907" s="28">
        <f>_xlfn.XLOOKUP(C3907,'様式Ⅲ－1(女子)'!$D$19:$D$89,'様式Ⅲ－1(女子)'!$J$19:$J$89)</f>
        <v>0</v>
      </c>
    </row>
    <row r="3908" spans="1:9">
      <c r="A3908" s="265">
        <v>5907</v>
      </c>
      <c r="I3908" s="28">
        <f>_xlfn.XLOOKUP(C3908,'様式Ⅲ－1(女子)'!$D$19:$D$89,'様式Ⅲ－1(女子)'!$J$19:$J$89)</f>
        <v>0</v>
      </c>
    </row>
    <row r="3909" spans="1:9">
      <c r="A3909" s="265">
        <v>5908</v>
      </c>
      <c r="I3909" s="28">
        <f>_xlfn.XLOOKUP(C3909,'様式Ⅲ－1(女子)'!$D$19:$D$89,'様式Ⅲ－1(女子)'!$J$19:$J$89)</f>
        <v>0</v>
      </c>
    </row>
    <row r="3910" spans="1:9">
      <c r="A3910" s="265">
        <v>5909</v>
      </c>
      <c r="I3910" s="28">
        <f>_xlfn.XLOOKUP(C3910,'様式Ⅲ－1(女子)'!$D$19:$D$89,'様式Ⅲ－1(女子)'!$J$19:$J$89)</f>
        <v>0</v>
      </c>
    </row>
    <row r="3911" spans="1:9">
      <c r="A3911" s="265">
        <v>5910</v>
      </c>
      <c r="I3911" s="28">
        <f>_xlfn.XLOOKUP(C3911,'様式Ⅲ－1(女子)'!$D$19:$D$89,'様式Ⅲ－1(女子)'!$J$19:$J$89)</f>
        <v>0</v>
      </c>
    </row>
    <row r="3912" spans="1:9">
      <c r="A3912" s="265">
        <v>5911</v>
      </c>
      <c r="I3912" s="28">
        <f>_xlfn.XLOOKUP(C3912,'様式Ⅲ－1(女子)'!$D$19:$D$89,'様式Ⅲ－1(女子)'!$J$19:$J$89)</f>
        <v>0</v>
      </c>
    </row>
    <row r="3913" spans="1:9">
      <c r="A3913" s="265">
        <v>5912</v>
      </c>
      <c r="I3913" s="28">
        <f>_xlfn.XLOOKUP(C3913,'様式Ⅲ－1(女子)'!$D$19:$D$89,'様式Ⅲ－1(女子)'!$J$19:$J$89)</f>
        <v>0</v>
      </c>
    </row>
    <row r="3914" spans="1:9">
      <c r="A3914" s="265">
        <v>5913</v>
      </c>
      <c r="I3914" s="28">
        <f>_xlfn.XLOOKUP(C3914,'様式Ⅲ－1(女子)'!$D$19:$D$89,'様式Ⅲ－1(女子)'!$J$19:$J$89)</f>
        <v>0</v>
      </c>
    </row>
    <row r="3915" spans="1:9">
      <c r="A3915" s="265">
        <v>5914</v>
      </c>
      <c r="I3915" s="28">
        <f>_xlfn.XLOOKUP(C3915,'様式Ⅲ－1(女子)'!$D$19:$D$89,'様式Ⅲ－1(女子)'!$J$19:$J$89)</f>
        <v>0</v>
      </c>
    </row>
    <row r="3916" spans="1:9">
      <c r="A3916" s="265">
        <v>5915</v>
      </c>
      <c r="I3916" s="28">
        <f>_xlfn.XLOOKUP(C3916,'様式Ⅲ－1(女子)'!$D$19:$D$89,'様式Ⅲ－1(女子)'!$J$19:$J$89)</f>
        <v>0</v>
      </c>
    </row>
    <row r="3917" spans="1:9">
      <c r="A3917" s="265">
        <v>5916</v>
      </c>
      <c r="I3917" s="28">
        <f>_xlfn.XLOOKUP(C3917,'様式Ⅲ－1(女子)'!$D$19:$D$89,'様式Ⅲ－1(女子)'!$J$19:$J$89)</f>
        <v>0</v>
      </c>
    </row>
    <row r="3918" spans="1:9">
      <c r="A3918" s="265">
        <v>5917</v>
      </c>
      <c r="I3918" s="28">
        <f>_xlfn.XLOOKUP(C3918,'様式Ⅲ－1(女子)'!$D$19:$D$89,'様式Ⅲ－1(女子)'!$J$19:$J$89)</f>
        <v>0</v>
      </c>
    </row>
    <row r="3919" spans="1:9">
      <c r="A3919" s="265">
        <v>5918</v>
      </c>
      <c r="I3919" s="28">
        <f>_xlfn.XLOOKUP(C3919,'様式Ⅲ－1(女子)'!$D$19:$D$89,'様式Ⅲ－1(女子)'!$J$19:$J$89)</f>
        <v>0</v>
      </c>
    </row>
    <row r="3920" spans="1:9">
      <c r="A3920" s="265">
        <v>5919</v>
      </c>
      <c r="I3920" s="28">
        <f>_xlfn.XLOOKUP(C3920,'様式Ⅲ－1(女子)'!$D$19:$D$89,'様式Ⅲ－1(女子)'!$J$19:$J$89)</f>
        <v>0</v>
      </c>
    </row>
    <row r="3921" spans="1:9">
      <c r="A3921" s="265">
        <v>5920</v>
      </c>
      <c r="I3921" s="28">
        <f>_xlfn.XLOOKUP(C3921,'様式Ⅲ－1(女子)'!$D$19:$D$89,'様式Ⅲ－1(女子)'!$J$19:$J$89)</f>
        <v>0</v>
      </c>
    </row>
    <row r="3922" spans="1:9">
      <c r="A3922" s="265">
        <v>5921</v>
      </c>
      <c r="I3922" s="28">
        <f>_xlfn.XLOOKUP(C3922,'様式Ⅲ－1(女子)'!$D$19:$D$89,'様式Ⅲ－1(女子)'!$J$19:$J$89)</f>
        <v>0</v>
      </c>
    </row>
    <row r="3923" spans="1:9">
      <c r="A3923" s="265">
        <v>5922</v>
      </c>
      <c r="I3923" s="28">
        <f>_xlfn.XLOOKUP(C3923,'様式Ⅲ－1(女子)'!$D$19:$D$89,'様式Ⅲ－1(女子)'!$J$19:$J$89)</f>
        <v>0</v>
      </c>
    </row>
    <row r="3924" spans="1:9">
      <c r="A3924" s="265">
        <v>5923</v>
      </c>
      <c r="I3924" s="28">
        <f>_xlfn.XLOOKUP(C3924,'様式Ⅲ－1(女子)'!$D$19:$D$89,'様式Ⅲ－1(女子)'!$J$19:$J$89)</f>
        <v>0</v>
      </c>
    </row>
    <row r="3925" spans="1:9">
      <c r="A3925" s="265">
        <v>5924</v>
      </c>
      <c r="I3925" s="28">
        <f>_xlfn.XLOOKUP(C3925,'様式Ⅲ－1(女子)'!$D$19:$D$89,'様式Ⅲ－1(女子)'!$J$19:$J$89)</f>
        <v>0</v>
      </c>
    </row>
    <row r="3926" spans="1:9">
      <c r="A3926" s="265">
        <v>5925</v>
      </c>
      <c r="I3926" s="28">
        <f>_xlfn.XLOOKUP(C3926,'様式Ⅲ－1(女子)'!$D$19:$D$89,'様式Ⅲ－1(女子)'!$J$19:$J$89)</f>
        <v>0</v>
      </c>
    </row>
    <row r="3927" spans="1:9">
      <c r="A3927" s="265">
        <v>5926</v>
      </c>
      <c r="I3927" s="28">
        <f>_xlfn.XLOOKUP(C3927,'様式Ⅲ－1(女子)'!$D$19:$D$89,'様式Ⅲ－1(女子)'!$J$19:$J$89)</f>
        <v>0</v>
      </c>
    </row>
    <row r="3928" spans="1:9">
      <c r="A3928" s="265">
        <v>5927</v>
      </c>
      <c r="I3928" s="28">
        <f>_xlfn.XLOOKUP(C3928,'様式Ⅲ－1(女子)'!$D$19:$D$89,'様式Ⅲ－1(女子)'!$J$19:$J$89)</f>
        <v>0</v>
      </c>
    </row>
    <row r="3929" spans="1:9">
      <c r="A3929" s="265">
        <v>5928</v>
      </c>
      <c r="I3929" s="28">
        <f>_xlfn.XLOOKUP(C3929,'様式Ⅲ－1(女子)'!$D$19:$D$89,'様式Ⅲ－1(女子)'!$J$19:$J$89)</f>
        <v>0</v>
      </c>
    </row>
    <row r="3930" spans="1:9">
      <c r="A3930" s="265">
        <v>5929</v>
      </c>
      <c r="I3930" s="28">
        <f>_xlfn.XLOOKUP(C3930,'様式Ⅲ－1(女子)'!$D$19:$D$89,'様式Ⅲ－1(女子)'!$J$19:$J$89)</f>
        <v>0</v>
      </c>
    </row>
    <row r="3931" spans="1:9">
      <c r="A3931" s="265">
        <v>5930</v>
      </c>
      <c r="I3931" s="28">
        <f>_xlfn.XLOOKUP(C3931,'様式Ⅲ－1(女子)'!$D$19:$D$89,'様式Ⅲ－1(女子)'!$J$19:$J$89)</f>
        <v>0</v>
      </c>
    </row>
    <row r="3932" spans="1:9">
      <c r="A3932" s="265">
        <v>5931</v>
      </c>
      <c r="I3932" s="28">
        <f>_xlfn.XLOOKUP(C3932,'様式Ⅲ－1(女子)'!$D$19:$D$89,'様式Ⅲ－1(女子)'!$J$19:$J$89)</f>
        <v>0</v>
      </c>
    </row>
    <row r="3933" spans="1:9">
      <c r="A3933" s="265">
        <v>5932</v>
      </c>
      <c r="I3933" s="28">
        <f>_xlfn.XLOOKUP(C3933,'様式Ⅲ－1(女子)'!$D$19:$D$89,'様式Ⅲ－1(女子)'!$J$19:$J$89)</f>
        <v>0</v>
      </c>
    </row>
    <row r="3934" spans="1:9">
      <c r="A3934" s="265">
        <v>5933</v>
      </c>
      <c r="I3934" s="28">
        <f>_xlfn.XLOOKUP(C3934,'様式Ⅲ－1(女子)'!$D$19:$D$89,'様式Ⅲ－1(女子)'!$J$19:$J$89)</f>
        <v>0</v>
      </c>
    </row>
    <row r="3935" spans="1:9">
      <c r="A3935" s="265">
        <v>5934</v>
      </c>
      <c r="I3935" s="28">
        <f>_xlfn.XLOOKUP(C3935,'様式Ⅲ－1(女子)'!$D$19:$D$89,'様式Ⅲ－1(女子)'!$J$19:$J$89)</f>
        <v>0</v>
      </c>
    </row>
    <row r="3936" spans="1:9">
      <c r="A3936" s="265">
        <v>5935</v>
      </c>
      <c r="I3936" s="28">
        <f>_xlfn.XLOOKUP(C3936,'様式Ⅲ－1(女子)'!$D$19:$D$89,'様式Ⅲ－1(女子)'!$J$19:$J$89)</f>
        <v>0</v>
      </c>
    </row>
    <row r="3937" spans="1:9">
      <c r="A3937" s="265">
        <v>5936</v>
      </c>
      <c r="I3937" s="28">
        <f>_xlfn.XLOOKUP(C3937,'様式Ⅲ－1(女子)'!$D$19:$D$89,'様式Ⅲ－1(女子)'!$J$19:$J$89)</f>
        <v>0</v>
      </c>
    </row>
    <row r="3938" spans="1:9">
      <c r="A3938" s="265">
        <v>5937</v>
      </c>
      <c r="I3938" s="28">
        <f>_xlfn.XLOOKUP(C3938,'様式Ⅲ－1(女子)'!$D$19:$D$89,'様式Ⅲ－1(女子)'!$J$19:$J$89)</f>
        <v>0</v>
      </c>
    </row>
    <row r="3939" spans="1:9">
      <c r="A3939" s="265">
        <v>5938</v>
      </c>
      <c r="I3939" s="28">
        <f>_xlfn.XLOOKUP(C3939,'様式Ⅲ－1(女子)'!$D$19:$D$89,'様式Ⅲ－1(女子)'!$J$19:$J$89)</f>
        <v>0</v>
      </c>
    </row>
    <row r="3940" spans="1:9">
      <c r="A3940" s="265">
        <v>5939</v>
      </c>
      <c r="I3940" s="28">
        <f>_xlfn.XLOOKUP(C3940,'様式Ⅲ－1(女子)'!$D$19:$D$89,'様式Ⅲ－1(女子)'!$J$19:$J$89)</f>
        <v>0</v>
      </c>
    </row>
    <row r="3941" spans="1:9">
      <c r="A3941" s="265">
        <v>5940</v>
      </c>
      <c r="I3941" s="28">
        <f>_xlfn.XLOOKUP(C3941,'様式Ⅲ－1(女子)'!$D$19:$D$89,'様式Ⅲ－1(女子)'!$J$19:$J$89)</f>
        <v>0</v>
      </c>
    </row>
    <row r="3942" spans="1:9">
      <c r="A3942" s="265">
        <v>5941</v>
      </c>
      <c r="I3942" s="28">
        <f>_xlfn.XLOOKUP(C3942,'様式Ⅲ－1(女子)'!$D$19:$D$89,'様式Ⅲ－1(女子)'!$J$19:$J$89)</f>
        <v>0</v>
      </c>
    </row>
    <row r="3943" spans="1:9">
      <c r="A3943" s="265">
        <v>5942</v>
      </c>
      <c r="I3943" s="28">
        <f>_xlfn.XLOOKUP(C3943,'様式Ⅲ－1(女子)'!$D$19:$D$89,'様式Ⅲ－1(女子)'!$J$19:$J$89)</f>
        <v>0</v>
      </c>
    </row>
    <row r="3944" spans="1:9">
      <c r="A3944" s="265">
        <v>5943</v>
      </c>
      <c r="I3944" s="28">
        <f>_xlfn.XLOOKUP(C3944,'様式Ⅲ－1(女子)'!$D$19:$D$89,'様式Ⅲ－1(女子)'!$J$19:$J$89)</f>
        <v>0</v>
      </c>
    </row>
    <row r="3945" spans="1:9">
      <c r="A3945" s="265">
        <v>5944</v>
      </c>
      <c r="I3945" s="28">
        <f>_xlfn.XLOOKUP(C3945,'様式Ⅲ－1(女子)'!$D$19:$D$89,'様式Ⅲ－1(女子)'!$J$19:$J$89)</f>
        <v>0</v>
      </c>
    </row>
    <row r="3946" spans="1:9">
      <c r="A3946" s="265">
        <v>5945</v>
      </c>
      <c r="I3946" s="28">
        <f>_xlfn.XLOOKUP(C3946,'様式Ⅲ－1(女子)'!$D$19:$D$89,'様式Ⅲ－1(女子)'!$J$19:$J$89)</f>
        <v>0</v>
      </c>
    </row>
    <row r="3947" spans="1:9">
      <c r="A3947" s="265">
        <v>5946</v>
      </c>
      <c r="I3947" s="28">
        <f>_xlfn.XLOOKUP(C3947,'様式Ⅲ－1(女子)'!$D$19:$D$89,'様式Ⅲ－1(女子)'!$J$19:$J$89)</f>
        <v>0</v>
      </c>
    </row>
    <row r="3948" spans="1:9">
      <c r="A3948" s="265">
        <v>5947</v>
      </c>
      <c r="I3948" s="28">
        <f>_xlfn.XLOOKUP(C3948,'様式Ⅲ－1(女子)'!$D$19:$D$89,'様式Ⅲ－1(女子)'!$J$19:$J$89)</f>
        <v>0</v>
      </c>
    </row>
    <row r="3949" spans="1:9">
      <c r="A3949" s="265">
        <v>5948</v>
      </c>
      <c r="I3949" s="28">
        <f>_xlfn.XLOOKUP(C3949,'様式Ⅲ－1(女子)'!$D$19:$D$89,'様式Ⅲ－1(女子)'!$J$19:$J$89)</f>
        <v>0</v>
      </c>
    </row>
    <row r="3950" spans="1:9">
      <c r="A3950" s="265">
        <v>5949</v>
      </c>
      <c r="I3950" s="28">
        <f>_xlfn.XLOOKUP(C3950,'様式Ⅲ－1(女子)'!$D$19:$D$89,'様式Ⅲ－1(女子)'!$J$19:$J$89)</f>
        <v>0</v>
      </c>
    </row>
    <row r="3951" spans="1:9">
      <c r="A3951" s="265">
        <v>5950</v>
      </c>
      <c r="I3951" s="28">
        <f>_xlfn.XLOOKUP(C3951,'様式Ⅲ－1(女子)'!$D$19:$D$89,'様式Ⅲ－1(女子)'!$J$19:$J$89)</f>
        <v>0</v>
      </c>
    </row>
    <row r="3952" spans="1:9">
      <c r="A3952" s="265">
        <v>5951</v>
      </c>
      <c r="I3952" s="28">
        <f>_xlfn.XLOOKUP(C3952,'様式Ⅲ－1(女子)'!$D$19:$D$89,'様式Ⅲ－1(女子)'!$J$19:$J$89)</f>
        <v>0</v>
      </c>
    </row>
    <row r="3953" spans="1:9">
      <c r="A3953" s="265">
        <v>5952</v>
      </c>
      <c r="I3953" s="28">
        <f>_xlfn.XLOOKUP(C3953,'様式Ⅲ－1(女子)'!$D$19:$D$89,'様式Ⅲ－1(女子)'!$J$19:$J$89)</f>
        <v>0</v>
      </c>
    </row>
    <row r="3954" spans="1:9">
      <c r="A3954" s="265">
        <v>5953</v>
      </c>
      <c r="I3954" s="28">
        <f>_xlfn.XLOOKUP(C3954,'様式Ⅲ－1(女子)'!$D$19:$D$89,'様式Ⅲ－1(女子)'!$J$19:$J$89)</f>
        <v>0</v>
      </c>
    </row>
    <row r="3955" spans="1:9">
      <c r="A3955" s="265">
        <v>5954</v>
      </c>
      <c r="I3955" s="28">
        <f>_xlfn.XLOOKUP(C3955,'様式Ⅲ－1(女子)'!$D$19:$D$89,'様式Ⅲ－1(女子)'!$J$19:$J$89)</f>
        <v>0</v>
      </c>
    </row>
    <row r="3956" spans="1:9">
      <c r="A3956" s="265">
        <v>5955</v>
      </c>
      <c r="I3956" s="28">
        <f>_xlfn.XLOOKUP(C3956,'様式Ⅲ－1(女子)'!$D$19:$D$89,'様式Ⅲ－1(女子)'!$J$19:$J$89)</f>
        <v>0</v>
      </c>
    </row>
    <row r="3957" spans="1:9">
      <c r="A3957" s="265">
        <v>5956</v>
      </c>
      <c r="I3957" s="28">
        <f>_xlfn.XLOOKUP(C3957,'様式Ⅲ－1(女子)'!$D$19:$D$89,'様式Ⅲ－1(女子)'!$J$19:$J$89)</f>
        <v>0</v>
      </c>
    </row>
    <row r="3958" spans="1:9">
      <c r="A3958" s="265">
        <v>5957</v>
      </c>
      <c r="I3958" s="28">
        <f>_xlfn.XLOOKUP(C3958,'様式Ⅲ－1(女子)'!$D$19:$D$89,'様式Ⅲ－1(女子)'!$J$19:$J$89)</f>
        <v>0</v>
      </c>
    </row>
    <row r="3959" spans="1:9">
      <c r="A3959" s="265">
        <v>5958</v>
      </c>
      <c r="I3959" s="28">
        <f>_xlfn.XLOOKUP(C3959,'様式Ⅲ－1(女子)'!$D$19:$D$89,'様式Ⅲ－1(女子)'!$J$19:$J$89)</f>
        <v>0</v>
      </c>
    </row>
    <row r="3960" spans="1:9">
      <c r="A3960" s="265">
        <v>5959</v>
      </c>
      <c r="I3960" s="28">
        <f>_xlfn.XLOOKUP(C3960,'様式Ⅲ－1(女子)'!$D$19:$D$89,'様式Ⅲ－1(女子)'!$J$19:$J$89)</f>
        <v>0</v>
      </c>
    </row>
    <row r="3961" spans="1:9">
      <c r="A3961" s="265">
        <v>5960</v>
      </c>
      <c r="I3961" s="28">
        <f>_xlfn.XLOOKUP(C3961,'様式Ⅲ－1(女子)'!$D$19:$D$89,'様式Ⅲ－1(女子)'!$J$19:$J$89)</f>
        <v>0</v>
      </c>
    </row>
    <row r="3962" spans="1:9">
      <c r="A3962" s="265">
        <v>5961</v>
      </c>
      <c r="I3962" s="28">
        <f>_xlfn.XLOOKUP(C3962,'様式Ⅲ－1(女子)'!$D$19:$D$89,'様式Ⅲ－1(女子)'!$J$19:$J$89)</f>
        <v>0</v>
      </c>
    </row>
    <row r="3963" spans="1:9">
      <c r="A3963" s="265">
        <v>5962</v>
      </c>
      <c r="I3963" s="28">
        <f>_xlfn.XLOOKUP(C3963,'様式Ⅲ－1(女子)'!$D$19:$D$89,'様式Ⅲ－1(女子)'!$J$19:$J$89)</f>
        <v>0</v>
      </c>
    </row>
    <row r="3964" spans="1:9">
      <c r="A3964" s="265">
        <v>5963</v>
      </c>
      <c r="I3964" s="28">
        <f>_xlfn.XLOOKUP(C3964,'様式Ⅲ－1(女子)'!$D$19:$D$89,'様式Ⅲ－1(女子)'!$J$19:$J$89)</f>
        <v>0</v>
      </c>
    </row>
    <row r="3965" spans="1:9">
      <c r="A3965" s="265">
        <v>5964</v>
      </c>
      <c r="I3965" s="28">
        <f>_xlfn.XLOOKUP(C3965,'様式Ⅲ－1(女子)'!$D$19:$D$89,'様式Ⅲ－1(女子)'!$J$19:$J$89)</f>
        <v>0</v>
      </c>
    </row>
    <row r="3966" spans="1:9">
      <c r="A3966" s="265">
        <v>5965</v>
      </c>
      <c r="I3966" s="28">
        <f>_xlfn.XLOOKUP(C3966,'様式Ⅲ－1(女子)'!$D$19:$D$89,'様式Ⅲ－1(女子)'!$J$19:$J$89)</f>
        <v>0</v>
      </c>
    </row>
    <row r="3967" spans="1:9">
      <c r="A3967" s="265">
        <v>5966</v>
      </c>
      <c r="I3967" s="28">
        <f>_xlfn.XLOOKUP(C3967,'様式Ⅲ－1(女子)'!$D$19:$D$89,'様式Ⅲ－1(女子)'!$J$19:$J$89)</f>
        <v>0</v>
      </c>
    </row>
    <row r="3968" spans="1:9">
      <c r="A3968" s="265">
        <v>5967</v>
      </c>
      <c r="I3968" s="28">
        <f>_xlfn.XLOOKUP(C3968,'様式Ⅲ－1(女子)'!$D$19:$D$89,'様式Ⅲ－1(女子)'!$J$19:$J$89)</f>
        <v>0</v>
      </c>
    </row>
    <row r="3969" spans="1:9">
      <c r="A3969" s="265">
        <v>5968</v>
      </c>
      <c r="I3969" s="28">
        <f>_xlfn.XLOOKUP(C3969,'様式Ⅲ－1(女子)'!$D$19:$D$89,'様式Ⅲ－1(女子)'!$J$19:$J$89)</f>
        <v>0</v>
      </c>
    </row>
    <row r="3970" spans="1:9">
      <c r="A3970" s="265">
        <v>5969</v>
      </c>
      <c r="I3970" s="28">
        <f>_xlfn.XLOOKUP(C3970,'様式Ⅲ－1(女子)'!$D$19:$D$89,'様式Ⅲ－1(女子)'!$J$19:$J$89)</f>
        <v>0</v>
      </c>
    </row>
    <row r="3971" spans="1:9">
      <c r="A3971" s="265">
        <v>5970</v>
      </c>
      <c r="I3971" s="28">
        <f>_xlfn.XLOOKUP(C3971,'様式Ⅲ－1(女子)'!$D$19:$D$89,'様式Ⅲ－1(女子)'!$J$19:$J$89)</f>
        <v>0</v>
      </c>
    </row>
    <row r="3972" spans="1:9">
      <c r="A3972" s="265">
        <v>5971</v>
      </c>
      <c r="I3972" s="28">
        <f>_xlfn.XLOOKUP(C3972,'様式Ⅲ－1(女子)'!$D$19:$D$89,'様式Ⅲ－1(女子)'!$J$19:$J$89)</f>
        <v>0</v>
      </c>
    </row>
    <row r="3973" spans="1:9">
      <c r="A3973" s="265">
        <v>5972</v>
      </c>
      <c r="I3973" s="28">
        <f>_xlfn.XLOOKUP(C3973,'様式Ⅲ－1(女子)'!$D$19:$D$89,'様式Ⅲ－1(女子)'!$J$19:$J$89)</f>
        <v>0</v>
      </c>
    </row>
    <row r="3974" spans="1:9">
      <c r="A3974" s="265">
        <v>5973</v>
      </c>
      <c r="I3974" s="28">
        <f>_xlfn.XLOOKUP(C3974,'様式Ⅲ－1(女子)'!$D$19:$D$89,'様式Ⅲ－1(女子)'!$J$19:$J$89)</f>
        <v>0</v>
      </c>
    </row>
    <row r="3975" spans="1:9">
      <c r="A3975" s="265">
        <v>5974</v>
      </c>
      <c r="I3975" s="28">
        <f>_xlfn.XLOOKUP(C3975,'様式Ⅲ－1(女子)'!$D$19:$D$89,'様式Ⅲ－1(女子)'!$J$19:$J$89)</f>
        <v>0</v>
      </c>
    </row>
    <row r="3976" spans="1:9">
      <c r="A3976" s="265">
        <v>5975</v>
      </c>
      <c r="I3976" s="28">
        <f>_xlfn.XLOOKUP(C3976,'様式Ⅲ－1(女子)'!$D$19:$D$89,'様式Ⅲ－1(女子)'!$J$19:$J$89)</f>
        <v>0</v>
      </c>
    </row>
    <row r="3977" spans="1:9">
      <c r="A3977" s="265">
        <v>5976</v>
      </c>
      <c r="I3977" s="28">
        <f>_xlfn.XLOOKUP(C3977,'様式Ⅲ－1(女子)'!$D$19:$D$89,'様式Ⅲ－1(女子)'!$J$19:$J$89)</f>
        <v>0</v>
      </c>
    </row>
    <row r="3978" spans="1:9">
      <c r="A3978" s="265">
        <v>5977</v>
      </c>
      <c r="I3978" s="28">
        <f>_xlfn.XLOOKUP(C3978,'様式Ⅲ－1(女子)'!$D$19:$D$89,'様式Ⅲ－1(女子)'!$J$19:$J$89)</f>
        <v>0</v>
      </c>
    </row>
    <row r="3979" spans="1:9">
      <c r="A3979" s="265">
        <v>5978</v>
      </c>
      <c r="I3979" s="28">
        <f>_xlfn.XLOOKUP(C3979,'様式Ⅲ－1(女子)'!$D$19:$D$89,'様式Ⅲ－1(女子)'!$J$19:$J$89)</f>
        <v>0</v>
      </c>
    </row>
    <row r="3980" spans="1:9">
      <c r="A3980" s="265">
        <v>5979</v>
      </c>
      <c r="I3980" s="28">
        <f>_xlfn.XLOOKUP(C3980,'様式Ⅲ－1(女子)'!$D$19:$D$89,'様式Ⅲ－1(女子)'!$J$19:$J$89)</f>
        <v>0</v>
      </c>
    </row>
    <row r="3981" spans="1:9">
      <c r="A3981" s="265">
        <v>5980</v>
      </c>
      <c r="I3981" s="28">
        <f>_xlfn.XLOOKUP(C3981,'様式Ⅲ－1(女子)'!$D$19:$D$89,'様式Ⅲ－1(女子)'!$J$19:$J$89)</f>
        <v>0</v>
      </c>
    </row>
    <row r="3982" spans="1:9">
      <c r="A3982" s="265">
        <v>5981</v>
      </c>
      <c r="I3982" s="28">
        <f>_xlfn.XLOOKUP(C3982,'様式Ⅲ－1(女子)'!$D$19:$D$89,'様式Ⅲ－1(女子)'!$J$19:$J$89)</f>
        <v>0</v>
      </c>
    </row>
    <row r="3983" spans="1:9">
      <c r="A3983" s="265">
        <v>5982</v>
      </c>
      <c r="I3983" s="28">
        <f>_xlfn.XLOOKUP(C3983,'様式Ⅲ－1(女子)'!$D$19:$D$89,'様式Ⅲ－1(女子)'!$J$19:$J$89)</f>
        <v>0</v>
      </c>
    </row>
    <row r="3984" spans="1:9">
      <c r="A3984" s="265">
        <v>5983</v>
      </c>
      <c r="I3984" s="28">
        <f>_xlfn.XLOOKUP(C3984,'様式Ⅲ－1(女子)'!$D$19:$D$89,'様式Ⅲ－1(女子)'!$J$19:$J$89)</f>
        <v>0</v>
      </c>
    </row>
    <row r="3985" spans="1:9">
      <c r="A3985" s="265">
        <v>5984</v>
      </c>
      <c r="I3985" s="28">
        <f>_xlfn.XLOOKUP(C3985,'様式Ⅲ－1(女子)'!$D$19:$D$89,'様式Ⅲ－1(女子)'!$J$19:$J$89)</f>
        <v>0</v>
      </c>
    </row>
    <row r="3986" spans="1:9">
      <c r="A3986" s="265">
        <v>5985</v>
      </c>
      <c r="I3986" s="28">
        <f>_xlfn.XLOOKUP(C3986,'様式Ⅲ－1(女子)'!$D$19:$D$89,'様式Ⅲ－1(女子)'!$J$19:$J$89)</f>
        <v>0</v>
      </c>
    </row>
    <row r="3987" spans="1:9">
      <c r="A3987" s="265">
        <v>5986</v>
      </c>
      <c r="I3987" s="28">
        <f>_xlfn.XLOOKUP(C3987,'様式Ⅲ－1(女子)'!$D$19:$D$89,'様式Ⅲ－1(女子)'!$J$19:$J$89)</f>
        <v>0</v>
      </c>
    </row>
    <row r="3988" spans="1:9">
      <c r="A3988" s="265">
        <v>5987</v>
      </c>
      <c r="I3988" s="28">
        <f>_xlfn.XLOOKUP(C3988,'様式Ⅲ－1(女子)'!$D$19:$D$89,'様式Ⅲ－1(女子)'!$J$19:$J$89)</f>
        <v>0</v>
      </c>
    </row>
    <row r="3989" spans="1:9">
      <c r="A3989" s="265">
        <v>5988</v>
      </c>
      <c r="I3989" s="28">
        <f>_xlfn.XLOOKUP(C3989,'様式Ⅲ－1(女子)'!$D$19:$D$89,'様式Ⅲ－1(女子)'!$J$19:$J$89)</f>
        <v>0</v>
      </c>
    </row>
    <row r="3990" spans="1:9">
      <c r="A3990" s="265">
        <v>5989</v>
      </c>
      <c r="I3990" s="28">
        <f>_xlfn.XLOOKUP(C3990,'様式Ⅲ－1(女子)'!$D$19:$D$89,'様式Ⅲ－1(女子)'!$J$19:$J$89)</f>
        <v>0</v>
      </c>
    </row>
    <row r="3991" spans="1:9">
      <c r="A3991" s="265">
        <v>5990</v>
      </c>
      <c r="I3991" s="28">
        <f>_xlfn.XLOOKUP(C3991,'様式Ⅲ－1(女子)'!$D$19:$D$89,'様式Ⅲ－1(女子)'!$J$19:$J$89)</f>
        <v>0</v>
      </c>
    </row>
    <row r="3992" spans="1:9">
      <c r="A3992" s="265">
        <v>5991</v>
      </c>
      <c r="I3992" s="28">
        <f>_xlfn.XLOOKUP(C3992,'様式Ⅲ－1(女子)'!$D$19:$D$89,'様式Ⅲ－1(女子)'!$J$19:$J$89)</f>
        <v>0</v>
      </c>
    </row>
    <row r="3993" spans="1:9">
      <c r="A3993" s="265">
        <v>5992</v>
      </c>
      <c r="I3993" s="28">
        <f>_xlfn.XLOOKUP(C3993,'様式Ⅲ－1(女子)'!$D$19:$D$89,'様式Ⅲ－1(女子)'!$J$19:$J$89)</f>
        <v>0</v>
      </c>
    </row>
    <row r="3994" spans="1:9">
      <c r="A3994" s="265">
        <v>5993</v>
      </c>
      <c r="I3994" s="28">
        <f>_xlfn.XLOOKUP(C3994,'様式Ⅲ－1(女子)'!$D$19:$D$89,'様式Ⅲ－1(女子)'!$J$19:$J$89)</f>
        <v>0</v>
      </c>
    </row>
    <row r="3995" spans="1:9">
      <c r="A3995" s="265">
        <v>5994</v>
      </c>
      <c r="I3995" s="28">
        <f>_xlfn.XLOOKUP(C3995,'様式Ⅲ－1(女子)'!$D$19:$D$89,'様式Ⅲ－1(女子)'!$J$19:$J$89)</f>
        <v>0</v>
      </c>
    </row>
    <row r="3996" spans="1:9">
      <c r="A3996" s="265">
        <v>5995</v>
      </c>
      <c r="I3996" s="28">
        <f>_xlfn.XLOOKUP(C3996,'様式Ⅲ－1(女子)'!$D$19:$D$89,'様式Ⅲ－1(女子)'!$J$19:$J$89)</f>
        <v>0</v>
      </c>
    </row>
    <row r="3997" spans="1:9">
      <c r="A3997" s="265">
        <v>5996</v>
      </c>
      <c r="I3997" s="28">
        <f>_xlfn.XLOOKUP(C3997,'様式Ⅲ－1(女子)'!$D$19:$D$89,'様式Ⅲ－1(女子)'!$J$19:$J$89)</f>
        <v>0</v>
      </c>
    </row>
    <row r="3998" spans="1:9">
      <c r="A3998" s="265">
        <v>5997</v>
      </c>
      <c r="I3998" s="28">
        <f>_xlfn.XLOOKUP(C3998,'様式Ⅲ－1(女子)'!$D$19:$D$89,'様式Ⅲ－1(女子)'!$J$19:$J$89)</f>
        <v>0</v>
      </c>
    </row>
    <row r="3999" spans="1:9">
      <c r="A3999" s="265">
        <v>5998</v>
      </c>
      <c r="I3999" s="28">
        <f>_xlfn.XLOOKUP(C3999,'様式Ⅲ－1(女子)'!$D$19:$D$89,'様式Ⅲ－1(女子)'!$J$19:$J$89)</f>
        <v>0</v>
      </c>
    </row>
    <row r="4000" spans="1:9">
      <c r="A4000" s="265">
        <v>5999</v>
      </c>
      <c r="I4000" s="28">
        <f>_xlfn.XLOOKUP(C4000,'様式Ⅲ－1(女子)'!$D$19:$D$89,'様式Ⅲ－1(女子)'!$J$19:$J$89)</f>
        <v>0</v>
      </c>
    </row>
    <row r="4001" spans="1:9">
      <c r="A4001" s="265">
        <v>6000</v>
      </c>
      <c r="I4001" s="28">
        <f>_xlfn.XLOOKUP(C4001,'様式Ⅲ－1(女子)'!$D$19:$D$89,'様式Ⅲ－1(女子)'!$J$19:$J$89)</f>
        <v>0</v>
      </c>
    </row>
    <row r="4002" spans="1:9">
      <c r="A4002" s="265">
        <v>6001</v>
      </c>
      <c r="I4002" s="28">
        <f>_xlfn.XLOOKUP(C4002,'様式Ⅲ－1(女子)'!$D$19:$D$89,'様式Ⅲ－1(女子)'!$J$19:$J$89)</f>
        <v>0</v>
      </c>
    </row>
    <row r="4003" spans="1:9">
      <c r="A4003" s="265">
        <v>6002</v>
      </c>
      <c r="I4003" s="28">
        <f>_xlfn.XLOOKUP(C4003,'様式Ⅲ－1(女子)'!$D$19:$D$89,'様式Ⅲ－1(女子)'!$J$19:$J$89)</f>
        <v>0</v>
      </c>
    </row>
    <row r="4004" spans="1:9">
      <c r="A4004" s="265">
        <v>6003</v>
      </c>
      <c r="I4004" s="28">
        <f>_xlfn.XLOOKUP(C4004,'様式Ⅲ－1(女子)'!$D$19:$D$89,'様式Ⅲ－1(女子)'!$J$19:$J$89)</f>
        <v>0</v>
      </c>
    </row>
    <row r="4005" spans="1:9">
      <c r="A4005" s="265">
        <v>6004</v>
      </c>
      <c r="I4005" s="28">
        <f>_xlfn.XLOOKUP(C4005,'様式Ⅲ－1(女子)'!$D$19:$D$89,'様式Ⅲ－1(女子)'!$J$19:$J$89)</f>
        <v>0</v>
      </c>
    </row>
    <row r="4006" spans="1:9">
      <c r="A4006" s="265">
        <v>6005</v>
      </c>
      <c r="I4006" s="28">
        <f>_xlfn.XLOOKUP(C4006,'様式Ⅲ－1(女子)'!$D$19:$D$89,'様式Ⅲ－1(女子)'!$J$19:$J$89)</f>
        <v>0</v>
      </c>
    </row>
    <row r="4007" spans="1:9">
      <c r="A4007" s="265">
        <v>6006</v>
      </c>
      <c r="I4007" s="28">
        <f>_xlfn.XLOOKUP(C4007,'様式Ⅲ－1(女子)'!$D$19:$D$89,'様式Ⅲ－1(女子)'!$J$19:$J$89)</f>
        <v>0</v>
      </c>
    </row>
    <row r="4008" spans="1:9">
      <c r="A4008" s="265">
        <v>6007</v>
      </c>
      <c r="I4008" s="28">
        <f>_xlfn.XLOOKUP(C4008,'様式Ⅲ－1(女子)'!$D$19:$D$89,'様式Ⅲ－1(女子)'!$J$19:$J$89)</f>
        <v>0</v>
      </c>
    </row>
    <row r="4009" spans="1:9">
      <c r="A4009" s="265">
        <v>6008</v>
      </c>
      <c r="I4009" s="28">
        <f>_xlfn.XLOOKUP(C4009,'様式Ⅲ－1(女子)'!$D$19:$D$89,'様式Ⅲ－1(女子)'!$J$19:$J$89)</f>
        <v>0</v>
      </c>
    </row>
    <row r="4010" spans="1:9">
      <c r="A4010" s="265">
        <v>6009</v>
      </c>
      <c r="I4010" s="28">
        <f>_xlfn.XLOOKUP(C4010,'様式Ⅲ－1(女子)'!$D$19:$D$89,'様式Ⅲ－1(女子)'!$J$19:$J$89)</f>
        <v>0</v>
      </c>
    </row>
    <row r="4011" spans="1:9">
      <c r="A4011" s="265">
        <v>6010</v>
      </c>
      <c r="I4011" s="28">
        <f>_xlfn.XLOOKUP(C4011,'様式Ⅲ－1(女子)'!$D$19:$D$89,'様式Ⅲ－1(女子)'!$J$19:$J$89)</f>
        <v>0</v>
      </c>
    </row>
    <row r="4012" spans="1:9">
      <c r="A4012" s="265">
        <v>6011</v>
      </c>
      <c r="I4012" s="28">
        <f>_xlfn.XLOOKUP(C4012,'様式Ⅲ－1(女子)'!$D$19:$D$89,'様式Ⅲ－1(女子)'!$J$19:$J$89)</f>
        <v>0</v>
      </c>
    </row>
    <row r="4013" spans="1:9">
      <c r="A4013" s="265">
        <v>6012</v>
      </c>
      <c r="I4013" s="28">
        <f>_xlfn.XLOOKUP(C4013,'様式Ⅲ－1(女子)'!$D$19:$D$89,'様式Ⅲ－1(女子)'!$J$19:$J$89)</f>
        <v>0</v>
      </c>
    </row>
    <row r="4014" spans="1:9">
      <c r="A4014" s="265">
        <v>6013</v>
      </c>
      <c r="I4014" s="28">
        <f>_xlfn.XLOOKUP(C4014,'様式Ⅲ－1(女子)'!$D$19:$D$89,'様式Ⅲ－1(女子)'!$J$19:$J$89)</f>
        <v>0</v>
      </c>
    </row>
    <row r="4015" spans="1:9">
      <c r="A4015" s="265">
        <v>6014</v>
      </c>
      <c r="I4015" s="28">
        <f>_xlfn.XLOOKUP(C4015,'様式Ⅲ－1(女子)'!$D$19:$D$89,'様式Ⅲ－1(女子)'!$J$19:$J$89)</f>
        <v>0</v>
      </c>
    </row>
    <row r="4016" spans="1:9">
      <c r="A4016" s="265">
        <v>6015</v>
      </c>
      <c r="I4016" s="28">
        <f>_xlfn.XLOOKUP(C4016,'様式Ⅲ－1(女子)'!$D$19:$D$89,'様式Ⅲ－1(女子)'!$J$19:$J$89)</f>
        <v>0</v>
      </c>
    </row>
    <row r="4017" spans="1:9">
      <c r="A4017" s="265">
        <v>6016</v>
      </c>
      <c r="I4017" s="28">
        <f>_xlfn.XLOOKUP(C4017,'様式Ⅲ－1(女子)'!$D$19:$D$89,'様式Ⅲ－1(女子)'!$J$19:$J$89)</f>
        <v>0</v>
      </c>
    </row>
    <row r="4018" spans="1:9">
      <c r="A4018" s="265">
        <v>6017</v>
      </c>
      <c r="I4018" s="28">
        <f>_xlfn.XLOOKUP(C4018,'様式Ⅲ－1(女子)'!$D$19:$D$89,'様式Ⅲ－1(女子)'!$J$19:$J$89)</f>
        <v>0</v>
      </c>
    </row>
    <row r="4019" spans="1:9">
      <c r="A4019" s="265">
        <v>6018</v>
      </c>
      <c r="I4019" s="28">
        <f>_xlfn.XLOOKUP(C4019,'様式Ⅲ－1(女子)'!$D$19:$D$89,'様式Ⅲ－1(女子)'!$J$19:$J$89)</f>
        <v>0</v>
      </c>
    </row>
    <row r="4020" spans="1:9">
      <c r="A4020" s="265">
        <v>6019</v>
      </c>
      <c r="I4020" s="28">
        <f>_xlfn.XLOOKUP(C4020,'様式Ⅲ－1(女子)'!$D$19:$D$89,'様式Ⅲ－1(女子)'!$J$19:$J$89)</f>
        <v>0</v>
      </c>
    </row>
    <row r="4021" spans="1:9">
      <c r="A4021" s="265">
        <v>6020</v>
      </c>
      <c r="I4021" s="28">
        <f>_xlfn.XLOOKUP(C4021,'様式Ⅲ－1(女子)'!$D$19:$D$89,'様式Ⅲ－1(女子)'!$J$19:$J$89)</f>
        <v>0</v>
      </c>
    </row>
    <row r="4022" spans="1:9">
      <c r="A4022" s="265">
        <v>6021</v>
      </c>
      <c r="I4022" s="28">
        <f>_xlfn.XLOOKUP(C4022,'様式Ⅲ－1(女子)'!$D$19:$D$89,'様式Ⅲ－1(女子)'!$J$19:$J$89)</f>
        <v>0</v>
      </c>
    </row>
    <row r="4023" spans="1:9">
      <c r="A4023" s="265">
        <v>6022</v>
      </c>
      <c r="I4023" s="28">
        <f>_xlfn.XLOOKUP(C4023,'様式Ⅲ－1(女子)'!$D$19:$D$89,'様式Ⅲ－1(女子)'!$J$19:$J$89)</f>
        <v>0</v>
      </c>
    </row>
    <row r="4024" spans="1:9">
      <c r="A4024" s="265">
        <v>6023</v>
      </c>
      <c r="I4024" s="28">
        <f>_xlfn.XLOOKUP(C4024,'様式Ⅲ－1(女子)'!$D$19:$D$89,'様式Ⅲ－1(女子)'!$J$19:$J$89)</f>
        <v>0</v>
      </c>
    </row>
    <row r="4025" spans="1:9">
      <c r="A4025" s="265">
        <v>6024</v>
      </c>
      <c r="I4025" s="28">
        <f>_xlfn.XLOOKUP(C4025,'様式Ⅲ－1(女子)'!$D$19:$D$89,'様式Ⅲ－1(女子)'!$J$19:$J$89)</f>
        <v>0</v>
      </c>
    </row>
    <row r="4026" spans="1:9">
      <c r="A4026" s="265">
        <v>6025</v>
      </c>
      <c r="I4026" s="28">
        <f>_xlfn.XLOOKUP(C4026,'様式Ⅲ－1(女子)'!$D$19:$D$89,'様式Ⅲ－1(女子)'!$J$19:$J$89)</f>
        <v>0</v>
      </c>
    </row>
    <row r="4027" spans="1:9">
      <c r="A4027" s="265">
        <v>6026</v>
      </c>
      <c r="I4027" s="28">
        <f>_xlfn.XLOOKUP(C4027,'様式Ⅲ－1(女子)'!$D$19:$D$89,'様式Ⅲ－1(女子)'!$J$19:$J$89)</f>
        <v>0</v>
      </c>
    </row>
    <row r="4028" spans="1:9">
      <c r="A4028" s="265">
        <v>6027</v>
      </c>
      <c r="I4028" s="28">
        <f>_xlfn.XLOOKUP(C4028,'様式Ⅲ－1(女子)'!$D$19:$D$89,'様式Ⅲ－1(女子)'!$J$19:$J$89)</f>
        <v>0</v>
      </c>
    </row>
    <row r="4029" spans="1:9">
      <c r="A4029" s="265">
        <v>6028</v>
      </c>
      <c r="I4029" s="28">
        <f>_xlfn.XLOOKUP(C4029,'様式Ⅲ－1(女子)'!$D$19:$D$89,'様式Ⅲ－1(女子)'!$J$19:$J$89)</f>
        <v>0</v>
      </c>
    </row>
    <row r="4030" spans="1:9">
      <c r="A4030" s="265">
        <v>6029</v>
      </c>
      <c r="I4030" s="28">
        <f>_xlfn.XLOOKUP(C4030,'様式Ⅲ－1(女子)'!$D$19:$D$89,'様式Ⅲ－1(女子)'!$J$19:$J$89)</f>
        <v>0</v>
      </c>
    </row>
    <row r="4031" spans="1:9">
      <c r="A4031" s="265">
        <v>6030</v>
      </c>
      <c r="I4031" s="28">
        <f>_xlfn.XLOOKUP(C4031,'様式Ⅲ－1(女子)'!$D$19:$D$89,'様式Ⅲ－1(女子)'!$J$19:$J$89)</f>
        <v>0</v>
      </c>
    </row>
    <row r="4032" spans="1:9">
      <c r="A4032" s="265">
        <v>6031</v>
      </c>
      <c r="I4032" s="28">
        <f>_xlfn.XLOOKUP(C4032,'様式Ⅲ－1(女子)'!$D$19:$D$89,'様式Ⅲ－1(女子)'!$J$19:$J$89)</f>
        <v>0</v>
      </c>
    </row>
    <row r="4033" spans="1:9">
      <c r="A4033" s="265">
        <v>6032</v>
      </c>
      <c r="I4033" s="28">
        <f>_xlfn.XLOOKUP(C4033,'様式Ⅲ－1(女子)'!$D$19:$D$89,'様式Ⅲ－1(女子)'!$J$19:$J$89)</f>
        <v>0</v>
      </c>
    </row>
    <row r="4034" spans="1:9">
      <c r="A4034" s="265">
        <v>6033</v>
      </c>
      <c r="I4034" s="28">
        <f>_xlfn.XLOOKUP(C4034,'様式Ⅲ－1(女子)'!$D$19:$D$89,'様式Ⅲ－1(女子)'!$J$19:$J$89)</f>
        <v>0</v>
      </c>
    </row>
    <row r="4035" spans="1:9">
      <c r="A4035" s="265">
        <v>6034</v>
      </c>
      <c r="I4035" s="28">
        <f>_xlfn.XLOOKUP(C4035,'様式Ⅲ－1(女子)'!$D$19:$D$89,'様式Ⅲ－1(女子)'!$J$19:$J$89)</f>
        <v>0</v>
      </c>
    </row>
    <row r="4036" spans="1:9">
      <c r="A4036" s="265">
        <v>6035</v>
      </c>
      <c r="I4036" s="28">
        <f>_xlfn.XLOOKUP(C4036,'様式Ⅲ－1(女子)'!$D$19:$D$89,'様式Ⅲ－1(女子)'!$J$19:$J$89)</f>
        <v>0</v>
      </c>
    </row>
    <row r="4037" spans="1:9">
      <c r="A4037" s="265">
        <v>6036</v>
      </c>
      <c r="I4037" s="28">
        <f>_xlfn.XLOOKUP(C4037,'様式Ⅲ－1(女子)'!$D$19:$D$89,'様式Ⅲ－1(女子)'!$J$19:$J$89)</f>
        <v>0</v>
      </c>
    </row>
    <row r="4038" spans="1:9">
      <c r="A4038" s="265">
        <v>6037</v>
      </c>
      <c r="I4038" s="28">
        <f>_xlfn.XLOOKUP(C4038,'様式Ⅲ－1(女子)'!$D$19:$D$89,'様式Ⅲ－1(女子)'!$J$19:$J$89)</f>
        <v>0</v>
      </c>
    </row>
    <row r="4039" spans="1:9">
      <c r="A4039" s="265">
        <v>6038</v>
      </c>
      <c r="I4039" s="28">
        <f>_xlfn.XLOOKUP(C4039,'様式Ⅲ－1(女子)'!$D$19:$D$89,'様式Ⅲ－1(女子)'!$J$19:$J$89)</f>
        <v>0</v>
      </c>
    </row>
    <row r="4040" spans="1:9">
      <c r="A4040" s="265">
        <v>6039</v>
      </c>
      <c r="I4040" s="28">
        <f>_xlfn.XLOOKUP(C4040,'様式Ⅲ－1(女子)'!$D$19:$D$89,'様式Ⅲ－1(女子)'!$J$19:$J$89)</f>
        <v>0</v>
      </c>
    </row>
    <row r="4041" spans="1:9">
      <c r="A4041" s="265">
        <v>6040</v>
      </c>
      <c r="I4041" s="28">
        <f>_xlfn.XLOOKUP(C4041,'様式Ⅲ－1(女子)'!$D$19:$D$89,'様式Ⅲ－1(女子)'!$J$19:$J$89)</f>
        <v>0</v>
      </c>
    </row>
    <row r="4042" spans="1:9">
      <c r="A4042" s="265">
        <v>6041</v>
      </c>
      <c r="I4042" s="28">
        <f>_xlfn.XLOOKUP(C4042,'様式Ⅲ－1(女子)'!$D$19:$D$89,'様式Ⅲ－1(女子)'!$J$19:$J$89)</f>
        <v>0</v>
      </c>
    </row>
    <row r="4043" spans="1:9">
      <c r="A4043" s="265">
        <v>6042</v>
      </c>
      <c r="I4043" s="28">
        <f>_xlfn.XLOOKUP(C4043,'様式Ⅲ－1(女子)'!$D$19:$D$89,'様式Ⅲ－1(女子)'!$J$19:$J$89)</f>
        <v>0</v>
      </c>
    </row>
    <row r="4044" spans="1:9">
      <c r="A4044" s="265">
        <v>6043</v>
      </c>
      <c r="I4044" s="28">
        <f>_xlfn.XLOOKUP(C4044,'様式Ⅲ－1(女子)'!$D$19:$D$89,'様式Ⅲ－1(女子)'!$J$19:$J$89)</f>
        <v>0</v>
      </c>
    </row>
    <row r="4045" spans="1:9">
      <c r="A4045" s="265">
        <v>6044</v>
      </c>
      <c r="I4045" s="28">
        <f>_xlfn.XLOOKUP(C4045,'様式Ⅲ－1(女子)'!$D$19:$D$89,'様式Ⅲ－1(女子)'!$J$19:$J$89)</f>
        <v>0</v>
      </c>
    </row>
    <row r="4046" spans="1:9">
      <c r="A4046" s="265">
        <v>6045</v>
      </c>
      <c r="I4046" s="28">
        <f>_xlfn.XLOOKUP(C4046,'様式Ⅲ－1(女子)'!$D$19:$D$89,'様式Ⅲ－1(女子)'!$J$19:$J$89)</f>
        <v>0</v>
      </c>
    </row>
    <row r="4047" spans="1:9">
      <c r="A4047" s="265">
        <v>6046</v>
      </c>
      <c r="I4047" s="28">
        <f>_xlfn.XLOOKUP(C4047,'様式Ⅲ－1(女子)'!$D$19:$D$89,'様式Ⅲ－1(女子)'!$J$19:$J$89)</f>
        <v>0</v>
      </c>
    </row>
    <row r="4048" spans="1:9">
      <c r="A4048" s="265">
        <v>6047</v>
      </c>
      <c r="I4048" s="28">
        <f>_xlfn.XLOOKUP(C4048,'様式Ⅲ－1(女子)'!$D$19:$D$89,'様式Ⅲ－1(女子)'!$J$19:$J$89)</f>
        <v>0</v>
      </c>
    </row>
    <row r="4049" spans="1:9">
      <c r="A4049" s="265">
        <v>6048</v>
      </c>
      <c r="I4049" s="28">
        <f>_xlfn.XLOOKUP(C4049,'様式Ⅲ－1(女子)'!$D$19:$D$89,'様式Ⅲ－1(女子)'!$J$19:$J$89)</f>
        <v>0</v>
      </c>
    </row>
    <row r="4050" spans="1:9">
      <c r="A4050" s="265">
        <v>6049</v>
      </c>
      <c r="I4050" s="28">
        <f>_xlfn.XLOOKUP(C4050,'様式Ⅲ－1(女子)'!$D$19:$D$89,'様式Ⅲ－1(女子)'!$J$19:$J$89)</f>
        <v>0</v>
      </c>
    </row>
    <row r="4051" spans="1:9">
      <c r="A4051" s="265">
        <v>6050</v>
      </c>
      <c r="I4051" s="28">
        <f>_xlfn.XLOOKUP(C4051,'様式Ⅲ－1(女子)'!$D$19:$D$89,'様式Ⅲ－1(女子)'!$J$19:$J$89)</f>
        <v>0</v>
      </c>
    </row>
    <row r="4052" spans="1:9">
      <c r="A4052" s="265">
        <v>6051</v>
      </c>
      <c r="I4052" s="28">
        <f>_xlfn.XLOOKUP(C4052,'様式Ⅲ－1(女子)'!$D$19:$D$89,'様式Ⅲ－1(女子)'!$J$19:$J$89)</f>
        <v>0</v>
      </c>
    </row>
    <row r="4053" spans="1:9">
      <c r="A4053" s="265">
        <v>6052</v>
      </c>
      <c r="I4053" s="28">
        <f>_xlfn.XLOOKUP(C4053,'様式Ⅲ－1(女子)'!$D$19:$D$89,'様式Ⅲ－1(女子)'!$J$19:$J$89)</f>
        <v>0</v>
      </c>
    </row>
    <row r="4054" spans="1:9">
      <c r="A4054" s="265">
        <v>6053</v>
      </c>
      <c r="I4054" s="28">
        <f>_xlfn.XLOOKUP(C4054,'様式Ⅲ－1(女子)'!$D$19:$D$89,'様式Ⅲ－1(女子)'!$J$19:$J$89)</f>
        <v>0</v>
      </c>
    </row>
    <row r="4055" spans="1:9">
      <c r="A4055" s="265">
        <v>6054</v>
      </c>
      <c r="I4055" s="28">
        <f>_xlfn.XLOOKUP(C4055,'様式Ⅲ－1(女子)'!$D$19:$D$89,'様式Ⅲ－1(女子)'!$J$19:$J$89)</f>
        <v>0</v>
      </c>
    </row>
    <row r="4056" spans="1:9">
      <c r="A4056" s="265">
        <v>6055</v>
      </c>
      <c r="I4056" s="28">
        <f>_xlfn.XLOOKUP(C4056,'様式Ⅲ－1(女子)'!$D$19:$D$89,'様式Ⅲ－1(女子)'!$J$19:$J$89)</f>
        <v>0</v>
      </c>
    </row>
    <row r="4057" spans="1:9">
      <c r="A4057" s="265">
        <v>6056</v>
      </c>
      <c r="I4057" s="28">
        <f>_xlfn.XLOOKUP(C4057,'様式Ⅲ－1(女子)'!$D$19:$D$89,'様式Ⅲ－1(女子)'!$J$19:$J$89)</f>
        <v>0</v>
      </c>
    </row>
    <row r="4058" spans="1:9">
      <c r="A4058" s="265">
        <v>6057</v>
      </c>
      <c r="I4058" s="28">
        <f>_xlfn.XLOOKUP(C4058,'様式Ⅲ－1(女子)'!$D$19:$D$89,'様式Ⅲ－1(女子)'!$J$19:$J$89)</f>
        <v>0</v>
      </c>
    </row>
    <row r="4059" spans="1:9">
      <c r="A4059" s="265">
        <v>6058</v>
      </c>
      <c r="I4059" s="28">
        <f>_xlfn.XLOOKUP(C4059,'様式Ⅲ－1(女子)'!$D$19:$D$89,'様式Ⅲ－1(女子)'!$J$19:$J$89)</f>
        <v>0</v>
      </c>
    </row>
    <row r="4060" spans="1:9">
      <c r="A4060" s="265">
        <v>6059</v>
      </c>
      <c r="I4060" s="28">
        <f>_xlfn.XLOOKUP(C4060,'様式Ⅲ－1(女子)'!$D$19:$D$89,'様式Ⅲ－1(女子)'!$J$19:$J$89)</f>
        <v>0</v>
      </c>
    </row>
    <row r="4061" spans="1:9">
      <c r="A4061" s="265">
        <v>6060</v>
      </c>
      <c r="I4061" s="28">
        <f>_xlfn.XLOOKUP(C4061,'様式Ⅲ－1(女子)'!$D$19:$D$89,'様式Ⅲ－1(女子)'!$J$19:$J$89)</f>
        <v>0</v>
      </c>
    </row>
    <row r="4062" spans="1:9">
      <c r="A4062" s="265">
        <v>6061</v>
      </c>
      <c r="I4062" s="28">
        <f>_xlfn.XLOOKUP(C4062,'様式Ⅲ－1(女子)'!$D$19:$D$89,'様式Ⅲ－1(女子)'!$J$19:$J$89)</f>
        <v>0</v>
      </c>
    </row>
    <row r="4063" spans="1:9">
      <c r="A4063" s="265">
        <v>6062</v>
      </c>
      <c r="I4063" s="28">
        <f>_xlfn.XLOOKUP(C4063,'様式Ⅲ－1(女子)'!$D$19:$D$89,'様式Ⅲ－1(女子)'!$J$19:$J$89)</f>
        <v>0</v>
      </c>
    </row>
    <row r="4064" spans="1:9">
      <c r="A4064" s="265">
        <v>6063</v>
      </c>
      <c r="I4064" s="28">
        <f>_xlfn.XLOOKUP(C4064,'様式Ⅲ－1(女子)'!$D$19:$D$89,'様式Ⅲ－1(女子)'!$J$19:$J$89)</f>
        <v>0</v>
      </c>
    </row>
    <row r="4065" spans="1:9">
      <c r="A4065" s="265">
        <v>6064</v>
      </c>
      <c r="I4065" s="28">
        <f>_xlfn.XLOOKUP(C4065,'様式Ⅲ－1(女子)'!$D$19:$D$89,'様式Ⅲ－1(女子)'!$J$19:$J$89)</f>
        <v>0</v>
      </c>
    </row>
    <row r="4066" spans="1:9">
      <c r="A4066" s="265">
        <v>6065</v>
      </c>
      <c r="I4066" s="28">
        <f>_xlfn.XLOOKUP(C4066,'様式Ⅲ－1(女子)'!$D$19:$D$89,'様式Ⅲ－1(女子)'!$J$19:$J$89)</f>
        <v>0</v>
      </c>
    </row>
    <row r="4067" spans="1:9">
      <c r="A4067" s="265">
        <v>6066</v>
      </c>
      <c r="I4067" s="28">
        <f>_xlfn.XLOOKUP(C4067,'様式Ⅲ－1(女子)'!$D$19:$D$89,'様式Ⅲ－1(女子)'!$J$19:$J$89)</f>
        <v>0</v>
      </c>
    </row>
    <row r="4068" spans="1:9">
      <c r="A4068" s="265">
        <v>6067</v>
      </c>
      <c r="I4068" s="28">
        <f>_xlfn.XLOOKUP(C4068,'様式Ⅲ－1(女子)'!$D$19:$D$89,'様式Ⅲ－1(女子)'!$J$19:$J$89)</f>
        <v>0</v>
      </c>
    </row>
    <row r="4069" spans="1:9">
      <c r="A4069" s="265">
        <v>6068</v>
      </c>
      <c r="I4069" s="28">
        <f>_xlfn.XLOOKUP(C4069,'様式Ⅲ－1(女子)'!$D$19:$D$89,'様式Ⅲ－1(女子)'!$J$19:$J$89)</f>
        <v>0</v>
      </c>
    </row>
    <row r="4070" spans="1:9">
      <c r="A4070" s="265">
        <v>6069</v>
      </c>
      <c r="I4070" s="28">
        <f>_xlfn.XLOOKUP(C4070,'様式Ⅲ－1(女子)'!$D$19:$D$89,'様式Ⅲ－1(女子)'!$J$19:$J$89)</f>
        <v>0</v>
      </c>
    </row>
    <row r="4071" spans="1:9">
      <c r="A4071" s="265">
        <v>6070</v>
      </c>
      <c r="I4071" s="28">
        <f>_xlfn.XLOOKUP(C4071,'様式Ⅲ－1(女子)'!$D$19:$D$89,'様式Ⅲ－1(女子)'!$J$19:$J$89)</f>
        <v>0</v>
      </c>
    </row>
    <row r="4072" spans="1:9">
      <c r="A4072" s="265">
        <v>6071</v>
      </c>
      <c r="I4072" s="28">
        <f>_xlfn.XLOOKUP(C4072,'様式Ⅲ－1(女子)'!$D$19:$D$89,'様式Ⅲ－1(女子)'!$J$19:$J$89)</f>
        <v>0</v>
      </c>
    </row>
    <row r="4073" spans="1:9">
      <c r="A4073" s="265">
        <v>6072</v>
      </c>
      <c r="I4073" s="28">
        <f>_xlfn.XLOOKUP(C4073,'様式Ⅲ－1(女子)'!$D$19:$D$89,'様式Ⅲ－1(女子)'!$J$19:$J$89)</f>
        <v>0</v>
      </c>
    </row>
    <row r="4074" spans="1:9">
      <c r="A4074" s="265">
        <v>6073</v>
      </c>
      <c r="I4074" s="28">
        <f>_xlfn.XLOOKUP(C4074,'様式Ⅲ－1(女子)'!$D$19:$D$89,'様式Ⅲ－1(女子)'!$J$19:$J$89)</f>
        <v>0</v>
      </c>
    </row>
    <row r="4075" spans="1:9">
      <c r="A4075" s="265">
        <v>6074</v>
      </c>
      <c r="I4075" s="28">
        <f>_xlfn.XLOOKUP(C4075,'様式Ⅲ－1(女子)'!$D$19:$D$89,'様式Ⅲ－1(女子)'!$J$19:$J$89)</f>
        <v>0</v>
      </c>
    </row>
    <row r="4076" spans="1:9">
      <c r="A4076" s="265">
        <v>6075</v>
      </c>
      <c r="I4076" s="28">
        <f>_xlfn.XLOOKUP(C4076,'様式Ⅲ－1(女子)'!$D$19:$D$89,'様式Ⅲ－1(女子)'!$J$19:$J$89)</f>
        <v>0</v>
      </c>
    </row>
    <row r="4077" spans="1:9">
      <c r="A4077" s="265">
        <v>6076</v>
      </c>
      <c r="I4077" s="28">
        <f>_xlfn.XLOOKUP(C4077,'様式Ⅲ－1(女子)'!$D$19:$D$89,'様式Ⅲ－1(女子)'!$J$19:$J$89)</f>
        <v>0</v>
      </c>
    </row>
    <row r="4078" spans="1:9">
      <c r="A4078" s="265">
        <v>6077</v>
      </c>
      <c r="I4078" s="28">
        <f>_xlfn.XLOOKUP(C4078,'様式Ⅲ－1(女子)'!$D$19:$D$89,'様式Ⅲ－1(女子)'!$J$19:$J$89)</f>
        <v>0</v>
      </c>
    </row>
    <row r="4079" spans="1:9">
      <c r="A4079" s="265">
        <v>6078</v>
      </c>
      <c r="I4079" s="28">
        <f>_xlfn.XLOOKUP(C4079,'様式Ⅲ－1(女子)'!$D$19:$D$89,'様式Ⅲ－1(女子)'!$J$19:$J$89)</f>
        <v>0</v>
      </c>
    </row>
    <row r="4080" spans="1:9">
      <c r="A4080" s="265">
        <v>6079</v>
      </c>
      <c r="I4080" s="28">
        <f>_xlfn.XLOOKUP(C4080,'様式Ⅲ－1(女子)'!$D$19:$D$89,'様式Ⅲ－1(女子)'!$J$19:$J$89)</f>
        <v>0</v>
      </c>
    </row>
    <row r="4081" spans="1:9">
      <c r="A4081" s="265">
        <v>6080</v>
      </c>
      <c r="I4081" s="28">
        <f>_xlfn.XLOOKUP(C4081,'様式Ⅲ－1(女子)'!$D$19:$D$89,'様式Ⅲ－1(女子)'!$J$19:$J$89)</f>
        <v>0</v>
      </c>
    </row>
    <row r="4082" spans="1:9">
      <c r="A4082" s="265">
        <v>6081</v>
      </c>
      <c r="I4082" s="28">
        <f>_xlfn.XLOOKUP(C4082,'様式Ⅲ－1(女子)'!$D$19:$D$89,'様式Ⅲ－1(女子)'!$J$19:$J$89)</f>
        <v>0</v>
      </c>
    </row>
    <row r="4083" spans="1:9">
      <c r="A4083" s="265">
        <v>6082</v>
      </c>
      <c r="I4083" s="28">
        <f>_xlfn.XLOOKUP(C4083,'様式Ⅲ－1(女子)'!$D$19:$D$89,'様式Ⅲ－1(女子)'!$J$19:$J$89)</f>
        <v>0</v>
      </c>
    </row>
    <row r="4084" spans="1:9">
      <c r="A4084" s="265">
        <v>6083</v>
      </c>
      <c r="I4084" s="28">
        <f>_xlfn.XLOOKUP(C4084,'様式Ⅲ－1(女子)'!$D$19:$D$89,'様式Ⅲ－1(女子)'!$J$19:$J$89)</f>
        <v>0</v>
      </c>
    </row>
    <row r="4085" spans="1:9">
      <c r="A4085" s="265">
        <v>6084</v>
      </c>
      <c r="I4085" s="28">
        <f>_xlfn.XLOOKUP(C4085,'様式Ⅲ－1(女子)'!$D$19:$D$89,'様式Ⅲ－1(女子)'!$J$19:$J$89)</f>
        <v>0</v>
      </c>
    </row>
    <row r="4086" spans="1:9">
      <c r="A4086" s="265">
        <v>6085</v>
      </c>
      <c r="I4086" s="28">
        <f>_xlfn.XLOOKUP(C4086,'様式Ⅲ－1(女子)'!$D$19:$D$89,'様式Ⅲ－1(女子)'!$J$19:$J$89)</f>
        <v>0</v>
      </c>
    </row>
    <row r="4087" spans="1:9">
      <c r="A4087" s="265">
        <v>6086</v>
      </c>
      <c r="I4087" s="28">
        <f>_xlfn.XLOOKUP(C4087,'様式Ⅲ－1(女子)'!$D$19:$D$89,'様式Ⅲ－1(女子)'!$J$19:$J$89)</f>
        <v>0</v>
      </c>
    </row>
    <row r="4088" spans="1:9">
      <c r="A4088" s="265">
        <v>6087</v>
      </c>
      <c r="I4088" s="28">
        <f>_xlfn.XLOOKUP(C4088,'様式Ⅲ－1(女子)'!$D$19:$D$89,'様式Ⅲ－1(女子)'!$J$19:$J$89)</f>
        <v>0</v>
      </c>
    </row>
    <row r="4089" spans="1:9">
      <c r="A4089" s="265">
        <v>6088</v>
      </c>
      <c r="I4089" s="28">
        <f>_xlfn.XLOOKUP(C4089,'様式Ⅲ－1(女子)'!$D$19:$D$89,'様式Ⅲ－1(女子)'!$J$19:$J$89)</f>
        <v>0</v>
      </c>
    </row>
    <row r="4090" spans="1:9">
      <c r="A4090" s="265">
        <v>6089</v>
      </c>
      <c r="I4090" s="28">
        <f>_xlfn.XLOOKUP(C4090,'様式Ⅲ－1(女子)'!$D$19:$D$89,'様式Ⅲ－1(女子)'!$J$19:$J$89)</f>
        <v>0</v>
      </c>
    </row>
    <row r="4091" spans="1:9">
      <c r="A4091" s="265">
        <v>6090</v>
      </c>
      <c r="I4091" s="28">
        <f>_xlfn.XLOOKUP(C4091,'様式Ⅲ－1(女子)'!$D$19:$D$89,'様式Ⅲ－1(女子)'!$J$19:$J$89)</f>
        <v>0</v>
      </c>
    </row>
    <row r="4092" spans="1:9">
      <c r="A4092" s="265">
        <v>6091</v>
      </c>
      <c r="I4092" s="28">
        <f>_xlfn.XLOOKUP(C4092,'様式Ⅲ－1(女子)'!$D$19:$D$89,'様式Ⅲ－1(女子)'!$J$19:$J$89)</f>
        <v>0</v>
      </c>
    </row>
    <row r="4093" spans="1:9">
      <c r="A4093" s="265">
        <v>6092</v>
      </c>
      <c r="I4093" s="28">
        <f>_xlfn.XLOOKUP(C4093,'様式Ⅲ－1(女子)'!$D$19:$D$89,'様式Ⅲ－1(女子)'!$J$19:$J$89)</f>
        <v>0</v>
      </c>
    </row>
    <row r="4094" spans="1:9">
      <c r="A4094" s="265">
        <v>6093</v>
      </c>
      <c r="I4094" s="28">
        <f>_xlfn.XLOOKUP(C4094,'様式Ⅲ－1(女子)'!$D$19:$D$89,'様式Ⅲ－1(女子)'!$J$19:$J$89)</f>
        <v>0</v>
      </c>
    </row>
    <row r="4095" spans="1:9">
      <c r="A4095" s="265">
        <v>6094</v>
      </c>
      <c r="I4095" s="28">
        <f>_xlfn.XLOOKUP(C4095,'様式Ⅲ－1(女子)'!$D$19:$D$89,'様式Ⅲ－1(女子)'!$J$19:$J$89)</f>
        <v>0</v>
      </c>
    </row>
    <row r="4096" spans="1:9">
      <c r="A4096" s="265">
        <v>6095</v>
      </c>
      <c r="I4096" s="28">
        <f>_xlfn.XLOOKUP(C4096,'様式Ⅲ－1(女子)'!$D$19:$D$89,'様式Ⅲ－1(女子)'!$J$19:$J$89)</f>
        <v>0</v>
      </c>
    </row>
    <row r="4097" spans="1:9">
      <c r="A4097" s="265">
        <v>6096</v>
      </c>
      <c r="I4097" s="28">
        <f>_xlfn.XLOOKUP(C4097,'様式Ⅲ－1(女子)'!$D$19:$D$89,'様式Ⅲ－1(女子)'!$J$19:$J$89)</f>
        <v>0</v>
      </c>
    </row>
    <row r="4098" spans="1:9">
      <c r="A4098" s="265">
        <v>6097</v>
      </c>
      <c r="I4098" s="28">
        <f>_xlfn.XLOOKUP(C4098,'様式Ⅲ－1(女子)'!$D$19:$D$89,'様式Ⅲ－1(女子)'!$J$19:$J$89)</f>
        <v>0</v>
      </c>
    </row>
    <row r="4099" spans="1:9">
      <c r="A4099" s="265">
        <v>6098</v>
      </c>
      <c r="I4099" s="28">
        <f>_xlfn.XLOOKUP(C4099,'様式Ⅲ－1(女子)'!$D$19:$D$89,'様式Ⅲ－1(女子)'!$J$19:$J$89)</f>
        <v>0</v>
      </c>
    </row>
    <row r="4100" spans="1:9">
      <c r="A4100" s="265">
        <v>6099</v>
      </c>
      <c r="I4100" s="28">
        <f>_xlfn.XLOOKUP(C4100,'様式Ⅲ－1(女子)'!$D$19:$D$89,'様式Ⅲ－1(女子)'!$J$19:$J$89)</f>
        <v>0</v>
      </c>
    </row>
    <row r="4101" spans="1:9">
      <c r="A4101" s="265">
        <v>6100</v>
      </c>
      <c r="I4101" s="28">
        <f>_xlfn.XLOOKUP(C4101,'様式Ⅲ－1(女子)'!$D$19:$D$89,'様式Ⅲ－1(女子)'!$J$19:$J$89)</f>
        <v>0</v>
      </c>
    </row>
    <row r="4102" spans="1:9">
      <c r="A4102" s="265">
        <v>6101</v>
      </c>
      <c r="I4102" s="28">
        <f>_xlfn.XLOOKUP(C4102,'様式Ⅲ－1(女子)'!$D$19:$D$89,'様式Ⅲ－1(女子)'!$J$19:$J$89)</f>
        <v>0</v>
      </c>
    </row>
    <row r="4103" spans="1:9">
      <c r="A4103" s="265">
        <v>6102</v>
      </c>
      <c r="I4103" s="28">
        <f>_xlfn.XLOOKUP(C4103,'様式Ⅲ－1(女子)'!$D$19:$D$89,'様式Ⅲ－1(女子)'!$J$19:$J$89)</f>
        <v>0</v>
      </c>
    </row>
    <row r="4104" spans="1:9">
      <c r="A4104" s="265">
        <v>6103</v>
      </c>
      <c r="I4104" s="28">
        <f>_xlfn.XLOOKUP(C4104,'様式Ⅲ－1(女子)'!$D$19:$D$89,'様式Ⅲ－1(女子)'!$J$19:$J$89)</f>
        <v>0</v>
      </c>
    </row>
    <row r="4105" spans="1:9">
      <c r="A4105" s="265">
        <v>6104</v>
      </c>
      <c r="I4105" s="28">
        <f>_xlfn.XLOOKUP(C4105,'様式Ⅲ－1(女子)'!$D$19:$D$89,'様式Ⅲ－1(女子)'!$J$19:$J$89)</f>
        <v>0</v>
      </c>
    </row>
    <row r="4106" spans="1:9">
      <c r="A4106" s="265">
        <v>6105</v>
      </c>
      <c r="I4106" s="28">
        <f>_xlfn.XLOOKUP(C4106,'様式Ⅲ－1(女子)'!$D$19:$D$89,'様式Ⅲ－1(女子)'!$J$19:$J$89)</f>
        <v>0</v>
      </c>
    </row>
    <row r="4107" spans="1:9">
      <c r="A4107" s="265">
        <v>6106</v>
      </c>
      <c r="I4107" s="28">
        <f>_xlfn.XLOOKUP(C4107,'様式Ⅲ－1(女子)'!$D$19:$D$89,'様式Ⅲ－1(女子)'!$J$19:$J$89)</f>
        <v>0</v>
      </c>
    </row>
    <row r="4108" spans="1:9">
      <c r="A4108" s="265">
        <v>6107</v>
      </c>
      <c r="I4108" s="28">
        <f>_xlfn.XLOOKUP(C4108,'様式Ⅲ－1(女子)'!$D$19:$D$89,'様式Ⅲ－1(女子)'!$J$19:$J$89)</f>
        <v>0</v>
      </c>
    </row>
    <row r="4109" spans="1:9">
      <c r="A4109" s="265">
        <v>6108</v>
      </c>
      <c r="I4109" s="28">
        <f>_xlfn.XLOOKUP(C4109,'様式Ⅲ－1(女子)'!$D$19:$D$89,'様式Ⅲ－1(女子)'!$J$19:$J$89)</f>
        <v>0</v>
      </c>
    </row>
    <row r="4110" spans="1:9">
      <c r="A4110" s="265">
        <v>6109</v>
      </c>
      <c r="I4110" s="28">
        <f>_xlfn.XLOOKUP(C4110,'様式Ⅲ－1(女子)'!$D$19:$D$89,'様式Ⅲ－1(女子)'!$J$19:$J$89)</f>
        <v>0</v>
      </c>
    </row>
    <row r="4111" spans="1:9">
      <c r="A4111" s="265">
        <v>6110</v>
      </c>
      <c r="I4111" s="28">
        <f>_xlfn.XLOOKUP(C4111,'様式Ⅲ－1(女子)'!$D$19:$D$89,'様式Ⅲ－1(女子)'!$J$19:$J$89)</f>
        <v>0</v>
      </c>
    </row>
    <row r="4112" spans="1:9">
      <c r="A4112" s="265">
        <v>6111</v>
      </c>
      <c r="I4112" s="28">
        <f>_xlfn.XLOOKUP(C4112,'様式Ⅲ－1(女子)'!$D$19:$D$89,'様式Ⅲ－1(女子)'!$J$19:$J$89)</f>
        <v>0</v>
      </c>
    </row>
    <row r="4113" spans="1:9">
      <c r="A4113" s="265">
        <v>6112</v>
      </c>
      <c r="I4113" s="28">
        <f>_xlfn.XLOOKUP(C4113,'様式Ⅲ－1(女子)'!$D$19:$D$89,'様式Ⅲ－1(女子)'!$J$19:$J$89)</f>
        <v>0</v>
      </c>
    </row>
    <row r="4114" spans="1:9">
      <c r="A4114" s="265">
        <v>6113</v>
      </c>
      <c r="I4114" s="28">
        <f>_xlfn.XLOOKUP(C4114,'様式Ⅲ－1(女子)'!$D$19:$D$89,'様式Ⅲ－1(女子)'!$J$19:$J$89)</f>
        <v>0</v>
      </c>
    </row>
    <row r="4115" spans="1:9">
      <c r="A4115" s="265">
        <v>6114</v>
      </c>
      <c r="I4115" s="28">
        <f>_xlfn.XLOOKUP(C4115,'様式Ⅲ－1(女子)'!$D$19:$D$89,'様式Ⅲ－1(女子)'!$J$19:$J$89)</f>
        <v>0</v>
      </c>
    </row>
    <row r="4116" spans="1:9">
      <c r="A4116" s="265">
        <v>6115</v>
      </c>
      <c r="I4116" s="28">
        <f>_xlfn.XLOOKUP(C4116,'様式Ⅲ－1(女子)'!$D$19:$D$89,'様式Ⅲ－1(女子)'!$J$19:$J$89)</f>
        <v>0</v>
      </c>
    </row>
    <row r="4117" spans="1:9">
      <c r="A4117" s="265">
        <v>6116</v>
      </c>
      <c r="I4117" s="28">
        <f>_xlfn.XLOOKUP(C4117,'様式Ⅲ－1(女子)'!$D$19:$D$89,'様式Ⅲ－1(女子)'!$J$19:$J$89)</f>
        <v>0</v>
      </c>
    </row>
    <row r="4118" spans="1:9">
      <c r="A4118" s="265">
        <v>6117</v>
      </c>
      <c r="I4118" s="28">
        <f>_xlfn.XLOOKUP(C4118,'様式Ⅲ－1(女子)'!$D$19:$D$89,'様式Ⅲ－1(女子)'!$J$19:$J$89)</f>
        <v>0</v>
      </c>
    </row>
    <row r="4119" spans="1:9">
      <c r="A4119" s="265">
        <v>6118</v>
      </c>
      <c r="I4119" s="28">
        <f>_xlfn.XLOOKUP(C4119,'様式Ⅲ－1(女子)'!$D$19:$D$89,'様式Ⅲ－1(女子)'!$J$19:$J$89)</f>
        <v>0</v>
      </c>
    </row>
    <row r="4120" spans="1:9">
      <c r="A4120" s="265">
        <v>6119</v>
      </c>
      <c r="I4120" s="28">
        <f>_xlfn.XLOOKUP(C4120,'様式Ⅲ－1(女子)'!$D$19:$D$89,'様式Ⅲ－1(女子)'!$J$19:$J$89)</f>
        <v>0</v>
      </c>
    </row>
    <row r="4121" spans="1:9">
      <c r="A4121" s="265">
        <v>6120</v>
      </c>
      <c r="I4121" s="28">
        <f>_xlfn.XLOOKUP(C4121,'様式Ⅲ－1(女子)'!$D$19:$D$89,'様式Ⅲ－1(女子)'!$J$19:$J$89)</f>
        <v>0</v>
      </c>
    </row>
    <row r="4122" spans="1:9">
      <c r="A4122" s="265">
        <v>6121</v>
      </c>
      <c r="I4122" s="28">
        <f>_xlfn.XLOOKUP(C4122,'様式Ⅲ－1(女子)'!$D$19:$D$89,'様式Ⅲ－1(女子)'!$J$19:$J$89)</f>
        <v>0</v>
      </c>
    </row>
    <row r="4123" spans="1:9">
      <c r="A4123" s="265">
        <v>6122</v>
      </c>
      <c r="I4123" s="28">
        <f>_xlfn.XLOOKUP(C4123,'様式Ⅲ－1(女子)'!$D$19:$D$89,'様式Ⅲ－1(女子)'!$J$19:$J$89)</f>
        <v>0</v>
      </c>
    </row>
    <row r="4124" spans="1:9">
      <c r="A4124" s="265">
        <v>6123</v>
      </c>
      <c r="I4124" s="28">
        <f>_xlfn.XLOOKUP(C4124,'様式Ⅲ－1(女子)'!$D$19:$D$89,'様式Ⅲ－1(女子)'!$J$19:$J$89)</f>
        <v>0</v>
      </c>
    </row>
    <row r="4125" spans="1:9">
      <c r="A4125" s="265">
        <v>6124</v>
      </c>
      <c r="I4125" s="28">
        <f>_xlfn.XLOOKUP(C4125,'様式Ⅲ－1(女子)'!$D$19:$D$89,'様式Ⅲ－1(女子)'!$J$19:$J$89)</f>
        <v>0</v>
      </c>
    </row>
    <row r="4126" spans="1:9">
      <c r="A4126" s="265">
        <v>6125</v>
      </c>
      <c r="I4126" s="28">
        <f>_xlfn.XLOOKUP(C4126,'様式Ⅲ－1(女子)'!$D$19:$D$89,'様式Ⅲ－1(女子)'!$J$19:$J$89)</f>
        <v>0</v>
      </c>
    </row>
    <row r="4127" spans="1:9">
      <c r="A4127" s="265">
        <v>6126</v>
      </c>
      <c r="I4127" s="28">
        <f>_xlfn.XLOOKUP(C4127,'様式Ⅲ－1(女子)'!$D$19:$D$89,'様式Ⅲ－1(女子)'!$J$19:$J$89)</f>
        <v>0</v>
      </c>
    </row>
    <row r="4128" spans="1:9">
      <c r="A4128" s="265">
        <v>6127</v>
      </c>
      <c r="I4128" s="28">
        <f>_xlfn.XLOOKUP(C4128,'様式Ⅲ－1(女子)'!$D$19:$D$89,'様式Ⅲ－1(女子)'!$J$19:$J$89)</f>
        <v>0</v>
      </c>
    </row>
    <row r="4129" spans="1:9">
      <c r="A4129" s="265">
        <v>6128</v>
      </c>
      <c r="I4129" s="28">
        <f>_xlfn.XLOOKUP(C4129,'様式Ⅲ－1(女子)'!$D$19:$D$89,'様式Ⅲ－1(女子)'!$J$19:$J$89)</f>
        <v>0</v>
      </c>
    </row>
    <row r="4130" spans="1:9">
      <c r="A4130" s="265">
        <v>6129</v>
      </c>
      <c r="I4130" s="28">
        <f>_xlfn.XLOOKUP(C4130,'様式Ⅲ－1(女子)'!$D$19:$D$89,'様式Ⅲ－1(女子)'!$J$19:$J$89)</f>
        <v>0</v>
      </c>
    </row>
    <row r="4131" spans="1:9">
      <c r="A4131" s="265">
        <v>6130</v>
      </c>
      <c r="I4131" s="28">
        <f>_xlfn.XLOOKUP(C4131,'様式Ⅲ－1(女子)'!$D$19:$D$89,'様式Ⅲ－1(女子)'!$J$19:$J$89)</f>
        <v>0</v>
      </c>
    </row>
    <row r="4132" spans="1:9">
      <c r="A4132" s="265">
        <v>6131</v>
      </c>
      <c r="I4132" s="28">
        <f>_xlfn.XLOOKUP(C4132,'様式Ⅲ－1(女子)'!$D$19:$D$89,'様式Ⅲ－1(女子)'!$J$19:$J$89)</f>
        <v>0</v>
      </c>
    </row>
    <row r="4133" spans="1:9">
      <c r="A4133" s="265">
        <v>6132</v>
      </c>
      <c r="I4133" s="28">
        <f>_xlfn.XLOOKUP(C4133,'様式Ⅲ－1(女子)'!$D$19:$D$89,'様式Ⅲ－1(女子)'!$J$19:$J$89)</f>
        <v>0</v>
      </c>
    </row>
    <row r="4134" spans="1:9">
      <c r="A4134" s="265">
        <v>6133</v>
      </c>
      <c r="I4134" s="28">
        <f>_xlfn.XLOOKUP(C4134,'様式Ⅲ－1(女子)'!$D$19:$D$89,'様式Ⅲ－1(女子)'!$J$19:$J$89)</f>
        <v>0</v>
      </c>
    </row>
    <row r="4135" spans="1:9">
      <c r="A4135" s="265">
        <v>6134</v>
      </c>
      <c r="I4135" s="28">
        <f>_xlfn.XLOOKUP(C4135,'様式Ⅲ－1(女子)'!$D$19:$D$89,'様式Ⅲ－1(女子)'!$J$19:$J$89)</f>
        <v>0</v>
      </c>
    </row>
    <row r="4136" spans="1:9">
      <c r="A4136" s="265">
        <v>6135</v>
      </c>
      <c r="I4136" s="28">
        <f>_xlfn.XLOOKUP(C4136,'様式Ⅲ－1(女子)'!$D$19:$D$89,'様式Ⅲ－1(女子)'!$J$19:$J$89)</f>
        <v>0</v>
      </c>
    </row>
    <row r="4137" spans="1:9">
      <c r="A4137" s="265">
        <v>6136</v>
      </c>
      <c r="I4137" s="28">
        <f>_xlfn.XLOOKUP(C4137,'様式Ⅲ－1(女子)'!$D$19:$D$89,'様式Ⅲ－1(女子)'!$J$19:$J$89)</f>
        <v>0</v>
      </c>
    </row>
    <row r="4138" spans="1:9">
      <c r="A4138" s="265">
        <v>6137</v>
      </c>
      <c r="I4138" s="28">
        <f>_xlfn.XLOOKUP(C4138,'様式Ⅲ－1(女子)'!$D$19:$D$89,'様式Ⅲ－1(女子)'!$J$19:$J$89)</f>
        <v>0</v>
      </c>
    </row>
    <row r="4139" spans="1:9">
      <c r="A4139" s="265">
        <v>6138</v>
      </c>
      <c r="I4139" s="28">
        <f>_xlfn.XLOOKUP(C4139,'様式Ⅲ－1(女子)'!$D$19:$D$89,'様式Ⅲ－1(女子)'!$J$19:$J$89)</f>
        <v>0</v>
      </c>
    </row>
    <row r="4140" spans="1:9">
      <c r="A4140" s="265">
        <v>6139</v>
      </c>
      <c r="I4140" s="28">
        <f>_xlfn.XLOOKUP(C4140,'様式Ⅲ－1(女子)'!$D$19:$D$89,'様式Ⅲ－1(女子)'!$J$19:$J$89)</f>
        <v>0</v>
      </c>
    </row>
    <row r="4141" spans="1:9">
      <c r="A4141" s="265">
        <v>6140</v>
      </c>
      <c r="I4141" s="28">
        <f>_xlfn.XLOOKUP(C4141,'様式Ⅲ－1(女子)'!$D$19:$D$89,'様式Ⅲ－1(女子)'!$J$19:$J$89)</f>
        <v>0</v>
      </c>
    </row>
    <row r="4142" spans="1:9">
      <c r="A4142" s="265">
        <v>6141</v>
      </c>
      <c r="I4142" s="28">
        <f>_xlfn.XLOOKUP(C4142,'様式Ⅲ－1(女子)'!$D$19:$D$89,'様式Ⅲ－1(女子)'!$J$19:$J$89)</f>
        <v>0</v>
      </c>
    </row>
    <row r="4143" spans="1:9">
      <c r="A4143" s="265">
        <v>6142</v>
      </c>
      <c r="I4143" s="28">
        <f>_xlfn.XLOOKUP(C4143,'様式Ⅲ－1(女子)'!$D$19:$D$89,'様式Ⅲ－1(女子)'!$J$19:$J$89)</f>
        <v>0</v>
      </c>
    </row>
    <row r="4144" spans="1:9">
      <c r="A4144" s="265">
        <v>6143</v>
      </c>
      <c r="I4144" s="28">
        <f>_xlfn.XLOOKUP(C4144,'様式Ⅲ－1(女子)'!$D$19:$D$89,'様式Ⅲ－1(女子)'!$J$19:$J$89)</f>
        <v>0</v>
      </c>
    </row>
    <row r="4145" spans="1:9">
      <c r="A4145" s="265">
        <v>6144</v>
      </c>
      <c r="I4145" s="28">
        <f>_xlfn.XLOOKUP(C4145,'様式Ⅲ－1(女子)'!$D$19:$D$89,'様式Ⅲ－1(女子)'!$J$19:$J$89)</f>
        <v>0</v>
      </c>
    </row>
    <row r="4146" spans="1:9">
      <c r="A4146" s="265">
        <v>6145</v>
      </c>
      <c r="I4146" s="28">
        <f>_xlfn.XLOOKUP(C4146,'様式Ⅲ－1(女子)'!$D$19:$D$89,'様式Ⅲ－1(女子)'!$J$19:$J$89)</f>
        <v>0</v>
      </c>
    </row>
    <row r="4147" spans="1:9">
      <c r="A4147" s="265">
        <v>6146</v>
      </c>
      <c r="I4147" s="28">
        <f>_xlfn.XLOOKUP(C4147,'様式Ⅲ－1(女子)'!$D$19:$D$89,'様式Ⅲ－1(女子)'!$J$19:$J$89)</f>
        <v>0</v>
      </c>
    </row>
    <row r="4148" spans="1:9">
      <c r="A4148" s="265">
        <v>6147</v>
      </c>
      <c r="I4148" s="28">
        <f>_xlfn.XLOOKUP(C4148,'様式Ⅲ－1(女子)'!$D$19:$D$89,'様式Ⅲ－1(女子)'!$J$19:$J$89)</f>
        <v>0</v>
      </c>
    </row>
    <row r="4149" spans="1:9">
      <c r="A4149" s="265">
        <v>6148</v>
      </c>
      <c r="I4149" s="28">
        <f>_xlfn.XLOOKUP(C4149,'様式Ⅲ－1(女子)'!$D$19:$D$89,'様式Ⅲ－1(女子)'!$J$19:$J$89)</f>
        <v>0</v>
      </c>
    </row>
    <row r="4150" spans="1:9">
      <c r="A4150" s="265">
        <v>6149</v>
      </c>
      <c r="I4150" s="28">
        <f>_xlfn.XLOOKUP(C4150,'様式Ⅲ－1(女子)'!$D$19:$D$89,'様式Ⅲ－1(女子)'!$J$19:$J$89)</f>
        <v>0</v>
      </c>
    </row>
    <row r="4151" spans="1:9">
      <c r="A4151" s="265">
        <v>6150</v>
      </c>
      <c r="I4151" s="28">
        <f>_xlfn.XLOOKUP(C4151,'様式Ⅲ－1(女子)'!$D$19:$D$89,'様式Ⅲ－1(女子)'!$J$19:$J$89)</f>
        <v>0</v>
      </c>
    </row>
    <row r="4152" spans="1:9">
      <c r="A4152" s="265">
        <v>6151</v>
      </c>
      <c r="I4152" s="28">
        <f>_xlfn.XLOOKUP(C4152,'様式Ⅲ－1(女子)'!$D$19:$D$89,'様式Ⅲ－1(女子)'!$J$19:$J$89)</f>
        <v>0</v>
      </c>
    </row>
    <row r="4153" spans="1:9">
      <c r="A4153" s="265">
        <v>6152</v>
      </c>
      <c r="I4153" s="28">
        <f>_xlfn.XLOOKUP(C4153,'様式Ⅲ－1(女子)'!$D$19:$D$89,'様式Ⅲ－1(女子)'!$J$19:$J$89)</f>
        <v>0</v>
      </c>
    </row>
    <row r="4154" spans="1:9">
      <c r="A4154" s="265">
        <v>6153</v>
      </c>
      <c r="I4154" s="28">
        <f>_xlfn.XLOOKUP(C4154,'様式Ⅲ－1(女子)'!$D$19:$D$89,'様式Ⅲ－1(女子)'!$J$19:$J$89)</f>
        <v>0</v>
      </c>
    </row>
    <row r="4155" spans="1:9">
      <c r="A4155" s="265">
        <v>6154</v>
      </c>
      <c r="I4155" s="28">
        <f>_xlfn.XLOOKUP(C4155,'様式Ⅲ－1(女子)'!$D$19:$D$89,'様式Ⅲ－1(女子)'!$J$19:$J$89)</f>
        <v>0</v>
      </c>
    </row>
    <row r="4156" spans="1:9">
      <c r="A4156" s="265">
        <v>6155</v>
      </c>
      <c r="I4156" s="28">
        <f>_xlfn.XLOOKUP(C4156,'様式Ⅲ－1(女子)'!$D$19:$D$89,'様式Ⅲ－1(女子)'!$J$19:$J$89)</f>
        <v>0</v>
      </c>
    </row>
    <row r="4157" spans="1:9">
      <c r="A4157" s="265">
        <v>6156</v>
      </c>
      <c r="I4157" s="28">
        <f>_xlfn.XLOOKUP(C4157,'様式Ⅲ－1(女子)'!$D$19:$D$89,'様式Ⅲ－1(女子)'!$J$19:$J$89)</f>
        <v>0</v>
      </c>
    </row>
    <row r="4158" spans="1:9">
      <c r="A4158" s="265">
        <v>6157</v>
      </c>
      <c r="I4158" s="28">
        <f>_xlfn.XLOOKUP(C4158,'様式Ⅲ－1(女子)'!$D$19:$D$89,'様式Ⅲ－1(女子)'!$J$19:$J$89)</f>
        <v>0</v>
      </c>
    </row>
    <row r="4159" spans="1:9">
      <c r="A4159" s="265">
        <v>6158</v>
      </c>
      <c r="I4159" s="28">
        <f>_xlfn.XLOOKUP(C4159,'様式Ⅲ－1(女子)'!$D$19:$D$89,'様式Ⅲ－1(女子)'!$J$19:$J$89)</f>
        <v>0</v>
      </c>
    </row>
    <row r="4160" spans="1:9">
      <c r="A4160" s="265">
        <v>6159</v>
      </c>
      <c r="I4160" s="28">
        <f>_xlfn.XLOOKUP(C4160,'様式Ⅲ－1(女子)'!$D$19:$D$89,'様式Ⅲ－1(女子)'!$J$19:$J$89)</f>
        <v>0</v>
      </c>
    </row>
    <row r="4161" spans="1:9">
      <c r="A4161" s="265">
        <v>6160</v>
      </c>
      <c r="I4161" s="28">
        <f>_xlfn.XLOOKUP(C4161,'様式Ⅲ－1(女子)'!$D$19:$D$89,'様式Ⅲ－1(女子)'!$J$19:$J$89)</f>
        <v>0</v>
      </c>
    </row>
    <row r="4162" spans="1:9">
      <c r="A4162" s="265">
        <v>6161</v>
      </c>
      <c r="I4162" s="28">
        <f>_xlfn.XLOOKUP(C4162,'様式Ⅲ－1(女子)'!$D$19:$D$89,'様式Ⅲ－1(女子)'!$J$19:$J$89)</f>
        <v>0</v>
      </c>
    </row>
    <row r="4163" spans="1:9">
      <c r="A4163" s="265">
        <v>6162</v>
      </c>
      <c r="I4163" s="28">
        <f>_xlfn.XLOOKUP(C4163,'様式Ⅲ－1(女子)'!$D$19:$D$89,'様式Ⅲ－1(女子)'!$J$19:$J$89)</f>
        <v>0</v>
      </c>
    </row>
    <row r="4164" spans="1:9">
      <c r="A4164" s="265">
        <v>6163</v>
      </c>
      <c r="I4164" s="28">
        <f>_xlfn.XLOOKUP(C4164,'様式Ⅲ－1(女子)'!$D$19:$D$89,'様式Ⅲ－1(女子)'!$J$19:$J$89)</f>
        <v>0</v>
      </c>
    </row>
    <row r="4165" spans="1:9">
      <c r="A4165" s="265">
        <v>6164</v>
      </c>
      <c r="I4165" s="28">
        <f>_xlfn.XLOOKUP(C4165,'様式Ⅲ－1(女子)'!$D$19:$D$89,'様式Ⅲ－1(女子)'!$J$19:$J$89)</f>
        <v>0</v>
      </c>
    </row>
    <row r="4166" spans="1:9">
      <c r="A4166" s="265">
        <v>6165</v>
      </c>
      <c r="I4166" s="28">
        <f>_xlfn.XLOOKUP(C4166,'様式Ⅲ－1(女子)'!$D$19:$D$89,'様式Ⅲ－1(女子)'!$J$19:$J$89)</f>
        <v>0</v>
      </c>
    </row>
    <row r="4167" spans="1:9">
      <c r="A4167" s="265">
        <v>6166</v>
      </c>
      <c r="I4167" s="28">
        <f>_xlfn.XLOOKUP(C4167,'様式Ⅲ－1(女子)'!$D$19:$D$89,'様式Ⅲ－1(女子)'!$J$19:$J$89)</f>
        <v>0</v>
      </c>
    </row>
    <row r="4168" spans="1:9">
      <c r="A4168" s="265">
        <v>6167</v>
      </c>
      <c r="I4168" s="28">
        <f>_xlfn.XLOOKUP(C4168,'様式Ⅲ－1(女子)'!$D$19:$D$89,'様式Ⅲ－1(女子)'!$J$19:$J$89)</f>
        <v>0</v>
      </c>
    </row>
    <row r="4169" spans="1:9">
      <c r="A4169" s="265">
        <v>6168</v>
      </c>
      <c r="I4169" s="28">
        <f>_xlfn.XLOOKUP(C4169,'様式Ⅲ－1(女子)'!$D$19:$D$89,'様式Ⅲ－1(女子)'!$J$19:$J$89)</f>
        <v>0</v>
      </c>
    </row>
    <row r="4170" spans="1:9">
      <c r="A4170" s="265">
        <v>6169</v>
      </c>
      <c r="I4170" s="28">
        <f>_xlfn.XLOOKUP(C4170,'様式Ⅲ－1(女子)'!$D$19:$D$89,'様式Ⅲ－1(女子)'!$J$19:$J$89)</f>
        <v>0</v>
      </c>
    </row>
    <row r="4171" spans="1:9">
      <c r="A4171" s="265">
        <v>6170</v>
      </c>
      <c r="I4171" s="28">
        <f>_xlfn.XLOOKUP(C4171,'様式Ⅲ－1(女子)'!$D$19:$D$89,'様式Ⅲ－1(女子)'!$J$19:$J$89)</f>
        <v>0</v>
      </c>
    </row>
    <row r="4172" spans="1:9">
      <c r="A4172" s="265">
        <v>6171</v>
      </c>
      <c r="I4172" s="28">
        <f>_xlfn.XLOOKUP(C4172,'様式Ⅲ－1(女子)'!$D$19:$D$89,'様式Ⅲ－1(女子)'!$J$19:$J$89)</f>
        <v>0</v>
      </c>
    </row>
    <row r="4173" spans="1:9">
      <c r="A4173" s="265">
        <v>6172</v>
      </c>
      <c r="I4173" s="28">
        <f>_xlfn.XLOOKUP(C4173,'様式Ⅲ－1(女子)'!$D$19:$D$89,'様式Ⅲ－1(女子)'!$J$19:$J$89)</f>
        <v>0</v>
      </c>
    </row>
    <row r="4174" spans="1:9">
      <c r="A4174" s="265">
        <v>6173</v>
      </c>
      <c r="I4174" s="28">
        <f>_xlfn.XLOOKUP(C4174,'様式Ⅲ－1(女子)'!$D$19:$D$89,'様式Ⅲ－1(女子)'!$J$19:$J$89)</f>
        <v>0</v>
      </c>
    </row>
    <row r="4175" spans="1:9">
      <c r="A4175" s="265">
        <v>6174</v>
      </c>
      <c r="I4175" s="28">
        <f>_xlfn.XLOOKUP(C4175,'様式Ⅲ－1(女子)'!$D$19:$D$89,'様式Ⅲ－1(女子)'!$J$19:$J$89)</f>
        <v>0</v>
      </c>
    </row>
    <row r="4176" spans="1:9">
      <c r="A4176" s="265">
        <v>6175</v>
      </c>
      <c r="I4176" s="28">
        <f>_xlfn.XLOOKUP(C4176,'様式Ⅲ－1(女子)'!$D$19:$D$89,'様式Ⅲ－1(女子)'!$J$19:$J$89)</f>
        <v>0</v>
      </c>
    </row>
    <row r="4177" spans="1:9">
      <c r="A4177" s="265">
        <v>6176</v>
      </c>
      <c r="I4177" s="28">
        <f>_xlfn.XLOOKUP(C4177,'様式Ⅲ－1(女子)'!$D$19:$D$89,'様式Ⅲ－1(女子)'!$J$19:$J$89)</f>
        <v>0</v>
      </c>
    </row>
    <row r="4178" spans="1:9">
      <c r="A4178" s="265">
        <v>6177</v>
      </c>
      <c r="I4178" s="28">
        <f>_xlfn.XLOOKUP(C4178,'様式Ⅲ－1(女子)'!$D$19:$D$89,'様式Ⅲ－1(女子)'!$J$19:$J$89)</f>
        <v>0</v>
      </c>
    </row>
    <row r="4179" spans="1:9">
      <c r="A4179" s="265">
        <v>6178</v>
      </c>
      <c r="I4179" s="28">
        <f>_xlfn.XLOOKUP(C4179,'様式Ⅲ－1(女子)'!$D$19:$D$89,'様式Ⅲ－1(女子)'!$J$19:$J$89)</f>
        <v>0</v>
      </c>
    </row>
    <row r="4180" spans="1:9">
      <c r="A4180" s="265">
        <v>6179</v>
      </c>
      <c r="I4180" s="28">
        <f>_xlfn.XLOOKUP(C4180,'様式Ⅲ－1(女子)'!$D$19:$D$89,'様式Ⅲ－1(女子)'!$J$19:$J$89)</f>
        <v>0</v>
      </c>
    </row>
    <row r="4181" spans="1:9">
      <c r="A4181" s="265">
        <v>6180</v>
      </c>
      <c r="I4181" s="28">
        <f>_xlfn.XLOOKUP(C4181,'様式Ⅲ－1(女子)'!$D$19:$D$89,'様式Ⅲ－1(女子)'!$J$19:$J$89)</f>
        <v>0</v>
      </c>
    </row>
    <row r="4182" spans="1:9">
      <c r="A4182" s="265">
        <v>6181</v>
      </c>
      <c r="I4182" s="28">
        <f>_xlfn.XLOOKUP(C4182,'様式Ⅲ－1(女子)'!$D$19:$D$89,'様式Ⅲ－1(女子)'!$J$19:$J$89)</f>
        <v>0</v>
      </c>
    </row>
    <row r="4183" spans="1:9">
      <c r="A4183" s="265">
        <v>6182</v>
      </c>
      <c r="I4183" s="28">
        <f>_xlfn.XLOOKUP(C4183,'様式Ⅲ－1(女子)'!$D$19:$D$89,'様式Ⅲ－1(女子)'!$J$19:$J$89)</f>
        <v>0</v>
      </c>
    </row>
    <row r="4184" spans="1:9">
      <c r="A4184" s="265">
        <v>6183</v>
      </c>
      <c r="I4184" s="28">
        <f>_xlfn.XLOOKUP(C4184,'様式Ⅲ－1(女子)'!$D$19:$D$89,'様式Ⅲ－1(女子)'!$J$19:$J$89)</f>
        <v>0</v>
      </c>
    </row>
    <row r="4185" spans="1:9">
      <c r="A4185" s="265">
        <v>6184</v>
      </c>
      <c r="I4185" s="28">
        <f>_xlfn.XLOOKUP(C4185,'様式Ⅲ－1(女子)'!$D$19:$D$89,'様式Ⅲ－1(女子)'!$J$19:$J$89)</f>
        <v>0</v>
      </c>
    </row>
    <row r="4186" spans="1:9">
      <c r="A4186" s="265">
        <v>6185</v>
      </c>
      <c r="I4186" s="28">
        <f>_xlfn.XLOOKUP(C4186,'様式Ⅲ－1(女子)'!$D$19:$D$89,'様式Ⅲ－1(女子)'!$J$19:$J$89)</f>
        <v>0</v>
      </c>
    </row>
    <row r="4187" spans="1:9">
      <c r="A4187" s="265">
        <v>6186</v>
      </c>
      <c r="I4187" s="28">
        <f>_xlfn.XLOOKUP(C4187,'様式Ⅲ－1(女子)'!$D$19:$D$89,'様式Ⅲ－1(女子)'!$J$19:$J$89)</f>
        <v>0</v>
      </c>
    </row>
    <row r="4188" spans="1:9">
      <c r="A4188" s="265">
        <v>6187</v>
      </c>
      <c r="I4188" s="28">
        <f>_xlfn.XLOOKUP(C4188,'様式Ⅲ－1(女子)'!$D$19:$D$89,'様式Ⅲ－1(女子)'!$J$19:$J$89)</f>
        <v>0</v>
      </c>
    </row>
    <row r="4189" spans="1:9">
      <c r="A4189" s="265">
        <v>6188</v>
      </c>
      <c r="I4189" s="28">
        <f>_xlfn.XLOOKUP(C4189,'様式Ⅲ－1(女子)'!$D$19:$D$89,'様式Ⅲ－1(女子)'!$J$19:$J$89)</f>
        <v>0</v>
      </c>
    </row>
    <row r="4190" spans="1:9">
      <c r="A4190" s="265">
        <v>6189</v>
      </c>
      <c r="I4190" s="28">
        <f>_xlfn.XLOOKUP(C4190,'様式Ⅲ－1(女子)'!$D$19:$D$89,'様式Ⅲ－1(女子)'!$J$19:$J$89)</f>
        <v>0</v>
      </c>
    </row>
    <row r="4191" spans="1:9">
      <c r="A4191" s="265">
        <v>6190</v>
      </c>
      <c r="I4191" s="28">
        <f>_xlfn.XLOOKUP(C4191,'様式Ⅲ－1(女子)'!$D$19:$D$89,'様式Ⅲ－1(女子)'!$J$19:$J$89)</f>
        <v>0</v>
      </c>
    </row>
    <row r="4192" spans="1:9">
      <c r="A4192" s="265">
        <v>6191</v>
      </c>
      <c r="I4192" s="28">
        <f>_xlfn.XLOOKUP(C4192,'様式Ⅲ－1(女子)'!$D$19:$D$89,'様式Ⅲ－1(女子)'!$J$19:$J$89)</f>
        <v>0</v>
      </c>
    </row>
    <row r="4193" spans="1:9">
      <c r="A4193" s="265">
        <v>6192</v>
      </c>
      <c r="I4193" s="28">
        <f>_xlfn.XLOOKUP(C4193,'様式Ⅲ－1(女子)'!$D$19:$D$89,'様式Ⅲ－1(女子)'!$J$19:$J$89)</f>
        <v>0</v>
      </c>
    </row>
    <row r="4194" spans="1:9">
      <c r="A4194" s="265">
        <v>6193</v>
      </c>
      <c r="I4194" s="28">
        <f>_xlfn.XLOOKUP(C4194,'様式Ⅲ－1(女子)'!$D$19:$D$89,'様式Ⅲ－1(女子)'!$J$19:$J$89)</f>
        <v>0</v>
      </c>
    </row>
    <row r="4195" spans="1:9">
      <c r="A4195" s="265">
        <v>6194</v>
      </c>
      <c r="I4195" s="28">
        <f>_xlfn.XLOOKUP(C4195,'様式Ⅲ－1(女子)'!$D$19:$D$89,'様式Ⅲ－1(女子)'!$J$19:$J$89)</f>
        <v>0</v>
      </c>
    </row>
    <row r="4196" spans="1:9">
      <c r="A4196" s="265">
        <v>6195</v>
      </c>
      <c r="I4196" s="28">
        <f>_xlfn.XLOOKUP(C4196,'様式Ⅲ－1(女子)'!$D$19:$D$89,'様式Ⅲ－1(女子)'!$J$19:$J$89)</f>
        <v>0</v>
      </c>
    </row>
    <row r="4197" spans="1:9">
      <c r="A4197" s="265">
        <v>6196</v>
      </c>
      <c r="I4197" s="28">
        <f>_xlfn.XLOOKUP(C4197,'様式Ⅲ－1(女子)'!$D$19:$D$89,'様式Ⅲ－1(女子)'!$J$19:$J$89)</f>
        <v>0</v>
      </c>
    </row>
    <row r="4198" spans="1:9">
      <c r="A4198" s="265">
        <v>6197</v>
      </c>
      <c r="I4198" s="28">
        <f>_xlfn.XLOOKUP(C4198,'様式Ⅲ－1(女子)'!$D$19:$D$89,'様式Ⅲ－1(女子)'!$J$19:$J$89)</f>
        <v>0</v>
      </c>
    </row>
    <row r="4199" spans="1:9">
      <c r="A4199" s="265">
        <v>6198</v>
      </c>
      <c r="I4199" s="28">
        <f>_xlfn.XLOOKUP(C4199,'様式Ⅲ－1(女子)'!$D$19:$D$89,'様式Ⅲ－1(女子)'!$J$19:$J$89)</f>
        <v>0</v>
      </c>
    </row>
    <row r="4200" spans="1:9">
      <c r="A4200" s="265">
        <v>6199</v>
      </c>
      <c r="I4200" s="28">
        <f>_xlfn.XLOOKUP(C4200,'様式Ⅲ－1(女子)'!$D$19:$D$89,'様式Ⅲ－1(女子)'!$J$19:$J$89)</f>
        <v>0</v>
      </c>
    </row>
    <row r="4201" spans="1:9">
      <c r="A4201" s="265">
        <v>6200</v>
      </c>
      <c r="I4201" s="28">
        <f>_xlfn.XLOOKUP(C4201,'様式Ⅲ－1(女子)'!$D$19:$D$89,'様式Ⅲ－1(女子)'!$J$19:$J$89)</f>
        <v>0</v>
      </c>
    </row>
    <row r="4202" spans="1:9">
      <c r="A4202" s="265">
        <v>6201</v>
      </c>
      <c r="I4202" s="28">
        <f>_xlfn.XLOOKUP(C4202,'様式Ⅲ－1(女子)'!$D$19:$D$89,'様式Ⅲ－1(女子)'!$J$19:$J$89)</f>
        <v>0</v>
      </c>
    </row>
    <row r="4203" spans="1:9">
      <c r="A4203" s="265">
        <v>6202</v>
      </c>
      <c r="I4203" s="28">
        <f>_xlfn.XLOOKUP(C4203,'様式Ⅲ－1(女子)'!$D$19:$D$89,'様式Ⅲ－1(女子)'!$J$19:$J$89)</f>
        <v>0</v>
      </c>
    </row>
    <row r="4204" spans="1:9">
      <c r="A4204" s="265">
        <v>6203</v>
      </c>
      <c r="I4204" s="28">
        <f>_xlfn.XLOOKUP(C4204,'様式Ⅲ－1(女子)'!$D$19:$D$89,'様式Ⅲ－1(女子)'!$J$19:$J$89)</f>
        <v>0</v>
      </c>
    </row>
    <row r="4205" spans="1:9">
      <c r="A4205" s="265">
        <v>6204</v>
      </c>
      <c r="I4205" s="28">
        <f>_xlfn.XLOOKUP(C4205,'様式Ⅲ－1(女子)'!$D$19:$D$89,'様式Ⅲ－1(女子)'!$J$19:$J$89)</f>
        <v>0</v>
      </c>
    </row>
    <row r="4206" spans="1:9">
      <c r="A4206" s="265">
        <v>6205</v>
      </c>
      <c r="I4206" s="28">
        <f>_xlfn.XLOOKUP(C4206,'様式Ⅲ－1(女子)'!$D$19:$D$89,'様式Ⅲ－1(女子)'!$J$19:$J$89)</f>
        <v>0</v>
      </c>
    </row>
    <row r="4207" spans="1:9">
      <c r="A4207" s="265">
        <v>6206</v>
      </c>
      <c r="I4207" s="28">
        <f>_xlfn.XLOOKUP(C4207,'様式Ⅲ－1(女子)'!$D$19:$D$89,'様式Ⅲ－1(女子)'!$J$19:$J$89)</f>
        <v>0</v>
      </c>
    </row>
    <row r="4208" spans="1:9">
      <c r="A4208" s="265">
        <v>6207</v>
      </c>
      <c r="I4208" s="28">
        <f>_xlfn.XLOOKUP(C4208,'様式Ⅲ－1(女子)'!$D$19:$D$89,'様式Ⅲ－1(女子)'!$J$19:$J$89)</f>
        <v>0</v>
      </c>
    </row>
    <row r="4209" spans="1:9">
      <c r="A4209" s="265">
        <v>6208</v>
      </c>
      <c r="I4209" s="28">
        <f>_xlfn.XLOOKUP(C4209,'様式Ⅲ－1(女子)'!$D$19:$D$89,'様式Ⅲ－1(女子)'!$J$19:$J$89)</f>
        <v>0</v>
      </c>
    </row>
    <row r="4210" spans="1:9">
      <c r="A4210" s="265">
        <v>6209</v>
      </c>
      <c r="I4210" s="28">
        <f>_xlfn.XLOOKUP(C4210,'様式Ⅲ－1(女子)'!$D$19:$D$89,'様式Ⅲ－1(女子)'!$J$19:$J$89)</f>
        <v>0</v>
      </c>
    </row>
    <row r="4211" spans="1:9">
      <c r="A4211" s="265">
        <v>6210</v>
      </c>
      <c r="I4211" s="28">
        <f>_xlfn.XLOOKUP(C4211,'様式Ⅲ－1(女子)'!$D$19:$D$89,'様式Ⅲ－1(女子)'!$J$19:$J$89)</f>
        <v>0</v>
      </c>
    </row>
    <row r="4212" spans="1:9">
      <c r="A4212" s="265">
        <v>6211</v>
      </c>
      <c r="I4212" s="28">
        <f>_xlfn.XLOOKUP(C4212,'様式Ⅲ－1(女子)'!$D$19:$D$89,'様式Ⅲ－1(女子)'!$J$19:$J$89)</f>
        <v>0</v>
      </c>
    </row>
    <row r="4213" spans="1:9">
      <c r="A4213" s="265">
        <v>6212</v>
      </c>
      <c r="I4213" s="28">
        <f>_xlfn.XLOOKUP(C4213,'様式Ⅲ－1(女子)'!$D$19:$D$89,'様式Ⅲ－1(女子)'!$J$19:$J$89)</f>
        <v>0</v>
      </c>
    </row>
    <row r="4214" spans="1:9">
      <c r="A4214" s="265">
        <v>6213</v>
      </c>
      <c r="I4214" s="28">
        <f>_xlfn.XLOOKUP(C4214,'様式Ⅲ－1(女子)'!$D$19:$D$89,'様式Ⅲ－1(女子)'!$J$19:$J$89)</f>
        <v>0</v>
      </c>
    </row>
    <row r="4215" spans="1:9">
      <c r="A4215" s="265">
        <v>6214</v>
      </c>
      <c r="I4215" s="28">
        <f>_xlfn.XLOOKUP(C4215,'様式Ⅲ－1(女子)'!$D$19:$D$89,'様式Ⅲ－1(女子)'!$J$19:$J$89)</f>
        <v>0</v>
      </c>
    </row>
    <row r="4216" spans="1:9">
      <c r="A4216" s="265">
        <v>6215</v>
      </c>
      <c r="I4216" s="28">
        <f>_xlfn.XLOOKUP(C4216,'様式Ⅲ－1(女子)'!$D$19:$D$89,'様式Ⅲ－1(女子)'!$J$19:$J$89)</f>
        <v>0</v>
      </c>
    </row>
    <row r="4217" spans="1:9">
      <c r="A4217" s="265">
        <v>6216</v>
      </c>
      <c r="I4217" s="28">
        <f>_xlfn.XLOOKUP(C4217,'様式Ⅲ－1(女子)'!$D$19:$D$89,'様式Ⅲ－1(女子)'!$J$19:$J$89)</f>
        <v>0</v>
      </c>
    </row>
    <row r="4218" spans="1:9">
      <c r="A4218" s="265">
        <v>6217</v>
      </c>
      <c r="I4218" s="28">
        <f>_xlfn.XLOOKUP(C4218,'様式Ⅲ－1(女子)'!$D$19:$D$89,'様式Ⅲ－1(女子)'!$J$19:$J$89)</f>
        <v>0</v>
      </c>
    </row>
    <row r="4219" spans="1:9">
      <c r="A4219" s="265">
        <v>6218</v>
      </c>
      <c r="I4219" s="28">
        <f>_xlfn.XLOOKUP(C4219,'様式Ⅲ－1(女子)'!$D$19:$D$89,'様式Ⅲ－1(女子)'!$J$19:$J$89)</f>
        <v>0</v>
      </c>
    </row>
    <row r="4220" spans="1:9">
      <c r="A4220" s="265">
        <v>6219</v>
      </c>
      <c r="I4220" s="28">
        <f>_xlfn.XLOOKUP(C4220,'様式Ⅲ－1(女子)'!$D$19:$D$89,'様式Ⅲ－1(女子)'!$J$19:$J$89)</f>
        <v>0</v>
      </c>
    </row>
    <row r="4221" spans="1:9">
      <c r="A4221" s="265">
        <v>6220</v>
      </c>
      <c r="I4221" s="28">
        <f>_xlfn.XLOOKUP(C4221,'様式Ⅲ－1(女子)'!$D$19:$D$89,'様式Ⅲ－1(女子)'!$J$19:$J$89)</f>
        <v>0</v>
      </c>
    </row>
    <row r="4222" spans="1:9">
      <c r="A4222" s="265">
        <v>6221</v>
      </c>
      <c r="I4222" s="28">
        <f>_xlfn.XLOOKUP(C4222,'様式Ⅲ－1(女子)'!$D$19:$D$89,'様式Ⅲ－1(女子)'!$J$19:$J$89)</f>
        <v>0</v>
      </c>
    </row>
    <row r="4223" spans="1:9">
      <c r="A4223" s="265">
        <v>6222</v>
      </c>
      <c r="I4223" s="28">
        <f>_xlfn.XLOOKUP(C4223,'様式Ⅲ－1(女子)'!$D$19:$D$89,'様式Ⅲ－1(女子)'!$J$19:$J$89)</f>
        <v>0</v>
      </c>
    </row>
    <row r="4224" spans="1:9">
      <c r="A4224" s="265">
        <v>6223</v>
      </c>
      <c r="I4224" s="28">
        <f>_xlfn.XLOOKUP(C4224,'様式Ⅲ－1(女子)'!$D$19:$D$89,'様式Ⅲ－1(女子)'!$J$19:$J$89)</f>
        <v>0</v>
      </c>
    </row>
    <row r="4225" spans="1:9">
      <c r="A4225" s="265">
        <v>6224</v>
      </c>
      <c r="I4225" s="28">
        <f>_xlfn.XLOOKUP(C4225,'様式Ⅲ－1(女子)'!$D$19:$D$89,'様式Ⅲ－1(女子)'!$J$19:$J$89)</f>
        <v>0</v>
      </c>
    </row>
    <row r="4226" spans="1:9">
      <c r="A4226" s="265">
        <v>6225</v>
      </c>
      <c r="I4226" s="28">
        <f>_xlfn.XLOOKUP(C4226,'様式Ⅲ－1(女子)'!$D$19:$D$89,'様式Ⅲ－1(女子)'!$J$19:$J$89)</f>
        <v>0</v>
      </c>
    </row>
    <row r="4227" spans="1:9">
      <c r="A4227" s="265">
        <v>6226</v>
      </c>
      <c r="I4227" s="28">
        <f>_xlfn.XLOOKUP(C4227,'様式Ⅲ－1(女子)'!$D$19:$D$89,'様式Ⅲ－1(女子)'!$J$19:$J$89)</f>
        <v>0</v>
      </c>
    </row>
    <row r="4228" spans="1:9">
      <c r="A4228" s="265">
        <v>6227</v>
      </c>
      <c r="I4228" s="28">
        <f>_xlfn.XLOOKUP(C4228,'様式Ⅲ－1(女子)'!$D$19:$D$89,'様式Ⅲ－1(女子)'!$J$19:$J$89)</f>
        <v>0</v>
      </c>
    </row>
    <row r="4229" spans="1:9">
      <c r="A4229" s="265">
        <v>6228</v>
      </c>
      <c r="I4229" s="28">
        <f>_xlfn.XLOOKUP(C4229,'様式Ⅲ－1(女子)'!$D$19:$D$89,'様式Ⅲ－1(女子)'!$J$19:$J$89)</f>
        <v>0</v>
      </c>
    </row>
    <row r="4230" spans="1:9">
      <c r="A4230" s="265">
        <v>6229</v>
      </c>
      <c r="I4230" s="28">
        <f>_xlfn.XLOOKUP(C4230,'様式Ⅲ－1(女子)'!$D$19:$D$89,'様式Ⅲ－1(女子)'!$J$19:$J$89)</f>
        <v>0</v>
      </c>
    </row>
    <row r="4231" spans="1:9">
      <c r="A4231" s="265">
        <v>6230</v>
      </c>
      <c r="I4231" s="28">
        <f>_xlfn.XLOOKUP(C4231,'様式Ⅲ－1(女子)'!$D$19:$D$89,'様式Ⅲ－1(女子)'!$J$19:$J$89)</f>
        <v>0</v>
      </c>
    </row>
    <row r="4232" spans="1:9">
      <c r="A4232" s="265">
        <v>6231</v>
      </c>
      <c r="I4232" s="28">
        <f>_xlfn.XLOOKUP(C4232,'様式Ⅲ－1(女子)'!$D$19:$D$89,'様式Ⅲ－1(女子)'!$J$19:$J$89)</f>
        <v>0</v>
      </c>
    </row>
    <row r="4233" spans="1:9">
      <c r="A4233" s="265">
        <v>6232</v>
      </c>
      <c r="I4233" s="28">
        <f>_xlfn.XLOOKUP(C4233,'様式Ⅲ－1(女子)'!$D$19:$D$89,'様式Ⅲ－1(女子)'!$J$19:$J$89)</f>
        <v>0</v>
      </c>
    </row>
    <row r="4234" spans="1:9">
      <c r="A4234" s="265">
        <v>6233</v>
      </c>
      <c r="I4234" s="28">
        <f>_xlfn.XLOOKUP(C4234,'様式Ⅲ－1(女子)'!$D$19:$D$89,'様式Ⅲ－1(女子)'!$J$19:$J$89)</f>
        <v>0</v>
      </c>
    </row>
    <row r="4235" spans="1:9">
      <c r="A4235" s="265">
        <v>6234</v>
      </c>
      <c r="I4235" s="28">
        <f>_xlfn.XLOOKUP(C4235,'様式Ⅲ－1(女子)'!$D$19:$D$89,'様式Ⅲ－1(女子)'!$J$19:$J$89)</f>
        <v>0</v>
      </c>
    </row>
    <row r="4236" spans="1:9">
      <c r="A4236" s="265">
        <v>6235</v>
      </c>
      <c r="I4236" s="28">
        <f>_xlfn.XLOOKUP(C4236,'様式Ⅲ－1(女子)'!$D$19:$D$89,'様式Ⅲ－1(女子)'!$J$19:$J$89)</f>
        <v>0</v>
      </c>
    </row>
    <row r="4237" spans="1:9">
      <c r="A4237" s="265">
        <v>6236</v>
      </c>
      <c r="I4237" s="28">
        <f>_xlfn.XLOOKUP(C4237,'様式Ⅲ－1(女子)'!$D$19:$D$89,'様式Ⅲ－1(女子)'!$J$19:$J$89)</f>
        <v>0</v>
      </c>
    </row>
    <row r="4238" spans="1:9">
      <c r="A4238" s="265">
        <v>6237</v>
      </c>
      <c r="I4238" s="28">
        <f>_xlfn.XLOOKUP(C4238,'様式Ⅲ－1(女子)'!$D$19:$D$89,'様式Ⅲ－1(女子)'!$J$19:$J$89)</f>
        <v>0</v>
      </c>
    </row>
    <row r="4239" spans="1:9">
      <c r="A4239" s="265">
        <v>6238</v>
      </c>
      <c r="I4239" s="28">
        <f>_xlfn.XLOOKUP(C4239,'様式Ⅲ－1(女子)'!$D$19:$D$89,'様式Ⅲ－1(女子)'!$J$19:$J$89)</f>
        <v>0</v>
      </c>
    </row>
    <row r="4240" spans="1:9">
      <c r="A4240" s="265">
        <v>6239</v>
      </c>
      <c r="I4240" s="28">
        <f>_xlfn.XLOOKUP(C4240,'様式Ⅲ－1(女子)'!$D$19:$D$89,'様式Ⅲ－1(女子)'!$J$19:$J$89)</f>
        <v>0</v>
      </c>
    </row>
    <row r="4241" spans="1:9">
      <c r="A4241" s="265">
        <v>6240</v>
      </c>
      <c r="I4241" s="28">
        <f>_xlfn.XLOOKUP(C4241,'様式Ⅲ－1(女子)'!$D$19:$D$89,'様式Ⅲ－1(女子)'!$J$19:$J$89)</f>
        <v>0</v>
      </c>
    </row>
    <row r="4242" spans="1:9">
      <c r="A4242" s="265">
        <v>6241</v>
      </c>
      <c r="I4242" s="28">
        <f>_xlfn.XLOOKUP(C4242,'様式Ⅲ－1(女子)'!$D$19:$D$89,'様式Ⅲ－1(女子)'!$J$19:$J$89)</f>
        <v>0</v>
      </c>
    </row>
    <row r="4243" spans="1:9">
      <c r="A4243" s="265">
        <v>6242</v>
      </c>
      <c r="I4243" s="28">
        <f>_xlfn.XLOOKUP(C4243,'様式Ⅲ－1(女子)'!$D$19:$D$89,'様式Ⅲ－1(女子)'!$J$19:$J$89)</f>
        <v>0</v>
      </c>
    </row>
    <row r="4244" spans="1:9">
      <c r="A4244" s="265">
        <v>6243</v>
      </c>
      <c r="I4244" s="28">
        <f>_xlfn.XLOOKUP(C4244,'様式Ⅲ－1(女子)'!$D$19:$D$89,'様式Ⅲ－1(女子)'!$J$19:$J$89)</f>
        <v>0</v>
      </c>
    </row>
    <row r="4245" spans="1:9">
      <c r="A4245" s="265">
        <v>6244</v>
      </c>
      <c r="I4245" s="28">
        <f>_xlfn.XLOOKUP(C4245,'様式Ⅲ－1(女子)'!$D$19:$D$89,'様式Ⅲ－1(女子)'!$J$19:$J$89)</f>
        <v>0</v>
      </c>
    </row>
    <row r="4246" spans="1:9">
      <c r="A4246" s="265">
        <v>6245</v>
      </c>
      <c r="I4246" s="28">
        <f>_xlfn.XLOOKUP(C4246,'様式Ⅲ－1(女子)'!$D$19:$D$89,'様式Ⅲ－1(女子)'!$J$19:$J$89)</f>
        <v>0</v>
      </c>
    </row>
    <row r="4247" spans="1:9">
      <c r="A4247" s="265">
        <v>6246</v>
      </c>
      <c r="I4247" s="28">
        <f>_xlfn.XLOOKUP(C4247,'様式Ⅲ－1(女子)'!$D$19:$D$89,'様式Ⅲ－1(女子)'!$J$19:$J$89)</f>
        <v>0</v>
      </c>
    </row>
    <row r="4248" spans="1:9">
      <c r="A4248" s="265">
        <v>6247</v>
      </c>
      <c r="I4248" s="28">
        <f>_xlfn.XLOOKUP(C4248,'様式Ⅲ－1(女子)'!$D$19:$D$89,'様式Ⅲ－1(女子)'!$J$19:$J$89)</f>
        <v>0</v>
      </c>
    </row>
    <row r="4249" spans="1:9">
      <c r="A4249" s="265">
        <v>6248</v>
      </c>
      <c r="I4249" s="28">
        <f>_xlfn.XLOOKUP(C4249,'様式Ⅲ－1(女子)'!$D$19:$D$89,'様式Ⅲ－1(女子)'!$J$19:$J$89)</f>
        <v>0</v>
      </c>
    </row>
    <row r="4250" spans="1:9">
      <c r="A4250" s="265">
        <v>6249</v>
      </c>
      <c r="I4250" s="28">
        <f>_xlfn.XLOOKUP(C4250,'様式Ⅲ－1(女子)'!$D$19:$D$89,'様式Ⅲ－1(女子)'!$J$19:$J$89)</f>
        <v>0</v>
      </c>
    </row>
    <row r="4251" spans="1:9">
      <c r="A4251" s="265">
        <v>6250</v>
      </c>
      <c r="I4251" s="28">
        <f>_xlfn.XLOOKUP(C4251,'様式Ⅲ－1(女子)'!$D$19:$D$89,'様式Ⅲ－1(女子)'!$J$19:$J$89)</f>
        <v>0</v>
      </c>
    </row>
    <row r="4252" spans="1:9">
      <c r="A4252" s="265">
        <v>6251</v>
      </c>
      <c r="I4252" s="28">
        <f>_xlfn.XLOOKUP(C4252,'様式Ⅲ－1(女子)'!$D$19:$D$89,'様式Ⅲ－1(女子)'!$J$19:$J$89)</f>
        <v>0</v>
      </c>
    </row>
    <row r="4253" spans="1:9">
      <c r="A4253" s="265">
        <v>6252</v>
      </c>
      <c r="I4253" s="28">
        <f>_xlfn.XLOOKUP(C4253,'様式Ⅲ－1(女子)'!$D$19:$D$89,'様式Ⅲ－1(女子)'!$J$19:$J$89)</f>
        <v>0</v>
      </c>
    </row>
    <row r="4254" spans="1:9">
      <c r="A4254" s="265">
        <v>6253</v>
      </c>
      <c r="I4254" s="28">
        <f>_xlfn.XLOOKUP(C4254,'様式Ⅲ－1(女子)'!$D$19:$D$89,'様式Ⅲ－1(女子)'!$J$19:$J$89)</f>
        <v>0</v>
      </c>
    </row>
    <row r="4255" spans="1:9">
      <c r="A4255" s="265">
        <v>6254</v>
      </c>
      <c r="I4255" s="28">
        <f>_xlfn.XLOOKUP(C4255,'様式Ⅲ－1(女子)'!$D$19:$D$89,'様式Ⅲ－1(女子)'!$J$19:$J$89)</f>
        <v>0</v>
      </c>
    </row>
    <row r="4256" spans="1:9">
      <c r="A4256" s="265">
        <v>6255</v>
      </c>
      <c r="I4256" s="28">
        <f>_xlfn.XLOOKUP(C4256,'様式Ⅲ－1(女子)'!$D$19:$D$89,'様式Ⅲ－1(女子)'!$J$19:$J$89)</f>
        <v>0</v>
      </c>
    </row>
    <row r="4257" spans="1:9">
      <c r="A4257" s="265">
        <v>6256</v>
      </c>
      <c r="I4257" s="28">
        <f>_xlfn.XLOOKUP(C4257,'様式Ⅲ－1(女子)'!$D$19:$D$89,'様式Ⅲ－1(女子)'!$J$19:$J$89)</f>
        <v>0</v>
      </c>
    </row>
    <row r="4258" spans="1:9">
      <c r="A4258" s="265">
        <v>6257</v>
      </c>
      <c r="I4258" s="28">
        <f>_xlfn.XLOOKUP(C4258,'様式Ⅲ－1(女子)'!$D$19:$D$89,'様式Ⅲ－1(女子)'!$J$19:$J$89)</f>
        <v>0</v>
      </c>
    </row>
    <row r="4259" spans="1:9">
      <c r="A4259" s="265">
        <v>6258</v>
      </c>
      <c r="I4259" s="28">
        <f>_xlfn.XLOOKUP(C4259,'様式Ⅲ－1(女子)'!$D$19:$D$89,'様式Ⅲ－1(女子)'!$J$19:$J$89)</f>
        <v>0</v>
      </c>
    </row>
    <row r="4260" spans="1:9">
      <c r="A4260" s="265">
        <v>6259</v>
      </c>
      <c r="I4260" s="28">
        <f>_xlfn.XLOOKUP(C4260,'様式Ⅲ－1(女子)'!$D$19:$D$89,'様式Ⅲ－1(女子)'!$J$19:$J$89)</f>
        <v>0</v>
      </c>
    </row>
    <row r="4261" spans="1:9">
      <c r="A4261" s="265">
        <v>6260</v>
      </c>
      <c r="I4261" s="28">
        <f>_xlfn.XLOOKUP(C4261,'様式Ⅲ－1(女子)'!$D$19:$D$89,'様式Ⅲ－1(女子)'!$J$19:$J$89)</f>
        <v>0</v>
      </c>
    </row>
    <row r="4262" spans="1:9">
      <c r="A4262" s="265">
        <v>6261</v>
      </c>
      <c r="I4262" s="28">
        <f>_xlfn.XLOOKUP(C4262,'様式Ⅲ－1(女子)'!$D$19:$D$89,'様式Ⅲ－1(女子)'!$J$19:$J$89)</f>
        <v>0</v>
      </c>
    </row>
    <row r="4263" spans="1:9">
      <c r="A4263" s="265">
        <v>6262</v>
      </c>
      <c r="I4263" s="28">
        <f>_xlfn.XLOOKUP(C4263,'様式Ⅲ－1(女子)'!$D$19:$D$89,'様式Ⅲ－1(女子)'!$J$19:$J$89)</f>
        <v>0</v>
      </c>
    </row>
    <row r="4264" spans="1:9">
      <c r="A4264" s="265">
        <v>6263</v>
      </c>
      <c r="I4264" s="28">
        <f>_xlfn.XLOOKUP(C4264,'様式Ⅲ－1(女子)'!$D$19:$D$89,'様式Ⅲ－1(女子)'!$J$19:$J$89)</f>
        <v>0</v>
      </c>
    </row>
    <row r="4265" spans="1:9">
      <c r="A4265" s="265">
        <v>6264</v>
      </c>
      <c r="I4265" s="28">
        <f>_xlfn.XLOOKUP(C4265,'様式Ⅲ－1(女子)'!$D$19:$D$89,'様式Ⅲ－1(女子)'!$J$19:$J$89)</f>
        <v>0</v>
      </c>
    </row>
    <row r="4266" spans="1:9">
      <c r="A4266" s="265">
        <v>6265</v>
      </c>
      <c r="I4266" s="28">
        <f>_xlfn.XLOOKUP(C4266,'様式Ⅲ－1(女子)'!$D$19:$D$89,'様式Ⅲ－1(女子)'!$J$19:$J$89)</f>
        <v>0</v>
      </c>
    </row>
    <row r="4267" spans="1:9">
      <c r="A4267" s="265">
        <v>6266</v>
      </c>
      <c r="I4267" s="28">
        <f>_xlfn.XLOOKUP(C4267,'様式Ⅲ－1(女子)'!$D$19:$D$89,'様式Ⅲ－1(女子)'!$J$19:$J$89)</f>
        <v>0</v>
      </c>
    </row>
    <row r="4268" spans="1:9">
      <c r="A4268" s="265">
        <v>6267</v>
      </c>
      <c r="I4268" s="28">
        <f>_xlfn.XLOOKUP(C4268,'様式Ⅲ－1(女子)'!$D$19:$D$89,'様式Ⅲ－1(女子)'!$J$19:$J$89)</f>
        <v>0</v>
      </c>
    </row>
    <row r="4269" spans="1:9">
      <c r="A4269" s="265">
        <v>6268</v>
      </c>
      <c r="I4269" s="28">
        <f>_xlfn.XLOOKUP(C4269,'様式Ⅲ－1(女子)'!$D$19:$D$89,'様式Ⅲ－1(女子)'!$J$19:$J$89)</f>
        <v>0</v>
      </c>
    </row>
    <row r="4270" spans="1:9">
      <c r="A4270" s="265">
        <v>6269</v>
      </c>
      <c r="I4270" s="28">
        <f>_xlfn.XLOOKUP(C4270,'様式Ⅲ－1(女子)'!$D$19:$D$89,'様式Ⅲ－1(女子)'!$J$19:$J$89)</f>
        <v>0</v>
      </c>
    </row>
    <row r="4271" spans="1:9">
      <c r="A4271" s="265">
        <v>6270</v>
      </c>
      <c r="I4271" s="28">
        <f>_xlfn.XLOOKUP(C4271,'様式Ⅲ－1(女子)'!$D$19:$D$89,'様式Ⅲ－1(女子)'!$J$19:$J$89)</f>
        <v>0</v>
      </c>
    </row>
    <row r="4272" spans="1:9">
      <c r="A4272" s="265">
        <v>6271</v>
      </c>
      <c r="I4272" s="28">
        <f>_xlfn.XLOOKUP(C4272,'様式Ⅲ－1(女子)'!$D$19:$D$89,'様式Ⅲ－1(女子)'!$J$19:$J$89)</f>
        <v>0</v>
      </c>
    </row>
    <row r="4273" spans="1:9">
      <c r="A4273" s="265">
        <v>6272</v>
      </c>
      <c r="I4273" s="28">
        <f>_xlfn.XLOOKUP(C4273,'様式Ⅲ－1(女子)'!$D$19:$D$89,'様式Ⅲ－1(女子)'!$J$19:$J$89)</f>
        <v>0</v>
      </c>
    </row>
    <row r="4274" spans="1:9">
      <c r="A4274" s="265">
        <v>6273</v>
      </c>
      <c r="I4274" s="28">
        <f>_xlfn.XLOOKUP(C4274,'様式Ⅲ－1(女子)'!$D$19:$D$89,'様式Ⅲ－1(女子)'!$J$19:$J$89)</f>
        <v>0</v>
      </c>
    </row>
    <row r="4275" spans="1:9">
      <c r="A4275" s="265">
        <v>6274</v>
      </c>
      <c r="I4275" s="28">
        <f>_xlfn.XLOOKUP(C4275,'様式Ⅲ－1(女子)'!$D$19:$D$89,'様式Ⅲ－1(女子)'!$J$19:$J$89)</f>
        <v>0</v>
      </c>
    </row>
    <row r="4276" spans="1:9">
      <c r="A4276" s="265">
        <v>6275</v>
      </c>
      <c r="I4276" s="28">
        <f>_xlfn.XLOOKUP(C4276,'様式Ⅲ－1(女子)'!$D$19:$D$89,'様式Ⅲ－1(女子)'!$J$19:$J$89)</f>
        <v>0</v>
      </c>
    </row>
    <row r="4277" spans="1:9">
      <c r="A4277" s="265">
        <v>6276</v>
      </c>
      <c r="I4277" s="28">
        <f>_xlfn.XLOOKUP(C4277,'様式Ⅲ－1(女子)'!$D$19:$D$89,'様式Ⅲ－1(女子)'!$J$19:$J$89)</f>
        <v>0</v>
      </c>
    </row>
    <row r="4278" spans="1:9">
      <c r="A4278" s="265">
        <v>6277</v>
      </c>
      <c r="I4278" s="28">
        <f>_xlfn.XLOOKUP(C4278,'様式Ⅲ－1(女子)'!$D$19:$D$89,'様式Ⅲ－1(女子)'!$J$19:$J$89)</f>
        <v>0</v>
      </c>
    </row>
    <row r="4279" spans="1:9">
      <c r="A4279" s="265">
        <v>6278</v>
      </c>
      <c r="I4279" s="28">
        <f>_xlfn.XLOOKUP(C4279,'様式Ⅲ－1(女子)'!$D$19:$D$89,'様式Ⅲ－1(女子)'!$J$19:$J$89)</f>
        <v>0</v>
      </c>
    </row>
    <row r="4280" spans="1:9">
      <c r="A4280" s="265">
        <v>6279</v>
      </c>
      <c r="I4280" s="28">
        <f>_xlfn.XLOOKUP(C4280,'様式Ⅲ－1(女子)'!$D$19:$D$89,'様式Ⅲ－1(女子)'!$J$19:$J$89)</f>
        <v>0</v>
      </c>
    </row>
    <row r="4281" spans="1:9">
      <c r="A4281" s="265">
        <v>6280</v>
      </c>
      <c r="I4281" s="28">
        <f>_xlfn.XLOOKUP(C4281,'様式Ⅲ－1(女子)'!$D$19:$D$89,'様式Ⅲ－1(女子)'!$J$19:$J$89)</f>
        <v>0</v>
      </c>
    </row>
    <row r="4282" spans="1:9">
      <c r="A4282" s="265">
        <v>6281</v>
      </c>
      <c r="I4282" s="28">
        <f>_xlfn.XLOOKUP(C4282,'様式Ⅲ－1(女子)'!$D$19:$D$89,'様式Ⅲ－1(女子)'!$J$19:$J$89)</f>
        <v>0</v>
      </c>
    </row>
    <row r="4283" spans="1:9">
      <c r="A4283" s="265">
        <v>6282</v>
      </c>
      <c r="I4283" s="28">
        <f>_xlfn.XLOOKUP(C4283,'様式Ⅲ－1(女子)'!$D$19:$D$89,'様式Ⅲ－1(女子)'!$J$19:$J$89)</f>
        <v>0</v>
      </c>
    </row>
    <row r="4284" spans="1:9">
      <c r="A4284" s="265">
        <v>6283</v>
      </c>
      <c r="I4284" s="28">
        <f>_xlfn.XLOOKUP(C4284,'様式Ⅲ－1(女子)'!$D$19:$D$89,'様式Ⅲ－1(女子)'!$J$19:$J$89)</f>
        <v>0</v>
      </c>
    </row>
    <row r="4285" spans="1:9">
      <c r="A4285" s="265">
        <v>6284</v>
      </c>
      <c r="I4285" s="28">
        <f>_xlfn.XLOOKUP(C4285,'様式Ⅲ－1(女子)'!$D$19:$D$89,'様式Ⅲ－1(女子)'!$J$19:$J$89)</f>
        <v>0</v>
      </c>
    </row>
    <row r="4286" spans="1:9">
      <c r="A4286" s="265">
        <v>6285</v>
      </c>
      <c r="I4286" s="28">
        <f>_xlfn.XLOOKUP(C4286,'様式Ⅲ－1(女子)'!$D$19:$D$89,'様式Ⅲ－1(女子)'!$J$19:$J$89)</f>
        <v>0</v>
      </c>
    </row>
    <row r="4287" spans="1:9">
      <c r="A4287" s="265">
        <v>6286</v>
      </c>
      <c r="I4287" s="28">
        <f>_xlfn.XLOOKUP(C4287,'様式Ⅲ－1(女子)'!$D$19:$D$89,'様式Ⅲ－1(女子)'!$J$19:$J$89)</f>
        <v>0</v>
      </c>
    </row>
    <row r="4288" spans="1:9">
      <c r="A4288" s="265">
        <v>6287</v>
      </c>
      <c r="I4288" s="28">
        <f>_xlfn.XLOOKUP(C4288,'様式Ⅲ－1(女子)'!$D$19:$D$89,'様式Ⅲ－1(女子)'!$J$19:$J$89)</f>
        <v>0</v>
      </c>
    </row>
    <row r="4289" spans="1:9">
      <c r="A4289" s="265">
        <v>6288</v>
      </c>
      <c r="I4289" s="28">
        <f>_xlfn.XLOOKUP(C4289,'様式Ⅲ－1(女子)'!$D$19:$D$89,'様式Ⅲ－1(女子)'!$J$19:$J$89)</f>
        <v>0</v>
      </c>
    </row>
    <row r="4290" spans="1:9">
      <c r="A4290" s="265">
        <v>6289</v>
      </c>
      <c r="I4290" s="28">
        <f>_xlfn.XLOOKUP(C4290,'様式Ⅲ－1(女子)'!$D$19:$D$89,'様式Ⅲ－1(女子)'!$J$19:$J$89)</f>
        <v>0</v>
      </c>
    </row>
    <row r="4291" spans="1:9">
      <c r="A4291" s="265">
        <v>6290</v>
      </c>
      <c r="I4291" s="28">
        <f>_xlfn.XLOOKUP(C4291,'様式Ⅲ－1(女子)'!$D$19:$D$89,'様式Ⅲ－1(女子)'!$J$19:$J$89)</f>
        <v>0</v>
      </c>
    </row>
    <row r="4292" spans="1:9">
      <c r="A4292" s="265">
        <v>6291</v>
      </c>
      <c r="I4292" s="28">
        <f>_xlfn.XLOOKUP(C4292,'様式Ⅲ－1(女子)'!$D$19:$D$89,'様式Ⅲ－1(女子)'!$J$19:$J$89)</f>
        <v>0</v>
      </c>
    </row>
    <row r="4293" spans="1:9">
      <c r="A4293" s="265">
        <v>6292</v>
      </c>
      <c r="I4293" s="28">
        <f>_xlfn.XLOOKUP(C4293,'様式Ⅲ－1(女子)'!$D$19:$D$89,'様式Ⅲ－1(女子)'!$J$19:$J$89)</f>
        <v>0</v>
      </c>
    </row>
    <row r="4294" spans="1:9">
      <c r="A4294" s="265">
        <v>6293</v>
      </c>
      <c r="I4294" s="28">
        <f>_xlfn.XLOOKUP(C4294,'様式Ⅲ－1(女子)'!$D$19:$D$89,'様式Ⅲ－1(女子)'!$J$19:$J$89)</f>
        <v>0</v>
      </c>
    </row>
    <row r="4295" spans="1:9">
      <c r="A4295" s="265">
        <v>6294</v>
      </c>
      <c r="I4295" s="28">
        <f>_xlfn.XLOOKUP(C4295,'様式Ⅲ－1(女子)'!$D$19:$D$89,'様式Ⅲ－1(女子)'!$J$19:$J$89)</f>
        <v>0</v>
      </c>
    </row>
    <row r="4296" spans="1:9">
      <c r="A4296" s="265">
        <v>6295</v>
      </c>
      <c r="I4296" s="28">
        <f>_xlfn.XLOOKUP(C4296,'様式Ⅲ－1(女子)'!$D$19:$D$89,'様式Ⅲ－1(女子)'!$J$19:$J$89)</f>
        <v>0</v>
      </c>
    </row>
    <row r="4297" spans="1:9">
      <c r="A4297" s="265">
        <v>6296</v>
      </c>
      <c r="I4297" s="28">
        <f>_xlfn.XLOOKUP(C4297,'様式Ⅲ－1(女子)'!$D$19:$D$89,'様式Ⅲ－1(女子)'!$J$19:$J$89)</f>
        <v>0</v>
      </c>
    </row>
    <row r="4298" spans="1:9">
      <c r="A4298" s="265">
        <v>6297</v>
      </c>
      <c r="I4298" s="28">
        <f>_xlfn.XLOOKUP(C4298,'様式Ⅲ－1(女子)'!$D$19:$D$89,'様式Ⅲ－1(女子)'!$J$19:$J$89)</f>
        <v>0</v>
      </c>
    </row>
    <row r="4299" spans="1:9">
      <c r="A4299" s="265">
        <v>6298</v>
      </c>
      <c r="I4299" s="28">
        <f>_xlfn.XLOOKUP(C4299,'様式Ⅲ－1(女子)'!$D$19:$D$89,'様式Ⅲ－1(女子)'!$J$19:$J$89)</f>
        <v>0</v>
      </c>
    </row>
    <row r="4300" spans="1:9">
      <c r="A4300" s="265">
        <v>6299</v>
      </c>
      <c r="I4300" s="28">
        <f>_xlfn.XLOOKUP(C4300,'様式Ⅲ－1(女子)'!$D$19:$D$89,'様式Ⅲ－1(女子)'!$J$19:$J$89)</f>
        <v>0</v>
      </c>
    </row>
    <row r="4301" spans="1:9">
      <c r="A4301" s="265">
        <v>6300</v>
      </c>
      <c r="I4301" s="28">
        <f>_xlfn.XLOOKUP(C4301,'様式Ⅲ－1(女子)'!$D$19:$D$89,'様式Ⅲ－1(女子)'!$J$19:$J$89)</f>
        <v>0</v>
      </c>
    </row>
    <row r="4302" spans="1:9">
      <c r="A4302" s="265">
        <v>6301</v>
      </c>
      <c r="I4302" s="28">
        <f>_xlfn.XLOOKUP(C4302,'様式Ⅲ－1(女子)'!$D$19:$D$89,'様式Ⅲ－1(女子)'!$J$19:$J$89)</f>
        <v>0</v>
      </c>
    </row>
    <row r="4303" spans="1:9">
      <c r="A4303" s="265">
        <v>6302</v>
      </c>
      <c r="I4303" s="28">
        <f>_xlfn.XLOOKUP(C4303,'様式Ⅲ－1(女子)'!$D$19:$D$89,'様式Ⅲ－1(女子)'!$J$19:$J$89)</f>
        <v>0</v>
      </c>
    </row>
    <row r="4304" spans="1:9">
      <c r="A4304" s="265">
        <v>6303</v>
      </c>
      <c r="I4304" s="28">
        <f>_xlfn.XLOOKUP(C4304,'様式Ⅲ－1(女子)'!$D$19:$D$89,'様式Ⅲ－1(女子)'!$J$19:$J$89)</f>
        <v>0</v>
      </c>
    </row>
    <row r="4305" spans="1:9">
      <c r="A4305" s="265">
        <v>6304</v>
      </c>
      <c r="I4305" s="28">
        <f>_xlfn.XLOOKUP(C4305,'様式Ⅲ－1(女子)'!$D$19:$D$89,'様式Ⅲ－1(女子)'!$J$19:$J$89)</f>
        <v>0</v>
      </c>
    </row>
    <row r="4306" spans="1:9">
      <c r="A4306" s="265">
        <v>6305</v>
      </c>
      <c r="I4306" s="28">
        <f>_xlfn.XLOOKUP(C4306,'様式Ⅲ－1(女子)'!$D$19:$D$89,'様式Ⅲ－1(女子)'!$J$19:$J$89)</f>
        <v>0</v>
      </c>
    </row>
    <row r="4307" spans="1:9">
      <c r="A4307" s="265">
        <v>6306</v>
      </c>
      <c r="I4307" s="28">
        <f>_xlfn.XLOOKUP(C4307,'様式Ⅲ－1(女子)'!$D$19:$D$89,'様式Ⅲ－1(女子)'!$J$19:$J$89)</f>
        <v>0</v>
      </c>
    </row>
    <row r="4308" spans="1:9">
      <c r="A4308" s="265">
        <v>6307</v>
      </c>
      <c r="I4308" s="28">
        <f>_xlfn.XLOOKUP(C4308,'様式Ⅲ－1(女子)'!$D$19:$D$89,'様式Ⅲ－1(女子)'!$J$19:$J$89)</f>
        <v>0</v>
      </c>
    </row>
    <row r="4309" spans="1:9">
      <c r="A4309" s="265">
        <v>6308</v>
      </c>
      <c r="I4309" s="28">
        <f>_xlfn.XLOOKUP(C4309,'様式Ⅲ－1(女子)'!$D$19:$D$89,'様式Ⅲ－1(女子)'!$J$19:$J$89)</f>
        <v>0</v>
      </c>
    </row>
    <row r="4310" spans="1:9">
      <c r="A4310" s="265">
        <v>6309</v>
      </c>
      <c r="I4310" s="28">
        <f>_xlfn.XLOOKUP(C4310,'様式Ⅲ－1(女子)'!$D$19:$D$89,'様式Ⅲ－1(女子)'!$J$19:$J$89)</f>
        <v>0</v>
      </c>
    </row>
    <row r="4311" spans="1:9">
      <c r="A4311" s="265">
        <v>6310</v>
      </c>
      <c r="I4311" s="28">
        <f>_xlfn.XLOOKUP(C4311,'様式Ⅲ－1(女子)'!$D$19:$D$89,'様式Ⅲ－1(女子)'!$J$19:$J$89)</f>
        <v>0</v>
      </c>
    </row>
    <row r="4312" spans="1:9">
      <c r="A4312" s="265">
        <v>6311</v>
      </c>
      <c r="I4312" s="28">
        <f>_xlfn.XLOOKUP(C4312,'様式Ⅲ－1(女子)'!$D$19:$D$89,'様式Ⅲ－1(女子)'!$J$19:$J$89)</f>
        <v>0</v>
      </c>
    </row>
    <row r="4313" spans="1:9">
      <c r="A4313" s="265">
        <v>6312</v>
      </c>
      <c r="I4313" s="28">
        <f>_xlfn.XLOOKUP(C4313,'様式Ⅲ－1(女子)'!$D$19:$D$89,'様式Ⅲ－1(女子)'!$J$19:$J$89)</f>
        <v>0</v>
      </c>
    </row>
    <row r="4314" spans="1:9">
      <c r="A4314" s="265">
        <v>6313</v>
      </c>
      <c r="I4314" s="28">
        <f>_xlfn.XLOOKUP(C4314,'様式Ⅲ－1(女子)'!$D$19:$D$89,'様式Ⅲ－1(女子)'!$J$19:$J$89)</f>
        <v>0</v>
      </c>
    </row>
    <row r="4315" spans="1:9">
      <c r="A4315" s="265">
        <v>6314</v>
      </c>
      <c r="I4315" s="28">
        <f>_xlfn.XLOOKUP(C4315,'様式Ⅲ－1(女子)'!$D$19:$D$89,'様式Ⅲ－1(女子)'!$J$19:$J$89)</f>
        <v>0</v>
      </c>
    </row>
    <row r="4316" spans="1:9">
      <c r="A4316" s="265">
        <v>6315</v>
      </c>
      <c r="I4316" s="28">
        <f>_xlfn.XLOOKUP(C4316,'様式Ⅲ－1(女子)'!$D$19:$D$89,'様式Ⅲ－1(女子)'!$J$19:$J$89)</f>
        <v>0</v>
      </c>
    </row>
    <row r="4317" spans="1:9">
      <c r="A4317" s="265">
        <v>6316</v>
      </c>
      <c r="I4317" s="28">
        <f>_xlfn.XLOOKUP(C4317,'様式Ⅲ－1(女子)'!$D$19:$D$89,'様式Ⅲ－1(女子)'!$J$19:$J$89)</f>
        <v>0</v>
      </c>
    </row>
    <row r="4318" spans="1:9">
      <c r="A4318" s="265">
        <v>6317</v>
      </c>
      <c r="I4318" s="28">
        <f>_xlfn.XLOOKUP(C4318,'様式Ⅲ－1(女子)'!$D$19:$D$89,'様式Ⅲ－1(女子)'!$J$19:$J$89)</f>
        <v>0</v>
      </c>
    </row>
    <row r="4319" spans="1:9">
      <c r="A4319" s="265">
        <v>6318</v>
      </c>
      <c r="I4319" s="28">
        <f>_xlfn.XLOOKUP(C4319,'様式Ⅲ－1(女子)'!$D$19:$D$89,'様式Ⅲ－1(女子)'!$J$19:$J$89)</f>
        <v>0</v>
      </c>
    </row>
    <row r="4320" spans="1:9">
      <c r="A4320" s="265">
        <v>6319</v>
      </c>
      <c r="I4320" s="28">
        <f>_xlfn.XLOOKUP(C4320,'様式Ⅲ－1(女子)'!$D$19:$D$89,'様式Ⅲ－1(女子)'!$J$19:$J$89)</f>
        <v>0</v>
      </c>
    </row>
    <row r="4321" spans="1:9">
      <c r="A4321" s="265">
        <v>6320</v>
      </c>
      <c r="I4321" s="28">
        <f>_xlfn.XLOOKUP(C4321,'様式Ⅲ－1(女子)'!$D$19:$D$89,'様式Ⅲ－1(女子)'!$J$19:$J$89)</f>
        <v>0</v>
      </c>
    </row>
    <row r="4322" spans="1:9">
      <c r="A4322" s="265">
        <v>6321</v>
      </c>
      <c r="I4322" s="28">
        <f>_xlfn.XLOOKUP(C4322,'様式Ⅲ－1(女子)'!$D$19:$D$89,'様式Ⅲ－1(女子)'!$J$19:$J$89)</f>
        <v>0</v>
      </c>
    </row>
    <row r="4323" spans="1:9">
      <c r="A4323" s="265">
        <v>6322</v>
      </c>
      <c r="I4323" s="28">
        <f>_xlfn.XLOOKUP(C4323,'様式Ⅲ－1(女子)'!$D$19:$D$89,'様式Ⅲ－1(女子)'!$J$19:$J$89)</f>
        <v>0</v>
      </c>
    </row>
    <row r="4324" spans="1:9">
      <c r="A4324" s="265">
        <v>6323</v>
      </c>
      <c r="I4324" s="28">
        <f>_xlfn.XLOOKUP(C4324,'様式Ⅲ－1(女子)'!$D$19:$D$89,'様式Ⅲ－1(女子)'!$J$19:$J$89)</f>
        <v>0</v>
      </c>
    </row>
    <row r="4325" spans="1:9">
      <c r="A4325" s="265">
        <v>6324</v>
      </c>
      <c r="I4325" s="28">
        <f>_xlfn.XLOOKUP(C4325,'様式Ⅲ－1(女子)'!$D$19:$D$89,'様式Ⅲ－1(女子)'!$J$19:$J$89)</f>
        <v>0</v>
      </c>
    </row>
    <row r="4326" spans="1:9">
      <c r="A4326" s="265">
        <v>6325</v>
      </c>
      <c r="I4326" s="28">
        <f>_xlfn.XLOOKUP(C4326,'様式Ⅲ－1(女子)'!$D$19:$D$89,'様式Ⅲ－1(女子)'!$J$19:$J$89)</f>
        <v>0</v>
      </c>
    </row>
    <row r="4327" spans="1:9">
      <c r="A4327" s="265">
        <v>6326</v>
      </c>
      <c r="I4327" s="28">
        <f>_xlfn.XLOOKUP(C4327,'様式Ⅲ－1(女子)'!$D$19:$D$89,'様式Ⅲ－1(女子)'!$J$19:$J$89)</f>
        <v>0</v>
      </c>
    </row>
    <row r="4328" spans="1:9">
      <c r="A4328" s="265">
        <v>6327</v>
      </c>
      <c r="I4328" s="28">
        <f>_xlfn.XLOOKUP(C4328,'様式Ⅲ－1(女子)'!$D$19:$D$89,'様式Ⅲ－1(女子)'!$J$19:$J$89)</f>
        <v>0</v>
      </c>
    </row>
    <row r="4329" spans="1:9">
      <c r="A4329" s="265">
        <v>6328</v>
      </c>
      <c r="I4329" s="28">
        <f>_xlfn.XLOOKUP(C4329,'様式Ⅲ－1(女子)'!$D$19:$D$89,'様式Ⅲ－1(女子)'!$J$19:$J$89)</f>
        <v>0</v>
      </c>
    </row>
    <row r="4330" spans="1:9">
      <c r="A4330" s="265">
        <v>6329</v>
      </c>
      <c r="I4330" s="28">
        <f>_xlfn.XLOOKUP(C4330,'様式Ⅲ－1(女子)'!$D$19:$D$89,'様式Ⅲ－1(女子)'!$J$19:$J$89)</f>
        <v>0</v>
      </c>
    </row>
    <row r="4331" spans="1:9">
      <c r="A4331" s="265">
        <v>6330</v>
      </c>
      <c r="I4331" s="28">
        <f>_xlfn.XLOOKUP(C4331,'様式Ⅲ－1(女子)'!$D$19:$D$89,'様式Ⅲ－1(女子)'!$J$19:$J$89)</f>
        <v>0</v>
      </c>
    </row>
    <row r="4332" spans="1:9">
      <c r="A4332" s="265">
        <v>6331</v>
      </c>
      <c r="I4332" s="28">
        <f>_xlfn.XLOOKUP(C4332,'様式Ⅲ－1(女子)'!$D$19:$D$89,'様式Ⅲ－1(女子)'!$J$19:$J$89)</f>
        <v>0</v>
      </c>
    </row>
    <row r="4333" spans="1:9">
      <c r="A4333" s="265">
        <v>6332</v>
      </c>
      <c r="I4333" s="28">
        <f>_xlfn.XLOOKUP(C4333,'様式Ⅲ－1(女子)'!$D$19:$D$89,'様式Ⅲ－1(女子)'!$J$19:$J$89)</f>
        <v>0</v>
      </c>
    </row>
    <row r="4334" spans="1:9">
      <c r="A4334" s="265">
        <v>6333</v>
      </c>
      <c r="I4334" s="28">
        <f>_xlfn.XLOOKUP(C4334,'様式Ⅲ－1(女子)'!$D$19:$D$89,'様式Ⅲ－1(女子)'!$J$19:$J$89)</f>
        <v>0</v>
      </c>
    </row>
    <row r="4335" spans="1:9">
      <c r="A4335" s="265">
        <v>6334</v>
      </c>
      <c r="I4335" s="28">
        <f>_xlfn.XLOOKUP(C4335,'様式Ⅲ－1(女子)'!$D$19:$D$89,'様式Ⅲ－1(女子)'!$J$19:$J$89)</f>
        <v>0</v>
      </c>
    </row>
    <row r="4336" spans="1:9">
      <c r="A4336" s="265">
        <v>6335</v>
      </c>
      <c r="I4336" s="28">
        <f>_xlfn.XLOOKUP(C4336,'様式Ⅲ－1(女子)'!$D$19:$D$89,'様式Ⅲ－1(女子)'!$J$19:$J$89)</f>
        <v>0</v>
      </c>
    </row>
    <row r="4337" spans="1:9">
      <c r="A4337" s="265">
        <v>6336</v>
      </c>
      <c r="I4337" s="28">
        <f>_xlfn.XLOOKUP(C4337,'様式Ⅲ－1(女子)'!$D$19:$D$89,'様式Ⅲ－1(女子)'!$J$19:$J$89)</f>
        <v>0</v>
      </c>
    </row>
    <row r="4338" spans="1:9">
      <c r="A4338" s="265">
        <v>6337</v>
      </c>
      <c r="I4338" s="28">
        <f>_xlfn.XLOOKUP(C4338,'様式Ⅲ－1(女子)'!$D$19:$D$89,'様式Ⅲ－1(女子)'!$J$19:$J$89)</f>
        <v>0</v>
      </c>
    </row>
    <row r="4339" spans="1:9">
      <c r="A4339" s="265">
        <v>6338</v>
      </c>
      <c r="I4339" s="28">
        <f>_xlfn.XLOOKUP(C4339,'様式Ⅲ－1(女子)'!$D$19:$D$89,'様式Ⅲ－1(女子)'!$J$19:$J$89)</f>
        <v>0</v>
      </c>
    </row>
    <row r="4340" spans="1:9">
      <c r="A4340" s="265">
        <v>6339</v>
      </c>
      <c r="I4340" s="28">
        <f>_xlfn.XLOOKUP(C4340,'様式Ⅲ－1(女子)'!$D$19:$D$89,'様式Ⅲ－1(女子)'!$J$19:$J$89)</f>
        <v>0</v>
      </c>
    </row>
    <row r="4341" spans="1:9">
      <c r="A4341" s="265">
        <v>6340</v>
      </c>
      <c r="I4341" s="28">
        <f>_xlfn.XLOOKUP(C4341,'様式Ⅲ－1(女子)'!$D$19:$D$89,'様式Ⅲ－1(女子)'!$J$19:$J$89)</f>
        <v>0</v>
      </c>
    </row>
    <row r="4342" spans="1:9">
      <c r="A4342" s="265">
        <v>6341</v>
      </c>
      <c r="I4342" s="28">
        <f>_xlfn.XLOOKUP(C4342,'様式Ⅲ－1(女子)'!$D$19:$D$89,'様式Ⅲ－1(女子)'!$J$19:$J$89)</f>
        <v>0</v>
      </c>
    </row>
    <row r="4343" spans="1:9">
      <c r="A4343" s="265">
        <v>6342</v>
      </c>
      <c r="I4343" s="28">
        <f>_xlfn.XLOOKUP(C4343,'様式Ⅲ－1(女子)'!$D$19:$D$89,'様式Ⅲ－1(女子)'!$J$19:$J$89)</f>
        <v>0</v>
      </c>
    </row>
    <row r="4344" spans="1:9">
      <c r="A4344" s="265">
        <v>6343</v>
      </c>
      <c r="I4344" s="28">
        <f>_xlfn.XLOOKUP(C4344,'様式Ⅲ－1(女子)'!$D$19:$D$89,'様式Ⅲ－1(女子)'!$J$19:$J$89)</f>
        <v>0</v>
      </c>
    </row>
    <row r="4345" spans="1:9">
      <c r="A4345" s="265">
        <v>6344</v>
      </c>
      <c r="I4345" s="28">
        <f>_xlfn.XLOOKUP(C4345,'様式Ⅲ－1(女子)'!$D$19:$D$89,'様式Ⅲ－1(女子)'!$J$19:$J$89)</f>
        <v>0</v>
      </c>
    </row>
    <row r="4346" spans="1:9">
      <c r="A4346" s="265">
        <v>6345</v>
      </c>
      <c r="I4346" s="28">
        <f>_xlfn.XLOOKUP(C4346,'様式Ⅲ－1(女子)'!$D$19:$D$89,'様式Ⅲ－1(女子)'!$J$19:$J$89)</f>
        <v>0</v>
      </c>
    </row>
    <row r="4347" spans="1:9">
      <c r="A4347" s="265">
        <v>6346</v>
      </c>
      <c r="I4347" s="28">
        <f>_xlfn.XLOOKUP(C4347,'様式Ⅲ－1(女子)'!$D$19:$D$89,'様式Ⅲ－1(女子)'!$J$19:$J$89)</f>
        <v>0</v>
      </c>
    </row>
    <row r="4348" spans="1:9">
      <c r="A4348" s="265">
        <v>6347</v>
      </c>
      <c r="I4348" s="28">
        <f>_xlfn.XLOOKUP(C4348,'様式Ⅲ－1(女子)'!$D$19:$D$89,'様式Ⅲ－1(女子)'!$J$19:$J$89)</f>
        <v>0</v>
      </c>
    </row>
    <row r="4349" spans="1:9">
      <c r="A4349" s="265">
        <v>6348</v>
      </c>
      <c r="I4349" s="28">
        <f>_xlfn.XLOOKUP(C4349,'様式Ⅲ－1(女子)'!$D$19:$D$89,'様式Ⅲ－1(女子)'!$J$19:$J$89)</f>
        <v>0</v>
      </c>
    </row>
    <row r="4350" spans="1:9">
      <c r="A4350" s="265">
        <v>6349</v>
      </c>
      <c r="I4350" s="28">
        <f>_xlfn.XLOOKUP(C4350,'様式Ⅲ－1(女子)'!$D$19:$D$89,'様式Ⅲ－1(女子)'!$J$19:$J$89)</f>
        <v>0</v>
      </c>
    </row>
    <row r="4351" spans="1:9">
      <c r="A4351" s="265">
        <v>6350</v>
      </c>
      <c r="I4351" s="28">
        <f>_xlfn.XLOOKUP(C4351,'様式Ⅲ－1(女子)'!$D$19:$D$89,'様式Ⅲ－1(女子)'!$J$19:$J$89)</f>
        <v>0</v>
      </c>
    </row>
    <row r="4352" spans="1:9">
      <c r="A4352" s="265">
        <v>6351</v>
      </c>
      <c r="I4352" s="28">
        <f>_xlfn.XLOOKUP(C4352,'様式Ⅲ－1(女子)'!$D$19:$D$89,'様式Ⅲ－1(女子)'!$J$19:$J$89)</f>
        <v>0</v>
      </c>
    </row>
    <row r="4353" spans="1:9">
      <c r="A4353" s="265">
        <v>6352</v>
      </c>
      <c r="I4353" s="28">
        <f>_xlfn.XLOOKUP(C4353,'様式Ⅲ－1(女子)'!$D$19:$D$89,'様式Ⅲ－1(女子)'!$J$19:$J$89)</f>
        <v>0</v>
      </c>
    </row>
    <row r="4354" spans="1:9">
      <c r="A4354" s="265">
        <v>6353</v>
      </c>
      <c r="I4354" s="28">
        <f>_xlfn.XLOOKUP(C4354,'様式Ⅲ－1(女子)'!$D$19:$D$89,'様式Ⅲ－1(女子)'!$J$19:$J$89)</f>
        <v>0</v>
      </c>
    </row>
    <row r="4355" spans="1:9">
      <c r="A4355" s="265">
        <v>6354</v>
      </c>
      <c r="I4355" s="28">
        <f>_xlfn.XLOOKUP(C4355,'様式Ⅲ－1(女子)'!$D$19:$D$89,'様式Ⅲ－1(女子)'!$J$19:$J$89)</f>
        <v>0</v>
      </c>
    </row>
    <row r="4356" spans="1:9">
      <c r="A4356" s="265">
        <v>6355</v>
      </c>
      <c r="I4356" s="28">
        <f>_xlfn.XLOOKUP(C4356,'様式Ⅲ－1(女子)'!$D$19:$D$89,'様式Ⅲ－1(女子)'!$J$19:$J$89)</f>
        <v>0</v>
      </c>
    </row>
    <row r="4357" spans="1:9">
      <c r="A4357" s="265">
        <v>6356</v>
      </c>
      <c r="I4357" s="28">
        <f>_xlfn.XLOOKUP(C4357,'様式Ⅲ－1(女子)'!$D$19:$D$89,'様式Ⅲ－1(女子)'!$J$19:$J$89)</f>
        <v>0</v>
      </c>
    </row>
    <row r="4358" spans="1:9">
      <c r="A4358" s="265">
        <v>6357</v>
      </c>
      <c r="I4358" s="28">
        <f>_xlfn.XLOOKUP(C4358,'様式Ⅲ－1(女子)'!$D$19:$D$89,'様式Ⅲ－1(女子)'!$J$19:$J$89)</f>
        <v>0</v>
      </c>
    </row>
    <row r="4359" spans="1:9">
      <c r="A4359" s="265">
        <v>6358</v>
      </c>
      <c r="I4359" s="28">
        <f>_xlfn.XLOOKUP(C4359,'様式Ⅲ－1(女子)'!$D$19:$D$89,'様式Ⅲ－1(女子)'!$J$19:$J$89)</f>
        <v>0</v>
      </c>
    </row>
    <row r="4360" spans="1:9">
      <c r="A4360" s="265">
        <v>6359</v>
      </c>
      <c r="I4360" s="28">
        <f>_xlfn.XLOOKUP(C4360,'様式Ⅲ－1(女子)'!$D$19:$D$89,'様式Ⅲ－1(女子)'!$J$19:$J$89)</f>
        <v>0</v>
      </c>
    </row>
    <row r="4361" spans="1:9">
      <c r="A4361" s="265">
        <v>6360</v>
      </c>
      <c r="I4361" s="28">
        <f>_xlfn.XLOOKUP(C4361,'様式Ⅲ－1(女子)'!$D$19:$D$89,'様式Ⅲ－1(女子)'!$J$19:$J$89)</f>
        <v>0</v>
      </c>
    </row>
    <row r="4362" spans="1:9">
      <c r="A4362" s="265">
        <v>6361</v>
      </c>
      <c r="I4362" s="28">
        <f>_xlfn.XLOOKUP(C4362,'様式Ⅲ－1(女子)'!$D$19:$D$89,'様式Ⅲ－1(女子)'!$J$19:$J$89)</f>
        <v>0</v>
      </c>
    </row>
    <row r="4363" spans="1:9">
      <c r="A4363" s="265">
        <v>6362</v>
      </c>
      <c r="I4363" s="28">
        <f>_xlfn.XLOOKUP(C4363,'様式Ⅲ－1(女子)'!$D$19:$D$89,'様式Ⅲ－1(女子)'!$J$19:$J$89)</f>
        <v>0</v>
      </c>
    </row>
    <row r="4364" spans="1:9">
      <c r="A4364" s="265">
        <v>6363</v>
      </c>
      <c r="I4364" s="28">
        <f>_xlfn.XLOOKUP(C4364,'様式Ⅲ－1(女子)'!$D$19:$D$89,'様式Ⅲ－1(女子)'!$J$19:$J$89)</f>
        <v>0</v>
      </c>
    </row>
    <row r="4365" spans="1:9">
      <c r="A4365" s="265">
        <v>6364</v>
      </c>
      <c r="I4365" s="28">
        <f>_xlfn.XLOOKUP(C4365,'様式Ⅲ－1(女子)'!$D$19:$D$89,'様式Ⅲ－1(女子)'!$J$19:$J$89)</f>
        <v>0</v>
      </c>
    </row>
    <row r="4366" spans="1:9">
      <c r="A4366" s="265">
        <v>6365</v>
      </c>
      <c r="I4366" s="28">
        <f>_xlfn.XLOOKUP(C4366,'様式Ⅲ－1(女子)'!$D$19:$D$89,'様式Ⅲ－1(女子)'!$J$19:$J$89)</f>
        <v>0</v>
      </c>
    </row>
    <row r="4367" spans="1:9">
      <c r="A4367" s="265">
        <v>6366</v>
      </c>
      <c r="I4367" s="28">
        <f>_xlfn.XLOOKUP(C4367,'様式Ⅲ－1(女子)'!$D$19:$D$89,'様式Ⅲ－1(女子)'!$J$19:$J$89)</f>
        <v>0</v>
      </c>
    </row>
    <row r="4368" spans="1:9">
      <c r="A4368" s="265">
        <v>6367</v>
      </c>
      <c r="I4368" s="28">
        <f>_xlfn.XLOOKUP(C4368,'様式Ⅲ－1(女子)'!$D$19:$D$89,'様式Ⅲ－1(女子)'!$J$19:$J$89)</f>
        <v>0</v>
      </c>
    </row>
    <row r="4369" spans="1:9">
      <c r="A4369" s="265">
        <v>6368</v>
      </c>
      <c r="I4369" s="28">
        <f>_xlfn.XLOOKUP(C4369,'様式Ⅲ－1(女子)'!$D$19:$D$89,'様式Ⅲ－1(女子)'!$J$19:$J$89)</f>
        <v>0</v>
      </c>
    </row>
    <row r="4370" spans="1:9">
      <c r="A4370" s="265">
        <v>6369</v>
      </c>
      <c r="I4370" s="28">
        <f>_xlfn.XLOOKUP(C4370,'様式Ⅲ－1(女子)'!$D$19:$D$89,'様式Ⅲ－1(女子)'!$J$19:$J$89)</f>
        <v>0</v>
      </c>
    </row>
    <row r="4371" spans="1:9">
      <c r="A4371" s="265">
        <v>6370</v>
      </c>
      <c r="I4371" s="28">
        <f>_xlfn.XLOOKUP(C4371,'様式Ⅲ－1(女子)'!$D$19:$D$89,'様式Ⅲ－1(女子)'!$J$19:$J$89)</f>
        <v>0</v>
      </c>
    </row>
    <row r="4372" spans="1:9">
      <c r="A4372" s="265">
        <v>6371</v>
      </c>
      <c r="I4372" s="28">
        <f>_xlfn.XLOOKUP(C4372,'様式Ⅲ－1(女子)'!$D$19:$D$89,'様式Ⅲ－1(女子)'!$J$19:$J$89)</f>
        <v>0</v>
      </c>
    </row>
    <row r="4373" spans="1:9">
      <c r="A4373" s="265">
        <v>6372</v>
      </c>
      <c r="I4373" s="28">
        <f>_xlfn.XLOOKUP(C4373,'様式Ⅲ－1(女子)'!$D$19:$D$89,'様式Ⅲ－1(女子)'!$J$19:$J$89)</f>
        <v>0</v>
      </c>
    </row>
    <row r="4374" spans="1:9">
      <c r="A4374" s="265">
        <v>6373</v>
      </c>
      <c r="I4374" s="28">
        <f>_xlfn.XLOOKUP(C4374,'様式Ⅲ－1(女子)'!$D$19:$D$89,'様式Ⅲ－1(女子)'!$J$19:$J$89)</f>
        <v>0</v>
      </c>
    </row>
    <row r="4375" spans="1:9">
      <c r="A4375" s="265">
        <v>6374</v>
      </c>
      <c r="I4375" s="28">
        <f>_xlfn.XLOOKUP(C4375,'様式Ⅲ－1(女子)'!$D$19:$D$89,'様式Ⅲ－1(女子)'!$J$19:$J$89)</f>
        <v>0</v>
      </c>
    </row>
    <row r="4376" spans="1:9">
      <c r="A4376" s="265">
        <v>6375</v>
      </c>
      <c r="I4376" s="28">
        <f>_xlfn.XLOOKUP(C4376,'様式Ⅲ－1(女子)'!$D$19:$D$89,'様式Ⅲ－1(女子)'!$J$19:$J$89)</f>
        <v>0</v>
      </c>
    </row>
    <row r="4377" spans="1:9">
      <c r="A4377" s="265">
        <v>6376</v>
      </c>
      <c r="I4377" s="28">
        <f>_xlfn.XLOOKUP(C4377,'様式Ⅲ－1(女子)'!$D$19:$D$89,'様式Ⅲ－1(女子)'!$J$19:$J$89)</f>
        <v>0</v>
      </c>
    </row>
    <row r="4378" spans="1:9">
      <c r="A4378" s="265">
        <v>6377</v>
      </c>
      <c r="I4378" s="28">
        <f>_xlfn.XLOOKUP(C4378,'様式Ⅲ－1(女子)'!$D$19:$D$89,'様式Ⅲ－1(女子)'!$J$19:$J$89)</f>
        <v>0</v>
      </c>
    </row>
    <row r="4379" spans="1:9">
      <c r="A4379" s="265">
        <v>6378</v>
      </c>
      <c r="I4379" s="28">
        <f>_xlfn.XLOOKUP(C4379,'様式Ⅲ－1(女子)'!$D$19:$D$89,'様式Ⅲ－1(女子)'!$J$19:$J$89)</f>
        <v>0</v>
      </c>
    </row>
    <row r="4380" spans="1:9">
      <c r="A4380" s="265">
        <v>6379</v>
      </c>
      <c r="I4380" s="28">
        <f>_xlfn.XLOOKUP(C4380,'様式Ⅲ－1(女子)'!$D$19:$D$89,'様式Ⅲ－1(女子)'!$J$19:$J$89)</f>
        <v>0</v>
      </c>
    </row>
    <row r="4381" spans="1:9">
      <c r="A4381" s="265">
        <v>6380</v>
      </c>
      <c r="I4381" s="28">
        <f>_xlfn.XLOOKUP(C4381,'様式Ⅲ－1(女子)'!$D$19:$D$89,'様式Ⅲ－1(女子)'!$J$19:$J$89)</f>
        <v>0</v>
      </c>
    </row>
    <row r="4382" spans="1:9">
      <c r="A4382" s="265">
        <v>6381</v>
      </c>
      <c r="I4382" s="28">
        <f>_xlfn.XLOOKUP(C4382,'様式Ⅲ－1(女子)'!$D$19:$D$89,'様式Ⅲ－1(女子)'!$J$19:$J$89)</f>
        <v>0</v>
      </c>
    </row>
    <row r="4383" spans="1:9">
      <c r="A4383" s="265">
        <v>6382</v>
      </c>
      <c r="I4383" s="28">
        <f>_xlfn.XLOOKUP(C4383,'様式Ⅲ－1(女子)'!$D$19:$D$89,'様式Ⅲ－1(女子)'!$J$19:$J$89)</f>
        <v>0</v>
      </c>
    </row>
    <row r="4384" spans="1:9">
      <c r="A4384" s="265">
        <v>6383</v>
      </c>
      <c r="I4384" s="28">
        <f>_xlfn.XLOOKUP(C4384,'様式Ⅲ－1(女子)'!$D$19:$D$89,'様式Ⅲ－1(女子)'!$J$19:$J$89)</f>
        <v>0</v>
      </c>
    </row>
    <row r="4385" spans="1:9">
      <c r="A4385" s="265">
        <v>6384</v>
      </c>
      <c r="I4385" s="28">
        <f>_xlfn.XLOOKUP(C4385,'様式Ⅲ－1(女子)'!$D$19:$D$89,'様式Ⅲ－1(女子)'!$J$19:$J$89)</f>
        <v>0</v>
      </c>
    </row>
    <row r="4386" spans="1:9">
      <c r="A4386" s="265">
        <v>6385</v>
      </c>
      <c r="I4386" s="28">
        <f>_xlfn.XLOOKUP(C4386,'様式Ⅲ－1(女子)'!$D$19:$D$89,'様式Ⅲ－1(女子)'!$J$19:$J$89)</f>
        <v>0</v>
      </c>
    </row>
    <row r="4387" spans="1:9">
      <c r="A4387" s="265">
        <v>6386</v>
      </c>
      <c r="I4387" s="28">
        <f>_xlfn.XLOOKUP(C4387,'様式Ⅲ－1(女子)'!$D$19:$D$89,'様式Ⅲ－1(女子)'!$J$19:$J$89)</f>
        <v>0</v>
      </c>
    </row>
    <row r="4388" spans="1:9">
      <c r="A4388" s="265">
        <v>6387</v>
      </c>
      <c r="I4388" s="28">
        <f>_xlfn.XLOOKUP(C4388,'様式Ⅲ－1(女子)'!$D$19:$D$89,'様式Ⅲ－1(女子)'!$J$19:$J$89)</f>
        <v>0</v>
      </c>
    </row>
    <row r="4389" spans="1:9">
      <c r="A4389" s="265">
        <v>6388</v>
      </c>
      <c r="I4389" s="28">
        <f>_xlfn.XLOOKUP(C4389,'様式Ⅲ－1(女子)'!$D$19:$D$89,'様式Ⅲ－1(女子)'!$J$19:$J$89)</f>
        <v>0</v>
      </c>
    </row>
    <row r="4390" spans="1:9">
      <c r="A4390" s="265">
        <v>6389</v>
      </c>
      <c r="I4390" s="28">
        <f>_xlfn.XLOOKUP(C4390,'様式Ⅲ－1(女子)'!$D$19:$D$89,'様式Ⅲ－1(女子)'!$J$19:$J$89)</f>
        <v>0</v>
      </c>
    </row>
    <row r="4391" spans="1:9">
      <c r="A4391" s="265">
        <v>6390</v>
      </c>
      <c r="I4391" s="28">
        <f>_xlfn.XLOOKUP(C4391,'様式Ⅲ－1(女子)'!$D$19:$D$89,'様式Ⅲ－1(女子)'!$J$19:$J$89)</f>
        <v>0</v>
      </c>
    </row>
    <row r="4392" spans="1:9">
      <c r="A4392" s="265">
        <v>6391</v>
      </c>
      <c r="I4392" s="28">
        <f>_xlfn.XLOOKUP(C4392,'様式Ⅲ－1(女子)'!$D$19:$D$89,'様式Ⅲ－1(女子)'!$J$19:$J$89)</f>
        <v>0</v>
      </c>
    </row>
    <row r="4393" spans="1:9">
      <c r="A4393" s="265">
        <v>6392</v>
      </c>
      <c r="I4393" s="28">
        <f>_xlfn.XLOOKUP(C4393,'様式Ⅲ－1(女子)'!$D$19:$D$89,'様式Ⅲ－1(女子)'!$J$19:$J$89)</f>
        <v>0</v>
      </c>
    </row>
    <row r="4394" spans="1:9">
      <c r="A4394" s="265">
        <v>6393</v>
      </c>
      <c r="I4394" s="28">
        <f>_xlfn.XLOOKUP(C4394,'様式Ⅲ－1(女子)'!$D$19:$D$89,'様式Ⅲ－1(女子)'!$J$19:$J$89)</f>
        <v>0</v>
      </c>
    </row>
    <row r="4395" spans="1:9">
      <c r="A4395" s="265">
        <v>6394</v>
      </c>
      <c r="I4395" s="28">
        <f>_xlfn.XLOOKUP(C4395,'様式Ⅲ－1(女子)'!$D$19:$D$89,'様式Ⅲ－1(女子)'!$J$19:$J$89)</f>
        <v>0</v>
      </c>
    </row>
    <row r="4396" spans="1:9">
      <c r="A4396" s="265">
        <v>6395</v>
      </c>
      <c r="I4396" s="28">
        <f>_xlfn.XLOOKUP(C4396,'様式Ⅲ－1(女子)'!$D$19:$D$89,'様式Ⅲ－1(女子)'!$J$19:$J$89)</f>
        <v>0</v>
      </c>
    </row>
    <row r="4397" spans="1:9">
      <c r="A4397" s="265">
        <v>6396</v>
      </c>
      <c r="I4397" s="28">
        <f>_xlfn.XLOOKUP(C4397,'様式Ⅲ－1(女子)'!$D$19:$D$89,'様式Ⅲ－1(女子)'!$J$19:$J$89)</f>
        <v>0</v>
      </c>
    </row>
    <row r="4398" spans="1:9">
      <c r="A4398" s="265">
        <v>6397</v>
      </c>
      <c r="I4398" s="28">
        <f>_xlfn.XLOOKUP(C4398,'様式Ⅲ－1(女子)'!$D$19:$D$89,'様式Ⅲ－1(女子)'!$J$19:$J$89)</f>
        <v>0</v>
      </c>
    </row>
    <row r="4399" spans="1:9">
      <c r="A4399" s="265">
        <v>6398</v>
      </c>
      <c r="I4399" s="28">
        <f>_xlfn.XLOOKUP(C4399,'様式Ⅲ－1(女子)'!$D$19:$D$89,'様式Ⅲ－1(女子)'!$J$19:$J$89)</f>
        <v>0</v>
      </c>
    </row>
    <row r="4400" spans="1:9">
      <c r="A4400" s="265">
        <v>6399</v>
      </c>
      <c r="I4400" s="28">
        <f>_xlfn.XLOOKUP(C4400,'様式Ⅲ－1(女子)'!$D$19:$D$89,'様式Ⅲ－1(女子)'!$J$19:$J$89)</f>
        <v>0</v>
      </c>
    </row>
    <row r="4401" spans="1:9">
      <c r="A4401" s="265">
        <v>6400</v>
      </c>
      <c r="I4401" s="28">
        <f>_xlfn.XLOOKUP(C4401,'様式Ⅲ－1(女子)'!$D$19:$D$89,'様式Ⅲ－1(女子)'!$J$19:$J$89)</f>
        <v>0</v>
      </c>
    </row>
    <row r="4402" spans="1:9">
      <c r="A4402" s="265">
        <v>6401</v>
      </c>
      <c r="I4402" s="28">
        <f>_xlfn.XLOOKUP(C4402,'様式Ⅲ－1(女子)'!$D$19:$D$89,'様式Ⅲ－1(女子)'!$J$19:$J$89)</f>
        <v>0</v>
      </c>
    </row>
    <row r="4403" spans="1:9">
      <c r="A4403" s="265">
        <v>6402</v>
      </c>
      <c r="I4403" s="28">
        <f>_xlfn.XLOOKUP(C4403,'様式Ⅲ－1(女子)'!$D$19:$D$89,'様式Ⅲ－1(女子)'!$J$19:$J$89)</f>
        <v>0</v>
      </c>
    </row>
    <row r="4404" spans="1:9">
      <c r="A4404" s="265">
        <v>6403</v>
      </c>
      <c r="I4404" s="28">
        <f>_xlfn.XLOOKUP(C4404,'様式Ⅲ－1(女子)'!$D$19:$D$89,'様式Ⅲ－1(女子)'!$J$19:$J$89)</f>
        <v>0</v>
      </c>
    </row>
    <row r="4405" spans="1:9">
      <c r="A4405" s="265">
        <v>6404</v>
      </c>
      <c r="I4405" s="28">
        <f>_xlfn.XLOOKUP(C4405,'様式Ⅲ－1(女子)'!$D$19:$D$89,'様式Ⅲ－1(女子)'!$J$19:$J$89)</f>
        <v>0</v>
      </c>
    </row>
    <row r="4406" spans="1:9">
      <c r="A4406" s="265">
        <v>6405</v>
      </c>
      <c r="I4406" s="28">
        <f>_xlfn.XLOOKUP(C4406,'様式Ⅲ－1(女子)'!$D$19:$D$89,'様式Ⅲ－1(女子)'!$J$19:$J$89)</f>
        <v>0</v>
      </c>
    </row>
    <row r="4407" spans="1:9">
      <c r="A4407" s="265">
        <v>6406</v>
      </c>
      <c r="I4407" s="28">
        <f>_xlfn.XLOOKUP(C4407,'様式Ⅲ－1(女子)'!$D$19:$D$89,'様式Ⅲ－1(女子)'!$J$19:$J$89)</f>
        <v>0</v>
      </c>
    </row>
    <row r="4408" spans="1:9">
      <c r="A4408" s="265">
        <v>6407</v>
      </c>
      <c r="I4408" s="28">
        <f>_xlfn.XLOOKUP(C4408,'様式Ⅲ－1(女子)'!$D$19:$D$89,'様式Ⅲ－1(女子)'!$J$19:$J$89)</f>
        <v>0</v>
      </c>
    </row>
    <row r="4409" spans="1:9">
      <c r="A4409" s="265">
        <v>6408</v>
      </c>
      <c r="I4409" s="28">
        <f>_xlfn.XLOOKUP(C4409,'様式Ⅲ－1(女子)'!$D$19:$D$89,'様式Ⅲ－1(女子)'!$J$19:$J$89)</f>
        <v>0</v>
      </c>
    </row>
    <row r="4410" spans="1:9">
      <c r="A4410" s="265">
        <v>6409</v>
      </c>
      <c r="I4410" s="28">
        <f>_xlfn.XLOOKUP(C4410,'様式Ⅲ－1(女子)'!$D$19:$D$89,'様式Ⅲ－1(女子)'!$J$19:$J$89)</f>
        <v>0</v>
      </c>
    </row>
    <row r="4411" spans="1:9">
      <c r="A4411" s="265">
        <v>6410</v>
      </c>
      <c r="I4411" s="28">
        <f>_xlfn.XLOOKUP(C4411,'様式Ⅲ－1(女子)'!$D$19:$D$89,'様式Ⅲ－1(女子)'!$J$19:$J$89)</f>
        <v>0</v>
      </c>
    </row>
    <row r="4412" spans="1:9">
      <c r="A4412" s="265">
        <v>6411</v>
      </c>
      <c r="I4412" s="28">
        <f>_xlfn.XLOOKUP(C4412,'様式Ⅲ－1(女子)'!$D$19:$D$89,'様式Ⅲ－1(女子)'!$J$19:$J$89)</f>
        <v>0</v>
      </c>
    </row>
    <row r="4413" spans="1:9">
      <c r="A4413" s="265">
        <v>6412</v>
      </c>
      <c r="I4413" s="28">
        <f>_xlfn.XLOOKUP(C4413,'様式Ⅲ－1(女子)'!$D$19:$D$89,'様式Ⅲ－1(女子)'!$J$19:$J$89)</f>
        <v>0</v>
      </c>
    </row>
    <row r="4414" spans="1:9">
      <c r="A4414" s="265">
        <v>6413</v>
      </c>
      <c r="I4414" s="28">
        <f>_xlfn.XLOOKUP(C4414,'様式Ⅲ－1(女子)'!$D$19:$D$89,'様式Ⅲ－1(女子)'!$J$19:$J$89)</f>
        <v>0</v>
      </c>
    </row>
    <row r="4415" spans="1:9">
      <c r="A4415" s="265">
        <v>6414</v>
      </c>
      <c r="I4415" s="28">
        <f>_xlfn.XLOOKUP(C4415,'様式Ⅲ－1(女子)'!$D$19:$D$89,'様式Ⅲ－1(女子)'!$J$19:$J$89)</f>
        <v>0</v>
      </c>
    </row>
    <row r="4416" spans="1:9">
      <c r="A4416" s="265">
        <v>6415</v>
      </c>
      <c r="I4416" s="28">
        <f>_xlfn.XLOOKUP(C4416,'様式Ⅲ－1(女子)'!$D$19:$D$89,'様式Ⅲ－1(女子)'!$J$19:$J$89)</f>
        <v>0</v>
      </c>
    </row>
    <row r="4417" spans="1:9">
      <c r="A4417" s="265">
        <v>6416</v>
      </c>
      <c r="I4417" s="28">
        <f>_xlfn.XLOOKUP(C4417,'様式Ⅲ－1(女子)'!$D$19:$D$89,'様式Ⅲ－1(女子)'!$J$19:$J$89)</f>
        <v>0</v>
      </c>
    </row>
    <row r="4418" spans="1:9">
      <c r="A4418" s="265">
        <v>6417</v>
      </c>
      <c r="I4418" s="28">
        <f>_xlfn.XLOOKUP(C4418,'様式Ⅲ－1(女子)'!$D$19:$D$89,'様式Ⅲ－1(女子)'!$J$19:$J$89)</f>
        <v>0</v>
      </c>
    </row>
    <row r="4419" spans="1:9">
      <c r="A4419" s="265">
        <v>6418</v>
      </c>
      <c r="I4419" s="28">
        <f>_xlfn.XLOOKUP(C4419,'様式Ⅲ－1(女子)'!$D$19:$D$89,'様式Ⅲ－1(女子)'!$J$19:$J$89)</f>
        <v>0</v>
      </c>
    </row>
    <row r="4420" spans="1:9">
      <c r="A4420" s="265">
        <v>6419</v>
      </c>
      <c r="I4420" s="28">
        <f>_xlfn.XLOOKUP(C4420,'様式Ⅲ－1(女子)'!$D$19:$D$89,'様式Ⅲ－1(女子)'!$J$19:$J$89)</f>
        <v>0</v>
      </c>
    </row>
    <row r="4421" spans="1:9">
      <c r="A4421" s="265">
        <v>6420</v>
      </c>
      <c r="I4421" s="28">
        <f>_xlfn.XLOOKUP(C4421,'様式Ⅲ－1(女子)'!$D$19:$D$89,'様式Ⅲ－1(女子)'!$J$19:$J$89)</f>
        <v>0</v>
      </c>
    </row>
    <row r="4422" spans="1:9">
      <c r="A4422" s="265">
        <v>6421</v>
      </c>
      <c r="I4422" s="28">
        <f>_xlfn.XLOOKUP(C4422,'様式Ⅲ－1(女子)'!$D$19:$D$89,'様式Ⅲ－1(女子)'!$J$19:$J$89)</f>
        <v>0</v>
      </c>
    </row>
    <row r="4423" spans="1:9">
      <c r="A4423" s="265">
        <v>6422</v>
      </c>
      <c r="I4423" s="28">
        <f>_xlfn.XLOOKUP(C4423,'様式Ⅲ－1(女子)'!$D$19:$D$89,'様式Ⅲ－1(女子)'!$J$19:$J$89)</f>
        <v>0</v>
      </c>
    </row>
    <row r="4424" spans="1:9">
      <c r="A4424" s="265">
        <v>6423</v>
      </c>
      <c r="I4424" s="28">
        <f>_xlfn.XLOOKUP(C4424,'様式Ⅲ－1(女子)'!$D$19:$D$89,'様式Ⅲ－1(女子)'!$J$19:$J$89)</f>
        <v>0</v>
      </c>
    </row>
    <row r="4425" spans="1:9">
      <c r="A4425" s="265">
        <v>6424</v>
      </c>
      <c r="I4425" s="28">
        <f>_xlfn.XLOOKUP(C4425,'様式Ⅲ－1(女子)'!$D$19:$D$89,'様式Ⅲ－1(女子)'!$J$19:$J$89)</f>
        <v>0</v>
      </c>
    </row>
    <row r="4426" spans="1:9">
      <c r="A4426" s="265">
        <v>6425</v>
      </c>
      <c r="I4426" s="28">
        <f>_xlfn.XLOOKUP(C4426,'様式Ⅲ－1(女子)'!$D$19:$D$89,'様式Ⅲ－1(女子)'!$J$19:$J$89)</f>
        <v>0</v>
      </c>
    </row>
    <row r="4427" spans="1:9">
      <c r="A4427" s="265">
        <v>6426</v>
      </c>
      <c r="I4427" s="28">
        <f>_xlfn.XLOOKUP(C4427,'様式Ⅲ－1(女子)'!$D$19:$D$89,'様式Ⅲ－1(女子)'!$J$19:$J$89)</f>
        <v>0</v>
      </c>
    </row>
    <row r="4428" spans="1:9">
      <c r="A4428" s="265">
        <v>6427</v>
      </c>
      <c r="I4428" s="28">
        <f>_xlfn.XLOOKUP(C4428,'様式Ⅲ－1(女子)'!$D$19:$D$89,'様式Ⅲ－1(女子)'!$J$19:$J$89)</f>
        <v>0</v>
      </c>
    </row>
    <row r="4429" spans="1:9">
      <c r="A4429" s="265">
        <v>6428</v>
      </c>
      <c r="I4429" s="28">
        <f>_xlfn.XLOOKUP(C4429,'様式Ⅲ－1(女子)'!$D$19:$D$89,'様式Ⅲ－1(女子)'!$J$19:$J$89)</f>
        <v>0</v>
      </c>
    </row>
    <row r="4430" spans="1:9">
      <c r="A4430" s="265">
        <v>6429</v>
      </c>
      <c r="I4430" s="28">
        <f>_xlfn.XLOOKUP(C4430,'様式Ⅲ－1(女子)'!$D$19:$D$89,'様式Ⅲ－1(女子)'!$J$19:$J$89)</f>
        <v>0</v>
      </c>
    </row>
    <row r="4431" spans="1:9">
      <c r="A4431" s="265">
        <v>6430</v>
      </c>
      <c r="I4431" s="28">
        <f>_xlfn.XLOOKUP(C4431,'様式Ⅲ－1(女子)'!$D$19:$D$89,'様式Ⅲ－1(女子)'!$J$19:$J$89)</f>
        <v>0</v>
      </c>
    </row>
    <row r="4432" spans="1:9">
      <c r="A4432" s="265">
        <v>6431</v>
      </c>
      <c r="I4432" s="28">
        <f>_xlfn.XLOOKUP(C4432,'様式Ⅲ－1(女子)'!$D$19:$D$89,'様式Ⅲ－1(女子)'!$J$19:$J$89)</f>
        <v>0</v>
      </c>
    </row>
    <row r="4433" spans="1:9">
      <c r="A4433" s="265">
        <v>6432</v>
      </c>
      <c r="I4433" s="28">
        <f>_xlfn.XLOOKUP(C4433,'様式Ⅲ－1(女子)'!$D$19:$D$89,'様式Ⅲ－1(女子)'!$J$19:$J$89)</f>
        <v>0</v>
      </c>
    </row>
    <row r="4434" spans="1:9">
      <c r="A4434" s="265">
        <v>6433</v>
      </c>
      <c r="I4434" s="28">
        <f>_xlfn.XLOOKUP(C4434,'様式Ⅲ－1(女子)'!$D$19:$D$89,'様式Ⅲ－1(女子)'!$J$19:$J$89)</f>
        <v>0</v>
      </c>
    </row>
    <row r="4435" spans="1:9">
      <c r="A4435" s="265">
        <v>6434</v>
      </c>
      <c r="I4435" s="28">
        <f>_xlfn.XLOOKUP(C4435,'様式Ⅲ－1(女子)'!$D$19:$D$89,'様式Ⅲ－1(女子)'!$J$19:$J$89)</f>
        <v>0</v>
      </c>
    </row>
    <row r="4436" spans="1:9">
      <c r="A4436" s="265">
        <v>6435</v>
      </c>
      <c r="I4436" s="28">
        <f>_xlfn.XLOOKUP(C4436,'様式Ⅲ－1(女子)'!$D$19:$D$89,'様式Ⅲ－1(女子)'!$J$19:$J$89)</f>
        <v>0</v>
      </c>
    </row>
    <row r="4437" spans="1:9">
      <c r="A4437" s="265">
        <v>6436</v>
      </c>
      <c r="I4437" s="28">
        <f>_xlfn.XLOOKUP(C4437,'様式Ⅲ－1(女子)'!$D$19:$D$89,'様式Ⅲ－1(女子)'!$J$19:$J$89)</f>
        <v>0</v>
      </c>
    </row>
    <row r="4438" spans="1:9">
      <c r="A4438" s="265">
        <v>6437</v>
      </c>
      <c r="I4438" s="28">
        <f>_xlfn.XLOOKUP(C4438,'様式Ⅲ－1(女子)'!$D$19:$D$89,'様式Ⅲ－1(女子)'!$J$19:$J$89)</f>
        <v>0</v>
      </c>
    </row>
    <row r="4439" spans="1:9">
      <c r="A4439" s="265">
        <v>6438</v>
      </c>
      <c r="I4439" s="28">
        <f>_xlfn.XLOOKUP(C4439,'様式Ⅲ－1(女子)'!$D$19:$D$89,'様式Ⅲ－1(女子)'!$J$19:$J$89)</f>
        <v>0</v>
      </c>
    </row>
    <row r="4440" spans="1:9">
      <c r="A4440" s="265">
        <v>6439</v>
      </c>
      <c r="I4440" s="28">
        <f>_xlfn.XLOOKUP(C4440,'様式Ⅲ－1(女子)'!$D$19:$D$89,'様式Ⅲ－1(女子)'!$J$19:$J$89)</f>
        <v>0</v>
      </c>
    </row>
    <row r="4441" spans="1:9">
      <c r="A4441" s="265">
        <v>6440</v>
      </c>
      <c r="I4441" s="28">
        <f>_xlfn.XLOOKUP(C4441,'様式Ⅲ－1(女子)'!$D$19:$D$89,'様式Ⅲ－1(女子)'!$J$19:$J$89)</f>
        <v>0</v>
      </c>
    </row>
    <row r="4442" spans="1:9">
      <c r="A4442" s="265">
        <v>6441</v>
      </c>
      <c r="I4442" s="28">
        <f>_xlfn.XLOOKUP(C4442,'様式Ⅲ－1(女子)'!$D$19:$D$89,'様式Ⅲ－1(女子)'!$J$19:$J$89)</f>
        <v>0</v>
      </c>
    </row>
    <row r="4443" spans="1:9">
      <c r="A4443" s="265">
        <v>6442</v>
      </c>
      <c r="I4443" s="28">
        <f>_xlfn.XLOOKUP(C4443,'様式Ⅲ－1(女子)'!$D$19:$D$89,'様式Ⅲ－1(女子)'!$J$19:$J$89)</f>
        <v>0</v>
      </c>
    </row>
    <row r="4444" spans="1:9">
      <c r="A4444" s="265">
        <v>6443</v>
      </c>
      <c r="I4444" s="28">
        <f>_xlfn.XLOOKUP(C4444,'様式Ⅲ－1(女子)'!$D$19:$D$89,'様式Ⅲ－1(女子)'!$J$19:$J$89)</f>
        <v>0</v>
      </c>
    </row>
    <row r="4445" spans="1:9">
      <c r="A4445" s="265">
        <v>6444</v>
      </c>
      <c r="I4445" s="28">
        <f>_xlfn.XLOOKUP(C4445,'様式Ⅲ－1(女子)'!$D$19:$D$89,'様式Ⅲ－1(女子)'!$J$19:$J$89)</f>
        <v>0</v>
      </c>
    </row>
    <row r="4446" spans="1:9">
      <c r="A4446" s="265">
        <v>6445</v>
      </c>
      <c r="I4446" s="28">
        <f>_xlfn.XLOOKUP(C4446,'様式Ⅲ－1(女子)'!$D$19:$D$89,'様式Ⅲ－1(女子)'!$J$19:$J$89)</f>
        <v>0</v>
      </c>
    </row>
    <row r="4447" spans="1:9">
      <c r="A4447" s="265">
        <v>6446</v>
      </c>
      <c r="I4447" s="28">
        <f>_xlfn.XLOOKUP(C4447,'様式Ⅲ－1(女子)'!$D$19:$D$89,'様式Ⅲ－1(女子)'!$J$19:$J$89)</f>
        <v>0</v>
      </c>
    </row>
    <row r="4448" spans="1:9">
      <c r="A4448" s="265">
        <v>6447</v>
      </c>
      <c r="I4448" s="28">
        <f>_xlfn.XLOOKUP(C4448,'様式Ⅲ－1(女子)'!$D$19:$D$89,'様式Ⅲ－1(女子)'!$J$19:$J$89)</f>
        <v>0</v>
      </c>
    </row>
    <row r="4449" spans="1:9">
      <c r="A4449" s="265">
        <v>6448</v>
      </c>
      <c r="I4449" s="28">
        <f>_xlfn.XLOOKUP(C4449,'様式Ⅲ－1(女子)'!$D$19:$D$89,'様式Ⅲ－1(女子)'!$J$19:$J$89)</f>
        <v>0</v>
      </c>
    </row>
    <row r="4450" spans="1:9">
      <c r="A4450" s="265">
        <v>6449</v>
      </c>
      <c r="I4450" s="28">
        <f>_xlfn.XLOOKUP(C4450,'様式Ⅲ－1(女子)'!$D$19:$D$89,'様式Ⅲ－1(女子)'!$J$19:$J$89)</f>
        <v>0</v>
      </c>
    </row>
    <row r="4451" spans="1:9">
      <c r="A4451" s="265">
        <v>6450</v>
      </c>
      <c r="I4451" s="28">
        <f>_xlfn.XLOOKUP(C4451,'様式Ⅲ－1(女子)'!$D$19:$D$89,'様式Ⅲ－1(女子)'!$J$19:$J$89)</f>
        <v>0</v>
      </c>
    </row>
    <row r="4452" spans="1:9">
      <c r="A4452" s="265">
        <v>6451</v>
      </c>
      <c r="I4452" s="28">
        <f>_xlfn.XLOOKUP(C4452,'様式Ⅲ－1(女子)'!$D$19:$D$89,'様式Ⅲ－1(女子)'!$J$19:$J$89)</f>
        <v>0</v>
      </c>
    </row>
    <row r="4453" spans="1:9">
      <c r="A4453" s="265">
        <v>6452</v>
      </c>
      <c r="I4453" s="28">
        <f>_xlfn.XLOOKUP(C4453,'様式Ⅲ－1(女子)'!$D$19:$D$89,'様式Ⅲ－1(女子)'!$J$19:$J$89)</f>
        <v>0</v>
      </c>
    </row>
    <row r="4454" spans="1:9">
      <c r="A4454" s="265">
        <v>6453</v>
      </c>
      <c r="I4454" s="28">
        <f>_xlfn.XLOOKUP(C4454,'様式Ⅲ－1(女子)'!$D$19:$D$89,'様式Ⅲ－1(女子)'!$J$19:$J$89)</f>
        <v>0</v>
      </c>
    </row>
    <row r="4455" spans="1:9">
      <c r="A4455" s="265">
        <v>6454</v>
      </c>
      <c r="I4455" s="28">
        <f>_xlfn.XLOOKUP(C4455,'様式Ⅲ－1(女子)'!$D$19:$D$89,'様式Ⅲ－1(女子)'!$J$19:$J$89)</f>
        <v>0</v>
      </c>
    </row>
    <row r="4456" spans="1:9">
      <c r="A4456" s="265">
        <v>6455</v>
      </c>
      <c r="I4456" s="28">
        <f>_xlfn.XLOOKUP(C4456,'様式Ⅲ－1(女子)'!$D$19:$D$89,'様式Ⅲ－1(女子)'!$J$19:$J$89)</f>
        <v>0</v>
      </c>
    </row>
    <row r="4457" spans="1:9">
      <c r="A4457" s="265">
        <v>6456</v>
      </c>
      <c r="I4457" s="28">
        <f>_xlfn.XLOOKUP(C4457,'様式Ⅲ－1(女子)'!$D$19:$D$89,'様式Ⅲ－1(女子)'!$J$19:$J$89)</f>
        <v>0</v>
      </c>
    </row>
    <row r="4458" spans="1:9">
      <c r="A4458" s="265">
        <v>6457</v>
      </c>
      <c r="I4458" s="28">
        <f>_xlfn.XLOOKUP(C4458,'様式Ⅲ－1(女子)'!$D$19:$D$89,'様式Ⅲ－1(女子)'!$J$19:$J$89)</f>
        <v>0</v>
      </c>
    </row>
    <row r="4459" spans="1:9">
      <c r="A4459" s="265">
        <v>6458</v>
      </c>
      <c r="I4459" s="28">
        <f>_xlfn.XLOOKUP(C4459,'様式Ⅲ－1(女子)'!$D$19:$D$89,'様式Ⅲ－1(女子)'!$J$19:$J$89)</f>
        <v>0</v>
      </c>
    </row>
    <row r="4460" spans="1:9">
      <c r="A4460" s="265">
        <v>6459</v>
      </c>
      <c r="I4460" s="28">
        <f>_xlfn.XLOOKUP(C4460,'様式Ⅲ－1(女子)'!$D$19:$D$89,'様式Ⅲ－1(女子)'!$J$19:$J$89)</f>
        <v>0</v>
      </c>
    </row>
    <row r="4461" spans="1:9">
      <c r="A4461" s="265">
        <v>6460</v>
      </c>
      <c r="I4461" s="28">
        <f>_xlfn.XLOOKUP(C4461,'様式Ⅲ－1(女子)'!$D$19:$D$89,'様式Ⅲ－1(女子)'!$J$19:$J$89)</f>
        <v>0</v>
      </c>
    </row>
    <row r="4462" spans="1:9">
      <c r="A4462" s="265">
        <v>6461</v>
      </c>
      <c r="I4462" s="28">
        <f>_xlfn.XLOOKUP(C4462,'様式Ⅲ－1(女子)'!$D$19:$D$89,'様式Ⅲ－1(女子)'!$J$19:$J$89)</f>
        <v>0</v>
      </c>
    </row>
    <row r="4463" spans="1:9">
      <c r="A4463" s="265">
        <v>6462</v>
      </c>
      <c r="I4463" s="28">
        <f>_xlfn.XLOOKUP(C4463,'様式Ⅲ－1(女子)'!$D$19:$D$89,'様式Ⅲ－1(女子)'!$J$19:$J$89)</f>
        <v>0</v>
      </c>
    </row>
    <row r="4464" spans="1:9">
      <c r="A4464" s="265">
        <v>6463</v>
      </c>
      <c r="I4464" s="28">
        <f>_xlfn.XLOOKUP(C4464,'様式Ⅲ－1(女子)'!$D$19:$D$89,'様式Ⅲ－1(女子)'!$J$19:$J$89)</f>
        <v>0</v>
      </c>
    </row>
    <row r="4465" spans="1:9">
      <c r="A4465" s="265">
        <v>6464</v>
      </c>
      <c r="I4465" s="28">
        <f>_xlfn.XLOOKUP(C4465,'様式Ⅲ－1(女子)'!$D$19:$D$89,'様式Ⅲ－1(女子)'!$J$19:$J$89)</f>
        <v>0</v>
      </c>
    </row>
    <row r="4466" spans="1:9">
      <c r="A4466" s="265">
        <v>6465</v>
      </c>
      <c r="I4466" s="28">
        <f>_xlfn.XLOOKUP(C4466,'様式Ⅲ－1(女子)'!$D$19:$D$89,'様式Ⅲ－1(女子)'!$J$19:$J$89)</f>
        <v>0</v>
      </c>
    </row>
    <row r="4467" spans="1:9">
      <c r="A4467" s="265">
        <v>6466</v>
      </c>
      <c r="I4467" s="28">
        <f>_xlfn.XLOOKUP(C4467,'様式Ⅲ－1(女子)'!$D$19:$D$89,'様式Ⅲ－1(女子)'!$J$19:$J$89)</f>
        <v>0</v>
      </c>
    </row>
    <row r="4468" spans="1:9">
      <c r="A4468" s="265">
        <v>6467</v>
      </c>
      <c r="I4468" s="28">
        <f>_xlfn.XLOOKUP(C4468,'様式Ⅲ－1(女子)'!$D$19:$D$89,'様式Ⅲ－1(女子)'!$J$19:$J$89)</f>
        <v>0</v>
      </c>
    </row>
    <row r="4469" spans="1:9">
      <c r="A4469" s="265">
        <v>6468</v>
      </c>
      <c r="I4469" s="28">
        <f>_xlfn.XLOOKUP(C4469,'様式Ⅲ－1(女子)'!$D$19:$D$89,'様式Ⅲ－1(女子)'!$J$19:$J$89)</f>
        <v>0</v>
      </c>
    </row>
    <row r="4470" spans="1:9">
      <c r="A4470" s="265">
        <v>6469</v>
      </c>
      <c r="I4470" s="28">
        <f>_xlfn.XLOOKUP(C4470,'様式Ⅲ－1(女子)'!$D$19:$D$89,'様式Ⅲ－1(女子)'!$J$19:$J$89)</f>
        <v>0</v>
      </c>
    </row>
    <row r="4471" spans="1:9">
      <c r="A4471" s="265">
        <v>6470</v>
      </c>
      <c r="I4471" s="28">
        <f>_xlfn.XLOOKUP(C4471,'様式Ⅲ－1(女子)'!$D$19:$D$89,'様式Ⅲ－1(女子)'!$J$19:$J$89)</f>
        <v>0</v>
      </c>
    </row>
    <row r="4472" spans="1:9">
      <c r="A4472" s="265">
        <v>6471</v>
      </c>
      <c r="I4472" s="28">
        <f>_xlfn.XLOOKUP(C4472,'様式Ⅲ－1(女子)'!$D$19:$D$89,'様式Ⅲ－1(女子)'!$J$19:$J$89)</f>
        <v>0</v>
      </c>
    </row>
    <row r="4473" spans="1:9">
      <c r="A4473" s="265">
        <v>6472</v>
      </c>
      <c r="I4473" s="28">
        <f>_xlfn.XLOOKUP(C4473,'様式Ⅲ－1(女子)'!$D$19:$D$89,'様式Ⅲ－1(女子)'!$J$19:$J$89)</f>
        <v>0</v>
      </c>
    </row>
    <row r="4474" spans="1:9">
      <c r="A4474" s="265">
        <v>6473</v>
      </c>
      <c r="I4474" s="28">
        <f>_xlfn.XLOOKUP(C4474,'様式Ⅲ－1(女子)'!$D$19:$D$89,'様式Ⅲ－1(女子)'!$J$19:$J$89)</f>
        <v>0</v>
      </c>
    </row>
    <row r="4475" spans="1:9">
      <c r="A4475" s="265">
        <v>6474</v>
      </c>
      <c r="I4475" s="28">
        <f>_xlfn.XLOOKUP(C4475,'様式Ⅲ－1(女子)'!$D$19:$D$89,'様式Ⅲ－1(女子)'!$J$19:$J$89)</f>
        <v>0</v>
      </c>
    </row>
    <row r="4476" spans="1:9">
      <c r="A4476" s="265">
        <v>6475</v>
      </c>
      <c r="I4476" s="28">
        <f>_xlfn.XLOOKUP(C4476,'様式Ⅲ－1(女子)'!$D$19:$D$89,'様式Ⅲ－1(女子)'!$J$19:$J$89)</f>
        <v>0</v>
      </c>
    </row>
    <row r="4477" spans="1:9">
      <c r="A4477" s="265">
        <v>6476</v>
      </c>
      <c r="I4477" s="28">
        <f>_xlfn.XLOOKUP(C4477,'様式Ⅲ－1(女子)'!$D$19:$D$89,'様式Ⅲ－1(女子)'!$J$19:$J$89)</f>
        <v>0</v>
      </c>
    </row>
    <row r="4478" spans="1:9">
      <c r="A4478" s="265">
        <v>6477</v>
      </c>
      <c r="I4478" s="28">
        <f>_xlfn.XLOOKUP(C4478,'様式Ⅲ－1(女子)'!$D$19:$D$89,'様式Ⅲ－1(女子)'!$J$19:$J$89)</f>
        <v>0</v>
      </c>
    </row>
    <row r="4479" spans="1:9">
      <c r="A4479" s="265">
        <v>6478</v>
      </c>
      <c r="I4479" s="28">
        <f>_xlfn.XLOOKUP(C4479,'様式Ⅲ－1(女子)'!$D$19:$D$89,'様式Ⅲ－1(女子)'!$J$19:$J$89)</f>
        <v>0</v>
      </c>
    </row>
    <row r="4480" spans="1:9">
      <c r="A4480" s="265">
        <v>6479</v>
      </c>
      <c r="I4480" s="28">
        <f>_xlfn.XLOOKUP(C4480,'様式Ⅲ－1(女子)'!$D$19:$D$89,'様式Ⅲ－1(女子)'!$J$19:$J$89)</f>
        <v>0</v>
      </c>
    </row>
    <row r="4481" spans="1:9">
      <c r="A4481" s="265">
        <v>6480</v>
      </c>
      <c r="I4481" s="28">
        <f>_xlfn.XLOOKUP(C4481,'様式Ⅲ－1(女子)'!$D$19:$D$89,'様式Ⅲ－1(女子)'!$J$19:$J$89)</f>
        <v>0</v>
      </c>
    </row>
    <row r="4482" spans="1:9">
      <c r="A4482" s="265">
        <v>6481</v>
      </c>
      <c r="I4482" s="28">
        <f>_xlfn.XLOOKUP(C4482,'様式Ⅲ－1(女子)'!$D$19:$D$89,'様式Ⅲ－1(女子)'!$J$19:$J$89)</f>
        <v>0</v>
      </c>
    </row>
    <row r="4483" spans="1:9">
      <c r="A4483" s="265">
        <v>6482</v>
      </c>
      <c r="I4483" s="28">
        <f>_xlfn.XLOOKUP(C4483,'様式Ⅲ－1(女子)'!$D$19:$D$89,'様式Ⅲ－1(女子)'!$J$19:$J$89)</f>
        <v>0</v>
      </c>
    </row>
    <row r="4484" spans="1:9">
      <c r="A4484" s="265">
        <v>6483</v>
      </c>
      <c r="I4484" s="28">
        <f>_xlfn.XLOOKUP(C4484,'様式Ⅲ－1(女子)'!$D$19:$D$89,'様式Ⅲ－1(女子)'!$J$19:$J$89)</f>
        <v>0</v>
      </c>
    </row>
    <row r="4485" spans="1:9">
      <c r="A4485" s="265">
        <v>6484</v>
      </c>
      <c r="I4485" s="28">
        <f>_xlfn.XLOOKUP(C4485,'様式Ⅲ－1(女子)'!$D$19:$D$89,'様式Ⅲ－1(女子)'!$J$19:$J$89)</f>
        <v>0</v>
      </c>
    </row>
    <row r="4486" spans="1:9">
      <c r="A4486" s="265">
        <v>6485</v>
      </c>
      <c r="I4486" s="28">
        <f>_xlfn.XLOOKUP(C4486,'様式Ⅲ－1(女子)'!$D$19:$D$89,'様式Ⅲ－1(女子)'!$J$19:$J$89)</f>
        <v>0</v>
      </c>
    </row>
    <row r="4487" spans="1:9">
      <c r="A4487" s="265">
        <v>6486</v>
      </c>
      <c r="I4487" s="28">
        <f>_xlfn.XLOOKUP(C4487,'様式Ⅲ－1(女子)'!$D$19:$D$89,'様式Ⅲ－1(女子)'!$J$19:$J$89)</f>
        <v>0</v>
      </c>
    </row>
    <row r="4488" spans="1:9">
      <c r="A4488" s="265">
        <v>6487</v>
      </c>
      <c r="I4488" s="28">
        <f>_xlfn.XLOOKUP(C4488,'様式Ⅲ－1(女子)'!$D$19:$D$89,'様式Ⅲ－1(女子)'!$J$19:$J$89)</f>
        <v>0</v>
      </c>
    </row>
    <row r="4489" spans="1:9">
      <c r="A4489" s="265">
        <v>6488</v>
      </c>
      <c r="I4489" s="28">
        <f>_xlfn.XLOOKUP(C4489,'様式Ⅲ－1(女子)'!$D$19:$D$89,'様式Ⅲ－1(女子)'!$J$19:$J$89)</f>
        <v>0</v>
      </c>
    </row>
    <row r="4490" spans="1:9">
      <c r="A4490" s="265">
        <v>6489</v>
      </c>
      <c r="I4490" s="28">
        <f>_xlfn.XLOOKUP(C4490,'様式Ⅲ－1(女子)'!$D$19:$D$89,'様式Ⅲ－1(女子)'!$J$19:$J$89)</f>
        <v>0</v>
      </c>
    </row>
    <row r="4491" spans="1:9">
      <c r="A4491" s="265">
        <v>6490</v>
      </c>
      <c r="I4491" s="28">
        <f>_xlfn.XLOOKUP(C4491,'様式Ⅲ－1(女子)'!$D$19:$D$89,'様式Ⅲ－1(女子)'!$J$19:$J$89)</f>
        <v>0</v>
      </c>
    </row>
    <row r="4492" spans="1:9">
      <c r="A4492" s="265">
        <v>6491</v>
      </c>
      <c r="I4492" s="28">
        <f>_xlfn.XLOOKUP(C4492,'様式Ⅲ－1(女子)'!$D$19:$D$89,'様式Ⅲ－1(女子)'!$J$19:$J$89)</f>
        <v>0</v>
      </c>
    </row>
    <row r="4493" spans="1:9">
      <c r="A4493" s="265">
        <v>6492</v>
      </c>
      <c r="I4493" s="28">
        <f>_xlfn.XLOOKUP(C4493,'様式Ⅲ－1(女子)'!$D$19:$D$89,'様式Ⅲ－1(女子)'!$J$19:$J$89)</f>
        <v>0</v>
      </c>
    </row>
    <row r="4494" spans="1:9">
      <c r="A4494" s="265">
        <v>6493</v>
      </c>
      <c r="I4494" s="28">
        <f>_xlfn.XLOOKUP(C4494,'様式Ⅲ－1(女子)'!$D$19:$D$89,'様式Ⅲ－1(女子)'!$J$19:$J$89)</f>
        <v>0</v>
      </c>
    </row>
    <row r="4495" spans="1:9">
      <c r="A4495" s="265">
        <v>6494</v>
      </c>
      <c r="I4495" s="28">
        <f>_xlfn.XLOOKUP(C4495,'様式Ⅲ－1(女子)'!$D$19:$D$89,'様式Ⅲ－1(女子)'!$J$19:$J$89)</f>
        <v>0</v>
      </c>
    </row>
    <row r="4496" spans="1:9">
      <c r="A4496" s="265">
        <v>6495</v>
      </c>
      <c r="I4496" s="28">
        <f>_xlfn.XLOOKUP(C4496,'様式Ⅲ－1(女子)'!$D$19:$D$89,'様式Ⅲ－1(女子)'!$J$19:$J$89)</f>
        <v>0</v>
      </c>
    </row>
    <row r="4497" spans="1:9">
      <c r="A4497" s="265">
        <v>6496</v>
      </c>
      <c r="I4497" s="28">
        <f>_xlfn.XLOOKUP(C4497,'様式Ⅲ－1(女子)'!$D$19:$D$89,'様式Ⅲ－1(女子)'!$J$19:$J$89)</f>
        <v>0</v>
      </c>
    </row>
    <row r="4498" spans="1:9">
      <c r="A4498" s="265">
        <v>6497</v>
      </c>
      <c r="I4498" s="28">
        <f>_xlfn.XLOOKUP(C4498,'様式Ⅲ－1(女子)'!$D$19:$D$89,'様式Ⅲ－1(女子)'!$J$19:$J$89)</f>
        <v>0</v>
      </c>
    </row>
    <row r="4499" spans="1:9">
      <c r="A4499" s="265">
        <v>6498</v>
      </c>
      <c r="I4499" s="28">
        <f>_xlfn.XLOOKUP(C4499,'様式Ⅲ－1(女子)'!$D$19:$D$89,'様式Ⅲ－1(女子)'!$J$19:$J$89)</f>
        <v>0</v>
      </c>
    </row>
    <row r="4500" spans="1:9">
      <c r="A4500" s="265">
        <v>6499</v>
      </c>
      <c r="I4500" s="28">
        <f>_xlfn.XLOOKUP(C4500,'様式Ⅲ－1(女子)'!$D$19:$D$89,'様式Ⅲ－1(女子)'!$J$19:$J$89)</f>
        <v>0</v>
      </c>
    </row>
    <row r="4501" spans="1:9">
      <c r="A4501" s="265">
        <v>6500</v>
      </c>
      <c r="I4501" s="28">
        <f>_xlfn.XLOOKUP(C4501,'様式Ⅲ－1(女子)'!$D$19:$D$89,'様式Ⅲ－1(女子)'!$J$19:$J$89)</f>
        <v>0</v>
      </c>
    </row>
    <row r="4502" spans="1:9">
      <c r="A4502" s="265">
        <v>6501</v>
      </c>
      <c r="I4502" s="28">
        <f>_xlfn.XLOOKUP(C4502,'様式Ⅲ－1(女子)'!$D$19:$D$89,'様式Ⅲ－1(女子)'!$J$19:$J$89)</f>
        <v>0</v>
      </c>
    </row>
    <row r="4503" spans="1:9">
      <c r="A4503" s="265">
        <v>6502</v>
      </c>
      <c r="I4503" s="28">
        <f>_xlfn.XLOOKUP(C4503,'様式Ⅲ－1(女子)'!$D$19:$D$89,'様式Ⅲ－1(女子)'!$J$19:$J$89)</f>
        <v>0</v>
      </c>
    </row>
    <row r="4504" spans="1:9">
      <c r="A4504" s="265">
        <v>6503</v>
      </c>
      <c r="I4504" s="28">
        <f>_xlfn.XLOOKUP(C4504,'様式Ⅲ－1(女子)'!$D$19:$D$89,'様式Ⅲ－1(女子)'!$J$19:$J$89)</f>
        <v>0</v>
      </c>
    </row>
    <row r="4505" spans="1:9">
      <c r="A4505" s="265">
        <v>6504</v>
      </c>
      <c r="I4505" s="28">
        <f>_xlfn.XLOOKUP(C4505,'様式Ⅲ－1(女子)'!$D$19:$D$89,'様式Ⅲ－1(女子)'!$J$19:$J$89)</f>
        <v>0</v>
      </c>
    </row>
    <row r="4506" spans="1:9">
      <c r="A4506" s="265">
        <v>6505</v>
      </c>
      <c r="I4506" s="28">
        <f>_xlfn.XLOOKUP(C4506,'様式Ⅲ－1(女子)'!$D$19:$D$89,'様式Ⅲ－1(女子)'!$J$19:$J$89)</f>
        <v>0</v>
      </c>
    </row>
    <row r="4507" spans="1:9">
      <c r="A4507" s="265">
        <v>6506</v>
      </c>
      <c r="I4507" s="28">
        <f>_xlfn.XLOOKUP(C4507,'様式Ⅲ－1(女子)'!$D$19:$D$89,'様式Ⅲ－1(女子)'!$J$19:$J$89)</f>
        <v>0</v>
      </c>
    </row>
    <row r="4508" spans="1:9">
      <c r="A4508" s="265">
        <v>6507</v>
      </c>
      <c r="I4508" s="28">
        <f>_xlfn.XLOOKUP(C4508,'様式Ⅲ－1(女子)'!$D$19:$D$89,'様式Ⅲ－1(女子)'!$J$19:$J$89)</f>
        <v>0</v>
      </c>
    </row>
    <row r="4509" spans="1:9">
      <c r="A4509" s="265">
        <v>6508</v>
      </c>
      <c r="I4509" s="28">
        <f>_xlfn.XLOOKUP(C4509,'様式Ⅲ－1(女子)'!$D$19:$D$89,'様式Ⅲ－1(女子)'!$J$19:$J$89)</f>
        <v>0</v>
      </c>
    </row>
    <row r="4510" spans="1:9">
      <c r="A4510" s="265">
        <v>6509</v>
      </c>
      <c r="I4510" s="28">
        <f>_xlfn.XLOOKUP(C4510,'様式Ⅲ－1(女子)'!$D$19:$D$89,'様式Ⅲ－1(女子)'!$J$19:$J$89)</f>
        <v>0</v>
      </c>
    </row>
    <row r="4511" spans="1:9">
      <c r="A4511" s="265">
        <v>6510</v>
      </c>
      <c r="I4511" s="28">
        <f>_xlfn.XLOOKUP(C4511,'様式Ⅲ－1(女子)'!$D$19:$D$89,'様式Ⅲ－1(女子)'!$J$19:$J$89)</f>
        <v>0</v>
      </c>
    </row>
    <row r="4512" spans="1:9">
      <c r="A4512" s="265">
        <v>6511</v>
      </c>
      <c r="I4512" s="28">
        <f>_xlfn.XLOOKUP(C4512,'様式Ⅲ－1(女子)'!$D$19:$D$89,'様式Ⅲ－1(女子)'!$J$19:$J$89)</f>
        <v>0</v>
      </c>
    </row>
    <row r="4513" spans="1:9">
      <c r="A4513" s="265">
        <v>6512</v>
      </c>
      <c r="I4513" s="28">
        <f>_xlfn.XLOOKUP(C4513,'様式Ⅲ－1(女子)'!$D$19:$D$89,'様式Ⅲ－1(女子)'!$J$19:$J$89)</f>
        <v>0</v>
      </c>
    </row>
    <row r="4514" spans="1:9">
      <c r="A4514" s="265">
        <v>6513</v>
      </c>
      <c r="I4514" s="28">
        <f>_xlfn.XLOOKUP(C4514,'様式Ⅲ－1(女子)'!$D$19:$D$89,'様式Ⅲ－1(女子)'!$J$19:$J$89)</f>
        <v>0</v>
      </c>
    </row>
    <row r="4515" spans="1:9">
      <c r="A4515" s="265">
        <v>6514</v>
      </c>
      <c r="I4515" s="28">
        <f>_xlfn.XLOOKUP(C4515,'様式Ⅲ－1(女子)'!$D$19:$D$89,'様式Ⅲ－1(女子)'!$J$19:$J$89)</f>
        <v>0</v>
      </c>
    </row>
    <row r="4516" spans="1:9">
      <c r="A4516" s="265">
        <v>6515</v>
      </c>
      <c r="I4516" s="28">
        <f>_xlfn.XLOOKUP(C4516,'様式Ⅲ－1(女子)'!$D$19:$D$89,'様式Ⅲ－1(女子)'!$J$19:$J$89)</f>
        <v>0</v>
      </c>
    </row>
    <row r="4517" spans="1:9">
      <c r="A4517" s="265">
        <v>6516</v>
      </c>
      <c r="I4517" s="28">
        <f>_xlfn.XLOOKUP(C4517,'様式Ⅲ－1(女子)'!$D$19:$D$89,'様式Ⅲ－1(女子)'!$J$19:$J$89)</f>
        <v>0</v>
      </c>
    </row>
    <row r="4518" spans="1:9">
      <c r="A4518" s="265">
        <v>6517</v>
      </c>
      <c r="I4518" s="28">
        <f>_xlfn.XLOOKUP(C4518,'様式Ⅲ－1(女子)'!$D$19:$D$89,'様式Ⅲ－1(女子)'!$J$19:$J$89)</f>
        <v>0</v>
      </c>
    </row>
    <row r="4519" spans="1:9">
      <c r="A4519" s="265">
        <v>6518</v>
      </c>
      <c r="I4519" s="28">
        <f>_xlfn.XLOOKUP(C4519,'様式Ⅲ－1(女子)'!$D$19:$D$89,'様式Ⅲ－1(女子)'!$J$19:$J$89)</f>
        <v>0</v>
      </c>
    </row>
    <row r="4520" spans="1:9">
      <c r="A4520" s="265">
        <v>6519</v>
      </c>
      <c r="I4520" s="28">
        <f>_xlfn.XLOOKUP(C4520,'様式Ⅲ－1(女子)'!$D$19:$D$89,'様式Ⅲ－1(女子)'!$J$19:$J$89)</f>
        <v>0</v>
      </c>
    </row>
    <row r="4521" spans="1:9">
      <c r="A4521" s="265">
        <v>6520</v>
      </c>
      <c r="I4521" s="28">
        <f>_xlfn.XLOOKUP(C4521,'様式Ⅲ－1(女子)'!$D$19:$D$89,'様式Ⅲ－1(女子)'!$J$19:$J$89)</f>
        <v>0</v>
      </c>
    </row>
    <row r="4522" spans="1:9">
      <c r="A4522" s="265">
        <v>6521</v>
      </c>
      <c r="I4522" s="28">
        <f>_xlfn.XLOOKUP(C4522,'様式Ⅲ－1(女子)'!$D$19:$D$89,'様式Ⅲ－1(女子)'!$J$19:$J$89)</f>
        <v>0</v>
      </c>
    </row>
    <row r="4523" spans="1:9">
      <c r="A4523" s="265">
        <v>6522</v>
      </c>
      <c r="I4523" s="28">
        <f>_xlfn.XLOOKUP(C4523,'様式Ⅲ－1(女子)'!$D$19:$D$89,'様式Ⅲ－1(女子)'!$J$19:$J$89)</f>
        <v>0</v>
      </c>
    </row>
    <row r="4524" spans="1:9">
      <c r="A4524" s="265">
        <v>6523</v>
      </c>
      <c r="I4524" s="28">
        <f>_xlfn.XLOOKUP(C4524,'様式Ⅲ－1(女子)'!$D$19:$D$89,'様式Ⅲ－1(女子)'!$J$19:$J$89)</f>
        <v>0</v>
      </c>
    </row>
    <row r="4525" spans="1:9">
      <c r="A4525" s="265">
        <v>6524</v>
      </c>
      <c r="I4525" s="28">
        <f>_xlfn.XLOOKUP(C4525,'様式Ⅲ－1(女子)'!$D$19:$D$89,'様式Ⅲ－1(女子)'!$J$19:$J$89)</f>
        <v>0</v>
      </c>
    </row>
    <row r="4526" spans="1:9">
      <c r="A4526" s="265">
        <v>6525</v>
      </c>
      <c r="I4526" s="28">
        <f>_xlfn.XLOOKUP(C4526,'様式Ⅲ－1(女子)'!$D$19:$D$89,'様式Ⅲ－1(女子)'!$J$19:$J$89)</f>
        <v>0</v>
      </c>
    </row>
    <row r="4527" spans="1:9">
      <c r="A4527" s="265">
        <v>6526</v>
      </c>
      <c r="I4527" s="28">
        <f>_xlfn.XLOOKUP(C4527,'様式Ⅲ－1(女子)'!$D$19:$D$89,'様式Ⅲ－1(女子)'!$J$19:$J$89)</f>
        <v>0</v>
      </c>
    </row>
    <row r="4528" spans="1:9">
      <c r="A4528" s="265">
        <v>6527</v>
      </c>
      <c r="I4528" s="28">
        <f>_xlfn.XLOOKUP(C4528,'様式Ⅲ－1(女子)'!$D$19:$D$89,'様式Ⅲ－1(女子)'!$J$19:$J$89)</f>
        <v>0</v>
      </c>
    </row>
    <row r="4529" spans="1:9">
      <c r="A4529" s="265">
        <v>6528</v>
      </c>
      <c r="I4529" s="28">
        <f>_xlfn.XLOOKUP(C4529,'様式Ⅲ－1(女子)'!$D$19:$D$89,'様式Ⅲ－1(女子)'!$J$19:$J$89)</f>
        <v>0</v>
      </c>
    </row>
    <row r="4530" spans="1:9">
      <c r="A4530" s="265">
        <v>6529</v>
      </c>
      <c r="I4530" s="28">
        <f>_xlfn.XLOOKUP(C4530,'様式Ⅲ－1(女子)'!$D$19:$D$89,'様式Ⅲ－1(女子)'!$J$19:$J$89)</f>
        <v>0</v>
      </c>
    </row>
    <row r="4531" spans="1:9">
      <c r="A4531" s="265">
        <v>6530</v>
      </c>
      <c r="I4531" s="28">
        <f>_xlfn.XLOOKUP(C4531,'様式Ⅲ－1(女子)'!$D$19:$D$89,'様式Ⅲ－1(女子)'!$J$19:$J$89)</f>
        <v>0</v>
      </c>
    </row>
    <row r="4532" spans="1:9">
      <c r="A4532" s="265">
        <v>6531</v>
      </c>
      <c r="I4532" s="28">
        <f>_xlfn.XLOOKUP(C4532,'様式Ⅲ－1(女子)'!$D$19:$D$89,'様式Ⅲ－1(女子)'!$J$19:$J$89)</f>
        <v>0</v>
      </c>
    </row>
    <row r="4533" spans="1:9">
      <c r="A4533" s="265">
        <v>6532</v>
      </c>
      <c r="I4533" s="28">
        <f>_xlfn.XLOOKUP(C4533,'様式Ⅲ－1(女子)'!$D$19:$D$89,'様式Ⅲ－1(女子)'!$J$19:$J$89)</f>
        <v>0</v>
      </c>
    </row>
    <row r="4534" spans="1:9">
      <c r="A4534" s="265">
        <v>6533</v>
      </c>
      <c r="I4534" s="28">
        <f>_xlfn.XLOOKUP(C4534,'様式Ⅲ－1(女子)'!$D$19:$D$89,'様式Ⅲ－1(女子)'!$J$19:$J$89)</f>
        <v>0</v>
      </c>
    </row>
    <row r="4535" spans="1:9">
      <c r="A4535" s="265">
        <v>6534</v>
      </c>
      <c r="I4535" s="28">
        <f>_xlfn.XLOOKUP(C4535,'様式Ⅲ－1(女子)'!$D$19:$D$89,'様式Ⅲ－1(女子)'!$J$19:$J$89)</f>
        <v>0</v>
      </c>
    </row>
    <row r="4536" spans="1:9">
      <c r="A4536" s="265">
        <v>6535</v>
      </c>
      <c r="I4536" s="28">
        <f>_xlfn.XLOOKUP(C4536,'様式Ⅲ－1(女子)'!$D$19:$D$89,'様式Ⅲ－1(女子)'!$J$19:$J$89)</f>
        <v>0</v>
      </c>
    </row>
    <row r="4537" spans="1:9">
      <c r="A4537" s="265">
        <v>6536</v>
      </c>
      <c r="I4537" s="28">
        <f>_xlfn.XLOOKUP(C4537,'様式Ⅲ－1(女子)'!$D$19:$D$89,'様式Ⅲ－1(女子)'!$J$19:$J$89)</f>
        <v>0</v>
      </c>
    </row>
    <row r="4538" spans="1:9">
      <c r="A4538" s="265">
        <v>6537</v>
      </c>
      <c r="I4538" s="28">
        <f>_xlfn.XLOOKUP(C4538,'様式Ⅲ－1(女子)'!$D$19:$D$89,'様式Ⅲ－1(女子)'!$J$19:$J$89)</f>
        <v>0</v>
      </c>
    </row>
    <row r="4539" spans="1:9">
      <c r="A4539" s="265">
        <v>6538</v>
      </c>
      <c r="I4539" s="28">
        <f>_xlfn.XLOOKUP(C4539,'様式Ⅲ－1(女子)'!$D$19:$D$89,'様式Ⅲ－1(女子)'!$J$19:$J$89)</f>
        <v>0</v>
      </c>
    </row>
    <row r="4540" spans="1:9">
      <c r="A4540" s="265">
        <v>6539</v>
      </c>
      <c r="I4540" s="28">
        <f>_xlfn.XLOOKUP(C4540,'様式Ⅲ－1(女子)'!$D$19:$D$89,'様式Ⅲ－1(女子)'!$J$19:$J$89)</f>
        <v>0</v>
      </c>
    </row>
    <row r="4541" spans="1:9">
      <c r="A4541" s="265">
        <v>6540</v>
      </c>
      <c r="I4541" s="28">
        <f>_xlfn.XLOOKUP(C4541,'様式Ⅲ－1(女子)'!$D$19:$D$89,'様式Ⅲ－1(女子)'!$J$19:$J$89)</f>
        <v>0</v>
      </c>
    </row>
    <row r="4542" spans="1:9">
      <c r="A4542" s="265">
        <v>6541</v>
      </c>
      <c r="I4542" s="28">
        <f>_xlfn.XLOOKUP(C4542,'様式Ⅲ－1(女子)'!$D$19:$D$89,'様式Ⅲ－1(女子)'!$J$19:$J$89)</f>
        <v>0</v>
      </c>
    </row>
    <row r="4543" spans="1:9">
      <c r="A4543" s="265">
        <v>6542</v>
      </c>
      <c r="I4543" s="28">
        <f>_xlfn.XLOOKUP(C4543,'様式Ⅲ－1(女子)'!$D$19:$D$89,'様式Ⅲ－1(女子)'!$J$19:$J$89)</f>
        <v>0</v>
      </c>
    </row>
    <row r="4544" spans="1:9">
      <c r="A4544" s="265">
        <v>6543</v>
      </c>
      <c r="I4544" s="28">
        <f>_xlfn.XLOOKUP(C4544,'様式Ⅲ－1(女子)'!$D$19:$D$89,'様式Ⅲ－1(女子)'!$J$19:$J$89)</f>
        <v>0</v>
      </c>
    </row>
    <row r="4545" spans="1:9">
      <c r="A4545" s="265">
        <v>6544</v>
      </c>
      <c r="I4545" s="28">
        <f>_xlfn.XLOOKUP(C4545,'様式Ⅲ－1(女子)'!$D$19:$D$89,'様式Ⅲ－1(女子)'!$J$19:$J$89)</f>
        <v>0</v>
      </c>
    </row>
    <row r="4546" spans="1:9">
      <c r="A4546" s="265">
        <v>6545</v>
      </c>
      <c r="I4546" s="28">
        <f>_xlfn.XLOOKUP(C4546,'様式Ⅲ－1(女子)'!$D$19:$D$89,'様式Ⅲ－1(女子)'!$J$19:$J$89)</f>
        <v>0</v>
      </c>
    </row>
    <row r="4547" spans="1:9">
      <c r="A4547" s="265">
        <v>6546</v>
      </c>
      <c r="I4547" s="28">
        <f>_xlfn.XLOOKUP(C4547,'様式Ⅲ－1(女子)'!$D$19:$D$89,'様式Ⅲ－1(女子)'!$J$19:$J$89)</f>
        <v>0</v>
      </c>
    </row>
    <row r="4548" spans="1:9">
      <c r="A4548" s="265">
        <v>6547</v>
      </c>
      <c r="I4548" s="28">
        <f>_xlfn.XLOOKUP(C4548,'様式Ⅲ－1(女子)'!$D$19:$D$89,'様式Ⅲ－1(女子)'!$J$19:$J$89)</f>
        <v>0</v>
      </c>
    </row>
    <row r="4549" spans="1:9">
      <c r="A4549" s="265">
        <v>6548</v>
      </c>
      <c r="I4549" s="28">
        <f>_xlfn.XLOOKUP(C4549,'様式Ⅲ－1(女子)'!$D$19:$D$89,'様式Ⅲ－1(女子)'!$J$19:$J$89)</f>
        <v>0</v>
      </c>
    </row>
    <row r="4550" spans="1:9">
      <c r="A4550" s="265">
        <v>6549</v>
      </c>
      <c r="I4550" s="28">
        <f>_xlfn.XLOOKUP(C4550,'様式Ⅲ－1(女子)'!$D$19:$D$89,'様式Ⅲ－1(女子)'!$J$19:$J$89)</f>
        <v>0</v>
      </c>
    </row>
    <row r="4551" spans="1:9">
      <c r="A4551" s="265">
        <v>6550</v>
      </c>
      <c r="I4551" s="28">
        <f>_xlfn.XLOOKUP(C4551,'様式Ⅲ－1(女子)'!$D$19:$D$89,'様式Ⅲ－1(女子)'!$J$19:$J$89)</f>
        <v>0</v>
      </c>
    </row>
    <row r="4552" spans="1:9">
      <c r="A4552" s="265">
        <v>6551</v>
      </c>
      <c r="I4552" s="28">
        <f>_xlfn.XLOOKUP(C4552,'様式Ⅲ－1(女子)'!$D$19:$D$89,'様式Ⅲ－1(女子)'!$J$19:$J$89)</f>
        <v>0</v>
      </c>
    </row>
    <row r="4553" spans="1:9">
      <c r="A4553" s="265">
        <v>6552</v>
      </c>
      <c r="I4553" s="28">
        <f>_xlfn.XLOOKUP(C4553,'様式Ⅲ－1(女子)'!$D$19:$D$89,'様式Ⅲ－1(女子)'!$J$19:$J$89)</f>
        <v>0</v>
      </c>
    </row>
    <row r="4554" spans="1:9">
      <c r="A4554" s="265">
        <v>6553</v>
      </c>
      <c r="I4554" s="28">
        <f>_xlfn.XLOOKUP(C4554,'様式Ⅲ－1(女子)'!$D$19:$D$89,'様式Ⅲ－1(女子)'!$J$19:$J$89)</f>
        <v>0</v>
      </c>
    </row>
    <row r="4555" spans="1:9">
      <c r="A4555" s="265">
        <v>6554</v>
      </c>
      <c r="I4555" s="28">
        <f>_xlfn.XLOOKUP(C4555,'様式Ⅲ－1(女子)'!$D$19:$D$89,'様式Ⅲ－1(女子)'!$J$19:$J$89)</f>
        <v>0</v>
      </c>
    </row>
    <row r="4556" spans="1:9">
      <c r="A4556" s="265">
        <v>6555</v>
      </c>
      <c r="I4556" s="28">
        <f>_xlfn.XLOOKUP(C4556,'様式Ⅲ－1(女子)'!$D$19:$D$89,'様式Ⅲ－1(女子)'!$J$19:$J$89)</f>
        <v>0</v>
      </c>
    </row>
    <row r="4557" spans="1:9">
      <c r="A4557" s="265">
        <v>6556</v>
      </c>
      <c r="I4557" s="28">
        <f>_xlfn.XLOOKUP(C4557,'様式Ⅲ－1(女子)'!$D$19:$D$89,'様式Ⅲ－1(女子)'!$J$19:$J$89)</f>
        <v>0</v>
      </c>
    </row>
    <row r="4558" spans="1:9">
      <c r="A4558" s="265">
        <v>6557</v>
      </c>
      <c r="I4558" s="28">
        <f>_xlfn.XLOOKUP(C4558,'様式Ⅲ－1(女子)'!$D$19:$D$89,'様式Ⅲ－1(女子)'!$J$19:$J$89)</f>
        <v>0</v>
      </c>
    </row>
    <row r="4559" spans="1:9">
      <c r="A4559" s="265">
        <v>6558</v>
      </c>
      <c r="I4559" s="28">
        <f>_xlfn.XLOOKUP(C4559,'様式Ⅲ－1(女子)'!$D$19:$D$89,'様式Ⅲ－1(女子)'!$J$19:$J$89)</f>
        <v>0</v>
      </c>
    </row>
    <row r="4560" spans="1:9">
      <c r="A4560" s="265">
        <v>6559</v>
      </c>
      <c r="I4560" s="28">
        <f>_xlfn.XLOOKUP(C4560,'様式Ⅲ－1(女子)'!$D$19:$D$89,'様式Ⅲ－1(女子)'!$J$19:$J$89)</f>
        <v>0</v>
      </c>
    </row>
    <row r="4561" spans="1:9">
      <c r="A4561" s="265">
        <v>6560</v>
      </c>
      <c r="I4561" s="28">
        <f>_xlfn.XLOOKUP(C4561,'様式Ⅲ－1(女子)'!$D$19:$D$89,'様式Ⅲ－1(女子)'!$J$19:$J$89)</f>
        <v>0</v>
      </c>
    </row>
    <row r="4562" spans="1:9">
      <c r="A4562" s="265">
        <v>6561</v>
      </c>
      <c r="I4562" s="28">
        <f>_xlfn.XLOOKUP(C4562,'様式Ⅲ－1(女子)'!$D$19:$D$89,'様式Ⅲ－1(女子)'!$J$19:$J$89)</f>
        <v>0</v>
      </c>
    </row>
    <row r="4563" spans="1:9">
      <c r="A4563" s="265">
        <v>6562</v>
      </c>
      <c r="I4563" s="28">
        <f>_xlfn.XLOOKUP(C4563,'様式Ⅲ－1(女子)'!$D$19:$D$89,'様式Ⅲ－1(女子)'!$J$19:$J$89)</f>
        <v>0</v>
      </c>
    </row>
    <row r="4564" spans="1:9">
      <c r="A4564" s="265">
        <v>6563</v>
      </c>
      <c r="I4564" s="28">
        <f>_xlfn.XLOOKUP(C4564,'様式Ⅲ－1(女子)'!$D$19:$D$89,'様式Ⅲ－1(女子)'!$J$19:$J$89)</f>
        <v>0</v>
      </c>
    </row>
    <row r="4565" spans="1:9">
      <c r="A4565" s="265">
        <v>6564</v>
      </c>
      <c r="I4565" s="28">
        <f>_xlfn.XLOOKUP(C4565,'様式Ⅲ－1(女子)'!$D$19:$D$89,'様式Ⅲ－1(女子)'!$J$19:$J$89)</f>
        <v>0</v>
      </c>
    </row>
    <row r="4566" spans="1:9">
      <c r="A4566" s="265">
        <v>6565</v>
      </c>
      <c r="I4566" s="28">
        <f>_xlfn.XLOOKUP(C4566,'様式Ⅲ－1(女子)'!$D$19:$D$89,'様式Ⅲ－1(女子)'!$J$19:$J$89)</f>
        <v>0</v>
      </c>
    </row>
    <row r="4567" spans="1:9">
      <c r="A4567" s="265">
        <v>6566</v>
      </c>
      <c r="I4567" s="28">
        <f>_xlfn.XLOOKUP(C4567,'様式Ⅲ－1(女子)'!$D$19:$D$89,'様式Ⅲ－1(女子)'!$J$19:$J$89)</f>
        <v>0</v>
      </c>
    </row>
    <row r="4568" spans="1:9">
      <c r="A4568" s="265">
        <v>6567</v>
      </c>
      <c r="I4568" s="28">
        <f>_xlfn.XLOOKUP(C4568,'様式Ⅲ－1(女子)'!$D$19:$D$89,'様式Ⅲ－1(女子)'!$J$19:$J$89)</f>
        <v>0</v>
      </c>
    </row>
    <row r="4569" spans="1:9">
      <c r="A4569" s="265">
        <v>6568</v>
      </c>
      <c r="I4569" s="28">
        <f>_xlfn.XLOOKUP(C4569,'様式Ⅲ－1(女子)'!$D$19:$D$89,'様式Ⅲ－1(女子)'!$J$19:$J$89)</f>
        <v>0</v>
      </c>
    </row>
    <row r="4570" spans="1:9">
      <c r="A4570" s="265">
        <v>6569</v>
      </c>
      <c r="I4570" s="28">
        <f>_xlfn.XLOOKUP(C4570,'様式Ⅲ－1(女子)'!$D$19:$D$89,'様式Ⅲ－1(女子)'!$J$19:$J$89)</f>
        <v>0</v>
      </c>
    </row>
    <row r="4571" spans="1:9">
      <c r="A4571" s="265">
        <v>6570</v>
      </c>
      <c r="I4571" s="28">
        <f>_xlfn.XLOOKUP(C4571,'様式Ⅲ－1(女子)'!$D$19:$D$89,'様式Ⅲ－1(女子)'!$J$19:$J$89)</f>
        <v>0</v>
      </c>
    </row>
    <row r="4572" spans="1:9">
      <c r="A4572" s="265">
        <v>6571</v>
      </c>
      <c r="I4572" s="28">
        <f>_xlfn.XLOOKUP(C4572,'様式Ⅲ－1(女子)'!$D$19:$D$89,'様式Ⅲ－1(女子)'!$J$19:$J$89)</f>
        <v>0</v>
      </c>
    </row>
    <row r="4573" spans="1:9">
      <c r="A4573" s="265">
        <v>6572</v>
      </c>
      <c r="I4573" s="28">
        <f>_xlfn.XLOOKUP(C4573,'様式Ⅲ－1(女子)'!$D$19:$D$89,'様式Ⅲ－1(女子)'!$J$19:$J$89)</f>
        <v>0</v>
      </c>
    </row>
    <row r="4574" spans="1:9">
      <c r="A4574" s="265">
        <v>6573</v>
      </c>
      <c r="I4574" s="28">
        <f>_xlfn.XLOOKUP(C4574,'様式Ⅲ－1(女子)'!$D$19:$D$89,'様式Ⅲ－1(女子)'!$J$19:$J$89)</f>
        <v>0</v>
      </c>
    </row>
    <row r="4575" spans="1:9">
      <c r="A4575" s="265">
        <v>6574</v>
      </c>
      <c r="I4575" s="28">
        <f>_xlfn.XLOOKUP(C4575,'様式Ⅲ－1(女子)'!$D$19:$D$89,'様式Ⅲ－1(女子)'!$J$19:$J$89)</f>
        <v>0</v>
      </c>
    </row>
    <row r="4576" spans="1:9">
      <c r="A4576" s="265">
        <v>6575</v>
      </c>
      <c r="I4576" s="28">
        <f>_xlfn.XLOOKUP(C4576,'様式Ⅲ－1(女子)'!$D$19:$D$89,'様式Ⅲ－1(女子)'!$J$19:$J$89)</f>
        <v>0</v>
      </c>
    </row>
    <row r="4577" spans="1:9">
      <c r="A4577" s="265">
        <v>6576</v>
      </c>
      <c r="I4577" s="28">
        <f>_xlfn.XLOOKUP(C4577,'様式Ⅲ－1(女子)'!$D$19:$D$89,'様式Ⅲ－1(女子)'!$J$19:$J$89)</f>
        <v>0</v>
      </c>
    </row>
    <row r="4578" spans="1:9">
      <c r="A4578" s="265">
        <v>6577</v>
      </c>
      <c r="I4578" s="28">
        <f>_xlfn.XLOOKUP(C4578,'様式Ⅲ－1(女子)'!$D$19:$D$89,'様式Ⅲ－1(女子)'!$J$19:$J$89)</f>
        <v>0</v>
      </c>
    </row>
    <row r="4579" spans="1:9">
      <c r="A4579" s="265">
        <v>6578</v>
      </c>
      <c r="I4579" s="28">
        <f>_xlfn.XLOOKUP(C4579,'様式Ⅲ－1(女子)'!$D$19:$D$89,'様式Ⅲ－1(女子)'!$J$19:$J$89)</f>
        <v>0</v>
      </c>
    </row>
    <row r="4580" spans="1:9">
      <c r="A4580" s="265">
        <v>6579</v>
      </c>
      <c r="I4580" s="28">
        <f>_xlfn.XLOOKUP(C4580,'様式Ⅲ－1(女子)'!$D$19:$D$89,'様式Ⅲ－1(女子)'!$J$19:$J$89)</f>
        <v>0</v>
      </c>
    </row>
    <row r="4581" spans="1:9">
      <c r="A4581" s="265">
        <v>6580</v>
      </c>
      <c r="I4581" s="28">
        <f>_xlfn.XLOOKUP(C4581,'様式Ⅲ－1(女子)'!$D$19:$D$89,'様式Ⅲ－1(女子)'!$J$19:$J$89)</f>
        <v>0</v>
      </c>
    </row>
    <row r="4582" spans="1:9">
      <c r="A4582" s="265">
        <v>6581</v>
      </c>
      <c r="I4582" s="28">
        <f>_xlfn.XLOOKUP(C4582,'様式Ⅲ－1(女子)'!$D$19:$D$89,'様式Ⅲ－1(女子)'!$J$19:$J$89)</f>
        <v>0</v>
      </c>
    </row>
    <row r="4583" spans="1:9">
      <c r="A4583" s="265">
        <v>6582</v>
      </c>
      <c r="I4583" s="28">
        <f>_xlfn.XLOOKUP(C4583,'様式Ⅲ－1(女子)'!$D$19:$D$89,'様式Ⅲ－1(女子)'!$J$19:$J$89)</f>
        <v>0</v>
      </c>
    </row>
    <row r="4584" spans="1:9">
      <c r="A4584" s="265">
        <v>6583</v>
      </c>
      <c r="I4584" s="28">
        <f>_xlfn.XLOOKUP(C4584,'様式Ⅲ－1(女子)'!$D$19:$D$89,'様式Ⅲ－1(女子)'!$J$19:$J$89)</f>
        <v>0</v>
      </c>
    </row>
    <row r="4585" spans="1:9">
      <c r="A4585" s="265">
        <v>6584</v>
      </c>
      <c r="I4585" s="28">
        <f>_xlfn.XLOOKUP(C4585,'様式Ⅲ－1(女子)'!$D$19:$D$89,'様式Ⅲ－1(女子)'!$J$19:$J$89)</f>
        <v>0</v>
      </c>
    </row>
    <row r="4586" spans="1:9">
      <c r="A4586" s="265">
        <v>6585</v>
      </c>
      <c r="I4586" s="28">
        <f>_xlfn.XLOOKUP(C4586,'様式Ⅲ－1(女子)'!$D$19:$D$89,'様式Ⅲ－1(女子)'!$J$19:$J$89)</f>
        <v>0</v>
      </c>
    </row>
    <row r="4587" spans="1:9">
      <c r="A4587" s="265">
        <v>6586</v>
      </c>
      <c r="I4587" s="28">
        <f>_xlfn.XLOOKUP(C4587,'様式Ⅲ－1(女子)'!$D$19:$D$89,'様式Ⅲ－1(女子)'!$J$19:$J$89)</f>
        <v>0</v>
      </c>
    </row>
    <row r="4588" spans="1:9">
      <c r="A4588" s="265">
        <v>6587</v>
      </c>
      <c r="I4588" s="28">
        <f>_xlfn.XLOOKUP(C4588,'様式Ⅲ－1(女子)'!$D$19:$D$89,'様式Ⅲ－1(女子)'!$J$19:$J$89)</f>
        <v>0</v>
      </c>
    </row>
    <row r="4589" spans="1:9">
      <c r="A4589" s="265">
        <v>6588</v>
      </c>
      <c r="I4589" s="28">
        <f>_xlfn.XLOOKUP(C4589,'様式Ⅲ－1(女子)'!$D$19:$D$89,'様式Ⅲ－1(女子)'!$J$19:$J$89)</f>
        <v>0</v>
      </c>
    </row>
    <row r="4590" spans="1:9">
      <c r="A4590" s="265">
        <v>6589</v>
      </c>
      <c r="I4590" s="28">
        <f>_xlfn.XLOOKUP(C4590,'様式Ⅲ－1(女子)'!$D$19:$D$89,'様式Ⅲ－1(女子)'!$J$19:$J$89)</f>
        <v>0</v>
      </c>
    </row>
    <row r="4591" spans="1:9">
      <c r="A4591" s="265">
        <v>6590</v>
      </c>
      <c r="I4591" s="28">
        <f>_xlfn.XLOOKUP(C4591,'様式Ⅲ－1(女子)'!$D$19:$D$89,'様式Ⅲ－1(女子)'!$J$19:$J$89)</f>
        <v>0</v>
      </c>
    </row>
    <row r="4592" spans="1:9">
      <c r="A4592" s="265">
        <v>6591</v>
      </c>
      <c r="I4592" s="28">
        <f>_xlfn.XLOOKUP(C4592,'様式Ⅲ－1(女子)'!$D$19:$D$89,'様式Ⅲ－1(女子)'!$J$19:$J$89)</f>
        <v>0</v>
      </c>
    </row>
    <row r="4593" spans="1:9">
      <c r="A4593" s="265">
        <v>6592</v>
      </c>
      <c r="I4593" s="28">
        <f>_xlfn.XLOOKUP(C4593,'様式Ⅲ－1(女子)'!$D$19:$D$89,'様式Ⅲ－1(女子)'!$J$19:$J$89)</f>
        <v>0</v>
      </c>
    </row>
    <row r="4594" spans="1:9">
      <c r="A4594" s="265">
        <v>6593</v>
      </c>
      <c r="I4594" s="28">
        <f>_xlfn.XLOOKUP(C4594,'様式Ⅲ－1(女子)'!$D$19:$D$89,'様式Ⅲ－1(女子)'!$J$19:$J$89)</f>
        <v>0</v>
      </c>
    </row>
    <row r="4595" spans="1:9">
      <c r="A4595" s="265">
        <v>6594</v>
      </c>
      <c r="I4595" s="28">
        <f>_xlfn.XLOOKUP(C4595,'様式Ⅲ－1(女子)'!$D$19:$D$89,'様式Ⅲ－1(女子)'!$J$19:$J$89)</f>
        <v>0</v>
      </c>
    </row>
    <row r="4596" spans="1:9">
      <c r="A4596" s="265">
        <v>6595</v>
      </c>
      <c r="I4596" s="28">
        <f>_xlfn.XLOOKUP(C4596,'様式Ⅲ－1(女子)'!$D$19:$D$89,'様式Ⅲ－1(女子)'!$J$19:$J$89)</f>
        <v>0</v>
      </c>
    </row>
    <row r="4597" spans="1:9">
      <c r="A4597" s="265">
        <v>6596</v>
      </c>
      <c r="I4597" s="28">
        <f>_xlfn.XLOOKUP(C4597,'様式Ⅲ－1(女子)'!$D$19:$D$89,'様式Ⅲ－1(女子)'!$J$19:$J$89)</f>
        <v>0</v>
      </c>
    </row>
    <row r="4598" spans="1:9">
      <c r="A4598" s="265">
        <v>6597</v>
      </c>
      <c r="I4598" s="28">
        <f>_xlfn.XLOOKUP(C4598,'様式Ⅲ－1(女子)'!$D$19:$D$89,'様式Ⅲ－1(女子)'!$J$19:$J$89)</f>
        <v>0</v>
      </c>
    </row>
    <row r="4599" spans="1:9">
      <c r="A4599" s="265">
        <v>6598</v>
      </c>
      <c r="I4599" s="28">
        <f>_xlfn.XLOOKUP(C4599,'様式Ⅲ－1(女子)'!$D$19:$D$89,'様式Ⅲ－1(女子)'!$J$19:$J$89)</f>
        <v>0</v>
      </c>
    </row>
    <row r="4600" spans="1:9">
      <c r="A4600" s="265">
        <v>6599</v>
      </c>
      <c r="I4600" s="28">
        <f>_xlfn.XLOOKUP(C4600,'様式Ⅲ－1(女子)'!$D$19:$D$89,'様式Ⅲ－1(女子)'!$J$19:$J$89)</f>
        <v>0</v>
      </c>
    </row>
    <row r="4601" spans="1:9">
      <c r="A4601" s="265">
        <v>6600</v>
      </c>
      <c r="I4601" s="28">
        <f>_xlfn.XLOOKUP(C4601,'様式Ⅲ－1(女子)'!$D$19:$D$89,'様式Ⅲ－1(女子)'!$J$19:$J$89)</f>
        <v>0</v>
      </c>
    </row>
    <row r="4602" spans="1:9">
      <c r="A4602" s="265">
        <v>6601</v>
      </c>
      <c r="I4602" s="28">
        <f>_xlfn.XLOOKUP(C4602,'様式Ⅲ－1(女子)'!$D$19:$D$89,'様式Ⅲ－1(女子)'!$J$19:$J$89)</f>
        <v>0</v>
      </c>
    </row>
    <row r="4603" spans="1:9">
      <c r="A4603" s="265">
        <v>6602</v>
      </c>
      <c r="I4603" s="28">
        <f>_xlfn.XLOOKUP(C4603,'様式Ⅲ－1(女子)'!$D$19:$D$89,'様式Ⅲ－1(女子)'!$J$19:$J$89)</f>
        <v>0</v>
      </c>
    </row>
    <row r="4604" spans="1:9">
      <c r="A4604" s="265">
        <v>6603</v>
      </c>
      <c r="I4604" s="28">
        <f>_xlfn.XLOOKUP(C4604,'様式Ⅲ－1(女子)'!$D$19:$D$89,'様式Ⅲ－1(女子)'!$J$19:$J$89)</f>
        <v>0</v>
      </c>
    </row>
    <row r="4605" spans="1:9">
      <c r="A4605" s="265">
        <v>6604</v>
      </c>
      <c r="I4605" s="28">
        <f>_xlfn.XLOOKUP(C4605,'様式Ⅲ－1(女子)'!$D$19:$D$89,'様式Ⅲ－1(女子)'!$J$19:$J$89)</f>
        <v>0</v>
      </c>
    </row>
    <row r="4606" spans="1:9">
      <c r="A4606" s="265">
        <v>6605</v>
      </c>
      <c r="I4606" s="28">
        <f>_xlfn.XLOOKUP(C4606,'様式Ⅲ－1(女子)'!$D$19:$D$89,'様式Ⅲ－1(女子)'!$J$19:$J$89)</f>
        <v>0</v>
      </c>
    </row>
    <row r="4607" spans="1:9">
      <c r="A4607" s="265">
        <v>6606</v>
      </c>
      <c r="I4607" s="28">
        <f>_xlfn.XLOOKUP(C4607,'様式Ⅲ－1(女子)'!$D$19:$D$89,'様式Ⅲ－1(女子)'!$J$19:$J$89)</f>
        <v>0</v>
      </c>
    </row>
    <row r="4608" spans="1:9">
      <c r="A4608" s="265">
        <v>6607</v>
      </c>
      <c r="I4608" s="28">
        <f>_xlfn.XLOOKUP(C4608,'様式Ⅲ－1(女子)'!$D$19:$D$89,'様式Ⅲ－1(女子)'!$J$19:$J$89)</f>
        <v>0</v>
      </c>
    </row>
    <row r="4609" spans="1:9">
      <c r="A4609" s="265">
        <v>6608</v>
      </c>
      <c r="I4609" s="28">
        <f>_xlfn.XLOOKUP(C4609,'様式Ⅲ－1(女子)'!$D$19:$D$89,'様式Ⅲ－1(女子)'!$J$19:$J$89)</f>
        <v>0</v>
      </c>
    </row>
    <row r="4610" spans="1:9">
      <c r="A4610" s="265">
        <v>6609</v>
      </c>
      <c r="I4610" s="28">
        <f>_xlfn.XLOOKUP(C4610,'様式Ⅲ－1(女子)'!$D$19:$D$89,'様式Ⅲ－1(女子)'!$J$19:$J$89)</f>
        <v>0</v>
      </c>
    </row>
    <row r="4611" spans="1:9">
      <c r="A4611" s="265">
        <v>6610</v>
      </c>
      <c r="I4611" s="28">
        <f>_xlfn.XLOOKUP(C4611,'様式Ⅲ－1(女子)'!$D$19:$D$89,'様式Ⅲ－1(女子)'!$J$19:$J$89)</f>
        <v>0</v>
      </c>
    </row>
    <row r="4612" spans="1:9">
      <c r="A4612" s="265">
        <v>6611</v>
      </c>
      <c r="I4612" s="28">
        <f>_xlfn.XLOOKUP(C4612,'様式Ⅲ－1(女子)'!$D$19:$D$89,'様式Ⅲ－1(女子)'!$J$19:$J$89)</f>
        <v>0</v>
      </c>
    </row>
    <row r="4613" spans="1:9">
      <c r="A4613" s="265">
        <v>6612</v>
      </c>
      <c r="I4613" s="28">
        <f>_xlfn.XLOOKUP(C4613,'様式Ⅲ－1(女子)'!$D$19:$D$89,'様式Ⅲ－1(女子)'!$J$19:$J$89)</f>
        <v>0</v>
      </c>
    </row>
    <row r="4614" spans="1:9">
      <c r="A4614" s="265">
        <v>6613</v>
      </c>
      <c r="I4614" s="28">
        <f>_xlfn.XLOOKUP(C4614,'様式Ⅲ－1(女子)'!$D$19:$D$89,'様式Ⅲ－1(女子)'!$J$19:$J$89)</f>
        <v>0</v>
      </c>
    </row>
    <row r="4615" spans="1:9">
      <c r="A4615" s="265">
        <v>6614</v>
      </c>
      <c r="I4615" s="28">
        <f>_xlfn.XLOOKUP(C4615,'様式Ⅲ－1(女子)'!$D$19:$D$89,'様式Ⅲ－1(女子)'!$J$19:$J$89)</f>
        <v>0</v>
      </c>
    </row>
    <row r="4616" spans="1:9">
      <c r="A4616" s="265">
        <v>6615</v>
      </c>
      <c r="I4616" s="28">
        <f>_xlfn.XLOOKUP(C4616,'様式Ⅲ－1(女子)'!$D$19:$D$89,'様式Ⅲ－1(女子)'!$J$19:$J$89)</f>
        <v>0</v>
      </c>
    </row>
    <row r="4617" spans="1:9">
      <c r="A4617" s="265">
        <v>6616</v>
      </c>
      <c r="I4617" s="28">
        <f>_xlfn.XLOOKUP(C4617,'様式Ⅲ－1(女子)'!$D$19:$D$89,'様式Ⅲ－1(女子)'!$J$19:$J$89)</f>
        <v>0</v>
      </c>
    </row>
    <row r="4618" spans="1:9">
      <c r="A4618" s="265">
        <v>6617</v>
      </c>
      <c r="I4618" s="28">
        <f>_xlfn.XLOOKUP(C4618,'様式Ⅲ－1(女子)'!$D$19:$D$89,'様式Ⅲ－1(女子)'!$J$19:$J$89)</f>
        <v>0</v>
      </c>
    </row>
    <row r="4619" spans="1:9">
      <c r="A4619" s="265">
        <v>6618</v>
      </c>
      <c r="I4619" s="28">
        <f>_xlfn.XLOOKUP(C4619,'様式Ⅲ－1(女子)'!$D$19:$D$89,'様式Ⅲ－1(女子)'!$J$19:$J$89)</f>
        <v>0</v>
      </c>
    </row>
    <row r="4620" spans="1:9">
      <c r="A4620" s="265">
        <v>6619</v>
      </c>
      <c r="I4620" s="28">
        <f>_xlfn.XLOOKUP(C4620,'様式Ⅲ－1(女子)'!$D$19:$D$89,'様式Ⅲ－1(女子)'!$J$19:$J$89)</f>
        <v>0</v>
      </c>
    </row>
    <row r="4621" spans="1:9">
      <c r="A4621" s="265">
        <v>6620</v>
      </c>
      <c r="I4621" s="28">
        <f>_xlfn.XLOOKUP(C4621,'様式Ⅲ－1(女子)'!$D$19:$D$89,'様式Ⅲ－1(女子)'!$J$19:$J$89)</f>
        <v>0</v>
      </c>
    </row>
    <row r="4622" spans="1:9">
      <c r="A4622" s="265">
        <v>6621</v>
      </c>
      <c r="I4622" s="28">
        <f>_xlfn.XLOOKUP(C4622,'様式Ⅲ－1(女子)'!$D$19:$D$89,'様式Ⅲ－1(女子)'!$J$19:$J$89)</f>
        <v>0</v>
      </c>
    </row>
    <row r="4623" spans="1:9">
      <c r="A4623" s="265">
        <v>6622</v>
      </c>
      <c r="I4623" s="28">
        <f>_xlfn.XLOOKUP(C4623,'様式Ⅲ－1(女子)'!$D$19:$D$89,'様式Ⅲ－1(女子)'!$J$19:$J$89)</f>
        <v>0</v>
      </c>
    </row>
    <row r="4624" spans="1:9">
      <c r="A4624" s="265">
        <v>6623</v>
      </c>
      <c r="I4624" s="28">
        <f>_xlfn.XLOOKUP(C4624,'様式Ⅲ－1(女子)'!$D$19:$D$89,'様式Ⅲ－1(女子)'!$J$19:$J$89)</f>
        <v>0</v>
      </c>
    </row>
    <row r="4625" spans="1:9">
      <c r="A4625" s="265">
        <v>6624</v>
      </c>
      <c r="I4625" s="28">
        <f>_xlfn.XLOOKUP(C4625,'様式Ⅲ－1(女子)'!$D$19:$D$89,'様式Ⅲ－1(女子)'!$J$19:$J$89)</f>
        <v>0</v>
      </c>
    </row>
    <row r="4626" spans="1:9">
      <c r="A4626" s="265">
        <v>6625</v>
      </c>
      <c r="I4626" s="28">
        <f>_xlfn.XLOOKUP(C4626,'様式Ⅲ－1(女子)'!$D$19:$D$89,'様式Ⅲ－1(女子)'!$J$19:$J$89)</f>
        <v>0</v>
      </c>
    </row>
    <row r="4627" spans="1:9">
      <c r="A4627" s="265">
        <v>6626</v>
      </c>
      <c r="I4627" s="28">
        <f>_xlfn.XLOOKUP(C4627,'様式Ⅲ－1(女子)'!$D$19:$D$89,'様式Ⅲ－1(女子)'!$J$19:$J$89)</f>
        <v>0</v>
      </c>
    </row>
    <row r="4628" spans="1:9">
      <c r="A4628" s="265">
        <v>6627</v>
      </c>
      <c r="I4628" s="28">
        <f>_xlfn.XLOOKUP(C4628,'様式Ⅲ－1(女子)'!$D$19:$D$89,'様式Ⅲ－1(女子)'!$J$19:$J$89)</f>
        <v>0</v>
      </c>
    </row>
    <row r="4629" spans="1:9">
      <c r="A4629" s="265">
        <v>6628</v>
      </c>
      <c r="I4629" s="28">
        <f>_xlfn.XLOOKUP(C4629,'様式Ⅲ－1(女子)'!$D$19:$D$89,'様式Ⅲ－1(女子)'!$J$19:$J$89)</f>
        <v>0</v>
      </c>
    </row>
    <row r="4630" spans="1:9">
      <c r="A4630" s="265">
        <v>6629</v>
      </c>
      <c r="I4630" s="28">
        <f>_xlfn.XLOOKUP(C4630,'様式Ⅲ－1(女子)'!$D$19:$D$89,'様式Ⅲ－1(女子)'!$J$19:$J$89)</f>
        <v>0</v>
      </c>
    </row>
    <row r="4631" spans="1:9">
      <c r="A4631" s="265">
        <v>6630</v>
      </c>
      <c r="I4631" s="28">
        <f>_xlfn.XLOOKUP(C4631,'様式Ⅲ－1(女子)'!$D$19:$D$89,'様式Ⅲ－1(女子)'!$J$19:$J$89)</f>
        <v>0</v>
      </c>
    </row>
    <row r="4632" spans="1:9">
      <c r="A4632" s="265">
        <v>6631</v>
      </c>
      <c r="I4632" s="28">
        <f>_xlfn.XLOOKUP(C4632,'様式Ⅲ－1(女子)'!$D$19:$D$89,'様式Ⅲ－1(女子)'!$J$19:$J$89)</f>
        <v>0</v>
      </c>
    </row>
    <row r="4633" spans="1:9">
      <c r="A4633" s="265">
        <v>6632</v>
      </c>
      <c r="I4633" s="28">
        <f>_xlfn.XLOOKUP(C4633,'様式Ⅲ－1(女子)'!$D$19:$D$89,'様式Ⅲ－1(女子)'!$J$19:$J$89)</f>
        <v>0</v>
      </c>
    </row>
    <row r="4634" spans="1:9">
      <c r="A4634" s="265">
        <v>6633</v>
      </c>
      <c r="I4634" s="28">
        <f>_xlfn.XLOOKUP(C4634,'様式Ⅲ－1(女子)'!$D$19:$D$89,'様式Ⅲ－1(女子)'!$J$19:$J$89)</f>
        <v>0</v>
      </c>
    </row>
    <row r="4635" spans="1:9">
      <c r="A4635" s="265">
        <v>6634</v>
      </c>
      <c r="I4635" s="28">
        <f>_xlfn.XLOOKUP(C4635,'様式Ⅲ－1(女子)'!$D$19:$D$89,'様式Ⅲ－1(女子)'!$J$19:$J$89)</f>
        <v>0</v>
      </c>
    </row>
    <row r="4636" spans="1:9">
      <c r="A4636" s="265">
        <v>6635</v>
      </c>
      <c r="I4636" s="28">
        <f>_xlfn.XLOOKUP(C4636,'様式Ⅲ－1(女子)'!$D$19:$D$89,'様式Ⅲ－1(女子)'!$J$19:$J$89)</f>
        <v>0</v>
      </c>
    </row>
    <row r="4637" spans="1:9">
      <c r="A4637" s="265">
        <v>6636</v>
      </c>
      <c r="I4637" s="28">
        <f>_xlfn.XLOOKUP(C4637,'様式Ⅲ－1(女子)'!$D$19:$D$89,'様式Ⅲ－1(女子)'!$J$19:$J$89)</f>
        <v>0</v>
      </c>
    </row>
    <row r="4638" spans="1:9">
      <c r="A4638" s="265">
        <v>6637</v>
      </c>
      <c r="I4638" s="28">
        <f>_xlfn.XLOOKUP(C4638,'様式Ⅲ－1(女子)'!$D$19:$D$89,'様式Ⅲ－1(女子)'!$J$19:$J$89)</f>
        <v>0</v>
      </c>
    </row>
    <row r="4639" spans="1:9">
      <c r="A4639" s="265">
        <v>6638</v>
      </c>
      <c r="I4639" s="28">
        <f>_xlfn.XLOOKUP(C4639,'様式Ⅲ－1(女子)'!$D$19:$D$89,'様式Ⅲ－1(女子)'!$J$19:$J$89)</f>
        <v>0</v>
      </c>
    </row>
    <row r="4640" spans="1:9">
      <c r="A4640" s="265">
        <v>6639</v>
      </c>
      <c r="I4640" s="28">
        <f>_xlfn.XLOOKUP(C4640,'様式Ⅲ－1(女子)'!$D$19:$D$89,'様式Ⅲ－1(女子)'!$J$19:$J$89)</f>
        <v>0</v>
      </c>
    </row>
    <row r="4641" spans="1:9">
      <c r="A4641" s="265">
        <v>6640</v>
      </c>
      <c r="I4641" s="28">
        <f>_xlfn.XLOOKUP(C4641,'様式Ⅲ－1(女子)'!$D$19:$D$89,'様式Ⅲ－1(女子)'!$J$19:$J$89)</f>
        <v>0</v>
      </c>
    </row>
    <row r="4642" spans="1:9">
      <c r="A4642" s="265">
        <v>6641</v>
      </c>
      <c r="I4642" s="28">
        <f>_xlfn.XLOOKUP(C4642,'様式Ⅲ－1(女子)'!$D$19:$D$89,'様式Ⅲ－1(女子)'!$J$19:$J$89)</f>
        <v>0</v>
      </c>
    </row>
    <row r="4643" spans="1:9">
      <c r="A4643" s="265">
        <v>6642</v>
      </c>
      <c r="I4643" s="28">
        <f>_xlfn.XLOOKUP(C4643,'様式Ⅲ－1(女子)'!$D$19:$D$89,'様式Ⅲ－1(女子)'!$J$19:$J$89)</f>
        <v>0</v>
      </c>
    </row>
    <row r="4644" spans="1:9">
      <c r="A4644" s="265">
        <v>6643</v>
      </c>
      <c r="I4644" s="28">
        <f>_xlfn.XLOOKUP(C4644,'様式Ⅲ－1(女子)'!$D$19:$D$89,'様式Ⅲ－1(女子)'!$J$19:$J$89)</f>
        <v>0</v>
      </c>
    </row>
    <row r="4645" spans="1:9">
      <c r="A4645" s="265">
        <v>6644</v>
      </c>
      <c r="I4645" s="28">
        <f>_xlfn.XLOOKUP(C4645,'様式Ⅲ－1(女子)'!$D$19:$D$89,'様式Ⅲ－1(女子)'!$J$19:$J$89)</f>
        <v>0</v>
      </c>
    </row>
    <row r="4646" spans="1:9">
      <c r="A4646" s="265">
        <v>6645</v>
      </c>
      <c r="I4646" s="28">
        <f>_xlfn.XLOOKUP(C4646,'様式Ⅲ－1(女子)'!$D$19:$D$89,'様式Ⅲ－1(女子)'!$J$19:$J$89)</f>
        <v>0</v>
      </c>
    </row>
    <row r="4647" spans="1:9">
      <c r="A4647" s="265">
        <v>6646</v>
      </c>
      <c r="I4647" s="28">
        <f>_xlfn.XLOOKUP(C4647,'様式Ⅲ－1(女子)'!$D$19:$D$89,'様式Ⅲ－1(女子)'!$J$19:$J$89)</f>
        <v>0</v>
      </c>
    </row>
    <row r="4648" spans="1:9">
      <c r="A4648" s="265">
        <v>6647</v>
      </c>
      <c r="I4648" s="28">
        <f>_xlfn.XLOOKUP(C4648,'様式Ⅲ－1(女子)'!$D$19:$D$89,'様式Ⅲ－1(女子)'!$J$19:$J$89)</f>
        <v>0</v>
      </c>
    </row>
    <row r="4649" spans="1:9">
      <c r="A4649" s="265">
        <v>6648</v>
      </c>
      <c r="I4649" s="28">
        <f>_xlfn.XLOOKUP(C4649,'様式Ⅲ－1(女子)'!$D$19:$D$89,'様式Ⅲ－1(女子)'!$J$19:$J$89)</f>
        <v>0</v>
      </c>
    </row>
    <row r="4650" spans="1:9">
      <c r="A4650" s="265">
        <v>6649</v>
      </c>
      <c r="I4650" s="28">
        <f>_xlfn.XLOOKUP(C4650,'様式Ⅲ－1(女子)'!$D$19:$D$89,'様式Ⅲ－1(女子)'!$J$19:$J$89)</f>
        <v>0</v>
      </c>
    </row>
    <row r="4651" spans="1:9">
      <c r="A4651" s="265">
        <v>6650</v>
      </c>
      <c r="I4651" s="28">
        <f>_xlfn.XLOOKUP(C4651,'様式Ⅲ－1(女子)'!$D$19:$D$89,'様式Ⅲ－1(女子)'!$J$19:$J$89)</f>
        <v>0</v>
      </c>
    </row>
    <row r="4652" spans="1:9">
      <c r="A4652" s="265">
        <v>6651</v>
      </c>
      <c r="I4652" s="28">
        <f>_xlfn.XLOOKUP(C4652,'様式Ⅲ－1(女子)'!$D$19:$D$89,'様式Ⅲ－1(女子)'!$J$19:$J$89)</f>
        <v>0</v>
      </c>
    </row>
    <row r="4653" spans="1:9">
      <c r="A4653" s="265">
        <v>6652</v>
      </c>
      <c r="I4653" s="28">
        <f>_xlfn.XLOOKUP(C4653,'様式Ⅲ－1(女子)'!$D$19:$D$89,'様式Ⅲ－1(女子)'!$J$19:$J$89)</f>
        <v>0</v>
      </c>
    </row>
    <row r="4654" spans="1:9">
      <c r="A4654" s="265">
        <v>6653</v>
      </c>
      <c r="I4654" s="28">
        <f>_xlfn.XLOOKUP(C4654,'様式Ⅲ－1(女子)'!$D$19:$D$89,'様式Ⅲ－1(女子)'!$J$19:$J$89)</f>
        <v>0</v>
      </c>
    </row>
    <row r="4655" spans="1:9">
      <c r="A4655" s="265">
        <v>6654</v>
      </c>
      <c r="I4655" s="28">
        <f>_xlfn.XLOOKUP(C4655,'様式Ⅲ－1(女子)'!$D$19:$D$89,'様式Ⅲ－1(女子)'!$J$19:$J$89)</f>
        <v>0</v>
      </c>
    </row>
    <row r="4656" spans="1:9">
      <c r="A4656" s="265">
        <v>6655</v>
      </c>
      <c r="I4656" s="28">
        <f>_xlfn.XLOOKUP(C4656,'様式Ⅲ－1(女子)'!$D$19:$D$89,'様式Ⅲ－1(女子)'!$J$19:$J$89)</f>
        <v>0</v>
      </c>
    </row>
    <row r="4657" spans="1:9">
      <c r="A4657" s="265">
        <v>6656</v>
      </c>
      <c r="I4657" s="28">
        <f>_xlfn.XLOOKUP(C4657,'様式Ⅲ－1(女子)'!$D$19:$D$89,'様式Ⅲ－1(女子)'!$J$19:$J$89)</f>
        <v>0</v>
      </c>
    </row>
    <row r="4658" spans="1:9">
      <c r="A4658" s="265">
        <v>6657</v>
      </c>
      <c r="I4658" s="28">
        <f>_xlfn.XLOOKUP(C4658,'様式Ⅲ－1(女子)'!$D$19:$D$89,'様式Ⅲ－1(女子)'!$J$19:$J$89)</f>
        <v>0</v>
      </c>
    </row>
    <row r="4659" spans="1:9">
      <c r="A4659" s="265">
        <v>6658</v>
      </c>
      <c r="I4659" s="28">
        <f>_xlfn.XLOOKUP(C4659,'様式Ⅲ－1(女子)'!$D$19:$D$89,'様式Ⅲ－1(女子)'!$J$19:$J$89)</f>
        <v>0</v>
      </c>
    </row>
    <row r="4660" spans="1:9">
      <c r="A4660" s="265">
        <v>6659</v>
      </c>
      <c r="I4660" s="28">
        <f>_xlfn.XLOOKUP(C4660,'様式Ⅲ－1(女子)'!$D$19:$D$89,'様式Ⅲ－1(女子)'!$J$19:$J$89)</f>
        <v>0</v>
      </c>
    </row>
    <row r="4661" spans="1:9">
      <c r="A4661" s="265">
        <v>6660</v>
      </c>
      <c r="I4661" s="28">
        <f>_xlfn.XLOOKUP(C4661,'様式Ⅲ－1(女子)'!$D$19:$D$89,'様式Ⅲ－1(女子)'!$J$19:$J$89)</f>
        <v>0</v>
      </c>
    </row>
    <row r="4662" spans="1:9">
      <c r="A4662" s="265">
        <v>6661</v>
      </c>
      <c r="I4662" s="28">
        <f>_xlfn.XLOOKUP(C4662,'様式Ⅲ－1(女子)'!$D$19:$D$89,'様式Ⅲ－1(女子)'!$J$19:$J$89)</f>
        <v>0</v>
      </c>
    </row>
    <row r="4663" spans="1:9">
      <c r="A4663" s="265">
        <v>6662</v>
      </c>
      <c r="I4663" s="28">
        <f>_xlfn.XLOOKUP(C4663,'様式Ⅲ－1(女子)'!$D$19:$D$89,'様式Ⅲ－1(女子)'!$J$19:$J$89)</f>
        <v>0</v>
      </c>
    </row>
    <row r="4664" spans="1:9">
      <c r="A4664" s="265">
        <v>6663</v>
      </c>
      <c r="I4664" s="28">
        <f>_xlfn.XLOOKUP(C4664,'様式Ⅲ－1(女子)'!$D$19:$D$89,'様式Ⅲ－1(女子)'!$J$19:$J$89)</f>
        <v>0</v>
      </c>
    </row>
    <row r="4665" spans="1:9">
      <c r="A4665" s="265">
        <v>6664</v>
      </c>
      <c r="I4665" s="28">
        <f>_xlfn.XLOOKUP(C4665,'様式Ⅲ－1(女子)'!$D$19:$D$89,'様式Ⅲ－1(女子)'!$J$19:$J$89)</f>
        <v>0</v>
      </c>
    </row>
    <row r="4666" spans="1:9">
      <c r="A4666" s="265">
        <v>6665</v>
      </c>
      <c r="I4666" s="28">
        <f>_xlfn.XLOOKUP(C4666,'様式Ⅲ－1(女子)'!$D$19:$D$89,'様式Ⅲ－1(女子)'!$J$19:$J$89)</f>
        <v>0</v>
      </c>
    </row>
    <row r="4667" spans="1:9">
      <c r="A4667" s="265">
        <v>6666</v>
      </c>
      <c r="I4667" s="28">
        <f>_xlfn.XLOOKUP(C4667,'様式Ⅲ－1(女子)'!$D$19:$D$89,'様式Ⅲ－1(女子)'!$J$19:$J$89)</f>
        <v>0</v>
      </c>
    </row>
    <row r="4668" spans="1:9">
      <c r="A4668" s="265">
        <v>6667</v>
      </c>
      <c r="I4668" s="28">
        <f>_xlfn.XLOOKUP(C4668,'様式Ⅲ－1(女子)'!$D$19:$D$89,'様式Ⅲ－1(女子)'!$J$19:$J$89)</f>
        <v>0</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S54"/>
  <sheetViews>
    <sheetView topLeftCell="B1" zoomScale="80" zoomScaleNormal="80" zoomScaleSheetLayoutView="80" workbookViewId="0">
      <selection activeCell="B2" sqref="B2:L3"/>
    </sheetView>
  </sheetViews>
  <sheetFormatPr defaultColWidth="9" defaultRowHeight="13.5"/>
  <cols>
    <col min="1" max="1" width="5" style="15" hidden="1" customWidth="1"/>
    <col min="2" max="2" width="7.125" style="15" customWidth="1"/>
    <col min="3" max="3" width="10.125" style="15" customWidth="1"/>
    <col min="4" max="5" width="9" style="15"/>
    <col min="6" max="6" width="21.875" style="15" customWidth="1"/>
    <col min="7" max="7" width="10" style="15" customWidth="1"/>
    <col min="8" max="8" width="8.125" style="15" customWidth="1"/>
    <col min="9" max="9" width="10" style="15" customWidth="1"/>
    <col min="10" max="10" width="9" style="15"/>
    <col min="11" max="11" width="9" style="15" customWidth="1"/>
    <col min="12" max="12" width="7.5" style="15" customWidth="1"/>
    <col min="13" max="16" width="9.125" style="15" hidden="1" customWidth="1"/>
    <col min="17" max="18" width="9" style="15" hidden="1" customWidth="1"/>
    <col min="19" max="19" width="9" style="15" customWidth="1"/>
    <col min="20" max="16384" width="9" style="15"/>
  </cols>
  <sheetData>
    <row r="1" spans="2:19">
      <c r="L1" s="94" t="s">
        <v>45</v>
      </c>
    </row>
    <row r="2" spans="2:19" ht="13.5" customHeight="1">
      <c r="B2" s="628" t="s">
        <v>3763</v>
      </c>
      <c r="C2" s="628"/>
      <c r="D2" s="628"/>
      <c r="E2" s="628"/>
      <c r="F2" s="628"/>
      <c r="G2" s="628"/>
      <c r="H2" s="628"/>
      <c r="I2" s="628"/>
      <c r="J2" s="628"/>
      <c r="K2" s="628"/>
      <c r="L2" s="628"/>
      <c r="M2" s="95"/>
      <c r="N2" s="95"/>
      <c r="O2" s="95"/>
      <c r="P2" s="95"/>
      <c r="Q2" s="95"/>
    </row>
    <row r="3" spans="2:19" ht="13.5" customHeight="1">
      <c r="B3" s="628"/>
      <c r="C3" s="628"/>
      <c r="D3" s="628"/>
      <c r="E3" s="628"/>
      <c r="F3" s="628"/>
      <c r="G3" s="628"/>
      <c r="H3" s="628"/>
      <c r="I3" s="628"/>
      <c r="J3" s="628"/>
      <c r="K3" s="628"/>
      <c r="L3" s="628"/>
      <c r="M3" s="95"/>
      <c r="N3" s="95"/>
      <c r="O3" s="95"/>
      <c r="P3" s="95"/>
      <c r="Q3" s="95"/>
    </row>
    <row r="4" spans="2:19" ht="13.5" customHeight="1">
      <c r="B4" s="629" t="s">
        <v>46</v>
      </c>
      <c r="C4" s="629"/>
      <c r="D4" s="629"/>
      <c r="E4" s="629"/>
      <c r="F4" s="629"/>
      <c r="G4" s="629"/>
      <c r="H4" s="629"/>
      <c r="I4" s="629"/>
      <c r="J4" s="629"/>
      <c r="K4" s="629"/>
      <c r="L4" s="629"/>
    </row>
    <row r="5" spans="2:19" ht="13.5" customHeight="1">
      <c r="B5" s="629"/>
      <c r="C5" s="629"/>
      <c r="D5" s="629"/>
      <c r="E5" s="629"/>
      <c r="F5" s="629"/>
      <c r="G5" s="629"/>
      <c r="H5" s="629"/>
      <c r="I5" s="629"/>
      <c r="J5" s="629"/>
      <c r="K5" s="629"/>
      <c r="L5" s="629"/>
    </row>
    <row r="6" spans="2:19">
      <c r="C6" s="96"/>
      <c r="D6" s="96"/>
      <c r="E6" s="96"/>
      <c r="F6" s="96"/>
      <c r="G6" s="96"/>
      <c r="H6" s="96"/>
      <c r="I6" s="96"/>
      <c r="J6" s="96"/>
    </row>
    <row r="7" spans="2:19" ht="15" customHeight="1">
      <c r="B7" s="633" t="s">
        <v>47</v>
      </c>
      <c r="C7" s="633"/>
      <c r="D7" s="630">
        <f>基本情報登録!D8</f>
        <v>0</v>
      </c>
      <c r="E7" s="630"/>
      <c r="F7" s="630"/>
      <c r="G7" s="630"/>
      <c r="H7" s="630"/>
      <c r="I7" s="630"/>
      <c r="J7" s="630"/>
      <c r="K7" s="630"/>
      <c r="L7" s="630"/>
    </row>
    <row r="8" spans="2:19" ht="15" customHeight="1">
      <c r="B8" s="634"/>
      <c r="C8" s="634"/>
      <c r="D8" s="631"/>
      <c r="E8" s="631"/>
      <c r="F8" s="631"/>
      <c r="G8" s="631"/>
      <c r="H8" s="631"/>
      <c r="I8" s="631"/>
      <c r="J8" s="631"/>
      <c r="K8" s="631"/>
      <c r="L8" s="631"/>
      <c r="O8" s="15">
        <f>基本情報登録!D8</f>
        <v>0</v>
      </c>
      <c r="Q8" s="15">
        <v>47</v>
      </c>
      <c r="R8" t="s">
        <v>48</v>
      </c>
      <c r="S8"/>
    </row>
    <row r="9" spans="2:19" ht="12" customHeight="1">
      <c r="C9" s="97"/>
      <c r="D9" s="97"/>
      <c r="Q9" s="15">
        <v>46</v>
      </c>
      <c r="R9" t="s">
        <v>49</v>
      </c>
      <c r="S9"/>
    </row>
    <row r="10" spans="2:19" ht="15" customHeight="1">
      <c r="B10" s="589" t="s">
        <v>50</v>
      </c>
      <c r="C10" s="589"/>
      <c r="D10" s="621" t="str">
        <f>IF(基本情報登録!D19&gt;0,基本情報登録!D19,"")</f>
        <v/>
      </c>
      <c r="E10" s="621"/>
      <c r="F10" s="621"/>
      <c r="G10" s="621"/>
      <c r="H10" s="621"/>
      <c r="I10" s="621"/>
      <c r="J10" s="621"/>
      <c r="K10" s="621"/>
      <c r="L10" s="621"/>
      <c r="Q10" s="15">
        <v>45</v>
      </c>
      <c r="R10" t="s">
        <v>51</v>
      </c>
      <c r="S10"/>
    </row>
    <row r="11" spans="2:19" ht="15" customHeight="1">
      <c r="B11" s="590"/>
      <c r="C11" s="590"/>
      <c r="D11" s="622"/>
      <c r="E11" s="622"/>
      <c r="F11" s="622"/>
      <c r="G11" s="622"/>
      <c r="H11" s="622"/>
      <c r="I11" s="622"/>
      <c r="J11" s="622"/>
      <c r="K11" s="622"/>
      <c r="L11" s="622"/>
      <c r="Q11" s="15">
        <v>44</v>
      </c>
      <c r="R11" t="s">
        <v>53</v>
      </c>
      <c r="S11"/>
    </row>
    <row r="12" spans="2:19" ht="8.25" customHeight="1">
      <c r="C12" s="97"/>
      <c r="D12" s="118"/>
      <c r="E12" s="107"/>
      <c r="F12" s="107"/>
      <c r="G12" s="107"/>
      <c r="H12" s="107"/>
      <c r="I12" s="107"/>
      <c r="J12" s="107"/>
      <c r="K12" s="107"/>
      <c r="L12" s="107"/>
      <c r="Q12" s="15">
        <v>43</v>
      </c>
      <c r="R12" t="s">
        <v>54</v>
      </c>
      <c r="S12"/>
    </row>
    <row r="13" spans="2:19" ht="15" customHeight="1">
      <c r="B13" s="589" t="s">
        <v>55</v>
      </c>
      <c r="C13" s="589"/>
      <c r="D13" s="623"/>
      <c r="E13" s="623"/>
      <c r="F13" s="623"/>
      <c r="G13" s="623"/>
      <c r="H13" s="623"/>
      <c r="I13" s="623"/>
      <c r="J13" s="623"/>
      <c r="K13" s="623"/>
      <c r="L13" s="623"/>
      <c r="Q13" s="15">
        <v>42</v>
      </c>
      <c r="R13" t="s">
        <v>56</v>
      </c>
      <c r="S13"/>
    </row>
    <row r="14" spans="2:19" ht="15" customHeight="1">
      <c r="B14" s="590"/>
      <c r="C14" s="590"/>
      <c r="D14" s="624"/>
      <c r="E14" s="624"/>
      <c r="F14" s="624"/>
      <c r="G14" s="624"/>
      <c r="H14" s="624"/>
      <c r="I14" s="624"/>
      <c r="J14" s="624"/>
      <c r="K14" s="624"/>
      <c r="L14" s="624"/>
      <c r="Q14" s="15">
        <v>41</v>
      </c>
      <c r="R14" t="s">
        <v>57</v>
      </c>
      <c r="S14"/>
    </row>
    <row r="15" spans="2:19" ht="14.25">
      <c r="C15" s="97"/>
      <c r="D15" s="118"/>
      <c r="E15" s="107"/>
      <c r="F15" s="107"/>
      <c r="G15" s="107"/>
      <c r="H15" s="107"/>
      <c r="I15" s="107"/>
      <c r="J15" s="107"/>
      <c r="K15" s="107"/>
      <c r="L15" s="107"/>
      <c r="Q15" s="15">
        <v>40</v>
      </c>
      <c r="R15" t="s">
        <v>58</v>
      </c>
      <c r="S15"/>
    </row>
    <row r="16" spans="2:19" ht="15" customHeight="1">
      <c r="B16" s="589" t="s">
        <v>59</v>
      </c>
      <c r="C16" s="589"/>
      <c r="D16" s="625" t="str">
        <f>IF(基本情報登録!D24&gt;0,基本情報登録!D24,"")</f>
        <v/>
      </c>
      <c r="E16" s="625"/>
      <c r="F16" s="625"/>
      <c r="G16" s="625"/>
      <c r="H16" s="625"/>
      <c r="I16" s="625"/>
      <c r="J16" s="625"/>
      <c r="K16" s="625"/>
      <c r="L16" s="625"/>
      <c r="Q16" s="15">
        <v>39</v>
      </c>
      <c r="R16" t="s">
        <v>60</v>
      </c>
      <c r="S16"/>
    </row>
    <row r="17" spans="2:19" ht="15" customHeight="1">
      <c r="B17" s="590"/>
      <c r="C17" s="590"/>
      <c r="D17" s="626"/>
      <c r="E17" s="626"/>
      <c r="F17" s="626"/>
      <c r="G17" s="626"/>
      <c r="H17" s="626"/>
      <c r="I17" s="626"/>
      <c r="J17" s="626"/>
      <c r="K17" s="626"/>
      <c r="L17" s="626"/>
      <c r="Q17" s="15">
        <v>38</v>
      </c>
      <c r="R17" t="s">
        <v>61</v>
      </c>
      <c r="S17"/>
    </row>
    <row r="18" spans="2:19" ht="11.25" customHeight="1">
      <c r="D18" s="107"/>
      <c r="E18" s="107"/>
      <c r="F18" s="107"/>
      <c r="G18" s="107"/>
      <c r="H18" s="107"/>
      <c r="I18" s="107"/>
      <c r="J18" s="107"/>
      <c r="K18" s="107"/>
      <c r="L18" s="107"/>
      <c r="Q18" s="15">
        <v>37</v>
      </c>
      <c r="R18" t="s">
        <v>62</v>
      </c>
      <c r="S18"/>
    </row>
    <row r="19" spans="2:19" ht="15" hidden="1" customHeight="1">
      <c r="D19" s="108" t="s">
        <v>63</v>
      </c>
      <c r="E19" s="142"/>
      <c r="F19" s="143" t="s">
        <v>64</v>
      </c>
      <c r="G19" s="142"/>
      <c r="H19" s="144" t="s">
        <v>65</v>
      </c>
      <c r="I19" s="142" t="s">
        <v>66</v>
      </c>
      <c r="J19" s="142"/>
      <c r="K19" s="143" t="s">
        <v>64</v>
      </c>
      <c r="L19" s="145"/>
      <c r="Q19" s="15">
        <v>36</v>
      </c>
      <c r="R19" t="s">
        <v>67</v>
      </c>
      <c r="S19"/>
    </row>
    <row r="20" spans="2:19" ht="23.25" hidden="1" customHeight="1">
      <c r="B20" s="589" t="s">
        <v>68</v>
      </c>
      <c r="C20" s="589"/>
      <c r="D20" s="608"/>
      <c r="E20" s="608"/>
      <c r="F20" s="608"/>
      <c r="G20" s="606"/>
      <c r="H20" s="606"/>
      <c r="I20" s="606"/>
      <c r="J20" s="606"/>
      <c r="K20" s="606"/>
      <c r="L20" s="140" t="s">
        <v>69</v>
      </c>
      <c r="Q20" s="15">
        <v>35</v>
      </c>
      <c r="R20" t="s">
        <v>70</v>
      </c>
      <c r="S20"/>
    </row>
    <row r="21" spans="2:19" ht="23.25" hidden="1" customHeight="1">
      <c r="B21" s="590"/>
      <c r="C21" s="590"/>
      <c r="D21" s="607"/>
      <c r="E21" s="607"/>
      <c r="F21" s="607"/>
      <c r="G21" s="607"/>
      <c r="H21" s="607"/>
      <c r="I21" s="607"/>
      <c r="J21" s="607"/>
      <c r="K21" s="607"/>
      <c r="L21" s="607"/>
      <c r="Q21" s="15">
        <v>34</v>
      </c>
      <c r="R21" t="s">
        <v>71</v>
      </c>
      <c r="S21"/>
    </row>
    <row r="22" spans="2:19" ht="27" customHeight="1">
      <c r="Q22" s="15">
        <v>33</v>
      </c>
      <c r="R22" t="s">
        <v>72</v>
      </c>
      <c r="S22"/>
    </row>
    <row r="23" spans="2:19">
      <c r="Q23" s="15">
        <v>32</v>
      </c>
      <c r="R23" t="s">
        <v>73</v>
      </c>
      <c r="S23"/>
    </row>
    <row r="24" spans="2:19" ht="14.25">
      <c r="C24" s="591" t="s">
        <v>74</v>
      </c>
      <c r="D24" s="592" t="s">
        <v>75</v>
      </c>
      <c r="E24" s="593"/>
      <c r="F24" s="594"/>
      <c r="G24" s="598" t="s">
        <v>76</v>
      </c>
      <c r="H24" s="600" t="str">
        <f>IF(O8&gt;0,VLOOKUP(O8,'加盟校情報&amp;大会設定'!A3:D50,4,0),"")</f>
        <v/>
      </c>
      <c r="I24" s="601"/>
      <c r="J24" s="601"/>
      <c r="K24" s="602"/>
      <c r="L24" s="101"/>
      <c r="Q24" s="15">
        <v>31</v>
      </c>
      <c r="R24" t="s">
        <v>77</v>
      </c>
      <c r="S24"/>
    </row>
    <row r="25" spans="2:19" ht="18.75" customHeight="1">
      <c r="C25" s="591"/>
      <c r="D25" s="595"/>
      <c r="E25" s="596"/>
      <c r="F25" s="597"/>
      <c r="G25" s="599"/>
      <c r="H25" s="603"/>
      <c r="I25" s="604"/>
      <c r="J25" s="604"/>
      <c r="K25" s="605"/>
      <c r="L25" s="101"/>
      <c r="Q25" s="15">
        <v>30</v>
      </c>
      <c r="R25" t="s">
        <v>78</v>
      </c>
      <c r="S25"/>
    </row>
    <row r="26" spans="2:19" ht="13.5" customHeight="1">
      <c r="C26" s="609"/>
      <c r="D26" s="611" t="s">
        <v>3302</v>
      </c>
      <c r="E26" s="580"/>
      <c r="F26" s="581"/>
      <c r="G26" s="585" t="s">
        <v>79</v>
      </c>
      <c r="H26" s="585" t="s">
        <v>80</v>
      </c>
      <c r="I26" s="585" t="s">
        <v>81</v>
      </c>
      <c r="J26" s="612" t="s">
        <v>2848</v>
      </c>
      <c r="K26" s="613"/>
      <c r="L26" s="109"/>
      <c r="Q26" s="15">
        <v>29</v>
      </c>
      <c r="R26" t="s">
        <v>83</v>
      </c>
      <c r="S26"/>
    </row>
    <row r="27" spans="2:19">
      <c r="C27" s="610"/>
      <c r="D27" s="582"/>
      <c r="E27" s="583"/>
      <c r="F27" s="584"/>
      <c r="G27" s="586"/>
      <c r="H27" s="586"/>
      <c r="I27" s="586"/>
      <c r="J27" s="614"/>
      <c r="K27" s="615"/>
      <c r="L27" s="109"/>
      <c r="Q27" s="15">
        <v>28</v>
      </c>
      <c r="R27" t="s">
        <v>84</v>
      </c>
      <c r="S27"/>
    </row>
    <row r="28" spans="2:19" ht="18" customHeight="1">
      <c r="C28" s="585">
        <v>1</v>
      </c>
      <c r="D28" s="579" t="str">
        <f>IF('様式Ⅲ－1(男子)'!T6&lt;&gt;"",'様式Ⅲ－1(男子)'!E19,"")</f>
        <v/>
      </c>
      <c r="E28" s="580"/>
      <c r="F28" s="581"/>
      <c r="G28" s="587" t="str">
        <f>IF('様式Ⅲ－1(男子)'!T6&lt;&gt;"",'様式Ⅲ－1(男子)'!C19,"")</f>
        <v/>
      </c>
      <c r="H28" s="585" t="str">
        <f>IF('様式Ⅲ－1(男子)'!T6&lt;&gt;"",'様式Ⅲ－1(男子)'!F19,"")</f>
        <v/>
      </c>
      <c r="I28" s="585" t="str">
        <f>IF('様式Ⅲ－1(男子)'!T6&lt;&gt;"",'様式Ⅲ－1(男子)'!F20,"")</f>
        <v/>
      </c>
      <c r="J28" s="575" t="str">
        <f>IF('様式Ⅲ－1(男子)'!$T$6&lt;&gt;"",'様式Ⅲ－1(男子)'!P19,"")</f>
        <v/>
      </c>
      <c r="K28" s="576"/>
      <c r="L28" s="102"/>
      <c r="Q28" s="15">
        <v>27</v>
      </c>
      <c r="R28" t="s">
        <v>85</v>
      </c>
      <c r="S28"/>
    </row>
    <row r="29" spans="2:19" ht="18" customHeight="1">
      <c r="C29" s="586"/>
      <c r="D29" s="582" t="str">
        <f>IF('様式Ⅲ－1(男子)'!T6&lt;&gt;"",'様式Ⅲ－1(男子)'!D19,"")</f>
        <v/>
      </c>
      <c r="E29" s="583"/>
      <c r="F29" s="584"/>
      <c r="G29" s="588"/>
      <c r="H29" s="586"/>
      <c r="I29" s="586"/>
      <c r="J29" s="577"/>
      <c r="K29" s="578"/>
      <c r="L29" s="102"/>
      <c r="Q29" s="15">
        <v>26</v>
      </c>
      <c r="R29" t="s">
        <v>86</v>
      </c>
      <c r="S29"/>
    </row>
    <row r="30" spans="2:19" ht="18" customHeight="1">
      <c r="C30" s="585">
        <v>2</v>
      </c>
      <c r="D30" s="579" t="str">
        <f>IF('様式Ⅲ－1(男子)'!T6&lt;&gt;"",'様式Ⅲ－1(男子)'!E22,"")</f>
        <v/>
      </c>
      <c r="E30" s="580"/>
      <c r="F30" s="581"/>
      <c r="G30" s="587" t="str">
        <f>IF('様式Ⅲ－1(男子)'!T6&lt;&gt;"",'様式Ⅲ－1(男子)'!C22,"")</f>
        <v/>
      </c>
      <c r="H30" s="585" t="str">
        <f>IF('様式Ⅲ－1(男子)'!T6&lt;&gt;"",'様式Ⅲ－1(男子)'!F22,"")</f>
        <v/>
      </c>
      <c r="I30" s="585" t="str">
        <f>IF('様式Ⅲ－1(男子)'!T6&lt;&gt;"",'様式Ⅲ－1(男子)'!F23,"")</f>
        <v/>
      </c>
      <c r="J30" s="575" t="str">
        <f>IF('様式Ⅲ－1(男子)'!$T$6&lt;&gt;"",'様式Ⅲ－1(男子)'!P22,"")</f>
        <v/>
      </c>
      <c r="K30" s="576"/>
      <c r="L30" s="102"/>
      <c r="Q30" s="15">
        <v>25</v>
      </c>
      <c r="R30" t="s">
        <v>87</v>
      </c>
      <c r="S30"/>
    </row>
    <row r="31" spans="2:19" ht="18" customHeight="1">
      <c r="C31" s="586"/>
      <c r="D31" s="582" t="str">
        <f>IF('様式Ⅲ－1(男子)'!T6&lt;&gt;"",'様式Ⅲ－1(男子)'!D22,"")</f>
        <v/>
      </c>
      <c r="E31" s="583"/>
      <c r="F31" s="584"/>
      <c r="G31" s="588"/>
      <c r="H31" s="586"/>
      <c r="I31" s="586"/>
      <c r="J31" s="577"/>
      <c r="K31" s="578"/>
      <c r="L31" s="102"/>
      <c r="Q31" s="15">
        <v>24</v>
      </c>
      <c r="R31" t="s">
        <v>88</v>
      </c>
      <c r="S31"/>
    </row>
    <row r="32" spans="2:19" ht="18" customHeight="1">
      <c r="C32" s="585">
        <v>3</v>
      </c>
      <c r="D32" s="579" t="str">
        <f>IF('様式Ⅲ－1(男子)'!T6&lt;&gt;"",'様式Ⅲ－1(男子)'!E25,"")</f>
        <v/>
      </c>
      <c r="E32" s="580"/>
      <c r="F32" s="581"/>
      <c r="G32" s="587" t="str">
        <f>IF('様式Ⅲ－1(男子)'!T6&lt;&gt;"",'様式Ⅲ－1(男子)'!C25,"")</f>
        <v/>
      </c>
      <c r="H32" s="585" t="str">
        <f>IF('様式Ⅲ－1(男子)'!T6&lt;&gt;"",'様式Ⅲ－1(男子)'!F25,"")</f>
        <v/>
      </c>
      <c r="I32" s="585" t="str">
        <f>IF('様式Ⅲ－1(男子)'!T6&lt;&gt;"",'様式Ⅲ－1(男子)'!F26,"")</f>
        <v/>
      </c>
      <c r="J32" s="575" t="str">
        <f>IF('様式Ⅲ－1(男子)'!$T$6&lt;&gt;"",'様式Ⅲ－1(男子)'!P25,"")</f>
        <v/>
      </c>
      <c r="K32" s="576"/>
      <c r="L32" s="102"/>
      <c r="Q32" s="15">
        <v>23</v>
      </c>
      <c r="R32" t="s">
        <v>89</v>
      </c>
      <c r="S32"/>
    </row>
    <row r="33" spans="3:19" ht="18" customHeight="1">
      <c r="C33" s="586"/>
      <c r="D33" s="582" t="str">
        <f>IF('様式Ⅲ－1(男子)'!T6&lt;&gt;"",'様式Ⅲ－1(男子)'!D25,"")</f>
        <v/>
      </c>
      <c r="E33" s="583"/>
      <c r="F33" s="584"/>
      <c r="G33" s="588"/>
      <c r="H33" s="586"/>
      <c r="I33" s="586"/>
      <c r="J33" s="577"/>
      <c r="K33" s="578"/>
      <c r="L33" s="102"/>
      <c r="Q33" s="15">
        <v>22</v>
      </c>
      <c r="R33" t="s">
        <v>90</v>
      </c>
      <c r="S33"/>
    </row>
    <row r="34" spans="3:19" ht="18" customHeight="1">
      <c r="C34" s="585">
        <v>4</v>
      </c>
      <c r="D34" s="579" t="str">
        <f>IF('様式Ⅲ－1(男子)'!T6&lt;&gt;"",'様式Ⅲ－1(男子)'!E28,"")</f>
        <v/>
      </c>
      <c r="E34" s="580"/>
      <c r="F34" s="581"/>
      <c r="G34" s="587" t="str">
        <f>IF('様式Ⅲ－1(男子)'!T6&lt;&gt;"",'様式Ⅲ－1(男子)'!C28,"")</f>
        <v/>
      </c>
      <c r="H34" s="585" t="str">
        <f>IF('様式Ⅲ－1(男子)'!T6&lt;&gt;"",'様式Ⅲ－1(男子)'!F28,"")</f>
        <v/>
      </c>
      <c r="I34" s="585" t="str">
        <f>IF('様式Ⅲ－1(男子)'!T6&lt;&gt;"",'様式Ⅲ－1(男子)'!F29,"")</f>
        <v/>
      </c>
      <c r="J34" s="575" t="str">
        <f>IF('様式Ⅲ－1(男子)'!$T$6&lt;&gt;"",'様式Ⅲ－1(男子)'!P28,"")</f>
        <v/>
      </c>
      <c r="K34" s="576"/>
      <c r="L34" s="102"/>
      <c r="Q34" s="15">
        <v>21</v>
      </c>
      <c r="R34" t="s">
        <v>91</v>
      </c>
      <c r="S34"/>
    </row>
    <row r="35" spans="3:19" ht="18" customHeight="1">
      <c r="C35" s="586"/>
      <c r="D35" s="582" t="str">
        <f>IF('様式Ⅲ－1(男子)'!T6&lt;&gt;"",'様式Ⅲ－1(男子)'!D28,"")</f>
        <v/>
      </c>
      <c r="E35" s="583"/>
      <c r="F35" s="584"/>
      <c r="G35" s="588"/>
      <c r="H35" s="586"/>
      <c r="I35" s="586"/>
      <c r="J35" s="577"/>
      <c r="K35" s="578"/>
      <c r="L35" s="102"/>
      <c r="Q35" s="15">
        <v>20</v>
      </c>
      <c r="R35" t="s">
        <v>92</v>
      </c>
      <c r="S35"/>
    </row>
    <row r="36" spans="3:19" ht="18" customHeight="1">
      <c r="C36" s="585">
        <v>5</v>
      </c>
      <c r="D36" s="579" t="str">
        <f>IF('様式Ⅲ－1(男子)'!T6&lt;&gt;"",'様式Ⅲ－1(男子)'!E31,"")</f>
        <v/>
      </c>
      <c r="E36" s="580"/>
      <c r="F36" s="581"/>
      <c r="G36" s="587" t="str">
        <f>IF('様式Ⅲ－1(男子)'!T6&lt;&gt;"",'様式Ⅲ－1(男子)'!C31,"")</f>
        <v/>
      </c>
      <c r="H36" s="585" t="str">
        <f>IF('様式Ⅲ－1(男子)'!T6&lt;&gt;"",'様式Ⅲ－1(男子)'!F31,"")</f>
        <v/>
      </c>
      <c r="I36" s="585" t="str">
        <f>IF('様式Ⅲ－1(男子)'!T6&lt;&gt;"",'様式Ⅲ－1(男子)'!F32,"")</f>
        <v/>
      </c>
      <c r="J36" s="575" t="str">
        <f>IF('様式Ⅲ－1(男子)'!$T$6&lt;&gt;"",'様式Ⅲ－1(男子)'!P31,"")</f>
        <v/>
      </c>
      <c r="K36" s="576"/>
      <c r="L36" s="102"/>
      <c r="Q36" s="15">
        <v>19</v>
      </c>
      <c r="R36" t="s">
        <v>93</v>
      </c>
      <c r="S36"/>
    </row>
    <row r="37" spans="3:19" ht="18" customHeight="1">
      <c r="C37" s="586"/>
      <c r="D37" s="582" t="str">
        <f>IF('様式Ⅲ－1(男子)'!T6&lt;&gt;"",'様式Ⅲ－1(男子)'!D31,"")</f>
        <v/>
      </c>
      <c r="E37" s="583"/>
      <c r="F37" s="584"/>
      <c r="G37" s="588"/>
      <c r="H37" s="586"/>
      <c r="I37" s="586"/>
      <c r="J37" s="577"/>
      <c r="K37" s="578"/>
      <c r="L37" s="102"/>
      <c r="Q37" s="15">
        <v>18</v>
      </c>
      <c r="R37" t="s">
        <v>94</v>
      </c>
      <c r="S37"/>
    </row>
    <row r="38" spans="3:19" ht="18" customHeight="1">
      <c r="C38" s="585">
        <v>6</v>
      </c>
      <c r="D38" s="579" t="str">
        <f>IF('様式Ⅲ－1(男子)'!T6&lt;&gt;"",'様式Ⅲ－1(男子)'!E34,"")</f>
        <v/>
      </c>
      <c r="E38" s="580"/>
      <c r="F38" s="581"/>
      <c r="G38" s="587" t="str">
        <f>IF('様式Ⅲ－1(男子)'!T6&lt;&gt;"",'様式Ⅲ－1(男子)'!C34,"")</f>
        <v/>
      </c>
      <c r="H38" s="585" t="str">
        <f>IF('様式Ⅲ－1(男子)'!T6&lt;&gt;"",'様式Ⅲ－1(男子)'!F34,"")</f>
        <v/>
      </c>
      <c r="I38" s="585" t="str">
        <f>IF('様式Ⅲ－1(男子)'!T6&lt;&gt;"",'様式Ⅲ－1(男子)'!F35,"")</f>
        <v/>
      </c>
      <c r="J38" s="575" t="str">
        <f>IF('様式Ⅲ－1(男子)'!$T$6&lt;&gt;"",'様式Ⅲ－1(男子)'!P34,"")</f>
        <v/>
      </c>
      <c r="K38" s="576"/>
      <c r="L38" s="102"/>
      <c r="Q38" s="15">
        <v>17</v>
      </c>
      <c r="R38" t="s">
        <v>95</v>
      </c>
      <c r="S38"/>
    </row>
    <row r="39" spans="3:19" ht="18" customHeight="1">
      <c r="C39" s="586"/>
      <c r="D39" s="582" t="str">
        <f>IF('様式Ⅲ－1(男子)'!T6&lt;&gt;"",'様式Ⅲ－1(男子)'!D34,"")</f>
        <v/>
      </c>
      <c r="E39" s="583"/>
      <c r="F39" s="584"/>
      <c r="G39" s="588"/>
      <c r="H39" s="586"/>
      <c r="I39" s="586"/>
      <c r="J39" s="577"/>
      <c r="K39" s="578"/>
      <c r="L39" s="102"/>
      <c r="Q39" s="15">
        <v>16</v>
      </c>
      <c r="R39" t="s">
        <v>96</v>
      </c>
      <c r="S39"/>
    </row>
    <row r="40" spans="3:19" ht="18" customHeight="1">
      <c r="C40" s="585">
        <v>7</v>
      </c>
      <c r="D40" s="579" t="str">
        <f>IF('様式Ⅲ－1(男子)'!T6&lt;&gt;"",'様式Ⅲ－1(男子)'!E37,"")</f>
        <v/>
      </c>
      <c r="E40" s="580"/>
      <c r="F40" s="581"/>
      <c r="G40" s="587" t="str">
        <f>IF('様式Ⅲ－1(男子)'!T6&lt;&gt;"",'様式Ⅲ－1(男子)'!C37,"")</f>
        <v/>
      </c>
      <c r="H40" s="585" t="str">
        <f>IF('様式Ⅲ－1(男子)'!T6&lt;&gt;"",'様式Ⅲ－1(男子)'!F37,"")</f>
        <v/>
      </c>
      <c r="I40" s="585" t="str">
        <f>IF('様式Ⅲ－1(男子)'!T6&lt;&gt;"",'様式Ⅲ－1(男子)'!F38,"")</f>
        <v/>
      </c>
      <c r="J40" s="575" t="str">
        <f>IF('様式Ⅲ－1(男子)'!$T$6&lt;&gt;"",'様式Ⅲ－1(男子)'!P37,"")</f>
        <v/>
      </c>
      <c r="K40" s="576"/>
      <c r="L40" s="102"/>
      <c r="Q40" s="15">
        <v>15</v>
      </c>
      <c r="R40" t="s">
        <v>97</v>
      </c>
      <c r="S40"/>
    </row>
    <row r="41" spans="3:19" ht="18" customHeight="1">
      <c r="C41" s="586"/>
      <c r="D41" s="582" t="str">
        <f>IF('様式Ⅲ－1(男子)'!T6&lt;&gt;"",'様式Ⅲ－1(男子)'!D37,"")</f>
        <v/>
      </c>
      <c r="E41" s="583"/>
      <c r="F41" s="584"/>
      <c r="G41" s="588"/>
      <c r="H41" s="586"/>
      <c r="I41" s="586"/>
      <c r="J41" s="577"/>
      <c r="K41" s="578"/>
      <c r="L41" s="102"/>
      <c r="Q41" s="15">
        <v>14</v>
      </c>
      <c r="R41" t="s">
        <v>98</v>
      </c>
      <c r="S41"/>
    </row>
    <row r="42" spans="3:19" ht="18" customHeight="1">
      <c r="C42" s="585">
        <v>8</v>
      </c>
      <c r="D42" s="579" t="str">
        <f>IF('様式Ⅲ－1(男子)'!T6&lt;&gt;"",'様式Ⅲ－1(男子)'!E40,"")</f>
        <v/>
      </c>
      <c r="E42" s="580"/>
      <c r="F42" s="581"/>
      <c r="G42" s="587" t="str">
        <f>IF('様式Ⅲ－1(男子)'!T6&lt;&gt;"",'様式Ⅲ－1(男子)'!C40,"")</f>
        <v/>
      </c>
      <c r="H42" s="585" t="str">
        <f>IF('様式Ⅲ－1(男子)'!T6&lt;&gt;"",'様式Ⅲ－1(男子)'!F40,"")</f>
        <v/>
      </c>
      <c r="I42" s="585" t="str">
        <f>IF('様式Ⅲ－1(男子)'!T6&lt;&gt;"",'様式Ⅲ－1(男子)'!F41,"")</f>
        <v/>
      </c>
      <c r="J42" s="575" t="str">
        <f>IF('様式Ⅲ－1(男子)'!$T$6&lt;&gt;"",'様式Ⅲ－1(男子)'!P40,"")</f>
        <v/>
      </c>
      <c r="K42" s="576"/>
      <c r="L42" s="102"/>
      <c r="Q42" s="15">
        <v>13</v>
      </c>
      <c r="R42" t="s">
        <v>99</v>
      </c>
      <c r="S42"/>
    </row>
    <row r="43" spans="3:19" ht="18" customHeight="1">
      <c r="C43" s="586"/>
      <c r="D43" s="582" t="str">
        <f>IF('様式Ⅲ－1(男子)'!T6&lt;&gt;"",'様式Ⅲ－1(男子)'!D40,"")</f>
        <v/>
      </c>
      <c r="E43" s="583"/>
      <c r="F43" s="584"/>
      <c r="G43" s="588"/>
      <c r="H43" s="586"/>
      <c r="I43" s="586"/>
      <c r="J43" s="577"/>
      <c r="K43" s="578"/>
      <c r="L43" s="102"/>
      <c r="Q43" s="15">
        <v>12</v>
      </c>
      <c r="R43" t="s">
        <v>100</v>
      </c>
      <c r="S43"/>
    </row>
    <row r="44" spans="3:19" ht="18.75" customHeight="1">
      <c r="C44" s="585">
        <v>9</v>
      </c>
      <c r="D44" s="616" t="str">
        <f>IF('様式Ⅲ－1(男子)'!T6&lt;&gt;"",'様式Ⅲ－1(男子)'!E43,"")</f>
        <v/>
      </c>
      <c r="E44" s="617"/>
      <c r="F44" s="618"/>
      <c r="G44" s="619" t="str">
        <f>IF('様式Ⅲ－1(男子)'!T6&lt;&gt;"",'様式Ⅲ－1(男子)'!C43,"")</f>
        <v/>
      </c>
      <c r="H44" s="620" t="str">
        <f>IF('様式Ⅲ－1(男子)'!T6&lt;&gt;"",'様式Ⅲ－1(男子)'!F43,"")</f>
        <v/>
      </c>
      <c r="I44" s="620" t="str">
        <f>IF('様式Ⅲ－1(男子)'!T6&lt;&gt;"",'様式Ⅲ－1(男子)'!F44,"")</f>
        <v/>
      </c>
      <c r="J44" s="575" t="str">
        <f>IF('様式Ⅲ－1(男子)'!$T$6&lt;&gt;"",'様式Ⅲ－1(男子)'!P43,"")</f>
        <v/>
      </c>
      <c r="K44" s="576"/>
      <c r="L44" s="102"/>
      <c r="Q44" s="15">
        <v>11</v>
      </c>
      <c r="R44" t="s">
        <v>101</v>
      </c>
      <c r="S44"/>
    </row>
    <row r="45" spans="3:19" ht="18.75" customHeight="1">
      <c r="C45" s="586"/>
      <c r="D45" s="582" t="str">
        <f>IF('様式Ⅲ－1(男子)'!T6&lt;&gt;"",'様式Ⅲ－1(男子)'!D43,"")</f>
        <v/>
      </c>
      <c r="E45" s="583"/>
      <c r="F45" s="584"/>
      <c r="G45" s="588"/>
      <c r="H45" s="586"/>
      <c r="I45" s="586"/>
      <c r="J45" s="577"/>
      <c r="K45" s="578"/>
      <c r="L45" s="102"/>
      <c r="Q45" s="15">
        <v>10</v>
      </c>
      <c r="R45" t="s">
        <v>102</v>
      </c>
      <c r="S45"/>
    </row>
    <row r="46" spans="3:19" ht="18.75" customHeight="1">
      <c r="C46" s="585">
        <v>10</v>
      </c>
      <c r="D46" s="579" t="str">
        <f>IF('様式Ⅲ－1(男子)'!$T$6&lt;&gt;"",'様式Ⅲ－1(男子)'!E46,"")</f>
        <v/>
      </c>
      <c r="E46" s="580"/>
      <c r="F46" s="581"/>
      <c r="G46" s="587" t="str">
        <f>IF('様式Ⅲ－1(男子)'!T6&lt;&gt;"",'様式Ⅲ－1(男子)'!C46,"")</f>
        <v/>
      </c>
      <c r="H46" s="585" t="str">
        <f>IF('様式Ⅲ－1(男子)'!T6&lt;&gt;"",'様式Ⅲ－1(男子)'!F46,"")</f>
        <v/>
      </c>
      <c r="I46" s="585" t="str">
        <f>IF('様式Ⅲ－1(男子)'!T6&lt;&gt;"",'様式Ⅲ－1(男子)'!F47,"")</f>
        <v/>
      </c>
      <c r="J46" s="575" t="str">
        <f>IF('様式Ⅲ－1(男子)'!$T$6&lt;&gt;"",'様式Ⅲ－1(男子)'!P46,"")</f>
        <v/>
      </c>
      <c r="K46" s="576"/>
      <c r="L46" s="102"/>
      <c r="Q46" s="15">
        <v>9</v>
      </c>
      <c r="R46" t="s">
        <v>103</v>
      </c>
      <c r="S46"/>
    </row>
    <row r="47" spans="3:19" ht="18.75" customHeight="1">
      <c r="C47" s="586"/>
      <c r="D47" s="582" t="str">
        <f>IF('様式Ⅲ－1(男子)'!$T$6&lt;&gt;"",'様式Ⅲ－1(男子)'!D46,"")</f>
        <v/>
      </c>
      <c r="E47" s="583"/>
      <c r="F47" s="584"/>
      <c r="G47" s="588"/>
      <c r="H47" s="586"/>
      <c r="I47" s="586"/>
      <c r="J47" s="577"/>
      <c r="K47" s="578"/>
      <c r="L47" s="102"/>
      <c r="Q47" s="15">
        <v>8</v>
      </c>
      <c r="R47" t="s">
        <v>104</v>
      </c>
      <c r="S47"/>
    </row>
    <row r="48" spans="3:19">
      <c r="J48" s="99"/>
      <c r="S48"/>
    </row>
    <row r="49" spans="3:19">
      <c r="C49" s="100" t="s">
        <v>106</v>
      </c>
      <c r="D49" s="632" t="s">
        <v>107</v>
      </c>
      <c r="E49" s="632"/>
      <c r="F49" s="632"/>
      <c r="S49"/>
    </row>
    <row r="50" spans="3:19" ht="12.75" customHeight="1">
      <c r="C50" s="100" t="s">
        <v>106</v>
      </c>
      <c r="D50" s="104" t="s">
        <v>6013</v>
      </c>
      <c r="S50"/>
    </row>
    <row r="51" spans="3:19" ht="12.75" customHeight="1">
      <c r="C51" s="100" t="s">
        <v>106</v>
      </c>
      <c r="D51" s="104" t="s">
        <v>6018</v>
      </c>
      <c r="I51" s="110"/>
      <c r="S51"/>
    </row>
    <row r="52" spans="3:19" ht="12.75" customHeight="1">
      <c r="J52" s="627" t="s">
        <v>111</v>
      </c>
      <c r="K52" s="627"/>
      <c r="L52" s="627"/>
      <c r="S52"/>
    </row>
    <row r="53" spans="3:19" ht="12.75" customHeight="1">
      <c r="J53" s="627"/>
      <c r="K53" s="627"/>
      <c r="L53" s="627"/>
      <c r="S53"/>
    </row>
    <row r="54" spans="3:19">
      <c r="S54"/>
    </row>
  </sheetData>
  <sheetProtection algorithmName="SHA-512" hashValue="Ftuame02mkHINkHRfrI3JhaFuEOVIUisR7guiO8bAps52sP9cad06ZWonkolu3xth54+XMni3JOe7/EROjyR8Q==" saltValue="HOtkW6iFKqIOls6PE1yvaA==" spinCount="100000" sheet="1" objects="1" scenarios="1"/>
  <mergeCells count="96">
    <mergeCell ref="D10:L11"/>
    <mergeCell ref="D13:L14"/>
    <mergeCell ref="D16:L17"/>
    <mergeCell ref="J52:L53"/>
    <mergeCell ref="B2:L3"/>
    <mergeCell ref="B4:L5"/>
    <mergeCell ref="D7:L8"/>
    <mergeCell ref="D49:F49"/>
    <mergeCell ref="B7:C8"/>
    <mergeCell ref="B10:C11"/>
    <mergeCell ref="B13:C14"/>
    <mergeCell ref="J44:K45"/>
    <mergeCell ref="D45:F45"/>
    <mergeCell ref="C42:C43"/>
    <mergeCell ref="D42:F42"/>
    <mergeCell ref="G42:G43"/>
    <mergeCell ref="I42:I43"/>
    <mergeCell ref="J42:K43"/>
    <mergeCell ref="D43:F43"/>
    <mergeCell ref="C44:C45"/>
    <mergeCell ref="D44:F44"/>
    <mergeCell ref="G44:G45"/>
    <mergeCell ref="H44:H45"/>
    <mergeCell ref="I44:I45"/>
    <mergeCell ref="H42:H43"/>
    <mergeCell ref="J38:K39"/>
    <mergeCell ref="D39:F39"/>
    <mergeCell ref="C40:C41"/>
    <mergeCell ref="D40:F40"/>
    <mergeCell ref="G40:G41"/>
    <mergeCell ref="H40:H41"/>
    <mergeCell ref="I40:I41"/>
    <mergeCell ref="J40:K41"/>
    <mergeCell ref="D41:F41"/>
    <mergeCell ref="C38:C39"/>
    <mergeCell ref="D38:F38"/>
    <mergeCell ref="G38:G39"/>
    <mergeCell ref="H38:H39"/>
    <mergeCell ref="I38:I39"/>
    <mergeCell ref="J36:K37"/>
    <mergeCell ref="D37:F37"/>
    <mergeCell ref="C34:C35"/>
    <mergeCell ref="D34:F34"/>
    <mergeCell ref="G34:G35"/>
    <mergeCell ref="H34:H35"/>
    <mergeCell ref="I34:I35"/>
    <mergeCell ref="J34:K35"/>
    <mergeCell ref="D35:F35"/>
    <mergeCell ref="C36:C37"/>
    <mergeCell ref="D36:F36"/>
    <mergeCell ref="G36:G37"/>
    <mergeCell ref="H36:H37"/>
    <mergeCell ref="I36:I37"/>
    <mergeCell ref="J32:K33"/>
    <mergeCell ref="D33:F33"/>
    <mergeCell ref="C30:C31"/>
    <mergeCell ref="D30:F30"/>
    <mergeCell ref="G30:G31"/>
    <mergeCell ref="H30:H31"/>
    <mergeCell ref="I30:I31"/>
    <mergeCell ref="J30:K31"/>
    <mergeCell ref="D31:F31"/>
    <mergeCell ref="C32:C33"/>
    <mergeCell ref="D32:F32"/>
    <mergeCell ref="G32:G33"/>
    <mergeCell ref="H32:H33"/>
    <mergeCell ref="I32:I33"/>
    <mergeCell ref="J28:K29"/>
    <mergeCell ref="D29:F29"/>
    <mergeCell ref="C26:C27"/>
    <mergeCell ref="D26:F27"/>
    <mergeCell ref="G26:G27"/>
    <mergeCell ref="H26:H27"/>
    <mergeCell ref="I26:I27"/>
    <mergeCell ref="J26:K27"/>
    <mergeCell ref="C28:C29"/>
    <mergeCell ref="D28:F28"/>
    <mergeCell ref="G28:G29"/>
    <mergeCell ref="H28:H29"/>
    <mergeCell ref="I28:I29"/>
    <mergeCell ref="B16:C17"/>
    <mergeCell ref="C24:C25"/>
    <mergeCell ref="D24:F25"/>
    <mergeCell ref="G24:G25"/>
    <mergeCell ref="H24:K25"/>
    <mergeCell ref="B20:C21"/>
    <mergeCell ref="G20:K20"/>
    <mergeCell ref="D21:L21"/>
    <mergeCell ref="D20:F20"/>
    <mergeCell ref="J46:K47"/>
    <mergeCell ref="D46:F46"/>
    <mergeCell ref="D47:F47"/>
    <mergeCell ref="C46:C47"/>
    <mergeCell ref="G46:G47"/>
    <mergeCell ref="H46:H47"/>
    <mergeCell ref="I46:I47"/>
  </mergeCells>
  <phoneticPr fontId="1"/>
  <dataValidations count="1">
    <dataValidation type="list" allowBlank="1" showInputMessage="1" showErrorMessage="1" sqref="D20:F20" xr:uid="{00000000-0002-0000-0400-000000000000}">
      <formula1>$R$8:$R$47</formula1>
    </dataValidation>
  </dataValidations>
  <pageMargins left="0.7" right="0.7" top="0.63" bottom="0.75" header="0.3" footer="0.61"/>
  <pageSetup paperSize="9" scale="91" orientation="portrait" horizontalDpi="4294967292" r:id="rId1"/>
  <colBreaks count="1" manualBreakCount="1">
    <brk id="12" max="52"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3"/>
  </sheetPr>
  <dimension ref="A1:S50"/>
  <sheetViews>
    <sheetView topLeftCell="B1" zoomScale="80" zoomScaleNormal="80" zoomScaleSheetLayoutView="96" workbookViewId="0">
      <selection activeCell="B2" sqref="B2:L3"/>
    </sheetView>
  </sheetViews>
  <sheetFormatPr defaultColWidth="9" defaultRowHeight="13.5"/>
  <cols>
    <col min="1" max="1" width="5" style="15" hidden="1" customWidth="1"/>
    <col min="2" max="2" width="7.125" style="15" customWidth="1"/>
    <col min="3" max="6" width="9" style="15"/>
    <col min="7" max="7" width="10" style="15" customWidth="1"/>
    <col min="8" max="10" width="9" style="15"/>
    <col min="11" max="11" width="9" style="15" customWidth="1"/>
    <col min="12" max="12" width="7.5" style="15" customWidth="1"/>
    <col min="13" max="13" width="9.125" style="15" customWidth="1"/>
    <col min="14" max="16" width="9.125" style="15" hidden="1" customWidth="1"/>
    <col min="17" max="18" width="9" style="15" hidden="1" customWidth="1"/>
    <col min="19" max="19" width="9" style="15" customWidth="1"/>
    <col min="20" max="16384" width="9" style="15"/>
  </cols>
  <sheetData>
    <row r="1" spans="2:19">
      <c r="L1" s="94" t="s">
        <v>115</v>
      </c>
    </row>
    <row r="2" spans="2:19" ht="13.5" customHeight="1">
      <c r="B2" s="628" t="str">
        <f>'様式Ⅲ－2　チームエントリー（男子）'!B2:L3</f>
        <v>第85回東海学生駅伝対校選手権大会</v>
      </c>
      <c r="C2" s="628"/>
      <c r="D2" s="628"/>
      <c r="E2" s="628"/>
      <c r="F2" s="628"/>
      <c r="G2" s="628"/>
      <c r="H2" s="628"/>
      <c r="I2" s="628"/>
      <c r="J2" s="628"/>
      <c r="K2" s="628"/>
      <c r="L2" s="628"/>
      <c r="M2" s="95"/>
      <c r="N2" s="95"/>
      <c r="O2" s="95"/>
      <c r="P2" s="95"/>
      <c r="Q2" s="95"/>
    </row>
    <row r="3" spans="2:19" ht="13.5" customHeight="1">
      <c r="B3" s="628"/>
      <c r="C3" s="628"/>
      <c r="D3" s="628"/>
      <c r="E3" s="628"/>
      <c r="F3" s="628"/>
      <c r="G3" s="628"/>
      <c r="H3" s="628"/>
      <c r="I3" s="628"/>
      <c r="J3" s="628"/>
      <c r="K3" s="628"/>
      <c r="L3" s="628"/>
      <c r="M3" s="95"/>
      <c r="N3" s="95"/>
      <c r="O3" s="95"/>
      <c r="P3" s="95"/>
      <c r="Q3" s="95"/>
    </row>
    <row r="4" spans="2:19" ht="13.5" customHeight="1">
      <c r="B4" s="629" t="s">
        <v>46</v>
      </c>
      <c r="C4" s="629"/>
      <c r="D4" s="629"/>
      <c r="E4" s="629"/>
      <c r="F4" s="629"/>
      <c r="G4" s="629"/>
      <c r="H4" s="629"/>
      <c r="I4" s="629"/>
      <c r="J4" s="629"/>
      <c r="K4" s="629"/>
      <c r="L4" s="629"/>
    </row>
    <row r="5" spans="2:19" ht="13.5" customHeight="1">
      <c r="B5" s="629"/>
      <c r="C5" s="629"/>
      <c r="D5" s="629"/>
      <c r="E5" s="629"/>
      <c r="F5" s="629"/>
      <c r="G5" s="629"/>
      <c r="H5" s="629"/>
      <c r="I5" s="629"/>
      <c r="J5" s="629"/>
      <c r="K5" s="629"/>
      <c r="L5" s="629"/>
    </row>
    <row r="6" spans="2:19">
      <c r="C6" s="96"/>
      <c r="D6" s="96"/>
      <c r="E6" s="96"/>
      <c r="F6" s="96"/>
      <c r="G6" s="96"/>
      <c r="H6" s="96"/>
      <c r="I6" s="96"/>
      <c r="J6" s="96"/>
    </row>
    <row r="7" spans="2:19" ht="15" customHeight="1">
      <c r="B7" s="633" t="s">
        <v>47</v>
      </c>
      <c r="C7" s="633"/>
      <c r="D7" s="630" t="str">
        <f>基本情報登録!D8&amp;"B"</f>
        <v>B</v>
      </c>
      <c r="E7" s="630"/>
      <c r="F7" s="630"/>
      <c r="G7" s="630"/>
      <c r="H7" s="630"/>
      <c r="I7" s="630"/>
      <c r="J7" s="630"/>
      <c r="K7" s="630"/>
      <c r="L7" s="116"/>
    </row>
    <row r="8" spans="2:19" ht="15" customHeight="1">
      <c r="B8" s="634"/>
      <c r="C8" s="634"/>
      <c r="D8" s="631"/>
      <c r="E8" s="631"/>
      <c r="F8" s="631"/>
      <c r="G8" s="631"/>
      <c r="H8" s="631"/>
      <c r="I8" s="631"/>
      <c r="J8" s="631"/>
      <c r="K8" s="631"/>
      <c r="L8" s="117"/>
      <c r="O8" s="15">
        <f>基本情報登録!D8</f>
        <v>0</v>
      </c>
      <c r="Q8" s="15">
        <v>47</v>
      </c>
      <c r="R8" t="s">
        <v>48</v>
      </c>
      <c r="S8"/>
    </row>
    <row r="9" spans="2:19" ht="12" customHeight="1">
      <c r="C9" s="97"/>
      <c r="D9" s="97"/>
      <c r="Q9" s="15">
        <v>46</v>
      </c>
      <c r="R9" t="s">
        <v>49</v>
      </c>
      <c r="S9"/>
    </row>
    <row r="10" spans="2:19" ht="15" customHeight="1">
      <c r="B10" s="589" t="s">
        <v>50</v>
      </c>
      <c r="C10" s="589"/>
      <c r="D10" s="621">
        <f>基本情報登録!D19</f>
        <v>0</v>
      </c>
      <c r="E10" s="621"/>
      <c r="F10" s="621"/>
      <c r="G10" s="621"/>
      <c r="H10" s="621"/>
      <c r="I10" s="621"/>
      <c r="J10" s="621"/>
      <c r="K10" s="621"/>
      <c r="L10" s="113"/>
      <c r="Q10" s="15">
        <v>45</v>
      </c>
      <c r="R10" t="s">
        <v>51</v>
      </c>
      <c r="S10"/>
    </row>
    <row r="11" spans="2:19" ht="15" customHeight="1">
      <c r="B11" s="590"/>
      <c r="C11" s="590"/>
      <c r="D11" s="622"/>
      <c r="E11" s="622"/>
      <c r="F11" s="622"/>
      <c r="G11" s="622"/>
      <c r="H11" s="622"/>
      <c r="I11" s="622"/>
      <c r="J11" s="622"/>
      <c r="K11" s="622"/>
      <c r="L11" s="141"/>
      <c r="Q11" s="15">
        <v>44</v>
      </c>
      <c r="R11" t="s">
        <v>53</v>
      </c>
      <c r="S11"/>
    </row>
    <row r="12" spans="2:19" ht="8.25" customHeight="1">
      <c r="C12" s="97"/>
      <c r="D12" s="118"/>
      <c r="E12" s="107"/>
      <c r="F12" s="107"/>
      <c r="G12" s="107"/>
      <c r="H12" s="107"/>
      <c r="I12" s="107"/>
      <c r="J12" s="107"/>
      <c r="K12" s="107"/>
      <c r="L12" s="107"/>
      <c r="Q12" s="15">
        <v>43</v>
      </c>
      <c r="R12" t="s">
        <v>54</v>
      </c>
      <c r="S12"/>
    </row>
    <row r="13" spans="2:19" ht="15" customHeight="1">
      <c r="B13" s="589" t="s">
        <v>55</v>
      </c>
      <c r="C13" s="589"/>
      <c r="D13" s="623"/>
      <c r="E13" s="623"/>
      <c r="F13" s="623"/>
      <c r="G13" s="623"/>
      <c r="H13" s="623"/>
      <c r="I13" s="623"/>
      <c r="J13" s="623"/>
      <c r="K13" s="623"/>
      <c r="L13" s="113"/>
      <c r="Q13" s="15">
        <v>42</v>
      </c>
      <c r="R13" t="s">
        <v>56</v>
      </c>
      <c r="S13"/>
    </row>
    <row r="14" spans="2:19" ht="15" customHeight="1">
      <c r="B14" s="590"/>
      <c r="C14" s="590"/>
      <c r="D14" s="624"/>
      <c r="E14" s="624"/>
      <c r="F14" s="624"/>
      <c r="G14" s="624"/>
      <c r="H14" s="624"/>
      <c r="I14" s="624"/>
      <c r="J14" s="624"/>
      <c r="K14" s="624"/>
      <c r="L14" s="141"/>
      <c r="Q14" s="15">
        <v>41</v>
      </c>
      <c r="R14" t="s">
        <v>57</v>
      </c>
      <c r="S14"/>
    </row>
    <row r="15" spans="2:19" ht="14.25">
      <c r="C15" s="97"/>
      <c r="D15" s="118"/>
      <c r="E15" s="107"/>
      <c r="F15" s="107"/>
      <c r="G15" s="107"/>
      <c r="H15" s="107"/>
      <c r="I15" s="107"/>
      <c r="J15" s="107"/>
      <c r="K15" s="107"/>
      <c r="L15" s="107"/>
      <c r="Q15" s="15">
        <v>40</v>
      </c>
      <c r="R15" t="s">
        <v>58</v>
      </c>
      <c r="S15"/>
    </row>
    <row r="16" spans="2:19" ht="15" customHeight="1">
      <c r="B16" s="589" t="s">
        <v>59</v>
      </c>
      <c r="C16" s="589"/>
      <c r="D16" s="625" t="str">
        <f>IF(基本情報登録!D24&gt;0,基本情報登録!D24,"")</f>
        <v/>
      </c>
      <c r="E16" s="625"/>
      <c r="F16" s="625"/>
      <c r="G16" s="625"/>
      <c r="H16" s="625"/>
      <c r="I16" s="625"/>
      <c r="J16" s="625"/>
      <c r="K16" s="625"/>
      <c r="L16" s="105"/>
      <c r="Q16" s="15">
        <v>39</v>
      </c>
      <c r="R16" t="s">
        <v>60</v>
      </c>
      <c r="S16"/>
    </row>
    <row r="17" spans="2:19" ht="15" customHeight="1">
      <c r="B17" s="590"/>
      <c r="C17" s="590"/>
      <c r="D17" s="626"/>
      <c r="E17" s="626"/>
      <c r="F17" s="626"/>
      <c r="G17" s="626"/>
      <c r="H17" s="626"/>
      <c r="I17" s="626"/>
      <c r="J17" s="626"/>
      <c r="K17" s="626"/>
      <c r="L17" s="105"/>
      <c r="Q17" s="15">
        <v>38</v>
      </c>
      <c r="R17" t="s">
        <v>61</v>
      </c>
      <c r="S17"/>
    </row>
    <row r="18" spans="2:19" ht="27" customHeight="1">
      <c r="Q18" s="15">
        <v>33</v>
      </c>
      <c r="R18" t="s">
        <v>72</v>
      </c>
      <c r="S18"/>
    </row>
    <row r="19" spans="2:19">
      <c r="Q19" s="15">
        <v>32</v>
      </c>
      <c r="R19" t="s">
        <v>73</v>
      </c>
      <c r="S19"/>
    </row>
    <row r="20" spans="2:19" ht="14.25">
      <c r="C20" s="591" t="s">
        <v>74</v>
      </c>
      <c r="D20" s="592" t="s">
        <v>75</v>
      </c>
      <c r="E20" s="593"/>
      <c r="F20" s="594"/>
      <c r="G20" s="598" t="s">
        <v>76</v>
      </c>
      <c r="H20" s="600" t="str">
        <f>IF(O8&gt;0,VLOOKUP(O8,'加盟校情報&amp;大会設定'!A3:D50,4,0),"")&amp;"B"</f>
        <v>B</v>
      </c>
      <c r="I20" s="601"/>
      <c r="J20" s="601"/>
      <c r="K20" s="602"/>
      <c r="L20" s="101"/>
      <c r="Q20" s="15">
        <v>31</v>
      </c>
      <c r="R20" t="s">
        <v>77</v>
      </c>
      <c r="S20"/>
    </row>
    <row r="21" spans="2:19" ht="18.75" customHeight="1">
      <c r="C21" s="591"/>
      <c r="D21" s="595"/>
      <c r="E21" s="596"/>
      <c r="F21" s="597"/>
      <c r="G21" s="599"/>
      <c r="H21" s="603"/>
      <c r="I21" s="604"/>
      <c r="J21" s="604"/>
      <c r="K21" s="605"/>
      <c r="L21" s="101"/>
      <c r="Q21" s="15">
        <v>30</v>
      </c>
      <c r="R21" t="s">
        <v>78</v>
      </c>
      <c r="S21"/>
    </row>
    <row r="22" spans="2:19">
      <c r="C22" s="609"/>
      <c r="D22" s="611" t="s">
        <v>3285</v>
      </c>
      <c r="E22" s="580"/>
      <c r="F22" s="581"/>
      <c r="G22" s="585" t="s">
        <v>79</v>
      </c>
      <c r="H22" s="585" t="s">
        <v>80</v>
      </c>
      <c r="I22" s="585" t="s">
        <v>81</v>
      </c>
      <c r="J22" s="612" t="s">
        <v>82</v>
      </c>
      <c r="K22" s="635"/>
      <c r="L22" s="109"/>
      <c r="Q22" s="15">
        <v>29</v>
      </c>
      <c r="R22" t="s">
        <v>83</v>
      </c>
      <c r="S22"/>
    </row>
    <row r="23" spans="2:19">
      <c r="C23" s="610"/>
      <c r="D23" s="582"/>
      <c r="E23" s="583"/>
      <c r="F23" s="584"/>
      <c r="G23" s="586"/>
      <c r="H23" s="586"/>
      <c r="I23" s="586"/>
      <c r="J23" s="636"/>
      <c r="K23" s="637"/>
      <c r="L23" s="109"/>
      <c r="Q23" s="15">
        <v>28</v>
      </c>
      <c r="R23" t="s">
        <v>84</v>
      </c>
      <c r="S23"/>
    </row>
    <row r="24" spans="2:19" ht="18" customHeight="1">
      <c r="C24" s="585">
        <v>1</v>
      </c>
      <c r="D24" s="579" t="str">
        <f>IF('様式Ⅲ－1(男子)'!T6&lt;&gt;"",'様式Ⅲ－1(男子)'!E49,"")</f>
        <v/>
      </c>
      <c r="E24" s="580"/>
      <c r="F24" s="581"/>
      <c r="G24" s="587" t="str">
        <f>IF('様式Ⅲ－1(男子)'!T6&lt;&gt;"",'様式Ⅲ－1(男子)'!C49,"")</f>
        <v/>
      </c>
      <c r="H24" s="585" t="str">
        <f>IF('様式Ⅲ－1(男子)'!T6&lt;&gt;"",'様式Ⅲ－1(男子)'!F49,"")</f>
        <v/>
      </c>
      <c r="I24" s="585" t="str">
        <f>IF('様式Ⅲ－1(男子)'!T6&lt;&gt;"",'様式Ⅲ－1(男子)'!F50,"")</f>
        <v/>
      </c>
      <c r="J24" s="575" t="str">
        <f>IF('様式Ⅲ－1(男子)'!$T$6&lt;&gt;"",'様式Ⅲ－1(男子)'!N49,"")</f>
        <v/>
      </c>
      <c r="K24" s="576"/>
      <c r="L24" s="102"/>
      <c r="Q24" s="15">
        <v>27</v>
      </c>
      <c r="R24" t="s">
        <v>85</v>
      </c>
      <c r="S24"/>
    </row>
    <row r="25" spans="2:19" ht="18" customHeight="1">
      <c r="C25" s="586"/>
      <c r="D25" s="582" t="str">
        <f>IF('様式Ⅲ－1(男子)'!T6&lt;&gt;"",'様式Ⅲ－1(男子)'!D49,"")</f>
        <v/>
      </c>
      <c r="E25" s="583"/>
      <c r="F25" s="584"/>
      <c r="G25" s="588"/>
      <c r="H25" s="586"/>
      <c r="I25" s="586"/>
      <c r="J25" s="577"/>
      <c r="K25" s="578"/>
      <c r="L25" s="102"/>
      <c r="Q25" s="15">
        <v>26</v>
      </c>
      <c r="R25" t="s">
        <v>86</v>
      </c>
      <c r="S25"/>
    </row>
    <row r="26" spans="2:19" ht="18" customHeight="1">
      <c r="C26" s="585">
        <v>2</v>
      </c>
      <c r="D26" s="579" t="str">
        <f>IF('様式Ⅲ－1(男子)'!T6&lt;&gt;"",'様式Ⅲ－1(男子)'!E52,"")</f>
        <v/>
      </c>
      <c r="E26" s="580"/>
      <c r="F26" s="581"/>
      <c r="G26" s="587" t="str">
        <f>IF('様式Ⅲ－1(男子)'!T6&lt;&gt;"",'様式Ⅲ－1(男子)'!C52,"")</f>
        <v/>
      </c>
      <c r="H26" s="585" t="str">
        <f>IF('様式Ⅲ－1(男子)'!T6&lt;&gt;"",'様式Ⅲ－1(男子)'!F52,"")</f>
        <v/>
      </c>
      <c r="I26" s="585" t="str">
        <f>IF('様式Ⅲ－1(男子)'!T6&lt;&gt;"",'様式Ⅲ－1(男子)'!F53,"")</f>
        <v/>
      </c>
      <c r="J26" s="575" t="str">
        <f>IF('様式Ⅲ－1(男子)'!$T$6&lt;&gt;"",'様式Ⅲ－1(男子)'!N52,"")</f>
        <v/>
      </c>
      <c r="K26" s="576"/>
      <c r="L26" s="102"/>
      <c r="Q26" s="15">
        <v>25</v>
      </c>
      <c r="R26" t="s">
        <v>87</v>
      </c>
      <c r="S26"/>
    </row>
    <row r="27" spans="2:19" ht="18" customHeight="1">
      <c r="C27" s="586"/>
      <c r="D27" s="582" t="str">
        <f>IF('様式Ⅲ－1(男子)'!T6&lt;&gt;"",'様式Ⅲ－1(男子)'!D52,"")</f>
        <v/>
      </c>
      <c r="E27" s="583"/>
      <c r="F27" s="584"/>
      <c r="G27" s="588"/>
      <c r="H27" s="586"/>
      <c r="I27" s="586"/>
      <c r="J27" s="577"/>
      <c r="K27" s="578"/>
      <c r="L27" s="102"/>
      <c r="Q27" s="15">
        <v>24</v>
      </c>
      <c r="R27" t="s">
        <v>88</v>
      </c>
      <c r="S27"/>
    </row>
    <row r="28" spans="2:19" ht="18" customHeight="1">
      <c r="C28" s="585">
        <v>3</v>
      </c>
      <c r="D28" s="579" t="str">
        <f>IF('様式Ⅲ－1(男子)'!T6&lt;&gt;"",'様式Ⅲ－1(男子)'!E55,"")</f>
        <v/>
      </c>
      <c r="E28" s="580"/>
      <c r="F28" s="581"/>
      <c r="G28" s="587" t="str">
        <f>IF('様式Ⅲ－1(男子)'!T6&lt;&gt;"",'様式Ⅲ－1(男子)'!C55,"")</f>
        <v/>
      </c>
      <c r="H28" s="585" t="str">
        <f>IF('様式Ⅲ－1(男子)'!T6&lt;&gt;"",'様式Ⅲ－1(男子)'!F55,"")</f>
        <v/>
      </c>
      <c r="I28" s="585" t="str">
        <f>IF('様式Ⅲ－1(男子)'!T6&lt;&gt;"",'様式Ⅲ－1(男子)'!F56,"")</f>
        <v/>
      </c>
      <c r="J28" s="575" t="str">
        <f>IF('様式Ⅲ－1(男子)'!$T$6&lt;&gt;"",'様式Ⅲ－1(男子)'!N55,"")</f>
        <v/>
      </c>
      <c r="K28" s="576"/>
      <c r="L28" s="102"/>
      <c r="Q28" s="15">
        <v>23</v>
      </c>
      <c r="R28" t="s">
        <v>89</v>
      </c>
      <c r="S28"/>
    </row>
    <row r="29" spans="2:19" ht="18" customHeight="1">
      <c r="C29" s="586"/>
      <c r="D29" s="582" t="str">
        <f>IF('様式Ⅲ－1(男子)'!T6&lt;&gt;"",'様式Ⅲ－1(男子)'!D55,"")</f>
        <v/>
      </c>
      <c r="E29" s="583"/>
      <c r="F29" s="584"/>
      <c r="G29" s="588"/>
      <c r="H29" s="586"/>
      <c r="I29" s="586"/>
      <c r="J29" s="577"/>
      <c r="K29" s="578"/>
      <c r="L29" s="102"/>
      <c r="Q29" s="15">
        <v>22</v>
      </c>
      <c r="R29" t="s">
        <v>90</v>
      </c>
      <c r="S29"/>
    </row>
    <row r="30" spans="2:19" ht="18" customHeight="1">
      <c r="C30" s="585">
        <v>4</v>
      </c>
      <c r="D30" s="579" t="str">
        <f>IF('様式Ⅲ－1(男子)'!T6&lt;&gt;"",'様式Ⅲ－1(男子)'!E58,"")</f>
        <v/>
      </c>
      <c r="E30" s="580"/>
      <c r="F30" s="581"/>
      <c r="G30" s="587" t="str">
        <f>IF('様式Ⅲ－1(男子)'!T6&lt;&gt;"",'様式Ⅲ－1(男子)'!C58,"")</f>
        <v/>
      </c>
      <c r="H30" s="585" t="str">
        <f>IF('様式Ⅲ－1(男子)'!T6&lt;&gt;"",'様式Ⅲ－1(男子)'!F58,"")</f>
        <v/>
      </c>
      <c r="I30" s="585" t="str">
        <f>IF('様式Ⅲ－1(男子)'!T6&lt;&gt;"",'様式Ⅲ－1(男子)'!F59,"")</f>
        <v/>
      </c>
      <c r="J30" s="575" t="str">
        <f>IF('様式Ⅲ－1(男子)'!$T$6&lt;&gt;"",'様式Ⅲ－1(男子)'!N58,"")</f>
        <v/>
      </c>
      <c r="K30" s="576"/>
      <c r="L30" s="102"/>
      <c r="Q30" s="15">
        <v>21</v>
      </c>
      <c r="R30" t="s">
        <v>91</v>
      </c>
      <c r="S30"/>
    </row>
    <row r="31" spans="2:19" ht="18" customHeight="1">
      <c r="C31" s="586"/>
      <c r="D31" s="582" t="str">
        <f>IF('様式Ⅲ－1(男子)'!T6&lt;&gt;"",'様式Ⅲ－1(男子)'!D58,"")</f>
        <v/>
      </c>
      <c r="E31" s="583"/>
      <c r="F31" s="584"/>
      <c r="G31" s="588"/>
      <c r="H31" s="586"/>
      <c r="I31" s="586"/>
      <c r="J31" s="577"/>
      <c r="K31" s="578"/>
      <c r="L31" s="102"/>
      <c r="Q31" s="15">
        <v>20</v>
      </c>
      <c r="R31" t="s">
        <v>92</v>
      </c>
      <c r="S31"/>
    </row>
    <row r="32" spans="2:19" ht="18" customHeight="1">
      <c r="C32" s="585">
        <v>5</v>
      </c>
      <c r="D32" s="579" t="str">
        <f>IF('様式Ⅲ－1(男子)'!T6&lt;&gt;"",'様式Ⅲ－1(男子)'!E61,"")</f>
        <v/>
      </c>
      <c r="E32" s="580"/>
      <c r="F32" s="581"/>
      <c r="G32" s="587" t="str">
        <f>IF('様式Ⅲ－1(男子)'!T6&lt;&gt;"",'様式Ⅲ－1(男子)'!C61,"")</f>
        <v/>
      </c>
      <c r="H32" s="585" t="str">
        <f>IF('様式Ⅲ－1(男子)'!T6&lt;&gt;"",'様式Ⅲ－1(男子)'!F61,"")</f>
        <v/>
      </c>
      <c r="I32" s="585" t="str">
        <f>IF('様式Ⅲ－1(男子)'!T6&lt;&gt;"",'様式Ⅲ－1(男子)'!F62,"")</f>
        <v/>
      </c>
      <c r="J32" s="575" t="str">
        <f>IF('様式Ⅲ－1(男子)'!$T$6&lt;&gt;"",'様式Ⅲ－1(男子)'!N61,"")</f>
        <v/>
      </c>
      <c r="K32" s="576"/>
      <c r="L32" s="102"/>
      <c r="Q32" s="15">
        <v>19</v>
      </c>
      <c r="R32" t="s">
        <v>93</v>
      </c>
      <c r="S32"/>
    </row>
    <row r="33" spans="3:19" ht="18" customHeight="1">
      <c r="C33" s="586"/>
      <c r="D33" s="582" t="str">
        <f>IF('様式Ⅲ－1(男子)'!T6&lt;&gt;"",'様式Ⅲ－1(男子)'!D61,"")</f>
        <v/>
      </c>
      <c r="E33" s="583"/>
      <c r="F33" s="584"/>
      <c r="G33" s="588"/>
      <c r="H33" s="586"/>
      <c r="I33" s="586"/>
      <c r="J33" s="577"/>
      <c r="K33" s="578"/>
      <c r="L33" s="102"/>
      <c r="Q33" s="15">
        <v>18</v>
      </c>
      <c r="R33" t="s">
        <v>94</v>
      </c>
      <c r="S33"/>
    </row>
    <row r="34" spans="3:19" ht="18" customHeight="1">
      <c r="C34" s="585">
        <v>6</v>
      </c>
      <c r="D34" s="579" t="str">
        <f>IF('様式Ⅲ－1(男子)'!T6&lt;&gt;"",'様式Ⅲ－1(男子)'!E64,"")</f>
        <v/>
      </c>
      <c r="E34" s="580"/>
      <c r="F34" s="581"/>
      <c r="G34" s="587" t="str">
        <f>IF('様式Ⅲ－1(男子)'!T6&lt;&gt;"",'様式Ⅲ－1(男子)'!C64,"")</f>
        <v/>
      </c>
      <c r="H34" s="585" t="str">
        <f>IF('様式Ⅲ－1(男子)'!T6&lt;&gt;"",'様式Ⅲ－1(男子)'!F64,"")</f>
        <v/>
      </c>
      <c r="I34" s="585" t="str">
        <f>IF('様式Ⅲ－1(男子)'!T6&lt;&gt;"",'様式Ⅲ－1(男子)'!F65,"")</f>
        <v/>
      </c>
      <c r="J34" s="575" t="str">
        <f>IF('様式Ⅲ－1(男子)'!$T$6&lt;&gt;"",'様式Ⅲ－1(男子)'!N64,"")</f>
        <v/>
      </c>
      <c r="K34" s="576"/>
      <c r="L34" s="102"/>
      <c r="Q34" s="15">
        <v>17</v>
      </c>
      <c r="R34" t="s">
        <v>95</v>
      </c>
      <c r="S34"/>
    </row>
    <row r="35" spans="3:19" ht="18" customHeight="1">
      <c r="C35" s="586"/>
      <c r="D35" s="582" t="str">
        <f>IF('様式Ⅲ－1(男子)'!T6&lt;&gt;"",'様式Ⅲ－1(男子)'!D64,"")</f>
        <v/>
      </c>
      <c r="E35" s="583"/>
      <c r="F35" s="584"/>
      <c r="G35" s="588"/>
      <c r="H35" s="586"/>
      <c r="I35" s="586"/>
      <c r="J35" s="577"/>
      <c r="K35" s="578"/>
      <c r="L35" s="102"/>
      <c r="Q35" s="15">
        <v>16</v>
      </c>
      <c r="R35" t="s">
        <v>96</v>
      </c>
      <c r="S35"/>
    </row>
    <row r="36" spans="3:19" ht="18" customHeight="1">
      <c r="C36" s="585">
        <v>7</v>
      </c>
      <c r="D36" s="579" t="str">
        <f>IF('様式Ⅲ－1(男子)'!T6&lt;&gt;"",'様式Ⅲ－1(男子)'!E67,"")</f>
        <v/>
      </c>
      <c r="E36" s="580"/>
      <c r="F36" s="581"/>
      <c r="G36" s="587" t="str">
        <f>IF('様式Ⅲ－1(男子)'!T6&lt;&gt;"",'様式Ⅲ－1(男子)'!C67,"")</f>
        <v/>
      </c>
      <c r="H36" s="585" t="str">
        <f>IF('様式Ⅲ－1(男子)'!T6&lt;&gt;"",'様式Ⅲ－1(男子)'!F67,"")</f>
        <v/>
      </c>
      <c r="I36" s="585" t="str">
        <f>IF('様式Ⅲ－1(男子)'!T6&lt;&gt;"",'様式Ⅲ－1(男子)'!F68,"")</f>
        <v/>
      </c>
      <c r="J36" s="575" t="str">
        <f>IF('様式Ⅲ－1(男子)'!$T$6&lt;&gt;"",'様式Ⅲ－1(男子)'!N67,"")</f>
        <v/>
      </c>
      <c r="K36" s="576"/>
      <c r="L36" s="102"/>
      <c r="Q36" s="15">
        <v>15</v>
      </c>
      <c r="R36" t="s">
        <v>97</v>
      </c>
      <c r="S36"/>
    </row>
    <row r="37" spans="3:19" ht="18" customHeight="1">
      <c r="C37" s="586"/>
      <c r="D37" s="582" t="str">
        <f>IF('様式Ⅲ－1(男子)'!T6&lt;&gt;"",'様式Ⅲ－1(男子)'!D67,"")</f>
        <v/>
      </c>
      <c r="E37" s="583"/>
      <c r="F37" s="584"/>
      <c r="G37" s="588"/>
      <c r="H37" s="586"/>
      <c r="I37" s="586"/>
      <c r="J37" s="577"/>
      <c r="K37" s="578"/>
      <c r="L37" s="102"/>
      <c r="Q37" s="15">
        <v>14</v>
      </c>
      <c r="R37" t="s">
        <v>98</v>
      </c>
      <c r="S37"/>
    </row>
    <row r="38" spans="3:19" ht="18" customHeight="1">
      <c r="C38" s="585">
        <v>8</v>
      </c>
      <c r="D38" s="579" t="str">
        <f>IF('様式Ⅲ－1(男子)'!T6&lt;&gt;"",'様式Ⅲ－1(男子)'!E70,"")</f>
        <v/>
      </c>
      <c r="E38" s="580"/>
      <c r="F38" s="581"/>
      <c r="G38" s="587" t="str">
        <f>IF('様式Ⅲ－1(男子)'!T6&lt;&gt;"",'様式Ⅲ－1(男子)'!C70,"")</f>
        <v/>
      </c>
      <c r="H38" s="585" t="str">
        <f>IF('様式Ⅲ－1(男子)'!T6&lt;&gt;"",'様式Ⅲ－1(男子)'!F70,"")</f>
        <v/>
      </c>
      <c r="I38" s="585" t="str">
        <f>IF('様式Ⅲ－1(男子)'!T6&lt;&gt;"",'様式Ⅲ－1(男子)'!F71,"")</f>
        <v/>
      </c>
      <c r="J38" s="575" t="str">
        <f>IF('様式Ⅲ－1(男子)'!$T$6&lt;&gt;"",'様式Ⅲ－1(男子)'!N70,"")</f>
        <v/>
      </c>
      <c r="K38" s="576"/>
      <c r="L38" s="102"/>
      <c r="Q38" s="15">
        <v>13</v>
      </c>
      <c r="R38" t="s">
        <v>99</v>
      </c>
      <c r="S38"/>
    </row>
    <row r="39" spans="3:19" ht="18" customHeight="1">
      <c r="C39" s="586"/>
      <c r="D39" s="582" t="str">
        <f>IF('様式Ⅲ－1(男子)'!T6&lt;&gt;"",'様式Ⅲ－1(男子)'!D70,"")</f>
        <v/>
      </c>
      <c r="E39" s="583"/>
      <c r="F39" s="584"/>
      <c r="G39" s="588"/>
      <c r="H39" s="586"/>
      <c r="I39" s="586"/>
      <c r="J39" s="577"/>
      <c r="K39" s="578"/>
      <c r="L39" s="102"/>
      <c r="Q39" s="15">
        <v>12</v>
      </c>
      <c r="R39" t="s">
        <v>100</v>
      </c>
      <c r="S39"/>
    </row>
    <row r="40" spans="3:19" ht="18.75" customHeight="1">
      <c r="C40" s="585">
        <v>9</v>
      </c>
      <c r="D40" s="616" t="str">
        <f>IF('様式Ⅲ－1(男子)'!T6&lt;&gt;"",'様式Ⅲ－1(男子)'!E73,"")</f>
        <v/>
      </c>
      <c r="E40" s="617"/>
      <c r="F40" s="618"/>
      <c r="G40" s="619" t="str">
        <f>IF('様式Ⅲ－1(男子)'!T6&lt;&gt;"",'様式Ⅲ－1(男子)'!C73,"")</f>
        <v/>
      </c>
      <c r="H40" s="620" t="str">
        <f>IF('様式Ⅲ－1(男子)'!T6&lt;&gt;"",'様式Ⅲ－1(男子)'!F73,"")</f>
        <v/>
      </c>
      <c r="I40" s="620" t="str">
        <f>IF('様式Ⅲ－1(男子)'!T6&lt;&gt;"",'様式Ⅲ－1(男子)'!F74,"")</f>
        <v/>
      </c>
      <c r="J40" s="575" t="str">
        <f>IF('様式Ⅲ－1(男子)'!$T$6&lt;&gt;"",'様式Ⅲ－1(男子)'!N73,"")</f>
        <v/>
      </c>
      <c r="K40" s="576"/>
      <c r="L40" s="102"/>
      <c r="Q40" s="15">
        <v>11</v>
      </c>
      <c r="R40" t="s">
        <v>101</v>
      </c>
      <c r="S40"/>
    </row>
    <row r="41" spans="3:19" ht="18.75" customHeight="1">
      <c r="C41" s="586"/>
      <c r="D41" s="582" t="str">
        <f>IF('様式Ⅲ－1(男子)'!T6&lt;&gt;"",'様式Ⅲ－1(男子)'!D73,"")</f>
        <v/>
      </c>
      <c r="E41" s="583"/>
      <c r="F41" s="584"/>
      <c r="G41" s="588"/>
      <c r="H41" s="586"/>
      <c r="I41" s="586"/>
      <c r="J41" s="577"/>
      <c r="K41" s="578"/>
      <c r="L41" s="102"/>
      <c r="Q41" s="15">
        <v>10</v>
      </c>
      <c r="R41" t="s">
        <v>102</v>
      </c>
      <c r="S41"/>
    </row>
    <row r="42" spans="3:19" ht="18.75" customHeight="1">
      <c r="C42" s="585">
        <v>10</v>
      </c>
      <c r="D42" s="579" t="str">
        <f>IF('様式Ⅲ－1(男子)'!$T$6&lt;&gt;"",'様式Ⅲ－1(男子)'!E76,"")</f>
        <v/>
      </c>
      <c r="E42" s="580"/>
      <c r="F42" s="581"/>
      <c r="G42" s="587" t="str">
        <f>IF('様式Ⅲ－1(男子)'!T6&lt;&gt;"",'様式Ⅲ－1(男子)'!C76,"")</f>
        <v/>
      </c>
      <c r="H42" s="585" t="str">
        <f>IF('様式Ⅲ－1(男子)'!T6&lt;&gt;"",'様式Ⅲ－1(男子)'!F76,"")</f>
        <v/>
      </c>
      <c r="I42" s="585" t="str">
        <f>IF('様式Ⅲ－1(男子)'!T6&lt;&gt;"",'様式Ⅲ－1(男子)'!F77,"")</f>
        <v/>
      </c>
      <c r="J42" s="575" t="str">
        <f>IF('様式Ⅲ－1(男子)'!$T$6&lt;&gt;"",'様式Ⅲ－1(男子)'!N76,"")</f>
        <v/>
      </c>
      <c r="K42" s="576"/>
      <c r="L42" s="96"/>
      <c r="Q42" s="15">
        <v>9</v>
      </c>
      <c r="R42" t="s">
        <v>103</v>
      </c>
      <c r="S42"/>
    </row>
    <row r="43" spans="3:19" ht="18.75" customHeight="1">
      <c r="C43" s="586"/>
      <c r="D43" s="582" t="str">
        <f>IF('様式Ⅲ－1(男子)'!$T$6&lt;&gt;"",'様式Ⅲ－1(男子)'!D76,"")</f>
        <v/>
      </c>
      <c r="E43" s="583"/>
      <c r="F43" s="584"/>
      <c r="G43" s="588"/>
      <c r="H43" s="586"/>
      <c r="I43" s="586"/>
      <c r="J43" s="577"/>
      <c r="K43" s="578"/>
      <c r="L43" s="96"/>
      <c r="Q43" s="15">
        <v>8</v>
      </c>
      <c r="R43" t="s">
        <v>104</v>
      </c>
      <c r="S43"/>
    </row>
    <row r="44" spans="3:19">
      <c r="J44" s="99"/>
      <c r="Q44" s="15">
        <v>7</v>
      </c>
      <c r="R44" t="s">
        <v>105</v>
      </c>
      <c r="S44"/>
    </row>
    <row r="45" spans="3:19">
      <c r="C45" s="100" t="s">
        <v>106</v>
      </c>
      <c r="D45" s="632" t="s">
        <v>107</v>
      </c>
      <c r="E45" s="632"/>
      <c r="F45" s="632"/>
      <c r="Q45" s="15">
        <v>6</v>
      </c>
      <c r="R45" t="s">
        <v>108</v>
      </c>
      <c r="S45"/>
    </row>
    <row r="46" spans="3:19" ht="12.75" customHeight="1">
      <c r="C46" s="100" t="s">
        <v>106</v>
      </c>
      <c r="D46" s="104" t="s">
        <v>3284</v>
      </c>
      <c r="Q46" s="15">
        <v>5</v>
      </c>
      <c r="R46" t="s">
        <v>109</v>
      </c>
      <c r="S46"/>
    </row>
    <row r="47" spans="3:19" ht="12.75" customHeight="1">
      <c r="C47" s="100" t="s">
        <v>106</v>
      </c>
      <c r="D47" s="104" t="s">
        <v>6018</v>
      </c>
      <c r="I47" s="110"/>
      <c r="Q47" s="15">
        <v>4</v>
      </c>
      <c r="R47" t="s">
        <v>110</v>
      </c>
      <c r="S47"/>
    </row>
    <row r="48" spans="3:19" ht="12.75" customHeight="1">
      <c r="J48" s="627" t="s">
        <v>111</v>
      </c>
      <c r="K48" s="627"/>
      <c r="L48" s="627"/>
      <c r="Q48" s="15">
        <v>3</v>
      </c>
      <c r="R48" t="s">
        <v>112</v>
      </c>
      <c r="S48"/>
    </row>
    <row r="49" spans="10:19" ht="12.75" customHeight="1">
      <c r="J49" s="627"/>
      <c r="K49" s="627"/>
      <c r="L49" s="627"/>
      <c r="Q49" s="15">
        <v>2</v>
      </c>
      <c r="R49" t="s">
        <v>113</v>
      </c>
      <c r="S49"/>
    </row>
    <row r="50" spans="10:19">
      <c r="Q50" s="15">
        <v>1</v>
      </c>
      <c r="R50" t="s">
        <v>114</v>
      </c>
      <c r="S50"/>
    </row>
  </sheetData>
  <sheetProtection algorithmName="SHA-512" hashValue="oPzk2CnAV6CPDzuN4vTylYl4EYeVKrsZw9YNUPV+w5KXhPVDF6xhWx2sUpQmlStly7SdjKIZopf0tMRzgaWB0A==" saltValue="fiXbakLjCb6Hy7mKrsGtDA==" spinCount="100000" sheet="1" objects="1" scenarios="1"/>
  <mergeCells count="92">
    <mergeCell ref="H42:H43"/>
    <mergeCell ref="I38:I39"/>
    <mergeCell ref="I40:I41"/>
    <mergeCell ref="I42:I43"/>
    <mergeCell ref="J38:K39"/>
    <mergeCell ref="J40:K41"/>
    <mergeCell ref="J42:K43"/>
    <mergeCell ref="C22:C23"/>
    <mergeCell ref="D22:F23"/>
    <mergeCell ref="J36:K37"/>
    <mergeCell ref="G38:G39"/>
    <mergeCell ref="G40:G41"/>
    <mergeCell ref="H38:H39"/>
    <mergeCell ref="H40:H41"/>
    <mergeCell ref="D40:F40"/>
    <mergeCell ref="D41:F41"/>
    <mergeCell ref="C24:C25"/>
    <mergeCell ref="D24:F24"/>
    <mergeCell ref="G24:G25"/>
    <mergeCell ref="H24:H25"/>
    <mergeCell ref="D25:F25"/>
    <mergeCell ref="C26:C27"/>
    <mergeCell ref="D26:F26"/>
    <mergeCell ref="B13:C14"/>
    <mergeCell ref="D13:K14"/>
    <mergeCell ref="B16:C17"/>
    <mergeCell ref="D16:K17"/>
    <mergeCell ref="C20:C21"/>
    <mergeCell ref="D20:F21"/>
    <mergeCell ref="G20:G21"/>
    <mergeCell ref="H20:K21"/>
    <mergeCell ref="B2:L3"/>
    <mergeCell ref="B4:L5"/>
    <mergeCell ref="B7:C8"/>
    <mergeCell ref="B10:C11"/>
    <mergeCell ref="D10:K11"/>
    <mergeCell ref="D7:K8"/>
    <mergeCell ref="G36:G37"/>
    <mergeCell ref="G42:G43"/>
    <mergeCell ref="D27:F27"/>
    <mergeCell ref="G26:G27"/>
    <mergeCell ref="D32:F32"/>
    <mergeCell ref="G32:G33"/>
    <mergeCell ref="H26:H27"/>
    <mergeCell ref="G22:G23"/>
    <mergeCell ref="H22:H23"/>
    <mergeCell ref="I22:I23"/>
    <mergeCell ref="J22:K23"/>
    <mergeCell ref="J26:K27"/>
    <mergeCell ref="I24:I25"/>
    <mergeCell ref="J24:K25"/>
    <mergeCell ref="I26:I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H32:H33"/>
    <mergeCell ref="I32:I33"/>
    <mergeCell ref="J32:K33"/>
    <mergeCell ref="D33:F33"/>
    <mergeCell ref="J48:L49"/>
    <mergeCell ref="H36:H37"/>
    <mergeCell ref="I36:I37"/>
    <mergeCell ref="D45:F45"/>
    <mergeCell ref="J34:K35"/>
    <mergeCell ref="D35:F35"/>
    <mergeCell ref="D34:F34"/>
    <mergeCell ref="G34:G35"/>
    <mergeCell ref="H34:H35"/>
    <mergeCell ref="I34:I35"/>
    <mergeCell ref="D42:F42"/>
    <mergeCell ref="D43:F43"/>
    <mergeCell ref="C32:C33"/>
    <mergeCell ref="C42:C43"/>
    <mergeCell ref="C40:C41"/>
    <mergeCell ref="C36:C37"/>
    <mergeCell ref="D36:F36"/>
    <mergeCell ref="D37:F37"/>
    <mergeCell ref="D38:F38"/>
    <mergeCell ref="D39:F39"/>
    <mergeCell ref="C38:C39"/>
    <mergeCell ref="C34:C35"/>
  </mergeCells>
  <phoneticPr fontId="1"/>
  <pageMargins left="0.7" right="0.7" top="0.63" bottom="0.75" header="0.3" footer="0.61"/>
  <pageSetup paperSize="9" scale="91" orientation="portrait" horizontalDpi="4294967292" r:id="rId1"/>
  <colBreaks count="1" manualBreakCount="1">
    <brk id="12"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8A022-C376-47CD-92F4-D72129D23D8A}">
  <sheetPr>
    <tabColor theme="3"/>
  </sheetPr>
  <dimension ref="A1:S50"/>
  <sheetViews>
    <sheetView topLeftCell="B1" zoomScale="80" zoomScaleNormal="80" zoomScaleSheetLayoutView="96" workbookViewId="0">
      <selection activeCell="B2" sqref="B2:L3"/>
    </sheetView>
  </sheetViews>
  <sheetFormatPr defaultColWidth="9" defaultRowHeight="13.5"/>
  <cols>
    <col min="1" max="1" width="5" style="15" hidden="1" customWidth="1"/>
    <col min="2" max="2" width="7.125" style="15" customWidth="1"/>
    <col min="3" max="6" width="9" style="15"/>
    <col min="7" max="7" width="10" style="15" customWidth="1"/>
    <col min="8" max="10" width="9" style="15"/>
    <col min="11" max="11" width="9" style="15" customWidth="1"/>
    <col min="12" max="12" width="7.5" style="15" customWidth="1"/>
    <col min="13" max="13" width="9.125" style="15" customWidth="1"/>
    <col min="14" max="16" width="9.125" style="15" hidden="1" customWidth="1"/>
    <col min="17" max="18" width="9" style="15" hidden="1" customWidth="1"/>
    <col min="19" max="19" width="9" style="15" customWidth="1"/>
    <col min="20" max="16384" width="9" style="15"/>
  </cols>
  <sheetData>
    <row r="1" spans="2:19">
      <c r="L1" s="94" t="s">
        <v>115</v>
      </c>
    </row>
    <row r="2" spans="2:19" ht="13.5" customHeight="1">
      <c r="B2" s="628" t="str">
        <f>'様式Ⅲ－2　チームエントリー（男子）'!B2:L3</f>
        <v>第85回東海学生駅伝対校選手権大会</v>
      </c>
      <c r="C2" s="628"/>
      <c r="D2" s="628"/>
      <c r="E2" s="628"/>
      <c r="F2" s="628"/>
      <c r="G2" s="628"/>
      <c r="H2" s="628"/>
      <c r="I2" s="628"/>
      <c r="J2" s="628"/>
      <c r="K2" s="628"/>
      <c r="L2" s="628"/>
      <c r="M2" s="95"/>
      <c r="N2" s="95"/>
      <c r="O2" s="95"/>
      <c r="P2" s="95"/>
      <c r="Q2" s="95"/>
    </row>
    <row r="3" spans="2:19" ht="13.5" customHeight="1">
      <c r="B3" s="628"/>
      <c r="C3" s="628"/>
      <c r="D3" s="628"/>
      <c r="E3" s="628"/>
      <c r="F3" s="628"/>
      <c r="G3" s="628"/>
      <c r="H3" s="628"/>
      <c r="I3" s="628"/>
      <c r="J3" s="628"/>
      <c r="K3" s="628"/>
      <c r="L3" s="628"/>
      <c r="M3" s="95"/>
      <c r="N3" s="95"/>
      <c r="O3" s="95"/>
      <c r="P3" s="95"/>
      <c r="Q3" s="95"/>
    </row>
    <row r="4" spans="2:19" ht="13.5" customHeight="1">
      <c r="B4" s="629" t="s">
        <v>46</v>
      </c>
      <c r="C4" s="629"/>
      <c r="D4" s="629"/>
      <c r="E4" s="629"/>
      <c r="F4" s="629"/>
      <c r="G4" s="629"/>
      <c r="H4" s="629"/>
      <c r="I4" s="629"/>
      <c r="J4" s="629"/>
      <c r="K4" s="629"/>
      <c r="L4" s="629"/>
    </row>
    <row r="5" spans="2:19" ht="13.5" customHeight="1">
      <c r="B5" s="629"/>
      <c r="C5" s="629"/>
      <c r="D5" s="629"/>
      <c r="E5" s="629"/>
      <c r="F5" s="629"/>
      <c r="G5" s="629"/>
      <c r="H5" s="629"/>
      <c r="I5" s="629"/>
      <c r="J5" s="629"/>
      <c r="K5" s="629"/>
      <c r="L5" s="629"/>
    </row>
    <row r="6" spans="2:19">
      <c r="C6" s="96"/>
      <c r="D6" s="96"/>
      <c r="E6" s="96"/>
      <c r="F6" s="96"/>
      <c r="G6" s="96"/>
      <c r="H6" s="96"/>
      <c r="I6" s="96"/>
      <c r="J6" s="96"/>
    </row>
    <row r="7" spans="2:19" ht="15" customHeight="1">
      <c r="B7" s="633" t="s">
        <v>47</v>
      </c>
      <c r="C7" s="633"/>
      <c r="D7" s="630" t="str">
        <f>基本情報登録!D8&amp;"C"</f>
        <v>C</v>
      </c>
      <c r="E7" s="630"/>
      <c r="F7" s="630"/>
      <c r="G7" s="630"/>
      <c r="H7" s="630"/>
      <c r="I7" s="630"/>
      <c r="J7" s="630"/>
      <c r="K7" s="630"/>
      <c r="L7" s="116"/>
    </row>
    <row r="8" spans="2:19" ht="15" customHeight="1">
      <c r="B8" s="634"/>
      <c r="C8" s="634"/>
      <c r="D8" s="631"/>
      <c r="E8" s="631"/>
      <c r="F8" s="631"/>
      <c r="G8" s="631"/>
      <c r="H8" s="631"/>
      <c r="I8" s="631"/>
      <c r="J8" s="631"/>
      <c r="K8" s="631"/>
      <c r="L8" s="117"/>
      <c r="O8" s="15">
        <f>基本情報登録!D8</f>
        <v>0</v>
      </c>
      <c r="Q8" s="15">
        <v>47</v>
      </c>
      <c r="R8" t="s">
        <v>48</v>
      </c>
      <c r="S8"/>
    </row>
    <row r="9" spans="2:19" ht="12" customHeight="1">
      <c r="C9" s="97"/>
      <c r="D9" s="97"/>
      <c r="Q9" s="15">
        <v>46</v>
      </c>
      <c r="R9" t="s">
        <v>49</v>
      </c>
      <c r="S9"/>
    </row>
    <row r="10" spans="2:19" ht="15" customHeight="1">
      <c r="B10" s="589" t="s">
        <v>50</v>
      </c>
      <c r="C10" s="589"/>
      <c r="D10" s="621">
        <f>基本情報登録!D19</f>
        <v>0</v>
      </c>
      <c r="E10" s="621"/>
      <c r="F10" s="621"/>
      <c r="G10" s="621"/>
      <c r="H10" s="621"/>
      <c r="I10" s="621"/>
      <c r="J10" s="621"/>
      <c r="K10" s="621"/>
      <c r="L10" s="113"/>
      <c r="Q10" s="15">
        <v>45</v>
      </c>
      <c r="R10" t="s">
        <v>51</v>
      </c>
      <c r="S10"/>
    </row>
    <row r="11" spans="2:19" ht="15" customHeight="1">
      <c r="B11" s="590"/>
      <c r="C11" s="590"/>
      <c r="D11" s="622"/>
      <c r="E11" s="622"/>
      <c r="F11" s="622"/>
      <c r="G11" s="622"/>
      <c r="H11" s="622"/>
      <c r="I11" s="622"/>
      <c r="J11" s="622"/>
      <c r="K11" s="622"/>
      <c r="L11" s="141"/>
      <c r="Q11" s="15">
        <v>44</v>
      </c>
      <c r="R11" t="s">
        <v>53</v>
      </c>
      <c r="S11"/>
    </row>
    <row r="12" spans="2:19" ht="8.25" customHeight="1">
      <c r="C12" s="97"/>
      <c r="D12" s="118"/>
      <c r="E12" s="107"/>
      <c r="F12" s="107"/>
      <c r="G12" s="107"/>
      <c r="H12" s="107"/>
      <c r="I12" s="107"/>
      <c r="J12" s="107"/>
      <c r="K12" s="107"/>
      <c r="L12" s="107"/>
      <c r="Q12" s="15">
        <v>43</v>
      </c>
      <c r="R12" t="s">
        <v>54</v>
      </c>
      <c r="S12"/>
    </row>
    <row r="13" spans="2:19" ht="15" customHeight="1">
      <c r="B13" s="589" t="s">
        <v>55</v>
      </c>
      <c r="C13" s="589"/>
      <c r="D13" s="623"/>
      <c r="E13" s="623"/>
      <c r="F13" s="623"/>
      <c r="G13" s="623"/>
      <c r="H13" s="623"/>
      <c r="I13" s="623"/>
      <c r="J13" s="623"/>
      <c r="K13" s="623"/>
      <c r="L13" s="113"/>
      <c r="Q13" s="15">
        <v>42</v>
      </c>
      <c r="R13" t="s">
        <v>56</v>
      </c>
      <c r="S13"/>
    </row>
    <row r="14" spans="2:19" ht="15" customHeight="1">
      <c r="B14" s="590"/>
      <c r="C14" s="590"/>
      <c r="D14" s="624"/>
      <c r="E14" s="624"/>
      <c r="F14" s="624"/>
      <c r="G14" s="624"/>
      <c r="H14" s="624"/>
      <c r="I14" s="624"/>
      <c r="J14" s="624"/>
      <c r="K14" s="624"/>
      <c r="L14" s="141"/>
      <c r="Q14" s="15">
        <v>41</v>
      </c>
      <c r="R14" t="s">
        <v>57</v>
      </c>
      <c r="S14"/>
    </row>
    <row r="15" spans="2:19" ht="14.25">
      <c r="C15" s="97"/>
      <c r="D15" s="118"/>
      <c r="E15" s="107"/>
      <c r="F15" s="107"/>
      <c r="G15" s="107"/>
      <c r="H15" s="107"/>
      <c r="I15" s="107"/>
      <c r="J15" s="107"/>
      <c r="K15" s="107"/>
      <c r="L15" s="107"/>
      <c r="Q15" s="15">
        <v>40</v>
      </c>
      <c r="R15" t="s">
        <v>58</v>
      </c>
      <c r="S15"/>
    </row>
    <row r="16" spans="2:19" ht="15" customHeight="1">
      <c r="B16" s="589" t="s">
        <v>59</v>
      </c>
      <c r="C16" s="589"/>
      <c r="D16" s="625" t="str">
        <f>IF(基本情報登録!D24&gt;0,基本情報登録!D24,"")</f>
        <v/>
      </c>
      <c r="E16" s="625"/>
      <c r="F16" s="625"/>
      <c r="G16" s="625"/>
      <c r="H16" s="625"/>
      <c r="I16" s="625"/>
      <c r="J16" s="625"/>
      <c r="K16" s="625"/>
      <c r="L16" s="105"/>
      <c r="Q16" s="15">
        <v>39</v>
      </c>
      <c r="R16" t="s">
        <v>60</v>
      </c>
      <c r="S16"/>
    </row>
    <row r="17" spans="2:19" ht="15" customHeight="1">
      <c r="B17" s="590"/>
      <c r="C17" s="590"/>
      <c r="D17" s="626"/>
      <c r="E17" s="626"/>
      <c r="F17" s="626"/>
      <c r="G17" s="626"/>
      <c r="H17" s="626"/>
      <c r="I17" s="626"/>
      <c r="J17" s="626"/>
      <c r="K17" s="626"/>
      <c r="L17" s="105"/>
      <c r="Q17" s="15">
        <v>38</v>
      </c>
      <c r="R17" t="s">
        <v>61</v>
      </c>
      <c r="S17"/>
    </row>
    <row r="18" spans="2:19" ht="27" customHeight="1">
      <c r="Q18" s="15">
        <v>33</v>
      </c>
      <c r="R18" t="s">
        <v>72</v>
      </c>
      <c r="S18"/>
    </row>
    <row r="19" spans="2:19">
      <c r="Q19" s="15">
        <v>32</v>
      </c>
      <c r="R19" t="s">
        <v>73</v>
      </c>
      <c r="S19"/>
    </row>
    <row r="20" spans="2:19" ht="14.25">
      <c r="C20" s="591" t="s">
        <v>74</v>
      </c>
      <c r="D20" s="592" t="s">
        <v>75</v>
      </c>
      <c r="E20" s="593"/>
      <c r="F20" s="594"/>
      <c r="G20" s="598" t="s">
        <v>76</v>
      </c>
      <c r="H20" s="600" t="str">
        <f>IF(O8&gt;0,VLOOKUP(O8,'加盟校情報&amp;大会設定'!A3:D50,4,0),"")&amp;"C"</f>
        <v>C</v>
      </c>
      <c r="I20" s="601"/>
      <c r="J20" s="601"/>
      <c r="K20" s="602"/>
      <c r="L20" s="101"/>
      <c r="Q20" s="15">
        <v>31</v>
      </c>
      <c r="R20" t="s">
        <v>77</v>
      </c>
      <c r="S20"/>
    </row>
    <row r="21" spans="2:19" ht="18.75" customHeight="1">
      <c r="C21" s="591"/>
      <c r="D21" s="595"/>
      <c r="E21" s="596"/>
      <c r="F21" s="597"/>
      <c r="G21" s="599"/>
      <c r="H21" s="603"/>
      <c r="I21" s="604"/>
      <c r="J21" s="604"/>
      <c r="K21" s="605"/>
      <c r="L21" s="101"/>
      <c r="Q21" s="15">
        <v>30</v>
      </c>
      <c r="R21" t="s">
        <v>78</v>
      </c>
      <c r="S21"/>
    </row>
    <row r="22" spans="2:19">
      <c r="C22" s="609"/>
      <c r="D22" s="611" t="s">
        <v>3285</v>
      </c>
      <c r="E22" s="580"/>
      <c r="F22" s="581"/>
      <c r="G22" s="585" t="s">
        <v>79</v>
      </c>
      <c r="H22" s="585" t="s">
        <v>80</v>
      </c>
      <c r="I22" s="585" t="s">
        <v>81</v>
      </c>
      <c r="J22" s="612" t="s">
        <v>82</v>
      </c>
      <c r="K22" s="635"/>
      <c r="L22" s="109"/>
      <c r="Q22" s="15">
        <v>29</v>
      </c>
      <c r="R22" t="s">
        <v>83</v>
      </c>
      <c r="S22"/>
    </row>
    <row r="23" spans="2:19">
      <c r="C23" s="610"/>
      <c r="D23" s="582"/>
      <c r="E23" s="583"/>
      <c r="F23" s="584"/>
      <c r="G23" s="586"/>
      <c r="H23" s="586"/>
      <c r="I23" s="586"/>
      <c r="J23" s="636"/>
      <c r="K23" s="637"/>
      <c r="L23" s="109"/>
      <c r="Q23" s="15">
        <v>28</v>
      </c>
      <c r="R23" t="s">
        <v>84</v>
      </c>
      <c r="S23"/>
    </row>
    <row r="24" spans="2:19" ht="18" customHeight="1">
      <c r="C24" s="585">
        <v>1</v>
      </c>
      <c r="D24" s="579" t="str">
        <f>IF('様式Ⅲ－1(男子)'!T6&lt;&gt;"",'様式Ⅲ－1(男子)'!E79,"")</f>
        <v/>
      </c>
      <c r="E24" s="580"/>
      <c r="F24" s="581"/>
      <c r="G24" s="587" t="str">
        <f>IF('様式Ⅲ－1(男子)'!T6&lt;&gt;"",'様式Ⅲ－1(男子)'!C79,"")</f>
        <v/>
      </c>
      <c r="H24" s="585" t="str">
        <f>IF('様式Ⅲ－1(男子)'!T6&lt;&gt;"",'様式Ⅲ－1(男子)'!F79,"")</f>
        <v/>
      </c>
      <c r="I24" s="585" t="str">
        <f>IF('様式Ⅲ－1(男子)'!T6&lt;&gt;"",'様式Ⅲ－1(男子)'!F80,"")</f>
        <v/>
      </c>
      <c r="J24" s="575" t="str">
        <f>IF('様式Ⅲ－1(男子)'!$T$6&lt;&gt;"",'様式Ⅲ－1(男子)'!N79,"")</f>
        <v/>
      </c>
      <c r="K24" s="576"/>
      <c r="L24" s="102"/>
      <c r="Q24" s="15">
        <v>27</v>
      </c>
      <c r="R24" t="s">
        <v>85</v>
      </c>
      <c r="S24"/>
    </row>
    <row r="25" spans="2:19" ht="18" customHeight="1">
      <c r="C25" s="586"/>
      <c r="D25" s="582" t="str">
        <f>IF('様式Ⅲ－1(男子)'!T6&lt;&gt;"",'様式Ⅲ－1(男子)'!D79,"")</f>
        <v/>
      </c>
      <c r="E25" s="583"/>
      <c r="F25" s="584"/>
      <c r="G25" s="588"/>
      <c r="H25" s="586"/>
      <c r="I25" s="586"/>
      <c r="J25" s="577"/>
      <c r="K25" s="578"/>
      <c r="L25" s="102"/>
      <c r="Q25" s="15">
        <v>26</v>
      </c>
      <c r="R25" t="s">
        <v>86</v>
      </c>
      <c r="S25"/>
    </row>
    <row r="26" spans="2:19" ht="18" customHeight="1">
      <c r="C26" s="585">
        <v>2</v>
      </c>
      <c r="D26" s="579" t="str">
        <f>IF('様式Ⅲ－1(男子)'!T6&lt;&gt;"",'様式Ⅲ－1(男子)'!E82,"")</f>
        <v/>
      </c>
      <c r="E26" s="580"/>
      <c r="F26" s="581"/>
      <c r="G26" s="587" t="str">
        <f>IF('様式Ⅲ－1(男子)'!T6&lt;&gt;"",'様式Ⅲ－1(男子)'!C82,"")</f>
        <v/>
      </c>
      <c r="H26" s="585" t="str">
        <f>IF('様式Ⅲ－1(男子)'!T6&lt;&gt;"",'様式Ⅲ－1(男子)'!F82,"")</f>
        <v/>
      </c>
      <c r="I26" s="585" t="str">
        <f>IF('様式Ⅲ－1(男子)'!T6&lt;&gt;"",'様式Ⅲ－1(男子)'!F83,"")</f>
        <v/>
      </c>
      <c r="J26" s="575" t="str">
        <f>IF('様式Ⅲ－1(男子)'!$T$6&lt;&gt;"",'様式Ⅲ－1(男子)'!N82,"")</f>
        <v/>
      </c>
      <c r="K26" s="576"/>
      <c r="L26" s="102"/>
      <c r="Q26" s="15">
        <v>25</v>
      </c>
      <c r="R26" t="s">
        <v>87</v>
      </c>
      <c r="S26"/>
    </row>
    <row r="27" spans="2:19" ht="18" customHeight="1">
      <c r="C27" s="586"/>
      <c r="D27" s="582" t="str">
        <f>IF('様式Ⅲ－1(男子)'!T6&lt;&gt;"",'様式Ⅲ－1(男子)'!D82,"")</f>
        <v/>
      </c>
      <c r="E27" s="583"/>
      <c r="F27" s="584"/>
      <c r="G27" s="588"/>
      <c r="H27" s="586"/>
      <c r="I27" s="586"/>
      <c r="J27" s="577"/>
      <c r="K27" s="578"/>
      <c r="L27" s="102"/>
      <c r="Q27" s="15">
        <v>24</v>
      </c>
      <c r="R27" t="s">
        <v>88</v>
      </c>
      <c r="S27"/>
    </row>
    <row r="28" spans="2:19" ht="18" customHeight="1">
      <c r="C28" s="585">
        <v>3</v>
      </c>
      <c r="D28" s="579" t="str">
        <f>IF('様式Ⅲ－1(男子)'!T6&lt;&gt;"",'様式Ⅲ－1(男子)'!E85,"")</f>
        <v/>
      </c>
      <c r="E28" s="580"/>
      <c r="F28" s="581"/>
      <c r="G28" s="587" t="str">
        <f>IF('様式Ⅲ－1(男子)'!T6&lt;&gt;"",'様式Ⅲ－1(男子)'!C85,"")</f>
        <v/>
      </c>
      <c r="H28" s="585" t="str">
        <f>IF('様式Ⅲ－1(男子)'!T6&lt;&gt;"",'様式Ⅲ－1(男子)'!F85,"")</f>
        <v/>
      </c>
      <c r="I28" s="585" t="str">
        <f>IF('様式Ⅲ－1(男子)'!T6&lt;&gt;"",'様式Ⅲ－1(男子)'!F86,"")</f>
        <v/>
      </c>
      <c r="J28" s="575" t="str">
        <f>IF('様式Ⅲ－1(男子)'!$T$6&lt;&gt;"",'様式Ⅲ－1(男子)'!N85,"")</f>
        <v/>
      </c>
      <c r="K28" s="576"/>
      <c r="L28" s="102"/>
      <c r="Q28" s="15">
        <v>23</v>
      </c>
      <c r="R28" t="s">
        <v>89</v>
      </c>
      <c r="S28"/>
    </row>
    <row r="29" spans="2:19" ht="18" customHeight="1">
      <c r="C29" s="586"/>
      <c r="D29" s="582" t="str">
        <f>IF('様式Ⅲ－1(男子)'!T6&lt;&gt;"",'様式Ⅲ－1(男子)'!D85,"")</f>
        <v/>
      </c>
      <c r="E29" s="583"/>
      <c r="F29" s="584"/>
      <c r="G29" s="588"/>
      <c r="H29" s="586"/>
      <c r="I29" s="586"/>
      <c r="J29" s="577"/>
      <c r="K29" s="578"/>
      <c r="L29" s="102"/>
      <c r="Q29" s="15">
        <v>22</v>
      </c>
      <c r="R29" t="s">
        <v>90</v>
      </c>
      <c r="S29"/>
    </row>
    <row r="30" spans="2:19" ht="18" customHeight="1">
      <c r="C30" s="585">
        <v>4</v>
      </c>
      <c r="D30" s="579" t="str">
        <f>IF('様式Ⅲ－1(男子)'!T6&lt;&gt;"",'様式Ⅲ－1(男子)'!E88,"")</f>
        <v/>
      </c>
      <c r="E30" s="580"/>
      <c r="F30" s="581"/>
      <c r="G30" s="587" t="str">
        <f>IF('様式Ⅲ－1(男子)'!T6&lt;&gt;"",'様式Ⅲ－1(男子)'!C88,"")</f>
        <v/>
      </c>
      <c r="H30" s="585" t="str">
        <f>IF('様式Ⅲ－1(男子)'!T6&lt;&gt;"",'様式Ⅲ－1(男子)'!F88,"")</f>
        <v/>
      </c>
      <c r="I30" s="585" t="str">
        <f>IF('様式Ⅲ－1(男子)'!T6&lt;&gt;"",'様式Ⅲ－1(男子)'!F89,"")</f>
        <v/>
      </c>
      <c r="J30" s="575" t="str">
        <f>IF('様式Ⅲ－1(男子)'!$T$6&lt;&gt;"",'様式Ⅲ－1(男子)'!N88,"")</f>
        <v/>
      </c>
      <c r="K30" s="576"/>
      <c r="L30" s="102"/>
      <c r="Q30" s="15">
        <v>21</v>
      </c>
      <c r="R30" t="s">
        <v>91</v>
      </c>
      <c r="S30"/>
    </row>
    <row r="31" spans="2:19" ht="18" customHeight="1">
      <c r="C31" s="586"/>
      <c r="D31" s="582" t="str">
        <f>IF('様式Ⅲ－1(男子)'!T6&lt;&gt;"",'様式Ⅲ－1(男子)'!D88,"")</f>
        <v/>
      </c>
      <c r="E31" s="583"/>
      <c r="F31" s="584"/>
      <c r="G31" s="588"/>
      <c r="H31" s="586"/>
      <c r="I31" s="586"/>
      <c r="J31" s="577"/>
      <c r="K31" s="578"/>
      <c r="L31" s="102"/>
      <c r="Q31" s="15">
        <v>20</v>
      </c>
      <c r="R31" t="s">
        <v>92</v>
      </c>
      <c r="S31"/>
    </row>
    <row r="32" spans="2:19" ht="18" customHeight="1">
      <c r="C32" s="585">
        <v>5</v>
      </c>
      <c r="D32" s="579" t="str">
        <f>IF('様式Ⅲ－1(男子)'!T6&lt;&gt;"",'様式Ⅲ－1(男子)'!E91,"")</f>
        <v/>
      </c>
      <c r="E32" s="580"/>
      <c r="F32" s="581"/>
      <c r="G32" s="587" t="str">
        <f>IF('様式Ⅲ－1(男子)'!T6&lt;&gt;"",'様式Ⅲ－1(男子)'!C91,"")</f>
        <v/>
      </c>
      <c r="H32" s="585" t="str">
        <f>IF('様式Ⅲ－1(男子)'!T6&lt;&gt;"",'様式Ⅲ－1(男子)'!F91,"")</f>
        <v/>
      </c>
      <c r="I32" s="585" t="str">
        <f>IF('様式Ⅲ－1(男子)'!T6&lt;&gt;"",'様式Ⅲ－1(男子)'!F92,"")</f>
        <v/>
      </c>
      <c r="J32" s="575" t="str">
        <f>IF('様式Ⅲ－1(男子)'!$T$6&lt;&gt;"",'様式Ⅲ－1(男子)'!N91,"")</f>
        <v/>
      </c>
      <c r="K32" s="576"/>
      <c r="L32" s="102"/>
      <c r="Q32" s="15">
        <v>19</v>
      </c>
      <c r="R32" t="s">
        <v>93</v>
      </c>
      <c r="S32"/>
    </row>
    <row r="33" spans="3:19" ht="18" customHeight="1">
      <c r="C33" s="586"/>
      <c r="D33" s="582" t="str">
        <f>IF('様式Ⅲ－1(男子)'!T6&lt;&gt;"",'様式Ⅲ－1(男子)'!D91,"")</f>
        <v/>
      </c>
      <c r="E33" s="583"/>
      <c r="F33" s="584"/>
      <c r="G33" s="588"/>
      <c r="H33" s="586"/>
      <c r="I33" s="586"/>
      <c r="J33" s="577"/>
      <c r="K33" s="578"/>
      <c r="L33" s="102"/>
      <c r="Q33" s="15">
        <v>18</v>
      </c>
      <c r="R33" t="s">
        <v>94</v>
      </c>
      <c r="S33"/>
    </row>
    <row r="34" spans="3:19" ht="18" customHeight="1">
      <c r="C34" s="585">
        <v>6</v>
      </c>
      <c r="D34" s="579" t="str">
        <f>IF('様式Ⅲ－1(男子)'!T6&lt;&gt;"",'様式Ⅲ－1(男子)'!E94,"")</f>
        <v/>
      </c>
      <c r="E34" s="580"/>
      <c r="F34" s="581"/>
      <c r="G34" s="587" t="str">
        <f>IF('様式Ⅲ－1(男子)'!T6&lt;&gt;"",'様式Ⅲ－1(男子)'!C94,"")</f>
        <v/>
      </c>
      <c r="H34" s="585" t="str">
        <f>IF('様式Ⅲ－1(男子)'!T6&lt;&gt;"",'様式Ⅲ－1(男子)'!F94,"")</f>
        <v/>
      </c>
      <c r="I34" s="585" t="str">
        <f>IF('様式Ⅲ－1(男子)'!T6&lt;&gt;"",'様式Ⅲ－1(男子)'!F95,"")</f>
        <v/>
      </c>
      <c r="J34" s="575" t="str">
        <f>IF('様式Ⅲ－1(男子)'!$T$6&lt;&gt;"",'様式Ⅲ－1(男子)'!N94,"")</f>
        <v/>
      </c>
      <c r="K34" s="576"/>
      <c r="L34" s="102"/>
      <c r="Q34" s="15">
        <v>17</v>
      </c>
      <c r="R34" t="s">
        <v>95</v>
      </c>
      <c r="S34"/>
    </row>
    <row r="35" spans="3:19" ht="18" customHeight="1">
      <c r="C35" s="586"/>
      <c r="D35" s="582" t="str">
        <f>IF('様式Ⅲ－1(男子)'!T6&lt;&gt;"",'様式Ⅲ－1(男子)'!D94,"")</f>
        <v/>
      </c>
      <c r="E35" s="583"/>
      <c r="F35" s="584"/>
      <c r="G35" s="588"/>
      <c r="H35" s="586"/>
      <c r="I35" s="586"/>
      <c r="J35" s="577"/>
      <c r="K35" s="578"/>
      <c r="L35" s="102"/>
      <c r="Q35" s="15">
        <v>16</v>
      </c>
      <c r="R35" t="s">
        <v>96</v>
      </c>
      <c r="S35"/>
    </row>
    <row r="36" spans="3:19" ht="18" customHeight="1">
      <c r="C36" s="585">
        <v>7</v>
      </c>
      <c r="D36" s="579" t="str">
        <f>IF('様式Ⅲ－1(男子)'!T6&lt;&gt;"",'様式Ⅲ－1(男子)'!E97,"")</f>
        <v/>
      </c>
      <c r="E36" s="580"/>
      <c r="F36" s="581"/>
      <c r="G36" s="587" t="str">
        <f>IF('様式Ⅲ－1(男子)'!T6&lt;&gt;"",'様式Ⅲ－1(男子)'!C97,"")</f>
        <v/>
      </c>
      <c r="H36" s="585" t="str">
        <f>IF('様式Ⅲ－1(男子)'!T6&lt;&gt;"",'様式Ⅲ－1(男子)'!F97,"")</f>
        <v/>
      </c>
      <c r="I36" s="585" t="str">
        <f>IF('様式Ⅲ－1(男子)'!T6&lt;&gt;"",'様式Ⅲ－1(男子)'!F98,"")</f>
        <v/>
      </c>
      <c r="J36" s="575" t="str">
        <f>IF('様式Ⅲ－1(男子)'!$T$6&lt;&gt;"",'様式Ⅲ－1(男子)'!N97,"")</f>
        <v/>
      </c>
      <c r="K36" s="576"/>
      <c r="L36" s="102"/>
      <c r="Q36" s="15">
        <v>15</v>
      </c>
      <c r="R36" t="s">
        <v>97</v>
      </c>
      <c r="S36"/>
    </row>
    <row r="37" spans="3:19" ht="18" customHeight="1">
      <c r="C37" s="586"/>
      <c r="D37" s="582" t="str">
        <f>IF('様式Ⅲ－1(男子)'!T6&lt;&gt;"",'様式Ⅲ－1(男子)'!D97,"")</f>
        <v/>
      </c>
      <c r="E37" s="583"/>
      <c r="F37" s="584"/>
      <c r="G37" s="588"/>
      <c r="H37" s="586"/>
      <c r="I37" s="586"/>
      <c r="J37" s="577"/>
      <c r="K37" s="578"/>
      <c r="L37" s="102"/>
      <c r="Q37" s="15">
        <v>14</v>
      </c>
      <c r="R37" t="s">
        <v>98</v>
      </c>
      <c r="S37"/>
    </row>
    <row r="38" spans="3:19" ht="18" customHeight="1">
      <c r="C38" s="585">
        <v>8</v>
      </c>
      <c r="D38" s="579" t="str">
        <f>IF('様式Ⅲ－1(男子)'!T6&lt;&gt;"",'様式Ⅲ－1(男子)'!E100,"")</f>
        <v/>
      </c>
      <c r="E38" s="580"/>
      <c r="F38" s="581"/>
      <c r="G38" s="587" t="str">
        <f>IF('様式Ⅲ－1(男子)'!T6&lt;&gt;"",'様式Ⅲ－1(男子)'!C100,"")</f>
        <v/>
      </c>
      <c r="H38" s="585" t="str">
        <f>IF('様式Ⅲ－1(男子)'!T6&lt;&gt;"",'様式Ⅲ－1(男子)'!F100,"")</f>
        <v/>
      </c>
      <c r="I38" s="585" t="str">
        <f>IF('様式Ⅲ－1(男子)'!T6&lt;&gt;"",'様式Ⅲ－1(男子)'!F101,"")</f>
        <v/>
      </c>
      <c r="J38" s="575" t="str">
        <f>IF('様式Ⅲ－1(男子)'!$T$6&lt;&gt;"",'様式Ⅲ－1(男子)'!N100,"")</f>
        <v/>
      </c>
      <c r="K38" s="576"/>
      <c r="L38" s="102"/>
      <c r="Q38" s="15">
        <v>13</v>
      </c>
      <c r="R38" t="s">
        <v>99</v>
      </c>
      <c r="S38"/>
    </row>
    <row r="39" spans="3:19" ht="18" customHeight="1">
      <c r="C39" s="586"/>
      <c r="D39" s="582" t="str">
        <f>IF('様式Ⅲ－1(男子)'!T6&lt;&gt;"",'様式Ⅲ－1(男子)'!D100,"")</f>
        <v/>
      </c>
      <c r="E39" s="583"/>
      <c r="F39" s="584"/>
      <c r="G39" s="588"/>
      <c r="H39" s="586"/>
      <c r="I39" s="586"/>
      <c r="J39" s="577"/>
      <c r="K39" s="578"/>
      <c r="L39" s="102"/>
      <c r="Q39" s="15">
        <v>12</v>
      </c>
      <c r="R39" t="s">
        <v>100</v>
      </c>
      <c r="S39"/>
    </row>
    <row r="40" spans="3:19" ht="18.75" customHeight="1">
      <c r="C40" s="585">
        <v>9</v>
      </c>
      <c r="D40" s="616" t="str">
        <f>IF('様式Ⅲ－1(男子)'!T6&lt;&gt;"",'様式Ⅲ－1(男子)'!E103,"")</f>
        <v/>
      </c>
      <c r="E40" s="617"/>
      <c r="F40" s="618"/>
      <c r="G40" s="619" t="str">
        <f>IF('様式Ⅲ－1(男子)'!T6&lt;&gt;"",'様式Ⅲ－1(男子)'!C103,"")</f>
        <v/>
      </c>
      <c r="H40" s="620" t="str">
        <f>IF('様式Ⅲ－1(男子)'!T6&lt;&gt;"",'様式Ⅲ－1(男子)'!F103,"")</f>
        <v/>
      </c>
      <c r="I40" s="585" t="str">
        <f>IF('様式Ⅲ－1(男子)'!T6&lt;&gt;"",'様式Ⅲ－1(男子)'!F104,"")</f>
        <v/>
      </c>
      <c r="J40" s="575" t="str">
        <f>IF('様式Ⅲ－1(男子)'!$T$6&lt;&gt;"",'様式Ⅲ－1(男子)'!N103,"")</f>
        <v/>
      </c>
      <c r="K40" s="576"/>
      <c r="L40" s="102"/>
      <c r="Q40" s="15">
        <v>11</v>
      </c>
      <c r="R40" t="s">
        <v>101</v>
      </c>
      <c r="S40"/>
    </row>
    <row r="41" spans="3:19" ht="18.75" customHeight="1">
      <c r="C41" s="586"/>
      <c r="D41" s="582" t="str">
        <f>IF('様式Ⅲ－1(男子)'!T6&lt;&gt;"",'様式Ⅲ－1(男子)'!D103,"")</f>
        <v/>
      </c>
      <c r="E41" s="583"/>
      <c r="F41" s="584"/>
      <c r="G41" s="588"/>
      <c r="H41" s="586"/>
      <c r="I41" s="586"/>
      <c r="J41" s="577"/>
      <c r="K41" s="578"/>
      <c r="L41" s="102"/>
      <c r="Q41" s="15">
        <v>10</v>
      </c>
      <c r="R41" t="s">
        <v>102</v>
      </c>
      <c r="S41"/>
    </row>
    <row r="42" spans="3:19" ht="18.75" customHeight="1">
      <c r="C42" s="585">
        <v>10</v>
      </c>
      <c r="D42" s="579" t="str">
        <f>IF('様式Ⅲ－1(男子)'!$T$6&lt;&gt;"",'様式Ⅲ－1(男子)'!E106,"")</f>
        <v/>
      </c>
      <c r="E42" s="580"/>
      <c r="F42" s="581"/>
      <c r="G42" s="587" t="str">
        <f>IF('様式Ⅲ－1(男子)'!T6&lt;&gt;"",'様式Ⅲ－1(男子)'!C106,"")</f>
        <v/>
      </c>
      <c r="H42" s="585" t="str">
        <f>IF('様式Ⅲ－1(男子)'!T6&lt;&gt;"",'様式Ⅲ－1(男子)'!F106,"")</f>
        <v/>
      </c>
      <c r="I42" s="585" t="str">
        <f>IF('様式Ⅲ－1(男子)'!T6&lt;&gt;"",'様式Ⅲ－1(男子)'!F107,"")</f>
        <v/>
      </c>
      <c r="J42" s="575" t="str">
        <f>IF('様式Ⅲ－1(男子)'!$T$6&lt;&gt;"",'様式Ⅲ－1(男子)'!N106,"")</f>
        <v/>
      </c>
      <c r="K42" s="576"/>
      <c r="L42" s="96"/>
      <c r="Q42" s="15">
        <v>9</v>
      </c>
      <c r="R42" t="s">
        <v>103</v>
      </c>
      <c r="S42"/>
    </row>
    <row r="43" spans="3:19" ht="18.75" customHeight="1">
      <c r="C43" s="586"/>
      <c r="D43" s="582" t="str">
        <f>IF('様式Ⅲ－1(男子)'!$T$6&lt;&gt;"",'様式Ⅲ－1(男子)'!D106,"")</f>
        <v/>
      </c>
      <c r="E43" s="583"/>
      <c r="F43" s="584"/>
      <c r="G43" s="588"/>
      <c r="H43" s="586"/>
      <c r="I43" s="586"/>
      <c r="J43" s="577"/>
      <c r="K43" s="578"/>
      <c r="L43" s="96"/>
      <c r="Q43" s="15">
        <v>8</v>
      </c>
      <c r="R43" t="s">
        <v>104</v>
      </c>
      <c r="S43"/>
    </row>
    <row r="44" spans="3:19">
      <c r="J44" s="99"/>
      <c r="Q44" s="15">
        <v>7</v>
      </c>
      <c r="R44" t="s">
        <v>105</v>
      </c>
      <c r="S44"/>
    </row>
    <row r="45" spans="3:19">
      <c r="C45" s="100" t="s">
        <v>106</v>
      </c>
      <c r="D45" s="632" t="s">
        <v>107</v>
      </c>
      <c r="E45" s="632"/>
      <c r="F45" s="632"/>
      <c r="Q45" s="15">
        <v>6</v>
      </c>
      <c r="R45" t="s">
        <v>108</v>
      </c>
      <c r="S45"/>
    </row>
    <row r="46" spans="3:19" ht="12.75" customHeight="1">
      <c r="C46" s="100" t="s">
        <v>106</v>
      </c>
      <c r="D46" s="104" t="s">
        <v>3283</v>
      </c>
      <c r="Q46" s="15">
        <v>5</v>
      </c>
      <c r="R46" t="s">
        <v>109</v>
      </c>
      <c r="S46"/>
    </row>
    <row r="47" spans="3:19" ht="12.75" customHeight="1">
      <c r="C47" s="100" t="s">
        <v>106</v>
      </c>
      <c r="D47" s="104" t="s">
        <v>6018</v>
      </c>
      <c r="I47" s="110"/>
      <c r="Q47" s="15">
        <v>4</v>
      </c>
      <c r="R47" t="s">
        <v>110</v>
      </c>
      <c r="S47"/>
    </row>
    <row r="48" spans="3:19" ht="12.75" customHeight="1">
      <c r="J48" s="627" t="s">
        <v>111</v>
      </c>
      <c r="K48" s="627"/>
      <c r="L48" s="627"/>
      <c r="Q48" s="15">
        <v>3</v>
      </c>
      <c r="R48" t="s">
        <v>112</v>
      </c>
      <c r="S48"/>
    </row>
    <row r="49" spans="10:19" ht="12.75" customHeight="1">
      <c r="J49" s="627"/>
      <c r="K49" s="627"/>
      <c r="L49" s="627"/>
      <c r="Q49" s="15">
        <v>2</v>
      </c>
      <c r="R49" t="s">
        <v>113</v>
      </c>
      <c r="S49"/>
    </row>
    <row r="50" spans="10:19">
      <c r="Q50" s="15">
        <v>1</v>
      </c>
      <c r="R50" t="s">
        <v>114</v>
      </c>
      <c r="S50"/>
    </row>
  </sheetData>
  <sheetProtection algorithmName="SHA-512" hashValue="YyaW5PLzcdBNN73ocNYY7MDTMee5v+MaPRNFbMgP8iCn+BBuIwgUnIGlgj4Sq5QRMoUSvOaI+sJdj7acaTzKjw==" saltValue="S/UNr8dkQ+5lLekZaF3XpA==" spinCount="100000" sheet="1" objects="1" scenarios="1"/>
  <mergeCells count="92">
    <mergeCell ref="B2:L3"/>
    <mergeCell ref="B4:L5"/>
    <mergeCell ref="B7:C8"/>
    <mergeCell ref="D7:K8"/>
    <mergeCell ref="B10:C11"/>
    <mergeCell ref="D10:K11"/>
    <mergeCell ref="B13:C14"/>
    <mergeCell ref="D13:K14"/>
    <mergeCell ref="B16:C17"/>
    <mergeCell ref="D16:K17"/>
    <mergeCell ref="C20:C21"/>
    <mergeCell ref="D20:F21"/>
    <mergeCell ref="G20:G21"/>
    <mergeCell ref="H20:K21"/>
    <mergeCell ref="J24:K25"/>
    <mergeCell ref="D25:F25"/>
    <mergeCell ref="C22:C23"/>
    <mergeCell ref="D22:F23"/>
    <mergeCell ref="G22:G23"/>
    <mergeCell ref="H22:H23"/>
    <mergeCell ref="I22:I23"/>
    <mergeCell ref="J22:K23"/>
    <mergeCell ref="C24:C25"/>
    <mergeCell ref="D24:F24"/>
    <mergeCell ref="G24:G25"/>
    <mergeCell ref="H24:H25"/>
    <mergeCell ref="I24:I25"/>
    <mergeCell ref="J28:K29"/>
    <mergeCell ref="D29:F29"/>
    <mergeCell ref="C26:C27"/>
    <mergeCell ref="D26:F26"/>
    <mergeCell ref="G26:G27"/>
    <mergeCell ref="H26:H27"/>
    <mergeCell ref="I26:I27"/>
    <mergeCell ref="J26:K27"/>
    <mergeCell ref="D27:F27"/>
    <mergeCell ref="C28:C29"/>
    <mergeCell ref="D28:F28"/>
    <mergeCell ref="G28:G29"/>
    <mergeCell ref="H28:H29"/>
    <mergeCell ref="I28:I29"/>
    <mergeCell ref="J32:K33"/>
    <mergeCell ref="D33:F33"/>
    <mergeCell ref="C30:C31"/>
    <mergeCell ref="D30:F30"/>
    <mergeCell ref="G30:G31"/>
    <mergeCell ref="H30:H31"/>
    <mergeCell ref="I30:I31"/>
    <mergeCell ref="J30:K31"/>
    <mergeCell ref="D31:F31"/>
    <mergeCell ref="C32:C33"/>
    <mergeCell ref="D32:F32"/>
    <mergeCell ref="G32:G33"/>
    <mergeCell ref="H32:H33"/>
    <mergeCell ref="I32:I33"/>
    <mergeCell ref="J36:K37"/>
    <mergeCell ref="D37:F37"/>
    <mergeCell ref="C34:C35"/>
    <mergeCell ref="D34:F34"/>
    <mergeCell ref="G34:G35"/>
    <mergeCell ref="H34:H35"/>
    <mergeCell ref="I34:I35"/>
    <mergeCell ref="J34:K35"/>
    <mergeCell ref="D35:F35"/>
    <mergeCell ref="C36:C37"/>
    <mergeCell ref="D36:F36"/>
    <mergeCell ref="G36:G37"/>
    <mergeCell ref="H36:H37"/>
    <mergeCell ref="I36:I37"/>
    <mergeCell ref="J40:K41"/>
    <mergeCell ref="D41:F41"/>
    <mergeCell ref="C38:C39"/>
    <mergeCell ref="D38:F38"/>
    <mergeCell ref="G38:G39"/>
    <mergeCell ref="H38:H39"/>
    <mergeCell ref="I38:I39"/>
    <mergeCell ref="J38:K39"/>
    <mergeCell ref="D39:F39"/>
    <mergeCell ref="C40:C41"/>
    <mergeCell ref="D40:F40"/>
    <mergeCell ref="G40:G41"/>
    <mergeCell ref="H40:H41"/>
    <mergeCell ref="I40:I41"/>
    <mergeCell ref="D45:F45"/>
    <mergeCell ref="J48:L49"/>
    <mergeCell ref="C42:C43"/>
    <mergeCell ref="D42:F42"/>
    <mergeCell ref="G42:G43"/>
    <mergeCell ref="H42:H43"/>
    <mergeCell ref="I42:I43"/>
    <mergeCell ref="J42:K43"/>
    <mergeCell ref="D43:F43"/>
  </mergeCells>
  <phoneticPr fontId="1"/>
  <pageMargins left="0.7" right="0.7" top="0.63" bottom="0.75" header="0.3" footer="0.61"/>
  <pageSetup paperSize="9" scale="91" orientation="portrait" horizontalDpi="4294967292" r:id="rId1"/>
  <colBreaks count="1" manualBreakCount="1">
    <brk id="12" max="52"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8" tint="0.59999389629810485"/>
  </sheetPr>
  <dimension ref="B1:G58"/>
  <sheetViews>
    <sheetView zoomScale="80" zoomScaleNormal="80" zoomScaleSheetLayoutView="115" workbookViewId="0">
      <selection activeCell="C9" sqref="C9:F9"/>
    </sheetView>
  </sheetViews>
  <sheetFormatPr defaultColWidth="8.875" defaultRowHeight="13.5"/>
  <cols>
    <col min="1" max="1" width="9" style="77"/>
    <col min="2" max="2" width="11" style="119" bestFit="1" customWidth="1"/>
    <col min="3" max="3" width="22.875" style="77" customWidth="1"/>
    <col min="4" max="4" width="20" style="77" customWidth="1"/>
    <col min="5" max="5" width="10.125" style="77" customWidth="1"/>
    <col min="6" max="6" width="38" style="77" customWidth="1"/>
    <col min="7" max="7" width="8.875" style="77" hidden="1" customWidth="1"/>
    <col min="8" max="257" width="9" style="77"/>
    <col min="258" max="258" width="11" style="77" bestFit="1" customWidth="1"/>
    <col min="259" max="259" width="22.875" style="77" customWidth="1"/>
    <col min="260" max="260" width="16.375" style="77" bestFit="1" customWidth="1"/>
    <col min="261" max="261" width="10.125" style="77" customWidth="1"/>
    <col min="262" max="262" width="19.875" style="77" customWidth="1"/>
    <col min="263" max="513" width="9" style="77"/>
    <col min="514" max="514" width="11" style="77" bestFit="1" customWidth="1"/>
    <col min="515" max="515" width="22.875" style="77" customWidth="1"/>
    <col min="516" max="516" width="16.375" style="77" bestFit="1" customWidth="1"/>
    <col min="517" max="517" width="10.125" style="77" customWidth="1"/>
    <col min="518" max="518" width="19.875" style="77" customWidth="1"/>
    <col min="519" max="769" width="9" style="77"/>
    <col min="770" max="770" width="11" style="77" bestFit="1" customWidth="1"/>
    <col min="771" max="771" width="22.875" style="77" customWidth="1"/>
    <col min="772" max="772" width="16.375" style="77" bestFit="1" customWidth="1"/>
    <col min="773" max="773" width="10.125" style="77" customWidth="1"/>
    <col min="774" max="774" width="19.875" style="77" customWidth="1"/>
    <col min="775" max="1025" width="9" style="77"/>
    <col min="1026" max="1026" width="11" style="77" bestFit="1" customWidth="1"/>
    <col min="1027" max="1027" width="22.875" style="77" customWidth="1"/>
    <col min="1028" max="1028" width="16.375" style="77" bestFit="1" customWidth="1"/>
    <col min="1029" max="1029" width="10.125" style="77" customWidth="1"/>
    <col min="1030" max="1030" width="19.875" style="77" customWidth="1"/>
    <col min="1031" max="1281" width="9" style="77"/>
    <col min="1282" max="1282" width="11" style="77" bestFit="1" customWidth="1"/>
    <col min="1283" max="1283" width="22.875" style="77" customWidth="1"/>
    <col min="1284" max="1284" width="16.375" style="77" bestFit="1" customWidth="1"/>
    <col min="1285" max="1285" width="10.125" style="77" customWidth="1"/>
    <col min="1286" max="1286" width="19.875" style="77" customWidth="1"/>
    <col min="1287" max="1537" width="9" style="77"/>
    <col min="1538" max="1538" width="11" style="77" bestFit="1" customWidth="1"/>
    <col min="1539" max="1539" width="22.875" style="77" customWidth="1"/>
    <col min="1540" max="1540" width="16.375" style="77" bestFit="1" customWidth="1"/>
    <col min="1541" max="1541" width="10.125" style="77" customWidth="1"/>
    <col min="1542" max="1542" width="19.875" style="77" customWidth="1"/>
    <col min="1543" max="1793" width="9" style="77"/>
    <col min="1794" max="1794" width="11" style="77" bestFit="1" customWidth="1"/>
    <col min="1795" max="1795" width="22.875" style="77" customWidth="1"/>
    <col min="1796" max="1796" width="16.375" style="77" bestFit="1" customWidth="1"/>
    <col min="1797" max="1797" width="10.125" style="77" customWidth="1"/>
    <col min="1798" max="1798" width="19.875" style="77" customWidth="1"/>
    <col min="1799" max="2049" width="9" style="77"/>
    <col min="2050" max="2050" width="11" style="77" bestFit="1" customWidth="1"/>
    <col min="2051" max="2051" width="22.875" style="77" customWidth="1"/>
    <col min="2052" max="2052" width="16.375" style="77" bestFit="1" customWidth="1"/>
    <col min="2053" max="2053" width="10.125" style="77" customWidth="1"/>
    <col min="2054" max="2054" width="19.875" style="77" customWidth="1"/>
    <col min="2055" max="2305" width="9" style="77"/>
    <col min="2306" max="2306" width="11" style="77" bestFit="1" customWidth="1"/>
    <col min="2307" max="2307" width="22.875" style="77" customWidth="1"/>
    <col min="2308" max="2308" width="16.375" style="77" bestFit="1" customWidth="1"/>
    <col min="2309" max="2309" width="10.125" style="77" customWidth="1"/>
    <col min="2310" max="2310" width="19.875" style="77" customWidth="1"/>
    <col min="2311" max="2561" width="9" style="77"/>
    <col min="2562" max="2562" width="11" style="77" bestFit="1" customWidth="1"/>
    <col min="2563" max="2563" width="22.875" style="77" customWidth="1"/>
    <col min="2564" max="2564" width="16.375" style="77" bestFit="1" customWidth="1"/>
    <col min="2565" max="2565" width="10.125" style="77" customWidth="1"/>
    <col min="2566" max="2566" width="19.875" style="77" customWidth="1"/>
    <col min="2567" max="2817" width="9" style="77"/>
    <col min="2818" max="2818" width="11" style="77" bestFit="1" customWidth="1"/>
    <col min="2819" max="2819" width="22.875" style="77" customWidth="1"/>
    <col min="2820" max="2820" width="16.375" style="77" bestFit="1" customWidth="1"/>
    <col min="2821" max="2821" width="10.125" style="77" customWidth="1"/>
    <col min="2822" max="2822" width="19.875" style="77" customWidth="1"/>
    <col min="2823" max="3073" width="9" style="77"/>
    <col min="3074" max="3074" width="11" style="77" bestFit="1" customWidth="1"/>
    <col min="3075" max="3075" width="22.875" style="77" customWidth="1"/>
    <col min="3076" max="3076" width="16.375" style="77" bestFit="1" customWidth="1"/>
    <col min="3077" max="3077" width="10.125" style="77" customWidth="1"/>
    <col min="3078" max="3078" width="19.875" style="77" customWidth="1"/>
    <col min="3079" max="3329" width="9" style="77"/>
    <col min="3330" max="3330" width="11" style="77" bestFit="1" customWidth="1"/>
    <col min="3331" max="3331" width="22.875" style="77" customWidth="1"/>
    <col min="3332" max="3332" width="16.375" style="77" bestFit="1" customWidth="1"/>
    <col min="3333" max="3333" width="10.125" style="77" customWidth="1"/>
    <col min="3334" max="3334" width="19.875" style="77" customWidth="1"/>
    <col min="3335" max="3585" width="9" style="77"/>
    <col min="3586" max="3586" width="11" style="77" bestFit="1" customWidth="1"/>
    <col min="3587" max="3587" width="22.875" style="77" customWidth="1"/>
    <col min="3588" max="3588" width="16.375" style="77" bestFit="1" customWidth="1"/>
    <col min="3589" max="3589" width="10.125" style="77" customWidth="1"/>
    <col min="3590" max="3590" width="19.875" style="77" customWidth="1"/>
    <col min="3591" max="3841" width="9" style="77"/>
    <col min="3842" max="3842" width="11" style="77" bestFit="1" customWidth="1"/>
    <col min="3843" max="3843" width="22.875" style="77" customWidth="1"/>
    <col min="3844" max="3844" width="16.375" style="77" bestFit="1" customWidth="1"/>
    <col min="3845" max="3845" width="10.125" style="77" customWidth="1"/>
    <col min="3846" max="3846" width="19.875" style="77" customWidth="1"/>
    <col min="3847" max="4097" width="9" style="77"/>
    <col min="4098" max="4098" width="11" style="77" bestFit="1" customWidth="1"/>
    <col min="4099" max="4099" width="22.875" style="77" customWidth="1"/>
    <col min="4100" max="4100" width="16.375" style="77" bestFit="1" customWidth="1"/>
    <col min="4101" max="4101" width="10.125" style="77" customWidth="1"/>
    <col min="4102" max="4102" width="19.875" style="77" customWidth="1"/>
    <col min="4103" max="4353" width="9" style="77"/>
    <col min="4354" max="4354" width="11" style="77" bestFit="1" customWidth="1"/>
    <col min="4355" max="4355" width="22.875" style="77" customWidth="1"/>
    <col min="4356" max="4356" width="16.375" style="77" bestFit="1" customWidth="1"/>
    <col min="4357" max="4357" width="10.125" style="77" customWidth="1"/>
    <col min="4358" max="4358" width="19.875" style="77" customWidth="1"/>
    <col min="4359" max="4609" width="9" style="77"/>
    <col min="4610" max="4610" width="11" style="77" bestFit="1" customWidth="1"/>
    <col min="4611" max="4611" width="22.875" style="77" customWidth="1"/>
    <col min="4612" max="4612" width="16.375" style="77" bestFit="1" customWidth="1"/>
    <col min="4613" max="4613" width="10.125" style="77" customWidth="1"/>
    <col min="4614" max="4614" width="19.875" style="77" customWidth="1"/>
    <col min="4615" max="4865" width="9" style="77"/>
    <col min="4866" max="4866" width="11" style="77" bestFit="1" customWidth="1"/>
    <col min="4867" max="4867" width="22.875" style="77" customWidth="1"/>
    <col min="4868" max="4868" width="16.375" style="77" bestFit="1" customWidth="1"/>
    <col min="4869" max="4869" width="10.125" style="77" customWidth="1"/>
    <col min="4870" max="4870" width="19.875" style="77" customWidth="1"/>
    <col min="4871" max="5121" width="9" style="77"/>
    <col min="5122" max="5122" width="11" style="77" bestFit="1" customWidth="1"/>
    <col min="5123" max="5123" width="22.875" style="77" customWidth="1"/>
    <col min="5124" max="5124" width="16.375" style="77" bestFit="1" customWidth="1"/>
    <col min="5125" max="5125" width="10.125" style="77" customWidth="1"/>
    <col min="5126" max="5126" width="19.875" style="77" customWidth="1"/>
    <col min="5127" max="5377" width="9" style="77"/>
    <col min="5378" max="5378" width="11" style="77" bestFit="1" customWidth="1"/>
    <col min="5379" max="5379" width="22.875" style="77" customWidth="1"/>
    <col min="5380" max="5380" width="16.375" style="77" bestFit="1" customWidth="1"/>
    <col min="5381" max="5381" width="10.125" style="77" customWidth="1"/>
    <col min="5382" max="5382" width="19.875" style="77" customWidth="1"/>
    <col min="5383" max="5633" width="9" style="77"/>
    <col min="5634" max="5634" width="11" style="77" bestFit="1" customWidth="1"/>
    <col min="5635" max="5635" width="22.875" style="77" customWidth="1"/>
    <col min="5636" max="5636" width="16.375" style="77" bestFit="1" customWidth="1"/>
    <col min="5637" max="5637" width="10.125" style="77" customWidth="1"/>
    <col min="5638" max="5638" width="19.875" style="77" customWidth="1"/>
    <col min="5639" max="5889" width="9" style="77"/>
    <col min="5890" max="5890" width="11" style="77" bestFit="1" customWidth="1"/>
    <col min="5891" max="5891" width="22.875" style="77" customWidth="1"/>
    <col min="5892" max="5892" width="16.375" style="77" bestFit="1" customWidth="1"/>
    <col min="5893" max="5893" width="10.125" style="77" customWidth="1"/>
    <col min="5894" max="5894" width="19.875" style="77" customWidth="1"/>
    <col min="5895" max="6145" width="9" style="77"/>
    <col min="6146" max="6146" width="11" style="77" bestFit="1" customWidth="1"/>
    <col min="6147" max="6147" width="22.875" style="77" customWidth="1"/>
    <col min="6148" max="6148" width="16.375" style="77" bestFit="1" customWidth="1"/>
    <col min="6149" max="6149" width="10.125" style="77" customWidth="1"/>
    <col min="6150" max="6150" width="19.875" style="77" customWidth="1"/>
    <col min="6151" max="6401" width="9" style="77"/>
    <col min="6402" max="6402" width="11" style="77" bestFit="1" customWidth="1"/>
    <col min="6403" max="6403" width="22.875" style="77" customWidth="1"/>
    <col min="6404" max="6404" width="16.375" style="77" bestFit="1" customWidth="1"/>
    <col min="6405" max="6405" width="10.125" style="77" customWidth="1"/>
    <col min="6406" max="6406" width="19.875" style="77" customWidth="1"/>
    <col min="6407" max="6657" width="9" style="77"/>
    <col min="6658" max="6658" width="11" style="77" bestFit="1" customWidth="1"/>
    <col min="6659" max="6659" width="22.875" style="77" customWidth="1"/>
    <col min="6660" max="6660" width="16.375" style="77" bestFit="1" customWidth="1"/>
    <col min="6661" max="6661" width="10.125" style="77" customWidth="1"/>
    <col min="6662" max="6662" width="19.875" style="77" customWidth="1"/>
    <col min="6663" max="6913" width="9" style="77"/>
    <col min="6914" max="6914" width="11" style="77" bestFit="1" customWidth="1"/>
    <col min="6915" max="6915" width="22.875" style="77" customWidth="1"/>
    <col min="6916" max="6916" width="16.375" style="77" bestFit="1" customWidth="1"/>
    <col min="6917" max="6917" width="10.125" style="77" customWidth="1"/>
    <col min="6918" max="6918" width="19.875" style="77" customWidth="1"/>
    <col min="6919" max="7169" width="9" style="77"/>
    <col min="7170" max="7170" width="11" style="77" bestFit="1" customWidth="1"/>
    <col min="7171" max="7171" width="22.875" style="77" customWidth="1"/>
    <col min="7172" max="7172" width="16.375" style="77" bestFit="1" customWidth="1"/>
    <col min="7173" max="7173" width="10.125" style="77" customWidth="1"/>
    <col min="7174" max="7174" width="19.875" style="77" customWidth="1"/>
    <col min="7175" max="7425" width="9" style="77"/>
    <col min="7426" max="7426" width="11" style="77" bestFit="1" customWidth="1"/>
    <col min="7427" max="7427" width="22.875" style="77" customWidth="1"/>
    <col min="7428" max="7428" width="16.375" style="77" bestFit="1" customWidth="1"/>
    <col min="7429" max="7429" width="10.125" style="77" customWidth="1"/>
    <col min="7430" max="7430" width="19.875" style="77" customWidth="1"/>
    <col min="7431" max="7681" width="9" style="77"/>
    <col min="7682" max="7682" width="11" style="77" bestFit="1" customWidth="1"/>
    <col min="7683" max="7683" width="22.875" style="77" customWidth="1"/>
    <col min="7684" max="7684" width="16.375" style="77" bestFit="1" customWidth="1"/>
    <col min="7685" max="7685" width="10.125" style="77" customWidth="1"/>
    <col min="7686" max="7686" width="19.875" style="77" customWidth="1"/>
    <col min="7687" max="7937" width="9" style="77"/>
    <col min="7938" max="7938" width="11" style="77" bestFit="1" customWidth="1"/>
    <col min="7939" max="7939" width="22.875" style="77" customWidth="1"/>
    <col min="7940" max="7940" width="16.375" style="77" bestFit="1" customWidth="1"/>
    <col min="7941" max="7941" width="10.125" style="77" customWidth="1"/>
    <col min="7942" max="7942" width="19.875" style="77" customWidth="1"/>
    <col min="7943" max="8193" width="9" style="77"/>
    <col min="8194" max="8194" width="11" style="77" bestFit="1" customWidth="1"/>
    <col min="8195" max="8195" width="22.875" style="77" customWidth="1"/>
    <col min="8196" max="8196" width="16.375" style="77" bestFit="1" customWidth="1"/>
    <col min="8197" max="8197" width="10.125" style="77" customWidth="1"/>
    <col min="8198" max="8198" width="19.875" style="77" customWidth="1"/>
    <col min="8199" max="8449" width="9" style="77"/>
    <col min="8450" max="8450" width="11" style="77" bestFit="1" customWidth="1"/>
    <col min="8451" max="8451" width="22.875" style="77" customWidth="1"/>
    <col min="8452" max="8452" width="16.375" style="77" bestFit="1" customWidth="1"/>
    <col min="8453" max="8453" width="10.125" style="77" customWidth="1"/>
    <col min="8454" max="8454" width="19.875" style="77" customWidth="1"/>
    <col min="8455" max="8705" width="9" style="77"/>
    <col min="8706" max="8706" width="11" style="77" bestFit="1" customWidth="1"/>
    <col min="8707" max="8707" width="22.875" style="77" customWidth="1"/>
    <col min="8708" max="8708" width="16.375" style="77" bestFit="1" customWidth="1"/>
    <col min="8709" max="8709" width="10.125" style="77" customWidth="1"/>
    <col min="8710" max="8710" width="19.875" style="77" customWidth="1"/>
    <col min="8711" max="8961" width="9" style="77"/>
    <col min="8962" max="8962" width="11" style="77" bestFit="1" customWidth="1"/>
    <col min="8963" max="8963" width="22.875" style="77" customWidth="1"/>
    <col min="8964" max="8964" width="16.375" style="77" bestFit="1" customWidth="1"/>
    <col min="8965" max="8965" width="10.125" style="77" customWidth="1"/>
    <col min="8966" max="8966" width="19.875" style="77" customWidth="1"/>
    <col min="8967" max="9217" width="9" style="77"/>
    <col min="9218" max="9218" width="11" style="77" bestFit="1" customWidth="1"/>
    <col min="9219" max="9219" width="22.875" style="77" customWidth="1"/>
    <col min="9220" max="9220" width="16.375" style="77" bestFit="1" customWidth="1"/>
    <col min="9221" max="9221" width="10.125" style="77" customWidth="1"/>
    <col min="9222" max="9222" width="19.875" style="77" customWidth="1"/>
    <col min="9223" max="9473" width="9" style="77"/>
    <col min="9474" max="9474" width="11" style="77" bestFit="1" customWidth="1"/>
    <col min="9475" max="9475" width="22.875" style="77" customWidth="1"/>
    <col min="9476" max="9476" width="16.375" style="77" bestFit="1" customWidth="1"/>
    <col min="9477" max="9477" width="10.125" style="77" customWidth="1"/>
    <col min="9478" max="9478" width="19.875" style="77" customWidth="1"/>
    <col min="9479" max="9729" width="9" style="77"/>
    <col min="9730" max="9730" width="11" style="77" bestFit="1" customWidth="1"/>
    <col min="9731" max="9731" width="22.875" style="77" customWidth="1"/>
    <col min="9732" max="9732" width="16.375" style="77" bestFit="1" customWidth="1"/>
    <col min="9733" max="9733" width="10.125" style="77" customWidth="1"/>
    <col min="9734" max="9734" width="19.875" style="77" customWidth="1"/>
    <col min="9735" max="9985" width="9" style="77"/>
    <col min="9986" max="9986" width="11" style="77" bestFit="1" customWidth="1"/>
    <col min="9987" max="9987" width="22.875" style="77" customWidth="1"/>
    <col min="9988" max="9988" width="16.375" style="77" bestFit="1" customWidth="1"/>
    <col min="9989" max="9989" width="10.125" style="77" customWidth="1"/>
    <col min="9990" max="9990" width="19.875" style="77" customWidth="1"/>
    <col min="9991" max="10241" width="9" style="77"/>
    <col min="10242" max="10242" width="11" style="77" bestFit="1" customWidth="1"/>
    <col min="10243" max="10243" width="22.875" style="77" customWidth="1"/>
    <col min="10244" max="10244" width="16.375" style="77" bestFit="1" customWidth="1"/>
    <col min="10245" max="10245" width="10.125" style="77" customWidth="1"/>
    <col min="10246" max="10246" width="19.875" style="77" customWidth="1"/>
    <col min="10247" max="10497" width="9" style="77"/>
    <col min="10498" max="10498" width="11" style="77" bestFit="1" customWidth="1"/>
    <col min="10499" max="10499" width="22.875" style="77" customWidth="1"/>
    <col min="10500" max="10500" width="16.375" style="77" bestFit="1" customWidth="1"/>
    <col min="10501" max="10501" width="10.125" style="77" customWidth="1"/>
    <col min="10502" max="10502" width="19.875" style="77" customWidth="1"/>
    <col min="10503" max="10753" width="9" style="77"/>
    <col min="10754" max="10754" width="11" style="77" bestFit="1" customWidth="1"/>
    <col min="10755" max="10755" width="22.875" style="77" customWidth="1"/>
    <col min="10756" max="10756" width="16.375" style="77" bestFit="1" customWidth="1"/>
    <col min="10757" max="10757" width="10.125" style="77" customWidth="1"/>
    <col min="10758" max="10758" width="19.875" style="77" customWidth="1"/>
    <col min="10759" max="11009" width="9" style="77"/>
    <col min="11010" max="11010" width="11" style="77" bestFit="1" customWidth="1"/>
    <col min="11011" max="11011" width="22.875" style="77" customWidth="1"/>
    <col min="11012" max="11012" width="16.375" style="77" bestFit="1" customWidth="1"/>
    <col min="11013" max="11013" width="10.125" style="77" customWidth="1"/>
    <col min="11014" max="11014" width="19.875" style="77" customWidth="1"/>
    <col min="11015" max="11265" width="9" style="77"/>
    <col min="11266" max="11266" width="11" style="77" bestFit="1" customWidth="1"/>
    <col min="11267" max="11267" width="22.875" style="77" customWidth="1"/>
    <col min="11268" max="11268" width="16.375" style="77" bestFit="1" customWidth="1"/>
    <col min="11269" max="11269" width="10.125" style="77" customWidth="1"/>
    <col min="11270" max="11270" width="19.875" style="77" customWidth="1"/>
    <col min="11271" max="11521" width="9" style="77"/>
    <col min="11522" max="11522" width="11" style="77" bestFit="1" customWidth="1"/>
    <col min="11523" max="11523" width="22.875" style="77" customWidth="1"/>
    <col min="11524" max="11524" width="16.375" style="77" bestFit="1" customWidth="1"/>
    <col min="11525" max="11525" width="10.125" style="77" customWidth="1"/>
    <col min="11526" max="11526" width="19.875" style="77" customWidth="1"/>
    <col min="11527" max="11777" width="9" style="77"/>
    <col min="11778" max="11778" width="11" style="77" bestFit="1" customWidth="1"/>
    <col min="11779" max="11779" width="22.875" style="77" customWidth="1"/>
    <col min="11780" max="11780" width="16.375" style="77" bestFit="1" customWidth="1"/>
    <col min="11781" max="11781" width="10.125" style="77" customWidth="1"/>
    <col min="11782" max="11782" width="19.875" style="77" customWidth="1"/>
    <col min="11783" max="12033" width="9" style="77"/>
    <col min="12034" max="12034" width="11" style="77" bestFit="1" customWidth="1"/>
    <col min="12035" max="12035" width="22.875" style="77" customWidth="1"/>
    <col min="12036" max="12036" width="16.375" style="77" bestFit="1" customWidth="1"/>
    <col min="12037" max="12037" width="10.125" style="77" customWidth="1"/>
    <col min="12038" max="12038" width="19.875" style="77" customWidth="1"/>
    <col min="12039" max="12289" width="9" style="77"/>
    <col min="12290" max="12290" width="11" style="77" bestFit="1" customWidth="1"/>
    <col min="12291" max="12291" width="22.875" style="77" customWidth="1"/>
    <col min="12292" max="12292" width="16.375" style="77" bestFit="1" customWidth="1"/>
    <col min="12293" max="12293" width="10.125" style="77" customWidth="1"/>
    <col min="12294" max="12294" width="19.875" style="77" customWidth="1"/>
    <col min="12295" max="12545" width="9" style="77"/>
    <col min="12546" max="12546" width="11" style="77" bestFit="1" customWidth="1"/>
    <col min="12547" max="12547" width="22.875" style="77" customWidth="1"/>
    <col min="12548" max="12548" width="16.375" style="77" bestFit="1" customWidth="1"/>
    <col min="12549" max="12549" width="10.125" style="77" customWidth="1"/>
    <col min="12550" max="12550" width="19.875" style="77" customWidth="1"/>
    <col min="12551" max="12801" width="9" style="77"/>
    <col min="12802" max="12802" width="11" style="77" bestFit="1" customWidth="1"/>
    <col min="12803" max="12803" width="22.875" style="77" customWidth="1"/>
    <col min="12804" max="12804" width="16.375" style="77" bestFit="1" customWidth="1"/>
    <col min="12805" max="12805" width="10.125" style="77" customWidth="1"/>
    <col min="12806" max="12806" width="19.875" style="77" customWidth="1"/>
    <col min="12807" max="13057" width="9" style="77"/>
    <col min="13058" max="13058" width="11" style="77" bestFit="1" customWidth="1"/>
    <col min="13059" max="13059" width="22.875" style="77" customWidth="1"/>
    <col min="13060" max="13060" width="16.375" style="77" bestFit="1" customWidth="1"/>
    <col min="13061" max="13061" width="10.125" style="77" customWidth="1"/>
    <col min="13062" max="13062" width="19.875" style="77" customWidth="1"/>
    <col min="13063" max="13313" width="9" style="77"/>
    <col min="13314" max="13314" width="11" style="77" bestFit="1" customWidth="1"/>
    <col min="13315" max="13315" width="22.875" style="77" customWidth="1"/>
    <col min="13316" max="13316" width="16.375" style="77" bestFit="1" customWidth="1"/>
    <col min="13317" max="13317" width="10.125" style="77" customWidth="1"/>
    <col min="13318" max="13318" width="19.875" style="77" customWidth="1"/>
    <col min="13319" max="13569" width="9" style="77"/>
    <col min="13570" max="13570" width="11" style="77" bestFit="1" customWidth="1"/>
    <col min="13571" max="13571" width="22.875" style="77" customWidth="1"/>
    <col min="13572" max="13572" width="16.375" style="77" bestFit="1" customWidth="1"/>
    <col min="13573" max="13573" width="10.125" style="77" customWidth="1"/>
    <col min="13574" max="13574" width="19.875" style="77" customWidth="1"/>
    <col min="13575" max="13825" width="9" style="77"/>
    <col min="13826" max="13826" width="11" style="77" bestFit="1" customWidth="1"/>
    <col min="13827" max="13827" width="22.875" style="77" customWidth="1"/>
    <col min="13828" max="13828" width="16.375" style="77" bestFit="1" customWidth="1"/>
    <col min="13829" max="13829" width="10.125" style="77" customWidth="1"/>
    <col min="13830" max="13830" width="19.875" style="77" customWidth="1"/>
    <col min="13831" max="14081" width="9" style="77"/>
    <col min="14082" max="14082" width="11" style="77" bestFit="1" customWidth="1"/>
    <col min="14083" max="14083" width="22.875" style="77" customWidth="1"/>
    <col min="14084" max="14084" width="16.375" style="77" bestFit="1" customWidth="1"/>
    <col min="14085" max="14085" width="10.125" style="77" customWidth="1"/>
    <col min="14086" max="14086" width="19.875" style="77" customWidth="1"/>
    <col min="14087" max="14337" width="9" style="77"/>
    <col min="14338" max="14338" width="11" style="77" bestFit="1" customWidth="1"/>
    <col min="14339" max="14339" width="22.875" style="77" customWidth="1"/>
    <col min="14340" max="14340" width="16.375" style="77" bestFit="1" customWidth="1"/>
    <col min="14341" max="14341" width="10.125" style="77" customWidth="1"/>
    <col min="14342" max="14342" width="19.875" style="77" customWidth="1"/>
    <col min="14343" max="14593" width="9" style="77"/>
    <col min="14594" max="14594" width="11" style="77" bestFit="1" customWidth="1"/>
    <col min="14595" max="14595" width="22.875" style="77" customWidth="1"/>
    <col min="14596" max="14596" width="16.375" style="77" bestFit="1" customWidth="1"/>
    <col min="14597" max="14597" width="10.125" style="77" customWidth="1"/>
    <col min="14598" max="14598" width="19.875" style="77" customWidth="1"/>
    <col min="14599" max="14849" width="9" style="77"/>
    <col min="14850" max="14850" width="11" style="77" bestFit="1" customWidth="1"/>
    <col min="14851" max="14851" width="22.875" style="77" customWidth="1"/>
    <col min="14852" max="14852" width="16.375" style="77" bestFit="1" customWidth="1"/>
    <col min="14853" max="14853" width="10.125" style="77" customWidth="1"/>
    <col min="14854" max="14854" width="19.875" style="77" customWidth="1"/>
    <col min="14855" max="15105" width="9" style="77"/>
    <col min="15106" max="15106" width="11" style="77" bestFit="1" customWidth="1"/>
    <col min="15107" max="15107" width="22.875" style="77" customWidth="1"/>
    <col min="15108" max="15108" width="16.375" style="77" bestFit="1" customWidth="1"/>
    <col min="15109" max="15109" width="10.125" style="77" customWidth="1"/>
    <col min="15110" max="15110" width="19.875" style="77" customWidth="1"/>
    <col min="15111" max="15361" width="9" style="77"/>
    <col min="15362" max="15362" width="11" style="77" bestFit="1" customWidth="1"/>
    <col min="15363" max="15363" width="22.875" style="77" customWidth="1"/>
    <col min="15364" max="15364" width="16.375" style="77" bestFit="1" customWidth="1"/>
    <col min="15365" max="15365" width="10.125" style="77" customWidth="1"/>
    <col min="15366" max="15366" width="19.875" style="77" customWidth="1"/>
    <col min="15367" max="15617" width="9" style="77"/>
    <col min="15618" max="15618" width="11" style="77" bestFit="1" customWidth="1"/>
    <col min="15619" max="15619" width="22.875" style="77" customWidth="1"/>
    <col min="15620" max="15620" width="16.375" style="77" bestFit="1" customWidth="1"/>
    <col min="15621" max="15621" width="10.125" style="77" customWidth="1"/>
    <col min="15622" max="15622" width="19.875" style="77" customWidth="1"/>
    <col min="15623" max="15873" width="9" style="77"/>
    <col min="15874" max="15874" width="11" style="77" bestFit="1" customWidth="1"/>
    <col min="15875" max="15875" width="22.875" style="77" customWidth="1"/>
    <col min="15876" max="15876" width="16.375" style="77" bestFit="1" customWidth="1"/>
    <col min="15877" max="15877" width="10.125" style="77" customWidth="1"/>
    <col min="15878" max="15878" width="19.875" style="77" customWidth="1"/>
    <col min="15879" max="16129" width="9" style="77"/>
    <col min="16130" max="16130" width="11" style="77" bestFit="1" customWidth="1"/>
    <col min="16131" max="16131" width="22.875" style="77" customWidth="1"/>
    <col min="16132" max="16132" width="16.375" style="77" bestFit="1" customWidth="1"/>
    <col min="16133" max="16133" width="10.125" style="77" customWidth="1"/>
    <col min="16134" max="16134" width="19.875" style="77" customWidth="1"/>
    <col min="16135" max="16384" width="9" style="77"/>
  </cols>
  <sheetData>
    <row r="1" spans="2:7" ht="45" customHeight="1" thickBot="1"/>
    <row r="2" spans="2:7" ht="45" customHeight="1" thickBot="1">
      <c r="B2" s="658" t="s">
        <v>3757</v>
      </c>
      <c r="C2" s="659"/>
      <c r="D2" s="659"/>
      <c r="E2" s="659"/>
      <c r="F2" s="660"/>
    </row>
    <row r="3" spans="2:7" ht="26.25" customHeight="1">
      <c r="B3" s="120" t="s">
        <v>79</v>
      </c>
      <c r="C3" s="125" t="e">
        <f>IF('様式Ⅲ－1(男子)'!#REF!&lt;&gt;"","5－"&amp;'様式Ⅲ－1(男子)'!C19,"")</f>
        <v>#REF!</v>
      </c>
      <c r="D3" s="121" t="s">
        <v>3286</v>
      </c>
      <c r="E3" s="661" t="e">
        <f>IF('様式Ⅲ－1(男子)'!#REF!&lt;&gt;"",'様式Ⅲ－1(男子)'!D19&amp;"("&amp;'様式Ⅲ－1(男子)'!E19&amp;")","")</f>
        <v>#REF!</v>
      </c>
      <c r="F3" s="662"/>
    </row>
    <row r="4" spans="2:7" ht="26.25" customHeight="1">
      <c r="B4" s="122" t="s">
        <v>80</v>
      </c>
      <c r="C4" s="124" t="e">
        <f>IF('様式Ⅲ－1(男子)'!#REF!&lt;&gt;"",'様式Ⅲ－1(男子)'!F19,"")</f>
        <v>#REF!</v>
      </c>
      <c r="D4" s="123" t="s">
        <v>116</v>
      </c>
      <c r="E4" s="663" t="e">
        <f>IF('様式Ⅲ－1(男子)'!#REF!&lt;&gt;"",'様式Ⅲ－1(男子)'!F20,"")</f>
        <v>#REF!</v>
      </c>
      <c r="F4" s="664"/>
    </row>
    <row r="5" spans="2:7" ht="26.25" customHeight="1">
      <c r="B5" s="649" t="s">
        <v>117</v>
      </c>
      <c r="C5" s="650"/>
      <c r="D5" s="250"/>
      <c r="E5" s="126" t="s">
        <v>118</v>
      </c>
      <c r="F5" s="127" t="e">
        <f>IF('様式Ⅲ－1(男子)'!#REF!&lt;&gt;"",基本情報登録!D8,"")</f>
        <v>#REF!</v>
      </c>
    </row>
    <row r="6" spans="2:7" ht="26.25" customHeight="1">
      <c r="B6" s="649" t="s">
        <v>119</v>
      </c>
      <c r="C6" s="650"/>
      <c r="D6" s="643"/>
      <c r="E6" s="643"/>
      <c r="F6" s="644"/>
    </row>
    <row r="7" spans="2:7" ht="26.25" customHeight="1">
      <c r="B7" s="651"/>
      <c r="C7" s="159" t="s">
        <v>2473</v>
      </c>
      <c r="D7" s="128" t="s">
        <v>2638</v>
      </c>
      <c r="E7" s="653" t="e">
        <f>IF(AND(G7&lt;=280000,G7&gt;=1),G7,"")</f>
        <v>#REF!</v>
      </c>
      <c r="F7" s="654"/>
      <c r="G7" s="77" t="e">
        <f>IF('様式Ⅲ－1(男子)'!#REF!&lt;&gt;"",'様式Ⅲ－1(男子)'!N19,"")</f>
        <v>#REF!</v>
      </c>
    </row>
    <row r="8" spans="2:7" ht="26.25" customHeight="1" thickBot="1">
      <c r="B8" s="652"/>
      <c r="C8" s="160" t="s">
        <v>2637</v>
      </c>
      <c r="D8" s="161" t="s">
        <v>2638</v>
      </c>
      <c r="E8" s="655" t="e">
        <f>IF(G7&gt;280000,G7,"")</f>
        <v>#REF!</v>
      </c>
      <c r="F8" s="656"/>
    </row>
    <row r="9" spans="2:7" ht="13.5" customHeight="1">
      <c r="C9" s="640" t="s">
        <v>3764</v>
      </c>
      <c r="D9" s="640"/>
      <c r="E9" s="640"/>
      <c r="F9" s="640"/>
    </row>
    <row r="10" spans="2:7" ht="13.5" customHeight="1">
      <c r="C10" s="84"/>
      <c r="D10" s="84"/>
      <c r="E10" s="84"/>
      <c r="F10" s="84"/>
    </row>
    <row r="11" spans="2:7" ht="39" customHeight="1" thickBot="1">
      <c r="B11" s="657" t="s">
        <v>2636</v>
      </c>
      <c r="C11" s="657"/>
      <c r="D11" s="657"/>
      <c r="E11" s="657"/>
      <c r="F11" s="657"/>
    </row>
    <row r="12" spans="2:7" ht="45" customHeight="1" thickBot="1">
      <c r="B12" s="658" t="s">
        <v>3758</v>
      </c>
      <c r="C12" s="659"/>
      <c r="D12" s="659"/>
      <c r="E12" s="659"/>
      <c r="F12" s="660"/>
    </row>
    <row r="13" spans="2:7" ht="26.25" customHeight="1">
      <c r="B13" s="120" t="s">
        <v>79</v>
      </c>
      <c r="C13" s="125" t="e">
        <f>IF('様式Ⅲ－1(男子)'!#REF!&lt;&gt;"","5－"&amp;'様式Ⅲ－1(男子)'!C22,"")</f>
        <v>#REF!</v>
      </c>
      <c r="D13" s="121" t="s">
        <v>3286</v>
      </c>
      <c r="E13" s="661" t="e">
        <f>IF('様式Ⅲ－1(男子)'!#REF!&lt;&gt;"",'様式Ⅲ－1(男子)'!D22&amp;"("&amp;'様式Ⅲ－1(男子)'!E22&amp;")","")</f>
        <v>#REF!</v>
      </c>
      <c r="F13" s="662"/>
    </row>
    <row r="14" spans="2:7" ht="26.25" customHeight="1">
      <c r="B14" s="122" t="s">
        <v>80</v>
      </c>
      <c r="C14" s="124" t="e">
        <f>IF('様式Ⅲ－1(男子)'!#REF!&lt;&gt;"",'様式Ⅲ－1(男子)'!F22,"")</f>
        <v>#REF!</v>
      </c>
      <c r="D14" s="123" t="s">
        <v>116</v>
      </c>
      <c r="E14" s="663" t="e">
        <f>IF('様式Ⅲ－1(男子)'!#REF!&lt;&gt;"",'様式Ⅲ－1(男子)'!F23,"")</f>
        <v>#REF!</v>
      </c>
      <c r="F14" s="664"/>
    </row>
    <row r="15" spans="2:7" ht="26.25" customHeight="1">
      <c r="B15" s="649" t="s">
        <v>117</v>
      </c>
      <c r="C15" s="650"/>
      <c r="D15" s="249"/>
      <c r="E15" s="126" t="s">
        <v>118</v>
      </c>
      <c r="F15" s="127" t="e">
        <f>IF('様式Ⅲ－1(男子)'!#REF!&lt;&gt;"",基本情報登録!D8,"")</f>
        <v>#REF!</v>
      </c>
    </row>
    <row r="16" spans="2:7" ht="26.25" customHeight="1">
      <c r="B16" s="641" t="s">
        <v>119</v>
      </c>
      <c r="C16" s="642"/>
      <c r="D16" s="643"/>
      <c r="E16" s="643"/>
      <c r="F16" s="644"/>
    </row>
    <row r="17" spans="2:7" ht="26.25" customHeight="1">
      <c r="B17" s="645"/>
      <c r="C17" s="159" t="s">
        <v>2473</v>
      </c>
      <c r="D17" s="128" t="s">
        <v>2638</v>
      </c>
      <c r="E17" s="647" t="e">
        <f>IF(AND(G17&lt;=280000,G17&gt;=1),G17,"")</f>
        <v>#REF!</v>
      </c>
      <c r="F17" s="648"/>
      <c r="G17" s="77" t="e">
        <f>IF('様式Ⅲ－1(男子)'!#REF!&lt;&gt;"",'様式Ⅲ－1(男子)'!N22,"")</f>
        <v>#REF!</v>
      </c>
    </row>
    <row r="18" spans="2:7" ht="26.25" customHeight="1" thickBot="1">
      <c r="B18" s="646"/>
      <c r="C18" s="160" t="s">
        <v>2637</v>
      </c>
      <c r="D18" s="161" t="s">
        <v>2638</v>
      </c>
      <c r="E18" s="638" t="e">
        <f>IF(G17&gt;280000,G17,"")</f>
        <v>#REF!</v>
      </c>
      <c r="F18" s="639"/>
    </row>
    <row r="19" spans="2:7">
      <c r="C19" s="640" t="s">
        <v>3764</v>
      </c>
      <c r="D19" s="640"/>
      <c r="E19" s="640"/>
      <c r="F19" s="640"/>
    </row>
    <row r="21" spans="2:7" ht="39.75" customHeight="1" thickBot="1">
      <c r="B21" s="657" t="s">
        <v>2636</v>
      </c>
      <c r="C21" s="657"/>
      <c r="D21" s="657"/>
      <c r="E21" s="657"/>
      <c r="F21" s="657"/>
    </row>
    <row r="22" spans="2:7" ht="45" customHeight="1" thickBot="1">
      <c r="B22" s="658" t="s">
        <v>3759</v>
      </c>
      <c r="C22" s="659"/>
      <c r="D22" s="659"/>
      <c r="E22" s="659"/>
      <c r="F22" s="660"/>
    </row>
    <row r="23" spans="2:7" ht="26.25" customHeight="1">
      <c r="B23" s="120" t="s">
        <v>79</v>
      </c>
      <c r="C23" s="125" t="e">
        <f>IF('様式Ⅲ－1(男子)'!#REF!&lt;&gt;"","5－"&amp;'様式Ⅲ－1(男子)'!C25,"")</f>
        <v>#REF!</v>
      </c>
      <c r="D23" s="121" t="s">
        <v>3286</v>
      </c>
      <c r="E23" s="661" t="e">
        <f>IF('様式Ⅲ－1(男子)'!#REF!&lt;&gt;"",'様式Ⅲ－1(男子)'!D25&amp;"("&amp;'様式Ⅲ－1(男子)'!E25&amp;")","")</f>
        <v>#REF!</v>
      </c>
      <c r="F23" s="662"/>
    </row>
    <row r="24" spans="2:7" ht="26.25" customHeight="1">
      <c r="B24" s="122" t="s">
        <v>80</v>
      </c>
      <c r="C24" s="124" t="e">
        <f>IF('様式Ⅲ－1(男子)'!#REF!&lt;&gt;"",'様式Ⅲ－1(男子)'!F25,"")</f>
        <v>#REF!</v>
      </c>
      <c r="D24" s="123" t="s">
        <v>116</v>
      </c>
      <c r="E24" s="663" t="e">
        <f>IF('様式Ⅲ－1(男子)'!#REF!&lt;&gt;"",'様式Ⅲ－1(男子)'!F26,"")</f>
        <v>#REF!</v>
      </c>
      <c r="F24" s="664"/>
    </row>
    <row r="25" spans="2:7" ht="26.25" customHeight="1">
      <c r="B25" s="649" t="s">
        <v>117</v>
      </c>
      <c r="C25" s="650"/>
      <c r="D25" s="249"/>
      <c r="E25" s="126" t="s">
        <v>118</v>
      </c>
      <c r="F25" s="127" t="e">
        <f>IF('様式Ⅲ－1(男子)'!#REF!&lt;&gt;"",基本情報登録!D8,"")</f>
        <v>#REF!</v>
      </c>
    </row>
    <row r="26" spans="2:7" ht="26.25" customHeight="1">
      <c r="B26" s="641" t="s">
        <v>119</v>
      </c>
      <c r="C26" s="642"/>
      <c r="D26" s="643"/>
      <c r="E26" s="643"/>
      <c r="F26" s="644"/>
    </row>
    <row r="27" spans="2:7" ht="26.25" customHeight="1">
      <c r="B27" s="645"/>
      <c r="C27" s="159" t="s">
        <v>2473</v>
      </c>
      <c r="D27" s="128" t="s">
        <v>2638</v>
      </c>
      <c r="E27" s="653" t="e">
        <f>IF(AND(G27&lt;=280000,G27&gt;=1),G27,"")</f>
        <v>#REF!</v>
      </c>
      <c r="F27" s="654"/>
      <c r="G27" s="77" t="e">
        <f>IF('様式Ⅲ－1(男子)'!#REF!&lt;&gt;"",'様式Ⅲ－1(男子)'!N25,"")</f>
        <v>#REF!</v>
      </c>
    </row>
    <row r="28" spans="2:7" ht="26.25" customHeight="1" thickBot="1">
      <c r="B28" s="646"/>
      <c r="C28" s="160" t="s">
        <v>2637</v>
      </c>
      <c r="D28" s="161" t="s">
        <v>2638</v>
      </c>
      <c r="E28" s="655" t="e">
        <f>IF(G27&gt;280000,G27,"")</f>
        <v>#REF!</v>
      </c>
      <c r="F28" s="656"/>
    </row>
    <row r="29" spans="2:7">
      <c r="C29" s="640" t="s">
        <v>3764</v>
      </c>
      <c r="D29" s="640"/>
      <c r="E29" s="640"/>
      <c r="F29" s="640"/>
    </row>
    <row r="31" spans="2:7" ht="39.75" customHeight="1" thickBot="1">
      <c r="B31" s="657" t="s">
        <v>2636</v>
      </c>
      <c r="C31" s="657"/>
      <c r="D31" s="657"/>
      <c r="E31" s="657"/>
      <c r="F31" s="657"/>
    </row>
    <row r="32" spans="2:7" ht="45" customHeight="1" thickBot="1">
      <c r="B32" s="658" t="s">
        <v>3760</v>
      </c>
      <c r="C32" s="659"/>
      <c r="D32" s="659"/>
      <c r="E32" s="659"/>
      <c r="F32" s="660"/>
    </row>
    <row r="33" spans="2:7" ht="26.25" customHeight="1">
      <c r="B33" s="120" t="s">
        <v>79</v>
      </c>
      <c r="C33" s="125" t="e">
        <f>IF('様式Ⅲ－1(男子)'!#REF!&lt;&gt;"","5－"&amp;'様式Ⅲ－1(男子)'!C28,"")</f>
        <v>#REF!</v>
      </c>
      <c r="D33" s="121" t="s">
        <v>3286</v>
      </c>
      <c r="E33" s="661" t="e">
        <f>IF('様式Ⅲ－1(男子)'!#REF!&lt;&gt;"",'様式Ⅲ－1(男子)'!D28&amp;"("&amp;'様式Ⅲ－1(男子)'!E28&amp;")","")</f>
        <v>#REF!</v>
      </c>
      <c r="F33" s="662"/>
    </row>
    <row r="34" spans="2:7" ht="26.25" customHeight="1">
      <c r="B34" s="122" t="s">
        <v>80</v>
      </c>
      <c r="C34" s="124" t="e">
        <f>IF('様式Ⅲ－1(男子)'!#REF!&lt;&gt;"",'様式Ⅲ－1(男子)'!F28,"")</f>
        <v>#REF!</v>
      </c>
      <c r="D34" s="123" t="s">
        <v>116</v>
      </c>
      <c r="E34" s="663" t="e">
        <f>IF('様式Ⅲ－1(男子)'!#REF!&lt;&gt;"",'様式Ⅲ－1(男子)'!F29,"")</f>
        <v>#REF!</v>
      </c>
      <c r="F34" s="664"/>
    </row>
    <row r="35" spans="2:7" ht="26.25" customHeight="1">
      <c r="B35" s="649" t="s">
        <v>117</v>
      </c>
      <c r="C35" s="650"/>
      <c r="D35" s="249"/>
      <c r="E35" s="126" t="s">
        <v>118</v>
      </c>
      <c r="F35" s="127" t="e">
        <f>IF('様式Ⅲ－1(男子)'!#REF!&lt;&gt;"",基本情報登録!D8,"")</f>
        <v>#REF!</v>
      </c>
    </row>
    <row r="36" spans="2:7" ht="26.25" customHeight="1">
      <c r="B36" s="641" t="s">
        <v>119</v>
      </c>
      <c r="C36" s="642"/>
      <c r="D36" s="643"/>
      <c r="E36" s="643"/>
      <c r="F36" s="644"/>
    </row>
    <row r="37" spans="2:7" ht="26.25" customHeight="1">
      <c r="B37" s="645"/>
      <c r="C37" s="159" t="s">
        <v>2473</v>
      </c>
      <c r="D37" s="128" t="s">
        <v>2638</v>
      </c>
      <c r="E37" s="653" t="e">
        <f>IF(AND(G37&lt;=280000,G37&gt;=1),G37,"")</f>
        <v>#REF!</v>
      </c>
      <c r="F37" s="654"/>
      <c r="G37" s="77" t="e">
        <f>IF('様式Ⅲ－1(男子)'!#REF!&lt;&gt;"",'様式Ⅲ－1(男子)'!N28,"")</f>
        <v>#REF!</v>
      </c>
    </row>
    <row r="38" spans="2:7" ht="26.25" customHeight="1" thickBot="1">
      <c r="B38" s="646"/>
      <c r="C38" s="160" t="s">
        <v>2637</v>
      </c>
      <c r="D38" s="161" t="s">
        <v>2638</v>
      </c>
      <c r="E38" s="655" t="e">
        <f>IF(G37&gt;280000,G37,"")</f>
        <v>#REF!</v>
      </c>
      <c r="F38" s="656"/>
    </row>
    <row r="39" spans="2:7">
      <c r="C39" s="640" t="s">
        <v>3764</v>
      </c>
      <c r="D39" s="640"/>
      <c r="E39" s="640"/>
      <c r="F39" s="640"/>
    </row>
    <row r="40" spans="2:7">
      <c r="C40" s="84"/>
      <c r="D40" s="84"/>
      <c r="E40" s="84"/>
      <c r="F40" s="84"/>
    </row>
    <row r="41" spans="2:7" ht="39" customHeight="1" thickBot="1">
      <c r="B41" s="657" t="s">
        <v>2636</v>
      </c>
      <c r="C41" s="657"/>
      <c r="D41" s="657"/>
      <c r="E41" s="657"/>
      <c r="F41" s="657"/>
    </row>
    <row r="42" spans="2:7" ht="45" customHeight="1" thickBot="1">
      <c r="B42" s="658" t="s">
        <v>3761</v>
      </c>
      <c r="C42" s="659"/>
      <c r="D42" s="659"/>
      <c r="E42" s="659"/>
      <c r="F42" s="660"/>
    </row>
    <row r="43" spans="2:7" ht="26.25" customHeight="1">
      <c r="B43" s="120" t="s">
        <v>79</v>
      </c>
      <c r="C43" s="125" t="e">
        <f>IF('様式Ⅲ－1(男子)'!#REF!&lt;&gt;"","5－"&amp;'様式Ⅲ－1(男子)'!C31,"")</f>
        <v>#REF!</v>
      </c>
      <c r="D43" s="121" t="s">
        <v>3286</v>
      </c>
      <c r="E43" s="661" t="e">
        <f>IF('様式Ⅲ－1(男子)'!#REF!&lt;&gt;"",'様式Ⅲ－1(男子)'!D31&amp;"("&amp;'様式Ⅲ－1(男子)'!E31&amp;")","")</f>
        <v>#REF!</v>
      </c>
      <c r="F43" s="662"/>
    </row>
    <row r="44" spans="2:7" ht="26.25" customHeight="1">
      <c r="B44" s="122" t="s">
        <v>80</v>
      </c>
      <c r="C44" s="124" t="e">
        <f>IF('様式Ⅲ－1(男子)'!#REF!&lt;&gt;"",'様式Ⅲ－1(男子)'!F31,"")</f>
        <v>#REF!</v>
      </c>
      <c r="D44" s="123" t="s">
        <v>116</v>
      </c>
      <c r="E44" s="663" t="e">
        <f>IF('様式Ⅲ－1(男子)'!#REF!&lt;&gt;"",'様式Ⅲ－1(男子)'!F32,"")</f>
        <v>#REF!</v>
      </c>
      <c r="F44" s="664"/>
    </row>
    <row r="45" spans="2:7" ht="26.25" customHeight="1">
      <c r="B45" s="649" t="s">
        <v>117</v>
      </c>
      <c r="C45" s="650"/>
      <c r="D45" s="249"/>
      <c r="E45" s="126" t="s">
        <v>118</v>
      </c>
      <c r="F45" s="127" t="e">
        <f>IF('様式Ⅲ－1(男子)'!#REF!&lt;&gt;"",基本情報登録!D8,"")</f>
        <v>#REF!</v>
      </c>
    </row>
    <row r="46" spans="2:7" ht="26.25" customHeight="1">
      <c r="B46" s="641" t="s">
        <v>119</v>
      </c>
      <c r="C46" s="642"/>
      <c r="D46" s="643"/>
      <c r="E46" s="643"/>
      <c r="F46" s="644"/>
    </row>
    <row r="47" spans="2:7" ht="26.25" customHeight="1">
      <c r="B47" s="645"/>
      <c r="C47" s="159" t="s">
        <v>2473</v>
      </c>
      <c r="D47" s="128" t="s">
        <v>2638</v>
      </c>
      <c r="E47" s="653" t="e">
        <f>IF(AND(G47&lt;=280000,G47&gt;=1),G47,"")</f>
        <v>#REF!</v>
      </c>
      <c r="F47" s="654"/>
      <c r="G47" s="77" t="e">
        <f>IF('様式Ⅲ－1(男子)'!#REF!&lt;&gt;"",'様式Ⅲ－1(男子)'!N31,"")</f>
        <v>#REF!</v>
      </c>
    </row>
    <row r="48" spans="2:7" ht="26.25" customHeight="1" thickBot="1">
      <c r="B48" s="646"/>
      <c r="C48" s="160" t="s">
        <v>2637</v>
      </c>
      <c r="D48" s="161" t="s">
        <v>2638</v>
      </c>
      <c r="E48" s="655" t="e">
        <f>IF(G47&gt;280000,G47,"")</f>
        <v>#REF!</v>
      </c>
      <c r="F48" s="656"/>
    </row>
    <row r="49" spans="2:7">
      <c r="C49" s="640" t="s">
        <v>3764</v>
      </c>
      <c r="D49" s="640"/>
      <c r="E49" s="640"/>
      <c r="F49" s="640"/>
    </row>
    <row r="50" spans="2:7" ht="39.75" customHeight="1" thickBot="1">
      <c r="B50" s="657" t="s">
        <v>2636</v>
      </c>
      <c r="C50" s="657"/>
      <c r="D50" s="657"/>
      <c r="E50" s="657"/>
      <c r="F50" s="657"/>
    </row>
    <row r="51" spans="2:7" ht="45" customHeight="1" thickBot="1">
      <c r="B51" s="658" t="s">
        <v>3762</v>
      </c>
      <c r="C51" s="659"/>
      <c r="D51" s="659"/>
      <c r="E51" s="659"/>
      <c r="F51" s="660"/>
    </row>
    <row r="52" spans="2:7" ht="26.25" customHeight="1">
      <c r="B52" s="120" t="s">
        <v>79</v>
      </c>
      <c r="C52" s="125" t="e">
        <f>IF('様式Ⅲ－1(男子)'!#REF!&lt;&gt;"","5－"&amp;'様式Ⅲ－1(男子)'!C34,"")</f>
        <v>#REF!</v>
      </c>
      <c r="D52" s="121" t="s">
        <v>3286</v>
      </c>
      <c r="E52" s="661" t="e">
        <f>IF('様式Ⅲ－1(男子)'!#REF!&lt;&gt;"",'様式Ⅲ－1(男子)'!D34&amp;"("&amp;'様式Ⅲ－1(男子)'!E34&amp;")","")</f>
        <v>#REF!</v>
      </c>
      <c r="F52" s="662"/>
    </row>
    <row r="53" spans="2:7" ht="26.25" customHeight="1">
      <c r="B53" s="122" t="s">
        <v>80</v>
      </c>
      <c r="C53" s="124" t="e">
        <f>IF('様式Ⅲ－1(男子)'!#REF!&lt;&gt;"",'様式Ⅲ－1(男子)'!F34,"")</f>
        <v>#REF!</v>
      </c>
      <c r="D53" s="123" t="s">
        <v>116</v>
      </c>
      <c r="E53" s="663" t="e">
        <f>IF('様式Ⅲ－1(男子)'!#REF!&lt;&gt;"",'様式Ⅲ－1(男子)'!F35,"")</f>
        <v>#REF!</v>
      </c>
      <c r="F53" s="664"/>
    </row>
    <row r="54" spans="2:7" ht="26.25" customHeight="1">
      <c r="B54" s="649" t="s">
        <v>117</v>
      </c>
      <c r="C54" s="650"/>
      <c r="D54" s="249"/>
      <c r="E54" s="126" t="s">
        <v>118</v>
      </c>
      <c r="F54" s="127" t="e">
        <f>IF('様式Ⅲ－1(男子)'!#REF!&lt;&gt;"",基本情報登録!D8,"")</f>
        <v>#REF!</v>
      </c>
    </row>
    <row r="55" spans="2:7" ht="26.25" customHeight="1">
      <c r="B55" s="641" t="s">
        <v>119</v>
      </c>
      <c r="C55" s="642"/>
      <c r="D55" s="643"/>
      <c r="E55" s="643"/>
      <c r="F55" s="644"/>
    </row>
    <row r="56" spans="2:7" ht="26.25" customHeight="1">
      <c r="B56" s="645"/>
      <c r="C56" s="159" t="s">
        <v>2473</v>
      </c>
      <c r="D56" s="128" t="s">
        <v>2638</v>
      </c>
      <c r="E56" s="653" t="e">
        <f>IF(AND(G56&lt;=280000,G56&gt;=1),G56,"")</f>
        <v>#REF!</v>
      </c>
      <c r="F56" s="654"/>
      <c r="G56" s="77" t="e">
        <f>IF('様式Ⅲ－1(男子)'!#REF!&lt;&gt;"",'様式Ⅲ－1(男子)'!N34,"")</f>
        <v>#REF!</v>
      </c>
    </row>
    <row r="57" spans="2:7" ht="26.25" customHeight="1" thickBot="1">
      <c r="B57" s="646"/>
      <c r="C57" s="160" t="s">
        <v>2637</v>
      </c>
      <c r="D57" s="161" t="s">
        <v>2638</v>
      </c>
      <c r="E57" s="655" t="e">
        <f>IF(G56&gt;280000,G56,"")</f>
        <v>#REF!</v>
      </c>
      <c r="F57" s="656"/>
    </row>
    <row r="58" spans="2:7">
      <c r="C58" s="640" t="s">
        <v>3764</v>
      </c>
      <c r="D58" s="640"/>
      <c r="E58" s="640"/>
      <c r="F58" s="640"/>
    </row>
  </sheetData>
  <mergeCells count="65">
    <mergeCell ref="C58:F58"/>
    <mergeCell ref="B54:C54"/>
    <mergeCell ref="B55:C55"/>
    <mergeCell ref="D55:F55"/>
    <mergeCell ref="B56:B57"/>
    <mergeCell ref="E56:F56"/>
    <mergeCell ref="E57:F57"/>
    <mergeCell ref="C49:F49"/>
    <mergeCell ref="B50:F50"/>
    <mergeCell ref="B51:F51"/>
    <mergeCell ref="E52:F52"/>
    <mergeCell ref="E53:F53"/>
    <mergeCell ref="B45:C45"/>
    <mergeCell ref="B46:C46"/>
    <mergeCell ref="D46:F46"/>
    <mergeCell ref="B47:B48"/>
    <mergeCell ref="E47:F47"/>
    <mergeCell ref="E48:F48"/>
    <mergeCell ref="C39:F39"/>
    <mergeCell ref="B41:F41"/>
    <mergeCell ref="B42:F42"/>
    <mergeCell ref="E43:F43"/>
    <mergeCell ref="E44:F44"/>
    <mergeCell ref="B35:C35"/>
    <mergeCell ref="B36:C36"/>
    <mergeCell ref="D36:F36"/>
    <mergeCell ref="B37:B38"/>
    <mergeCell ref="E37:F37"/>
    <mergeCell ref="E38:F38"/>
    <mergeCell ref="C29:F29"/>
    <mergeCell ref="B31:F31"/>
    <mergeCell ref="B32:F32"/>
    <mergeCell ref="E33:F33"/>
    <mergeCell ref="E34:F34"/>
    <mergeCell ref="B26:C26"/>
    <mergeCell ref="D26:F26"/>
    <mergeCell ref="B27:B28"/>
    <mergeCell ref="E27:F27"/>
    <mergeCell ref="E28:F28"/>
    <mergeCell ref="B21:F21"/>
    <mergeCell ref="B22:F22"/>
    <mergeCell ref="E23:F23"/>
    <mergeCell ref="E24:F24"/>
    <mergeCell ref="B25:C25"/>
    <mergeCell ref="B2:F2"/>
    <mergeCell ref="E3:F3"/>
    <mergeCell ref="E4:F4"/>
    <mergeCell ref="B5:C5"/>
    <mergeCell ref="B6:C6"/>
    <mergeCell ref="D6:F6"/>
    <mergeCell ref="B15:C15"/>
    <mergeCell ref="B7:B8"/>
    <mergeCell ref="E7:F7"/>
    <mergeCell ref="E8:F8"/>
    <mergeCell ref="C9:F9"/>
    <mergeCell ref="B11:F11"/>
    <mergeCell ref="B12:F12"/>
    <mergeCell ref="E13:F13"/>
    <mergeCell ref="E14:F14"/>
    <mergeCell ref="E18:F18"/>
    <mergeCell ref="C19:F19"/>
    <mergeCell ref="B16:C16"/>
    <mergeCell ref="D16:F16"/>
    <mergeCell ref="B17:B18"/>
    <mergeCell ref="E17:F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308BD5E6BB0E4592A6B673E80FD3B2" ma:contentTypeVersion="9" ma:contentTypeDescription="新しいドキュメントを作成します。" ma:contentTypeScope="" ma:versionID="b1b700f1eeaf32795fc3d5a96a230205">
  <xsd:schema xmlns:xsd="http://www.w3.org/2001/XMLSchema" xmlns:xs="http://www.w3.org/2001/XMLSchema" xmlns:p="http://schemas.microsoft.com/office/2006/metadata/properties" xmlns:ns3="77a562e1-2f51-4063-9ae5-37c83e0f1df1" targetNamespace="http://schemas.microsoft.com/office/2006/metadata/properties" ma:root="true" ma:fieldsID="d747e5a8ceb7fa699fd0fa75a7bffe5e" ns3:_="">
    <xsd:import namespace="77a562e1-2f51-4063-9ae5-37c83e0f1d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562e1-2f51-4063-9ae5-37c83e0f1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5DAA93-202F-4FDB-B13C-F3F4261C0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a562e1-2f51-4063-9ae5-37c83e0f1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A5D3C-403E-4350-8865-58C03EA60E7B}">
  <ds:schemaRefs>
    <ds:schemaRef ds:uri="http://schemas.microsoft.com/sharepoint/v3/contenttype/forms"/>
  </ds:schemaRefs>
</ds:datastoreItem>
</file>

<file path=customXml/itemProps3.xml><?xml version="1.0" encoding="utf-8"?>
<ds:datastoreItem xmlns:ds="http://schemas.openxmlformats.org/officeDocument/2006/customXml" ds:itemID="{0985E0C8-2DF1-4223-964C-7B3CD9C31EF1}">
  <ds:schemaRefs>
    <ds:schemaRef ds:uri="http://schemas.microsoft.com/office/infopath/2007/PartnerControls"/>
    <ds:schemaRef ds:uri="http://purl.org/dc/dcmitype/"/>
    <ds:schemaRef ds:uri="http://purl.org/dc/elements/1.1/"/>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77a562e1-2f51-4063-9ae5-37c83e0f1df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基本情報登録</vt:lpstr>
      <vt:lpstr>様式Ⅲ－1(男子)</vt:lpstr>
      <vt:lpstr>男子登録情報</vt:lpstr>
      <vt:lpstr>様式Ⅲ－1(女子)</vt:lpstr>
      <vt:lpstr>女子登録情報</vt:lpstr>
      <vt:lpstr>様式Ⅲ－2　チームエントリー（男子）</vt:lpstr>
      <vt:lpstr>様式Ⅲ－2　チームエントリー（男子B）※該当校のみ </vt:lpstr>
      <vt:lpstr>様式Ⅲ－2　チームエントリー（男子C）※該当校のみ  </vt:lpstr>
      <vt:lpstr>学連混成申込書（男子）</vt:lpstr>
      <vt:lpstr>様式Ⅲ　明細書</vt:lpstr>
      <vt:lpstr>qqq</vt:lpstr>
      <vt:lpstr>様式Ⅲ－2　チームエントリー（女子）</vt:lpstr>
      <vt:lpstr>様式Ⅲ－2　チームエントリー（女子B）</vt:lpstr>
      <vt:lpstr>様式Ⅲ－2　チームエントリー（女子C） </vt:lpstr>
      <vt:lpstr>加盟校情報&amp;大会設定</vt:lpstr>
      <vt:lpstr>学連混成申込書（女子）</vt:lpstr>
      <vt:lpstr>MAT(男子)</vt:lpstr>
      <vt:lpstr>MAT(女子)</vt:lpstr>
      <vt:lpstr>qqq!Print_Area</vt:lpstr>
      <vt:lpstr>'学連混成申込書（女子）'!Print_Area</vt:lpstr>
      <vt:lpstr>'学連混成申込書（男子）'!Print_Area</vt:lpstr>
      <vt:lpstr>基本情報登録!Print_Area</vt:lpstr>
      <vt:lpstr>'様式Ⅲ　明細書'!Print_Area</vt:lpstr>
      <vt:lpstr>'様式Ⅲ－1(女子)'!Print_Area</vt:lpstr>
      <vt:lpstr>'様式Ⅲ－1(男子)'!Print_Area</vt:lpstr>
      <vt:lpstr>'様式Ⅲ－2　チームエントリー（女子）'!Print_Area</vt:lpstr>
      <vt:lpstr>'様式Ⅲ－2　チームエントリー（女子B）'!Print_Area</vt:lpstr>
      <vt:lpstr>'様式Ⅲ－2　チームエントリー（女子C） '!Print_Area</vt:lpstr>
      <vt:lpstr>'様式Ⅲ－2　チームエントリー（男子）'!Print_Area</vt:lpstr>
      <vt:lpstr>'様式Ⅲ－2　チームエントリー（男子B）※該当校のみ '!Print_Area</vt:lpstr>
      <vt:lpstr>'様式Ⅲ－2　チームエントリー（男子C）※該当校のみ  '!Print_Area</vt:lpstr>
      <vt:lpstr>'様式Ⅲ－1(女子)'!Print_Titles</vt:lpstr>
      <vt:lpstr>'様式Ⅲ－1(男子)'!Print_Titles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yuji-f;task-m</dc:creator>
  <cp:lastModifiedBy>泰河 三矢</cp:lastModifiedBy>
  <cp:revision/>
  <cp:lastPrinted>2022-11-01T12:26:11Z</cp:lastPrinted>
  <dcterms:created xsi:type="dcterms:W3CDTF">2015-04-11T12:22:42Z</dcterms:created>
  <dcterms:modified xsi:type="dcterms:W3CDTF">2023-11-16T05:03:30Z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0x01010050308BD5E6BB0E4592A6B673E80FD3B2</vt:lpwstr>
  </property>
</Properties>
</file>