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kyouyuu.gifu-net.ed.jp\c27327_多治見北高等学校\６　部活動\01陸上競技部\MAT\R8東濃記録会\"/>
    </mc:Choice>
  </mc:AlternateContent>
  <xr:revisionPtr revIDLastSave="0" documentId="13_ncr:1_{4EF40552-9952-443C-80EE-D86EFFB1B7BF}" xr6:coauthVersionLast="47" xr6:coauthVersionMax="47" xr10:uidLastSave="{00000000-0000-0000-0000-000000000000}"/>
  <bookViews>
    <workbookView xWindow="-108" yWindow="-108" windowWidth="23256" windowHeight="12456" tabRatio="599" activeTab="3" xr2:uid="{13BF0410-314D-498D-91C8-7B43F1DD088B}"/>
  </bookViews>
  <sheets>
    <sheet name="使用説明" sheetId="7" r:id="rId1"/>
    <sheet name="所属データ" sheetId="4" r:id="rId2"/>
    <sheet name="競技者データ" sheetId="1" r:id="rId3"/>
    <sheet name="申込一覧表" sheetId="2" r:id="rId4"/>
    <sheet name="種目コード" sheetId="6" state="hidden" r:id="rId5"/>
  </sheets>
  <definedNames>
    <definedName name="Entf">申込一覧表!$D$10:$AB$97</definedName>
    <definedName name="Entm">申込一覧表!$C$10:$AB$97</definedName>
    <definedName name="_xlnm.Print_Area" localSheetId="0">使用説明!$A$1:$K$114</definedName>
    <definedName name="_xlnm.Print_Area" localSheetId="3">申込一覧表!$AP$7:$CH$215</definedName>
    <definedName name="_xlnm.Print_Titles" localSheetId="3">申込一覧表!$7:$19</definedName>
    <definedName name="R_16">申込一覧表!$Y$10:$Y$97</definedName>
    <definedName name="R_4">申込一覧表!$V$10:$V$97</definedName>
    <definedName name="競技者">競技者データ!$A$4:$N$153</definedName>
    <definedName name="種別">種目コード!$L$25:$M$28</definedName>
    <definedName name="種目１">種目コード!$A$3:$B$38</definedName>
    <definedName name="種目CD">種目コード!$O$3:$HP$38</definedName>
    <definedName name="種目なし">種目コード!$D$56:$E$58</definedName>
    <definedName name="種目女１">種目コード!$D$41:$E$63</definedName>
    <definedName name="種目男１">種目コード!$D$3:$E$27</definedName>
    <definedName name="女">申込一覧表!$AK$31:$AK$38</definedName>
    <definedName name="大会名">種目コード!$L$3:$M$23</definedName>
    <definedName name="男">申込一覧表!$AK$11:$AK$18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97" i="2" l="1"/>
  <c r="Q96" i="2"/>
  <c r="Q95" i="2"/>
  <c r="Q94" i="2"/>
  <c r="Q93" i="2"/>
  <c r="Q92" i="2"/>
  <c r="Q91" i="2"/>
  <c r="Q90" i="2"/>
  <c r="Q89" i="2"/>
  <c r="Q88" i="2"/>
  <c r="Q87" i="2"/>
  <c r="Q86" i="2"/>
  <c r="Q85" i="2"/>
  <c r="Q84" i="2"/>
  <c r="Q83" i="2"/>
  <c r="Q82" i="2"/>
  <c r="Q81" i="2"/>
  <c r="Q80" i="2"/>
  <c r="Q79" i="2"/>
  <c r="Q78" i="2"/>
  <c r="Q77" i="2"/>
  <c r="Q76" i="2"/>
  <c r="Q75" i="2"/>
  <c r="Q74" i="2"/>
  <c r="Q73" i="2"/>
  <c r="Q72" i="2"/>
  <c r="Q71" i="2"/>
  <c r="Q70" i="2"/>
  <c r="Q69" i="2"/>
  <c r="Q68" i="2"/>
  <c r="Q67" i="2"/>
  <c r="Q66" i="2"/>
  <c r="Q65" i="2"/>
  <c r="Q64" i="2"/>
  <c r="Q63" i="2"/>
  <c r="Q62" i="2"/>
  <c r="Q61" i="2"/>
  <c r="Q60" i="2"/>
  <c r="Q59" i="2"/>
  <c r="Q58" i="2"/>
  <c r="Q57" i="2"/>
  <c r="Q56" i="2"/>
  <c r="Q55" i="2"/>
  <c r="Q54" i="2"/>
  <c r="Q53" i="2"/>
  <c r="Q52" i="2"/>
  <c r="Q51" i="2"/>
  <c r="Q50" i="2"/>
  <c r="Q49" i="2"/>
  <c r="Q48" i="2"/>
  <c r="Q47" i="2"/>
  <c r="Q46" i="2"/>
  <c r="Q45" i="2"/>
  <c r="Q44" i="2"/>
  <c r="Q43" i="2"/>
  <c r="Q42" i="2"/>
  <c r="Q41" i="2"/>
  <c r="Q40" i="2"/>
  <c r="Q39" i="2"/>
  <c r="Q38" i="2"/>
  <c r="Q37" i="2"/>
  <c r="Q36" i="2"/>
  <c r="Q35" i="2"/>
  <c r="Q34" i="2"/>
  <c r="Q33" i="2"/>
  <c r="Q32" i="2"/>
  <c r="Q31" i="2"/>
  <c r="Q30" i="2"/>
  <c r="Q29" i="2"/>
  <c r="Q28" i="2"/>
  <c r="Q27" i="2"/>
  <c r="Q26" i="2"/>
  <c r="Q25" i="2"/>
  <c r="Q24" i="2"/>
  <c r="Q23" i="2"/>
  <c r="Q22" i="2"/>
  <c r="Q21" i="2"/>
  <c r="Q20" i="2"/>
  <c r="Q19" i="2"/>
  <c r="Q18" i="2"/>
  <c r="Q17" i="2"/>
  <c r="Q16" i="2"/>
  <c r="Q15" i="2"/>
  <c r="Q14" i="2"/>
  <c r="Q13" i="2"/>
  <c r="Q12" i="2"/>
  <c r="Q11" i="2"/>
  <c r="N97" i="2"/>
  <c r="N96" i="2"/>
  <c r="N95" i="2"/>
  <c r="N94" i="2"/>
  <c r="N93" i="2"/>
  <c r="N92" i="2"/>
  <c r="N91" i="2"/>
  <c r="N90" i="2"/>
  <c r="N89" i="2"/>
  <c r="N88" i="2"/>
  <c r="N87" i="2"/>
  <c r="N86" i="2"/>
  <c r="N85" i="2"/>
  <c r="N84" i="2"/>
  <c r="N83" i="2"/>
  <c r="N82" i="2"/>
  <c r="N81" i="2"/>
  <c r="N80" i="2"/>
  <c r="N79" i="2"/>
  <c r="N78" i="2"/>
  <c r="N77" i="2"/>
  <c r="N76" i="2"/>
  <c r="N75" i="2"/>
  <c r="N74" i="2"/>
  <c r="N73" i="2"/>
  <c r="N72" i="2"/>
  <c r="N71" i="2"/>
  <c r="N70" i="2"/>
  <c r="N69" i="2"/>
  <c r="N68" i="2"/>
  <c r="N67" i="2"/>
  <c r="N66" i="2"/>
  <c r="N65" i="2"/>
  <c r="N64" i="2"/>
  <c r="N63" i="2"/>
  <c r="N62" i="2"/>
  <c r="N61" i="2"/>
  <c r="N60" i="2"/>
  <c r="N59" i="2"/>
  <c r="N58" i="2"/>
  <c r="N57" i="2"/>
  <c r="N56" i="2"/>
  <c r="N55" i="2"/>
  <c r="N54" i="2"/>
  <c r="N53" i="2"/>
  <c r="N52" i="2"/>
  <c r="N51" i="2"/>
  <c r="N50" i="2"/>
  <c r="N49" i="2"/>
  <c r="N48" i="2"/>
  <c r="N47" i="2"/>
  <c r="N46" i="2"/>
  <c r="N45" i="2"/>
  <c r="N44" i="2"/>
  <c r="N43" i="2"/>
  <c r="N42" i="2"/>
  <c r="N41" i="2"/>
  <c r="N40" i="2"/>
  <c r="N39" i="2"/>
  <c r="N38" i="2"/>
  <c r="N37" i="2"/>
  <c r="N36" i="2"/>
  <c r="N35" i="2"/>
  <c r="N34" i="2"/>
  <c r="N33" i="2"/>
  <c r="N32" i="2"/>
  <c r="N31" i="2"/>
  <c r="N30" i="2"/>
  <c r="N29" i="2"/>
  <c r="N28" i="2"/>
  <c r="N27" i="2"/>
  <c r="N26" i="2"/>
  <c r="N25" i="2"/>
  <c r="N24" i="2"/>
  <c r="N23" i="2"/>
  <c r="N22" i="2"/>
  <c r="N21" i="2"/>
  <c r="N16" i="2"/>
  <c r="N15" i="2"/>
  <c r="N14" i="2"/>
  <c r="N13" i="2"/>
  <c r="N12" i="2"/>
  <c r="Q10" i="2"/>
  <c r="B19" i="6"/>
  <c r="B20" i="6"/>
  <c r="AI27" i="2" s="1"/>
  <c r="B21" i="6"/>
  <c r="AI28" i="2" s="1"/>
  <c r="B22" i="6"/>
  <c r="AI29" i="2" s="1"/>
  <c r="B16" i="6"/>
  <c r="AI23" i="2" s="1"/>
  <c r="B17" i="6"/>
  <c r="AI24" i="2" s="1"/>
  <c r="B18" i="6"/>
  <c r="B15" i="6"/>
  <c r="AI22" i="2" s="1"/>
  <c r="B10" i="6"/>
  <c r="AI17" i="2" s="1"/>
  <c r="A1" i="7"/>
  <c r="A4" i="1"/>
  <c r="AB35" i="2" s="1"/>
  <c r="D4" i="1"/>
  <c r="E4" i="1"/>
  <c r="O4" i="1"/>
  <c r="P4" i="1"/>
  <c r="A5" i="1"/>
  <c r="D5" i="1"/>
  <c r="E5" i="1"/>
  <c r="O5" i="1"/>
  <c r="P5" i="1"/>
  <c r="A6" i="1"/>
  <c r="D6" i="1"/>
  <c r="E6" i="1"/>
  <c r="O6" i="1"/>
  <c r="P6" i="1"/>
  <c r="A7" i="1"/>
  <c r="L85" i="2" s="1"/>
  <c r="D7" i="1"/>
  <c r="E7" i="1"/>
  <c r="O7" i="1"/>
  <c r="P7" i="1"/>
  <c r="A8" i="1"/>
  <c r="D8" i="1"/>
  <c r="E8" i="1"/>
  <c r="O8" i="1"/>
  <c r="P8" i="1"/>
  <c r="A9" i="1"/>
  <c r="D9" i="1"/>
  <c r="E9" i="1"/>
  <c r="O9" i="1"/>
  <c r="P9" i="1"/>
  <c r="A10" i="1"/>
  <c r="D10" i="1"/>
  <c r="E10" i="1"/>
  <c r="O10" i="1"/>
  <c r="P10" i="1"/>
  <c r="A11" i="1"/>
  <c r="D11" i="1"/>
  <c r="E11" i="1"/>
  <c r="O11" i="1"/>
  <c r="P11" i="1"/>
  <c r="A12" i="1"/>
  <c r="D12" i="1"/>
  <c r="E12" i="1"/>
  <c r="O12" i="1"/>
  <c r="P12" i="1"/>
  <c r="A13" i="1"/>
  <c r="D13" i="1"/>
  <c r="E13" i="1"/>
  <c r="O13" i="1"/>
  <c r="P13" i="1"/>
  <c r="A14" i="1"/>
  <c r="D14" i="1"/>
  <c r="E14" i="1"/>
  <c r="O14" i="1"/>
  <c r="P14" i="1"/>
  <c r="A15" i="1"/>
  <c r="D15" i="1"/>
  <c r="E15" i="1"/>
  <c r="O15" i="1"/>
  <c r="P15" i="1"/>
  <c r="A16" i="1"/>
  <c r="D16" i="1"/>
  <c r="E16" i="1"/>
  <c r="O16" i="1"/>
  <c r="P16" i="1"/>
  <c r="A17" i="1"/>
  <c r="D17" i="1"/>
  <c r="E17" i="1"/>
  <c r="O17" i="1"/>
  <c r="P17" i="1"/>
  <c r="A18" i="1"/>
  <c r="D18" i="1"/>
  <c r="E18" i="1"/>
  <c r="O18" i="1"/>
  <c r="P18" i="1"/>
  <c r="A19" i="1"/>
  <c r="D19" i="1"/>
  <c r="E19" i="1"/>
  <c r="O19" i="1"/>
  <c r="P19" i="1"/>
  <c r="A20" i="1"/>
  <c r="D20" i="1"/>
  <c r="E20" i="1"/>
  <c r="O20" i="1"/>
  <c r="P20" i="1"/>
  <c r="A21" i="1"/>
  <c r="D21" i="1"/>
  <c r="E21" i="1"/>
  <c r="O21" i="1"/>
  <c r="P21" i="1"/>
  <c r="A22" i="1"/>
  <c r="D22" i="1"/>
  <c r="E22" i="1"/>
  <c r="O22" i="1"/>
  <c r="P22" i="1"/>
  <c r="A23" i="1"/>
  <c r="D23" i="1"/>
  <c r="E23" i="1"/>
  <c r="O23" i="1"/>
  <c r="P23" i="1"/>
  <c r="A24" i="1"/>
  <c r="D24" i="1"/>
  <c r="E24" i="1"/>
  <c r="O24" i="1"/>
  <c r="P24" i="1"/>
  <c r="A25" i="1"/>
  <c r="D25" i="1"/>
  <c r="E25" i="1"/>
  <c r="O25" i="1"/>
  <c r="P25" i="1"/>
  <c r="A26" i="1"/>
  <c r="D26" i="1"/>
  <c r="E26" i="1"/>
  <c r="O26" i="1"/>
  <c r="P26" i="1"/>
  <c r="A27" i="1"/>
  <c r="D27" i="1"/>
  <c r="E27" i="1"/>
  <c r="O27" i="1"/>
  <c r="P27" i="1"/>
  <c r="A28" i="1"/>
  <c r="D28" i="1"/>
  <c r="E28" i="1"/>
  <c r="O28" i="1"/>
  <c r="P28" i="1"/>
  <c r="A29" i="1"/>
  <c r="D29" i="1"/>
  <c r="E29" i="1"/>
  <c r="O29" i="1"/>
  <c r="P29" i="1"/>
  <c r="A30" i="1"/>
  <c r="D30" i="1"/>
  <c r="E30" i="1"/>
  <c r="O30" i="1"/>
  <c r="P30" i="1"/>
  <c r="A31" i="1"/>
  <c r="D31" i="1"/>
  <c r="E31" i="1"/>
  <c r="O31" i="1"/>
  <c r="P31" i="1"/>
  <c r="A32" i="1"/>
  <c r="D32" i="1"/>
  <c r="E32" i="1"/>
  <c r="O32" i="1"/>
  <c r="P32" i="1"/>
  <c r="A33" i="1"/>
  <c r="D33" i="1"/>
  <c r="E33" i="1"/>
  <c r="O33" i="1"/>
  <c r="P33" i="1"/>
  <c r="A34" i="1"/>
  <c r="D34" i="1"/>
  <c r="E34" i="1"/>
  <c r="O34" i="1"/>
  <c r="P34" i="1"/>
  <c r="A35" i="1"/>
  <c r="D35" i="1"/>
  <c r="E35" i="1"/>
  <c r="O35" i="1"/>
  <c r="P35" i="1"/>
  <c r="A36" i="1"/>
  <c r="D36" i="1"/>
  <c r="E36" i="1"/>
  <c r="O36" i="1"/>
  <c r="P36" i="1"/>
  <c r="A37" i="1"/>
  <c r="D37" i="1"/>
  <c r="E37" i="1"/>
  <c r="O37" i="1"/>
  <c r="P37" i="1"/>
  <c r="A38" i="1"/>
  <c r="D38" i="1"/>
  <c r="E38" i="1"/>
  <c r="O38" i="1"/>
  <c r="P38" i="1"/>
  <c r="A39" i="1"/>
  <c r="D39" i="1"/>
  <c r="E39" i="1"/>
  <c r="O39" i="1"/>
  <c r="P39" i="1"/>
  <c r="A40" i="1"/>
  <c r="D40" i="1"/>
  <c r="E40" i="1"/>
  <c r="O40" i="1"/>
  <c r="P40" i="1"/>
  <c r="A41" i="1"/>
  <c r="D41" i="1"/>
  <c r="E41" i="1"/>
  <c r="O41" i="1"/>
  <c r="P41" i="1"/>
  <c r="A42" i="1"/>
  <c r="D42" i="1"/>
  <c r="E42" i="1"/>
  <c r="O42" i="1"/>
  <c r="P42" i="1"/>
  <c r="A43" i="1"/>
  <c r="D43" i="1"/>
  <c r="E43" i="1"/>
  <c r="O43" i="1"/>
  <c r="P43" i="1"/>
  <c r="A44" i="1"/>
  <c r="D44" i="1"/>
  <c r="E44" i="1"/>
  <c r="O44" i="1"/>
  <c r="P44" i="1"/>
  <c r="A45" i="1"/>
  <c r="D45" i="1"/>
  <c r="E45" i="1"/>
  <c r="O45" i="1"/>
  <c r="P45" i="1"/>
  <c r="A46" i="1"/>
  <c r="D46" i="1"/>
  <c r="E46" i="1"/>
  <c r="O46" i="1"/>
  <c r="P46" i="1"/>
  <c r="A47" i="1"/>
  <c r="D47" i="1"/>
  <c r="E47" i="1"/>
  <c r="O47" i="1"/>
  <c r="P47" i="1"/>
  <c r="A48" i="1"/>
  <c r="D48" i="1"/>
  <c r="E48" i="1"/>
  <c r="O48" i="1"/>
  <c r="P48" i="1"/>
  <c r="A49" i="1"/>
  <c r="D49" i="1"/>
  <c r="E49" i="1"/>
  <c r="O49" i="1"/>
  <c r="P49" i="1"/>
  <c r="A50" i="1"/>
  <c r="D50" i="1"/>
  <c r="E50" i="1"/>
  <c r="O50" i="1"/>
  <c r="P50" i="1"/>
  <c r="A51" i="1"/>
  <c r="D51" i="1"/>
  <c r="E51" i="1"/>
  <c r="O51" i="1"/>
  <c r="P51" i="1"/>
  <c r="A52" i="1"/>
  <c r="D52" i="1"/>
  <c r="E52" i="1"/>
  <c r="O52" i="1"/>
  <c r="P52" i="1"/>
  <c r="A53" i="1"/>
  <c r="D53" i="1"/>
  <c r="E53" i="1"/>
  <c r="O53" i="1"/>
  <c r="P53" i="1"/>
  <c r="A54" i="1"/>
  <c r="D54" i="1"/>
  <c r="E54" i="1"/>
  <c r="O54" i="1"/>
  <c r="P54" i="1"/>
  <c r="A55" i="1"/>
  <c r="D55" i="1"/>
  <c r="E55" i="1"/>
  <c r="O55" i="1"/>
  <c r="P55" i="1"/>
  <c r="A56" i="1"/>
  <c r="D56" i="1"/>
  <c r="E56" i="1"/>
  <c r="O56" i="1"/>
  <c r="P56" i="1"/>
  <c r="A57" i="1"/>
  <c r="D57" i="1"/>
  <c r="E57" i="1"/>
  <c r="O57" i="1"/>
  <c r="P57" i="1"/>
  <c r="A58" i="1"/>
  <c r="D58" i="1"/>
  <c r="E58" i="1"/>
  <c r="O58" i="1"/>
  <c r="P58" i="1"/>
  <c r="A59" i="1"/>
  <c r="D59" i="1"/>
  <c r="E59" i="1"/>
  <c r="O59" i="1"/>
  <c r="P59" i="1"/>
  <c r="A60" i="1"/>
  <c r="D60" i="1"/>
  <c r="E60" i="1"/>
  <c r="O60" i="1"/>
  <c r="P60" i="1"/>
  <c r="A61" i="1"/>
  <c r="D61" i="1"/>
  <c r="E61" i="1"/>
  <c r="O61" i="1"/>
  <c r="P61" i="1"/>
  <c r="A62" i="1"/>
  <c r="D62" i="1"/>
  <c r="E62" i="1"/>
  <c r="O62" i="1"/>
  <c r="P62" i="1"/>
  <c r="A63" i="1"/>
  <c r="D63" i="1"/>
  <c r="E63" i="1"/>
  <c r="O63" i="1"/>
  <c r="P63" i="1"/>
  <c r="A64" i="1"/>
  <c r="D64" i="1"/>
  <c r="E64" i="1"/>
  <c r="O64" i="1"/>
  <c r="P64" i="1"/>
  <c r="A65" i="1"/>
  <c r="D65" i="1"/>
  <c r="E65" i="1"/>
  <c r="O65" i="1"/>
  <c r="P65" i="1"/>
  <c r="A66" i="1"/>
  <c r="D66" i="1"/>
  <c r="E66" i="1"/>
  <c r="O66" i="1"/>
  <c r="P66" i="1"/>
  <c r="A67" i="1"/>
  <c r="D67" i="1"/>
  <c r="E67" i="1"/>
  <c r="O67" i="1"/>
  <c r="P67" i="1"/>
  <c r="A68" i="1"/>
  <c r="D68" i="1"/>
  <c r="E68" i="1"/>
  <c r="O68" i="1"/>
  <c r="P68" i="1"/>
  <c r="A69" i="1"/>
  <c r="D69" i="1"/>
  <c r="E69" i="1"/>
  <c r="O69" i="1"/>
  <c r="P69" i="1"/>
  <c r="A70" i="1"/>
  <c r="D70" i="1"/>
  <c r="E70" i="1"/>
  <c r="O70" i="1"/>
  <c r="P70" i="1"/>
  <c r="A71" i="1"/>
  <c r="D71" i="1"/>
  <c r="E71" i="1"/>
  <c r="O71" i="1"/>
  <c r="P71" i="1"/>
  <c r="A72" i="1"/>
  <c r="D72" i="1"/>
  <c r="E72" i="1"/>
  <c r="O72" i="1"/>
  <c r="P72" i="1"/>
  <c r="A73" i="1"/>
  <c r="D73" i="1"/>
  <c r="E73" i="1"/>
  <c r="O73" i="1"/>
  <c r="P73" i="1"/>
  <c r="A74" i="1"/>
  <c r="D74" i="1"/>
  <c r="E74" i="1"/>
  <c r="O74" i="1"/>
  <c r="P74" i="1"/>
  <c r="A75" i="1"/>
  <c r="D75" i="1"/>
  <c r="E75" i="1"/>
  <c r="O75" i="1"/>
  <c r="P75" i="1"/>
  <c r="A76" i="1"/>
  <c r="D76" i="1"/>
  <c r="E76" i="1"/>
  <c r="O76" i="1"/>
  <c r="P76" i="1"/>
  <c r="A77" i="1"/>
  <c r="D77" i="1"/>
  <c r="E77" i="1"/>
  <c r="O77" i="1"/>
  <c r="P77" i="1"/>
  <c r="A78" i="1"/>
  <c r="D78" i="1"/>
  <c r="E78" i="1"/>
  <c r="O78" i="1"/>
  <c r="P78" i="1"/>
  <c r="A79" i="1"/>
  <c r="D79" i="1"/>
  <c r="E79" i="1"/>
  <c r="O79" i="1"/>
  <c r="P79" i="1"/>
  <c r="A80" i="1"/>
  <c r="D80" i="1"/>
  <c r="E80" i="1"/>
  <c r="O80" i="1"/>
  <c r="P80" i="1"/>
  <c r="A81" i="1"/>
  <c r="D81" i="1"/>
  <c r="E81" i="1"/>
  <c r="O81" i="1"/>
  <c r="P81" i="1"/>
  <c r="A82" i="1"/>
  <c r="D82" i="1"/>
  <c r="E82" i="1"/>
  <c r="O82" i="1"/>
  <c r="P82" i="1"/>
  <c r="A83" i="1"/>
  <c r="D83" i="1"/>
  <c r="E83" i="1"/>
  <c r="O83" i="1"/>
  <c r="P83" i="1"/>
  <c r="A84" i="1"/>
  <c r="D84" i="1"/>
  <c r="E84" i="1"/>
  <c r="O84" i="1"/>
  <c r="P84" i="1"/>
  <c r="A85" i="1"/>
  <c r="D85" i="1"/>
  <c r="E85" i="1"/>
  <c r="O85" i="1"/>
  <c r="P85" i="1"/>
  <c r="A86" i="1"/>
  <c r="D86" i="1"/>
  <c r="E86" i="1"/>
  <c r="O86" i="1"/>
  <c r="P86" i="1"/>
  <c r="A87" i="1"/>
  <c r="D87" i="1"/>
  <c r="E87" i="1"/>
  <c r="O87" i="1"/>
  <c r="P87" i="1"/>
  <c r="A88" i="1"/>
  <c r="D88" i="1"/>
  <c r="E88" i="1"/>
  <c r="O88" i="1"/>
  <c r="P88" i="1"/>
  <c r="A89" i="1"/>
  <c r="D89" i="1"/>
  <c r="E89" i="1"/>
  <c r="O89" i="1"/>
  <c r="P89" i="1"/>
  <c r="A90" i="1"/>
  <c r="D90" i="1"/>
  <c r="E90" i="1"/>
  <c r="O90" i="1"/>
  <c r="P90" i="1"/>
  <c r="A91" i="1"/>
  <c r="D91" i="1"/>
  <c r="E91" i="1"/>
  <c r="O91" i="1"/>
  <c r="P91" i="1"/>
  <c r="A92" i="1"/>
  <c r="D92" i="1"/>
  <c r="E92" i="1"/>
  <c r="O92" i="1"/>
  <c r="P92" i="1"/>
  <c r="A93" i="1"/>
  <c r="D93" i="1"/>
  <c r="E93" i="1"/>
  <c r="O93" i="1"/>
  <c r="P93" i="1"/>
  <c r="A94" i="1"/>
  <c r="D94" i="1"/>
  <c r="E94" i="1"/>
  <c r="O94" i="1"/>
  <c r="P94" i="1"/>
  <c r="A95" i="1"/>
  <c r="D95" i="1"/>
  <c r="E95" i="1"/>
  <c r="O95" i="1"/>
  <c r="P95" i="1"/>
  <c r="A96" i="1"/>
  <c r="D96" i="1"/>
  <c r="E96" i="1"/>
  <c r="O96" i="1"/>
  <c r="P96" i="1"/>
  <c r="A97" i="1"/>
  <c r="D97" i="1"/>
  <c r="E97" i="1"/>
  <c r="O97" i="1"/>
  <c r="P97" i="1"/>
  <c r="A98" i="1"/>
  <c r="D98" i="1"/>
  <c r="E98" i="1"/>
  <c r="O98" i="1"/>
  <c r="P98" i="1"/>
  <c r="A99" i="1"/>
  <c r="D99" i="1"/>
  <c r="E99" i="1"/>
  <c r="O99" i="1"/>
  <c r="P99" i="1"/>
  <c r="A100" i="1"/>
  <c r="D100" i="1"/>
  <c r="E100" i="1"/>
  <c r="O100" i="1"/>
  <c r="P100" i="1"/>
  <c r="A101" i="1"/>
  <c r="D101" i="1"/>
  <c r="E101" i="1"/>
  <c r="O101" i="1"/>
  <c r="P101" i="1"/>
  <c r="A102" i="1"/>
  <c r="D102" i="1"/>
  <c r="E102" i="1"/>
  <c r="O102" i="1"/>
  <c r="P102" i="1"/>
  <c r="A103" i="1"/>
  <c r="D103" i="1"/>
  <c r="E103" i="1"/>
  <c r="O103" i="1"/>
  <c r="P103" i="1"/>
  <c r="A104" i="1"/>
  <c r="D104" i="1"/>
  <c r="E104" i="1"/>
  <c r="O104" i="1"/>
  <c r="P104" i="1"/>
  <c r="A105" i="1"/>
  <c r="D105" i="1"/>
  <c r="E105" i="1"/>
  <c r="O105" i="1"/>
  <c r="P105" i="1"/>
  <c r="A106" i="1"/>
  <c r="D106" i="1"/>
  <c r="E106" i="1"/>
  <c r="O106" i="1"/>
  <c r="P106" i="1"/>
  <c r="A107" i="1"/>
  <c r="D107" i="1"/>
  <c r="E107" i="1"/>
  <c r="O107" i="1"/>
  <c r="P107" i="1"/>
  <c r="A108" i="1"/>
  <c r="D108" i="1"/>
  <c r="E108" i="1"/>
  <c r="O108" i="1"/>
  <c r="P108" i="1"/>
  <c r="A109" i="1"/>
  <c r="D109" i="1"/>
  <c r="E109" i="1"/>
  <c r="O109" i="1"/>
  <c r="P109" i="1"/>
  <c r="A110" i="1"/>
  <c r="D110" i="1"/>
  <c r="E110" i="1"/>
  <c r="O110" i="1"/>
  <c r="P110" i="1"/>
  <c r="A111" i="1"/>
  <c r="D111" i="1"/>
  <c r="E111" i="1"/>
  <c r="O111" i="1"/>
  <c r="P111" i="1"/>
  <c r="A112" i="1"/>
  <c r="D112" i="1"/>
  <c r="E112" i="1"/>
  <c r="O112" i="1"/>
  <c r="P112" i="1"/>
  <c r="A113" i="1"/>
  <c r="D113" i="1"/>
  <c r="E113" i="1"/>
  <c r="O113" i="1"/>
  <c r="P113" i="1"/>
  <c r="A114" i="1"/>
  <c r="D114" i="1"/>
  <c r="E114" i="1"/>
  <c r="O114" i="1"/>
  <c r="P114" i="1"/>
  <c r="A115" i="1"/>
  <c r="D115" i="1"/>
  <c r="E115" i="1"/>
  <c r="O115" i="1"/>
  <c r="P115" i="1"/>
  <c r="A116" i="1"/>
  <c r="D116" i="1"/>
  <c r="E116" i="1"/>
  <c r="O116" i="1"/>
  <c r="P116" i="1"/>
  <c r="A117" i="1"/>
  <c r="D117" i="1"/>
  <c r="E117" i="1"/>
  <c r="O117" i="1"/>
  <c r="P117" i="1"/>
  <c r="A118" i="1"/>
  <c r="D118" i="1"/>
  <c r="E118" i="1"/>
  <c r="O118" i="1"/>
  <c r="P118" i="1"/>
  <c r="A119" i="1"/>
  <c r="D119" i="1"/>
  <c r="E119" i="1"/>
  <c r="O119" i="1"/>
  <c r="P119" i="1"/>
  <c r="A120" i="1"/>
  <c r="D120" i="1"/>
  <c r="E120" i="1"/>
  <c r="O120" i="1"/>
  <c r="P120" i="1"/>
  <c r="A121" i="1"/>
  <c r="D121" i="1"/>
  <c r="E121" i="1"/>
  <c r="O121" i="1"/>
  <c r="P121" i="1"/>
  <c r="A122" i="1"/>
  <c r="D122" i="1"/>
  <c r="E122" i="1"/>
  <c r="O122" i="1"/>
  <c r="P122" i="1"/>
  <c r="A123" i="1"/>
  <c r="D123" i="1"/>
  <c r="E123" i="1"/>
  <c r="O123" i="1"/>
  <c r="P123" i="1"/>
  <c r="A124" i="1"/>
  <c r="D124" i="1"/>
  <c r="E124" i="1"/>
  <c r="O124" i="1"/>
  <c r="P124" i="1"/>
  <c r="A125" i="1"/>
  <c r="D125" i="1"/>
  <c r="E125" i="1"/>
  <c r="O125" i="1"/>
  <c r="P125" i="1"/>
  <c r="A126" i="1"/>
  <c r="D126" i="1"/>
  <c r="E126" i="1"/>
  <c r="O126" i="1"/>
  <c r="P126" i="1"/>
  <c r="A127" i="1"/>
  <c r="D127" i="1"/>
  <c r="E127" i="1"/>
  <c r="O127" i="1"/>
  <c r="P127" i="1"/>
  <c r="A128" i="1"/>
  <c r="D128" i="1"/>
  <c r="E128" i="1"/>
  <c r="O128" i="1"/>
  <c r="P128" i="1"/>
  <c r="A129" i="1"/>
  <c r="D129" i="1"/>
  <c r="E129" i="1"/>
  <c r="O129" i="1"/>
  <c r="P129" i="1"/>
  <c r="A130" i="1"/>
  <c r="D130" i="1"/>
  <c r="E130" i="1"/>
  <c r="O130" i="1"/>
  <c r="P130" i="1"/>
  <c r="A131" i="1"/>
  <c r="D131" i="1"/>
  <c r="E131" i="1"/>
  <c r="O131" i="1"/>
  <c r="P131" i="1"/>
  <c r="A132" i="1"/>
  <c r="D132" i="1"/>
  <c r="E132" i="1"/>
  <c r="O132" i="1"/>
  <c r="P132" i="1"/>
  <c r="A133" i="1"/>
  <c r="D133" i="1"/>
  <c r="E133" i="1"/>
  <c r="O133" i="1"/>
  <c r="P133" i="1"/>
  <c r="A134" i="1"/>
  <c r="D134" i="1"/>
  <c r="E134" i="1"/>
  <c r="O134" i="1"/>
  <c r="P134" i="1"/>
  <c r="A135" i="1"/>
  <c r="D135" i="1"/>
  <c r="E135" i="1"/>
  <c r="O135" i="1"/>
  <c r="P135" i="1"/>
  <c r="A136" i="1"/>
  <c r="D136" i="1"/>
  <c r="E136" i="1"/>
  <c r="O136" i="1"/>
  <c r="P136" i="1"/>
  <c r="A137" i="1"/>
  <c r="D137" i="1"/>
  <c r="E137" i="1"/>
  <c r="O137" i="1"/>
  <c r="P137" i="1"/>
  <c r="A138" i="1"/>
  <c r="D138" i="1"/>
  <c r="E138" i="1"/>
  <c r="O138" i="1"/>
  <c r="P138" i="1"/>
  <c r="A139" i="1"/>
  <c r="D139" i="1"/>
  <c r="E139" i="1"/>
  <c r="O139" i="1"/>
  <c r="P139" i="1"/>
  <c r="A140" i="1"/>
  <c r="D140" i="1"/>
  <c r="E140" i="1"/>
  <c r="O140" i="1"/>
  <c r="P140" i="1"/>
  <c r="A141" i="1"/>
  <c r="D141" i="1"/>
  <c r="E141" i="1"/>
  <c r="O141" i="1"/>
  <c r="P141" i="1"/>
  <c r="A142" i="1"/>
  <c r="D142" i="1"/>
  <c r="E142" i="1"/>
  <c r="O142" i="1"/>
  <c r="P142" i="1"/>
  <c r="A143" i="1"/>
  <c r="D143" i="1"/>
  <c r="E143" i="1"/>
  <c r="O143" i="1"/>
  <c r="P143" i="1"/>
  <c r="A144" i="1"/>
  <c r="D144" i="1"/>
  <c r="E144" i="1"/>
  <c r="O144" i="1"/>
  <c r="P144" i="1"/>
  <c r="A145" i="1"/>
  <c r="D145" i="1"/>
  <c r="E145" i="1"/>
  <c r="O145" i="1"/>
  <c r="P145" i="1"/>
  <c r="A146" i="1"/>
  <c r="D146" i="1"/>
  <c r="E146" i="1"/>
  <c r="O146" i="1"/>
  <c r="P146" i="1"/>
  <c r="A147" i="1"/>
  <c r="D147" i="1"/>
  <c r="E147" i="1"/>
  <c r="O147" i="1"/>
  <c r="P147" i="1"/>
  <c r="A148" i="1"/>
  <c r="D148" i="1"/>
  <c r="E148" i="1"/>
  <c r="O148" i="1"/>
  <c r="P148" i="1"/>
  <c r="A149" i="1"/>
  <c r="D149" i="1"/>
  <c r="E149" i="1"/>
  <c r="O149" i="1"/>
  <c r="P149" i="1"/>
  <c r="A150" i="1"/>
  <c r="D150" i="1"/>
  <c r="E150" i="1"/>
  <c r="O150" i="1"/>
  <c r="P150" i="1"/>
  <c r="A151" i="1"/>
  <c r="D151" i="1"/>
  <c r="E151" i="1"/>
  <c r="O151" i="1"/>
  <c r="P151" i="1"/>
  <c r="A152" i="1"/>
  <c r="D152" i="1"/>
  <c r="E152" i="1"/>
  <c r="O152" i="1"/>
  <c r="P152" i="1"/>
  <c r="A153" i="1"/>
  <c r="D153" i="1"/>
  <c r="E153" i="1"/>
  <c r="O153" i="1"/>
  <c r="P153" i="1"/>
  <c r="K1" i="2"/>
  <c r="AD1" i="2"/>
  <c r="H2" i="2"/>
  <c r="AE2" i="2" s="1"/>
  <c r="I4" i="2"/>
  <c r="AV14" i="2"/>
  <c r="E6" i="2"/>
  <c r="E7" i="2"/>
  <c r="AS7" i="2"/>
  <c r="E8" i="2"/>
  <c r="AS9" i="2"/>
  <c r="A10" i="2"/>
  <c r="B10" i="2"/>
  <c r="D10" i="2" s="1"/>
  <c r="W10" i="2"/>
  <c r="Z10" i="2"/>
  <c r="A11" i="2"/>
  <c r="B11" i="2"/>
  <c r="D11" i="2" s="1"/>
  <c r="W11" i="2"/>
  <c r="Z11" i="2"/>
  <c r="A12" i="2"/>
  <c r="B12" i="2"/>
  <c r="D12" i="2" s="1"/>
  <c r="W12" i="2"/>
  <c r="Z12" i="2"/>
  <c r="AT12" i="2"/>
  <c r="BH12" i="2"/>
  <c r="BU12" i="2"/>
  <c r="A13" i="2"/>
  <c r="B13" i="2"/>
  <c r="D13" i="2"/>
  <c r="T13" i="2"/>
  <c r="W13" i="2"/>
  <c r="Z13" i="2"/>
  <c r="A14" i="2"/>
  <c r="B14" i="2"/>
  <c r="D14" i="2"/>
  <c r="W14" i="2"/>
  <c r="Z14" i="2"/>
  <c r="BO14" i="2"/>
  <c r="A15" i="2"/>
  <c r="B15" i="2"/>
  <c r="D15" i="2"/>
  <c r="W15" i="2"/>
  <c r="Z15" i="2"/>
  <c r="A16" i="2"/>
  <c r="B16" i="2"/>
  <c r="D16" i="2" s="1"/>
  <c r="W16" i="2"/>
  <c r="Z16" i="2"/>
  <c r="BO16" i="2"/>
  <c r="A17" i="2"/>
  <c r="C17" i="2" s="1"/>
  <c r="B17" i="2"/>
  <c r="W17" i="2"/>
  <c r="Z17" i="2"/>
  <c r="A18" i="2"/>
  <c r="B18" i="2"/>
  <c r="W18" i="2"/>
  <c r="Z18" i="2"/>
  <c r="A19" i="2"/>
  <c r="C19" i="2" s="1"/>
  <c r="B19" i="2"/>
  <c r="D19" i="2"/>
  <c r="W19" i="2"/>
  <c r="Z19" i="2"/>
  <c r="A20" i="2"/>
  <c r="C20" i="2" s="1"/>
  <c r="B20" i="2"/>
  <c r="T20" i="2"/>
  <c r="W20" i="2"/>
  <c r="Z20" i="2"/>
  <c r="A21" i="2"/>
  <c r="C21" i="2" s="1"/>
  <c r="B21" i="2"/>
  <c r="T21" i="2"/>
  <c r="W21" i="2"/>
  <c r="Z21" i="2"/>
  <c r="A22" i="2"/>
  <c r="C22" i="2" s="1"/>
  <c r="B22" i="2"/>
  <c r="T22" i="2"/>
  <c r="W22" i="2"/>
  <c r="Z22" i="2"/>
  <c r="A23" i="2"/>
  <c r="C23" i="2" s="1"/>
  <c r="B23" i="2"/>
  <c r="D23" i="2"/>
  <c r="T23" i="2"/>
  <c r="W23" i="2"/>
  <c r="Z23" i="2"/>
  <c r="A24" i="2"/>
  <c r="B24" i="2"/>
  <c r="D24" i="2" s="1"/>
  <c r="T24" i="2"/>
  <c r="W24" i="2"/>
  <c r="Z24" i="2"/>
  <c r="A25" i="2"/>
  <c r="B25" i="2"/>
  <c r="D25" i="2"/>
  <c r="T25" i="2"/>
  <c r="W25" i="2"/>
  <c r="Z25" i="2"/>
  <c r="A26" i="2"/>
  <c r="B26" i="2"/>
  <c r="D26" i="2" s="1"/>
  <c r="T26" i="2"/>
  <c r="W26" i="2"/>
  <c r="Z26" i="2"/>
  <c r="A27" i="2"/>
  <c r="C27" i="2" s="1"/>
  <c r="B27" i="2"/>
  <c r="D27" i="2"/>
  <c r="T27" i="2"/>
  <c r="W27" i="2"/>
  <c r="Z27" i="2"/>
  <c r="A28" i="2"/>
  <c r="B28" i="2"/>
  <c r="T28" i="2"/>
  <c r="W28" i="2"/>
  <c r="Z28" i="2"/>
  <c r="A29" i="2"/>
  <c r="B29" i="2"/>
  <c r="D29" i="2"/>
  <c r="T29" i="2"/>
  <c r="W29" i="2"/>
  <c r="Z29" i="2"/>
  <c r="A30" i="2"/>
  <c r="C30" i="2" s="1"/>
  <c r="B30" i="2"/>
  <c r="T30" i="2"/>
  <c r="W30" i="2"/>
  <c r="Z30" i="2"/>
  <c r="AI30" i="2"/>
  <c r="A31" i="2"/>
  <c r="C31" i="2"/>
  <c r="B31" i="2"/>
  <c r="T31" i="2"/>
  <c r="W31" i="2"/>
  <c r="Z31" i="2"/>
  <c r="AI31" i="2"/>
  <c r="A32" i="2"/>
  <c r="C32" i="2"/>
  <c r="B32" i="2"/>
  <c r="D32" i="2" s="1"/>
  <c r="T32" i="2"/>
  <c r="W32" i="2"/>
  <c r="Z32" i="2"/>
  <c r="A33" i="2"/>
  <c r="C33" i="2"/>
  <c r="B33" i="2"/>
  <c r="D33" i="2"/>
  <c r="T33" i="2"/>
  <c r="W33" i="2"/>
  <c r="Z33" i="2"/>
  <c r="A34" i="2"/>
  <c r="C34" i="2"/>
  <c r="B34" i="2"/>
  <c r="T34" i="2"/>
  <c r="W34" i="2"/>
  <c r="Z34" i="2"/>
  <c r="A35" i="2"/>
  <c r="C35" i="2"/>
  <c r="B35" i="2"/>
  <c r="D35" i="2"/>
  <c r="T35" i="2"/>
  <c r="W35" i="2"/>
  <c r="Z35" i="2"/>
  <c r="A36" i="2"/>
  <c r="C36" i="2" s="1"/>
  <c r="B36" i="2"/>
  <c r="T36" i="2"/>
  <c r="W36" i="2"/>
  <c r="Z36" i="2"/>
  <c r="A37" i="2"/>
  <c r="C37" i="2"/>
  <c r="B37" i="2"/>
  <c r="D37" i="2" s="1"/>
  <c r="F37" i="2" s="1"/>
  <c r="T37" i="2"/>
  <c r="W37" i="2"/>
  <c r="Z37" i="2"/>
  <c r="A38" i="2"/>
  <c r="C38" i="2" s="1"/>
  <c r="B38" i="2"/>
  <c r="D38" i="2"/>
  <c r="T38" i="2"/>
  <c r="W38" i="2"/>
  <c r="Z38" i="2"/>
  <c r="A39" i="2"/>
  <c r="C39" i="2" s="1"/>
  <c r="B39" i="2"/>
  <c r="D39" i="2"/>
  <c r="T39" i="2"/>
  <c r="W39" i="2"/>
  <c r="Z39" i="2"/>
  <c r="A40" i="2"/>
  <c r="C40" i="2"/>
  <c r="B40" i="2"/>
  <c r="D40" i="2"/>
  <c r="T40" i="2"/>
  <c r="W40" i="2"/>
  <c r="Z40" i="2"/>
  <c r="A41" i="2"/>
  <c r="C41" i="2"/>
  <c r="B41" i="2"/>
  <c r="D41" i="2"/>
  <c r="T41" i="2"/>
  <c r="W41" i="2"/>
  <c r="Z41" i="2"/>
  <c r="A42" i="2"/>
  <c r="C42" i="2"/>
  <c r="B42" i="2"/>
  <c r="D42" i="2"/>
  <c r="T42" i="2"/>
  <c r="W42" i="2"/>
  <c r="Z42" i="2"/>
  <c r="A43" i="2"/>
  <c r="C43" i="2"/>
  <c r="B43" i="2"/>
  <c r="D43" i="2" s="1"/>
  <c r="T43" i="2"/>
  <c r="W43" i="2"/>
  <c r="Z43" i="2"/>
  <c r="A44" i="2"/>
  <c r="C44" i="2" s="1"/>
  <c r="B44" i="2"/>
  <c r="D44" i="2"/>
  <c r="T44" i="2"/>
  <c r="W44" i="2"/>
  <c r="Z44" i="2"/>
  <c r="A45" i="2"/>
  <c r="C45" i="2" s="1"/>
  <c r="F45" i="2" s="1"/>
  <c r="B45" i="2"/>
  <c r="D45" i="2"/>
  <c r="T45" i="2"/>
  <c r="W45" i="2"/>
  <c r="Z45" i="2"/>
  <c r="AI45" i="2"/>
  <c r="A46" i="2"/>
  <c r="C46" i="2"/>
  <c r="B46" i="2"/>
  <c r="D46" i="2"/>
  <c r="T46" i="2"/>
  <c r="W46" i="2"/>
  <c r="Z46" i="2"/>
  <c r="A47" i="2"/>
  <c r="C47" i="2"/>
  <c r="B47" i="2"/>
  <c r="D47" i="2" s="1"/>
  <c r="T47" i="2"/>
  <c r="W47" i="2"/>
  <c r="Z47" i="2"/>
  <c r="A48" i="2"/>
  <c r="C48" i="2"/>
  <c r="B48" i="2"/>
  <c r="D48" i="2"/>
  <c r="F48" i="2" s="1"/>
  <c r="T48" i="2"/>
  <c r="W48" i="2"/>
  <c r="Z48" i="2"/>
  <c r="A49" i="2"/>
  <c r="C49" i="2"/>
  <c r="B49" i="2"/>
  <c r="D49" i="2"/>
  <c r="T49" i="2"/>
  <c r="W49" i="2"/>
  <c r="Z49" i="2"/>
  <c r="A50" i="2"/>
  <c r="C50" i="2"/>
  <c r="B50" i="2"/>
  <c r="D50" i="2"/>
  <c r="T50" i="2"/>
  <c r="W50" i="2"/>
  <c r="Z50" i="2"/>
  <c r="A51" i="2"/>
  <c r="C51" i="2"/>
  <c r="B51" i="2"/>
  <c r="D51" i="2"/>
  <c r="T51" i="2"/>
  <c r="W51" i="2"/>
  <c r="Z51" i="2"/>
  <c r="A52" i="2"/>
  <c r="C52" i="2"/>
  <c r="B52" i="2"/>
  <c r="D52" i="2"/>
  <c r="T52" i="2"/>
  <c r="W52" i="2"/>
  <c r="Z52" i="2"/>
  <c r="A53" i="2"/>
  <c r="C53" i="2"/>
  <c r="B53" i="2"/>
  <c r="D53" i="2"/>
  <c r="T53" i="2"/>
  <c r="W53" i="2"/>
  <c r="Z53" i="2"/>
  <c r="A54" i="2"/>
  <c r="C54" i="2"/>
  <c r="B54" i="2"/>
  <c r="D54" i="2"/>
  <c r="T54" i="2"/>
  <c r="W54" i="2"/>
  <c r="Z54" i="2"/>
  <c r="A55" i="2"/>
  <c r="C55" i="2"/>
  <c r="B55" i="2"/>
  <c r="D55" i="2"/>
  <c r="T55" i="2"/>
  <c r="W55" i="2"/>
  <c r="Z55" i="2"/>
  <c r="A56" i="2"/>
  <c r="C56" i="2"/>
  <c r="B56" i="2"/>
  <c r="D56" i="2"/>
  <c r="T56" i="2"/>
  <c r="W56" i="2"/>
  <c r="Z56" i="2"/>
  <c r="A57" i="2"/>
  <c r="C57" i="2"/>
  <c r="B57" i="2"/>
  <c r="D57" i="2"/>
  <c r="T57" i="2"/>
  <c r="W57" i="2"/>
  <c r="Z57" i="2"/>
  <c r="A58" i="2"/>
  <c r="C58" i="2"/>
  <c r="B58" i="2"/>
  <c r="D58" i="2"/>
  <c r="T58" i="2"/>
  <c r="W58" i="2"/>
  <c r="Z58" i="2"/>
  <c r="A59" i="2"/>
  <c r="C59" i="2"/>
  <c r="B59" i="2"/>
  <c r="D59" i="2"/>
  <c r="T59" i="2"/>
  <c r="W59" i="2"/>
  <c r="Z59" i="2"/>
  <c r="A60" i="2"/>
  <c r="C60" i="2"/>
  <c r="B60" i="2"/>
  <c r="D60" i="2"/>
  <c r="T60" i="2"/>
  <c r="W60" i="2"/>
  <c r="Z60" i="2"/>
  <c r="A61" i="2"/>
  <c r="C61" i="2"/>
  <c r="B61" i="2"/>
  <c r="D61" i="2"/>
  <c r="T61" i="2"/>
  <c r="W61" i="2"/>
  <c r="Z61" i="2"/>
  <c r="A62" i="2"/>
  <c r="C62" i="2"/>
  <c r="B62" i="2"/>
  <c r="D62" i="2" s="1"/>
  <c r="T62" i="2"/>
  <c r="W62" i="2"/>
  <c r="Z62" i="2"/>
  <c r="A63" i="2"/>
  <c r="C63" i="2"/>
  <c r="B63" i="2"/>
  <c r="D63" i="2"/>
  <c r="F63" i="2" s="1"/>
  <c r="T63" i="2"/>
  <c r="W63" i="2"/>
  <c r="Z63" i="2"/>
  <c r="A64" i="2"/>
  <c r="C64" i="2" s="1"/>
  <c r="B64" i="2"/>
  <c r="D64" i="2"/>
  <c r="T64" i="2"/>
  <c r="W64" i="2"/>
  <c r="Z64" i="2"/>
  <c r="A65" i="2"/>
  <c r="C65" i="2"/>
  <c r="B65" i="2"/>
  <c r="D65" i="2" s="1"/>
  <c r="T65" i="2"/>
  <c r="W65" i="2"/>
  <c r="Z65" i="2"/>
  <c r="A66" i="2"/>
  <c r="C66" i="2"/>
  <c r="B66" i="2"/>
  <c r="D66" i="2" s="1"/>
  <c r="T66" i="2"/>
  <c r="W66" i="2"/>
  <c r="Z66" i="2"/>
  <c r="A67" i="2"/>
  <c r="C67" i="2" s="1"/>
  <c r="B67" i="2"/>
  <c r="D67" i="2"/>
  <c r="T67" i="2"/>
  <c r="W67" i="2"/>
  <c r="Z67" i="2"/>
  <c r="A68" i="2"/>
  <c r="C68" i="2"/>
  <c r="B68" i="2"/>
  <c r="D68" i="2"/>
  <c r="T68" i="2"/>
  <c r="W68" i="2"/>
  <c r="Z68" i="2"/>
  <c r="A69" i="2"/>
  <c r="C69" i="2"/>
  <c r="B69" i="2"/>
  <c r="D69" i="2"/>
  <c r="T69" i="2"/>
  <c r="W69" i="2"/>
  <c r="Z69" i="2"/>
  <c r="A70" i="2"/>
  <c r="C70" i="2"/>
  <c r="B70" i="2"/>
  <c r="D70" i="2"/>
  <c r="T70" i="2"/>
  <c r="W70" i="2"/>
  <c r="Z70" i="2"/>
  <c r="A71" i="2"/>
  <c r="C71" i="2"/>
  <c r="B71" i="2"/>
  <c r="D71" i="2"/>
  <c r="T71" i="2"/>
  <c r="W71" i="2"/>
  <c r="Z71" i="2"/>
  <c r="A72" i="2"/>
  <c r="C72" i="2"/>
  <c r="B72" i="2"/>
  <c r="D72" i="2"/>
  <c r="T72" i="2"/>
  <c r="W72" i="2"/>
  <c r="Z72" i="2"/>
  <c r="A73" i="2"/>
  <c r="C73" i="2"/>
  <c r="B73" i="2"/>
  <c r="D73" i="2" s="1"/>
  <c r="T73" i="2"/>
  <c r="W73" i="2"/>
  <c r="Z73" i="2"/>
  <c r="A74" i="2"/>
  <c r="C74" i="2"/>
  <c r="B74" i="2"/>
  <c r="D74" i="2" s="1"/>
  <c r="F74" i="2" s="1"/>
  <c r="T74" i="2"/>
  <c r="W74" i="2"/>
  <c r="Z74" i="2"/>
  <c r="A75" i="2"/>
  <c r="C75" i="2"/>
  <c r="B75" i="2"/>
  <c r="D75" i="2"/>
  <c r="T75" i="2"/>
  <c r="W75" i="2"/>
  <c r="Z75" i="2"/>
  <c r="A76" i="2"/>
  <c r="C76" i="2"/>
  <c r="B76" i="2"/>
  <c r="D76" i="2"/>
  <c r="F76" i="2"/>
  <c r="T76" i="2"/>
  <c r="W76" i="2"/>
  <c r="Z76" i="2"/>
  <c r="A77" i="2"/>
  <c r="C77" i="2"/>
  <c r="B77" i="2"/>
  <c r="D77" i="2"/>
  <c r="T77" i="2"/>
  <c r="W77" i="2"/>
  <c r="Z77" i="2"/>
  <c r="A78" i="2"/>
  <c r="C78" i="2"/>
  <c r="B78" i="2"/>
  <c r="D78" i="2" s="1"/>
  <c r="T78" i="2"/>
  <c r="W78" i="2"/>
  <c r="Z78" i="2"/>
  <c r="A79" i="2"/>
  <c r="C79" i="2"/>
  <c r="B79" i="2"/>
  <c r="D79" i="2"/>
  <c r="T79" i="2"/>
  <c r="W79" i="2"/>
  <c r="Z79" i="2"/>
  <c r="A80" i="2"/>
  <c r="C80" i="2" s="1"/>
  <c r="B80" i="2"/>
  <c r="D80" i="2"/>
  <c r="T80" i="2"/>
  <c r="W80" i="2"/>
  <c r="Z80" i="2"/>
  <c r="A81" i="2"/>
  <c r="C81" i="2"/>
  <c r="B81" i="2"/>
  <c r="D81" i="2"/>
  <c r="T81" i="2"/>
  <c r="W81" i="2"/>
  <c r="Z81" i="2"/>
  <c r="A82" i="2"/>
  <c r="C82" i="2"/>
  <c r="B82" i="2"/>
  <c r="D82" i="2" s="1"/>
  <c r="T82" i="2"/>
  <c r="W82" i="2"/>
  <c r="Z82" i="2"/>
  <c r="A83" i="2"/>
  <c r="C83" i="2"/>
  <c r="B83" i="2"/>
  <c r="D83" i="2"/>
  <c r="F83" i="2" s="1"/>
  <c r="T83" i="2"/>
  <c r="W83" i="2"/>
  <c r="Z83" i="2"/>
  <c r="A84" i="2"/>
  <c r="C84" i="2"/>
  <c r="B84" i="2"/>
  <c r="D84" i="2"/>
  <c r="T84" i="2"/>
  <c r="W84" i="2"/>
  <c r="Z84" i="2"/>
  <c r="A85" i="2"/>
  <c r="C85" i="2"/>
  <c r="B85" i="2"/>
  <c r="D85" i="2" s="1"/>
  <c r="T85" i="2"/>
  <c r="W85" i="2"/>
  <c r="Z85" i="2"/>
  <c r="A86" i="2"/>
  <c r="C86" i="2"/>
  <c r="B86" i="2"/>
  <c r="D86" i="2"/>
  <c r="T86" i="2"/>
  <c r="W86" i="2"/>
  <c r="Z86" i="2"/>
  <c r="A87" i="2"/>
  <c r="C87" i="2"/>
  <c r="B87" i="2"/>
  <c r="D87" i="2"/>
  <c r="T87" i="2"/>
  <c r="W87" i="2"/>
  <c r="Z87" i="2"/>
  <c r="A88" i="2"/>
  <c r="C88" i="2"/>
  <c r="B88" i="2"/>
  <c r="D88" i="2"/>
  <c r="T88" i="2"/>
  <c r="W88" i="2"/>
  <c r="Z88" i="2"/>
  <c r="A89" i="2"/>
  <c r="C89" i="2"/>
  <c r="B89" i="2"/>
  <c r="D89" i="2"/>
  <c r="T89" i="2"/>
  <c r="W89" i="2"/>
  <c r="Z89" i="2"/>
  <c r="A90" i="2"/>
  <c r="C90" i="2"/>
  <c r="B90" i="2"/>
  <c r="D90" i="2" s="1"/>
  <c r="T90" i="2"/>
  <c r="W90" i="2"/>
  <c r="Z90" i="2"/>
  <c r="A91" i="2"/>
  <c r="C91" i="2"/>
  <c r="B91" i="2"/>
  <c r="D91" i="2"/>
  <c r="T91" i="2"/>
  <c r="W91" i="2"/>
  <c r="Z91" i="2"/>
  <c r="A92" i="2"/>
  <c r="C92" i="2" s="1"/>
  <c r="B92" i="2"/>
  <c r="D92" i="2" s="1"/>
  <c r="T92" i="2"/>
  <c r="W92" i="2"/>
  <c r="Z92" i="2"/>
  <c r="A93" i="2"/>
  <c r="C93" i="2"/>
  <c r="B93" i="2"/>
  <c r="D93" i="2"/>
  <c r="T93" i="2"/>
  <c r="W93" i="2"/>
  <c r="Z93" i="2"/>
  <c r="A94" i="2"/>
  <c r="C94" i="2" s="1"/>
  <c r="B94" i="2"/>
  <c r="D94" i="2" s="1"/>
  <c r="F94" i="2" s="1"/>
  <c r="T94" i="2"/>
  <c r="W94" i="2"/>
  <c r="Z94" i="2"/>
  <c r="A95" i="2"/>
  <c r="C95" i="2"/>
  <c r="B95" i="2"/>
  <c r="D95" i="2"/>
  <c r="T95" i="2"/>
  <c r="W95" i="2"/>
  <c r="Z95" i="2"/>
  <c r="A96" i="2"/>
  <c r="C96" i="2" s="1"/>
  <c r="B96" i="2"/>
  <c r="D96" i="2"/>
  <c r="F96" i="2" s="1"/>
  <c r="T96" i="2"/>
  <c r="W96" i="2"/>
  <c r="Z96" i="2"/>
  <c r="A97" i="2"/>
  <c r="C97" i="2"/>
  <c r="B97" i="2"/>
  <c r="D97" i="2" s="1"/>
  <c r="T97" i="2"/>
  <c r="W97" i="2"/>
  <c r="Z97" i="2"/>
  <c r="A1" i="6"/>
  <c r="B3" i="6"/>
  <c r="AI10" i="2" s="1"/>
  <c r="B4" i="6"/>
  <c r="AI11" i="2" s="1"/>
  <c r="B5" i="6"/>
  <c r="AI12" i="2" s="1"/>
  <c r="B6" i="6"/>
  <c r="AI13" i="2" s="1"/>
  <c r="B7" i="6"/>
  <c r="AI14" i="2" s="1"/>
  <c r="B8" i="6"/>
  <c r="AI15" i="2" s="1"/>
  <c r="B9" i="6"/>
  <c r="AI16" i="2" s="1"/>
  <c r="B11" i="6"/>
  <c r="B12" i="6"/>
  <c r="AI19" i="2" s="1"/>
  <c r="B13" i="6"/>
  <c r="AI20" i="2" s="1"/>
  <c r="B14" i="6"/>
  <c r="AI21" i="2" s="1"/>
  <c r="G23" i="6"/>
  <c r="H23" i="6"/>
  <c r="G24" i="6"/>
  <c r="H24" i="6"/>
  <c r="B25" i="6"/>
  <c r="AI32" i="2" s="1"/>
  <c r="G25" i="6"/>
  <c r="H25" i="6"/>
  <c r="B26" i="6"/>
  <c r="AI33" i="2" s="1"/>
  <c r="G26" i="6"/>
  <c r="H26" i="6"/>
  <c r="AI34" i="2"/>
  <c r="G27" i="6"/>
  <c r="H27" i="6"/>
  <c r="AI35" i="2"/>
  <c r="G28" i="6"/>
  <c r="H28" i="6"/>
  <c r="AI36" i="2"/>
  <c r="G29" i="6"/>
  <c r="H29" i="6"/>
  <c r="AI37" i="2"/>
  <c r="G30" i="6"/>
  <c r="H30" i="6"/>
  <c r="AI38" i="2"/>
  <c r="G31" i="6"/>
  <c r="H31" i="6"/>
  <c r="AI39" i="2"/>
  <c r="G32" i="6"/>
  <c r="H32" i="6"/>
  <c r="AI40" i="2"/>
  <c r="G33" i="6"/>
  <c r="H33" i="6"/>
  <c r="AI41" i="2"/>
  <c r="G34" i="6"/>
  <c r="H34" i="6"/>
  <c r="AI42" i="2"/>
  <c r="G35" i="6"/>
  <c r="H35" i="6"/>
  <c r="AI43" i="2"/>
  <c r="G36" i="6"/>
  <c r="H36" i="6"/>
  <c r="AI44" i="2"/>
  <c r="G37" i="6"/>
  <c r="H37" i="6"/>
  <c r="G38" i="6"/>
  <c r="H38" i="6" s="1"/>
  <c r="G61" i="6"/>
  <c r="H61" i="6" s="1"/>
  <c r="G62" i="6"/>
  <c r="H62" i="6"/>
  <c r="G63" i="6"/>
  <c r="H63" i="6"/>
  <c r="G64" i="6"/>
  <c r="H64" i="6"/>
  <c r="G65" i="6"/>
  <c r="H65" i="6"/>
  <c r="G66" i="6"/>
  <c r="H66" i="6" s="1"/>
  <c r="G67" i="6"/>
  <c r="H67" i="6" s="1"/>
  <c r="G68" i="6"/>
  <c r="H68" i="6"/>
  <c r="G69" i="6"/>
  <c r="H69" i="6"/>
  <c r="G70" i="6"/>
  <c r="H70" i="6"/>
  <c r="G71" i="6"/>
  <c r="H71" i="6"/>
  <c r="G72" i="6"/>
  <c r="H72" i="6" s="1"/>
  <c r="G73" i="6"/>
  <c r="H73" i="6" s="1"/>
  <c r="G74" i="6"/>
  <c r="H74" i="6"/>
  <c r="G75" i="6"/>
  <c r="H75" i="6"/>
  <c r="G76" i="6"/>
  <c r="H76" i="6"/>
  <c r="T16" i="2"/>
  <c r="T18" i="2"/>
  <c r="T19" i="2"/>
  <c r="T14" i="2"/>
  <c r="T15" i="2"/>
  <c r="T11" i="2"/>
  <c r="T12" i="2"/>
  <c r="T10" i="2"/>
  <c r="T17" i="2"/>
  <c r="D34" i="2"/>
  <c r="D36" i="2"/>
  <c r="D28" i="2"/>
  <c r="C24" i="2"/>
  <c r="C29" i="2"/>
  <c r="C26" i="2"/>
  <c r="C28" i="2"/>
  <c r="D30" i="2"/>
  <c r="D31" i="2"/>
  <c r="C18" i="2"/>
  <c r="C25" i="2"/>
  <c r="J28" i="2"/>
  <c r="I36" i="2"/>
  <c r="K76" i="2"/>
  <c r="J72" i="2"/>
  <c r="L69" i="2"/>
  <c r="K88" i="2"/>
  <c r="I67" i="2"/>
  <c r="I39" i="2"/>
  <c r="F54" i="2" l="1"/>
  <c r="F77" i="2"/>
  <c r="F59" i="2"/>
  <c r="D18" i="2"/>
  <c r="F73" i="2"/>
  <c r="AK9" i="2"/>
  <c r="F86" i="2"/>
  <c r="F38" i="2"/>
  <c r="F84" i="2"/>
  <c r="F57" i="2"/>
  <c r="F52" i="2"/>
  <c r="F49" i="2"/>
  <c r="D21" i="2"/>
  <c r="F21" i="2" s="1"/>
  <c r="C14" i="2"/>
  <c r="C11" i="2"/>
  <c r="F11" i="2" s="1"/>
  <c r="F28" i="2"/>
  <c r="D20" i="2"/>
  <c r="F20" i="2" s="1"/>
  <c r="C15" i="2"/>
  <c r="F15" i="2" s="1"/>
  <c r="D22" i="2"/>
  <c r="F22" i="2" s="1"/>
  <c r="D17" i="2"/>
  <c r="F17" i="2" s="1"/>
  <c r="F70" i="2"/>
  <c r="F62" i="2"/>
  <c r="F25" i="2"/>
  <c r="F75" i="2"/>
  <c r="F64" i="2"/>
  <c r="F66" i="2"/>
  <c r="F47" i="2"/>
  <c r="C12" i="2"/>
  <c r="F12" i="2" s="1"/>
  <c r="F88" i="2"/>
  <c r="F79" i="2"/>
  <c r="F44" i="2"/>
  <c r="F42" i="2"/>
  <c r="C13" i="2"/>
  <c r="F13" i="2" s="1"/>
  <c r="AL63" i="2" a="1"/>
  <c r="AL63" i="2" s="1"/>
  <c r="AK63" i="2" s="1"/>
  <c r="F89" i="2"/>
  <c r="F55" i="2"/>
  <c r="F30" i="2"/>
  <c r="F19" i="2"/>
  <c r="F80" i="2"/>
  <c r="F87" i="2"/>
  <c r="C16" i="2"/>
  <c r="F16" i="2" s="1"/>
  <c r="F58" i="2"/>
  <c r="F53" i="2"/>
  <c r="F23" i="2"/>
  <c r="F92" i="2"/>
  <c r="F72" i="2"/>
  <c r="F24" i="2"/>
  <c r="AL69" i="2" a="1"/>
  <c r="AL69" i="2" s="1"/>
  <c r="AK69" i="2" s="1"/>
  <c r="F29" i="2"/>
  <c r="F95" i="2"/>
  <c r="F36" i="2"/>
  <c r="F34" i="2"/>
  <c r="AL78" i="2" a="1"/>
  <c r="AL78" i="2" s="1"/>
  <c r="AK78" i="2" s="1"/>
  <c r="I80" i="2"/>
  <c r="K38" i="2"/>
  <c r="I35" i="2"/>
  <c r="AB26" i="2"/>
  <c r="AB96" i="2"/>
  <c r="L46" i="2"/>
  <c r="I50" i="2"/>
  <c r="AB48" i="2"/>
  <c r="J73" i="2"/>
  <c r="L53" i="2"/>
  <c r="AB57" i="2"/>
  <c r="K78" i="2"/>
  <c r="J70" i="2"/>
  <c r="K11" i="2"/>
  <c r="AB58" i="2"/>
  <c r="J69" i="2"/>
  <c r="I82" i="2"/>
  <c r="K21" i="2"/>
  <c r="K53" i="2"/>
  <c r="J85" i="2"/>
  <c r="I27" i="2"/>
  <c r="K85" i="2"/>
  <c r="L66" i="2"/>
  <c r="K17" i="2"/>
  <c r="I63" i="2"/>
  <c r="L78" i="2"/>
  <c r="AB25" i="2"/>
  <c r="I40" i="2"/>
  <c r="K81" i="2"/>
  <c r="L23" i="2"/>
  <c r="I75" i="2"/>
  <c r="AB73" i="2"/>
  <c r="L10" i="2"/>
  <c r="L13" i="2"/>
  <c r="AB93" i="2"/>
  <c r="AB14" i="2"/>
  <c r="AB78" i="2"/>
  <c r="AB55" i="2"/>
  <c r="L38" i="2"/>
  <c r="J83" i="2"/>
  <c r="AB45" i="2"/>
  <c r="K71" i="2"/>
  <c r="J67" i="2"/>
  <c r="L29" i="2"/>
  <c r="AB32" i="2"/>
  <c r="AB95" i="2"/>
  <c r="AB40" i="2"/>
  <c r="L67" i="2"/>
  <c r="L91" i="2"/>
  <c r="L97" i="2"/>
  <c r="J74" i="2"/>
  <c r="L70" i="2"/>
  <c r="L20" i="2"/>
  <c r="K64" i="2"/>
  <c r="L72" i="2"/>
  <c r="AB31" i="2"/>
  <c r="AB41" i="2"/>
  <c r="I11" i="2"/>
  <c r="K18" i="2"/>
  <c r="J78" i="2"/>
  <c r="AB87" i="2"/>
  <c r="K67" i="2"/>
  <c r="J81" i="2"/>
  <c r="AB67" i="2"/>
  <c r="J62" i="2"/>
  <c r="K84" i="2"/>
  <c r="K13" i="2"/>
  <c r="J96" i="2"/>
  <c r="I89" i="2"/>
  <c r="AB62" i="2"/>
  <c r="AB61" i="2"/>
  <c r="AB49" i="2"/>
  <c r="K27" i="2"/>
  <c r="K94" i="2"/>
  <c r="AB88" i="2"/>
  <c r="K79" i="2"/>
  <c r="K52" i="2"/>
  <c r="K77" i="2"/>
  <c r="L47" i="2"/>
  <c r="K55" i="2"/>
  <c r="J93" i="2"/>
  <c r="J49" i="2"/>
  <c r="AB17" i="2"/>
  <c r="J15" i="2"/>
  <c r="AB82" i="2"/>
  <c r="AB22" i="2"/>
  <c r="L11" i="2"/>
  <c r="J97" i="2"/>
  <c r="AB56" i="2"/>
  <c r="L76" i="2"/>
  <c r="K58" i="2"/>
  <c r="AB59" i="2"/>
  <c r="I54" i="2"/>
  <c r="K30" i="2"/>
  <c r="L21" i="2"/>
  <c r="L80" i="2"/>
  <c r="I12" i="2"/>
  <c r="AB13" i="2"/>
  <c r="I14" i="2"/>
  <c r="AB21" i="2"/>
  <c r="AB47" i="2"/>
  <c r="J23" i="2"/>
  <c r="J40" i="2"/>
  <c r="L57" i="2"/>
  <c r="AB94" i="2"/>
  <c r="L75" i="2"/>
  <c r="I37" i="2"/>
  <c r="K23" i="2"/>
  <c r="AB86" i="2"/>
  <c r="I69" i="2"/>
  <c r="J47" i="2"/>
  <c r="J39" i="2"/>
  <c r="K54" i="2"/>
  <c r="I10" i="2"/>
  <c r="I57" i="2"/>
  <c r="AB16" i="2"/>
  <c r="L95" i="2"/>
  <c r="I30" i="2"/>
  <c r="I72" i="2"/>
  <c r="J25" i="2"/>
  <c r="L36" i="2"/>
  <c r="J60" i="2"/>
  <c r="AB76" i="2"/>
  <c r="L52" i="2"/>
  <c r="L90" i="2"/>
  <c r="L92" i="2"/>
  <c r="K48" i="2"/>
  <c r="AB60" i="2"/>
  <c r="J31" i="2"/>
  <c r="K15" i="2"/>
  <c r="I61" i="2"/>
  <c r="L26" i="2"/>
  <c r="L65" i="2"/>
  <c r="AB51" i="2"/>
  <c r="K10" i="2"/>
  <c r="I91" i="2"/>
  <c r="J34" i="2"/>
  <c r="K69" i="2"/>
  <c r="L16" i="2"/>
  <c r="J53" i="2"/>
  <c r="K93" i="2"/>
  <c r="AB85" i="2"/>
  <c r="K31" i="2"/>
  <c r="I60" i="2"/>
  <c r="L88" i="2"/>
  <c r="AB12" i="2"/>
  <c r="K44" i="2"/>
  <c r="AB15" i="2"/>
  <c r="L59" i="2"/>
  <c r="AB52" i="2"/>
  <c r="L82" i="2"/>
  <c r="I41" i="2"/>
  <c r="I56" i="2"/>
  <c r="J68" i="2"/>
  <c r="L17" i="2"/>
  <c r="K96" i="2"/>
  <c r="I92" i="2"/>
  <c r="AB65" i="2"/>
  <c r="L81" i="2"/>
  <c r="K37" i="2"/>
  <c r="I49" i="2"/>
  <c r="AB66" i="2"/>
  <c r="AB27" i="2"/>
  <c r="K16" i="2"/>
  <c r="AB72" i="2"/>
  <c r="J71" i="2"/>
  <c r="I17" i="2"/>
  <c r="J94" i="2"/>
  <c r="K66" i="2"/>
  <c r="J58" i="2"/>
  <c r="AB20" i="2"/>
  <c r="L22" i="2"/>
  <c r="AB19" i="2"/>
  <c r="AB39" i="2"/>
  <c r="L94" i="2"/>
  <c r="I46" i="2"/>
  <c r="J50" i="2"/>
  <c r="K12" i="2"/>
  <c r="AB37" i="2"/>
  <c r="I78" i="2"/>
  <c r="L44" i="2"/>
  <c r="K35" i="2"/>
  <c r="I21" i="2"/>
  <c r="I96" i="2"/>
  <c r="J59" i="2"/>
  <c r="L68" i="2"/>
  <c r="K95" i="2"/>
  <c r="AL70" i="2" a="1"/>
  <c r="AL70" i="2" s="1"/>
  <c r="AK70" i="2" s="1"/>
  <c r="AL73" i="2" a="1"/>
  <c r="AL73" i="2" s="1"/>
  <c r="AK73" i="2" s="1"/>
  <c r="AL57" i="2" a="1"/>
  <c r="AL57" i="2" s="1"/>
  <c r="AK57" i="2" s="1"/>
  <c r="F32" i="2"/>
  <c r="AL55" i="2" a="1"/>
  <c r="AL55" i="2" s="1"/>
  <c r="AK55" i="2" s="1"/>
  <c r="AL64" i="2" a="1"/>
  <c r="AL64" i="2" s="1"/>
  <c r="AK64" i="2" s="1"/>
  <c r="F97" i="2"/>
  <c r="C10" i="2"/>
  <c r="AL66" i="2" a="1"/>
  <c r="AL66" i="2" s="1"/>
  <c r="AK66" i="2" s="1"/>
  <c r="F43" i="2"/>
  <c r="AL60" i="2"/>
  <c r="F78" i="2"/>
  <c r="F41" i="2"/>
  <c r="F85" i="2"/>
  <c r="F35" i="2"/>
  <c r="AL61" i="2" a="1"/>
  <c r="AL61" i="2" s="1"/>
  <c r="AK61" i="2" s="1"/>
  <c r="AL79" i="2" a="1"/>
  <c r="AL79" i="2" s="1"/>
  <c r="AK79" i="2" s="1"/>
  <c r="AL80" i="2" a="1"/>
  <c r="AL80" i="2" s="1"/>
  <c r="AK80" i="2" s="1"/>
  <c r="AL76" i="2" a="1"/>
  <c r="AL76" i="2" s="1"/>
  <c r="AK76" i="2" s="1"/>
  <c r="I94" i="2"/>
  <c r="K74" i="2"/>
  <c r="K92" i="2"/>
  <c r="J27" i="2"/>
  <c r="AB42" i="2"/>
  <c r="J65" i="2"/>
  <c r="K39" i="2"/>
  <c r="I59" i="2"/>
  <c r="I48" i="2"/>
  <c r="J92" i="2"/>
  <c r="L86" i="2"/>
  <c r="L18" i="2"/>
  <c r="K72" i="2"/>
  <c r="J48" i="2"/>
  <c r="K83" i="2"/>
  <c r="L34" i="2"/>
  <c r="K86" i="2"/>
  <c r="K29" i="2"/>
  <c r="AB90" i="2"/>
  <c r="AB74" i="2"/>
  <c r="K34" i="2"/>
  <c r="L96" i="2"/>
  <c r="J44" i="2"/>
  <c r="AB10" i="2"/>
  <c r="I83" i="2"/>
  <c r="J63" i="2"/>
  <c r="AB84" i="2"/>
  <c r="L56" i="2"/>
  <c r="J12" i="2"/>
  <c r="J64" i="2"/>
  <c r="J61" i="2"/>
  <c r="K24" i="2"/>
  <c r="I53" i="2"/>
  <c r="J91" i="2"/>
  <c r="J14" i="2"/>
  <c r="J36" i="2"/>
  <c r="I95" i="2"/>
  <c r="AB33" i="2"/>
  <c r="K89" i="2"/>
  <c r="K57" i="2"/>
  <c r="J77" i="2"/>
  <c r="J55" i="2"/>
  <c r="AB70" i="2"/>
  <c r="J75" i="2"/>
  <c r="K26" i="2"/>
  <c r="I28" i="2"/>
  <c r="K62" i="2"/>
  <c r="AB23" i="2"/>
  <c r="AB24" i="2"/>
  <c r="L25" i="2"/>
  <c r="L87" i="2"/>
  <c r="J76" i="2"/>
  <c r="J54" i="2"/>
  <c r="AB69" i="2"/>
  <c r="I43" i="2"/>
  <c r="AB97" i="2"/>
  <c r="K80" i="2"/>
  <c r="K82" i="2"/>
  <c r="I84" i="2"/>
  <c r="I70" i="2"/>
  <c r="J45" i="2"/>
  <c r="AB64" i="2"/>
  <c r="I68" i="2"/>
  <c r="K90" i="2"/>
  <c r="K22" i="2"/>
  <c r="J66" i="2"/>
  <c r="L14" i="2"/>
  <c r="L74" i="2"/>
  <c r="AB50" i="2"/>
  <c r="J82" i="2"/>
  <c r="J21" i="2"/>
  <c r="I77" i="2"/>
  <c r="J38" i="2"/>
  <c r="L77" i="2"/>
  <c r="L48" i="2"/>
  <c r="J84" i="2"/>
  <c r="J56" i="2"/>
  <c r="I88" i="2"/>
  <c r="AB91" i="2"/>
  <c r="L64" i="2"/>
  <c r="I47" i="2"/>
  <c r="AB75" i="2"/>
  <c r="J43" i="2"/>
  <c r="L32" i="2"/>
  <c r="I19" i="2"/>
  <c r="K41" i="2"/>
  <c r="I66" i="2"/>
  <c r="J42" i="2"/>
  <c r="AB81" i="2"/>
  <c r="AB43" i="2"/>
  <c r="I26" i="2"/>
  <c r="J33" i="2"/>
  <c r="K50" i="2"/>
  <c r="J18" i="2"/>
  <c r="L61" i="2"/>
  <c r="I64" i="2"/>
  <c r="L28" i="2"/>
  <c r="I76" i="2"/>
  <c r="L30" i="2"/>
  <c r="K46" i="2"/>
  <c r="AB54" i="2"/>
  <c r="L73" i="2"/>
  <c r="K25" i="2"/>
  <c r="I18" i="2"/>
  <c r="L62" i="2"/>
  <c r="L49" i="2"/>
  <c r="J46" i="2"/>
  <c r="I29" i="2"/>
  <c r="J10" i="2"/>
  <c r="J32" i="2"/>
  <c r="L12" i="2"/>
  <c r="AB44" i="2"/>
  <c r="K40" i="2"/>
  <c r="K56" i="2"/>
  <c r="L24" i="2"/>
  <c r="L93" i="2"/>
  <c r="L27" i="2"/>
  <c r="J90" i="2"/>
  <c r="AB28" i="2"/>
  <c r="J26" i="2"/>
  <c r="J19" i="2"/>
  <c r="I34" i="2"/>
  <c r="J80" i="2"/>
  <c r="I71" i="2"/>
  <c r="K97" i="2"/>
  <c r="AB80" i="2"/>
  <c r="AB11" i="2"/>
  <c r="AB36" i="2"/>
  <c r="AB63" i="2"/>
  <c r="L63" i="2"/>
  <c r="AB71" i="2"/>
  <c r="J20" i="2"/>
  <c r="I15" i="2"/>
  <c r="K68" i="2"/>
  <c r="J22" i="2"/>
  <c r="L51" i="2"/>
  <c r="AB68" i="2"/>
  <c r="L71" i="2"/>
  <c r="K28" i="2"/>
  <c r="I93" i="2"/>
  <c r="J35" i="2"/>
  <c r="J87" i="2"/>
  <c r="K51" i="2"/>
  <c r="AB18" i="2"/>
  <c r="I52" i="2"/>
  <c r="J86" i="2"/>
  <c r="J29" i="2"/>
  <c r="J57" i="2"/>
  <c r="I62" i="2"/>
  <c r="I23" i="2"/>
  <c r="L54" i="2"/>
  <c r="L58" i="2"/>
  <c r="I20" i="2"/>
  <c r="K14" i="2"/>
  <c r="K60" i="2"/>
  <c r="J95" i="2"/>
  <c r="J52" i="2"/>
  <c r="I65" i="2"/>
  <c r="J51" i="2"/>
  <c r="L43" i="2"/>
  <c r="L15" i="2"/>
  <c r="K65" i="2"/>
  <c r="K45" i="2"/>
  <c r="I90" i="2"/>
  <c r="I16" i="2"/>
  <c r="J24" i="2"/>
  <c r="I25" i="2"/>
  <c r="L83" i="2"/>
  <c r="AB38" i="2"/>
  <c r="I45" i="2"/>
  <c r="I13" i="2"/>
  <c r="AB30" i="2"/>
  <c r="I73" i="2"/>
  <c r="J11" i="2"/>
  <c r="I24" i="2"/>
  <c r="L60" i="2"/>
  <c r="K63" i="2"/>
  <c r="J41" i="2"/>
  <c r="L79" i="2"/>
  <c r="L39" i="2"/>
  <c r="I32" i="2"/>
  <c r="J30" i="2"/>
  <c r="I51" i="2"/>
  <c r="K75" i="2"/>
  <c r="AB79" i="2"/>
  <c r="K73" i="2"/>
  <c r="I81" i="2"/>
  <c r="K33" i="2"/>
  <c r="L45" i="2"/>
  <c r="K32" i="2"/>
  <c r="AB53" i="2"/>
  <c r="AL65" i="2" a="1"/>
  <c r="AL65" i="2" s="1"/>
  <c r="AK65" i="2" s="1"/>
  <c r="F65" i="2"/>
  <c r="F46" i="2"/>
  <c r="K61" i="2"/>
  <c r="K42" i="2"/>
  <c r="K19" i="2"/>
  <c r="L33" i="2"/>
  <c r="I74" i="2"/>
  <c r="L37" i="2"/>
  <c r="I55" i="2"/>
  <c r="L42" i="2"/>
  <c r="K49" i="2"/>
  <c r="L40" i="2"/>
  <c r="I85" i="2"/>
  <c r="AB46" i="2"/>
  <c r="L19" i="2"/>
  <c r="L55" i="2"/>
  <c r="L84" i="2"/>
  <c r="L41" i="2"/>
  <c r="AB92" i="2"/>
  <c r="L50" i="2"/>
  <c r="I58" i="2"/>
  <c r="I97" i="2"/>
  <c r="J13" i="2"/>
  <c r="J17" i="2"/>
  <c r="I42" i="2"/>
  <c r="AL74" i="2"/>
  <c r="F90" i="2"/>
  <c r="F67" i="2"/>
  <c r="F56" i="2"/>
  <c r="F51" i="2"/>
  <c r="F27" i="2"/>
  <c r="K43" i="2"/>
  <c r="I33" i="2"/>
  <c r="K20" i="2"/>
  <c r="AB83" i="2"/>
  <c r="I87" i="2"/>
  <c r="AB77" i="2"/>
  <c r="L89" i="2"/>
  <c r="L31" i="2"/>
  <c r="J89" i="2"/>
  <c r="K47" i="2"/>
  <c r="J88" i="2"/>
  <c r="AB89" i="2"/>
  <c r="I22" i="2"/>
  <c r="I79" i="2"/>
  <c r="K59" i="2"/>
  <c r="I38" i="2"/>
  <c r="K91" i="2"/>
  <c r="AB34" i="2"/>
  <c r="J37" i="2"/>
  <c r="I86" i="2"/>
  <c r="AB29" i="2"/>
  <c r="K36" i="2"/>
  <c r="L35" i="2"/>
  <c r="AL54" i="2" a="1"/>
  <c r="AL54" i="2" s="1"/>
  <c r="AK54" i="2" s="1"/>
  <c r="F93" i="2"/>
  <c r="F14" i="2"/>
  <c r="F50" i="2"/>
  <c r="AL75" i="2" a="1"/>
  <c r="AL75" i="2" s="1"/>
  <c r="AK75" i="2" s="1"/>
  <c r="J79" i="2"/>
  <c r="I31" i="2"/>
  <c r="K87" i="2"/>
  <c r="I44" i="2"/>
  <c r="J16" i="2"/>
  <c r="K70" i="2"/>
  <c r="AL62" i="2" a="1"/>
  <c r="AL62" i="2" s="1"/>
  <c r="AK62" i="2" s="1"/>
  <c r="AL56" i="2" a="1"/>
  <c r="AL56" i="2" s="1"/>
  <c r="AK56" i="2" s="1"/>
  <c r="AL72" i="2" a="1"/>
  <c r="AL72" i="2" s="1"/>
  <c r="AK72" i="2" s="1"/>
  <c r="AL68" i="2" a="1"/>
  <c r="AL68" i="2" s="1"/>
  <c r="AK68" i="2" s="1"/>
  <c r="AL71" i="2" a="1"/>
  <c r="AL71" i="2" s="1"/>
  <c r="AK71" i="2" s="1"/>
  <c r="AL59" i="2" a="1"/>
  <c r="AL59" i="2" s="1"/>
  <c r="AK59" i="2" s="1"/>
  <c r="AL58" i="2" a="1"/>
  <c r="AL58" i="2" s="1"/>
  <c r="AK58" i="2" s="1"/>
  <c r="F82" i="2"/>
  <c r="F61" i="2"/>
  <c r="F39" i="2"/>
  <c r="F33" i="2"/>
  <c r="F18" i="2"/>
  <c r="F68" i="2"/>
  <c r="F31" i="2"/>
  <c r="F26" i="2"/>
  <c r="F60" i="2"/>
  <c r="F40" i="2"/>
  <c r="F91" i="2"/>
  <c r="F81" i="2"/>
  <c r="F71" i="2"/>
  <c r="F69" i="2"/>
  <c r="AL77" i="2" a="1"/>
  <c r="AL77" i="2" s="1"/>
  <c r="AK77" i="2" s="1"/>
  <c r="A2" i="6"/>
  <c r="B2" i="6" s="1"/>
  <c r="AD2" i="2"/>
  <c r="AI26" i="2"/>
  <c r="AI25" i="2"/>
  <c r="AI18" i="2"/>
  <c r="E23" i="2" l="1"/>
  <c r="E71" i="2"/>
  <c r="E35" i="2"/>
  <c r="E80" i="2"/>
  <c r="E17" i="2"/>
  <c r="E50" i="2"/>
  <c r="E22" i="2"/>
  <c r="E44" i="2"/>
  <c r="E68" i="2"/>
  <c r="E65" i="2"/>
  <c r="E32" i="2"/>
  <c r="E15" i="2"/>
  <c r="E19" i="2"/>
  <c r="E83" i="2"/>
  <c r="E94" i="2"/>
  <c r="E88" i="2"/>
  <c r="E89" i="2"/>
  <c r="E73" i="2"/>
  <c r="E62" i="2"/>
  <c r="E51" i="2"/>
  <c r="E45" i="2"/>
  <c r="E34" i="2"/>
  <c r="E76" i="2"/>
  <c r="E87" i="2"/>
  <c r="E41" i="2"/>
  <c r="CN12" i="2"/>
  <c r="E63" i="2"/>
  <c r="E86" i="2"/>
  <c r="E24" i="2"/>
  <c r="E36" i="2"/>
  <c r="E54" i="2"/>
  <c r="E27" i="2"/>
  <c r="E53" i="2"/>
  <c r="E52" i="2"/>
  <c r="E31" i="2"/>
  <c r="E67" i="2"/>
  <c r="E40" i="2"/>
  <c r="E59" i="2"/>
  <c r="E66" i="2"/>
  <c r="E75" i="2"/>
  <c r="E12" i="2"/>
  <c r="E37" i="2"/>
  <c r="E26" i="2"/>
  <c r="E29" i="2"/>
  <c r="E84" i="2"/>
  <c r="E48" i="2"/>
  <c r="E95" i="2"/>
  <c r="E90" i="2"/>
  <c r="E64" i="2"/>
  <c r="E85" i="2"/>
  <c r="E72" i="2"/>
  <c r="E57" i="2"/>
  <c r="E58" i="2"/>
  <c r="E79" i="2"/>
  <c r="E93" i="2"/>
  <c r="E55" i="2"/>
  <c r="E61" i="2"/>
  <c r="E13" i="2"/>
  <c r="E81" i="2"/>
  <c r="E38" i="2"/>
  <c r="E92" i="2"/>
  <c r="E30" i="2"/>
  <c r="E39" i="2"/>
  <c r="E77" i="2"/>
  <c r="E16" i="2"/>
  <c r="E18" i="2"/>
  <c r="E82" i="2"/>
  <c r="E11" i="2"/>
  <c r="E70" i="2"/>
  <c r="E91" i="2"/>
  <c r="E14" i="2"/>
  <c r="E25" i="2"/>
  <c r="E42" i="2"/>
  <c r="AM20" i="2"/>
  <c r="F10" i="2"/>
  <c r="E47" i="2"/>
  <c r="E28" i="2"/>
  <c r="E60" i="2"/>
  <c r="E74" i="2"/>
  <c r="E97" i="2"/>
  <c r="E21" i="2"/>
  <c r="E43" i="2"/>
  <c r="E33" i="2"/>
  <c r="E10" i="2"/>
  <c r="E46" i="2"/>
  <c r="E20" i="2"/>
  <c r="E78" i="2"/>
  <c r="E96" i="2"/>
  <c r="E69" i="2"/>
  <c r="CN13" i="2"/>
  <c r="E56" i="2"/>
  <c r="E49" i="2"/>
  <c r="J22" i="6"/>
  <c r="I22" i="6" s="1"/>
  <c r="G22" i="6" s="1"/>
  <c r="J59" i="6"/>
  <c r="I59" i="6" s="1"/>
  <c r="G59" i="6" s="1"/>
  <c r="J19" i="6"/>
  <c r="I19" i="6" s="1"/>
  <c r="G19" i="6" s="1"/>
  <c r="J9" i="6"/>
  <c r="I9" i="6" s="1"/>
  <c r="G9" i="6" s="1"/>
  <c r="J46" i="6"/>
  <c r="I46" i="6" s="1"/>
  <c r="G46" i="6" s="1"/>
  <c r="J53" i="6"/>
  <c r="I53" i="6" s="1"/>
  <c r="G53" i="6" s="1"/>
  <c r="J45" i="6"/>
  <c r="I45" i="6" s="1"/>
  <c r="G45" i="6" s="1"/>
  <c r="J47" i="6"/>
  <c r="I47" i="6" s="1"/>
  <c r="G47" i="6" s="1"/>
  <c r="J15" i="6"/>
  <c r="I15" i="6" s="1"/>
  <c r="G15" i="6" s="1"/>
  <c r="J49" i="6"/>
  <c r="I49" i="6" s="1"/>
  <c r="G49" i="6" s="1"/>
  <c r="J13" i="6"/>
  <c r="I13" i="6" s="1"/>
  <c r="G13" i="6" s="1"/>
  <c r="J52" i="6"/>
  <c r="I52" i="6" s="1"/>
  <c r="G52" i="6" s="1"/>
  <c r="J57" i="6"/>
  <c r="I57" i="6" s="1"/>
  <c r="G57" i="6" s="1"/>
  <c r="J20" i="6"/>
  <c r="I20" i="6" s="1"/>
  <c r="G20" i="6" s="1"/>
  <c r="J6" i="6"/>
  <c r="I6" i="6" s="1"/>
  <c r="G6" i="6" s="1"/>
  <c r="J51" i="6"/>
  <c r="I51" i="6" s="1"/>
  <c r="G51" i="6" s="1"/>
  <c r="J8" i="6"/>
  <c r="I8" i="6" s="1"/>
  <c r="G8" i="6" s="1"/>
  <c r="J42" i="6"/>
  <c r="I42" i="6" s="1"/>
  <c r="G42" i="6" s="1"/>
  <c r="J5" i="6"/>
  <c r="I5" i="6" s="1"/>
  <c r="G5" i="6" s="1"/>
  <c r="J48" i="6"/>
  <c r="I48" i="6" s="1"/>
  <c r="G48" i="6" s="1"/>
  <c r="J14" i="6"/>
  <c r="I14" i="6" s="1"/>
  <c r="G14" i="6" s="1"/>
  <c r="J44" i="6"/>
  <c r="I44" i="6" s="1"/>
  <c r="G44" i="6" s="1"/>
  <c r="J11" i="6"/>
  <c r="I11" i="6" s="1"/>
  <c r="G11" i="6" s="1"/>
  <c r="J7" i="6"/>
  <c r="I7" i="6" s="1"/>
  <c r="G7" i="6" s="1"/>
  <c r="J58" i="6"/>
  <c r="I58" i="6" s="1"/>
  <c r="G58" i="6" s="1"/>
  <c r="J21" i="6"/>
  <c r="I21" i="6" s="1"/>
  <c r="G21" i="6" s="1"/>
  <c r="J50" i="6"/>
  <c r="I50" i="6" s="1"/>
  <c r="G50" i="6" s="1"/>
  <c r="J56" i="6"/>
  <c r="I56" i="6" s="1"/>
  <c r="G56" i="6" s="1"/>
  <c r="K2" i="2"/>
  <c r="J12" i="6"/>
  <c r="I12" i="6" s="1"/>
  <c r="G12" i="6" s="1"/>
  <c r="J16" i="6"/>
  <c r="I16" i="6" s="1"/>
  <c r="G16" i="6" s="1"/>
  <c r="J4" i="6"/>
  <c r="I4" i="6" s="1"/>
  <c r="G4" i="6" s="1"/>
  <c r="J54" i="6"/>
  <c r="I54" i="6" s="1"/>
  <c r="G54" i="6" s="1"/>
  <c r="J55" i="6"/>
  <c r="I55" i="6" s="1"/>
  <c r="G55" i="6" s="1"/>
  <c r="J10" i="6"/>
  <c r="I10" i="6" s="1"/>
  <c r="G10" i="6" s="1"/>
  <c r="J17" i="6"/>
  <c r="I17" i="6" s="1"/>
  <c r="G17" i="6" s="1"/>
  <c r="J3" i="6"/>
  <c r="I3" i="6" s="1"/>
  <c r="G3" i="6" s="1"/>
  <c r="J18" i="6"/>
  <c r="I18" i="6" s="1"/>
  <c r="G18" i="6" s="1"/>
  <c r="J43" i="6"/>
  <c r="I43" i="6" s="1"/>
  <c r="G43" i="6" s="1"/>
  <c r="J41" i="6"/>
  <c r="I41" i="6" s="1"/>
  <c r="G41" i="6" s="1"/>
  <c r="AM22" i="2" l="1"/>
  <c r="AN20" i="2"/>
  <c r="BA20" i="2" s="1"/>
  <c r="H6" i="6"/>
  <c r="AP20" i="2"/>
  <c r="BG21" i="2" s="1"/>
  <c r="H11" i="6"/>
  <c r="H4" i="6"/>
  <c r="H17" i="6"/>
  <c r="H10" i="6"/>
  <c r="H56" i="6"/>
  <c r="H7" i="6"/>
  <c r="H48" i="6"/>
  <c r="H51" i="6"/>
  <c r="H52" i="6"/>
  <c r="H47" i="6"/>
  <c r="H19" i="6"/>
  <c r="H50" i="6"/>
  <c r="H9" i="6"/>
  <c r="H59" i="6"/>
  <c r="H18" i="6"/>
  <c r="H12" i="6"/>
  <c r="H55" i="6"/>
  <c r="H44" i="6"/>
  <c r="H16" i="6"/>
  <c r="H54" i="6"/>
  <c r="H41" i="6"/>
  <c r="H49" i="6"/>
  <c r="H13" i="6"/>
  <c r="H45" i="6"/>
  <c r="H53" i="6"/>
  <c r="H20" i="6"/>
  <c r="H22" i="6"/>
  <c r="H21" i="6"/>
  <c r="H42" i="6"/>
  <c r="H3" i="6"/>
  <c r="H58" i="6"/>
  <c r="H14" i="6"/>
  <c r="H8" i="6"/>
  <c r="H15" i="6"/>
  <c r="H46" i="6"/>
  <c r="H43" i="6"/>
  <c r="H57" i="6"/>
  <c r="CN16" i="2"/>
  <c r="CN14" i="2" s="1"/>
  <c r="CM16" i="2"/>
  <c r="BZ20" i="2" l="1"/>
  <c r="BQ21" i="2"/>
  <c r="AU20" i="2"/>
  <c r="BC21" i="2"/>
  <c r="BQ20" i="2"/>
  <c r="BL20" i="2"/>
  <c r="AU21" i="2"/>
  <c r="BL21" i="2"/>
  <c r="AR20" i="2"/>
  <c r="BV21" i="2"/>
  <c r="BG20" i="2"/>
  <c r="BZ21" i="2"/>
  <c r="BV20" i="2"/>
  <c r="AM24" i="2"/>
  <c r="AN22" i="2"/>
  <c r="AP22" i="2" s="1"/>
  <c r="BG23" i="2" s="1"/>
  <c r="E49" i="6"/>
  <c r="D17" i="6"/>
  <c r="AK23" i="2" s="1"/>
  <c r="E50" i="6"/>
  <c r="E54" i="6"/>
  <c r="E8" i="6"/>
  <c r="D44" i="6"/>
  <c r="AK34" i="2" s="1"/>
  <c r="D3" i="6"/>
  <c r="E11" i="6"/>
  <c r="D22" i="6"/>
  <c r="AK28" i="2" s="1"/>
  <c r="D54" i="6"/>
  <c r="AK42" i="2" s="1"/>
  <c r="D13" i="6"/>
  <c r="AK19" i="2" s="1"/>
  <c r="E66" i="6"/>
  <c r="E5" i="6"/>
  <c r="D43" i="6"/>
  <c r="AK33" i="2" s="1"/>
  <c r="D67" i="6"/>
  <c r="D11" i="6"/>
  <c r="D41" i="6"/>
  <c r="D20" i="6"/>
  <c r="AK26" i="2" s="1"/>
  <c r="E16" i="6"/>
  <c r="E43" i="6"/>
  <c r="D12" i="6"/>
  <c r="E44" i="6"/>
  <c r="E52" i="6"/>
  <c r="D5" i="6"/>
  <c r="AK13" i="2" s="1"/>
  <c r="D9" i="6"/>
  <c r="AK17" i="2" s="1"/>
  <c r="D8" i="6"/>
  <c r="AK16" i="2" s="1"/>
  <c r="D19" i="6"/>
  <c r="AK25" i="2" s="1"/>
  <c r="D7" i="6"/>
  <c r="AK15" i="2" s="1"/>
  <c r="D21" i="6"/>
  <c r="AK27" i="2" s="1"/>
  <c r="D15" i="6"/>
  <c r="AK21" i="2" s="1"/>
  <c r="E4" i="6"/>
  <c r="E21" i="6"/>
  <c r="E9" i="6"/>
  <c r="E56" i="6"/>
  <c r="D47" i="6"/>
  <c r="AK37" i="2" s="1"/>
  <c r="D48" i="6"/>
  <c r="AK38" i="2" s="1"/>
  <c r="E58" i="6"/>
  <c r="E51" i="6"/>
  <c r="D58" i="6"/>
  <c r="AK46" i="2" s="1"/>
  <c r="E60" i="6"/>
  <c r="D49" i="6"/>
  <c r="E46" i="6"/>
  <c r="E41" i="6"/>
  <c r="E55" i="6"/>
  <c r="E67" i="6"/>
  <c r="D57" i="6"/>
  <c r="AK45" i="2" s="1"/>
  <c r="E10" i="6"/>
  <c r="E27" i="6"/>
  <c r="E3" i="6"/>
  <c r="E18" i="6"/>
  <c r="E12" i="6"/>
  <c r="D6" i="6"/>
  <c r="AK14" i="2" s="1"/>
  <c r="E7" i="6"/>
  <c r="E20" i="6"/>
  <c r="E15" i="6"/>
  <c r="D16" i="6"/>
  <c r="AK22" i="2" s="1"/>
  <c r="E13" i="6"/>
  <c r="D42" i="6"/>
  <c r="AK32" i="2" s="1"/>
  <c r="E53" i="6"/>
  <c r="E48" i="6"/>
  <c r="D66" i="6"/>
  <c r="D52" i="6"/>
  <c r="AK40" i="2" s="1"/>
  <c r="D55" i="6"/>
  <c r="AK43" i="2" s="1"/>
  <c r="E45" i="6"/>
  <c r="D51" i="6"/>
  <c r="AK39" i="2" s="1"/>
  <c r="E59" i="6"/>
  <c r="D50" i="6"/>
  <c r="D65" i="6"/>
  <c r="D27" i="6"/>
  <c r="E17" i="6"/>
  <c r="E19" i="6"/>
  <c r="D14" i="6"/>
  <c r="AK20" i="2" s="1"/>
  <c r="E6" i="6"/>
  <c r="E14" i="6"/>
  <c r="D10" i="6"/>
  <c r="AK18" i="2" s="1"/>
  <c r="E22" i="6"/>
  <c r="D18" i="6"/>
  <c r="AK24" i="2" s="1"/>
  <c r="D4" i="6"/>
  <c r="AK12" i="2" s="1"/>
  <c r="D56" i="6"/>
  <c r="AK44" i="2" s="1"/>
  <c r="E42" i="6"/>
  <c r="D46" i="6"/>
  <c r="AK36" i="2" s="1"/>
  <c r="D53" i="6"/>
  <c r="AK41" i="2" s="1"/>
  <c r="D59" i="6"/>
  <c r="AK47" i="2" s="1"/>
  <c r="E47" i="6"/>
  <c r="E57" i="6"/>
  <c r="E65" i="6"/>
  <c r="D60" i="6"/>
  <c r="AK48" i="2" s="1"/>
  <c r="D45" i="6"/>
  <c r="AK35" i="2" s="1"/>
  <c r="AK31" i="2" l="1"/>
  <c r="N19" i="2"/>
  <c r="N20" i="2"/>
  <c r="N18" i="2"/>
  <c r="N17" i="2"/>
  <c r="AK11" i="2"/>
  <c r="N11" i="2"/>
  <c r="BQ23" i="2"/>
  <c r="BV23" i="2"/>
  <c r="BZ22" i="2"/>
  <c r="BQ22" i="2"/>
  <c r="BG22" i="2"/>
  <c r="BL22" i="2"/>
  <c r="AM26" i="2"/>
  <c r="AN24" i="2"/>
  <c r="AN26" i="2" s="1"/>
  <c r="BA24" i="2"/>
  <c r="AP24" i="2"/>
  <c r="BZ25" i="2" s="1"/>
  <c r="BZ23" i="2"/>
  <c r="BC23" i="2"/>
  <c r="AU22" i="2"/>
  <c r="AU23" i="2"/>
  <c r="BV22" i="2"/>
  <c r="BA22" i="2"/>
  <c r="BL23" i="2"/>
  <c r="AR22" i="2"/>
  <c r="N10" i="2"/>
  <c r="AL28" i="2" l="1"/>
  <c r="BL24" i="2"/>
  <c r="BG25" i="2"/>
  <c r="BV25" i="2"/>
  <c r="BQ25" i="2"/>
  <c r="AU24" i="2"/>
  <c r="BV24" i="2"/>
  <c r="AR24" i="2"/>
  <c r="BC25" i="2"/>
  <c r="BQ24" i="2"/>
  <c r="AM28" i="2"/>
  <c r="AP26" i="2"/>
  <c r="BL27" i="2" s="1"/>
  <c r="BA26" i="2"/>
  <c r="BL25" i="2"/>
  <c r="BZ24" i="2"/>
  <c r="BG24" i="2"/>
  <c r="AU25" i="2"/>
  <c r="AL42" i="2"/>
  <c r="AL38" i="2"/>
  <c r="AL27" i="2"/>
  <c r="AL19" i="2"/>
  <c r="AL16" i="2"/>
  <c r="AL43" i="2"/>
  <c r="AL39" i="2"/>
  <c r="AL46" i="2"/>
  <c r="AL33" i="2"/>
  <c r="AL34" i="2"/>
  <c r="AL48" i="2"/>
  <c r="AL26" i="2"/>
  <c r="AL35" i="2"/>
  <c r="AL17" i="2"/>
  <c r="AL14" i="2"/>
  <c r="AL22" i="2"/>
  <c r="AL12" i="2"/>
  <c r="AL32" i="2"/>
  <c r="AL11" i="2"/>
  <c r="AL31" i="2"/>
  <c r="AL37" i="2"/>
  <c r="AL40" i="2"/>
  <c r="AL24" i="2"/>
  <c r="AL45" i="2"/>
  <c r="AL21" i="2"/>
  <c r="AL41" i="2"/>
  <c r="AL23" i="2"/>
  <c r="AL15" i="2"/>
  <c r="AL13" i="2"/>
  <c r="AL18" i="2"/>
  <c r="AL36" i="2"/>
  <c r="AL25" i="2"/>
  <c r="AL44" i="2"/>
  <c r="AL20" i="2"/>
  <c r="AL47" i="2"/>
  <c r="BC27" i="2" l="1"/>
  <c r="BZ26" i="2"/>
  <c r="BV27" i="2"/>
  <c r="BV26" i="2"/>
  <c r="AU26" i="2"/>
  <c r="BZ27" i="2"/>
  <c r="AR26" i="2"/>
  <c r="BQ26" i="2"/>
  <c r="AN28" i="2"/>
  <c r="AP28" i="2" s="1"/>
  <c r="BQ28" i="2" s="1"/>
  <c r="AM30" i="2"/>
  <c r="BA28" i="2"/>
  <c r="AU27" i="2"/>
  <c r="BG26" i="2"/>
  <c r="BG27" i="2"/>
  <c r="BL26" i="2"/>
  <c r="BQ27" i="2"/>
  <c r="AL29" i="2"/>
  <c r="CM12" i="2" s="1"/>
  <c r="AL49" i="2"/>
  <c r="CM13" i="2" s="1"/>
  <c r="BZ29" i="2" l="1"/>
  <c r="BV28" i="2"/>
  <c r="BZ28" i="2"/>
  <c r="BL29" i="2"/>
  <c r="BG28" i="2"/>
  <c r="AU28" i="2"/>
  <c r="BC29" i="2"/>
  <c r="AU29" i="2"/>
  <c r="AR28" i="2"/>
  <c r="BQ29" i="2"/>
  <c r="BV29" i="2"/>
  <c r="BL28" i="2"/>
  <c r="BG29" i="2"/>
  <c r="AN30" i="2"/>
  <c r="BA30" i="2" s="1"/>
  <c r="AM32" i="2"/>
  <c r="AP30" i="2"/>
  <c r="BG31" i="2" s="1"/>
  <c r="CM14" i="2"/>
  <c r="CM15" i="2" s="1"/>
  <c r="BZ31" i="2" l="1"/>
  <c r="BC31" i="2"/>
  <c r="AU31" i="2"/>
  <c r="AR30" i="2"/>
  <c r="BZ30" i="2"/>
  <c r="AU30" i="2"/>
  <c r="BG30" i="2"/>
  <c r="BL30" i="2"/>
  <c r="BV30" i="2"/>
  <c r="BL31" i="2"/>
  <c r="BQ30" i="2"/>
  <c r="BQ31" i="2"/>
  <c r="AN32" i="2"/>
  <c r="AP32" i="2" s="1"/>
  <c r="BQ32" i="2" s="1"/>
  <c r="BA32" i="2"/>
  <c r="AM34" i="2"/>
  <c r="BV31" i="2"/>
  <c r="BL32" i="2" l="1"/>
  <c r="BZ32" i="2"/>
  <c r="BG32" i="2"/>
  <c r="AU32" i="2"/>
  <c r="BV32" i="2"/>
  <c r="BG33" i="2"/>
  <c r="BV33" i="2"/>
  <c r="BC33" i="2"/>
  <c r="BL33" i="2"/>
  <c r="AU33" i="2"/>
  <c r="AR32" i="2"/>
  <c r="BZ33" i="2"/>
  <c r="BQ33" i="2"/>
  <c r="AN34" i="2"/>
  <c r="BA34" i="2" s="1"/>
  <c r="AP34" i="2"/>
  <c r="BL34" i="2" s="1"/>
  <c r="AM36" i="2"/>
  <c r="AR34" i="2" l="1"/>
  <c r="AU34" i="2"/>
  <c r="BZ35" i="2"/>
  <c r="BV35" i="2"/>
  <c r="AU35" i="2"/>
  <c r="BV34" i="2"/>
  <c r="BL35" i="2"/>
  <c r="BG34" i="2"/>
  <c r="BQ34" i="2"/>
  <c r="BZ34" i="2"/>
  <c r="BC35" i="2"/>
  <c r="BG35" i="2"/>
  <c r="AN36" i="2"/>
  <c r="BA36" i="2" s="1"/>
  <c r="AM38" i="2"/>
  <c r="BQ35" i="2"/>
  <c r="AP36" i="2" l="1"/>
  <c r="AU37" i="2" s="1"/>
  <c r="AM40" i="2"/>
  <c r="AN38" i="2"/>
  <c r="AP38" i="2" s="1"/>
  <c r="BZ37" i="2" l="1"/>
  <c r="BC37" i="2"/>
  <c r="AU36" i="2"/>
  <c r="BV36" i="2"/>
  <c r="BQ36" i="2"/>
  <c r="BZ36" i="2"/>
  <c r="BL37" i="2"/>
  <c r="BG36" i="2"/>
  <c r="BQ37" i="2"/>
  <c r="AR36" i="2"/>
  <c r="BG37" i="2"/>
  <c r="BL36" i="2"/>
  <c r="BV37" i="2"/>
  <c r="BQ39" i="2"/>
  <c r="BQ38" i="2"/>
  <c r="BL39" i="2"/>
  <c r="BG39" i="2"/>
  <c r="AU38" i="2"/>
  <c r="AR38" i="2"/>
  <c r="AU39" i="2"/>
  <c r="BG38" i="2"/>
  <c r="BC39" i="2"/>
  <c r="BV39" i="2"/>
  <c r="BZ39" i="2"/>
  <c r="BV38" i="2"/>
  <c r="BL38" i="2"/>
  <c r="BZ38" i="2"/>
  <c r="BA38" i="2"/>
  <c r="AM42" i="2"/>
  <c r="AN40" i="2"/>
  <c r="BA40" i="2" s="1"/>
  <c r="AP40" i="2" l="1"/>
  <c r="AM44" i="2"/>
  <c r="AN42" i="2"/>
  <c r="AP42" i="2" s="1"/>
  <c r="BL42" i="2" s="1"/>
  <c r="AU43" i="2" l="1"/>
  <c r="BZ43" i="2"/>
  <c r="BV43" i="2"/>
  <c r="AR42" i="2"/>
  <c r="BQ42" i="2"/>
  <c r="AU42" i="2"/>
  <c r="BV42" i="2"/>
  <c r="BQ43" i="2"/>
  <c r="BG43" i="2"/>
  <c r="BC43" i="2"/>
  <c r="BL43" i="2"/>
  <c r="BG42" i="2"/>
  <c r="BZ42" i="2"/>
  <c r="BA42" i="2"/>
  <c r="AM46" i="2"/>
  <c r="AN44" i="2"/>
  <c r="AP44" i="2" s="1"/>
  <c r="BQ45" i="2" s="1"/>
  <c r="BV44" i="2"/>
  <c r="AR44" i="2"/>
  <c r="AU45" i="2"/>
  <c r="BZ40" i="2"/>
  <c r="BZ41" i="2"/>
  <c r="BG41" i="2"/>
  <c r="AU41" i="2"/>
  <c r="AU40" i="2"/>
  <c r="BQ41" i="2"/>
  <c r="BL40" i="2"/>
  <c r="BG40" i="2"/>
  <c r="BV41" i="2"/>
  <c r="BV40" i="2"/>
  <c r="BQ40" i="2"/>
  <c r="BC41" i="2"/>
  <c r="BL41" i="2"/>
  <c r="AR40" i="2"/>
  <c r="BL44" i="2" l="1"/>
  <c r="BZ45" i="2"/>
  <c r="BG45" i="2"/>
  <c r="BG44" i="2"/>
  <c r="BL45" i="2"/>
  <c r="BZ44" i="2"/>
  <c r="BV45" i="2"/>
  <c r="BQ44" i="2"/>
  <c r="BC45" i="2"/>
  <c r="AN46" i="2"/>
  <c r="BA46" i="2" s="1"/>
  <c r="AM48" i="2"/>
  <c r="AP46" i="2"/>
  <c r="BZ46" i="2" s="1"/>
  <c r="AU44" i="2"/>
  <c r="BA44" i="2"/>
  <c r="BC47" i="2" l="1"/>
  <c r="AR46" i="2"/>
  <c r="BV47" i="2"/>
  <c r="BL47" i="2"/>
  <c r="AU47" i="2"/>
  <c r="BQ47" i="2"/>
  <c r="BL46" i="2"/>
  <c r="BG47" i="2"/>
  <c r="BG46" i="2"/>
  <c r="BV46" i="2"/>
  <c r="BQ46" i="2"/>
  <c r="BZ47" i="2"/>
  <c r="AM50" i="2"/>
  <c r="AN48" i="2"/>
  <c r="BA48" i="2" s="1"/>
  <c r="AU46" i="2"/>
  <c r="AP48" i="2" l="1"/>
  <c r="AM52" i="2"/>
  <c r="AN50" i="2"/>
  <c r="AP50" i="2" s="1"/>
  <c r="AU51" i="2" s="1"/>
  <c r="BA50" i="2"/>
  <c r="BQ50" i="2" l="1"/>
  <c r="AR50" i="2"/>
  <c r="BL51" i="2"/>
  <c r="BV51" i="2"/>
  <c r="BL50" i="2"/>
  <c r="BG51" i="2"/>
  <c r="BV50" i="2"/>
  <c r="AU50" i="2"/>
  <c r="BZ51" i="2"/>
  <c r="BZ50" i="2"/>
  <c r="BG50" i="2"/>
  <c r="AN52" i="2"/>
  <c r="BA52" i="2" s="1"/>
  <c r="AM54" i="2"/>
  <c r="BQ51" i="2"/>
  <c r="BC51" i="2"/>
  <c r="BQ49" i="2"/>
  <c r="BG48" i="2"/>
  <c r="BV48" i="2"/>
  <c r="BL49" i="2"/>
  <c r="BZ48" i="2"/>
  <c r="BG49" i="2"/>
  <c r="AU49" i="2"/>
  <c r="BC49" i="2"/>
  <c r="BV49" i="2"/>
  <c r="BQ48" i="2"/>
  <c r="BL48" i="2"/>
  <c r="AR48" i="2"/>
  <c r="AU48" i="2"/>
  <c r="BZ49" i="2"/>
  <c r="AP52" i="2" l="1"/>
  <c r="BZ53" i="2" s="1"/>
  <c r="AM56" i="2"/>
  <c r="AN54" i="2"/>
  <c r="AP54" i="2" s="1"/>
  <c r="BL54" i="2" s="1"/>
  <c r="AR54" i="2" l="1"/>
  <c r="BL52" i="2"/>
  <c r="BC53" i="2"/>
  <c r="BQ53" i="2"/>
  <c r="BL53" i="2"/>
  <c r="BV52" i="2"/>
  <c r="BQ52" i="2"/>
  <c r="BG55" i="2"/>
  <c r="BZ54" i="2"/>
  <c r="AU52" i="2"/>
  <c r="AR52" i="2"/>
  <c r="BG53" i="2"/>
  <c r="AU53" i="2"/>
  <c r="BG52" i="2"/>
  <c r="BZ52" i="2"/>
  <c r="BV53" i="2"/>
  <c r="BC55" i="2"/>
  <c r="BG54" i="2"/>
  <c r="BZ55" i="2"/>
  <c r="BV54" i="2"/>
  <c r="BQ55" i="2"/>
  <c r="AU55" i="2"/>
  <c r="AU54" i="2"/>
  <c r="BL55" i="2"/>
  <c r="BV55" i="2"/>
  <c r="BQ54" i="2"/>
  <c r="AM58" i="2"/>
  <c r="AN56" i="2"/>
  <c r="BA56" i="2" s="1"/>
  <c r="AP56" i="2"/>
  <c r="BL57" i="2" s="1"/>
  <c r="BA54" i="2"/>
  <c r="BL56" i="2" l="1"/>
  <c r="BQ57" i="2"/>
  <c r="BG57" i="2"/>
  <c r="BG56" i="2"/>
  <c r="BV56" i="2"/>
  <c r="AR56" i="2"/>
  <c r="BZ57" i="2"/>
  <c r="BQ56" i="2"/>
  <c r="AU56" i="2"/>
  <c r="BC57" i="2"/>
  <c r="BV57" i="2"/>
  <c r="AU57" i="2"/>
  <c r="BZ56" i="2"/>
  <c r="AM60" i="2"/>
  <c r="AN58" i="2"/>
  <c r="AP58" i="2" s="1"/>
  <c r="BZ58" i="2" s="1"/>
  <c r="BZ59" i="2" l="1"/>
  <c r="AR58" i="2"/>
  <c r="BV58" i="2"/>
  <c r="BC59" i="2"/>
  <c r="BG58" i="2"/>
  <c r="AU58" i="2"/>
  <c r="BL59" i="2"/>
  <c r="BQ59" i="2"/>
  <c r="BL58" i="2"/>
  <c r="BV59" i="2"/>
  <c r="BQ58" i="2"/>
  <c r="BG59" i="2"/>
  <c r="BA58" i="2"/>
  <c r="AU59" i="2"/>
  <c r="AN60" i="2"/>
  <c r="AP60" i="2" s="1"/>
  <c r="AR60" i="2" s="1"/>
  <c r="AM62" i="2"/>
  <c r="BZ61" i="2" l="1"/>
  <c r="BA60" i="2"/>
  <c r="AU60" i="2"/>
  <c r="BG61" i="2"/>
  <c r="BZ60" i="2"/>
  <c r="BC61" i="2"/>
  <c r="BL60" i="2"/>
  <c r="AU61" i="2"/>
  <c r="BQ60" i="2"/>
  <c r="BQ61" i="2"/>
  <c r="BV60" i="2"/>
  <c r="BG60" i="2"/>
  <c r="AM69" i="2"/>
  <c r="AN62" i="2"/>
  <c r="AP62" i="2" s="1"/>
  <c r="AU63" i="2" s="1"/>
  <c r="BA62" i="2"/>
  <c r="BL61" i="2"/>
  <c r="BV61" i="2"/>
  <c r="BQ62" i="2" l="1"/>
  <c r="BZ63" i="2"/>
  <c r="BG62" i="2"/>
  <c r="AU62" i="2"/>
  <c r="BG63" i="2"/>
  <c r="BL62" i="2"/>
  <c r="BL63" i="2"/>
  <c r="AR62" i="2"/>
  <c r="BZ62" i="2"/>
  <c r="BC63" i="2"/>
  <c r="BV63" i="2"/>
  <c r="BV62" i="2"/>
  <c r="BQ63" i="2"/>
  <c r="AM71" i="2"/>
  <c r="AN69" i="2"/>
  <c r="BA69" i="2" s="1"/>
  <c r="AM73" i="2" l="1"/>
  <c r="AN71" i="2"/>
  <c r="AP71" i="2" s="1"/>
  <c r="BL71" i="2" s="1"/>
  <c r="BA71" i="2"/>
  <c r="BG71" i="2"/>
  <c r="BQ71" i="2"/>
  <c r="BC72" i="2"/>
  <c r="BZ71" i="2"/>
  <c r="BV72" i="2"/>
  <c r="BV71" i="2"/>
  <c r="AP69" i="2"/>
  <c r="BZ72" i="2" l="1"/>
  <c r="AR71" i="2"/>
  <c r="BL72" i="2"/>
  <c r="BG72" i="2"/>
  <c r="AU71" i="2"/>
  <c r="AU72" i="2"/>
  <c r="BQ72" i="2"/>
  <c r="AU69" i="2"/>
  <c r="BZ69" i="2"/>
  <c r="BV70" i="2"/>
  <c r="BZ70" i="2"/>
  <c r="AU70" i="2"/>
  <c r="BL69" i="2"/>
  <c r="BG70" i="2"/>
  <c r="BC70" i="2"/>
  <c r="AR69" i="2"/>
  <c r="BQ70" i="2"/>
  <c r="BV69" i="2"/>
  <c r="BL70" i="2"/>
  <c r="BQ69" i="2"/>
  <c r="BG69" i="2"/>
  <c r="AN73" i="2"/>
  <c r="BA73" i="2" s="1"/>
  <c r="AM75" i="2"/>
  <c r="AP73" i="2"/>
  <c r="BG73" i="2" s="1"/>
  <c r="BQ73" i="2" l="1"/>
  <c r="BQ74" i="2"/>
  <c r="BC74" i="2"/>
  <c r="BL73" i="2"/>
  <c r="AU74" i="2"/>
  <c r="BZ73" i="2"/>
  <c r="BV74" i="2"/>
  <c r="AU73" i="2"/>
  <c r="BV73" i="2"/>
  <c r="AR73" i="2"/>
  <c r="AM77" i="2"/>
  <c r="AN75" i="2"/>
  <c r="BA75" i="2" s="1"/>
  <c r="AP75" i="2"/>
  <c r="BG75" i="2" s="1"/>
  <c r="BZ74" i="2"/>
  <c r="BG74" i="2"/>
  <c r="BL74" i="2"/>
  <c r="BZ75" i="2" l="1"/>
  <c r="BC76" i="2"/>
  <c r="BZ76" i="2"/>
  <c r="BV76" i="2"/>
  <c r="BQ76" i="2"/>
  <c r="BL76" i="2"/>
  <c r="AU75" i="2"/>
  <c r="BL75" i="2"/>
  <c r="AU76" i="2"/>
  <c r="BV75" i="2"/>
  <c r="BG76" i="2"/>
  <c r="BQ75" i="2"/>
  <c r="AM79" i="2"/>
  <c r="AN77" i="2"/>
  <c r="AP77" i="2" s="1"/>
  <c r="AR75" i="2"/>
  <c r="BA77" i="2" l="1"/>
  <c r="BL78" i="2"/>
  <c r="AR77" i="2"/>
  <c r="BV78" i="2"/>
  <c r="BQ77" i="2"/>
  <c r="BZ78" i="2"/>
  <c r="AU78" i="2"/>
  <c r="BC78" i="2"/>
  <c r="BV77" i="2"/>
  <c r="AU77" i="2"/>
  <c r="BQ78" i="2"/>
  <c r="BZ77" i="2"/>
  <c r="BG77" i="2"/>
  <c r="BG78" i="2"/>
  <c r="BL77" i="2"/>
  <c r="AM81" i="2"/>
  <c r="AN79" i="2"/>
  <c r="AP79" i="2" s="1"/>
  <c r="BL80" i="2" s="1"/>
  <c r="BA79" i="2"/>
  <c r="BV80" i="2"/>
  <c r="BV79" i="2"/>
  <c r="BG80" i="2"/>
  <c r="BQ79" i="2"/>
  <c r="BC80" i="2" l="1"/>
  <c r="AR79" i="2"/>
  <c r="AU80" i="2"/>
  <c r="AU79" i="2"/>
  <c r="BZ79" i="2"/>
  <c r="BZ80" i="2"/>
  <c r="BL79" i="2"/>
  <c r="BG79" i="2"/>
  <c r="AN81" i="2"/>
  <c r="AP81" i="2" s="1"/>
  <c r="BC82" i="2" s="1"/>
  <c r="AM83" i="2"/>
  <c r="BQ80" i="2"/>
  <c r="BA81" i="2" l="1"/>
  <c r="BL81" i="2"/>
  <c r="BV81" i="2"/>
  <c r="AU81" i="2"/>
  <c r="BG82" i="2"/>
  <c r="AU82" i="2"/>
  <c r="BZ81" i="2"/>
  <c r="AR81" i="2"/>
  <c r="BQ82" i="2"/>
  <c r="BZ82" i="2"/>
  <c r="BV82" i="2"/>
  <c r="BL82" i="2"/>
  <c r="BQ81" i="2"/>
  <c r="BG81" i="2"/>
  <c r="AN83" i="2"/>
  <c r="BA83" i="2" s="1"/>
  <c r="AM85" i="2"/>
  <c r="AP83" i="2"/>
  <c r="BG83" i="2" s="1"/>
  <c r="BC84" i="2" l="1"/>
  <c r="BL83" i="2"/>
  <c r="BG84" i="2"/>
  <c r="AU84" i="2"/>
  <c r="BQ84" i="2"/>
  <c r="AU83" i="2"/>
  <c r="BL84" i="2"/>
  <c r="AR83" i="2"/>
  <c r="BQ83" i="2"/>
  <c r="BZ84" i="2"/>
  <c r="BZ83" i="2"/>
  <c r="BV84" i="2"/>
  <c r="BV83" i="2"/>
  <c r="AM87" i="2"/>
  <c r="AN85" i="2"/>
  <c r="AP85" i="2" s="1"/>
  <c r="BG86" i="2" s="1"/>
  <c r="BA85" i="2"/>
  <c r="BV85" i="2" l="1"/>
  <c r="BQ86" i="2"/>
  <c r="AR85" i="2"/>
  <c r="AU85" i="2"/>
  <c r="BZ86" i="2"/>
  <c r="BL86" i="2"/>
  <c r="BG85" i="2"/>
  <c r="AU86" i="2"/>
  <c r="BL85" i="2"/>
  <c r="BC86" i="2"/>
  <c r="BQ85" i="2"/>
  <c r="BV86" i="2"/>
  <c r="BZ85" i="2"/>
  <c r="AM89" i="2"/>
  <c r="AN87" i="2"/>
  <c r="BA87" i="2" s="1"/>
  <c r="AP87" i="2"/>
  <c r="BQ87" i="2" s="1"/>
  <c r="BG88" i="2"/>
  <c r="BV88" i="2"/>
  <c r="AU88" i="2"/>
  <c r="AR87" i="2" l="1"/>
  <c r="BC88" i="2"/>
  <c r="BQ88" i="2"/>
  <c r="BZ88" i="2"/>
  <c r="BV87" i="2"/>
  <c r="AU87" i="2"/>
  <c r="BL88" i="2"/>
  <c r="BG87" i="2"/>
  <c r="BZ87" i="2"/>
  <c r="BL87" i="2"/>
  <c r="AN89" i="2"/>
  <c r="BA89" i="2" s="1"/>
  <c r="AM91" i="2"/>
  <c r="AP89" i="2" l="1"/>
  <c r="AU90" i="2" s="1"/>
  <c r="AM93" i="2"/>
  <c r="AN91" i="2"/>
  <c r="BA91" i="2" s="1"/>
  <c r="AU89" i="2" l="1"/>
  <c r="BL90" i="2"/>
  <c r="BZ89" i="2"/>
  <c r="AR89" i="2"/>
  <c r="BG90" i="2"/>
  <c r="BV90" i="2"/>
  <c r="BV89" i="2"/>
  <c r="BQ89" i="2"/>
  <c r="BQ90" i="2"/>
  <c r="BZ90" i="2"/>
  <c r="BC90" i="2"/>
  <c r="BL89" i="2"/>
  <c r="BG89" i="2"/>
  <c r="AP91" i="2"/>
  <c r="AM95" i="2"/>
  <c r="AN93" i="2"/>
  <c r="AP93" i="2" s="1"/>
  <c r="BG93" i="2" s="1"/>
  <c r="BA93" i="2"/>
  <c r="AR93" i="2" l="1"/>
  <c r="BL94" i="2"/>
  <c r="BZ93" i="2"/>
  <c r="BV93" i="2"/>
  <c r="BV94" i="2"/>
  <c r="AU94" i="2"/>
  <c r="BC94" i="2"/>
  <c r="BG94" i="2"/>
  <c r="BZ94" i="2"/>
  <c r="BQ93" i="2"/>
  <c r="BL93" i="2"/>
  <c r="AU93" i="2"/>
  <c r="BQ94" i="2"/>
  <c r="AM97" i="2"/>
  <c r="AN95" i="2"/>
  <c r="BA95" i="2" s="1"/>
  <c r="AP95" i="2"/>
  <c r="BZ96" i="2" s="1"/>
  <c r="BV96" i="2"/>
  <c r="BG95" i="2"/>
  <c r="AU95" i="2"/>
  <c r="BL96" i="2"/>
  <c r="AU92" i="2"/>
  <c r="BZ92" i="2"/>
  <c r="BZ91" i="2"/>
  <c r="BV92" i="2"/>
  <c r="BV91" i="2"/>
  <c r="BG92" i="2"/>
  <c r="BL92" i="2"/>
  <c r="BC92" i="2"/>
  <c r="BQ91" i="2"/>
  <c r="BL91" i="2"/>
  <c r="AR91" i="2"/>
  <c r="AU91" i="2"/>
  <c r="BQ92" i="2"/>
  <c r="BG91" i="2"/>
  <c r="BQ96" i="2" l="1"/>
  <c r="AU96" i="2"/>
  <c r="BC96" i="2"/>
  <c r="BZ95" i="2"/>
  <c r="BG96" i="2"/>
  <c r="BQ95" i="2"/>
  <c r="AR95" i="2"/>
  <c r="BL95" i="2"/>
  <c r="BV95" i="2"/>
  <c r="AM99" i="2"/>
  <c r="AN97" i="2"/>
  <c r="BA97" i="2" s="1"/>
  <c r="AP97" i="2"/>
  <c r="BG98" i="2" s="1"/>
  <c r="BV97" i="2" l="1"/>
  <c r="BQ97" i="2"/>
  <c r="BL98" i="2"/>
  <c r="BC98" i="2"/>
  <c r="BZ97" i="2"/>
  <c r="BL97" i="2"/>
  <c r="AU98" i="2"/>
  <c r="BQ98" i="2"/>
  <c r="BG97" i="2"/>
  <c r="BV98" i="2"/>
  <c r="BZ98" i="2"/>
  <c r="AM101" i="2"/>
  <c r="AN99" i="2"/>
  <c r="AP99" i="2" s="1"/>
  <c r="BL99" i="2" s="1"/>
  <c r="AR97" i="2"/>
  <c r="AU97" i="2"/>
  <c r="BC100" i="2" l="1"/>
  <c r="BL100" i="2"/>
  <c r="BG99" i="2"/>
  <c r="BV100" i="2"/>
  <c r="AU100" i="2"/>
  <c r="AR99" i="2"/>
  <c r="AU99" i="2"/>
  <c r="BZ100" i="2"/>
  <c r="BG100" i="2"/>
  <c r="BQ100" i="2"/>
  <c r="BV99" i="2"/>
  <c r="AM103" i="2"/>
  <c r="AN101" i="2"/>
  <c r="BA101" i="2" s="1"/>
  <c r="BZ99" i="2"/>
  <c r="BA99" i="2"/>
  <c r="BQ99" i="2"/>
  <c r="AN103" i="2" l="1"/>
  <c r="AP103" i="2" s="1"/>
  <c r="BZ103" i="2" s="1"/>
  <c r="AM105" i="2"/>
  <c r="BA103" i="2"/>
  <c r="AP101" i="2"/>
  <c r="BV104" i="2" l="1"/>
  <c r="AU104" i="2"/>
  <c r="BL103" i="2"/>
  <c r="BV103" i="2"/>
  <c r="BZ104" i="2"/>
  <c r="AR103" i="2"/>
  <c r="AU103" i="2"/>
  <c r="BC104" i="2"/>
  <c r="BG103" i="2"/>
  <c r="BL104" i="2"/>
  <c r="BG104" i="2"/>
  <c r="BQ104" i="2"/>
  <c r="BQ103" i="2"/>
  <c r="AU101" i="2"/>
  <c r="BQ101" i="2"/>
  <c r="BQ102" i="2"/>
  <c r="BZ101" i="2"/>
  <c r="BG101" i="2"/>
  <c r="BL102" i="2"/>
  <c r="BC102" i="2"/>
  <c r="AU102" i="2"/>
  <c r="BV102" i="2"/>
  <c r="BZ102" i="2"/>
  <c r="BG102" i="2"/>
  <c r="AR101" i="2"/>
  <c r="BL101" i="2"/>
  <c r="BV101" i="2"/>
  <c r="AN105" i="2"/>
  <c r="AP105" i="2" s="1"/>
  <c r="AR105" i="2" s="1"/>
  <c r="BA105" i="2"/>
  <c r="AM107" i="2"/>
  <c r="BQ105" i="2"/>
  <c r="BV105" i="2"/>
  <c r="BG105" i="2"/>
  <c r="BL105" i="2"/>
  <c r="BV106" i="2"/>
  <c r="BZ105" i="2"/>
  <c r="BL106" i="2" l="1"/>
  <c r="BC106" i="2"/>
  <c r="AU106" i="2"/>
  <c r="AU105" i="2"/>
  <c r="BZ106" i="2"/>
  <c r="BG106" i="2"/>
  <c r="AM109" i="2"/>
  <c r="AN107" i="2"/>
  <c r="BA107" i="2" s="1"/>
  <c r="AP107" i="2"/>
  <c r="AR107" i="2" s="1"/>
  <c r="BQ106" i="2"/>
  <c r="AU107" i="2" l="1"/>
  <c r="BZ107" i="2"/>
  <c r="BV107" i="2"/>
  <c r="BL107" i="2"/>
  <c r="BC108" i="2"/>
  <c r="AU108" i="2"/>
  <c r="BG108" i="2"/>
  <c r="BQ107" i="2"/>
  <c r="BV108" i="2"/>
  <c r="BL108" i="2"/>
  <c r="BG107" i="2"/>
  <c r="BQ108" i="2"/>
  <c r="BZ108" i="2"/>
  <c r="AM111" i="2"/>
  <c r="AN109" i="2"/>
  <c r="AP109" i="2" s="1"/>
  <c r="AR109" i="2" s="1"/>
  <c r="BG109" i="2"/>
  <c r="AU110" i="2"/>
  <c r="AU109" i="2"/>
  <c r="BQ110" i="2"/>
  <c r="BL109" i="2"/>
  <c r="BL110" i="2"/>
  <c r="BZ109" i="2"/>
  <c r="BV110" i="2" l="1"/>
  <c r="BQ109" i="2"/>
  <c r="BA109" i="2"/>
  <c r="BG110" i="2"/>
  <c r="BC110" i="2"/>
  <c r="BV109" i="2"/>
  <c r="BZ110" i="2"/>
  <c r="AM118" i="2"/>
  <c r="AN111" i="2"/>
  <c r="BA111" i="2" s="1"/>
  <c r="AP111" i="2" l="1"/>
  <c r="BL111" i="2" s="1"/>
  <c r="BL112" i="2"/>
  <c r="AU111" i="2"/>
  <c r="AR111" i="2"/>
  <c r="BZ112" i="2"/>
  <c r="BQ112" i="2"/>
  <c r="AU112" i="2"/>
  <c r="BG111" i="2"/>
  <c r="AN118" i="2"/>
  <c r="BA118" i="2" s="1"/>
  <c r="AM120" i="2"/>
  <c r="BG112" i="2"/>
  <c r="BV111" i="2" l="1"/>
  <c r="BC112" i="2"/>
  <c r="BV112" i="2"/>
  <c r="BZ111" i="2"/>
  <c r="BQ111" i="2"/>
  <c r="AP118" i="2"/>
  <c r="BL119" i="2" s="1"/>
  <c r="AN120" i="2"/>
  <c r="BA120" i="2" s="1"/>
  <c r="AM122" i="2"/>
  <c r="BV118" i="2" l="1"/>
  <c r="BQ119" i="2"/>
  <c r="BL118" i="2"/>
  <c r="BC119" i="2"/>
  <c r="BZ119" i="2"/>
  <c r="AU119" i="2"/>
  <c r="BZ118" i="2"/>
  <c r="BV119" i="2"/>
  <c r="BQ118" i="2"/>
  <c r="AR118" i="2"/>
  <c r="BG119" i="2"/>
  <c r="AU118" i="2"/>
  <c r="BG118" i="2"/>
  <c r="AP120" i="2"/>
  <c r="AU120" i="2" s="1"/>
  <c r="AM124" i="2"/>
  <c r="AN122" i="2"/>
  <c r="AP122" i="2" s="1"/>
  <c r="BL122" i="2" s="1"/>
  <c r="BA122" i="2"/>
  <c r="BZ122" i="2"/>
  <c r="BV122" i="2" l="1"/>
  <c r="BL121" i="2"/>
  <c r="BZ120" i="2"/>
  <c r="BC121" i="2"/>
  <c r="BQ120" i="2"/>
  <c r="BV120" i="2"/>
  <c r="BG120" i="2"/>
  <c r="BQ121" i="2"/>
  <c r="BG121" i="2"/>
  <c r="BV121" i="2"/>
  <c r="AU121" i="2"/>
  <c r="BZ121" i="2"/>
  <c r="AR120" i="2"/>
  <c r="BL120" i="2"/>
  <c r="BC123" i="2"/>
  <c r="BZ123" i="2"/>
  <c r="BL123" i="2"/>
  <c r="BG123" i="2"/>
  <c r="BG122" i="2"/>
  <c r="BV123" i="2"/>
  <c r="BQ123" i="2"/>
  <c r="AR122" i="2"/>
  <c r="AU123" i="2"/>
  <c r="AU122" i="2"/>
  <c r="AN124" i="2"/>
  <c r="AP124" i="2" s="1"/>
  <c r="BV124" i="2" s="1"/>
  <c r="AM126" i="2"/>
  <c r="BQ122" i="2"/>
  <c r="BZ124" i="2" l="1"/>
  <c r="BC125" i="2"/>
  <c r="BL124" i="2"/>
  <c r="AU124" i="2"/>
  <c r="BQ124" i="2"/>
  <c r="BG125" i="2"/>
  <c r="AR124" i="2"/>
  <c r="BZ125" i="2"/>
  <c r="AU125" i="2"/>
  <c r="BG124" i="2"/>
  <c r="BV125" i="2"/>
  <c r="BL125" i="2"/>
  <c r="BQ125" i="2"/>
  <c r="AN126" i="2"/>
  <c r="BA126" i="2" s="1"/>
  <c r="AM128" i="2"/>
  <c r="AP126" i="2"/>
  <c r="BV127" i="2" s="1"/>
  <c r="BL126" i="2"/>
  <c r="BL127" i="2"/>
  <c r="BG126" i="2"/>
  <c r="BA124" i="2"/>
  <c r="BG127" i="2" l="1"/>
  <c r="BC127" i="2"/>
  <c r="AU127" i="2"/>
  <c r="AR126" i="2"/>
  <c r="BZ126" i="2"/>
  <c r="BQ127" i="2"/>
  <c r="AU126" i="2"/>
  <c r="BQ126" i="2"/>
  <c r="BZ127" i="2"/>
  <c r="AM130" i="2"/>
  <c r="AN128" i="2"/>
  <c r="AP128" i="2" s="1"/>
  <c r="BV129" i="2" s="1"/>
  <c r="BC129" i="2"/>
  <c r="BV126" i="2"/>
  <c r="BA128" i="2" l="1"/>
  <c r="BQ128" i="2"/>
  <c r="BG128" i="2"/>
  <c r="AR128" i="2"/>
  <c r="BG129" i="2"/>
  <c r="AU128" i="2"/>
  <c r="BL128" i="2"/>
  <c r="BQ129" i="2"/>
  <c r="BV128" i="2"/>
  <c r="AU129" i="2"/>
  <c r="BZ129" i="2"/>
  <c r="BZ128" i="2"/>
  <c r="BL129" i="2"/>
  <c r="AM132" i="2"/>
  <c r="AN130" i="2"/>
  <c r="BA130" i="2" s="1"/>
  <c r="AP130" i="2"/>
  <c r="BC131" i="2" s="1"/>
  <c r="BG130" i="2" l="1"/>
  <c r="AR130" i="2"/>
  <c r="AU130" i="2"/>
  <c r="BL130" i="2"/>
  <c r="BQ130" i="2"/>
  <c r="BV130" i="2"/>
  <c r="BZ131" i="2"/>
  <c r="BV131" i="2"/>
  <c r="AU131" i="2"/>
  <c r="BQ131" i="2"/>
  <c r="BG131" i="2"/>
  <c r="BL131" i="2"/>
  <c r="AM134" i="2"/>
  <c r="AN132" i="2"/>
  <c r="AP132" i="2" s="1"/>
  <c r="BQ132" i="2" s="1"/>
  <c r="BA132" i="2"/>
  <c r="BZ130" i="2"/>
  <c r="AU132" i="2" l="1"/>
  <c r="AR132" i="2"/>
  <c r="BC133" i="2"/>
  <c r="BV133" i="2"/>
  <c r="BG133" i="2"/>
  <c r="BL133" i="2"/>
  <c r="AU133" i="2"/>
  <c r="BZ132" i="2"/>
  <c r="BG132" i="2"/>
  <c r="BV132" i="2"/>
  <c r="BZ133" i="2"/>
  <c r="BQ133" i="2"/>
  <c r="BL132" i="2"/>
  <c r="AN134" i="2"/>
  <c r="AP134" i="2" s="1"/>
  <c r="BQ134" i="2" s="1"/>
  <c r="AM136" i="2"/>
  <c r="BA134" i="2"/>
  <c r="BG134" i="2" l="1"/>
  <c r="BZ134" i="2"/>
  <c r="BL135" i="2"/>
  <c r="AU135" i="2"/>
  <c r="BC135" i="2"/>
  <c r="BV135" i="2"/>
  <c r="AU134" i="2"/>
  <c r="AR134" i="2"/>
  <c r="BV134" i="2"/>
  <c r="BZ135" i="2"/>
  <c r="BL134" i="2"/>
  <c r="BG135" i="2"/>
  <c r="BQ135" i="2"/>
  <c r="AM138" i="2"/>
  <c r="AN136" i="2"/>
  <c r="AP136" i="2" s="1"/>
  <c r="AU136" i="2" s="1"/>
  <c r="BQ136" i="2" l="1"/>
  <c r="AU137" i="2"/>
  <c r="BV136" i="2"/>
  <c r="BL137" i="2"/>
  <c r="BZ137" i="2"/>
  <c r="AR136" i="2"/>
  <c r="BV137" i="2"/>
  <c r="BL136" i="2"/>
  <c r="BC137" i="2"/>
  <c r="BG136" i="2"/>
  <c r="BZ136" i="2"/>
  <c r="BG137" i="2"/>
  <c r="BQ137" i="2"/>
  <c r="AM140" i="2"/>
  <c r="AN138" i="2"/>
  <c r="BA138" i="2" s="1"/>
  <c r="BA136" i="2"/>
  <c r="AM142" i="2" l="1"/>
  <c r="AN140" i="2"/>
  <c r="AP140" i="2"/>
  <c r="BL141" i="2" s="1"/>
  <c r="BA140" i="2"/>
  <c r="AP138" i="2"/>
  <c r="AR140" i="2" l="1"/>
  <c r="BQ141" i="2"/>
  <c r="BG141" i="2"/>
  <c r="BV140" i="2"/>
  <c r="BZ140" i="2"/>
  <c r="BC141" i="2"/>
  <c r="BV141" i="2"/>
  <c r="BL140" i="2"/>
  <c r="BQ140" i="2"/>
  <c r="BG140" i="2"/>
  <c r="BZ141" i="2"/>
  <c r="BZ138" i="2"/>
  <c r="BZ139" i="2"/>
  <c r="BG139" i="2"/>
  <c r="BG138" i="2"/>
  <c r="AU139" i="2"/>
  <c r="BV138" i="2"/>
  <c r="AR138" i="2"/>
  <c r="BL139" i="2"/>
  <c r="AU138" i="2"/>
  <c r="BV139" i="2"/>
  <c r="BC139" i="2"/>
  <c r="BL138" i="2"/>
  <c r="BQ139" i="2"/>
  <c r="BQ138" i="2"/>
  <c r="AU140" i="2"/>
  <c r="AU141" i="2"/>
  <c r="AN142" i="2"/>
  <c r="AP142" i="2" s="1"/>
  <c r="AM144" i="2"/>
  <c r="BL143" i="2" l="1"/>
  <c r="BQ142" i="2"/>
  <c r="BV143" i="2"/>
  <c r="BG142" i="2"/>
  <c r="AR142" i="2"/>
  <c r="BZ143" i="2"/>
  <c r="BQ143" i="2"/>
  <c r="BZ142" i="2"/>
  <c r="BV142" i="2"/>
  <c r="BG143" i="2"/>
  <c r="BL142" i="2"/>
  <c r="BC143" i="2"/>
  <c r="AU142" i="2"/>
  <c r="AU143" i="2"/>
  <c r="BA142" i="2"/>
  <c r="AN144" i="2"/>
  <c r="AP144" i="2" s="1"/>
  <c r="BV145" i="2" s="1"/>
  <c r="AM146" i="2"/>
  <c r="BA144" i="2"/>
  <c r="BL144" i="2" l="1"/>
  <c r="BC145" i="2"/>
  <c r="BL145" i="2"/>
  <c r="BV144" i="2"/>
  <c r="AU144" i="2"/>
  <c r="BG145" i="2"/>
  <c r="AU145" i="2"/>
  <c r="BQ145" i="2"/>
  <c r="BZ144" i="2"/>
  <c r="BZ145" i="2"/>
  <c r="AR144" i="2"/>
  <c r="AN146" i="2"/>
  <c r="AP146" i="2" s="1"/>
  <c r="AR146" i="2" s="1"/>
  <c r="AM148" i="2"/>
  <c r="BG144" i="2"/>
  <c r="BQ144" i="2"/>
  <c r="BA146" i="2" l="1"/>
  <c r="BL146" i="2"/>
  <c r="BG147" i="2"/>
  <c r="BZ147" i="2"/>
  <c r="BV146" i="2"/>
  <c r="BL147" i="2"/>
  <c r="BQ146" i="2"/>
  <c r="BV147" i="2"/>
  <c r="BC147" i="2"/>
  <c r="AU146" i="2"/>
  <c r="BQ147" i="2"/>
  <c r="BG146" i="2"/>
  <c r="BZ146" i="2"/>
  <c r="AU147" i="2"/>
  <c r="AN148" i="2"/>
  <c r="BA148" i="2" s="1"/>
  <c r="AM150" i="2"/>
  <c r="AP148" i="2"/>
  <c r="BZ148" i="2" s="1"/>
  <c r="BZ149" i="2"/>
  <c r="BL148" i="2"/>
  <c r="BG149" i="2" l="1"/>
  <c r="BQ149" i="2"/>
  <c r="AU148" i="2"/>
  <c r="BG148" i="2"/>
  <c r="BC149" i="2"/>
  <c r="BL149" i="2"/>
  <c r="AR148" i="2"/>
  <c r="AU149" i="2"/>
  <c r="BV149" i="2"/>
  <c r="BQ148" i="2"/>
  <c r="AM152" i="2"/>
  <c r="AN150" i="2"/>
  <c r="BA150" i="2" s="1"/>
  <c r="BV148" i="2"/>
  <c r="AN152" i="2" l="1"/>
  <c r="BA152" i="2" s="1"/>
  <c r="AM154" i="2"/>
  <c r="AP150" i="2"/>
  <c r="BQ150" i="2" l="1"/>
  <c r="BC151" i="2"/>
  <c r="AU151" i="2"/>
  <c r="BQ151" i="2"/>
  <c r="BG151" i="2"/>
  <c r="BV151" i="2"/>
  <c r="BZ151" i="2"/>
  <c r="BL151" i="2"/>
  <c r="BG150" i="2"/>
  <c r="BV150" i="2"/>
  <c r="AR150" i="2"/>
  <c r="AU150" i="2"/>
  <c r="BZ150" i="2"/>
  <c r="BL150" i="2"/>
  <c r="AN154" i="2"/>
  <c r="AP154" i="2" s="1"/>
  <c r="BQ155" i="2" s="1"/>
  <c r="AM156" i="2"/>
  <c r="BV155" i="2"/>
  <c r="BC155" i="2"/>
  <c r="BQ154" i="2"/>
  <c r="BA154" i="2"/>
  <c r="BZ155" i="2"/>
  <c r="BL155" i="2"/>
  <c r="AP152" i="2"/>
  <c r="AU155" i="2" l="1"/>
  <c r="BG154" i="2"/>
  <c r="BL154" i="2"/>
  <c r="BV154" i="2"/>
  <c r="AU154" i="2"/>
  <c r="BZ154" i="2"/>
  <c r="AR154" i="2"/>
  <c r="BV152" i="2"/>
  <c r="BQ152" i="2"/>
  <c r="BZ152" i="2"/>
  <c r="BL153" i="2"/>
  <c r="BL152" i="2"/>
  <c r="AU153" i="2"/>
  <c r="BG153" i="2"/>
  <c r="BV153" i="2"/>
  <c r="AU152" i="2"/>
  <c r="AR152" i="2"/>
  <c r="BG152" i="2"/>
  <c r="BQ153" i="2"/>
  <c r="BC153" i="2"/>
  <c r="BZ153" i="2"/>
  <c r="AN156" i="2"/>
  <c r="AP156" i="2" s="1"/>
  <c r="BC157" i="2" s="1"/>
  <c r="AM158" i="2"/>
  <c r="BG155" i="2"/>
  <c r="BZ156" i="2" l="1"/>
  <c r="AU157" i="2"/>
  <c r="BG156" i="2"/>
  <c r="BZ157" i="2"/>
  <c r="BG157" i="2"/>
  <c r="BL157" i="2"/>
  <c r="AR156" i="2"/>
  <c r="BQ157" i="2"/>
  <c r="BV157" i="2"/>
  <c r="AU156" i="2"/>
  <c r="BL156" i="2"/>
  <c r="AN158" i="2"/>
  <c r="AP158" i="2" s="1"/>
  <c r="BV158" i="2" s="1"/>
  <c r="AM160" i="2"/>
  <c r="BQ156" i="2"/>
  <c r="BA156" i="2"/>
  <c r="BV156" i="2"/>
  <c r="AU159" i="2" l="1"/>
  <c r="BQ159" i="2"/>
  <c r="BA158" i="2"/>
  <c r="AU158" i="2"/>
  <c r="BL158" i="2"/>
  <c r="BC159" i="2"/>
  <c r="BG158" i="2"/>
  <c r="BV159" i="2"/>
  <c r="BZ158" i="2"/>
  <c r="BL159" i="2"/>
  <c r="BZ159" i="2"/>
  <c r="BG159" i="2"/>
  <c r="BQ158" i="2"/>
  <c r="AR158" i="2"/>
  <c r="AN160" i="2"/>
  <c r="BA160" i="2" s="1"/>
  <c r="AM167" i="2"/>
  <c r="AN167" i="2" l="1"/>
  <c r="AP167" i="2" s="1"/>
  <c r="BV167" i="2" s="1"/>
  <c r="BA167" i="2"/>
  <c r="AM169" i="2"/>
  <c r="AP160" i="2"/>
  <c r="BG167" i="2" l="1"/>
  <c r="BV168" i="2"/>
  <c r="BL168" i="2"/>
  <c r="BL167" i="2"/>
  <c r="BG168" i="2"/>
  <c r="AU167" i="2"/>
  <c r="BZ168" i="2"/>
  <c r="BQ167" i="2"/>
  <c r="AU168" i="2"/>
  <c r="BC168" i="2"/>
  <c r="BQ168" i="2"/>
  <c r="BZ167" i="2"/>
  <c r="AR167" i="2"/>
  <c r="BG161" i="2"/>
  <c r="BV160" i="2"/>
  <c r="BL160" i="2"/>
  <c r="BZ161" i="2"/>
  <c r="BL161" i="2"/>
  <c r="BV161" i="2"/>
  <c r="AU160" i="2"/>
  <c r="AU161" i="2"/>
  <c r="BQ161" i="2"/>
  <c r="BC161" i="2"/>
  <c r="BG160" i="2"/>
  <c r="BZ160" i="2"/>
  <c r="BQ160" i="2"/>
  <c r="AR160" i="2"/>
  <c r="AN169" i="2"/>
  <c r="AP169" i="2" s="1"/>
  <c r="BC170" i="2" s="1"/>
  <c r="AM171" i="2"/>
  <c r="BL169" i="2"/>
  <c r="BV170" i="2"/>
  <c r="BL170" i="2"/>
  <c r="BV169" i="2"/>
  <c r="BG170" i="2"/>
  <c r="BZ170" i="2"/>
  <c r="AU170" i="2"/>
  <c r="BG169" i="2" l="1"/>
  <c r="AU169" i="2"/>
  <c r="BQ170" i="2"/>
  <c r="BQ169" i="2"/>
  <c r="AM173" i="2"/>
  <c r="AN171" i="2"/>
  <c r="BA171" i="2" s="1"/>
  <c r="BZ169" i="2"/>
  <c r="BA169" i="2"/>
  <c r="AR169" i="2"/>
  <c r="AP171" i="2" l="1"/>
  <c r="BG171" i="2" s="1"/>
  <c r="AN173" i="2"/>
  <c r="BA173" i="2"/>
  <c r="AP173" i="2"/>
  <c r="AU173" i="2" s="1"/>
  <c r="AM175" i="2"/>
  <c r="BC172" i="2" l="1"/>
  <c r="AU172" i="2"/>
  <c r="AR171" i="2"/>
  <c r="BV172" i="2"/>
  <c r="AU171" i="2"/>
  <c r="BZ171" i="2"/>
  <c r="BQ172" i="2"/>
  <c r="BG172" i="2"/>
  <c r="BZ172" i="2"/>
  <c r="BQ171" i="2"/>
  <c r="BL172" i="2"/>
  <c r="BL171" i="2"/>
  <c r="BV171" i="2"/>
  <c r="AU174" i="2"/>
  <c r="BG173" i="2"/>
  <c r="BZ173" i="2"/>
  <c r="BV174" i="2"/>
  <c r="BL174" i="2"/>
  <c r="BL173" i="2"/>
  <c r="BC174" i="2"/>
  <c r="BV173" i="2"/>
  <c r="BQ173" i="2"/>
  <c r="BG174" i="2"/>
  <c r="AM177" i="2"/>
  <c r="AN175" i="2"/>
  <c r="AP175" i="2" s="1"/>
  <c r="BC176" i="2" s="1"/>
  <c r="BZ174" i="2"/>
  <c r="BQ174" i="2"/>
  <c r="AR173" i="2"/>
  <c r="AU175" i="2" l="1"/>
  <c r="BV176" i="2"/>
  <c r="BQ175" i="2"/>
  <c r="BZ176" i="2"/>
  <c r="BZ175" i="2"/>
  <c r="BG176" i="2"/>
  <c r="BG175" i="2"/>
  <c r="BQ176" i="2"/>
  <c r="BV175" i="2"/>
  <c r="AR175" i="2"/>
  <c r="AU176" i="2"/>
  <c r="BL176" i="2"/>
  <c r="BL175" i="2"/>
  <c r="BA175" i="2"/>
  <c r="AN177" i="2"/>
  <c r="AP177" i="2" s="1"/>
  <c r="BG178" i="2" s="1"/>
  <c r="AM179" i="2"/>
  <c r="BA177" i="2"/>
  <c r="BQ178" i="2" l="1"/>
  <c r="AU178" i="2"/>
  <c r="BC178" i="2"/>
  <c r="BV178" i="2"/>
  <c r="BZ177" i="2"/>
  <c r="AU177" i="2"/>
  <c r="BG177" i="2"/>
  <c r="BL177" i="2"/>
  <c r="BV177" i="2"/>
  <c r="AR177" i="2"/>
  <c r="BZ178" i="2"/>
  <c r="BQ177" i="2"/>
  <c r="AM181" i="2"/>
  <c r="AN179" i="2"/>
  <c r="AP179" i="2" s="1"/>
  <c r="BZ180" i="2" s="1"/>
  <c r="AU179" i="2"/>
  <c r="BQ179" i="2"/>
  <c r="BG180" i="2"/>
  <c r="BG179" i="2"/>
  <c r="BV180" i="2"/>
  <c r="BL179" i="2"/>
  <c r="BV179" i="2"/>
  <c r="BL178" i="2"/>
  <c r="AR179" i="2" l="1"/>
  <c r="BC180" i="2"/>
  <c r="BA179" i="2"/>
  <c r="BZ179" i="2"/>
  <c r="BQ180" i="2"/>
  <c r="AU180" i="2"/>
  <c r="BL180" i="2"/>
  <c r="AM183" i="2"/>
  <c r="AN181" i="2"/>
  <c r="BA181" i="2" s="1"/>
  <c r="AP181" i="2" l="1"/>
  <c r="AN183" i="2"/>
  <c r="AP183" i="2" s="1"/>
  <c r="BV183" i="2" s="1"/>
  <c r="AM185" i="2"/>
  <c r="BA183" i="2"/>
  <c r="BC184" i="2"/>
  <c r="BV184" i="2"/>
  <c r="BZ184" i="2"/>
  <c r="BZ183" i="2"/>
  <c r="AU184" i="2"/>
  <c r="AU183" i="2"/>
  <c r="BG183" i="2"/>
  <c r="BL184" i="2" l="1"/>
  <c r="BG184" i="2"/>
  <c r="BL183" i="2"/>
  <c r="AR183" i="2"/>
  <c r="BQ183" i="2"/>
  <c r="BQ184" i="2"/>
  <c r="AN185" i="2"/>
  <c r="BA185" i="2" s="1"/>
  <c r="AP185" i="2"/>
  <c r="BQ185" i="2" s="1"/>
  <c r="AM187" i="2"/>
  <c r="BV186" i="2"/>
  <c r="BG185" i="2"/>
  <c r="BG181" i="2"/>
  <c r="BQ182" i="2"/>
  <c r="BG182" i="2"/>
  <c r="BV181" i="2"/>
  <c r="BQ181" i="2"/>
  <c r="BV182" i="2"/>
  <c r="BZ181" i="2"/>
  <c r="AU182" i="2"/>
  <c r="AU181" i="2"/>
  <c r="BZ182" i="2"/>
  <c r="BC182" i="2"/>
  <c r="BL181" i="2"/>
  <c r="BL182" i="2"/>
  <c r="AR181" i="2"/>
  <c r="BL185" i="2" l="1"/>
  <c r="BZ185" i="2"/>
  <c r="AR185" i="2"/>
  <c r="BC186" i="2"/>
  <c r="AU186" i="2"/>
  <c r="BG186" i="2"/>
  <c r="BL186" i="2"/>
  <c r="AU185" i="2"/>
  <c r="BZ186" i="2"/>
  <c r="BQ186" i="2"/>
  <c r="AN187" i="2"/>
  <c r="BA187" i="2" s="1"/>
  <c r="AM189" i="2"/>
  <c r="BV185" i="2"/>
  <c r="AP187" i="2" l="1"/>
  <c r="BZ188" i="2" s="1"/>
  <c r="AR187" i="2"/>
  <c r="BQ188" i="2"/>
  <c r="AU187" i="2"/>
  <c r="BC188" i="2"/>
  <c r="BG188" i="2"/>
  <c r="BV188" i="2"/>
  <c r="BZ187" i="2"/>
  <c r="BV187" i="2"/>
  <c r="BG187" i="2"/>
  <c r="BL187" i="2"/>
  <c r="BL188" i="2"/>
  <c r="AU188" i="2"/>
  <c r="BQ187" i="2"/>
  <c r="AM191" i="2"/>
  <c r="AN189" i="2"/>
  <c r="BA189" i="2" s="1"/>
  <c r="AP189" i="2" l="1"/>
  <c r="AN191" i="2"/>
  <c r="AP191" i="2" s="1"/>
  <c r="AM193" i="2"/>
  <c r="BQ191" i="2" l="1"/>
  <c r="BL192" i="2"/>
  <c r="BL191" i="2"/>
  <c r="BG191" i="2"/>
  <c r="BZ192" i="2"/>
  <c r="AR191" i="2"/>
  <c r="BC192" i="2"/>
  <c r="BZ191" i="2"/>
  <c r="BG192" i="2"/>
  <c r="BV192" i="2"/>
  <c r="BQ192" i="2"/>
  <c r="AU192" i="2"/>
  <c r="BV191" i="2"/>
  <c r="AU191" i="2"/>
  <c r="AM195" i="2"/>
  <c r="AN193" i="2"/>
  <c r="AP193" i="2" s="1"/>
  <c r="BL193" i="2" s="1"/>
  <c r="BQ194" i="2"/>
  <c r="BQ193" i="2"/>
  <c r="BL194" i="2"/>
  <c r="AR193" i="2"/>
  <c r="BC194" i="2"/>
  <c r="BA191" i="2"/>
  <c r="BV190" i="2"/>
  <c r="AR189" i="2"/>
  <c r="BL190" i="2"/>
  <c r="BV189" i="2"/>
  <c r="BL189" i="2"/>
  <c r="BG189" i="2"/>
  <c r="BG190" i="2"/>
  <c r="BC190" i="2"/>
  <c r="BQ189" i="2"/>
  <c r="BQ190" i="2"/>
  <c r="BZ189" i="2"/>
  <c r="AU190" i="2"/>
  <c r="AU189" i="2"/>
  <c r="BZ190" i="2"/>
  <c r="BZ194" i="2" l="1"/>
  <c r="BV193" i="2"/>
  <c r="BG194" i="2"/>
  <c r="AU194" i="2"/>
  <c r="BG193" i="2"/>
  <c r="BV194" i="2"/>
  <c r="AM197" i="2"/>
  <c r="AN195" i="2"/>
  <c r="AP195" i="2" s="1"/>
  <c r="BA195" i="2"/>
  <c r="AU193" i="2"/>
  <c r="BA193" i="2"/>
  <c r="BZ193" i="2"/>
  <c r="BV195" i="2" l="1"/>
  <c r="BQ196" i="2"/>
  <c r="BZ196" i="2"/>
  <c r="AU196" i="2"/>
  <c r="AU195" i="2"/>
  <c r="BG195" i="2"/>
  <c r="AR195" i="2"/>
  <c r="BV196" i="2"/>
  <c r="BL196" i="2"/>
  <c r="BC196" i="2"/>
  <c r="BZ195" i="2"/>
  <c r="BG196" i="2"/>
  <c r="BQ195" i="2"/>
  <c r="BL195" i="2"/>
  <c r="AM199" i="2"/>
  <c r="AN197" i="2"/>
  <c r="AP197" i="2" s="1"/>
  <c r="BZ198" i="2" s="1"/>
  <c r="BA197" i="2"/>
  <c r="BC198" i="2"/>
  <c r="BL197" i="2"/>
  <c r="BV197" i="2"/>
  <c r="AU197" i="2"/>
  <c r="BZ197" i="2"/>
  <c r="BG197" i="2" l="1"/>
  <c r="AR197" i="2"/>
  <c r="BG198" i="2"/>
  <c r="BQ197" i="2"/>
  <c r="BL198" i="2"/>
  <c r="BQ198" i="2"/>
  <c r="AU198" i="2"/>
  <c r="AN199" i="2"/>
  <c r="BA199" i="2" s="1"/>
  <c r="AM201" i="2"/>
  <c r="BV198" i="2"/>
  <c r="AM203" i="2" l="1"/>
  <c r="AN201" i="2"/>
  <c r="AP201" i="2" s="1"/>
  <c r="AP199" i="2"/>
  <c r="BA201" i="2" l="1"/>
  <c r="BL202" i="2"/>
  <c r="BG201" i="2"/>
  <c r="AU201" i="2"/>
  <c r="BC202" i="2"/>
  <c r="BV202" i="2"/>
  <c r="BV201" i="2"/>
  <c r="BZ202" i="2"/>
  <c r="BL201" i="2"/>
  <c r="BZ201" i="2"/>
  <c r="AU202" i="2"/>
  <c r="BQ201" i="2"/>
  <c r="AR201" i="2"/>
  <c r="BG202" i="2"/>
  <c r="BQ202" i="2"/>
  <c r="BL200" i="2"/>
  <c r="BZ199" i="2"/>
  <c r="BQ200" i="2"/>
  <c r="BZ200" i="2"/>
  <c r="BC200" i="2"/>
  <c r="AU199" i="2"/>
  <c r="BQ199" i="2"/>
  <c r="BV199" i="2"/>
  <c r="BV200" i="2"/>
  <c r="BG200" i="2"/>
  <c r="BL199" i="2"/>
  <c r="AU200" i="2"/>
  <c r="AR199" i="2"/>
  <c r="BG199" i="2"/>
  <c r="AN203" i="2"/>
  <c r="AP203" i="2" s="1"/>
  <c r="BG204" i="2" s="1"/>
  <c r="AM205" i="2"/>
  <c r="BV204" i="2"/>
  <c r="BZ203" i="2"/>
  <c r="BC204" i="2"/>
  <c r="BQ203" i="2" l="1"/>
  <c r="AR203" i="2"/>
  <c r="BG203" i="2"/>
  <c r="AU204" i="2"/>
  <c r="BL204" i="2"/>
  <c r="BV203" i="2"/>
  <c r="BL203" i="2"/>
  <c r="AU203" i="2"/>
  <c r="AM207" i="2"/>
  <c r="AN205" i="2"/>
  <c r="AP205" i="2" s="1"/>
  <c r="BV205" i="2" s="1"/>
  <c r="BL205" i="2"/>
  <c r="BQ205" i="2"/>
  <c r="BZ204" i="2"/>
  <c r="BQ204" i="2"/>
  <c r="BA203" i="2"/>
  <c r="BZ206" i="2" l="1"/>
  <c r="BL206" i="2"/>
  <c r="BZ205" i="2"/>
  <c r="BV206" i="2"/>
  <c r="AU205" i="2"/>
  <c r="BG206" i="2"/>
  <c r="BQ206" i="2"/>
  <c r="AR205" i="2"/>
  <c r="BG205" i="2"/>
  <c r="AU206" i="2"/>
  <c r="BA205" i="2"/>
  <c r="BC206" i="2"/>
  <c r="AM209" i="2"/>
  <c r="AN207" i="2"/>
  <c r="BA207" i="2" s="1"/>
  <c r="AN209" i="2" l="1"/>
  <c r="BA209" i="2" s="1"/>
  <c r="AP209" i="2"/>
  <c r="BL209" i="2" s="1"/>
  <c r="BV209" i="2"/>
  <c r="BC210" i="2"/>
  <c r="AU210" i="2"/>
  <c r="AU209" i="2"/>
  <c r="AR209" i="2"/>
  <c r="BQ209" i="2"/>
  <c r="BL210" i="2"/>
  <c r="BG209" i="2"/>
  <c r="BV210" i="2"/>
  <c r="AP207" i="2"/>
  <c r="BQ210" i="2" l="1"/>
  <c r="BZ209" i="2"/>
  <c r="BZ210" i="2"/>
  <c r="BG210" i="2"/>
  <c r="BQ207" i="2"/>
  <c r="BL208" i="2"/>
  <c r="BZ208" i="2"/>
  <c r="BV207" i="2"/>
  <c r="AU207" i="2"/>
  <c r="BC208" i="2"/>
  <c r="BG208" i="2"/>
  <c r="AR207" i="2"/>
  <c r="BV208" i="2"/>
  <c r="BG207" i="2"/>
  <c r="BL207" i="2"/>
  <c r="BQ208" i="2"/>
  <c r="AU208" i="2"/>
  <c r="BZ20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E6" authorId="0" shapeId="0" xr:uid="{C644F4F1-0E93-416B-AFA2-53967A195D9D}">
      <text>
        <r>
          <rPr>
            <sz val="9"/>
            <rFont val="ＭＳ Ｐゴシック"/>
            <family val="3"/>
          </rPr>
          <t xml:space="preserve">大学・高等学校をここに記入
一般は空欄
</t>
        </r>
      </text>
    </comment>
    <comment ref="D15" authorId="0" shapeId="0" xr:uid="{C4FD9A73-C994-46E7-B296-D43DE050E8AC}">
      <text>
        <r>
          <rPr>
            <sz val="9"/>
            <rFont val="ＭＳ Ｐゴシック"/>
            <family val="3"/>
          </rPr>
          <t>区分を
一般・高校・中学の中から必ず選択。申込一覧表に赤表示が出る原因となります。</t>
        </r>
      </text>
    </comment>
  </commentList>
</comments>
</file>

<file path=xl/sharedStrings.xml><?xml version="1.0" encoding="utf-8"?>
<sst xmlns="http://schemas.openxmlformats.org/spreadsheetml/2006/main" count="5659" uniqueCount="737">
  <si>
    <t>責任者情報の入力(「申込一覧表」シート)</t>
    <rPh sb="0" eb="3">
      <t>セキニンシャ</t>
    </rPh>
    <rPh sb="3" eb="5">
      <t>ジョウホウ</t>
    </rPh>
    <rPh sb="6" eb="8">
      <t>ニュウリョク</t>
    </rPh>
    <phoneticPr fontId="14"/>
  </si>
  <si>
    <t>　以降は各セルごとにヒントが表示されますので参考にしてください。</t>
  </si>
  <si>
    <t>　責任者氏名は所属シートの陸上競技担当者名から自動表示されます。</t>
    <rPh sb="1" eb="4">
      <t>セキニンシャ</t>
    </rPh>
    <rPh sb="4" eb="6">
      <t>シメイ</t>
    </rPh>
    <rPh sb="7" eb="9">
      <t>ショゾク</t>
    </rPh>
    <rPh sb="13" eb="15">
      <t>リクジョウ</t>
    </rPh>
    <rPh sb="15" eb="17">
      <t>キョウギ</t>
    </rPh>
    <rPh sb="17" eb="19">
      <t>タントウ</t>
    </rPh>
    <rPh sb="19" eb="20">
      <t>シャ</t>
    </rPh>
    <rPh sb="20" eb="21">
      <t>メイ</t>
    </rPh>
    <rPh sb="23" eb="25">
      <t>ジドウ</t>
    </rPh>
    <rPh sb="25" eb="27">
      <t>ヒョウジ</t>
    </rPh>
    <phoneticPr fontId="14"/>
  </si>
  <si>
    <t>　E-mailアドレスが入力されていないと申込み不備がある場合に出場できなくなることがあります。</t>
    <rPh sb="12" eb="14">
      <t>ニュウリョク</t>
    </rPh>
    <rPh sb="21" eb="23">
      <t>モウシコ</t>
    </rPh>
    <rPh sb="24" eb="26">
      <t>フビ</t>
    </rPh>
    <rPh sb="29" eb="31">
      <t>バアイ</t>
    </rPh>
    <rPh sb="32" eb="34">
      <t>シュツジョウ</t>
    </rPh>
    <phoneticPr fontId="14"/>
  </si>
  <si>
    <t>所属データの入力(「所属データ」シート)　　　　　　　ここに入力すると申込書に表示されます。</t>
    <rPh sb="0" eb="2">
      <t>ショゾク</t>
    </rPh>
    <rPh sb="6" eb="8">
      <t>ニュウリョク</t>
    </rPh>
    <rPh sb="10" eb="12">
      <t>ショゾク</t>
    </rPh>
    <rPh sb="30" eb="32">
      <t>ニュウリョク</t>
    </rPh>
    <rPh sb="35" eb="38">
      <t>モウシコミショ</t>
    </rPh>
    <rPh sb="39" eb="41">
      <t>ヒョウジ</t>
    </rPh>
    <phoneticPr fontId="14"/>
  </si>
  <si>
    <t>　参加種目数分の参加料が自動計算されます。所属シートで区分を間違えると金額が合いません。</t>
    <rPh sb="1" eb="3">
      <t>サンカ</t>
    </rPh>
    <rPh sb="3" eb="5">
      <t>シュモク</t>
    </rPh>
    <rPh sb="5" eb="6">
      <t>スウ</t>
    </rPh>
    <rPh sb="6" eb="7">
      <t>ブン</t>
    </rPh>
    <rPh sb="8" eb="11">
      <t>サンカリョウ</t>
    </rPh>
    <rPh sb="12" eb="14">
      <t>ジドウ</t>
    </rPh>
    <rPh sb="14" eb="16">
      <t>ケイサン</t>
    </rPh>
    <rPh sb="21" eb="23">
      <t>ショゾク</t>
    </rPh>
    <rPh sb="27" eb="29">
      <t>クブン</t>
    </rPh>
    <rPh sb="30" eb="32">
      <t>マチガ</t>
    </rPh>
    <rPh sb="35" eb="37">
      <t>キンガク</t>
    </rPh>
    <rPh sb="38" eb="39">
      <t>ア</t>
    </rPh>
    <phoneticPr fontId="14"/>
  </si>
  <si>
    <t>　リレーは参加者にチームごとの記号A～Fを選択してください。(１チームだけのときはA)</t>
    <rPh sb="5" eb="8">
      <t>サンカシャ</t>
    </rPh>
    <rPh sb="15" eb="17">
      <t>キゴウ</t>
    </rPh>
    <rPh sb="21" eb="23">
      <t>センタク</t>
    </rPh>
    <phoneticPr fontId="14"/>
  </si>
  <si>
    <t>　リレーはチームごとの一番上の出場者だけ記録が入力してあれば結構です。</t>
    <rPh sb="11" eb="13">
      <t>イチバン</t>
    </rPh>
    <rPh sb="13" eb="14">
      <t>ウエ</t>
    </rPh>
    <rPh sb="15" eb="18">
      <t>シュツジョウシャ</t>
    </rPh>
    <rPh sb="20" eb="22">
      <t>キロク</t>
    </rPh>
    <rPh sb="23" eb="25">
      <t>ニュウリョク</t>
    </rPh>
    <rPh sb="30" eb="32">
      <t>ケッコウ</t>
    </rPh>
    <phoneticPr fontId="14"/>
  </si>
  <si>
    <t>63秒52→10352、60秒を越えるときは分表示</t>
    <rPh sb="2" eb="3">
      <t>ビョウ</t>
    </rPh>
    <rPh sb="14" eb="15">
      <t>ビョウ</t>
    </rPh>
    <rPh sb="16" eb="17">
      <t>コ</t>
    </rPh>
    <rPh sb="22" eb="23">
      <t>フン</t>
    </rPh>
    <rPh sb="23" eb="25">
      <t>ヒョウジ</t>
    </rPh>
    <phoneticPr fontId="14"/>
  </si>
  <si>
    <t>　出場しない人の分まで性別やナンバーカードを入力しないでください。</t>
    <rPh sb="1" eb="3">
      <t>シュツジョウ</t>
    </rPh>
    <rPh sb="6" eb="7">
      <t>ヒト</t>
    </rPh>
    <rPh sb="8" eb="9">
      <t>ブン</t>
    </rPh>
    <rPh sb="11" eb="13">
      <t>セイベツ</t>
    </rPh>
    <rPh sb="22" eb="24">
      <t>ニュウリョク</t>
    </rPh>
    <phoneticPr fontId="14"/>
  </si>
  <si>
    <t>　印刷は４頁８８人分できます。印刷プレビューで確認し、必要な頁だけ印刷してください。</t>
    <phoneticPr fontId="14"/>
  </si>
  <si>
    <t>問い合わせ</t>
    <rPh sb="0" eb="1">
      <t>ト</t>
    </rPh>
    <rPh sb="2" eb="3">
      <t>ア</t>
    </rPh>
    <phoneticPr fontId="14"/>
  </si>
  <si>
    <t>出場の可否等</t>
    <rPh sb="0" eb="2">
      <t>シュツジョウ</t>
    </rPh>
    <rPh sb="3" eb="5">
      <t>カヒ</t>
    </rPh>
    <rPh sb="5" eb="6">
      <t>トウ</t>
    </rPh>
    <phoneticPr fontId="14"/>
  </si>
  <si>
    <t>ファイルの入力等</t>
    <rPh sb="5" eb="7">
      <t>ニュウリョク</t>
    </rPh>
    <rPh sb="7" eb="8">
      <t>トウ</t>
    </rPh>
    <phoneticPr fontId="14"/>
  </si>
  <si>
    <t>大垣東高　進路指導部　高橋</t>
    <rPh sb="0" eb="4">
      <t>オオガキヒガシコウ</t>
    </rPh>
    <rPh sb="5" eb="7">
      <t>シンロ</t>
    </rPh>
    <rPh sb="7" eb="9">
      <t>シドウ</t>
    </rPh>
    <rPh sb="9" eb="10">
      <t>ブ</t>
    </rPh>
    <rPh sb="11" eb="13">
      <t>タカハシ</t>
    </rPh>
    <phoneticPr fontId="14"/>
  </si>
  <si>
    <t>西濃陸協　馬場</t>
    <rPh sb="0" eb="2">
      <t>セイノウ</t>
    </rPh>
    <rPh sb="2" eb="4">
      <t>リクキョウ</t>
    </rPh>
    <rPh sb="5" eb="7">
      <t>ババ</t>
    </rPh>
    <phoneticPr fontId="14"/>
  </si>
  <si>
    <t>０９０－１７４６－２３７８</t>
    <phoneticPr fontId="14"/>
  </si>
  <si>
    <t>０９０－７６７６－４２０８</t>
    <phoneticPr fontId="14"/>
  </si>
  <si>
    <t>※Firefoxによる送信はお避けください。データが壊れる時があります。</t>
    <rPh sb="11" eb="13">
      <t>ソウシン</t>
    </rPh>
    <rPh sb="15" eb="16">
      <t>サ</t>
    </rPh>
    <rPh sb="26" eb="27">
      <t>コワ</t>
    </rPh>
    <rPh sb="29" eb="30">
      <t>トキ</t>
    </rPh>
    <phoneticPr fontId="14"/>
  </si>
  <si>
    <r>
      <t>※Firefoxによる送信はお避けください。</t>
    </r>
    <r>
      <rPr>
        <sz val="8"/>
        <rFont val="ＭＳ Ｐゴシック"/>
        <family val="3"/>
      </rPr>
      <t>昨年度２団体のデータが壊れていました。</t>
    </r>
    <rPh sb="11" eb="13">
      <t>ソウシン</t>
    </rPh>
    <rPh sb="15" eb="16">
      <t>サ</t>
    </rPh>
    <rPh sb="22" eb="25">
      <t>サクネンド</t>
    </rPh>
    <rPh sb="26" eb="28">
      <t>ダンタイ</t>
    </rPh>
    <rPh sb="33" eb="34">
      <t>コワ</t>
    </rPh>
    <phoneticPr fontId="14"/>
  </si>
  <si>
    <t>学年</t>
  </si>
  <si>
    <t>性別</t>
  </si>
  <si>
    <t>種別</t>
    <rPh sb="0" eb="2">
      <t>シュベツ</t>
    </rPh>
    <phoneticPr fontId="14"/>
  </si>
  <si>
    <t>学校コード</t>
    <rPh sb="0" eb="2">
      <t>ガッコウ</t>
    </rPh>
    <phoneticPr fontId="14"/>
  </si>
  <si>
    <t>学校名</t>
    <rPh sb="0" eb="3">
      <t>ガッコウメイ</t>
    </rPh>
    <phoneticPr fontId="14"/>
  </si>
  <si>
    <t>郵便番号</t>
    <rPh sb="0" eb="2">
      <t>ユウビン</t>
    </rPh>
    <rPh sb="2" eb="4">
      <t>バンゴウ</t>
    </rPh>
    <phoneticPr fontId="14"/>
  </si>
  <si>
    <t>電話</t>
    <rPh sb="0" eb="2">
      <t>デンワ</t>
    </rPh>
    <phoneticPr fontId="14"/>
  </si>
  <si>
    <t>表示しない</t>
    <rPh sb="0" eb="2">
      <t>ヒョウジ</t>
    </rPh>
    <phoneticPr fontId="14"/>
  </si>
  <si>
    <t>入力しない</t>
    <rPh sb="0" eb="2">
      <t>ニュウリョク</t>
    </rPh>
    <phoneticPr fontId="14"/>
  </si>
  <si>
    <t>番号</t>
    <rPh sb="0" eb="2">
      <t>バンゴウ</t>
    </rPh>
    <phoneticPr fontId="14"/>
  </si>
  <si>
    <t>登録月日</t>
    <rPh sb="0" eb="2">
      <t>トウロク</t>
    </rPh>
    <rPh sb="2" eb="4">
      <t>ツキヒ</t>
    </rPh>
    <phoneticPr fontId="14"/>
  </si>
  <si>
    <t>登録番号</t>
    <rPh sb="0" eb="2">
      <t>トウロク</t>
    </rPh>
    <rPh sb="2" eb="4">
      <t>バンゴウ</t>
    </rPh>
    <phoneticPr fontId="14"/>
  </si>
  <si>
    <t>登録の種類</t>
    <rPh sb="0" eb="2">
      <t>トウロク</t>
    </rPh>
    <rPh sb="3" eb="5">
      <t>シュルイ</t>
    </rPh>
    <phoneticPr fontId="14"/>
  </si>
  <si>
    <t>氏名</t>
    <rPh sb="0" eb="2">
      <t>シメイ</t>
    </rPh>
    <phoneticPr fontId="14"/>
  </si>
  <si>
    <t>フリガナ</t>
    <phoneticPr fontId="14"/>
  </si>
  <si>
    <t>学年</t>
    <rPh sb="0" eb="2">
      <t>ガクネン</t>
    </rPh>
    <phoneticPr fontId="14"/>
  </si>
  <si>
    <t>性別</t>
    <rPh sb="0" eb="2">
      <t>セイベツ</t>
    </rPh>
    <phoneticPr fontId="14"/>
  </si>
  <si>
    <t>生年月日</t>
    <rPh sb="0" eb="2">
      <t>セイネン</t>
    </rPh>
    <rPh sb="2" eb="4">
      <t>ガッピ</t>
    </rPh>
    <phoneticPr fontId="14"/>
  </si>
  <si>
    <t>都道府県</t>
    <rPh sb="0" eb="1">
      <t>ミヤコ</t>
    </rPh>
    <rPh sb="1" eb="2">
      <t>ミチ</t>
    </rPh>
    <rPh sb="2" eb="4">
      <t>フケン</t>
    </rPh>
    <phoneticPr fontId="14"/>
  </si>
  <si>
    <t>(○／○○）</t>
    <phoneticPr fontId="14"/>
  </si>
  <si>
    <t>支部</t>
    <rPh sb="0" eb="2">
      <t>シブ</t>
    </rPh>
    <phoneticPr fontId="14"/>
  </si>
  <si>
    <t>選手番号</t>
    <rPh sb="0" eb="2">
      <t>センシュ</t>
    </rPh>
    <rPh sb="2" eb="4">
      <t>バンゴウ</t>
    </rPh>
    <phoneticPr fontId="14"/>
  </si>
  <si>
    <t>（姓と名の間は全角１文字スペース）</t>
    <rPh sb="1" eb="2">
      <t>セイ</t>
    </rPh>
    <rPh sb="3" eb="4">
      <t>メイ</t>
    </rPh>
    <rPh sb="5" eb="6">
      <t>アイダ</t>
    </rPh>
    <rPh sb="7" eb="9">
      <t>ゼンカク</t>
    </rPh>
    <rPh sb="10" eb="12">
      <t>モジ</t>
    </rPh>
    <phoneticPr fontId="14"/>
  </si>
  <si>
    <t>（全角カタカナで入力、姓と名の間は全角１文字スペース）</t>
    <rPh sb="1" eb="3">
      <t>ゼンカク</t>
    </rPh>
    <rPh sb="8" eb="10">
      <t>ニュウリョク</t>
    </rPh>
    <rPh sb="11" eb="12">
      <t>セイ</t>
    </rPh>
    <rPh sb="13" eb="14">
      <t>メイ</t>
    </rPh>
    <rPh sb="15" eb="16">
      <t>アイダ</t>
    </rPh>
    <rPh sb="17" eb="19">
      <t>ゼンカク</t>
    </rPh>
    <rPh sb="20" eb="22">
      <t>モジ</t>
    </rPh>
    <phoneticPr fontId="14"/>
  </si>
  <si>
    <t>年（西暦）</t>
    <rPh sb="0" eb="1">
      <t>ネン</t>
    </rPh>
    <rPh sb="2" eb="4">
      <t>セイレキ</t>
    </rPh>
    <phoneticPr fontId="14"/>
  </si>
  <si>
    <t>月</t>
    <rPh sb="0" eb="1">
      <t>ガツ</t>
    </rPh>
    <phoneticPr fontId="14"/>
  </si>
  <si>
    <t>日</t>
    <rPh sb="0" eb="1">
      <t>ニチ</t>
    </rPh>
    <phoneticPr fontId="14"/>
  </si>
  <si>
    <t>年度</t>
    <rPh sb="0" eb="2">
      <t>ネンド</t>
    </rPh>
    <phoneticPr fontId="14"/>
  </si>
  <si>
    <t>FAX</t>
    <phoneticPr fontId="14"/>
  </si>
  <si>
    <t>男</t>
    <rPh sb="0" eb="1">
      <t>オトコ</t>
    </rPh>
    <phoneticPr fontId="14"/>
  </si>
  <si>
    <t>女</t>
    <rPh sb="0" eb="1">
      <t>オンナ</t>
    </rPh>
    <phoneticPr fontId="14"/>
  </si>
  <si>
    <t>↑全角６文字以内で</t>
    <rPh sb="1" eb="3">
      <t>ゼンカク</t>
    </rPh>
    <rPh sb="4" eb="6">
      <t>モジ</t>
    </rPh>
    <rPh sb="6" eb="8">
      <t>イナイ</t>
    </rPh>
    <phoneticPr fontId="14"/>
  </si>
  <si>
    <t>↑</t>
    <phoneticPr fontId="14"/>
  </si>
  <si>
    <t>ｺｰﾄﾞ番号を入力</t>
    <rPh sb="4" eb="6">
      <t>バンゴウ</t>
    </rPh>
    <rPh sb="7" eb="9">
      <t>ニュウリョク</t>
    </rPh>
    <phoneticPr fontId="14"/>
  </si>
  <si>
    <t>入力してください</t>
    <rPh sb="0" eb="2">
      <t>ニュウリョク</t>
    </rPh>
    <phoneticPr fontId="14"/>
  </si>
  <si>
    <t>都道府県を入力</t>
    <rPh sb="0" eb="4">
      <t>トドウフケン</t>
    </rPh>
    <rPh sb="5" eb="7">
      <t>ニュウリョク</t>
    </rPh>
    <phoneticPr fontId="14"/>
  </si>
  <si>
    <t>ポップアップで選択してください</t>
    <rPh sb="7" eb="9">
      <t>センタク</t>
    </rPh>
    <phoneticPr fontId="14"/>
  </si>
  <si>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</si>
  <si>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</si>
  <si>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</si>
  <si>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</si>
  <si>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</si>
  <si>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</si>
  <si>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</si>
  <si>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</si>
  <si>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</si>
  <si>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</si>
  <si>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</si>
  <si>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</si>
  <si>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</si>
  <si>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</si>
  <si>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</si>
  <si>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</si>
  <si>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</si>
  <si>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</si>
  <si>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</si>
  <si>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</si>
  <si>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</si>
  <si>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</si>
  <si>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</si>
  <si>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</si>
  <si>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</si>
  <si>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</si>
  <si>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</si>
  <si>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</si>
  <si>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</si>
  <si>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</si>
  <si>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</si>
  <si>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</si>
  <si>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</si>
  <si>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</si>
  <si>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</si>
  <si>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</si>
  <si>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</si>
  <si>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</si>
  <si>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</si>
  <si>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</si>
  <si>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</si>
  <si>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</si>
  <si>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</si>
  <si>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</si>
  <si>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</si>
  <si>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</si>
  <si>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名前</t>
    <rPh sb="0" eb="2">
      <t>ナマエ</t>
    </rPh>
    <phoneticPr fontId="14"/>
  </si>
  <si>
    <t>カナ名</t>
  </si>
  <si>
    <t>所属コード</t>
  </si>
  <si>
    <t>種目1</t>
    <rPh sb="0" eb="2">
      <t>シュモク</t>
    </rPh>
    <phoneticPr fontId="14"/>
  </si>
  <si>
    <t>コード</t>
    <phoneticPr fontId="14"/>
  </si>
  <si>
    <t>記録1</t>
    <phoneticPr fontId="14"/>
  </si>
  <si>
    <t>種目2</t>
    <rPh sb="0" eb="2">
      <t>シュモク</t>
    </rPh>
    <phoneticPr fontId="14"/>
  </si>
  <si>
    <t>コード</t>
    <phoneticPr fontId="14"/>
  </si>
  <si>
    <t>記録2</t>
    <phoneticPr fontId="14"/>
  </si>
  <si>
    <t>表示しない列</t>
    <rPh sb="0" eb="2">
      <t>ヒョウジ</t>
    </rPh>
    <rPh sb="5" eb="6">
      <t>レツ</t>
    </rPh>
    <phoneticPr fontId="14"/>
  </si>
  <si>
    <t>男No</t>
    <rPh sb="0" eb="1">
      <t>オトコ</t>
    </rPh>
    <phoneticPr fontId="14"/>
  </si>
  <si>
    <t>女No</t>
    <rPh sb="0" eb="1">
      <t>オンナ</t>
    </rPh>
    <phoneticPr fontId="14"/>
  </si>
  <si>
    <t>4×100m
リレー</t>
    <phoneticPr fontId="14"/>
  </si>
  <si>
    <t>100m</t>
  </si>
  <si>
    <t>200m</t>
  </si>
  <si>
    <t>400m</t>
  </si>
  <si>
    <t>800m</t>
  </si>
  <si>
    <t>1500m</t>
  </si>
  <si>
    <t>5000m</t>
  </si>
  <si>
    <t>110mH</t>
  </si>
  <si>
    <t>400mH</t>
  </si>
  <si>
    <t>走高跳</t>
  </si>
  <si>
    <t>棒高跳</t>
  </si>
  <si>
    <t>走幅跳</t>
  </si>
  <si>
    <t>三段跳</t>
  </si>
  <si>
    <t>砲丸投</t>
  </si>
  <si>
    <t>円盤投</t>
  </si>
  <si>
    <t>やり投</t>
  </si>
  <si>
    <t>3000m</t>
  </si>
  <si>
    <t>100mH</t>
  </si>
  <si>
    <t>男子</t>
    <rPh sb="0" eb="2">
      <t>ダンシ</t>
    </rPh>
    <phoneticPr fontId="14"/>
  </si>
  <si>
    <t>女子</t>
    <rPh sb="0" eb="2">
      <t>ジョシ</t>
    </rPh>
    <phoneticPr fontId="14"/>
  </si>
  <si>
    <t>印</t>
    <rPh sb="0" eb="1">
      <t>イン</t>
    </rPh>
    <phoneticPr fontId="14"/>
  </si>
  <si>
    <t>No.</t>
    <phoneticPr fontId="14"/>
  </si>
  <si>
    <t>ﾅﾝﾊﾞｰ
ｶｰﾄﾞ</t>
    <phoneticPr fontId="14"/>
  </si>
  <si>
    <t>4×100m</t>
  </si>
  <si>
    <t>ﾘﾚｰｴﾝﾄﾘｰ者数</t>
    <rPh sb="8" eb="9">
      <t>シャ</t>
    </rPh>
    <rPh sb="9" eb="10">
      <t>スウ</t>
    </rPh>
    <phoneticPr fontId="14"/>
  </si>
  <si>
    <t>氏　　名</t>
    <rPh sb="0" eb="1">
      <t>シ</t>
    </rPh>
    <rPh sb="3" eb="4">
      <t>メイ</t>
    </rPh>
    <phoneticPr fontId="14"/>
  </si>
  <si>
    <t>400mR</t>
    <phoneticPr fontId="14"/>
  </si>
  <si>
    <t>1600mR</t>
    <phoneticPr fontId="14"/>
  </si>
  <si>
    <t>種目女１</t>
    <phoneticPr fontId="14"/>
  </si>
  <si>
    <t>種目なし</t>
    <phoneticPr fontId="14"/>
  </si>
  <si>
    <t>大会名</t>
    <rPh sb="0" eb="3">
      <t>タイカイメイ</t>
    </rPh>
    <phoneticPr fontId="14"/>
  </si>
  <si>
    <t>数</t>
    <rPh sb="0" eb="1">
      <t>スウ</t>
    </rPh>
    <phoneticPr fontId="14"/>
  </si>
  <si>
    <t>男子種目</t>
    <rPh sb="0" eb="2">
      <t>ダンシ</t>
    </rPh>
    <rPh sb="2" eb="4">
      <t>シュモク</t>
    </rPh>
    <phoneticPr fontId="14"/>
  </si>
  <si>
    <t>女子種目</t>
    <rPh sb="0" eb="2">
      <t>ジョシ</t>
    </rPh>
    <rPh sb="2" eb="4">
      <t>シュモク</t>
    </rPh>
    <phoneticPr fontId="14"/>
  </si>
  <si>
    <t>;</t>
    <phoneticPr fontId="14"/>
  </si>
  <si>
    <t>計</t>
    <rPh sb="0" eb="1">
      <t>ケイ</t>
    </rPh>
    <phoneticPr fontId="14"/>
  </si>
  <si>
    <t>赤は
制限オーバー</t>
    <rPh sb="0" eb="1">
      <t>アカ</t>
    </rPh>
    <rPh sb="3" eb="5">
      <t>セイゲン</t>
    </rPh>
    <phoneticPr fontId="14"/>
  </si>
  <si>
    <t>赤は
制限範囲外</t>
    <rPh sb="3" eb="5">
      <t>セイゲン</t>
    </rPh>
    <rPh sb="5" eb="7">
      <t>ハンイ</t>
    </rPh>
    <rPh sb="7" eb="8">
      <t>ガイ</t>
    </rPh>
    <phoneticPr fontId="14"/>
  </si>
  <si>
    <t>No.</t>
    <phoneticPr fontId="14"/>
  </si>
  <si>
    <t>このまま申込一覧表に表示されます。</t>
    <rPh sb="4" eb="6">
      <t>モウシコミ</t>
    </rPh>
    <rPh sb="6" eb="8">
      <t>イチラン</t>
    </rPh>
    <rPh sb="8" eb="9">
      <t>ヒョウ</t>
    </rPh>
    <rPh sb="10" eb="12">
      <t>ヒョウジ</t>
    </rPh>
    <phoneticPr fontId="14"/>
  </si>
  <si>
    <t>この色の部分はリストから選択してください。</t>
    <rPh sb="2" eb="3">
      <t>イロ</t>
    </rPh>
    <rPh sb="4" eb="6">
      <t>ブブン</t>
    </rPh>
    <rPh sb="12" eb="14">
      <t>センタク</t>
    </rPh>
    <phoneticPr fontId="14"/>
  </si>
  <si>
    <t>この色の部分は半角数字を入力してください。</t>
    <rPh sb="2" eb="3">
      <t>イロ</t>
    </rPh>
    <rPh sb="4" eb="6">
      <t>ブブン</t>
    </rPh>
    <rPh sb="7" eb="9">
      <t>ハンカク</t>
    </rPh>
    <rPh sb="9" eb="11">
      <t>スウジ</t>
    </rPh>
    <rPh sb="12" eb="14">
      <t>ニュウリョク</t>
    </rPh>
    <phoneticPr fontId="14"/>
  </si>
  <si>
    <t>　　　印刷プレビューで確認し、必要な頁だけ印刷してください。</t>
  </si>
  <si>
    <t>性別に女を入力するとこの色になります。</t>
    <rPh sb="0" eb="2">
      <t>セイベツ</t>
    </rPh>
    <rPh sb="3" eb="4">
      <t>オンナ</t>
    </rPh>
    <rPh sb="5" eb="7">
      <t>ニュウリョク</t>
    </rPh>
    <rPh sb="12" eb="13">
      <t>イロ</t>
    </rPh>
    <phoneticPr fontId="14"/>
  </si>
  <si>
    <t>この色になると何かエラーがあります。</t>
    <rPh sb="2" eb="3">
      <t>イロ</t>
    </rPh>
    <rPh sb="7" eb="8">
      <t>ナニ</t>
    </rPh>
    <phoneticPr fontId="14"/>
  </si>
  <si>
    <t>1500m</t>
    <phoneticPr fontId="14"/>
  </si>
  <si>
    <t>出場制限人数オーバー</t>
    <rPh sb="0" eb="2">
      <t>シュツジョウ</t>
    </rPh>
    <rPh sb="2" eb="4">
      <t>セイゲン</t>
    </rPh>
    <rPh sb="4" eb="6">
      <t>ニンズウ</t>
    </rPh>
    <phoneticPr fontId="14"/>
  </si>
  <si>
    <t>大会名コード</t>
    <rPh sb="0" eb="3">
      <t>タイカイメイ</t>
    </rPh>
    <phoneticPr fontId="14"/>
  </si>
  <si>
    <t>3000mSC</t>
    <phoneticPr fontId="14"/>
  </si>
  <si>
    <t>ﾀｲﾑは、100分の1まで</t>
    <rPh sb="8" eb="9">
      <t>ブン</t>
    </rPh>
    <phoneticPr fontId="14"/>
  </si>
  <si>
    <t>3000mSC</t>
  </si>
  <si>
    <t>5000mW</t>
  </si>
  <si>
    <t>3000mW</t>
  </si>
  <si>
    <t/>
  </si>
  <si>
    <t>申込者一覧</t>
    <rPh sb="2" eb="3">
      <t>シャ</t>
    </rPh>
    <rPh sb="3" eb="5">
      <t>イチラン</t>
    </rPh>
    <phoneticPr fontId="14"/>
  </si>
  <si>
    <t>所属名</t>
    <rPh sb="0" eb="3">
      <t>ショゾクメイ</t>
    </rPh>
    <phoneticPr fontId="14"/>
  </si>
  <si>
    <t>申込責任者氏名</t>
    <rPh sb="0" eb="2">
      <t>モウシコミ</t>
    </rPh>
    <rPh sb="2" eb="5">
      <t>セキニンシャ</t>
    </rPh>
    <rPh sb="5" eb="7">
      <t>シメイ</t>
    </rPh>
    <phoneticPr fontId="14"/>
  </si>
  <si>
    <t>連絡先</t>
    <rPh sb="0" eb="3">
      <t>レンラクサキ</t>
    </rPh>
    <phoneticPr fontId="14"/>
  </si>
  <si>
    <t>自宅</t>
    <rPh sb="0" eb="2">
      <t>ジタク</t>
    </rPh>
    <phoneticPr fontId="14"/>
  </si>
  <si>
    <t>携帯</t>
    <rPh sb="0" eb="2">
      <t>ケイタイ</t>
    </rPh>
    <phoneticPr fontId="14"/>
  </si>
  <si>
    <t>責任者氏名</t>
    <rPh sb="0" eb="3">
      <t>セキニンシャ</t>
    </rPh>
    <rPh sb="3" eb="5">
      <t>シメイ</t>
    </rPh>
    <phoneticPr fontId="14"/>
  </si>
  <si>
    <t>自宅電話番号</t>
    <rPh sb="0" eb="2">
      <t>ジタク</t>
    </rPh>
    <rPh sb="2" eb="4">
      <t>デンワ</t>
    </rPh>
    <rPh sb="4" eb="6">
      <t>バンゴウ</t>
    </rPh>
    <phoneticPr fontId="14"/>
  </si>
  <si>
    <t>携帯電話番号</t>
    <rPh sb="0" eb="2">
      <t>ケイタイ</t>
    </rPh>
    <rPh sb="2" eb="4">
      <t>デンワ</t>
    </rPh>
    <rPh sb="4" eb="6">
      <t>バンゴウ</t>
    </rPh>
    <phoneticPr fontId="14"/>
  </si>
  <si>
    <t>E-mail アドレス</t>
    <phoneticPr fontId="14"/>
  </si>
  <si>
    <t>区分</t>
    <rPh sb="0" eb="2">
      <t>クブン</t>
    </rPh>
    <phoneticPr fontId="14"/>
  </si>
  <si>
    <t>一般</t>
    <rPh sb="0" eb="2">
      <t>イッパン</t>
    </rPh>
    <phoneticPr fontId="14"/>
  </si>
  <si>
    <t>高校</t>
    <rPh sb="0" eb="2">
      <t>コウコウ</t>
    </rPh>
    <phoneticPr fontId="14"/>
  </si>
  <si>
    <t>中学</t>
    <rPh sb="0" eb="2">
      <t>チュウガク</t>
    </rPh>
    <phoneticPr fontId="14"/>
  </si>
  <si>
    <t>小学</t>
    <rPh sb="0" eb="2">
      <t>ショウガク</t>
    </rPh>
    <phoneticPr fontId="14"/>
  </si>
  <si>
    <t>10</t>
    <phoneticPr fontId="14"/>
  </si>
  <si>
    <t>01</t>
    <phoneticPr fontId="14"/>
  </si>
  <si>
    <t>02</t>
    <phoneticPr fontId="14"/>
  </si>
  <si>
    <t>03</t>
    <phoneticPr fontId="14"/>
  </si>
  <si>
    <t>00211</t>
  </si>
  <si>
    <t>00511</t>
  </si>
  <si>
    <t>00611</t>
  </si>
  <si>
    <t>01111</t>
  </si>
  <si>
    <t>03711</t>
  </si>
  <si>
    <t>06111</t>
  </si>
  <si>
    <t>07311</t>
  </si>
  <si>
    <t>07311</t>
    <phoneticPr fontId="14"/>
  </si>
  <si>
    <t>08110</t>
  </si>
  <si>
    <t>08110</t>
    <phoneticPr fontId="14"/>
  </si>
  <si>
    <t>08201</t>
  </si>
  <si>
    <t>08201</t>
    <phoneticPr fontId="14"/>
  </si>
  <si>
    <t>08610</t>
  </si>
  <si>
    <t>08701</t>
  </si>
  <si>
    <t>00202</t>
  </si>
  <si>
    <t>00202</t>
    <phoneticPr fontId="14"/>
  </si>
  <si>
    <t>00502</t>
  </si>
  <si>
    <t>00602</t>
  </si>
  <si>
    <t>00602</t>
    <phoneticPr fontId="14"/>
  </si>
  <si>
    <t>01002</t>
  </si>
  <si>
    <t>07102</t>
  </si>
  <si>
    <t>07102</t>
    <phoneticPr fontId="14"/>
  </si>
  <si>
    <t>01011</t>
  </si>
  <si>
    <t>04611</t>
  </si>
  <si>
    <t>06011</t>
  </si>
  <si>
    <t>08411</t>
    <phoneticPr fontId="14"/>
  </si>
  <si>
    <t>08811</t>
  </si>
  <si>
    <t>一般男子</t>
    <rPh sb="2" eb="4">
      <t>ダンシ</t>
    </rPh>
    <phoneticPr fontId="14"/>
  </si>
  <si>
    <t>高校男子</t>
    <rPh sb="0" eb="2">
      <t>コウコウ</t>
    </rPh>
    <rPh sb="2" eb="4">
      <t>ダンシ</t>
    </rPh>
    <phoneticPr fontId="14"/>
  </si>
  <si>
    <t>中学男子</t>
    <rPh sb="0" eb="2">
      <t>チュウガク</t>
    </rPh>
    <rPh sb="2" eb="4">
      <t>ダンシ</t>
    </rPh>
    <phoneticPr fontId="14"/>
  </si>
  <si>
    <t>一般女子</t>
    <rPh sb="2" eb="4">
      <t>ジョシ</t>
    </rPh>
    <phoneticPr fontId="14"/>
  </si>
  <si>
    <t>高校女子</t>
    <rPh sb="2" eb="4">
      <t>ジョシ</t>
    </rPh>
    <phoneticPr fontId="14"/>
  </si>
  <si>
    <t>中学女子</t>
    <rPh sb="0" eb="2">
      <t>チュウガク</t>
    </rPh>
    <rPh sb="2" eb="4">
      <t>ジョシ</t>
    </rPh>
    <phoneticPr fontId="14"/>
  </si>
  <si>
    <t>リレー</t>
    <phoneticPr fontId="14"/>
  </si>
  <si>
    <t>200m</t>
    <phoneticPr fontId="14"/>
  </si>
  <si>
    <t>100mH</t>
    <phoneticPr fontId="14"/>
  </si>
  <si>
    <t>110mH</t>
    <phoneticPr fontId="14"/>
  </si>
  <si>
    <t>走高跳</t>
    <rPh sb="0" eb="1">
      <t>ハシ</t>
    </rPh>
    <rPh sb="1" eb="3">
      <t>タカト</t>
    </rPh>
    <phoneticPr fontId="14"/>
  </si>
  <si>
    <t>棒高跳</t>
    <rPh sb="0" eb="3">
      <t>ボウタカト</t>
    </rPh>
    <phoneticPr fontId="14"/>
  </si>
  <si>
    <t>走幅跳</t>
    <rPh sb="0" eb="1">
      <t>ハシ</t>
    </rPh>
    <rPh sb="1" eb="3">
      <t>ハバト</t>
    </rPh>
    <phoneticPr fontId="14"/>
  </si>
  <si>
    <t>三段跳</t>
    <rPh sb="0" eb="3">
      <t>サンダント</t>
    </rPh>
    <phoneticPr fontId="14"/>
  </si>
  <si>
    <t>砲丸投</t>
    <rPh sb="0" eb="3">
      <t>ホウガンナ</t>
    </rPh>
    <phoneticPr fontId="14"/>
  </si>
  <si>
    <t>やり投</t>
    <rPh sb="2" eb="3">
      <t>ナ</t>
    </rPh>
    <phoneticPr fontId="14"/>
  </si>
  <si>
    <t>00802</t>
    <phoneticPr fontId="14"/>
  </si>
  <si>
    <t>04202</t>
    <phoneticPr fontId="14"/>
  </si>
  <si>
    <t>07202</t>
    <phoneticPr fontId="14"/>
  </si>
  <si>
    <t>07302</t>
    <phoneticPr fontId="14"/>
  </si>
  <si>
    <t>08302</t>
    <phoneticPr fontId="14"/>
  </si>
  <si>
    <t>08502</t>
    <phoneticPr fontId="14"/>
  </si>
  <si>
    <t>03411</t>
    <phoneticPr fontId="14"/>
  </si>
  <si>
    <t>05311</t>
    <phoneticPr fontId="14"/>
  </si>
  <si>
    <t>07111</t>
    <phoneticPr fontId="14"/>
  </si>
  <si>
    <t>07411</t>
    <phoneticPr fontId="14"/>
  </si>
  <si>
    <t>09211</t>
    <phoneticPr fontId="14"/>
  </si>
  <si>
    <t>04411</t>
    <phoneticPr fontId="14"/>
  </si>
  <si>
    <t>09311</t>
    <phoneticPr fontId="14"/>
  </si>
  <si>
    <t>小学男子</t>
    <rPh sb="0" eb="2">
      <t>ショウガク</t>
    </rPh>
    <rPh sb="2" eb="4">
      <t>ダンシ</t>
    </rPh>
    <phoneticPr fontId="14"/>
  </si>
  <si>
    <t>小学女子</t>
    <rPh sb="0" eb="2">
      <t>ショウガク</t>
    </rPh>
    <rPh sb="2" eb="4">
      <t>ジョシ</t>
    </rPh>
    <phoneticPr fontId="14"/>
  </si>
  <si>
    <t>100m</t>
    <phoneticPr fontId="14"/>
  </si>
  <si>
    <t>800m</t>
    <phoneticPr fontId="14"/>
  </si>
  <si>
    <t>03202</t>
    <phoneticPr fontId="14"/>
  </si>
  <si>
    <t>00203</t>
    <phoneticPr fontId="14"/>
  </si>
  <si>
    <t>07303</t>
    <phoneticPr fontId="14"/>
  </si>
  <si>
    <t>00201</t>
    <phoneticPr fontId="14"/>
  </si>
  <si>
    <t>00601</t>
    <phoneticPr fontId="14"/>
  </si>
  <si>
    <t>00801</t>
    <phoneticPr fontId="14"/>
  </si>
  <si>
    <t>00200</t>
    <phoneticPr fontId="14"/>
  </si>
  <si>
    <t>00300</t>
    <phoneticPr fontId="14"/>
  </si>
  <si>
    <t>00500</t>
    <phoneticPr fontId="14"/>
  </si>
  <si>
    <t>00600</t>
    <phoneticPr fontId="14"/>
  </si>
  <si>
    <t>00800</t>
    <phoneticPr fontId="14"/>
  </si>
  <si>
    <t>01100</t>
    <phoneticPr fontId="14"/>
  </si>
  <si>
    <t>07300</t>
    <phoneticPr fontId="14"/>
  </si>
  <si>
    <t>09200</t>
    <phoneticPr fontId="14"/>
  </si>
  <si>
    <t>09300</t>
    <phoneticPr fontId="14"/>
  </si>
  <si>
    <t>1年走幅跳</t>
    <rPh sb="1" eb="2">
      <t>ネン</t>
    </rPh>
    <rPh sb="2" eb="5">
      <t>ハシリハバトビ</t>
    </rPh>
    <phoneticPr fontId="14"/>
  </si>
  <si>
    <t>07301</t>
    <phoneticPr fontId="14"/>
  </si>
  <si>
    <t>5年100m</t>
    <rPh sb="1" eb="2">
      <t>ネン</t>
    </rPh>
    <phoneticPr fontId="14"/>
  </si>
  <si>
    <t>6年100m</t>
    <rPh sb="1" eb="2">
      <t>ネン</t>
    </rPh>
    <phoneticPr fontId="14"/>
  </si>
  <si>
    <t>56年80mH</t>
    <rPh sb="2" eb="3">
      <t>ネン</t>
    </rPh>
    <phoneticPr fontId="14"/>
  </si>
  <si>
    <t>56年走高跳</t>
    <rPh sb="2" eb="3">
      <t>ネン</t>
    </rPh>
    <rPh sb="3" eb="6">
      <t>ハシリタカトビ</t>
    </rPh>
    <phoneticPr fontId="14"/>
  </si>
  <si>
    <t>56年走幅跳</t>
    <rPh sb="2" eb="3">
      <t>ネン</t>
    </rPh>
    <rPh sb="3" eb="6">
      <t>ハシリハバトビ</t>
    </rPh>
    <phoneticPr fontId="14"/>
  </si>
  <si>
    <t>56年ソフトボール投</t>
    <rPh sb="2" eb="3">
      <t>ネン</t>
    </rPh>
    <rPh sb="9" eb="10">
      <t>ナ</t>
    </rPh>
    <phoneticPr fontId="14"/>
  </si>
  <si>
    <t>00205</t>
    <phoneticPr fontId="14"/>
  </si>
  <si>
    <t>00206</t>
    <phoneticPr fontId="14"/>
  </si>
  <si>
    <t>07156</t>
    <phoneticPr fontId="14"/>
  </si>
  <si>
    <t>07356</t>
    <phoneticPr fontId="14"/>
  </si>
  <si>
    <t>09556</t>
    <phoneticPr fontId="14"/>
  </si>
  <si>
    <t>04156</t>
    <phoneticPr fontId="14"/>
  </si>
  <si>
    <t>七種</t>
    <rPh sb="0" eb="1">
      <t>7</t>
    </rPh>
    <rPh sb="1" eb="2">
      <t>シュ</t>
    </rPh>
    <phoneticPr fontId="14"/>
  </si>
  <si>
    <t>四種</t>
    <rPh sb="0" eb="1">
      <t>4</t>
    </rPh>
    <rPh sb="1" eb="2">
      <t>シュ</t>
    </rPh>
    <phoneticPr fontId="14"/>
  </si>
  <si>
    <t>00212</t>
    <phoneticPr fontId="14"/>
  </si>
  <si>
    <t>04212</t>
    <phoneticPr fontId="14"/>
  </si>
  <si>
    <t>07312</t>
    <phoneticPr fontId="14"/>
  </si>
  <si>
    <t>00812</t>
    <phoneticPr fontId="14"/>
  </si>
  <si>
    <t>1年100m</t>
    <rPh sb="1" eb="2">
      <t>ネン</t>
    </rPh>
    <phoneticPr fontId="14"/>
  </si>
  <si>
    <t>2年100m</t>
    <rPh sb="1" eb="2">
      <t>ネン</t>
    </rPh>
    <phoneticPr fontId="14"/>
  </si>
  <si>
    <t>1年1500m</t>
    <rPh sb="1" eb="2">
      <t>ネン</t>
    </rPh>
    <phoneticPr fontId="14"/>
  </si>
  <si>
    <t>06100</t>
    <phoneticPr fontId="14"/>
  </si>
  <si>
    <t>10000m</t>
    <phoneticPr fontId="14"/>
  </si>
  <si>
    <t>01200</t>
    <phoneticPr fontId="14"/>
  </si>
  <si>
    <t>07101</t>
    <phoneticPr fontId="14"/>
  </si>
  <si>
    <t>共800m</t>
    <rPh sb="0" eb="1">
      <t>キョウ</t>
    </rPh>
    <phoneticPr fontId="14"/>
  </si>
  <si>
    <t>一般男子</t>
  </si>
  <si>
    <t>高校男子</t>
  </si>
  <si>
    <t>中学男子</t>
  </si>
  <si>
    <t>小学男子</t>
  </si>
  <si>
    <t>一般女子</t>
  </si>
  <si>
    <t>高校女子</t>
  </si>
  <si>
    <t>中学女子</t>
  </si>
  <si>
    <t>小学女子</t>
  </si>
  <si>
    <t>08501</t>
    <phoneticPr fontId="14"/>
  </si>
  <si>
    <t>400m</t>
    <phoneticPr fontId="14"/>
  </si>
  <si>
    <t>3000m</t>
    <phoneticPr fontId="14"/>
  </si>
  <si>
    <t>5000m</t>
    <phoneticPr fontId="14"/>
  </si>
  <si>
    <t>400mH</t>
    <phoneticPr fontId="14"/>
  </si>
  <si>
    <t>棒高跳</t>
    <rPh sb="0" eb="3">
      <t>ボウタカトビ</t>
    </rPh>
    <phoneticPr fontId="14"/>
  </si>
  <si>
    <t>03711</t>
    <phoneticPr fontId="14"/>
  </si>
  <si>
    <t>07211</t>
    <phoneticPr fontId="14"/>
  </si>
  <si>
    <t>08610</t>
    <phoneticPr fontId="14"/>
  </si>
  <si>
    <t>04611</t>
    <phoneticPr fontId="14"/>
  </si>
  <si>
    <t>08811</t>
    <phoneticPr fontId="14"/>
  </si>
  <si>
    <t>共200m</t>
    <rPh sb="0" eb="1">
      <t>キョウ</t>
    </rPh>
    <phoneticPr fontId="14"/>
  </si>
  <si>
    <t>共400m</t>
    <rPh sb="0" eb="1">
      <t>キョウ</t>
    </rPh>
    <phoneticPr fontId="14"/>
  </si>
  <si>
    <t>1年800m</t>
    <rPh sb="1" eb="2">
      <t>ネン</t>
    </rPh>
    <phoneticPr fontId="14"/>
  </si>
  <si>
    <t>2年800m</t>
    <rPh sb="1" eb="2">
      <t>ネン</t>
    </rPh>
    <phoneticPr fontId="14"/>
  </si>
  <si>
    <t>2年1500m</t>
    <rPh sb="1" eb="2">
      <t>ネン</t>
    </rPh>
    <phoneticPr fontId="14"/>
  </si>
  <si>
    <t>共1500m</t>
    <rPh sb="0" eb="1">
      <t>キョウ</t>
    </rPh>
    <phoneticPr fontId="14"/>
  </si>
  <si>
    <t>共100mH</t>
    <rPh sb="0" eb="1">
      <t>キョウ</t>
    </rPh>
    <phoneticPr fontId="14"/>
  </si>
  <si>
    <t>共110mH</t>
    <rPh sb="0" eb="1">
      <t>キョウ</t>
    </rPh>
    <phoneticPr fontId="14"/>
  </si>
  <si>
    <t>1年走高跳</t>
    <rPh sb="1" eb="2">
      <t>ネン</t>
    </rPh>
    <rPh sb="2" eb="5">
      <t>ハシリタカトビ</t>
    </rPh>
    <phoneticPr fontId="14"/>
  </si>
  <si>
    <t>2年走高跳</t>
    <rPh sb="1" eb="2">
      <t>ネン</t>
    </rPh>
    <rPh sb="2" eb="5">
      <t>ハシリタカトビ</t>
    </rPh>
    <phoneticPr fontId="14"/>
  </si>
  <si>
    <t>1年走幅跳</t>
    <rPh sb="1" eb="2">
      <t>ネン</t>
    </rPh>
    <rPh sb="2" eb="3">
      <t>ソウ</t>
    </rPh>
    <rPh sb="3" eb="5">
      <t>ハバトビ</t>
    </rPh>
    <phoneticPr fontId="14"/>
  </si>
  <si>
    <t>2年走幅跳</t>
    <rPh sb="1" eb="2">
      <t>ネン</t>
    </rPh>
    <rPh sb="2" eb="3">
      <t>ソウ</t>
    </rPh>
    <rPh sb="3" eb="5">
      <t>ハバトビ</t>
    </rPh>
    <phoneticPr fontId="14"/>
  </si>
  <si>
    <t>1年砲丸投</t>
    <rPh sb="1" eb="2">
      <t>ネン</t>
    </rPh>
    <rPh sb="2" eb="5">
      <t>ホウガンナゲ</t>
    </rPh>
    <phoneticPr fontId="14"/>
  </si>
  <si>
    <t>2年砲丸投</t>
    <rPh sb="1" eb="2">
      <t>ネン</t>
    </rPh>
    <rPh sb="2" eb="5">
      <t>ホウガンナゲ</t>
    </rPh>
    <phoneticPr fontId="14"/>
  </si>
  <si>
    <t>03200</t>
    <phoneticPr fontId="14"/>
  </si>
  <si>
    <t>04200</t>
    <phoneticPr fontId="14"/>
  </si>
  <si>
    <t>12年100m</t>
    <rPh sb="2" eb="3">
      <t>ネン</t>
    </rPh>
    <phoneticPr fontId="14"/>
  </si>
  <si>
    <t>00210</t>
    <phoneticPr fontId="14"/>
  </si>
  <si>
    <t>12年200m</t>
    <rPh sb="2" eb="3">
      <t>ネン</t>
    </rPh>
    <phoneticPr fontId="14"/>
  </si>
  <si>
    <t>12年400m</t>
    <rPh sb="2" eb="3">
      <t>ネン</t>
    </rPh>
    <phoneticPr fontId="14"/>
  </si>
  <si>
    <t>12年800m</t>
    <rPh sb="2" eb="3">
      <t>ネン</t>
    </rPh>
    <phoneticPr fontId="14"/>
  </si>
  <si>
    <t>12年1500m</t>
    <rPh sb="2" eb="3">
      <t>ネン</t>
    </rPh>
    <phoneticPr fontId="14"/>
  </si>
  <si>
    <t>56年1000m</t>
    <rPh sb="2" eb="3">
      <t>ネン</t>
    </rPh>
    <phoneticPr fontId="14"/>
  </si>
  <si>
    <t>12年100mH</t>
    <rPh sb="2" eb="3">
      <t>ネン</t>
    </rPh>
    <phoneticPr fontId="14"/>
  </si>
  <si>
    <t>12年110mH</t>
    <rPh sb="2" eb="3">
      <t>ネン</t>
    </rPh>
    <phoneticPr fontId="14"/>
  </si>
  <si>
    <t>00312</t>
    <phoneticPr fontId="14"/>
  </si>
  <si>
    <t>00512</t>
    <phoneticPr fontId="14"/>
  </si>
  <si>
    <t>00610</t>
    <phoneticPr fontId="14"/>
  </si>
  <si>
    <t>00612</t>
    <phoneticPr fontId="14"/>
  </si>
  <si>
    <t>00756</t>
    <phoneticPr fontId="14"/>
  </si>
  <si>
    <t>00810</t>
    <phoneticPr fontId="14"/>
  </si>
  <si>
    <t>03212</t>
    <phoneticPr fontId="14"/>
  </si>
  <si>
    <t>12年走高跳</t>
    <rPh sb="2" eb="3">
      <t>ネン</t>
    </rPh>
    <rPh sb="3" eb="6">
      <t>ハシリタカトビ</t>
    </rPh>
    <phoneticPr fontId="14"/>
  </si>
  <si>
    <t>12年棒高跳</t>
    <rPh sb="2" eb="3">
      <t>ネン</t>
    </rPh>
    <rPh sb="3" eb="6">
      <t>ボウタカトビ</t>
    </rPh>
    <phoneticPr fontId="14"/>
  </si>
  <si>
    <t>12年走幅跳</t>
    <rPh sb="2" eb="3">
      <t>ネン</t>
    </rPh>
    <rPh sb="3" eb="6">
      <t>ハシリハバトビ</t>
    </rPh>
    <phoneticPr fontId="14"/>
  </si>
  <si>
    <t>12年砲丸投</t>
    <rPh sb="2" eb="3">
      <t>ネン</t>
    </rPh>
    <rPh sb="3" eb="6">
      <t>ホウガンナゲ</t>
    </rPh>
    <phoneticPr fontId="14"/>
  </si>
  <si>
    <t>07112</t>
    <phoneticPr fontId="14"/>
  </si>
  <si>
    <t>07212</t>
    <phoneticPr fontId="14"/>
  </si>
  <si>
    <t>07310</t>
    <phoneticPr fontId="14"/>
  </si>
  <si>
    <t>08510</t>
    <phoneticPr fontId="14"/>
  </si>
  <si>
    <t>08312</t>
    <phoneticPr fontId="14"/>
  </si>
  <si>
    <t>08512</t>
    <phoneticPr fontId="14"/>
  </si>
  <si>
    <t>01000</t>
    <phoneticPr fontId="14"/>
  </si>
  <si>
    <t>07200</t>
    <phoneticPr fontId="14"/>
  </si>
  <si>
    <r>
      <t>生年月日</t>
    </r>
    <r>
      <rPr>
        <sz val="11"/>
        <rFont val="ＭＳ Ｐゴシック"/>
        <family val="3"/>
      </rPr>
      <t xml:space="preserve">
学年</t>
    </r>
    <rPh sb="5" eb="7">
      <t>ガクネン</t>
    </rPh>
    <phoneticPr fontId="14"/>
  </si>
  <si>
    <t>所属番号</t>
    <rPh sb="0" eb="2">
      <t>ショゾク</t>
    </rPh>
    <rPh sb="2" eb="4">
      <t>バンゴウ</t>
    </rPh>
    <phoneticPr fontId="14"/>
  </si>
  <si>
    <t>所属コード</t>
    <rPh sb="0" eb="2">
      <t>ショゾク</t>
    </rPh>
    <phoneticPr fontId="14"/>
  </si>
  <si>
    <t>高等学校等</t>
    <rPh sb="0" eb="2">
      <t>コウトウ</t>
    </rPh>
    <rPh sb="2" eb="4">
      <t>ガッコウ</t>
    </rPh>
    <rPh sb="4" eb="5">
      <t>トウ</t>
    </rPh>
    <phoneticPr fontId="14"/>
  </si>
  <si>
    <t>略称所属名</t>
    <rPh sb="0" eb="2">
      <t>リャクショウ</t>
    </rPh>
    <phoneticPr fontId="14"/>
  </si>
  <si>
    <t>所属所在地</t>
    <rPh sb="2" eb="5">
      <t>ショザイチ</t>
    </rPh>
    <phoneticPr fontId="14"/>
  </si>
  <si>
    <t>所属長氏名</t>
    <rPh sb="3" eb="5">
      <t>シメイ</t>
    </rPh>
    <phoneticPr fontId="14"/>
  </si>
  <si>
    <t>陸上競技部担当者名</t>
    <rPh sb="0" eb="2">
      <t>リクジョウ</t>
    </rPh>
    <rPh sb="2" eb="4">
      <t>キョウギ</t>
    </rPh>
    <rPh sb="4" eb="5">
      <t>ブ</t>
    </rPh>
    <rPh sb="5" eb="7">
      <t>タントウ</t>
    </rPh>
    <rPh sb="7" eb="8">
      <t>シャ</t>
    </rPh>
    <rPh sb="8" eb="9">
      <t>メイ</t>
    </rPh>
    <phoneticPr fontId="14"/>
  </si>
  <si>
    <t>出　　場　　種　 目　　　</t>
    <rPh sb="0" eb="1">
      <t>デ</t>
    </rPh>
    <rPh sb="3" eb="4">
      <t>バ</t>
    </rPh>
    <rPh sb="6" eb="7">
      <t>タネ</t>
    </rPh>
    <rPh sb="9" eb="10">
      <t>メ</t>
    </rPh>
    <phoneticPr fontId="14"/>
  </si>
  <si>
    <t>延人数</t>
    <rPh sb="0" eb="1">
      <t>ノ</t>
    </rPh>
    <rPh sb="1" eb="3">
      <t>ニンズウ</t>
    </rPh>
    <phoneticPr fontId="14"/>
  </si>
  <si>
    <t>金額総合計</t>
    <rPh sb="0" eb="2">
      <t>キンガク</t>
    </rPh>
    <rPh sb="2" eb="5">
      <t>ソウゴウケイ</t>
    </rPh>
    <phoneticPr fontId="14"/>
  </si>
  <si>
    <t>金 額 小 計</t>
    <rPh sb="0" eb="1">
      <t>キン</t>
    </rPh>
    <rPh sb="2" eb="3">
      <t>ガク</t>
    </rPh>
    <rPh sb="4" eb="5">
      <t>ショウ</t>
    </rPh>
    <rPh sb="6" eb="7">
      <t>ケイ</t>
    </rPh>
    <phoneticPr fontId="14"/>
  </si>
  <si>
    <t>男 子</t>
    <rPh sb="0" eb="1">
      <t>オトコ</t>
    </rPh>
    <rPh sb="2" eb="3">
      <t>コ</t>
    </rPh>
    <phoneticPr fontId="14"/>
  </si>
  <si>
    <t>女 子</t>
    <rPh sb="0" eb="1">
      <t>オンナ</t>
    </rPh>
    <rPh sb="2" eb="3">
      <t>コ</t>
    </rPh>
    <phoneticPr fontId="14"/>
  </si>
  <si>
    <t>個人種目</t>
    <rPh sb="0" eb="2">
      <t>コジン</t>
    </rPh>
    <rPh sb="2" eb="4">
      <t>シュモク</t>
    </rPh>
    <phoneticPr fontId="14"/>
  </si>
  <si>
    <t>※リレーの申込み</t>
    <rPh sb="5" eb="7">
      <t>モウシコ</t>
    </rPh>
    <phoneticPr fontId="14"/>
  </si>
  <si>
    <t>複数チーム参加する場合は、出場種目欄にチーム記号</t>
    <rPh sb="0" eb="2">
      <t>フクスウ</t>
    </rPh>
    <rPh sb="5" eb="7">
      <t>サンカ</t>
    </rPh>
    <rPh sb="9" eb="11">
      <t>バアイ</t>
    </rPh>
    <rPh sb="13" eb="15">
      <t>シュツジョウ</t>
    </rPh>
    <rPh sb="15" eb="17">
      <t>シュモク</t>
    </rPh>
    <rPh sb="17" eb="18">
      <t>ラン</t>
    </rPh>
    <rPh sb="22" eb="24">
      <t>キゴウ</t>
    </rPh>
    <phoneticPr fontId="14"/>
  </si>
  <si>
    <t>（Ａ・Ｂ・Ｃ・Ｄ・・・）を記入する。</t>
    <rPh sb="13" eb="15">
      <t>キニュウ</t>
    </rPh>
    <phoneticPr fontId="14"/>
  </si>
  <si>
    <t>　　　一覧表の印刷は４頁８８人分できます。</t>
    <rPh sb="3" eb="5">
      <t>イチラン</t>
    </rPh>
    <rPh sb="5" eb="6">
      <t>ヒョウ</t>
    </rPh>
    <rPh sb="7" eb="9">
      <t>インサツ</t>
    </rPh>
    <phoneticPr fontId="14"/>
  </si>
  <si>
    <t>12年3000m</t>
    <rPh sb="2" eb="3">
      <t>ネン</t>
    </rPh>
    <phoneticPr fontId="14"/>
  </si>
  <si>
    <t>01012</t>
    <phoneticPr fontId="14"/>
  </si>
  <si>
    <t>所属名フリガナ</t>
    <rPh sb="0" eb="2">
      <t>ショゾク</t>
    </rPh>
    <rPh sb="2" eb="3">
      <t>メイ</t>
    </rPh>
    <phoneticPr fontId="14"/>
  </si>
  <si>
    <t>登記登録所属データーシート</t>
    <rPh sb="0" eb="2">
      <t>トウキ</t>
    </rPh>
    <rPh sb="2" eb="4">
      <t>トウロク</t>
    </rPh>
    <rPh sb="4" eb="6">
      <t>ショゾク</t>
    </rPh>
    <phoneticPr fontId="14"/>
  </si>
  <si>
    <t>半角</t>
    <rPh sb="0" eb="2">
      <t>ハンカク</t>
    </rPh>
    <phoneticPr fontId="14"/>
  </si>
  <si>
    <t>↑指定された６桁</t>
    <rPh sb="1" eb="3">
      <t>シテイ</t>
    </rPh>
    <rPh sb="7" eb="8">
      <t>ケタ</t>
    </rPh>
    <phoneticPr fontId="14"/>
  </si>
  <si>
    <t>ﾀｲﾑは、100分の1まで</t>
    <phoneticPr fontId="14"/>
  </si>
  <si>
    <t>区分は所属データシートで選択してください。</t>
    <rPh sb="0" eb="2">
      <t>クブン</t>
    </rPh>
    <rPh sb="3" eb="5">
      <t>ショゾク</t>
    </rPh>
    <rPh sb="12" eb="14">
      <t>センタク</t>
    </rPh>
    <phoneticPr fontId="14"/>
  </si>
  <si>
    <t>種目男１</t>
    <phoneticPr fontId="14"/>
  </si>
  <si>
    <t>岐阜県春季陸上競技記録会兼国体選考会②</t>
  </si>
  <si>
    <t>岐阜県春季陸上競技記録会兼国体選考会②</t>
    <phoneticPr fontId="14"/>
  </si>
  <si>
    <t>岐阜陸協長距離記録会①兼国体選考会①</t>
    <rPh sb="2" eb="3">
      <t>リク</t>
    </rPh>
    <rPh sb="3" eb="4">
      <t>キョウ</t>
    </rPh>
    <rPh sb="4" eb="7">
      <t>チョウキョリ</t>
    </rPh>
    <phoneticPr fontId="14"/>
  </si>
  <si>
    <t>00811</t>
  </si>
  <si>
    <t>00802</t>
  </si>
  <si>
    <t>01211</t>
  </si>
  <si>
    <t>00311</t>
  </si>
  <si>
    <t>00302</t>
  </si>
  <si>
    <t>06002</t>
  </si>
  <si>
    <t>07111</t>
  </si>
  <si>
    <t>07202</t>
  </si>
  <si>
    <t>三段跳</t>
    <rPh sb="0" eb="2">
      <t>サンダン</t>
    </rPh>
    <phoneticPr fontId="14"/>
  </si>
  <si>
    <t>07411</t>
  </si>
  <si>
    <t>ﾊﾝﾏｰ投</t>
    <phoneticPr fontId="14"/>
  </si>
  <si>
    <t>08910</t>
  </si>
  <si>
    <t>09001</t>
  </si>
  <si>
    <t>09411</t>
  </si>
  <si>
    <t>07302</t>
  </si>
  <si>
    <t>08302</t>
  </si>
  <si>
    <t>岐阜陸協強化記録会①兼国体選考会③</t>
  </si>
  <si>
    <t>岐阜陸協強化記録会①兼国体選考会③</t>
    <rPh sb="2" eb="3">
      <t>リク</t>
    </rPh>
    <rPh sb="3" eb="4">
      <t>キョウ</t>
    </rPh>
    <rPh sb="4" eb="6">
      <t>キョウカ</t>
    </rPh>
    <rPh sb="6" eb="9">
      <t>キロクカイ</t>
    </rPh>
    <phoneticPr fontId="14"/>
  </si>
  <si>
    <t>円盤投</t>
    <rPh sb="0" eb="3">
      <t>エンバンナゲ</t>
    </rPh>
    <phoneticPr fontId="14"/>
  </si>
  <si>
    <t>第38回ぎふスポーツカーニバル</t>
  </si>
  <si>
    <t>第38回ぎふスポーツカーニバル</t>
    <phoneticPr fontId="14"/>
  </si>
  <si>
    <t>04411</t>
  </si>
  <si>
    <t>03411</t>
  </si>
  <si>
    <t>05311</t>
  </si>
  <si>
    <t>08502</t>
  </si>
  <si>
    <t>09211</t>
  </si>
  <si>
    <t>09311</t>
  </si>
  <si>
    <t>岐阜陸協長距離記録会②兼国体選考会④</t>
  </si>
  <si>
    <t>岐阜陸協長距離記録会②兼国体選考会④</t>
    <rPh sb="3" eb="4">
      <t>キョウ</t>
    </rPh>
    <rPh sb="4" eb="7">
      <t>チョウキョリ</t>
    </rPh>
    <rPh sb="7" eb="10">
      <t>キロクカイ</t>
    </rPh>
    <phoneticPr fontId="14"/>
  </si>
  <si>
    <t>第31回岐阜県春季陸上競技大会兼国体選考会⑤</t>
  </si>
  <si>
    <t>第31回岐阜県春季陸上競技大会兼国体選考会⑤</t>
    <phoneticPr fontId="14"/>
  </si>
  <si>
    <t>円盤投</t>
    <rPh sb="0" eb="2">
      <t>エンバン</t>
    </rPh>
    <phoneticPr fontId="14"/>
  </si>
  <si>
    <t>08802</t>
    <phoneticPr fontId="14"/>
  </si>
  <si>
    <t>八種</t>
    <rPh sb="0" eb="1">
      <t>8</t>
    </rPh>
    <rPh sb="1" eb="2">
      <t>シュ</t>
    </rPh>
    <phoneticPr fontId="14"/>
  </si>
  <si>
    <t>21302</t>
    <phoneticPr fontId="14"/>
  </si>
  <si>
    <t>20211</t>
    <phoneticPr fontId="14"/>
  </si>
  <si>
    <t>第39回岐阜県中学生学年別陸上競技大会</t>
  </si>
  <si>
    <t>第39回岐阜県中学生学年別陸上競技大会</t>
    <phoneticPr fontId="14"/>
  </si>
  <si>
    <t>第75回岐阜県選手権リレー</t>
  </si>
  <si>
    <t>第75回岐阜県選手権リレー</t>
    <phoneticPr fontId="14"/>
  </si>
  <si>
    <t>第75回岐阜県陸上競技選手権大会兼国体選考会⑥</t>
  </si>
  <si>
    <t>00200</t>
  </si>
  <si>
    <t>00300</t>
  </si>
  <si>
    <t>00600</t>
  </si>
  <si>
    <t>00800</t>
  </si>
  <si>
    <t>08100</t>
  </si>
  <si>
    <t>08400</t>
  </si>
  <si>
    <t>第26回全国小学生陸上県予選</t>
  </si>
  <si>
    <t>第26回全国小学生陸上県予選</t>
    <phoneticPr fontId="14"/>
  </si>
  <si>
    <t>第56回全日中通信陸上県予選会兼岐阜陸協強化記録会②</t>
  </si>
  <si>
    <t>第56回全日中通信陸上県予選会兼岐阜陸協強化記録会②</t>
    <rPh sb="16" eb="19">
      <t>ギフリク</t>
    </rPh>
    <rPh sb="19" eb="20">
      <t>キョウ</t>
    </rPh>
    <rPh sb="20" eb="22">
      <t>キョウカ</t>
    </rPh>
    <rPh sb="22" eb="25">
      <t>キロクカイ</t>
    </rPh>
    <phoneticPr fontId="14"/>
  </si>
  <si>
    <t>岐阜陸協強化記録会③兼国体選考会⑧</t>
  </si>
  <si>
    <t>岐阜陸協強化記録会③兼国体選考会⑧</t>
    <rPh sb="0" eb="2">
      <t>ギフ</t>
    </rPh>
    <rPh sb="2" eb="3">
      <t>リク</t>
    </rPh>
    <rPh sb="3" eb="4">
      <t>キョウ</t>
    </rPh>
    <phoneticPr fontId="14"/>
  </si>
  <si>
    <t>100mYH</t>
  </si>
  <si>
    <t>110mJH</t>
  </si>
  <si>
    <t>円盤投(1.5kg)</t>
    <phoneticPr fontId="14"/>
  </si>
  <si>
    <t>円盤投(1.75kg)</t>
    <phoneticPr fontId="14"/>
  </si>
  <si>
    <t>第14回岐阜県ジュニア陸上競技大会</t>
  </si>
  <si>
    <t>第14回岐阜県ジュニア陸上競技大会</t>
    <phoneticPr fontId="14"/>
  </si>
  <si>
    <t>第35回岐阜県秋季陸上競技大会</t>
  </si>
  <si>
    <t>第35回岐阜県秋季陸上競技大会</t>
    <phoneticPr fontId="14"/>
  </si>
  <si>
    <t>岐阜陸協長距離記録会③</t>
  </si>
  <si>
    <t>岐阜陸協長距離記録会③</t>
    <rPh sb="4" eb="7">
      <t>チョウキョリ</t>
    </rPh>
    <phoneticPr fontId="14"/>
  </si>
  <si>
    <t>岐阜陸協強化記録会④</t>
  </si>
  <si>
    <t>岐阜陸協強化記録会④</t>
    <phoneticPr fontId="14"/>
  </si>
  <si>
    <t>第41回岐阜県中学新人陸上</t>
  </si>
  <si>
    <t>第41回岐阜県中学新人陸上</t>
    <phoneticPr fontId="14"/>
  </si>
  <si>
    <t>第16回岐阜県ジュニア地区対抗陸上</t>
  </si>
  <si>
    <t>第16回岐阜県ジュニア地区対抗陸上</t>
    <phoneticPr fontId="14"/>
  </si>
  <si>
    <t>岐阜陸協長距離記録会④兼全国都道府県対抗駅伝選手選考会兼冬季記録会⑤</t>
  </si>
  <si>
    <t>第４回澤田文吉記念棒高跳記録会兼岐阜陸協強化記録会⑥</t>
  </si>
  <si>
    <t>第４回澤田文吉記念棒高跳記録会兼岐阜陸協強化記録会⑥</t>
    <phoneticPr fontId="14"/>
  </si>
  <si>
    <t>00230</t>
  </si>
  <si>
    <t>00530</t>
  </si>
  <si>
    <t>00630</t>
  </si>
  <si>
    <t>04430</t>
  </si>
  <si>
    <t>04230</t>
  </si>
  <si>
    <t>03330</t>
  </si>
  <si>
    <t>03730</t>
  </si>
  <si>
    <t>07130</t>
  </si>
  <si>
    <t>07330</t>
  </si>
  <si>
    <t>07430</t>
  </si>
  <si>
    <t>08130</t>
  </si>
  <si>
    <t>08230</t>
  </si>
  <si>
    <t>09630</t>
  </si>
  <si>
    <t>08730</t>
  </si>
  <si>
    <t>砲丸投(7.2kg)</t>
    <phoneticPr fontId="14"/>
  </si>
  <si>
    <t>砲丸投(6.0kg)</t>
    <phoneticPr fontId="14"/>
  </si>
  <si>
    <t>共棒高跳</t>
    <rPh sb="0" eb="1">
      <t>トモ</t>
    </rPh>
    <rPh sb="1" eb="4">
      <t>ボウタカトビ</t>
    </rPh>
    <phoneticPr fontId="14"/>
  </si>
  <si>
    <t>300m</t>
    <phoneticPr fontId="14"/>
  </si>
  <si>
    <t>1000m</t>
    <phoneticPr fontId="14"/>
  </si>
  <si>
    <t>5000mW</t>
    <phoneticPr fontId="14"/>
  </si>
  <si>
    <t>3000mW</t>
    <phoneticPr fontId="14"/>
  </si>
  <si>
    <t>06002</t>
    <phoneticPr fontId="14"/>
  </si>
  <si>
    <t>00400</t>
    <phoneticPr fontId="14"/>
  </si>
  <si>
    <t>砲丸投(5.0kg)</t>
    <phoneticPr fontId="14"/>
  </si>
  <si>
    <t>砲丸投(4.0kg)</t>
    <phoneticPr fontId="14"/>
  </si>
  <si>
    <t>砲丸投(2.7kg)</t>
    <phoneticPr fontId="14"/>
  </si>
  <si>
    <t>00700</t>
    <phoneticPr fontId="14"/>
  </si>
  <si>
    <t>07411</t>
    <phoneticPr fontId="14"/>
  </si>
  <si>
    <t>08701</t>
    <phoneticPr fontId="14"/>
  </si>
  <si>
    <t>08702</t>
    <phoneticPr fontId="14"/>
  </si>
  <si>
    <t>200m</t>
    <phoneticPr fontId="14"/>
  </si>
  <si>
    <t>00200</t>
    <phoneticPr fontId="14"/>
  </si>
  <si>
    <t>00300</t>
    <phoneticPr fontId="14"/>
  </si>
  <si>
    <t>二重線枠内に登録データを貼り付けをしてください。必ず、値の貼り付けをしてください。</t>
    <rPh sb="24" eb="25">
      <t>カナラ</t>
    </rPh>
    <rPh sb="27" eb="28">
      <t>アタイ</t>
    </rPh>
    <rPh sb="29" eb="30">
      <t>ハ</t>
    </rPh>
    <rPh sb="31" eb="32">
      <t>ツ</t>
    </rPh>
    <phoneticPr fontId="14"/>
  </si>
  <si>
    <t>↑　正式学校名等</t>
    <rPh sb="2" eb="4">
      <t>セイシキ</t>
    </rPh>
    <rPh sb="4" eb="7">
      <t>ガッコウメイ</t>
    </rPh>
    <rPh sb="7" eb="8">
      <t>トウ</t>
    </rPh>
    <phoneticPr fontId="14"/>
  </si>
  <si>
    <t>二重線枠内に入力してください。</t>
    <rPh sb="0" eb="3">
      <t>ニジュウセン</t>
    </rPh>
    <rPh sb="3" eb="4">
      <t>ワク</t>
    </rPh>
    <rPh sb="4" eb="5">
      <t>ナイ</t>
    </rPh>
    <rPh sb="6" eb="8">
      <t>ニュウリョク</t>
    </rPh>
    <phoneticPr fontId="14"/>
  </si>
  <si>
    <t>所属ｺｰﾄﾞ</t>
    <rPh sb="0" eb="2">
      <t>ショゾク</t>
    </rPh>
    <phoneticPr fontId="14"/>
  </si>
  <si>
    <t>243121</t>
  </si>
  <si>
    <t>大垣東高</t>
  </si>
  <si>
    <t>11秒11→1111</t>
  </si>
  <si>
    <t>1分58秒02→15802</t>
  </si>
  <si>
    <t>15m50→1550</t>
  </si>
  <si>
    <r>
      <t>シートの保護を解除しないで下さい。</t>
    </r>
    <r>
      <rPr>
        <sz val="11"/>
        <rFont val="ＭＳ Ｐゴシック"/>
        <family val="3"/>
      </rPr>
      <t>集計などの処理に影響が出ますのでお願いします。</t>
    </r>
    <rPh sb="4" eb="6">
      <t>ホゴ</t>
    </rPh>
    <rPh sb="7" eb="9">
      <t>カイジョ</t>
    </rPh>
    <rPh sb="13" eb="14">
      <t>クダ</t>
    </rPh>
    <rPh sb="17" eb="19">
      <t>シュウケイ</t>
    </rPh>
    <rPh sb="22" eb="24">
      <t>ショリ</t>
    </rPh>
    <rPh sb="25" eb="27">
      <t>エイキョウ</t>
    </rPh>
    <rPh sb="28" eb="29">
      <t>デ</t>
    </rPh>
    <rPh sb="34" eb="35">
      <t>ネガ</t>
    </rPh>
    <phoneticPr fontId="14"/>
  </si>
  <si>
    <t>記録は昨年4月1日以降の公認最高記録を入力してください。</t>
    <rPh sb="0" eb="2">
      <t>キロク</t>
    </rPh>
    <rPh sb="3" eb="5">
      <t>サクネン</t>
    </rPh>
    <rPh sb="6" eb="7">
      <t>ガツ</t>
    </rPh>
    <rPh sb="8" eb="9">
      <t>ニチ</t>
    </rPh>
    <rPh sb="9" eb="11">
      <t>イコウ</t>
    </rPh>
    <rPh sb="12" eb="14">
      <t>コウニン</t>
    </rPh>
    <rPh sb="14" eb="16">
      <t>サイコウ</t>
    </rPh>
    <rPh sb="16" eb="18">
      <t>キロク</t>
    </rPh>
    <rPh sb="19" eb="21">
      <t>ニュウリョク</t>
    </rPh>
    <phoneticPr fontId="14"/>
  </si>
  <si>
    <t>申込先</t>
    <rPh sb="0" eb="2">
      <t>モウシコミ</t>
    </rPh>
    <rPh sb="2" eb="3">
      <t>サキ</t>
    </rPh>
    <phoneticPr fontId="14"/>
  </si>
  <si>
    <t>ファイル名を変更して送付してください。　</t>
    <rPh sb="4" eb="5">
      <t>メイ</t>
    </rPh>
    <rPh sb="6" eb="8">
      <t>ヘンコウ</t>
    </rPh>
    <rPh sb="10" eb="12">
      <t>ソウフ</t>
    </rPh>
    <phoneticPr fontId="14"/>
  </si>
  <si>
    <t>使用方法</t>
    <rPh sb="0" eb="2">
      <t>シヨウ</t>
    </rPh>
    <rPh sb="2" eb="4">
      <t>ホウホウ</t>
    </rPh>
    <phoneticPr fontId="14"/>
  </si>
  <si>
    <t>競技者データの入力(「競技者データ」シート)</t>
    <rPh sb="0" eb="3">
      <t>キョウギシャ</t>
    </rPh>
    <rPh sb="7" eb="9">
      <t>ニュウリョク</t>
    </rPh>
    <phoneticPr fontId="14"/>
  </si>
  <si>
    <t>大会名の選択(「申込一覧表」シート)</t>
    <rPh sb="0" eb="3">
      <t>タイカイメイ</t>
    </rPh>
    <rPh sb="4" eb="6">
      <t>センタク</t>
    </rPh>
    <rPh sb="8" eb="10">
      <t>モウシコミ</t>
    </rPh>
    <rPh sb="10" eb="13">
      <t>イチランヒョウ</t>
    </rPh>
    <phoneticPr fontId="14"/>
  </si>
  <si>
    <t>　今回はこの大会しか準備してないのでこのままで結構です。</t>
    <rPh sb="1" eb="3">
      <t>コンカイ</t>
    </rPh>
    <rPh sb="6" eb="8">
      <t>タイカイ</t>
    </rPh>
    <rPh sb="10" eb="12">
      <t>ジュンビ</t>
    </rPh>
    <rPh sb="23" eb="25">
      <t>ケッコウ</t>
    </rPh>
    <phoneticPr fontId="14"/>
  </si>
  <si>
    <t>出場者の入力(「申込一覧表」シート)</t>
    <rPh sb="4" eb="6">
      <t>ニュウリョク</t>
    </rPh>
    <phoneticPr fontId="14"/>
  </si>
  <si>
    <t>　性別の選択とナンバーカードの入力のみで結構です。</t>
    <rPh sb="1" eb="3">
      <t>セイベツ</t>
    </rPh>
    <rPh sb="4" eb="6">
      <t>センタク</t>
    </rPh>
    <rPh sb="15" eb="17">
      <t>ニュウリョク</t>
    </rPh>
    <rPh sb="20" eb="22">
      <t>ケッコウ</t>
    </rPh>
    <phoneticPr fontId="14"/>
  </si>
  <si>
    <t>　性別を選択しないとすべてエラーとなります。</t>
    <rPh sb="1" eb="3">
      <t>セイベツ</t>
    </rPh>
    <rPh sb="4" eb="6">
      <t>センタク</t>
    </rPh>
    <phoneticPr fontId="14"/>
  </si>
  <si>
    <t>　ナンバーカードを入力しないと一覧表の表示が崩れます。</t>
    <rPh sb="9" eb="11">
      <t>ニュウリョク</t>
    </rPh>
    <rPh sb="15" eb="18">
      <t>イチランヒョウ</t>
    </rPh>
    <rPh sb="19" eb="21">
      <t>ヒョウジ</t>
    </rPh>
    <rPh sb="22" eb="23">
      <t>クズ</t>
    </rPh>
    <phoneticPr fontId="14"/>
  </si>
  <si>
    <t>　今回出場しない競技者は入力しないでください。</t>
    <phoneticPr fontId="14"/>
  </si>
  <si>
    <t>　同じ競技者を２回以上入力するとNo.の左に赤で表示します</t>
    <phoneticPr fontId="14"/>
  </si>
  <si>
    <t>　男女別に通番が自動でつきます。</t>
    <rPh sb="1" eb="4">
      <t>ダンジョベツ</t>
    </rPh>
    <rPh sb="5" eb="6">
      <t>ツウ</t>
    </rPh>
    <rPh sb="6" eb="7">
      <t>バン</t>
    </rPh>
    <rPh sb="8" eb="10">
      <t>ジドウ</t>
    </rPh>
    <phoneticPr fontId="14"/>
  </si>
  <si>
    <t>出場種目の入力(「申込一覧表」シート)</t>
    <rPh sb="2" eb="4">
      <t>シュモク</t>
    </rPh>
    <rPh sb="5" eb="7">
      <t>ニュウリョク</t>
    </rPh>
    <phoneticPr fontId="14"/>
  </si>
  <si>
    <t>　種目を選択し、記録を数字だけで入力してください。５桁以上は分秒表示になります。</t>
    <rPh sb="1" eb="3">
      <t>シュモク</t>
    </rPh>
    <rPh sb="4" eb="6">
      <t>センタク</t>
    </rPh>
    <rPh sb="8" eb="10">
      <t>キロク</t>
    </rPh>
    <rPh sb="11" eb="13">
      <t>スウジ</t>
    </rPh>
    <rPh sb="16" eb="18">
      <t>ニュウリョク</t>
    </rPh>
    <rPh sb="26" eb="27">
      <t>ケタ</t>
    </rPh>
    <rPh sb="27" eb="29">
      <t>イジョウ</t>
    </rPh>
    <rPh sb="30" eb="32">
      <t>フンビョウ</t>
    </rPh>
    <rPh sb="32" eb="34">
      <t>ヒョウジ</t>
    </rPh>
    <phoneticPr fontId="14"/>
  </si>
  <si>
    <t>例</t>
    <rPh sb="0" eb="1">
      <t>レイ</t>
    </rPh>
    <phoneticPr fontId="14"/>
  </si>
  <si>
    <r>
      <t>16分23秒3→16233</t>
    </r>
    <r>
      <rPr>
        <sz val="11"/>
        <color indexed="10"/>
        <rFont val="ＭＳ Ｐゴシック"/>
        <family val="3"/>
      </rPr>
      <t>0</t>
    </r>
    <phoneticPr fontId="14"/>
  </si>
  <si>
    <t>手動計時も1/100秒を0にして入力してください。</t>
    <rPh sb="0" eb="2">
      <t>シュドウ</t>
    </rPh>
    <rPh sb="2" eb="4">
      <t>ケイジ</t>
    </rPh>
    <rPh sb="10" eb="11">
      <t>ビョウ</t>
    </rPh>
    <rPh sb="16" eb="18">
      <t>ニュウリョク</t>
    </rPh>
    <phoneticPr fontId="14"/>
  </si>
  <si>
    <t>　記録のないときは記録欄は0を入力してください。</t>
    <rPh sb="1" eb="3">
      <t>キロク</t>
    </rPh>
    <rPh sb="9" eb="11">
      <t>キロク</t>
    </rPh>
    <rPh sb="11" eb="12">
      <t>ラン</t>
    </rPh>
    <rPh sb="15" eb="17">
      <t>ニュウリョク</t>
    </rPh>
    <phoneticPr fontId="14"/>
  </si>
  <si>
    <t>　コード欄が赤になるときは種目選択ミス(#N/A表示)か種目のダブリです</t>
    <rPh sb="4" eb="5">
      <t>ラン</t>
    </rPh>
    <phoneticPr fontId="14"/>
  </si>
  <si>
    <t>出場種目数の確認(「申込一覧表」シート)</t>
    <rPh sb="0" eb="2">
      <t>シュツジョウ</t>
    </rPh>
    <rPh sb="2" eb="4">
      <t>シュモク</t>
    </rPh>
    <rPh sb="4" eb="5">
      <t>スウ</t>
    </rPh>
    <rPh sb="6" eb="8">
      <t>カクニン</t>
    </rPh>
    <rPh sb="10" eb="12">
      <t>モウシコミ</t>
    </rPh>
    <rPh sb="12" eb="15">
      <t>イチランヒョウ</t>
    </rPh>
    <phoneticPr fontId="14"/>
  </si>
  <si>
    <t>　赤で表示された場合は、制限人数オーバーかリレー出場者数が4～6人でないかどちらかです。</t>
    <rPh sb="1" eb="2">
      <t>アカ</t>
    </rPh>
    <rPh sb="3" eb="5">
      <t>ヒョウジ</t>
    </rPh>
    <rPh sb="8" eb="10">
      <t>バアイ</t>
    </rPh>
    <rPh sb="12" eb="14">
      <t>セイゲン</t>
    </rPh>
    <rPh sb="14" eb="16">
      <t>ニンズウ</t>
    </rPh>
    <rPh sb="24" eb="27">
      <t>シュツジョウシャ</t>
    </rPh>
    <rPh sb="27" eb="28">
      <t>スウ</t>
    </rPh>
    <rPh sb="32" eb="33">
      <t>ニン</t>
    </rPh>
    <phoneticPr fontId="14"/>
  </si>
  <si>
    <t>印刷(「申込一覧表」シート)</t>
    <rPh sb="0" eb="2">
      <t>インサツ</t>
    </rPh>
    <phoneticPr fontId="14"/>
  </si>
  <si>
    <t>　男女の順にNo.がついて出力されます。</t>
    <rPh sb="1" eb="3">
      <t>ダンジョ</t>
    </rPh>
    <rPh sb="4" eb="5">
      <t>ジュン</t>
    </rPh>
    <rPh sb="13" eb="15">
      <t>シュツリョク</t>
    </rPh>
    <phoneticPr fontId="14"/>
  </si>
  <si>
    <t>ファイル名の変更、送付　</t>
    <rPh sb="4" eb="5">
      <t>メイ</t>
    </rPh>
    <rPh sb="6" eb="8">
      <t>ヘンコウ</t>
    </rPh>
    <rPh sb="9" eb="11">
      <t>ソウフ</t>
    </rPh>
    <phoneticPr fontId="14"/>
  </si>
  <si>
    <r>
      <t>・</t>
    </r>
    <r>
      <rPr>
        <sz val="14"/>
        <color indexed="32"/>
        <rFont val="ＭＳ Ｐゴシック"/>
        <family val="3"/>
      </rPr>
      <t>すべての操作でドラッグは厳禁です。</t>
    </r>
    <rPh sb="5" eb="7">
      <t>ソウサ</t>
    </rPh>
    <rPh sb="13" eb="15">
      <t>ゲンキン</t>
    </rPh>
    <phoneticPr fontId="14"/>
  </si>
  <si>
    <t>　  ファイルが壊れますので絶対しないでください。</t>
    <rPh sb="8" eb="9">
      <t>コワ</t>
    </rPh>
    <rPh sb="14" eb="16">
      <t>ゼッタイ</t>
    </rPh>
    <phoneticPr fontId="14"/>
  </si>
  <si>
    <t>・退部者などﾅﾝﾊﾞｰｶｰﾄﾞなしがいると</t>
    <rPh sb="1" eb="4">
      <t>タイブシャ</t>
    </rPh>
    <phoneticPr fontId="14"/>
  </si>
  <si>
    <r>
      <t>　  性別を入力した段階で</t>
    </r>
    <r>
      <rPr>
        <sz val="8"/>
        <rFont val="ＭＳ Ｐゴシック"/>
        <family val="3"/>
      </rPr>
      <t>退部者等の</t>
    </r>
    <r>
      <rPr>
        <sz val="9"/>
        <rFont val="ＭＳ Ｐゴシック"/>
        <family val="3"/>
      </rPr>
      <t>氏名</t>
    </r>
    <r>
      <rPr>
        <sz val="11"/>
        <rFont val="ＭＳ Ｐゴシック"/>
        <family val="3"/>
      </rPr>
      <t>が表示されます。</t>
    </r>
    <rPh sb="13" eb="15">
      <t>タイブ</t>
    </rPh>
    <rPh sb="15" eb="17">
      <t>シャナド</t>
    </rPh>
    <rPh sb="18" eb="20">
      <t>シメイ</t>
    </rPh>
    <rPh sb="21" eb="23">
      <t>ヒョウジ</t>
    </rPh>
    <phoneticPr fontId="14"/>
  </si>
  <si>
    <t xml:space="preserve">   ナンバーカードを入力すると</t>
    <rPh sb="11" eb="13">
      <t>ニュウリョク</t>
    </rPh>
    <phoneticPr fontId="14"/>
  </si>
  <si>
    <t>　 正しいものに変わります。</t>
    <rPh sb="2" eb="3">
      <t>タダ</t>
    </rPh>
    <rPh sb="8" eb="9">
      <t>カ</t>
    </rPh>
    <phoneticPr fontId="14"/>
  </si>
  <si>
    <t>各チームで慎重に入力し、十分にご確認ください。</t>
    <rPh sb="0" eb="1">
      <t>カク</t>
    </rPh>
    <rPh sb="5" eb="7">
      <t>シンチョウ</t>
    </rPh>
    <rPh sb="8" eb="10">
      <t>ニュウリョク</t>
    </rPh>
    <rPh sb="12" eb="14">
      <t>ジュウブン</t>
    </rPh>
    <rPh sb="16" eb="18">
      <t>カクニン</t>
    </rPh>
    <phoneticPr fontId="14"/>
  </si>
  <si>
    <t>種目１を空欄にして種目２以降に入力すると、プログラムに掲載されません。</t>
    <rPh sb="0" eb="2">
      <t>シュモク</t>
    </rPh>
    <rPh sb="4" eb="6">
      <t>クウラン</t>
    </rPh>
    <rPh sb="9" eb="11">
      <t>シュモク</t>
    </rPh>
    <rPh sb="12" eb="14">
      <t>イコウ</t>
    </rPh>
    <rPh sb="15" eb="17">
      <t>ニュウリョク</t>
    </rPh>
    <rPh sb="27" eb="29">
      <t>ケイサイ</t>
    </rPh>
    <phoneticPr fontId="14"/>
  </si>
  <si>
    <t>以上２点についてミスがあると、参加するつもりでも出場できなくなりますので</t>
    <rPh sb="0" eb="2">
      <t>イジョウ</t>
    </rPh>
    <rPh sb="3" eb="4">
      <t>テン</t>
    </rPh>
    <rPh sb="15" eb="17">
      <t>サンカ</t>
    </rPh>
    <rPh sb="24" eb="26">
      <t>シュツジョウ</t>
    </rPh>
    <phoneticPr fontId="14"/>
  </si>
  <si>
    <t>このファイルを保存後に添付して下さい</t>
    <rPh sb="7" eb="9">
      <t>ホゾン</t>
    </rPh>
    <rPh sb="9" eb="10">
      <t>ゴ</t>
    </rPh>
    <rPh sb="11" eb="13">
      <t>テンプ</t>
    </rPh>
    <rPh sb="15" eb="16">
      <t>クダ</t>
    </rPh>
    <phoneticPr fontId="14"/>
  </si>
  <si>
    <t>前年度参加チーム</t>
    <rPh sb="0" eb="3">
      <t>ゼンネンド</t>
    </rPh>
    <rPh sb="3" eb="5">
      <t>サンカ</t>
    </rPh>
    <phoneticPr fontId="14"/>
  </si>
  <si>
    <t>参考</t>
    <rPh sb="0" eb="2">
      <t>サンコウ</t>
    </rPh>
    <phoneticPr fontId="14"/>
  </si>
  <si>
    <t>code</t>
    <phoneticPr fontId="14"/>
  </si>
  <si>
    <t>syozoku</t>
    <phoneticPr fontId="14"/>
  </si>
  <si>
    <t>210000</t>
  </si>
  <si>
    <t>210008</t>
  </si>
  <si>
    <t>サンメッセ</t>
  </si>
  <si>
    <t>210011</t>
  </si>
  <si>
    <t>210013</t>
  </si>
  <si>
    <t>岐阜ＭＣ</t>
  </si>
  <si>
    <t>210025</t>
  </si>
  <si>
    <t>大垣体連</t>
  </si>
  <si>
    <t>210026</t>
  </si>
  <si>
    <t>岐阜ｱｽﾘｰﾄ</t>
  </si>
  <si>
    <t>210042</t>
  </si>
  <si>
    <t>郡上走友</t>
  </si>
  <si>
    <t>210064</t>
  </si>
  <si>
    <t>関体協</t>
  </si>
  <si>
    <t>210115</t>
  </si>
  <si>
    <t>各務原TFC</t>
  </si>
  <si>
    <t>HAC</t>
  </si>
  <si>
    <t>490041</t>
  </si>
  <si>
    <t>岐阜大</t>
  </si>
  <si>
    <t>490045</t>
  </si>
  <si>
    <t>名古屋工大</t>
  </si>
  <si>
    <t>492161</t>
  </si>
  <si>
    <t>岐阜経済大</t>
  </si>
  <si>
    <t>492184</t>
  </si>
  <si>
    <t>名城大</t>
  </si>
  <si>
    <t>499112</t>
  </si>
  <si>
    <t>岐阜聖徳大</t>
  </si>
  <si>
    <t>選手番号(ﾅﾝﾊﾞｰｶｰﾄﾞ)</t>
    <rPh sb="0" eb="2">
      <t>センシュ</t>
    </rPh>
    <rPh sb="2" eb="4">
      <t>バンゴウ</t>
    </rPh>
    <phoneticPr fontId="14"/>
  </si>
  <si>
    <t>岐阜陸協</t>
    <phoneticPr fontId="14"/>
  </si>
  <si>
    <t>大垣陸友</t>
    <phoneticPr fontId="14"/>
  </si>
  <si>
    <t>243103</t>
  </si>
  <si>
    <t>243109</t>
  </si>
  <si>
    <t>243114</t>
  </si>
  <si>
    <t>243116</t>
  </si>
  <si>
    <t>243119</t>
  </si>
  <si>
    <t>243120</t>
  </si>
  <si>
    <t>243122</t>
  </si>
  <si>
    <t>243123</t>
  </si>
  <si>
    <t>243124</t>
  </si>
  <si>
    <t>243128</t>
  </si>
  <si>
    <t>243166</t>
  </si>
  <si>
    <t>243183</t>
  </si>
  <si>
    <t>243503</t>
  </si>
  <si>
    <t>済美高</t>
  </si>
  <si>
    <t>243510</t>
  </si>
  <si>
    <t>岐南工高</t>
  </si>
  <si>
    <t>岐阜農林高</t>
  </si>
  <si>
    <t>羽島高</t>
  </si>
  <si>
    <t>大垣北高</t>
  </si>
  <si>
    <t>大垣南高</t>
  </si>
  <si>
    <t>大垣養老高</t>
  </si>
  <si>
    <t>海津明誠高</t>
  </si>
  <si>
    <t>岐阜総合高</t>
  </si>
  <si>
    <t>長良高</t>
  </si>
  <si>
    <t>大垣商高</t>
    <phoneticPr fontId="14"/>
  </si>
  <si>
    <t>大垣工高</t>
    <phoneticPr fontId="14"/>
  </si>
  <si>
    <t>市岐阜商高</t>
    <phoneticPr fontId="14"/>
  </si>
  <si>
    <t>大垣日大高</t>
    <phoneticPr fontId="14"/>
  </si>
  <si>
    <t>245163</t>
  </si>
  <si>
    <t>穂積中</t>
  </si>
  <si>
    <t>245202</t>
  </si>
  <si>
    <t>大垣東中</t>
  </si>
  <si>
    <t>245205</t>
  </si>
  <si>
    <t>大垣北中</t>
  </si>
  <si>
    <t>245208</t>
  </si>
  <si>
    <t>大垣西部中</t>
  </si>
  <si>
    <t>245209</t>
  </si>
  <si>
    <t>星和中</t>
  </si>
  <si>
    <t>245211</t>
  </si>
  <si>
    <t>日新中</t>
  </si>
  <si>
    <t>245221</t>
  </si>
  <si>
    <t>高田中</t>
  </si>
  <si>
    <t>245222</t>
  </si>
  <si>
    <t>養老東部中</t>
  </si>
  <si>
    <t>245223</t>
  </si>
  <si>
    <t>上石津中</t>
  </si>
  <si>
    <t>245231</t>
  </si>
  <si>
    <t>不破中</t>
  </si>
  <si>
    <t>245241</t>
  </si>
  <si>
    <t>神戸中</t>
  </si>
  <si>
    <t>245243</t>
  </si>
  <si>
    <t>登龍中</t>
  </si>
  <si>
    <t>245251</t>
  </si>
  <si>
    <t>揖斐川中</t>
  </si>
  <si>
    <t>245253</t>
  </si>
  <si>
    <t>谷汲中</t>
  </si>
  <si>
    <t>245254</t>
  </si>
  <si>
    <t>大野中</t>
  </si>
  <si>
    <t>245256</t>
  </si>
  <si>
    <t>池田中</t>
  </si>
  <si>
    <t>選手番号(ﾅﾝﾊﾞｰｶｰﾄﾞ)は岐阜陸協登録番号を使用してください。</t>
    <rPh sb="16" eb="20">
      <t>ギフリクキョウ</t>
    </rPh>
    <rPh sb="20" eb="22">
      <t>トウロク</t>
    </rPh>
    <rPh sb="22" eb="24">
      <t>バンゴウ</t>
    </rPh>
    <rPh sb="25" eb="27">
      <t>シヨウ</t>
    </rPh>
    <phoneticPr fontId="14"/>
  </si>
  <si>
    <t>今年度新たに参加する団体は岐阜陸協主催大会で使用する所属コードを使用してください。</t>
    <rPh sb="0" eb="3">
      <t>コンネンド</t>
    </rPh>
    <rPh sb="3" eb="4">
      <t>アラ</t>
    </rPh>
    <rPh sb="6" eb="8">
      <t>サンカ</t>
    </rPh>
    <rPh sb="10" eb="12">
      <t>ダンタイ</t>
    </rPh>
    <rPh sb="13" eb="17">
      <t>ギフリクキョウ</t>
    </rPh>
    <rPh sb="17" eb="19">
      <t>シュサイ</t>
    </rPh>
    <rPh sb="19" eb="21">
      <t>タイカイ</t>
    </rPh>
    <rPh sb="22" eb="24">
      <t>シヨウ</t>
    </rPh>
    <rPh sb="26" eb="28">
      <t>ショゾク</t>
    </rPh>
    <rPh sb="32" eb="34">
      <t>シヨウ</t>
    </rPh>
    <phoneticPr fontId="14"/>
  </si>
  <si>
    <t>246201</t>
  </si>
  <si>
    <t>246202</t>
  </si>
  <si>
    <t>養老陸上</t>
  </si>
  <si>
    <t>246203</t>
  </si>
  <si>
    <t>いびがわ陸上</t>
  </si>
  <si>
    <t>246204</t>
  </si>
  <si>
    <t>246205</t>
  </si>
  <si>
    <t>247211</t>
  </si>
  <si>
    <t>江東小</t>
  </si>
  <si>
    <t>247331</t>
  </si>
  <si>
    <t>牧田小</t>
  </si>
  <si>
    <t>池辺小</t>
  </si>
  <si>
    <t>大薮小</t>
  </si>
  <si>
    <t>247202</t>
  </si>
  <si>
    <t>大垣東小</t>
  </si>
  <si>
    <t>宇留生小</t>
  </si>
  <si>
    <t>大垣南小</t>
  </si>
  <si>
    <t>大垣北小</t>
  </si>
  <si>
    <t>247999</t>
  </si>
  <si>
    <t>岐大附属小</t>
  </si>
  <si>
    <t>247203</t>
  </si>
  <si>
    <t>247208</t>
  </si>
  <si>
    <t>247326</t>
  </si>
  <si>
    <t>247246</t>
  </si>
  <si>
    <t>大垣西小</t>
    <rPh sb="2" eb="3">
      <t>ニシ</t>
    </rPh>
    <phoneticPr fontId="14"/>
  </si>
  <si>
    <t>247204</t>
  </si>
  <si>
    <t>247205</t>
  </si>
  <si>
    <t>池田陸上ﾞ</t>
    <phoneticPr fontId="14"/>
  </si>
  <si>
    <t>南濃ＳＣ</t>
    <phoneticPr fontId="14"/>
  </si>
  <si>
    <t>選手番号(ﾅﾝﾊﾞｰｶｰﾄﾞ)を決めてください。</t>
    <rPh sb="16" eb="17">
      <t>キ</t>
    </rPh>
    <phoneticPr fontId="14"/>
  </si>
  <si>
    <t>男女で同一ナンバーがいてもかまいません。</t>
    <rPh sb="0" eb="2">
      <t>ダンジョ</t>
    </rPh>
    <rPh sb="3" eb="5">
      <t>ドウイツ</t>
    </rPh>
    <phoneticPr fontId="14"/>
  </si>
  <si>
    <t>9001～9050</t>
    <phoneticPr fontId="14"/>
  </si>
  <si>
    <t>9101～9150</t>
    <phoneticPr fontId="14"/>
  </si>
  <si>
    <t>9151～9200</t>
    <phoneticPr fontId="14"/>
  </si>
  <si>
    <t>9051～9100</t>
    <phoneticPr fontId="14"/>
  </si>
  <si>
    <t>9201～9250</t>
    <phoneticPr fontId="14"/>
  </si>
  <si>
    <t>9251～9300</t>
    <phoneticPr fontId="14"/>
  </si>
  <si>
    <t>9301～9350</t>
    <phoneticPr fontId="14"/>
  </si>
  <si>
    <t>9351～9400</t>
    <phoneticPr fontId="14"/>
  </si>
  <si>
    <t>9401～9450</t>
    <phoneticPr fontId="14"/>
  </si>
  <si>
    <t>9451～9500</t>
    <phoneticPr fontId="14"/>
  </si>
  <si>
    <t>9501～9550</t>
    <phoneticPr fontId="14"/>
  </si>
  <si>
    <t>9551～9600</t>
    <phoneticPr fontId="14"/>
  </si>
  <si>
    <t>9601～9650</t>
    <phoneticPr fontId="14"/>
  </si>
  <si>
    <t>9651～9700</t>
    <phoneticPr fontId="14"/>
  </si>
  <si>
    <t>9701～9750</t>
    <phoneticPr fontId="14"/>
  </si>
  <si>
    <t>区分を選ぶと、高等学校・中学校は黄色の部分に自動で出ます。小学校は出ませんので入力してください。</t>
    <rPh sb="0" eb="2">
      <t>クブン</t>
    </rPh>
    <rPh sb="3" eb="4">
      <t>エラ</t>
    </rPh>
    <rPh sb="7" eb="9">
      <t>コウトウ</t>
    </rPh>
    <rPh sb="9" eb="11">
      <t>ガッコウ</t>
    </rPh>
    <rPh sb="12" eb="15">
      <t>チュウガッコウ</t>
    </rPh>
    <rPh sb="16" eb="18">
      <t>キイロ</t>
    </rPh>
    <rPh sb="19" eb="21">
      <t>ブブン</t>
    </rPh>
    <rPh sb="22" eb="24">
      <t>ジドウ</t>
    </rPh>
    <rPh sb="25" eb="26">
      <t>デ</t>
    </rPh>
    <rPh sb="29" eb="32">
      <t>ショウガッコウ</t>
    </rPh>
    <rPh sb="33" eb="34">
      <t>デ</t>
    </rPh>
    <rPh sb="39" eb="41">
      <t>ニュウリョク</t>
    </rPh>
    <phoneticPr fontId="14"/>
  </si>
  <si>
    <t>210028</t>
  </si>
  <si>
    <t>川崎重工</t>
  </si>
  <si>
    <t>210066</t>
  </si>
  <si>
    <t>210067</t>
  </si>
  <si>
    <t>ＫＹＢ</t>
  </si>
  <si>
    <t>210109</t>
  </si>
  <si>
    <t>岐経大AC</t>
  </si>
  <si>
    <t>241013</t>
  </si>
  <si>
    <t>岐阜教員ｸﾗﾌﾞ西濃</t>
  </si>
  <si>
    <t>492174</t>
  </si>
  <si>
    <t>至学館大</t>
  </si>
  <si>
    <t>241048</t>
  </si>
  <si>
    <t>SELECT</t>
  </si>
  <si>
    <t>243107</t>
  </si>
  <si>
    <t>243108</t>
  </si>
  <si>
    <t>本巣松陽高</t>
    <phoneticPr fontId="14"/>
  </si>
  <si>
    <t>県岐阜商高</t>
    <phoneticPr fontId="14"/>
  </si>
  <si>
    <t>243117</t>
  </si>
  <si>
    <t>岐阜工高</t>
    <rPh sb="3" eb="4">
      <t>コウ</t>
    </rPh>
    <phoneticPr fontId="21"/>
  </si>
  <si>
    <t>243179</t>
  </si>
  <si>
    <t>岐阜城北高</t>
    <rPh sb="4" eb="5">
      <t>コウ</t>
    </rPh>
    <phoneticPr fontId="21"/>
  </si>
  <si>
    <t>243501</t>
  </si>
  <si>
    <t>鶯谷高</t>
  </si>
  <si>
    <t>243502</t>
  </si>
  <si>
    <t>富田高</t>
  </si>
  <si>
    <t>243508</t>
  </si>
  <si>
    <t>岐阜第一高</t>
  </si>
  <si>
    <t>245124</t>
  </si>
  <si>
    <t>岐大附属中</t>
  </si>
  <si>
    <t>大垣陸少</t>
    <rPh sb="3" eb="4">
      <t>ショウ</t>
    </rPh>
    <phoneticPr fontId="21"/>
  </si>
  <si>
    <t>略称所属名の末尾に大学は大、高等学校は高を必ず入れてください。</t>
    <rPh sb="2" eb="5">
      <t>ショゾクメイ</t>
    </rPh>
    <rPh sb="9" eb="11">
      <t>ダイガク</t>
    </rPh>
    <rPh sb="14" eb="18">
      <t>コウトウガッコウ</t>
    </rPh>
    <rPh sb="21" eb="22">
      <t>カナラ</t>
    </rPh>
    <rPh sb="23" eb="24">
      <t>イ</t>
    </rPh>
    <phoneticPr fontId="14"/>
  </si>
  <si>
    <t>　　一般、高校はJAAFSTARTから必要な項目をコピーして貼り付けてください。(値貼り付けです。リンク厳禁。)</t>
    <rPh sb="2" eb="4">
      <t>イッパン</t>
    </rPh>
    <rPh sb="5" eb="7">
      <t>コウコウ</t>
    </rPh>
    <rPh sb="19" eb="21">
      <t>ヒツヨウ</t>
    </rPh>
    <rPh sb="22" eb="24">
      <t>コウモク</t>
    </rPh>
    <rPh sb="30" eb="31">
      <t>ハ</t>
    </rPh>
    <rPh sb="32" eb="33">
      <t>ツ</t>
    </rPh>
    <rPh sb="41" eb="42">
      <t>アタイ</t>
    </rPh>
    <rPh sb="42" eb="43">
      <t>ハ</t>
    </rPh>
    <rPh sb="44" eb="45">
      <t>ツ</t>
    </rPh>
    <rPh sb="52" eb="54">
      <t>ゲンキン</t>
    </rPh>
    <phoneticPr fontId="14"/>
  </si>
  <si>
    <t>　ここに入力した自宅電話番号、携帯電話番号が、申込書を印刷すると表示されます。</t>
    <rPh sb="4" eb="6">
      <t>ニュウリョク</t>
    </rPh>
    <rPh sb="8" eb="10">
      <t>ジタク</t>
    </rPh>
    <rPh sb="10" eb="12">
      <t>デンワ</t>
    </rPh>
    <rPh sb="12" eb="14">
      <t>バンゴウ</t>
    </rPh>
    <rPh sb="15" eb="17">
      <t>ケイタイ</t>
    </rPh>
    <rPh sb="17" eb="19">
      <t>デンワ</t>
    </rPh>
    <rPh sb="19" eb="21">
      <t>バンゴウ</t>
    </rPh>
    <rPh sb="23" eb="26">
      <t>モウシコミショ</t>
    </rPh>
    <rPh sb="27" eb="29">
      <t>インサツ</t>
    </rPh>
    <rPh sb="32" eb="33">
      <t>ヒョウ</t>
    </rPh>
    <rPh sb="33" eb="34">
      <t>ジ</t>
    </rPh>
    <phoneticPr fontId="14"/>
  </si>
  <si>
    <t>記録3</t>
    <phoneticPr fontId="14"/>
  </si>
  <si>
    <t>岐阜陸協長距離記録会①兼国体選考会①</t>
    <phoneticPr fontId="14"/>
  </si>
  <si>
    <t>種目3</t>
    <rPh sb="0" eb="2">
      <t>シュモク</t>
    </rPh>
    <phoneticPr fontId="14"/>
  </si>
  <si>
    <t>令和</t>
    <rPh sb="0" eb="2">
      <t>レイワ</t>
    </rPh>
    <phoneticPr fontId="14"/>
  </si>
  <si>
    <t>令和元年度　東濃地区陸上競技記録会</t>
    <rPh sb="0" eb="1">
      <t>レイ</t>
    </rPh>
    <rPh sb="1" eb="2">
      <t>ワ</t>
    </rPh>
    <rPh sb="2" eb="4">
      <t>ガンネン</t>
    </rPh>
    <rPh sb="4" eb="5">
      <t>ド</t>
    </rPh>
    <rPh sb="5" eb="7">
      <t>ヘイネンド</t>
    </rPh>
    <rPh sb="6" eb="8">
      <t>トウノウ</t>
    </rPh>
    <rPh sb="8" eb="10">
      <t>チク</t>
    </rPh>
    <rPh sb="10" eb="12">
      <t>リクジョウ</t>
    </rPh>
    <rPh sb="12" eb="14">
      <t>キョウギ</t>
    </rPh>
    <rPh sb="14" eb="16">
      <t>キロク</t>
    </rPh>
    <rPh sb="16" eb="17">
      <t>カイ</t>
    </rPh>
    <phoneticPr fontId="14"/>
  </si>
  <si>
    <t>県外高校</t>
    <rPh sb="0" eb="2">
      <t>ケンガイ</t>
    </rPh>
    <rPh sb="2" eb="4">
      <t>コウコウ</t>
    </rPh>
    <phoneticPr fontId="14"/>
  </si>
  <si>
    <t>01000</t>
  </si>
  <si>
    <t>所属
長名</t>
    <rPh sb="0" eb="2">
      <t>ショゾク</t>
    </rPh>
    <rPh sb="3" eb="4">
      <t>チョウ</t>
    </rPh>
    <rPh sb="4" eb="5">
      <t>メイ</t>
    </rPh>
    <phoneticPr fontId="14"/>
  </si>
  <si>
    <t>令和３年度　東濃地区記録会・長距離記録会</t>
    <rPh sb="0" eb="2">
      <t>レイワ</t>
    </rPh>
    <rPh sb="3" eb="5">
      <t>ネンド</t>
    </rPh>
    <rPh sb="6" eb="7">
      <t>ヒガシ</t>
    </rPh>
    <rPh sb="7" eb="8">
      <t>ノウ</t>
    </rPh>
    <rPh sb="8" eb="10">
      <t>チク</t>
    </rPh>
    <rPh sb="10" eb="12">
      <t>キロク</t>
    </rPh>
    <rPh sb="12" eb="13">
      <t>カイ</t>
    </rPh>
    <rPh sb="14" eb="17">
      <t>チョウキョリ</t>
    </rPh>
    <rPh sb="17" eb="19">
      <t>キロク</t>
    </rPh>
    <rPh sb="19" eb="20">
      <t>カイ</t>
    </rPh>
    <phoneticPr fontId="14"/>
  </si>
  <si>
    <t>一般・高校</t>
    <rPh sb="0" eb="2">
      <t>イッパン</t>
    </rPh>
    <rPh sb="3" eb="5">
      <t>コウコウ</t>
    </rPh>
    <phoneticPr fontId="14"/>
  </si>
  <si>
    <t>p43852@gifu-net.ed.jp</t>
    <phoneticPr fontId="14"/>
  </si>
  <si>
    <t>男子</t>
    <rPh sb="0" eb="2">
      <t>ダンシ</t>
    </rPh>
    <phoneticPr fontId="47"/>
  </si>
  <si>
    <t>砲丸投(一般)</t>
    <rPh sb="0" eb="3">
      <t>ホウガンナ</t>
    </rPh>
    <rPh sb="4" eb="6">
      <t>イッパン</t>
    </rPh>
    <phoneticPr fontId="14"/>
  </si>
  <si>
    <t>砲丸投(高校)</t>
    <rPh sb="0" eb="3">
      <t>ホウガンナ</t>
    </rPh>
    <rPh sb="4" eb="6">
      <t>コウコウ</t>
    </rPh>
    <phoneticPr fontId="14"/>
  </si>
  <si>
    <t>08200</t>
  </si>
  <si>
    <t>令和８年度　東濃地区陸上競技記録会</t>
    <rPh sb="0" eb="2">
      <t>レイワ</t>
    </rPh>
    <rPh sb="3" eb="5">
      <t>ネンド</t>
    </rPh>
    <rPh sb="6" eb="7">
      <t>ヒガシ</t>
    </rPh>
    <rPh sb="7" eb="8">
      <t>ノウ</t>
    </rPh>
    <rPh sb="8" eb="10">
      <t>チク</t>
    </rPh>
    <rPh sb="10" eb="12">
      <t>リクジョウ</t>
    </rPh>
    <rPh sb="12" eb="14">
      <t>キョウギ</t>
    </rPh>
    <rPh sb="14" eb="16">
      <t>キロク</t>
    </rPh>
    <rPh sb="16" eb="17">
      <t>カイ</t>
    </rPh>
    <phoneticPr fontId="14"/>
  </si>
  <si>
    <t>砲丸投(中学）</t>
    <rPh sb="0" eb="3">
      <t>ホウガンナ</t>
    </rPh>
    <rPh sb="4" eb="6">
      <t>チュウガク</t>
    </rPh>
    <phoneticPr fontId="14"/>
  </si>
  <si>
    <t>令和８年度　東濃地区記録会</t>
    <rPh sb="0" eb="2">
      <t>レイワ</t>
    </rPh>
    <rPh sb="3" eb="5">
      <t>ネンド</t>
    </rPh>
    <rPh sb="6" eb="7">
      <t>ヒガシ</t>
    </rPh>
    <rPh sb="7" eb="8">
      <t>ノウ</t>
    </rPh>
    <rPh sb="8" eb="10">
      <t>チク</t>
    </rPh>
    <rPh sb="10" eb="12">
      <t>キロク</t>
    </rPh>
    <rPh sb="12" eb="13">
      <t>カイ</t>
    </rPh>
    <phoneticPr fontId="14"/>
  </si>
  <si>
    <t>08300</t>
    <phoneticPr fontId="47"/>
  </si>
  <si>
    <t>08500</t>
    <phoneticPr fontId="47"/>
  </si>
  <si>
    <t>中学</t>
    <rPh sb="0" eb="2">
      <t>チュウガク</t>
    </rPh>
    <phoneticPr fontId="47"/>
  </si>
  <si>
    <t>0613は開催日です。</t>
    <rPh sb="5" eb="8">
      <t>カイサイビ</t>
    </rPh>
    <phoneticPr fontId="14"/>
  </si>
  <si>
    <t>期限　5月29日（金）</t>
    <rPh sb="0" eb="2">
      <t>キゲン</t>
    </rPh>
    <rPh sb="4" eb="5">
      <t>ガツ</t>
    </rPh>
    <rPh sb="7" eb="8">
      <t>ニチ</t>
    </rPh>
    <rPh sb="9" eb="10">
      <t>キン</t>
    </rPh>
    <phoneticPr fontId="14"/>
  </si>
  <si>
    <t xml:space="preserve">243143_多治見北_0613.xls </t>
    <rPh sb="7" eb="10">
      <t>タジミ</t>
    </rPh>
    <rPh sb="10" eb="11">
      <t>キタ</t>
    </rPh>
    <phoneticPr fontId="14"/>
  </si>
  <si>
    <t>　　　　　例　 (code)_(syozoku)_0613.xlsx　→　243143_多治見北_0613.xlsx</t>
    <rPh sb="44" eb="47">
      <t>タジミ</t>
    </rPh>
    <rPh sb="47" eb="48">
      <t>キタ</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</si>
</sst>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m/d;@"/>
    <numFmt numFmtId="177" formatCode="0_ "/>
    <numFmt numFmtId="178" formatCode="[&lt;=99999999]####\-####;\(00\)\ ####\-####"/>
    <numFmt numFmtId="179" formatCode="[&gt;=10000]0\'00\&quot;00;0\.00"/>
    <numFmt numFmtId="180" formatCode="\(0\)"/>
    <numFmt numFmtId="181" formatCode="General&quot;人&quot;"/>
    <numFmt numFmtId="182" formatCode="General\ﾁ\ｰ\ﾑ"/>
    <numFmt numFmtId="183" formatCode="General&quot;円&quot;"/>
    <numFmt numFmtId="184" formatCode="00&quot;.&quot;00&quot;.&quot;00"/>
  </numFmts>
  <fonts count="53" x14ac:knownFonts="1">
    <font>
      <sz val="11"/>
      <name val="ＭＳ Ｐゴシック"/>
      <family val="3"/>
    </font>
    <font>
      <sz val="11"/>
      <name val="ＭＳ Ｐゴシック"/>
      <family val="3"/>
    </font>
    <font>
      <sz val="12"/>
      <name val="ＭＳ Ｐ明朝"/>
      <family val="1"/>
    </font>
    <font>
      <sz val="10"/>
      <name val="ＭＳ Ｐ明朝"/>
      <family val="1"/>
    </font>
    <font>
      <sz val="11"/>
      <name val="ＭＳ Ｐ明朝"/>
      <family val="1"/>
    </font>
    <font>
      <b/>
      <sz val="16"/>
      <name val="ＭＳ Ｐ明朝"/>
      <family val="1"/>
    </font>
    <font>
      <sz val="12"/>
      <color indexed="16"/>
      <name val="ＭＳ Ｐ明朝"/>
      <family val="1"/>
    </font>
    <font>
      <sz val="10"/>
      <color indexed="16"/>
      <name val="ＭＳ Ｐ明朝"/>
      <family val="1"/>
    </font>
    <font>
      <sz val="9"/>
      <color indexed="16"/>
      <name val="ＭＳ Ｐ明朝"/>
      <family val="1"/>
    </font>
    <font>
      <sz val="8"/>
      <color indexed="16"/>
      <name val="ＭＳ Ｐ明朝"/>
      <family val="1"/>
    </font>
    <font>
      <sz val="10"/>
      <color indexed="12"/>
      <name val="ＭＳ Ｐ明朝"/>
      <family val="1"/>
    </font>
    <font>
      <sz val="11"/>
      <color indexed="16"/>
      <name val="ＭＳ Ｐ明朝"/>
      <family val="1"/>
    </font>
    <font>
      <sz val="11"/>
      <color indexed="12"/>
      <name val="ＭＳ Ｐ明朝"/>
      <family val="1"/>
    </font>
    <font>
      <sz val="10"/>
      <color indexed="60"/>
      <name val="ＭＳ Ｐ明朝"/>
      <family val="1"/>
    </font>
    <font>
      <sz val="6"/>
      <name val="ＭＳ Ｐゴシック"/>
      <family val="3"/>
    </font>
    <font>
      <sz val="16"/>
      <color indexed="12"/>
      <name val="ＭＳ Ｐ明朝"/>
      <family val="1"/>
    </font>
    <font>
      <sz val="9"/>
      <name val="ＭＳ Ｐ明朝"/>
      <family val="1"/>
    </font>
    <font>
      <sz val="14"/>
      <color indexed="12"/>
      <name val="ＭＳ Ｐ明朝"/>
      <family val="1"/>
    </font>
    <font>
      <b/>
      <sz val="14"/>
      <color indexed="10"/>
      <name val="ＭＳ Ｐ明朝"/>
      <family val="1"/>
    </font>
    <font>
      <b/>
      <sz val="16"/>
      <color indexed="12"/>
      <name val="ＭＳ Ｐ明朝"/>
      <family val="1"/>
    </font>
    <font>
      <b/>
      <sz val="11"/>
      <name val="ＭＳ Ｐ明朝"/>
      <family val="1"/>
    </font>
    <font>
      <b/>
      <sz val="12"/>
      <color indexed="10"/>
      <name val="ＭＳ Ｐ明朝"/>
      <family val="1"/>
    </font>
    <font>
      <b/>
      <sz val="11"/>
      <color indexed="10"/>
      <name val="ＭＳ Ｐ明朝"/>
      <family val="1"/>
    </font>
    <font>
      <sz val="8"/>
      <name val="ＭＳ Ｐ明朝"/>
      <family val="1"/>
    </font>
    <font>
      <sz val="11"/>
      <color indexed="10"/>
      <name val="ＭＳ Ｐ明朝"/>
      <family val="1"/>
    </font>
    <font>
      <sz val="11"/>
      <color indexed="9"/>
      <name val="ＭＳ Ｐゴシック"/>
      <family val="3"/>
    </font>
    <font>
      <sz val="11"/>
      <color indexed="9"/>
      <name val="ＭＳ Ｐ明朝"/>
      <family val="1"/>
    </font>
    <font>
      <b/>
      <i/>
      <sz val="12"/>
      <name val="ＭＳ Ｐ明朝"/>
      <family val="1"/>
    </font>
    <font>
      <sz val="10"/>
      <name val="ＭＳ 明朝"/>
      <family val="1"/>
    </font>
    <font>
      <sz val="11"/>
      <name val="ＭＳ 明朝"/>
      <family val="1"/>
    </font>
    <font>
      <sz val="11"/>
      <color indexed="10"/>
      <name val="ＭＳ Ｐゴシック"/>
      <family val="3"/>
    </font>
    <font>
      <sz val="16"/>
      <name val="ＭＳ Ｐゴシック"/>
      <family val="3"/>
    </font>
    <font>
      <u/>
      <sz val="11"/>
      <color indexed="12"/>
      <name val="ＭＳ Ｐゴシック"/>
      <family val="3"/>
    </font>
    <font>
      <sz val="14"/>
      <name val="ＭＳ Ｐゴシック"/>
      <family val="3"/>
    </font>
    <font>
      <sz val="8"/>
      <name val="ＭＳ Ｐゴシック"/>
      <family val="3"/>
    </font>
    <font>
      <sz val="10"/>
      <color indexed="9"/>
      <name val="ＭＳ Ｐ明朝"/>
      <family val="1"/>
    </font>
    <font>
      <sz val="9"/>
      <name val="ＭＳ Ｐゴシック"/>
      <family val="3"/>
    </font>
    <font>
      <sz val="9"/>
      <name val="ＭＳ 明朝"/>
      <family val="1"/>
    </font>
    <font>
      <u val="double"/>
      <sz val="16"/>
      <name val="ＭＳ Ｐゴシック"/>
      <family val="3"/>
    </font>
    <font>
      <b/>
      <sz val="11"/>
      <name val="ＭＳ Ｐゴシック"/>
      <family val="3"/>
    </font>
    <font>
      <b/>
      <i/>
      <u/>
      <sz val="14"/>
      <color indexed="10"/>
      <name val="ＭＳ Ｐゴシック"/>
      <family val="3"/>
    </font>
    <font>
      <sz val="14"/>
      <color indexed="32"/>
      <name val="ＭＳ Ｐゴシック"/>
      <family val="3"/>
    </font>
    <font>
      <u/>
      <sz val="14"/>
      <color indexed="12"/>
      <name val="ＭＳ Ｐゴシック"/>
      <family val="3"/>
    </font>
    <font>
      <b/>
      <sz val="14"/>
      <name val="ＭＳ Ｐゴシック"/>
      <family val="3"/>
    </font>
    <font>
      <b/>
      <sz val="16"/>
      <name val="ＭＳ Ｐゴシック"/>
      <family val="3"/>
    </font>
    <font>
      <b/>
      <u/>
      <sz val="11"/>
      <name val="ＭＳ Ｐゴシック"/>
      <family val="3"/>
    </font>
    <font>
      <b/>
      <sz val="11"/>
      <color indexed="10"/>
      <name val="ＭＳ Ｐゴシック"/>
      <family val="3"/>
    </font>
    <font>
      <sz val="6"/>
      <name val="ＭＳ Ｐゴシック"/>
      <family val="3"/>
      <charset val="128"/>
    </font>
    <font>
      <sz val="11"/>
      <color indexed="12"/>
      <name val="ＭＳ Ｐ明朝"/>
      <family val="1"/>
      <charset val="128"/>
    </font>
    <font>
      <sz val="10"/>
      <color indexed="12"/>
      <name val="ＭＳ Ｐ明朝"/>
      <family val="1"/>
      <charset val="128"/>
    </font>
    <font>
      <sz val="10"/>
      <color theme="0"/>
      <name val="ＭＳ Ｐ明朝"/>
      <family val="1"/>
      <charset val="128"/>
    </font>
    <font>
      <sz val="16"/>
      <color theme="0"/>
      <name val="ＭＳ Ｐ明朝"/>
      <family val="1"/>
      <charset val="128"/>
    </font>
    <font>
      <sz val="11"/>
      <color rgb="FFFF0000"/>
      <name val="ＭＳ Ｐゴシック"/>
      <family val="3"/>
      <charset val="128"/>
    </font>
  </fonts>
  <fills count="12">
    <fill>
      <patternFill patternType="none"/>
    </fill>
    <fill>
      <patternFill patternType="gray125"/>
    </fill>
    <fill>
      <patternFill patternType="solid">
        <fgColor indexed="46"/>
        <bgColor indexed="64"/>
      </patternFill>
    </fill>
    <fill>
      <patternFill patternType="solid">
        <fgColor indexed="43"/>
        <bgColor indexed="64"/>
      </patternFill>
    </fill>
    <fill>
      <patternFill patternType="solid">
        <fgColor indexed="41"/>
        <bgColor indexed="64"/>
      </patternFill>
    </fill>
    <fill>
      <patternFill patternType="solid">
        <fgColor indexed="44"/>
        <bgColor indexed="64"/>
      </patternFill>
    </fill>
    <fill>
      <patternFill patternType="gray0625"/>
    </fill>
    <fill>
      <patternFill patternType="solid">
        <fgColor indexed="42"/>
        <bgColor indexed="64"/>
      </patternFill>
    </fill>
    <fill>
      <patternFill patternType="solid">
        <fgColor indexed="13"/>
        <bgColor indexed="64"/>
      </patternFill>
    </fill>
    <fill>
      <patternFill patternType="solid">
        <fgColor indexed="45"/>
        <bgColor indexed="64"/>
      </patternFill>
    </fill>
    <fill>
      <patternFill patternType="solid">
        <fgColor indexed="10"/>
        <bgColor indexed="64"/>
      </patternFill>
    </fill>
    <fill>
      <patternFill patternType="solid">
        <fgColor indexed="9"/>
        <bgColor indexed="64"/>
      </patternFill>
    </fill>
  </fills>
  <borders count="137">
    <border>
      <left/>
      <right/>
      <top/>
      <bottom/>
      <diagonal/>
    </border>
    <border>
      <left style="thin">
        <color indexed="16"/>
      </left>
      <right style="thin">
        <color indexed="16"/>
      </right>
      <top style="thin">
        <color indexed="16"/>
      </top>
      <bottom/>
      <diagonal/>
    </border>
    <border>
      <left style="thin">
        <color indexed="16"/>
      </left>
      <right style="thin">
        <color indexed="16"/>
      </right>
      <top/>
      <bottom style="thin">
        <color indexed="16"/>
      </bottom>
      <diagonal/>
    </border>
    <border>
      <left style="thin">
        <color indexed="16"/>
      </left>
      <right style="dotted">
        <color indexed="16"/>
      </right>
      <top style="thin">
        <color indexed="16"/>
      </top>
      <bottom style="thin">
        <color indexed="16"/>
      </bottom>
      <diagonal/>
    </border>
    <border>
      <left style="thin">
        <color indexed="16"/>
      </left>
      <right style="thin">
        <color indexed="16"/>
      </right>
      <top style="thin">
        <color indexed="16"/>
      </top>
      <bottom style="thin">
        <color indexed="16"/>
      </bottom>
      <diagonal/>
    </border>
    <border>
      <left style="thin">
        <color indexed="16"/>
      </left>
      <right/>
      <top style="thin">
        <color indexed="16"/>
      </top>
      <bottom style="thin">
        <color indexed="16"/>
      </bottom>
      <diagonal/>
    </border>
    <border>
      <left style="double">
        <color indexed="16"/>
      </left>
      <right style="double">
        <color indexed="16"/>
      </right>
      <top style="double">
        <color indexed="16"/>
      </top>
      <bottom style="double">
        <color indexed="16"/>
      </bottom>
      <diagonal/>
    </border>
    <border>
      <left style="double">
        <color indexed="16"/>
      </left>
      <right/>
      <top style="double">
        <color indexed="16"/>
      </top>
      <bottom style="double">
        <color indexed="16"/>
      </bottom>
      <diagonal/>
    </border>
    <border>
      <left style="dotted">
        <color indexed="16"/>
      </left>
      <right style="double">
        <color indexed="16"/>
      </right>
      <top style="double">
        <color indexed="16"/>
      </top>
      <bottom style="double">
        <color indexed="16"/>
      </bottom>
      <diagonal/>
    </border>
    <border>
      <left style="double">
        <color indexed="16"/>
      </left>
      <right style="thin">
        <color indexed="16"/>
      </right>
      <top style="thin">
        <color indexed="16"/>
      </top>
      <bottom style="thin">
        <color indexed="16"/>
      </bottom>
      <diagonal/>
    </border>
    <border>
      <left/>
      <right/>
      <top style="medium">
        <color indexed="64"/>
      </top>
      <bottom style="medium">
        <color indexed="64"/>
      </bottom>
      <diagonal/>
    </border>
    <border>
      <left style="thin">
        <color indexed="64"/>
      </left>
      <right/>
      <top/>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medium">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medium">
        <color indexed="64"/>
      </right>
      <top style="medium">
        <color indexed="64"/>
      </top>
      <bottom style="thin">
        <color indexed="64"/>
      </bottom>
      <diagonal/>
    </border>
    <border>
      <left/>
      <right style="hair">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16"/>
      </left>
      <right/>
      <top/>
      <bottom style="thin">
        <color indexed="16"/>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16"/>
      </left>
      <right style="thin">
        <color indexed="16"/>
      </right>
      <top style="medium">
        <color indexed="16"/>
      </top>
      <bottom style="medium">
        <color indexed="16"/>
      </bottom>
      <diagonal/>
    </border>
    <border>
      <left style="medium">
        <color indexed="16"/>
      </left>
      <right style="thin">
        <color indexed="16"/>
      </right>
      <top style="medium">
        <color indexed="16"/>
      </top>
      <bottom style="hair">
        <color indexed="16"/>
      </bottom>
      <diagonal/>
    </border>
    <border>
      <left style="medium">
        <color indexed="16"/>
      </left>
      <right style="thin">
        <color indexed="16"/>
      </right>
      <top style="hair">
        <color indexed="16"/>
      </top>
      <bottom style="hair">
        <color indexed="16"/>
      </bottom>
      <diagonal/>
    </border>
    <border>
      <left style="medium">
        <color indexed="16"/>
      </left>
      <right style="thin">
        <color indexed="16"/>
      </right>
      <top style="hair">
        <color indexed="16"/>
      </top>
      <bottom style="medium">
        <color indexed="16"/>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right style="thin">
        <color indexed="16"/>
      </right>
      <top style="thin">
        <color indexed="16"/>
      </top>
      <bottom style="thin">
        <color indexed="16"/>
      </bottom>
      <diagonal/>
    </border>
    <border>
      <left style="dotted">
        <color indexed="16"/>
      </left>
      <right style="thin">
        <color indexed="16"/>
      </right>
      <top style="thin">
        <color indexed="16"/>
      </top>
      <bottom/>
      <diagonal/>
    </border>
    <border>
      <left style="thin">
        <color indexed="16"/>
      </left>
      <right style="thin">
        <color indexed="16"/>
      </right>
      <top/>
      <bottom/>
      <diagonal/>
    </border>
    <border>
      <left style="hair">
        <color indexed="64"/>
      </left>
      <right/>
      <top style="medium">
        <color indexed="16"/>
      </top>
      <bottom style="hair">
        <color indexed="64"/>
      </bottom>
      <diagonal/>
    </border>
    <border>
      <left style="hair">
        <color indexed="64"/>
      </left>
      <right style="hair">
        <color indexed="64"/>
      </right>
      <top style="medium">
        <color indexed="16"/>
      </top>
      <bottom style="hair">
        <color indexed="64"/>
      </bottom>
      <diagonal/>
    </border>
    <border>
      <left/>
      <right style="hair">
        <color indexed="64"/>
      </right>
      <top style="medium">
        <color indexed="16"/>
      </top>
      <bottom style="hair">
        <color indexed="64"/>
      </bottom>
      <diagonal/>
    </border>
    <border>
      <left style="hair">
        <color indexed="64"/>
      </left>
      <right style="thin">
        <color indexed="64"/>
      </right>
      <top style="medium">
        <color indexed="16"/>
      </top>
      <bottom style="hair">
        <color indexed="64"/>
      </bottom>
      <diagonal/>
    </border>
    <border>
      <left style="thin">
        <color indexed="64"/>
      </left>
      <right style="hair">
        <color indexed="64"/>
      </right>
      <top style="medium">
        <color indexed="16"/>
      </top>
      <bottom style="hair">
        <color indexed="64"/>
      </bottom>
      <diagonal/>
    </border>
    <border>
      <left/>
      <right/>
      <top style="medium">
        <color indexed="64"/>
      </top>
      <bottom/>
      <diagonal/>
    </border>
    <border>
      <left style="hair">
        <color indexed="64"/>
      </left>
      <right style="hair">
        <color indexed="64"/>
      </right>
      <top/>
      <bottom/>
      <diagonal/>
    </border>
    <border>
      <left style="hair">
        <color indexed="64"/>
      </left>
      <right style="hair">
        <color indexed="64"/>
      </right>
      <top/>
      <bottom style="medium">
        <color indexed="16"/>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16"/>
      </top>
      <bottom style="medium">
        <color indexed="64"/>
      </bottom>
      <diagonal/>
    </border>
    <border>
      <left/>
      <right style="hair">
        <color indexed="64"/>
      </right>
      <top style="medium">
        <color indexed="16"/>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bottom style="medium">
        <color indexed="64"/>
      </bottom>
      <diagonal/>
    </border>
    <border>
      <left/>
      <right/>
      <top/>
      <bottom style="hair">
        <color indexed="64"/>
      </bottom>
      <diagonal/>
    </border>
    <border>
      <left/>
      <right/>
      <top style="medium">
        <color indexed="16"/>
      </top>
      <bottom style="hair">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dotted">
        <color indexed="64"/>
      </top>
      <bottom style="medium">
        <color indexed="64"/>
      </bottom>
      <diagonal/>
    </border>
    <border>
      <left style="medium">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16"/>
      </top>
      <bottom style="medium">
        <color indexed="64"/>
      </bottom>
      <diagonal/>
    </border>
    <border>
      <left style="hair">
        <color indexed="64"/>
      </left>
      <right style="thin">
        <color indexed="64"/>
      </right>
      <top style="medium">
        <color indexed="16"/>
      </top>
      <bottom style="medium">
        <color indexed="64"/>
      </bottom>
      <diagonal/>
    </border>
    <border>
      <left style="thin">
        <color indexed="16"/>
      </left>
      <right style="thin">
        <color indexed="16"/>
      </right>
      <top style="thin">
        <color indexed="16"/>
      </top>
      <bottom style="medium">
        <color indexed="16"/>
      </bottom>
      <diagonal/>
    </border>
    <border>
      <left style="thin">
        <color indexed="16"/>
      </left>
      <right/>
      <top style="thin">
        <color indexed="16"/>
      </top>
      <bottom style="medium">
        <color indexed="16"/>
      </bottom>
      <diagonal/>
    </border>
    <border>
      <left style="hair">
        <color indexed="64"/>
      </left>
      <right/>
      <top/>
      <bottom style="medium">
        <color indexed="16"/>
      </bottom>
      <diagonal/>
    </border>
    <border>
      <left/>
      <right style="hair">
        <color indexed="64"/>
      </right>
      <top/>
      <bottom style="medium">
        <color indexed="16"/>
      </bottom>
      <diagonal/>
    </border>
    <border>
      <left style="hair">
        <color indexed="64"/>
      </left>
      <right style="thin">
        <color indexed="64"/>
      </right>
      <top/>
      <bottom style="medium">
        <color indexed="16"/>
      </bottom>
      <diagonal/>
    </border>
    <border>
      <left style="thin">
        <color indexed="64"/>
      </left>
      <right style="hair">
        <color indexed="64"/>
      </right>
      <top style="hair">
        <color indexed="64"/>
      </top>
      <bottom style="medium">
        <color indexed="16"/>
      </bottom>
      <diagonal/>
    </border>
    <border>
      <left style="hair">
        <color indexed="64"/>
      </left>
      <right style="hair">
        <color indexed="64"/>
      </right>
      <top style="hair">
        <color indexed="64"/>
      </top>
      <bottom style="medium">
        <color indexed="16"/>
      </bottom>
      <diagonal/>
    </border>
    <border>
      <left style="thin">
        <color indexed="64"/>
      </left>
      <right style="hair">
        <color indexed="64"/>
      </right>
      <top/>
      <bottom style="medium">
        <color indexed="16"/>
      </bottom>
      <diagonal/>
    </border>
    <border>
      <left/>
      <right style="medium">
        <color indexed="64"/>
      </right>
      <top/>
      <bottom style="medium">
        <color indexed="16"/>
      </bottom>
      <diagonal/>
    </border>
    <border>
      <left/>
      <right/>
      <top/>
      <bottom style="medium">
        <color indexed="16"/>
      </bottom>
      <diagonal/>
    </border>
    <border>
      <left/>
      <right style="medium">
        <color indexed="16"/>
      </right>
      <top/>
      <bottom/>
      <diagonal/>
    </border>
    <border>
      <left style="double">
        <color indexed="16"/>
      </left>
      <right style="double">
        <color indexed="16"/>
      </right>
      <top style="double">
        <color indexed="16"/>
      </top>
      <bottom/>
      <diagonal/>
    </border>
    <border>
      <left/>
      <right style="hair">
        <color indexed="64"/>
      </right>
      <top/>
      <bottom/>
      <diagonal/>
    </border>
    <border>
      <left/>
      <right style="hair">
        <color indexed="64"/>
      </right>
      <top/>
      <bottom style="medium">
        <color indexed="64"/>
      </bottom>
      <diagonal/>
    </border>
    <border>
      <left style="thin">
        <color indexed="64"/>
      </left>
      <right style="hair">
        <color indexed="64"/>
      </right>
      <top style="hair">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8"/>
      </bottom>
      <diagonal/>
    </border>
    <border>
      <left style="thin">
        <color indexed="16"/>
      </left>
      <right/>
      <top style="thin">
        <color indexed="16"/>
      </top>
      <bottom/>
      <diagonal/>
    </border>
    <border>
      <left/>
      <right/>
      <top/>
      <bottom style="thin">
        <color indexed="16"/>
      </bottom>
      <diagonal/>
    </border>
    <border>
      <left style="thin">
        <color indexed="9"/>
      </left>
      <right style="thin">
        <color indexed="9"/>
      </right>
      <top style="thin">
        <color indexed="9"/>
      </top>
      <bottom style="thin">
        <color indexed="9"/>
      </bottom>
      <diagonal/>
    </border>
    <border>
      <left style="thin">
        <color indexed="9"/>
      </left>
      <right style="thin">
        <color indexed="16"/>
      </right>
      <top style="thin">
        <color indexed="9"/>
      </top>
      <bottom style="thin">
        <color indexed="9"/>
      </bottom>
      <diagonal/>
    </border>
    <border>
      <left style="thin">
        <color indexed="9"/>
      </left>
      <right style="double">
        <color indexed="16"/>
      </right>
      <top style="thin">
        <color indexed="9"/>
      </top>
      <bottom style="thin">
        <color indexed="9"/>
      </bottom>
      <diagonal/>
    </border>
    <border>
      <left style="double">
        <color indexed="16"/>
      </left>
      <right style="double">
        <color indexed="16"/>
      </right>
      <top/>
      <bottom/>
      <diagonal/>
    </border>
    <border>
      <left style="double">
        <color indexed="16"/>
      </left>
      <right style="double">
        <color indexed="16"/>
      </right>
      <top/>
      <bottom style="double">
        <color indexed="16"/>
      </bottom>
      <diagonal/>
    </border>
    <border>
      <left style="thin">
        <color indexed="16"/>
      </left>
      <right/>
      <top style="thin">
        <color indexed="16"/>
      </top>
      <bottom style="double">
        <color indexed="16"/>
      </bottom>
      <diagonal/>
    </border>
    <border>
      <left/>
      <right style="thin">
        <color indexed="16"/>
      </right>
      <top style="thin">
        <color indexed="16"/>
      </top>
      <bottom style="double">
        <color indexed="16"/>
      </bottom>
      <diagonal/>
    </border>
    <border>
      <left style="thin">
        <color indexed="16"/>
      </left>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bottom style="thin">
        <color indexed="64"/>
      </bottom>
      <diagonal/>
    </border>
    <border>
      <left/>
      <right/>
      <top style="thin">
        <color indexed="64"/>
      </top>
      <bottom/>
      <diagonal/>
    </border>
    <border>
      <left style="hair">
        <color indexed="64"/>
      </left>
      <right/>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4">
    <xf numFmtId="0" fontId="0" fillId="0" borderId="0"/>
    <xf numFmtId="0" fontId="32" fillId="0" borderId="0" applyNumberFormat="0" applyFill="0" applyBorder="0" applyAlignment="0" applyProtection="0">
      <alignment vertical="top"/>
      <protection locked="0"/>
    </xf>
    <xf numFmtId="0" fontId="1" fillId="0" borderId="0"/>
    <xf numFmtId="0" fontId="1" fillId="0" borderId="0"/>
  </cellStyleXfs>
  <cellXfs count="418">
    <xf numFmtId="0" fontId="0" fillId="0" borderId="0" xfId="0"/>
    <xf numFmtId="0" fontId="2" fillId="0" borderId="0" xfId="0" applyFont="1" applyAlignment="1" applyProtection="1">
      <alignment horizontal="center" vertical="center"/>
      <protection hidden="1"/>
    </xf>
    <xf numFmtId="0" fontId="3" fillId="0" borderId="0" xfId="0" applyFont="1" applyAlignment="1" applyProtection="1">
      <alignment horizontal="center" vertical="center"/>
      <protection hidden="1"/>
    </xf>
    <xf numFmtId="0" fontId="4" fillId="2" borderId="0" xfId="0" applyFont="1" applyFill="1" applyAlignment="1" applyProtection="1">
      <alignment vertical="center" shrinkToFit="1"/>
      <protection locked="0" hidden="1"/>
    </xf>
    <xf numFmtId="0" fontId="4" fillId="3" borderId="0" xfId="0" applyFont="1" applyFill="1" applyProtection="1">
      <protection hidden="1"/>
    </xf>
    <xf numFmtId="0" fontId="5" fillId="3" borderId="0" xfId="0" applyFont="1" applyFill="1" applyProtection="1">
      <protection hidden="1"/>
    </xf>
    <xf numFmtId="0" fontId="4" fillId="0" borderId="0" xfId="0" applyFont="1" applyProtection="1">
      <protection hidden="1"/>
    </xf>
    <xf numFmtId="0" fontId="4" fillId="2" borderId="0" xfId="0" applyFont="1" applyFill="1" applyAlignment="1" applyProtection="1">
      <alignment vertical="center" shrinkToFit="1"/>
      <protection hidden="1"/>
    </xf>
    <xf numFmtId="0" fontId="7" fillId="0" borderId="1" xfId="0" applyFont="1" applyBorder="1" applyAlignment="1" applyProtection="1">
      <alignment horizontal="distributed" vertical="center"/>
      <protection hidden="1"/>
    </xf>
    <xf numFmtId="0" fontId="6" fillId="0" borderId="1" xfId="0" applyFont="1" applyBorder="1" applyAlignment="1" applyProtection="1">
      <alignment horizontal="distributed"/>
      <protection hidden="1"/>
    </xf>
    <xf numFmtId="0" fontId="7" fillId="0" borderId="2" xfId="0" quotePrefix="1" applyFont="1" applyBorder="1" applyAlignment="1" applyProtection="1">
      <alignment horizontal="centerContinuous" vertical="center" shrinkToFit="1"/>
      <protection hidden="1"/>
    </xf>
    <xf numFmtId="0" fontId="8" fillId="3" borderId="3" xfId="0" applyFont="1" applyFill="1" applyBorder="1" applyAlignment="1" applyProtection="1">
      <alignment vertical="center" textRotation="255"/>
      <protection hidden="1"/>
    </xf>
    <xf numFmtId="0" fontId="6" fillId="3" borderId="4" xfId="0" applyFont="1" applyFill="1" applyBorder="1" applyAlignment="1" applyProtection="1">
      <alignment horizontal="center" vertical="center"/>
      <protection hidden="1"/>
    </xf>
    <xf numFmtId="176" fontId="10" fillId="0" borderId="4" xfId="0" applyNumberFormat="1" applyFont="1" applyBorder="1" applyAlignment="1" applyProtection="1">
      <alignment horizontal="center" vertical="center"/>
      <protection locked="0"/>
    </xf>
    <xf numFmtId="0" fontId="11" fillId="3" borderId="5" xfId="0" applyFont="1" applyFill="1" applyBorder="1" applyProtection="1">
      <protection hidden="1"/>
    </xf>
    <xf numFmtId="49" fontId="12" fillId="0" borderId="4" xfId="0" applyNumberFormat="1" applyFont="1" applyBorder="1" applyAlignment="1" applyProtection="1">
      <alignment horizontal="center" vertical="center"/>
      <protection hidden="1"/>
    </xf>
    <xf numFmtId="0" fontId="7" fillId="3" borderId="1" xfId="0" applyFont="1" applyFill="1" applyBorder="1" applyAlignment="1" applyProtection="1">
      <alignment horizontal="distributed" vertical="center"/>
      <protection hidden="1"/>
    </xf>
    <xf numFmtId="0" fontId="7" fillId="3" borderId="1" xfId="0" quotePrefix="1" applyFont="1" applyFill="1" applyBorder="1" applyAlignment="1" applyProtection="1">
      <alignment horizontal="distributed" vertical="center"/>
      <protection hidden="1"/>
    </xf>
    <xf numFmtId="0" fontId="15" fillId="4" borderId="6" xfId="0" applyFont="1" applyFill="1" applyBorder="1" applyAlignment="1" applyProtection="1">
      <alignment horizontal="center" vertical="center" shrinkToFit="1"/>
      <protection locked="0"/>
    </xf>
    <xf numFmtId="49" fontId="15" fillId="4" borderId="6" xfId="0" applyNumberFormat="1" applyFont="1" applyFill="1" applyBorder="1" applyAlignment="1" applyProtection="1">
      <alignment horizontal="center" vertical="center" shrinkToFit="1"/>
      <protection locked="0"/>
    </xf>
    <xf numFmtId="49" fontId="16" fillId="3" borderId="7" xfId="0" applyNumberFormat="1" applyFont="1" applyFill="1" applyBorder="1" applyAlignment="1" applyProtection="1">
      <alignment horizontal="left"/>
      <protection locked="0"/>
    </xf>
    <xf numFmtId="0" fontId="17" fillId="4" borderId="8" xfId="0" applyFont="1" applyFill="1" applyBorder="1" applyAlignment="1" applyProtection="1">
      <alignment horizontal="center" vertical="center" shrinkToFit="1"/>
      <protection locked="0"/>
    </xf>
    <xf numFmtId="178" fontId="17" fillId="4" borderId="6" xfId="0" applyNumberFormat="1" applyFont="1" applyFill="1" applyBorder="1" applyAlignment="1" applyProtection="1">
      <alignment horizontal="center" vertical="center" shrinkToFit="1"/>
      <protection locked="0"/>
    </xf>
    <xf numFmtId="49" fontId="17" fillId="4" borderId="6" xfId="0" applyNumberFormat="1" applyFont="1" applyFill="1" applyBorder="1" applyAlignment="1" applyProtection="1">
      <alignment horizontal="center" vertical="center" shrinkToFit="1"/>
      <protection locked="0"/>
    </xf>
    <xf numFmtId="0" fontId="17" fillId="4" borderId="6" xfId="0" applyFont="1" applyFill="1" applyBorder="1" applyAlignment="1" applyProtection="1">
      <alignment horizontal="center" vertical="center" shrinkToFit="1"/>
      <protection locked="0"/>
    </xf>
    <xf numFmtId="0" fontId="13" fillId="3" borderId="1" xfId="0" applyFont="1" applyFill="1" applyBorder="1" applyAlignment="1" applyProtection="1">
      <alignment horizontal="right"/>
      <protection hidden="1"/>
    </xf>
    <xf numFmtId="177" fontId="17" fillId="4" borderId="6" xfId="0" applyNumberFormat="1" applyFont="1" applyFill="1" applyBorder="1" applyAlignment="1" applyProtection="1">
      <alignment horizontal="center" vertical="center"/>
      <protection hidden="1"/>
    </xf>
    <xf numFmtId="0" fontId="13" fillId="3" borderId="9" xfId="0" applyFont="1" applyFill="1" applyBorder="1" applyAlignment="1" applyProtection="1">
      <alignment horizontal="left"/>
      <protection hidden="1"/>
    </xf>
    <xf numFmtId="0" fontId="3" fillId="0" borderId="0" xfId="0" applyFont="1" applyAlignment="1" applyProtection="1">
      <alignment horizontal="distributed" vertical="center"/>
      <protection hidden="1"/>
    </xf>
    <xf numFmtId="0" fontId="3" fillId="4" borderId="6" xfId="0" applyFont="1" applyFill="1" applyBorder="1" applyAlignment="1" applyProtection="1">
      <alignment horizontal="distributed" vertical="center"/>
      <protection hidden="1"/>
    </xf>
    <xf numFmtId="0" fontId="18" fillId="0" borderId="0" xfId="0" applyFont="1" applyAlignment="1" applyProtection="1">
      <alignment vertical="center"/>
      <protection hidden="1"/>
    </xf>
    <xf numFmtId="0" fontId="0" fillId="0" borderId="0" xfId="0" applyProtection="1">
      <protection hidden="1"/>
    </xf>
    <xf numFmtId="0" fontId="3" fillId="0" borderId="0" xfId="0" applyFont="1" applyAlignment="1" applyProtection="1">
      <alignment vertical="center"/>
      <protection hidden="1"/>
    </xf>
    <xf numFmtId="0" fontId="4" fillId="0" borderId="0" xfId="0" applyFont="1" applyAlignment="1" applyProtection="1">
      <alignment horizontal="center" vertical="center"/>
      <protection hidden="1"/>
    </xf>
    <xf numFmtId="0" fontId="4" fillId="0" borderId="0" xfId="0" applyFont="1" applyAlignment="1" applyProtection="1">
      <alignment horizontal="distributed" vertical="center"/>
      <protection hidden="1"/>
    </xf>
    <xf numFmtId="0" fontId="20" fillId="0" borderId="0" xfId="0" applyFont="1" applyAlignment="1" applyProtection="1">
      <alignment horizontal="center" vertical="center"/>
      <protection hidden="1"/>
    </xf>
    <xf numFmtId="0" fontId="21" fillId="0" borderId="0" xfId="0" applyFont="1" applyAlignment="1" applyProtection="1">
      <alignment horizontal="center" vertical="center"/>
      <protection hidden="1"/>
    </xf>
    <xf numFmtId="0" fontId="23" fillId="0" borderId="0" xfId="0" applyFont="1" applyProtection="1">
      <protection hidden="1"/>
    </xf>
    <xf numFmtId="0" fontId="18" fillId="0" borderId="0" xfId="0" applyFont="1" applyProtection="1">
      <protection hidden="1"/>
    </xf>
    <xf numFmtId="0" fontId="24" fillId="0" borderId="0" xfId="0" applyFont="1" applyProtection="1">
      <protection hidden="1"/>
    </xf>
    <xf numFmtId="0" fontId="22" fillId="0" borderId="0" xfId="0" applyFont="1" applyAlignment="1" applyProtection="1">
      <alignment vertical="center"/>
      <protection hidden="1"/>
    </xf>
    <xf numFmtId="0" fontId="21" fillId="0" borderId="0" xfId="0" applyFont="1" applyAlignment="1" applyProtection="1">
      <alignment horizontal="centerContinuous" vertical="center"/>
      <protection hidden="1"/>
    </xf>
    <xf numFmtId="0" fontId="25" fillId="0" borderId="0" xfId="0" applyFont="1" applyProtection="1">
      <protection hidden="1"/>
    </xf>
    <xf numFmtId="0" fontId="26" fillId="0" borderId="0" xfId="0" applyFont="1" applyProtection="1">
      <protection hidden="1"/>
    </xf>
    <xf numFmtId="0" fontId="4" fillId="0" borderId="0" xfId="0" applyFont="1" applyAlignment="1" applyProtection="1">
      <alignment vertical="center" wrapText="1"/>
      <protection hidden="1"/>
    </xf>
    <xf numFmtId="0" fontId="27" fillId="0" borderId="0" xfId="0" applyFont="1" applyAlignment="1" applyProtection="1">
      <alignment horizontal="center"/>
      <protection hidden="1"/>
    </xf>
    <xf numFmtId="0" fontId="28" fillId="0" borderId="10" xfId="2" applyFont="1" applyBorder="1" applyAlignment="1" applyProtection="1">
      <alignment horizontal="center" vertical="center" shrinkToFit="1"/>
      <protection hidden="1"/>
    </xf>
    <xf numFmtId="0" fontId="28" fillId="0" borderId="0" xfId="0" applyFont="1" applyAlignment="1" applyProtection="1">
      <alignment horizontal="center" vertical="center"/>
      <protection hidden="1"/>
    </xf>
    <xf numFmtId="0" fontId="0" fillId="0" borderId="11" xfId="0" applyBorder="1" applyAlignment="1">
      <alignment horizontal="left" vertical="center"/>
    </xf>
    <xf numFmtId="0" fontId="29" fillId="0" borderId="12" xfId="2" applyFont="1" applyBorder="1" applyAlignment="1" applyProtection="1">
      <alignment horizontal="center"/>
      <protection hidden="1"/>
    </xf>
    <xf numFmtId="0" fontId="29" fillId="0" borderId="13" xfId="2" applyFont="1" applyBorder="1" applyAlignment="1" applyProtection="1">
      <alignment horizontal="center"/>
      <protection hidden="1"/>
    </xf>
    <xf numFmtId="0" fontId="29" fillId="0" borderId="0" xfId="0" applyFont="1" applyProtection="1">
      <protection hidden="1"/>
    </xf>
    <xf numFmtId="0" fontId="29" fillId="0" borderId="14" xfId="3" applyFont="1" applyBorder="1" applyAlignment="1" applyProtection="1">
      <alignment horizontal="center"/>
      <protection hidden="1"/>
    </xf>
    <xf numFmtId="0" fontId="29" fillId="0" borderId="15" xfId="2" applyFont="1" applyBorder="1" applyAlignment="1" applyProtection="1">
      <alignment shrinkToFit="1"/>
      <protection hidden="1"/>
    </xf>
    <xf numFmtId="49" fontId="0" fillId="0" borderId="11" xfId="0" applyNumberFormat="1" applyBorder="1" applyAlignment="1">
      <alignment horizontal="left" vertical="center"/>
    </xf>
    <xf numFmtId="0" fontId="29" fillId="0" borderId="16" xfId="3" applyFont="1" applyBorder="1" applyAlignment="1" applyProtection="1">
      <alignment horizontal="center"/>
      <protection hidden="1"/>
    </xf>
    <xf numFmtId="49" fontId="0" fillId="0" borderId="0" xfId="0" applyNumberFormat="1" applyAlignment="1" applyProtection="1">
      <alignment horizontal="left" vertical="center"/>
      <protection hidden="1"/>
    </xf>
    <xf numFmtId="0" fontId="29" fillId="0" borderId="0" xfId="2" applyFont="1" applyAlignment="1" applyProtection="1">
      <alignment horizontal="left"/>
      <protection hidden="1"/>
    </xf>
    <xf numFmtId="0" fontId="29" fillId="0" borderId="0" xfId="2" applyFont="1" applyAlignment="1" applyProtection="1">
      <alignment horizontal="center"/>
      <protection hidden="1"/>
    </xf>
    <xf numFmtId="0" fontId="29" fillId="0" borderId="0" xfId="2" applyFont="1" applyAlignment="1" applyProtection="1">
      <alignment horizontal="right"/>
      <protection hidden="1"/>
    </xf>
    <xf numFmtId="0" fontId="29" fillId="0" borderId="0" xfId="2" applyFont="1" applyAlignment="1" applyProtection="1">
      <alignment shrinkToFit="1"/>
      <protection hidden="1"/>
    </xf>
    <xf numFmtId="49" fontId="29" fillId="0" borderId="0" xfId="2" applyNumberFormat="1" applyFont="1" applyAlignment="1" applyProtection="1">
      <alignment shrinkToFit="1"/>
      <protection locked="0" hidden="1"/>
    </xf>
    <xf numFmtId="49" fontId="29" fillId="0" borderId="0" xfId="2" applyNumberFormat="1" applyFont="1" applyAlignment="1" applyProtection="1">
      <alignment horizontal="right" shrinkToFit="1"/>
      <protection locked="0" hidden="1"/>
    </xf>
    <xf numFmtId="0" fontId="0" fillId="0" borderId="0" xfId="0" applyAlignment="1">
      <alignment horizontal="right"/>
    </xf>
    <xf numFmtId="0" fontId="7" fillId="5" borderId="2" xfId="0" applyFont="1" applyFill="1" applyBorder="1" applyAlignment="1" applyProtection="1">
      <alignment vertical="top" textRotation="255" shrinkToFit="1"/>
      <protection hidden="1"/>
    </xf>
    <xf numFmtId="0" fontId="7" fillId="5" borderId="4" xfId="0" applyFont="1" applyFill="1" applyBorder="1" applyAlignment="1" applyProtection="1">
      <alignment horizontal="center" vertical="center"/>
      <protection hidden="1"/>
    </xf>
    <xf numFmtId="0" fontId="29" fillId="0" borderId="17" xfId="2" applyFont="1" applyBorder="1" applyAlignment="1" applyProtection="1">
      <alignment shrinkToFit="1"/>
      <protection hidden="1"/>
    </xf>
    <xf numFmtId="49" fontId="11" fillId="5" borderId="4" xfId="0" applyNumberFormat="1" applyFont="1" applyFill="1" applyBorder="1" applyAlignment="1" applyProtection="1">
      <alignment horizontal="center" vertical="center"/>
      <protection locked="0" hidden="1"/>
    </xf>
    <xf numFmtId="0" fontId="29" fillId="0" borderId="18" xfId="2" applyFont="1" applyBorder="1" applyAlignment="1" applyProtection="1">
      <alignment horizontal="center"/>
      <protection hidden="1"/>
    </xf>
    <xf numFmtId="0" fontId="0" fillId="0" borderId="0" xfId="0" applyAlignment="1">
      <alignment horizontal="left" vertical="center"/>
    </xf>
    <xf numFmtId="49" fontId="0" fillId="0" borderId="0" xfId="0" applyNumberFormat="1" applyAlignment="1">
      <alignment horizontal="left" vertical="center"/>
    </xf>
    <xf numFmtId="0" fontId="29" fillId="0" borderId="15" xfId="2" applyFont="1" applyBorder="1" applyAlignment="1" applyProtection="1">
      <alignment horizontal="center" shrinkToFit="1"/>
      <protection hidden="1"/>
    </xf>
    <xf numFmtId="0" fontId="29" fillId="0" borderId="12" xfId="2" applyFont="1" applyBorder="1" applyAlignment="1" applyProtection="1">
      <alignment horizontal="center" shrinkToFit="1"/>
      <protection hidden="1"/>
    </xf>
    <xf numFmtId="0" fontId="7" fillId="5" borderId="19" xfId="0" applyFont="1" applyFill="1" applyBorder="1" applyAlignment="1" applyProtection="1">
      <alignment vertical="top" textRotation="255" shrinkToFit="1"/>
      <protection hidden="1"/>
    </xf>
    <xf numFmtId="0" fontId="7" fillId="5" borderId="5" xfId="0" applyFont="1" applyFill="1" applyBorder="1" applyAlignment="1" applyProtection="1">
      <alignment horizontal="center" vertical="center"/>
      <protection hidden="1"/>
    </xf>
    <xf numFmtId="0" fontId="0" fillId="0" borderId="20" xfId="0" applyBorder="1" applyAlignment="1">
      <alignment horizontal="left" vertical="center"/>
    </xf>
    <xf numFmtId="49" fontId="0" fillId="0" borderId="21" xfId="0" applyNumberFormat="1" applyBorder="1"/>
    <xf numFmtId="0" fontId="0" fillId="0" borderId="11" xfId="0" applyBorder="1"/>
    <xf numFmtId="0" fontId="0" fillId="0" borderId="21" xfId="0" applyBorder="1"/>
    <xf numFmtId="0" fontId="0" fillId="0" borderId="22" xfId="0" applyBorder="1"/>
    <xf numFmtId="0" fontId="0" fillId="0" borderId="23" xfId="0" applyBorder="1"/>
    <xf numFmtId="49" fontId="30" fillId="0" borderId="24" xfId="0" applyNumberFormat="1" applyFont="1" applyBorder="1" applyAlignment="1" applyProtection="1">
      <alignment horizontal="right" vertical="center"/>
      <protection hidden="1"/>
    </xf>
    <xf numFmtId="0" fontId="29" fillId="0" borderId="25" xfId="3" applyFont="1" applyBorder="1" applyAlignment="1" applyProtection="1">
      <alignment horizontal="center"/>
      <protection hidden="1"/>
    </xf>
    <xf numFmtId="0" fontId="29" fillId="0" borderId="26" xfId="2" applyFont="1" applyBorder="1" applyAlignment="1" applyProtection="1">
      <alignment horizontal="left"/>
      <protection hidden="1"/>
    </xf>
    <xf numFmtId="0" fontId="29" fillId="0" borderId="27" xfId="2" applyFont="1" applyBorder="1" applyAlignment="1" applyProtection="1">
      <alignment horizontal="center"/>
      <protection hidden="1"/>
    </xf>
    <xf numFmtId="0" fontId="2" fillId="0" borderId="0" xfId="0" applyFont="1" applyAlignment="1" applyProtection="1">
      <alignment horizontal="right" vertical="center"/>
      <protection hidden="1"/>
    </xf>
    <xf numFmtId="0" fontId="0" fillId="0" borderId="0" xfId="0" applyAlignment="1">
      <alignment horizontal="center"/>
    </xf>
    <xf numFmtId="0" fontId="0" fillId="0" borderId="28" xfId="0" applyBorder="1"/>
    <xf numFmtId="0" fontId="29" fillId="0" borderId="20" xfId="0" applyFont="1" applyBorder="1" applyProtection="1">
      <protection hidden="1"/>
    </xf>
    <xf numFmtId="0" fontId="29" fillId="0" borderId="11" xfId="0" applyFont="1" applyBorder="1" applyProtection="1">
      <protection hidden="1"/>
    </xf>
    <xf numFmtId="0" fontId="7" fillId="0" borderId="0" xfId="0" applyFont="1" applyAlignment="1" applyProtection="1">
      <alignment vertical="top" textRotation="255" shrinkToFit="1"/>
      <protection hidden="1"/>
    </xf>
    <xf numFmtId="0" fontId="35" fillId="0" borderId="0" xfId="0" applyFont="1" applyAlignment="1" applyProtection="1">
      <alignment horizontal="center" vertical="center"/>
      <protection hidden="1"/>
    </xf>
    <xf numFmtId="0" fontId="0" fillId="0" borderId="0" xfId="0" applyAlignment="1" applyProtection="1">
      <alignment vertical="top" wrapText="1"/>
      <protection hidden="1"/>
    </xf>
    <xf numFmtId="0" fontId="28" fillId="6" borderId="29" xfId="3" applyFont="1" applyFill="1" applyBorder="1" applyAlignment="1" applyProtection="1">
      <alignment horizontal="center"/>
      <protection hidden="1"/>
    </xf>
    <xf numFmtId="0" fontId="28" fillId="6" borderId="30" xfId="3" applyFont="1" applyFill="1" applyBorder="1" applyAlignment="1" applyProtection="1">
      <alignment horizontal="center"/>
      <protection hidden="1"/>
    </xf>
    <xf numFmtId="49" fontId="0" fillId="0" borderId="31" xfId="0" applyNumberFormat="1" applyBorder="1" applyAlignment="1" applyProtection="1">
      <alignment horizontal="right" vertical="center"/>
      <protection hidden="1"/>
    </xf>
    <xf numFmtId="0" fontId="25" fillId="0" borderId="0" xfId="0" applyFont="1"/>
    <xf numFmtId="0" fontId="2" fillId="0" borderId="32" xfId="0" applyFont="1" applyBorder="1" applyAlignment="1" applyProtection="1">
      <alignment vertical="center"/>
      <protection hidden="1"/>
    </xf>
    <xf numFmtId="0" fontId="2" fillId="0" borderId="33" xfId="0" applyFont="1" applyBorder="1" applyAlignment="1" applyProtection="1">
      <alignment horizontal="center" vertical="center"/>
      <protection hidden="1"/>
    </xf>
    <xf numFmtId="0" fontId="2" fillId="0" borderId="34" xfId="0" applyFont="1" applyBorder="1" applyAlignment="1" applyProtection="1">
      <alignment horizontal="center" vertical="center"/>
      <protection hidden="1"/>
    </xf>
    <xf numFmtId="0" fontId="2" fillId="0" borderId="35" xfId="0" applyFont="1" applyBorder="1" applyAlignment="1" applyProtection="1">
      <alignment horizontal="center" vertical="center"/>
      <protection hidden="1"/>
    </xf>
    <xf numFmtId="0" fontId="29" fillId="3" borderId="36" xfId="2" applyFont="1" applyFill="1" applyBorder="1" applyAlignment="1" applyProtection="1">
      <alignment horizontal="center"/>
      <protection locked="0" hidden="1"/>
    </xf>
    <xf numFmtId="0" fontId="29" fillId="7" borderId="12" xfId="2" applyFont="1" applyFill="1" applyBorder="1" applyAlignment="1" applyProtection="1">
      <alignment horizontal="center"/>
      <protection locked="0" hidden="1"/>
    </xf>
    <xf numFmtId="49" fontId="29" fillId="3" borderId="37" xfId="2" applyNumberFormat="1" applyFont="1" applyFill="1" applyBorder="1" applyAlignment="1" applyProtection="1">
      <alignment shrinkToFit="1"/>
      <protection locked="0"/>
    </xf>
    <xf numFmtId="179" fontId="29" fillId="7" borderId="13" xfId="2" applyNumberFormat="1" applyFont="1" applyFill="1" applyBorder="1" applyAlignment="1" applyProtection="1">
      <alignment horizontal="right" shrinkToFit="1"/>
      <protection locked="0"/>
    </xf>
    <xf numFmtId="0" fontId="8" fillId="0" borderId="1" xfId="0" applyFont="1" applyBorder="1" applyAlignment="1" applyProtection="1">
      <alignment horizontal="distributed" vertical="center"/>
      <protection hidden="1"/>
    </xf>
    <xf numFmtId="0" fontId="24" fillId="0" borderId="0" xfId="0" applyFont="1" applyAlignment="1" applyProtection="1">
      <alignment vertical="top"/>
      <protection hidden="1"/>
    </xf>
    <xf numFmtId="0" fontId="4" fillId="0" borderId="0" xfId="0" applyFont="1" applyAlignment="1" applyProtection="1">
      <alignment horizontal="center" vertical="center"/>
      <protection locked="0" hidden="1"/>
    </xf>
    <xf numFmtId="0" fontId="18" fillId="3" borderId="0" xfId="0" applyFont="1" applyFill="1" applyProtection="1">
      <protection hidden="1"/>
    </xf>
    <xf numFmtId="0" fontId="12" fillId="3" borderId="38" xfId="0" applyFont="1" applyFill="1" applyBorder="1" applyProtection="1">
      <protection hidden="1"/>
    </xf>
    <xf numFmtId="0" fontId="8" fillId="0" borderId="39" xfId="0" applyFont="1" applyBorder="1" applyAlignment="1" applyProtection="1">
      <alignment horizontal="distributed" vertical="center"/>
      <protection hidden="1"/>
    </xf>
    <xf numFmtId="0" fontId="9" fillId="0" borderId="40" xfId="0" applyFont="1" applyBorder="1" applyAlignment="1" applyProtection="1">
      <alignment horizontal="center" vertical="center" wrapText="1"/>
      <protection hidden="1"/>
    </xf>
    <xf numFmtId="0" fontId="9" fillId="0" borderId="40" xfId="0" applyFont="1" applyBorder="1" applyAlignment="1" applyProtection="1">
      <alignment vertical="center" wrapText="1"/>
      <protection hidden="1"/>
    </xf>
    <xf numFmtId="0" fontId="8" fillId="0" borderId="1" xfId="0" applyFont="1" applyBorder="1" applyAlignment="1" applyProtection="1">
      <alignment horizontal="centerContinuous" vertical="center" shrinkToFit="1"/>
      <protection hidden="1"/>
    </xf>
    <xf numFmtId="0" fontId="29" fillId="3" borderId="41" xfId="2" applyFont="1" applyFill="1" applyBorder="1" applyAlignment="1" applyProtection="1">
      <alignment horizontal="center"/>
      <protection locked="0" hidden="1"/>
    </xf>
    <xf numFmtId="0" fontId="29" fillId="7" borderId="42" xfId="2" applyFont="1" applyFill="1" applyBorder="1" applyAlignment="1" applyProtection="1">
      <alignment horizontal="center"/>
      <protection locked="0" hidden="1"/>
    </xf>
    <xf numFmtId="0" fontId="29" fillId="0" borderId="43" xfId="2" applyFont="1" applyBorder="1" applyAlignment="1" applyProtection="1">
      <alignment shrinkToFit="1"/>
      <protection hidden="1"/>
    </xf>
    <xf numFmtId="0" fontId="29" fillId="0" borderId="43" xfId="2" applyFont="1" applyBorder="1" applyAlignment="1" applyProtection="1">
      <alignment horizontal="center" shrinkToFit="1"/>
      <protection hidden="1"/>
    </xf>
    <xf numFmtId="0" fontId="29" fillId="0" borderId="42" xfId="2" applyFont="1" applyBorder="1" applyAlignment="1" applyProtection="1">
      <alignment horizontal="center"/>
      <protection hidden="1"/>
    </xf>
    <xf numFmtId="0" fontId="29" fillId="0" borderId="44" xfId="2" applyFont="1" applyBorder="1" applyAlignment="1" applyProtection="1">
      <alignment horizontal="center"/>
      <protection hidden="1"/>
    </xf>
    <xf numFmtId="49" fontId="29" fillId="3" borderId="45" xfId="2" applyNumberFormat="1" applyFont="1" applyFill="1" applyBorder="1" applyAlignment="1" applyProtection="1">
      <alignment shrinkToFit="1"/>
      <protection locked="0"/>
    </xf>
    <xf numFmtId="179" fontId="29" fillId="7" borderId="44" xfId="2" applyNumberFormat="1" applyFont="1" applyFill="1" applyBorder="1" applyAlignment="1" applyProtection="1">
      <alignment horizontal="right" shrinkToFit="1"/>
      <protection locked="0"/>
    </xf>
    <xf numFmtId="0" fontId="0" fillId="0" borderId="46" xfId="0" applyBorder="1"/>
    <xf numFmtId="0" fontId="0" fillId="0" borderId="47" xfId="0" applyBorder="1" applyProtection="1">
      <protection hidden="1"/>
    </xf>
    <xf numFmtId="0" fontId="0" fillId="0" borderId="48" xfId="0" applyBorder="1" applyProtection="1">
      <protection hidden="1"/>
    </xf>
    <xf numFmtId="49" fontId="28" fillId="3" borderId="49" xfId="2" applyNumberFormat="1" applyFont="1" applyFill="1" applyBorder="1" applyAlignment="1" applyProtection="1">
      <alignment horizontal="center" vertical="center" shrinkToFit="1"/>
      <protection locked="0" hidden="1"/>
    </xf>
    <xf numFmtId="49" fontId="28" fillId="3" borderId="49" xfId="2" applyNumberFormat="1" applyFont="1" applyFill="1" applyBorder="1" applyAlignment="1" applyProtection="1">
      <alignment horizontal="center" vertical="center" wrapText="1" shrinkToFit="1"/>
      <protection locked="0" hidden="1"/>
    </xf>
    <xf numFmtId="49" fontId="28" fillId="3" borderId="10" xfId="2" applyNumberFormat="1" applyFont="1" applyFill="1" applyBorder="1" applyAlignment="1" applyProtection="1">
      <alignment horizontal="center" vertical="center" wrapText="1" shrinkToFit="1"/>
      <protection locked="0" hidden="1"/>
    </xf>
    <xf numFmtId="49" fontId="28" fillId="7" borderId="50" xfId="2" applyNumberFormat="1" applyFont="1" applyFill="1" applyBorder="1" applyAlignment="1" applyProtection="1">
      <alignment horizontal="center" vertical="center" shrinkToFit="1"/>
      <protection locked="0" hidden="1"/>
    </xf>
    <xf numFmtId="49" fontId="15" fillId="4" borderId="6" xfId="0" applyNumberFormat="1" applyFont="1" applyFill="1" applyBorder="1" applyAlignment="1" applyProtection="1">
      <alignment horizontal="center" vertical="center" shrinkToFit="1"/>
      <protection locked="0" hidden="1"/>
    </xf>
    <xf numFmtId="0" fontId="15" fillId="4" borderId="7" xfId="0" applyFont="1" applyFill="1" applyBorder="1" applyAlignment="1" applyProtection="1">
      <alignment vertical="center" shrinkToFit="1"/>
      <protection locked="0"/>
    </xf>
    <xf numFmtId="177" fontId="12" fillId="7" borderId="6" xfId="0" applyNumberFormat="1" applyFont="1" applyFill="1" applyBorder="1" applyAlignment="1" applyProtection="1">
      <alignment horizontal="center" vertical="center"/>
      <protection locked="0"/>
    </xf>
    <xf numFmtId="0" fontId="10" fillId="7" borderId="6" xfId="0" applyFont="1" applyFill="1" applyBorder="1" applyAlignment="1" applyProtection="1">
      <alignment horizontal="center" vertical="center"/>
      <protection locked="0"/>
    </xf>
    <xf numFmtId="0" fontId="12" fillId="7" borderId="6" xfId="0" applyFont="1" applyFill="1" applyBorder="1" applyProtection="1">
      <protection locked="0"/>
    </xf>
    <xf numFmtId="0" fontId="10" fillId="7" borderId="6" xfId="0" applyFont="1" applyFill="1" applyBorder="1" applyAlignment="1" applyProtection="1">
      <alignment vertical="center" shrinkToFit="1"/>
      <protection locked="0"/>
    </xf>
    <xf numFmtId="1" fontId="12" fillId="7" borderId="6" xfId="0" applyNumberFormat="1" applyFont="1" applyFill="1" applyBorder="1" applyAlignment="1" applyProtection="1">
      <alignment horizontal="center" vertical="center"/>
      <protection locked="0"/>
    </xf>
    <xf numFmtId="49" fontId="12" fillId="7" borderId="6" xfId="0" applyNumberFormat="1" applyFont="1" applyFill="1" applyBorder="1" applyAlignment="1" applyProtection="1">
      <alignment horizontal="center" vertical="center"/>
      <protection locked="0"/>
    </xf>
    <xf numFmtId="179" fontId="29" fillId="7" borderId="51" xfId="2" applyNumberFormat="1" applyFont="1" applyFill="1" applyBorder="1" applyAlignment="1" applyProtection="1">
      <alignment horizontal="right" shrinkToFit="1"/>
      <protection locked="0"/>
    </xf>
    <xf numFmtId="0" fontId="28" fillId="0" borderId="0" xfId="3" applyFont="1" applyAlignment="1" applyProtection="1">
      <alignment horizontal="center"/>
      <protection hidden="1"/>
    </xf>
    <xf numFmtId="49" fontId="29" fillId="3" borderId="52" xfId="2" applyNumberFormat="1" applyFont="1" applyFill="1" applyBorder="1" applyAlignment="1" applyProtection="1">
      <alignment shrinkToFit="1"/>
      <protection locked="0"/>
    </xf>
    <xf numFmtId="49" fontId="29" fillId="3" borderId="53" xfId="2" applyNumberFormat="1" applyFont="1" applyFill="1" applyBorder="1" applyAlignment="1" applyProtection="1">
      <alignment shrinkToFit="1"/>
      <protection locked="0"/>
    </xf>
    <xf numFmtId="0" fontId="28" fillId="0" borderId="0" xfId="3" applyFont="1" applyProtection="1">
      <protection hidden="1"/>
    </xf>
    <xf numFmtId="0" fontId="28" fillId="0" borderId="0" xfId="0" applyFont="1" applyProtection="1">
      <protection hidden="1"/>
    </xf>
    <xf numFmtId="0" fontId="0" fillId="3" borderId="0" xfId="0" applyFill="1"/>
    <xf numFmtId="0" fontId="0" fillId="7" borderId="47" xfId="0" applyFill="1" applyBorder="1" applyProtection="1">
      <protection hidden="1"/>
    </xf>
    <xf numFmtId="0" fontId="31" fillId="0" borderId="0" xfId="0" applyFont="1" applyAlignment="1" applyProtection="1">
      <alignment horizontal="center" wrapText="1" shrinkToFit="1"/>
      <protection hidden="1"/>
    </xf>
    <xf numFmtId="0" fontId="29" fillId="0" borderId="0" xfId="2" applyFont="1" applyAlignment="1" applyProtection="1">
      <alignment horizontal="center"/>
      <protection locked="0" hidden="1"/>
    </xf>
    <xf numFmtId="0" fontId="29" fillId="0" borderId="0" xfId="2" applyFont="1" applyAlignment="1" applyProtection="1">
      <alignment horizontal="center" shrinkToFit="1"/>
      <protection hidden="1"/>
    </xf>
    <xf numFmtId="0" fontId="28" fillId="7" borderId="54" xfId="2" applyFont="1" applyFill="1" applyBorder="1" applyAlignment="1" applyProtection="1">
      <alignment horizontal="center" vertical="center" wrapText="1" shrinkToFit="1"/>
      <protection hidden="1"/>
    </xf>
    <xf numFmtId="0" fontId="28" fillId="0" borderId="55" xfId="2" applyFont="1" applyBorder="1" applyAlignment="1" applyProtection="1">
      <alignment horizontal="center" vertical="center" shrinkToFit="1"/>
      <protection hidden="1"/>
    </xf>
    <xf numFmtId="0" fontId="28" fillId="0" borderId="54" xfId="2" applyFont="1" applyBorder="1" applyAlignment="1" applyProtection="1">
      <alignment horizontal="center" vertical="center"/>
      <protection hidden="1"/>
    </xf>
    <xf numFmtId="0" fontId="2" fillId="0" borderId="0" xfId="0" applyFont="1" applyAlignment="1" applyProtection="1">
      <alignment horizontal="center" vertical="top" textRotation="255"/>
      <protection hidden="1"/>
    </xf>
    <xf numFmtId="0" fontId="2" fillId="0" borderId="0" xfId="0" applyFont="1" applyAlignment="1" applyProtection="1">
      <alignment horizontal="centerContinuous" vertical="center"/>
      <protection hidden="1"/>
    </xf>
    <xf numFmtId="0" fontId="0" fillId="0" borderId="0" xfId="0" applyAlignment="1">
      <alignment horizontal="centerContinuous"/>
    </xf>
    <xf numFmtId="49" fontId="29" fillId="0" borderId="0" xfId="0" applyNumberFormat="1" applyFont="1" applyProtection="1">
      <protection hidden="1"/>
    </xf>
    <xf numFmtId="0" fontId="0" fillId="0" borderId="56" xfId="0" applyBorder="1" applyAlignment="1" applyProtection="1">
      <alignment horizontal="right" vertical="center" shrinkToFit="1"/>
      <protection hidden="1"/>
    </xf>
    <xf numFmtId="49" fontId="0" fillId="0" borderId="56" xfId="0" applyNumberFormat="1" applyBorder="1" applyAlignment="1" applyProtection="1">
      <alignment horizontal="right" vertical="center" shrinkToFit="1"/>
      <protection hidden="1"/>
    </xf>
    <xf numFmtId="0" fontId="0" fillId="0" borderId="20" xfId="0" applyBorder="1" applyAlignment="1">
      <alignment horizontal="right" shrinkToFit="1"/>
    </xf>
    <xf numFmtId="0" fontId="0" fillId="0" borderId="11" xfId="0" applyBorder="1" applyAlignment="1">
      <alignment horizontal="right" shrinkToFit="1"/>
    </xf>
    <xf numFmtId="0" fontId="0" fillId="0" borderId="20" xfId="0" applyBorder="1" applyAlignment="1">
      <alignment shrinkToFit="1"/>
    </xf>
    <xf numFmtId="0" fontId="0" fillId="0" borderId="11" xfId="0" applyBorder="1" applyAlignment="1">
      <alignment shrinkToFit="1"/>
    </xf>
    <xf numFmtId="49" fontId="0" fillId="0" borderId="23" xfId="0" applyNumberFormat="1" applyBorder="1"/>
    <xf numFmtId="49" fontId="0" fillId="0" borderId="0" xfId="0" applyNumberFormat="1"/>
    <xf numFmtId="0" fontId="30" fillId="0" borderId="57" xfId="0" applyFont="1" applyBorder="1" applyAlignment="1" applyProtection="1">
      <alignment horizontal="right" vertical="center" shrinkToFit="1"/>
      <protection hidden="1"/>
    </xf>
    <xf numFmtId="0" fontId="30" fillId="0" borderId="56" xfId="0" applyFont="1" applyBorder="1" applyAlignment="1" applyProtection="1">
      <alignment horizontal="right" vertical="center" shrinkToFit="1"/>
      <protection hidden="1"/>
    </xf>
    <xf numFmtId="0" fontId="0" fillId="0" borderId="57" xfId="0" applyBorder="1" applyAlignment="1" applyProtection="1">
      <alignment horizontal="right" vertical="center" shrinkToFit="1"/>
      <protection hidden="1"/>
    </xf>
    <xf numFmtId="49" fontId="0" fillId="0" borderId="0" xfId="0" quotePrefix="1" applyNumberFormat="1"/>
    <xf numFmtId="0" fontId="0" fillId="0" borderId="28" xfId="0" applyBorder="1" applyAlignment="1">
      <alignment horizontal="left" vertical="center"/>
    </xf>
    <xf numFmtId="0" fontId="0" fillId="0" borderId="11" xfId="0" applyBorder="1" applyAlignment="1">
      <alignment horizontal="left"/>
    </xf>
    <xf numFmtId="0" fontId="0" fillId="0" borderId="22" xfId="0" applyBorder="1" applyAlignment="1">
      <alignment horizontal="left"/>
    </xf>
    <xf numFmtId="0" fontId="0" fillId="0" borderId="58" xfId="0" applyBorder="1"/>
    <xf numFmtId="0" fontId="0" fillId="0" borderId="28" xfId="0" applyBorder="1" applyAlignment="1">
      <alignment shrinkToFit="1"/>
    </xf>
    <xf numFmtId="0" fontId="0" fillId="0" borderId="21" xfId="0" applyBorder="1" applyAlignment="1">
      <alignment shrinkToFit="1"/>
    </xf>
    <xf numFmtId="0" fontId="29" fillId="0" borderId="22" xfId="0" applyFont="1" applyBorder="1" applyProtection="1">
      <protection hidden="1"/>
    </xf>
    <xf numFmtId="0" fontId="0" fillId="0" borderId="23" xfId="0" applyBorder="1" applyAlignment="1">
      <alignment shrinkToFit="1"/>
    </xf>
    <xf numFmtId="0" fontId="0" fillId="0" borderId="0" xfId="0" applyAlignment="1">
      <alignment horizontal="left"/>
    </xf>
    <xf numFmtId="0" fontId="33" fillId="0" borderId="0" xfId="0" applyFont="1" applyAlignment="1">
      <alignment horizontal="center"/>
    </xf>
    <xf numFmtId="0" fontId="28" fillId="0" borderId="46" xfId="2" applyFont="1" applyBorder="1" applyAlignment="1" applyProtection="1">
      <alignment horizontal="center" vertical="center" shrinkToFit="1"/>
      <protection hidden="1"/>
    </xf>
    <xf numFmtId="0" fontId="29" fillId="0" borderId="59" xfId="2" applyFont="1" applyBorder="1" applyAlignment="1" applyProtection="1">
      <alignment shrinkToFit="1"/>
      <protection hidden="1"/>
    </xf>
    <xf numFmtId="184" fontId="29" fillId="0" borderId="60" xfId="2" applyNumberFormat="1" applyFont="1" applyBorder="1" applyAlignment="1" applyProtection="1">
      <alignment shrinkToFit="1"/>
      <protection hidden="1"/>
    </xf>
    <xf numFmtId="49" fontId="0" fillId="0" borderId="61" xfId="0" applyNumberFormat="1" applyBorder="1" applyAlignment="1" applyProtection="1">
      <alignment horizontal="right" vertical="center"/>
      <protection hidden="1"/>
    </xf>
    <xf numFmtId="0" fontId="29" fillId="0" borderId="62" xfId="2" applyFont="1" applyBorder="1" applyAlignment="1" applyProtection="1">
      <alignment horizontal="center"/>
      <protection hidden="1"/>
    </xf>
    <xf numFmtId="0" fontId="29" fillId="0" borderId="63" xfId="2" applyFont="1" applyBorder="1" applyAlignment="1" applyProtection="1">
      <alignment horizontal="center"/>
      <protection hidden="1"/>
    </xf>
    <xf numFmtId="0" fontId="29" fillId="0" borderId="64" xfId="2" applyFont="1" applyBorder="1" applyAlignment="1" applyProtection="1">
      <alignment horizontal="center"/>
      <protection hidden="1"/>
    </xf>
    <xf numFmtId="49" fontId="0" fillId="0" borderId="65" xfId="0" applyNumberFormat="1" applyBorder="1" applyAlignment="1" applyProtection="1">
      <alignment horizontal="right" vertical="center"/>
      <protection hidden="1"/>
    </xf>
    <xf numFmtId="0" fontId="29" fillId="0" borderId="66" xfId="2" applyFont="1" applyBorder="1" applyAlignment="1" applyProtection="1">
      <alignment horizontal="center"/>
      <protection hidden="1"/>
    </xf>
    <xf numFmtId="0" fontId="29" fillId="0" borderId="67" xfId="2" applyFont="1" applyBorder="1" applyAlignment="1" applyProtection="1">
      <alignment horizontal="center"/>
      <protection hidden="1"/>
    </xf>
    <xf numFmtId="49" fontId="30" fillId="0" borderId="68" xfId="0" applyNumberFormat="1" applyFont="1" applyBorder="1" applyAlignment="1" applyProtection="1">
      <alignment horizontal="right" vertical="center"/>
      <protection hidden="1"/>
    </xf>
    <xf numFmtId="0" fontId="29" fillId="0" borderId="69" xfId="2" applyFont="1" applyBorder="1" applyAlignment="1" applyProtection="1">
      <alignment horizontal="center"/>
      <protection hidden="1"/>
    </xf>
    <xf numFmtId="0" fontId="29" fillId="0" borderId="70" xfId="2" applyFont="1" applyBorder="1" applyAlignment="1" applyProtection="1">
      <alignment horizontal="center"/>
      <protection hidden="1"/>
    </xf>
    <xf numFmtId="49" fontId="30" fillId="0" borderId="71" xfId="0" applyNumberFormat="1" applyFont="1" applyBorder="1" applyAlignment="1" applyProtection="1">
      <alignment horizontal="right" vertical="center"/>
      <protection hidden="1"/>
    </xf>
    <xf numFmtId="0" fontId="29" fillId="0" borderId="72" xfId="2" applyFont="1" applyBorder="1" applyAlignment="1" applyProtection="1">
      <alignment horizontal="center"/>
      <protection hidden="1"/>
    </xf>
    <xf numFmtId="0" fontId="0" fillId="0" borderId="73" xfId="0" applyBorder="1" applyAlignment="1" applyProtection="1">
      <alignment horizontal="right" vertical="center"/>
      <protection hidden="1"/>
    </xf>
    <xf numFmtId="0" fontId="0" fillId="0" borderId="74" xfId="0" applyBorder="1" applyAlignment="1" applyProtection="1">
      <alignment horizontal="right" vertical="center"/>
      <protection hidden="1"/>
    </xf>
    <xf numFmtId="0" fontId="0" fillId="0" borderId="75" xfId="0" applyBorder="1" applyAlignment="1">
      <alignment horizontal="center"/>
    </xf>
    <xf numFmtId="181" fontId="0" fillId="0" borderId="75" xfId="0" applyNumberFormat="1" applyBorder="1"/>
    <xf numFmtId="182" fontId="0" fillId="0" borderId="75" xfId="0" applyNumberFormat="1" applyBorder="1" applyAlignment="1">
      <alignment horizontal="center"/>
    </xf>
    <xf numFmtId="0" fontId="28" fillId="3" borderId="76" xfId="2" applyFont="1" applyFill="1" applyBorder="1" applyAlignment="1" applyProtection="1">
      <alignment horizontal="center" vertical="center" textRotation="255" shrinkToFit="1"/>
      <protection hidden="1"/>
    </xf>
    <xf numFmtId="0" fontId="28" fillId="0" borderId="77" xfId="2" applyFont="1" applyBorder="1" applyAlignment="1" applyProtection="1">
      <alignment horizontal="center" vertical="center" textRotation="255" shrinkToFit="1"/>
      <protection hidden="1"/>
    </xf>
    <xf numFmtId="0" fontId="7" fillId="5" borderId="78" xfId="0" applyFont="1" applyFill="1" applyBorder="1" applyAlignment="1" applyProtection="1">
      <alignment horizontal="center" vertical="center"/>
      <protection hidden="1"/>
    </xf>
    <xf numFmtId="0" fontId="7" fillId="5" borderId="79" xfId="0" applyFont="1" applyFill="1" applyBorder="1" applyAlignment="1" applyProtection="1">
      <alignment horizontal="center" vertical="center"/>
      <protection hidden="1"/>
    </xf>
    <xf numFmtId="0" fontId="29" fillId="3" borderId="80" xfId="2" applyFont="1" applyFill="1" applyBorder="1" applyAlignment="1" applyProtection="1">
      <alignment horizontal="center"/>
      <protection locked="0" hidden="1"/>
    </xf>
    <xf numFmtId="0" fontId="29" fillId="7" borderId="48" xfId="2" applyFont="1" applyFill="1" applyBorder="1" applyAlignment="1" applyProtection="1">
      <alignment horizontal="center"/>
      <protection locked="0" hidden="1"/>
    </xf>
    <xf numFmtId="0" fontId="29" fillId="0" borderId="81" xfId="2" applyFont="1" applyBorder="1" applyAlignment="1" applyProtection="1">
      <alignment shrinkToFit="1"/>
      <protection hidden="1"/>
    </xf>
    <xf numFmtId="0" fontId="29" fillId="0" borderId="48" xfId="2" applyFont="1" applyBorder="1" applyAlignment="1" applyProtection="1">
      <alignment horizontal="center" shrinkToFit="1"/>
      <protection hidden="1"/>
    </xf>
    <xf numFmtId="0" fontId="29" fillId="0" borderId="48" xfId="2" applyFont="1" applyBorder="1" applyAlignment="1" applyProtection="1">
      <alignment horizontal="center"/>
      <protection hidden="1"/>
    </xf>
    <xf numFmtId="0" fontId="29" fillId="0" borderId="82" xfId="2" applyFont="1" applyBorder="1" applyAlignment="1" applyProtection="1">
      <alignment horizontal="center"/>
      <protection hidden="1"/>
    </xf>
    <xf numFmtId="49" fontId="29" fillId="3" borderId="83" xfId="2" applyNumberFormat="1" applyFont="1" applyFill="1" applyBorder="1" applyAlignment="1" applyProtection="1">
      <alignment shrinkToFit="1"/>
      <protection locked="0"/>
    </xf>
    <xf numFmtId="0" fontId="29" fillId="0" borderId="84" xfId="2" applyFont="1" applyBorder="1" applyAlignment="1" applyProtection="1">
      <alignment shrinkToFit="1"/>
      <protection hidden="1"/>
    </xf>
    <xf numFmtId="179" fontId="29" fillId="7" borderId="82" xfId="2" applyNumberFormat="1" applyFont="1" applyFill="1" applyBorder="1" applyAlignment="1" applyProtection="1">
      <alignment horizontal="right" shrinkToFit="1"/>
      <protection locked="0"/>
    </xf>
    <xf numFmtId="49" fontId="29" fillId="3" borderId="85" xfId="2" applyNumberFormat="1" applyFont="1" applyFill="1" applyBorder="1" applyAlignment="1" applyProtection="1">
      <alignment shrinkToFit="1"/>
      <protection locked="0"/>
    </xf>
    <xf numFmtId="179" fontId="29" fillId="7" borderId="86" xfId="2" applyNumberFormat="1" applyFont="1" applyFill="1" applyBorder="1" applyAlignment="1" applyProtection="1">
      <alignment horizontal="right" shrinkToFit="1"/>
      <protection locked="0"/>
    </xf>
    <xf numFmtId="0" fontId="29" fillId="0" borderId="87" xfId="2" applyFont="1" applyBorder="1" applyAlignment="1" applyProtection="1">
      <alignment shrinkToFit="1"/>
      <protection hidden="1"/>
    </xf>
    <xf numFmtId="0" fontId="35" fillId="0" borderId="88" xfId="0" applyFont="1" applyBorder="1" applyAlignment="1" applyProtection="1">
      <alignment horizontal="center" vertical="center"/>
      <protection hidden="1"/>
    </xf>
    <xf numFmtId="0" fontId="4" fillId="0" borderId="0" xfId="0" applyFont="1" applyAlignment="1" applyProtection="1">
      <alignment horizontal="center"/>
      <protection hidden="1"/>
    </xf>
    <xf numFmtId="183" fontId="0" fillId="0" borderId="75" xfId="0" applyNumberFormat="1" applyBorder="1" applyAlignment="1">
      <alignment horizontal="right"/>
    </xf>
    <xf numFmtId="0" fontId="13" fillId="3" borderId="89" xfId="0" applyFont="1" applyFill="1" applyBorder="1" applyAlignment="1" applyProtection="1">
      <alignment horizontal="distributed" vertical="center" wrapText="1"/>
      <protection hidden="1"/>
    </xf>
    <xf numFmtId="0" fontId="0" fillId="3" borderId="90" xfId="0" applyFill="1" applyBorder="1"/>
    <xf numFmtId="0" fontId="39" fillId="8" borderId="0" xfId="0" applyFont="1" applyFill="1"/>
    <xf numFmtId="0" fontId="39" fillId="8" borderId="90" xfId="0" applyFont="1" applyFill="1" applyBorder="1"/>
    <xf numFmtId="0" fontId="0" fillId="7" borderId="0" xfId="0" applyFill="1"/>
    <xf numFmtId="0" fontId="0" fillId="7" borderId="90" xfId="0" applyFill="1" applyBorder="1"/>
    <xf numFmtId="0" fontId="0" fillId="9" borderId="0" xfId="0" applyFill="1" applyProtection="1">
      <protection hidden="1"/>
    </xf>
    <xf numFmtId="0" fontId="0" fillId="9" borderId="90" xfId="0" applyFill="1" applyBorder="1" applyProtection="1">
      <protection hidden="1"/>
    </xf>
    <xf numFmtId="0" fontId="0" fillId="10" borderId="58" xfId="0" applyFill="1" applyBorder="1" applyProtection="1">
      <protection hidden="1"/>
    </xf>
    <xf numFmtId="0" fontId="0" fillId="10" borderId="91" xfId="0" applyFill="1" applyBorder="1" applyProtection="1">
      <protection hidden="1"/>
    </xf>
    <xf numFmtId="49" fontId="29" fillId="3" borderId="92" xfId="2" applyNumberFormat="1" applyFont="1" applyFill="1" applyBorder="1" applyAlignment="1" applyProtection="1">
      <alignment shrinkToFit="1"/>
      <protection locked="0"/>
    </xf>
    <xf numFmtId="0" fontId="0" fillId="0" borderId="21" xfId="0" applyBorder="1" applyAlignment="1">
      <alignment horizontal="left" vertical="center"/>
    </xf>
    <xf numFmtId="0" fontId="0" fillId="0" borderId="22" xfId="0" applyBorder="1" applyAlignment="1">
      <alignment horizontal="left" vertical="center"/>
    </xf>
    <xf numFmtId="0" fontId="0" fillId="0" borderId="23" xfId="0" applyBorder="1" applyAlignment="1">
      <alignment horizontal="left" vertical="center"/>
    </xf>
    <xf numFmtId="0" fontId="3" fillId="3" borderId="8" xfId="0" applyFont="1" applyFill="1" applyBorder="1" applyAlignment="1" applyProtection="1">
      <alignment horizontal="right"/>
      <protection locked="0"/>
    </xf>
    <xf numFmtId="0" fontId="31" fillId="0" borderId="0" xfId="0" applyFont="1"/>
    <xf numFmtId="0" fontId="40" fillId="0" borderId="0" xfId="0" applyFont="1"/>
    <xf numFmtId="0" fontId="40" fillId="0" borderId="0" xfId="0" applyFont="1" applyAlignment="1">
      <alignment horizontal="center" shrinkToFit="1"/>
    </xf>
    <xf numFmtId="0" fontId="41" fillId="8" borderId="0" xfId="0" applyFont="1" applyFill="1"/>
    <xf numFmtId="0" fontId="0" fillId="8" borderId="0" xfId="0" applyFill="1"/>
    <xf numFmtId="0" fontId="42" fillId="8" borderId="0" xfId="1" applyFont="1" applyFill="1" applyAlignment="1" applyProtection="1"/>
    <xf numFmtId="0" fontId="36" fillId="8" borderId="0" xfId="0" applyFont="1" applyFill="1"/>
    <xf numFmtId="0" fontId="43" fillId="8" borderId="0" xfId="0" applyFont="1" applyFill="1" applyAlignment="1">
      <alignment horizontal="left"/>
    </xf>
    <xf numFmtId="0" fontId="44" fillId="8" borderId="0" xfId="0" applyFont="1" applyFill="1"/>
    <xf numFmtId="0" fontId="41" fillId="0" borderId="0" xfId="0" applyFont="1"/>
    <xf numFmtId="0" fontId="32" fillId="0" borderId="0" xfId="1" applyAlignment="1" applyProtection="1"/>
    <xf numFmtId="0" fontId="44" fillId="0" borderId="0" xfId="0" applyFont="1" applyAlignment="1">
      <alignment horizontal="right"/>
    </xf>
    <xf numFmtId="0" fontId="44" fillId="0" borderId="0" xfId="0" applyFont="1"/>
    <xf numFmtId="0" fontId="45" fillId="0" borderId="0" xfId="0" applyFont="1"/>
    <xf numFmtId="0" fontId="30" fillId="0" borderId="0" xfId="0" applyFont="1"/>
    <xf numFmtId="0" fontId="0" fillId="0" borderId="93" xfId="0" applyBorder="1" applyAlignment="1">
      <alignment horizontal="left"/>
    </xf>
    <xf numFmtId="0" fontId="0" fillId="0" borderId="94" xfId="0" applyBorder="1" applyAlignment="1">
      <alignment horizontal="left"/>
    </xf>
    <xf numFmtId="0" fontId="0" fillId="0" borderId="95" xfId="0" applyBorder="1"/>
    <xf numFmtId="0" fontId="0" fillId="0" borderId="96" xfId="0" applyBorder="1"/>
    <xf numFmtId="0" fontId="0" fillId="0" borderId="97" xfId="0" applyBorder="1"/>
    <xf numFmtId="0" fontId="41" fillId="0" borderId="96" xfId="0" applyFont="1" applyBorder="1"/>
    <xf numFmtId="0" fontId="32" fillId="0" borderId="0" xfId="1" applyBorder="1" applyAlignment="1" applyProtection="1"/>
    <xf numFmtId="0" fontId="41" fillId="0" borderId="98" xfId="0" applyFont="1" applyBorder="1"/>
    <xf numFmtId="0" fontId="0" fillId="0" borderId="99" xfId="0" applyBorder="1"/>
    <xf numFmtId="0" fontId="32" fillId="0" borderId="99" xfId="1" applyBorder="1" applyAlignment="1" applyProtection="1"/>
    <xf numFmtId="0" fontId="0" fillId="0" borderId="100" xfId="0" applyBorder="1"/>
    <xf numFmtId="0" fontId="44" fillId="8" borderId="0" xfId="0" applyFont="1" applyFill="1" applyAlignment="1">
      <alignment horizontal="right"/>
    </xf>
    <xf numFmtId="0" fontId="0" fillId="0" borderId="101" xfId="0" applyBorder="1" applyAlignment="1">
      <alignment horizontal="center"/>
    </xf>
    <xf numFmtId="0" fontId="0" fillId="0" borderId="11" xfId="0" quotePrefix="1" applyBorder="1"/>
    <xf numFmtId="0" fontId="0" fillId="0" borderId="102" xfId="0" applyBorder="1"/>
    <xf numFmtId="0" fontId="0" fillId="0" borderId="103" xfId="0" applyBorder="1"/>
    <xf numFmtId="0" fontId="0" fillId="8" borderId="0" xfId="0" applyFill="1" applyAlignment="1">
      <alignment horizontal="left"/>
    </xf>
    <xf numFmtId="0" fontId="0" fillId="0" borderId="75" xfId="0" applyBorder="1" applyAlignment="1">
      <alignment shrinkToFit="1"/>
    </xf>
    <xf numFmtId="0" fontId="0" fillId="0" borderId="104" xfId="0" applyBorder="1" applyAlignment="1">
      <alignment horizontal="center"/>
    </xf>
    <xf numFmtId="0" fontId="0" fillId="0" borderId="105" xfId="0" applyBorder="1" applyAlignment="1">
      <alignment horizontal="center"/>
    </xf>
    <xf numFmtId="0" fontId="0" fillId="0" borderId="0" xfId="0" applyAlignment="1">
      <alignment shrinkToFit="1"/>
    </xf>
    <xf numFmtId="0" fontId="0" fillId="0" borderId="11" xfId="0" applyBorder="1" applyAlignment="1" applyProtection="1">
      <alignment vertical="center"/>
      <protection hidden="1"/>
    </xf>
    <xf numFmtId="0" fontId="0" fillId="0" borderId="0" xfId="0" applyAlignment="1" applyProtection="1">
      <alignment vertical="center"/>
      <protection hidden="1"/>
    </xf>
    <xf numFmtId="0" fontId="46" fillId="0" borderId="0" xfId="0" applyFont="1"/>
    <xf numFmtId="0" fontId="39" fillId="0" borderId="0" xfId="0" applyFont="1"/>
    <xf numFmtId="49" fontId="28" fillId="7" borderId="106" xfId="2" applyNumberFormat="1" applyFont="1" applyFill="1" applyBorder="1" applyAlignment="1" applyProtection="1">
      <alignment horizontal="center" vertical="center" shrinkToFit="1"/>
      <protection locked="0" hidden="1"/>
    </xf>
    <xf numFmtId="0" fontId="0" fillId="0" borderId="0" xfId="0" applyAlignment="1">
      <alignment vertical="center"/>
    </xf>
    <xf numFmtId="0" fontId="13" fillId="3" borderId="40" xfId="0" applyFont="1" applyFill="1" applyBorder="1" applyAlignment="1" applyProtection="1">
      <alignment horizontal="distributed" vertical="center" wrapText="1"/>
      <protection hidden="1"/>
    </xf>
    <xf numFmtId="0" fontId="13" fillId="0" borderId="107" xfId="0" applyFont="1" applyBorder="1" applyAlignment="1" applyProtection="1">
      <alignment horizontal="center" vertical="center"/>
      <protection hidden="1"/>
    </xf>
    <xf numFmtId="0" fontId="4" fillId="0" borderId="108" xfId="0" applyFont="1" applyBorder="1" applyProtection="1">
      <protection hidden="1"/>
    </xf>
    <xf numFmtId="177" fontId="17" fillId="0" borderId="0" xfId="0" applyNumberFormat="1" applyFont="1" applyAlignment="1" applyProtection="1">
      <alignment horizontal="center" vertical="center"/>
      <protection locked="0"/>
    </xf>
    <xf numFmtId="0" fontId="50" fillId="11" borderId="109" xfId="0" applyFont="1" applyFill="1" applyBorder="1" applyAlignment="1" applyProtection="1">
      <alignment horizontal="center" vertical="center" shrinkToFit="1"/>
      <protection hidden="1"/>
    </xf>
    <xf numFmtId="0" fontId="50" fillId="11" borderId="110" xfId="0" applyFont="1" applyFill="1" applyBorder="1" applyAlignment="1" applyProtection="1">
      <alignment horizontal="center" vertical="center"/>
      <protection hidden="1"/>
    </xf>
    <xf numFmtId="177" fontId="51" fillId="11" borderId="109" xfId="0" applyNumberFormat="1" applyFont="1" applyFill="1" applyBorder="1" applyAlignment="1" applyProtection="1">
      <alignment horizontal="center" vertical="center" shrinkToFit="1"/>
      <protection locked="0"/>
    </xf>
    <xf numFmtId="177" fontId="51" fillId="11" borderId="111" xfId="0" applyNumberFormat="1" applyFont="1" applyFill="1" applyBorder="1" applyAlignment="1" applyProtection="1">
      <alignment horizontal="center" vertical="center" shrinkToFit="1"/>
      <protection locked="0"/>
    </xf>
    <xf numFmtId="0" fontId="20" fillId="0" borderId="0" xfId="0" applyFont="1" applyAlignment="1" applyProtection="1">
      <alignment horizontal="distributed" vertical="center"/>
      <protection hidden="1"/>
    </xf>
    <xf numFmtId="177" fontId="48" fillId="7" borderId="6" xfId="0" applyNumberFormat="1" applyFont="1" applyFill="1" applyBorder="1" applyAlignment="1" applyProtection="1">
      <alignment horizontal="center" vertical="center"/>
      <protection locked="0"/>
    </xf>
    <xf numFmtId="0" fontId="49" fillId="7" borderId="6" xfId="0" applyFont="1" applyFill="1" applyBorder="1" applyAlignment="1" applyProtection="1">
      <alignment horizontal="center" vertical="center"/>
      <protection locked="0"/>
    </xf>
    <xf numFmtId="0" fontId="48" fillId="7" borderId="6" xfId="0" applyFont="1" applyFill="1" applyBorder="1" applyProtection="1">
      <protection locked="0"/>
    </xf>
    <xf numFmtId="0" fontId="49" fillId="7" borderId="6" xfId="0" applyFont="1" applyFill="1" applyBorder="1" applyAlignment="1" applyProtection="1">
      <alignment vertical="center" shrinkToFit="1"/>
      <protection locked="0"/>
    </xf>
    <xf numFmtId="1" fontId="48" fillId="7" borderId="6" xfId="0" applyNumberFormat="1" applyFont="1" applyFill="1" applyBorder="1" applyAlignment="1" applyProtection="1">
      <alignment horizontal="center" vertical="center"/>
      <protection locked="0"/>
    </xf>
    <xf numFmtId="49" fontId="48" fillId="7" borderId="6" xfId="0" applyNumberFormat="1" applyFont="1" applyFill="1" applyBorder="1" applyAlignment="1" applyProtection="1">
      <alignment horizontal="center" vertical="center"/>
      <protection locked="0"/>
    </xf>
    <xf numFmtId="49" fontId="52" fillId="0" borderId="0" xfId="0" applyNumberFormat="1" applyFont="1"/>
    <xf numFmtId="0" fontId="52" fillId="0" borderId="0" xfId="0" applyFont="1"/>
    <xf numFmtId="0" fontId="0" fillId="0" borderId="117" xfId="0" applyBorder="1" applyAlignment="1" applyProtection="1">
      <alignment horizontal="center" vertical="center"/>
      <protection hidden="1"/>
    </xf>
    <xf numFmtId="0" fontId="0" fillId="0" borderId="118" xfId="0" applyBorder="1" applyAlignment="1" applyProtection="1">
      <alignment horizontal="center" vertical="center"/>
      <protection hidden="1"/>
    </xf>
    <xf numFmtId="0" fontId="0" fillId="0" borderId="119" xfId="0" applyBorder="1" applyAlignment="1" applyProtection="1">
      <alignment horizontal="center" vertical="center"/>
      <protection hidden="1"/>
    </xf>
    <xf numFmtId="0" fontId="34" fillId="0" borderId="120" xfId="0" applyFont="1" applyBorder="1" applyAlignment="1" applyProtection="1">
      <alignment horizontal="center" vertical="center"/>
      <protection hidden="1"/>
    </xf>
    <xf numFmtId="0" fontId="34" fillId="0" borderId="121" xfId="0" applyFont="1" applyBorder="1" applyAlignment="1" applyProtection="1">
      <alignment horizontal="center" vertical="center"/>
      <protection hidden="1"/>
    </xf>
    <xf numFmtId="0" fontId="34" fillId="0" borderId="122" xfId="0" applyFont="1" applyBorder="1" applyAlignment="1" applyProtection="1">
      <alignment horizontal="center" vertical="center"/>
      <protection hidden="1"/>
    </xf>
    <xf numFmtId="180" fontId="0" fillId="0" borderId="22" xfId="0" applyNumberFormat="1" applyBorder="1" applyAlignment="1" applyProtection="1">
      <alignment horizontal="center" vertical="center" shrinkToFit="1"/>
      <protection hidden="1"/>
    </xf>
    <xf numFmtId="180" fontId="0" fillId="0" borderId="123" xfId="0" applyNumberFormat="1" applyBorder="1" applyAlignment="1" applyProtection="1">
      <alignment horizontal="center" vertical="center" shrinkToFit="1"/>
      <protection hidden="1"/>
    </xf>
    <xf numFmtId="180" fontId="0" fillId="0" borderId="23" xfId="0" applyNumberFormat="1" applyBorder="1" applyAlignment="1" applyProtection="1">
      <alignment horizontal="center" vertical="center" shrinkToFit="1"/>
      <protection hidden="1"/>
    </xf>
    <xf numFmtId="179" fontId="34" fillId="0" borderId="120" xfId="0" applyNumberFormat="1" applyFont="1" applyBorder="1" applyAlignment="1" applyProtection="1">
      <alignment horizontal="center" vertical="center" shrinkToFit="1"/>
      <protection hidden="1"/>
    </xf>
    <xf numFmtId="179" fontId="34" fillId="0" borderId="121" xfId="0" applyNumberFormat="1" applyFont="1" applyBorder="1" applyAlignment="1" applyProtection="1">
      <alignment horizontal="center" vertical="center" shrinkToFit="1"/>
      <protection hidden="1"/>
    </xf>
    <xf numFmtId="179" fontId="34" fillId="0" borderId="122" xfId="0" applyNumberFormat="1" applyFont="1" applyBorder="1" applyAlignment="1" applyProtection="1">
      <alignment horizontal="center" vertical="center" shrinkToFit="1"/>
      <protection hidden="1"/>
    </xf>
    <xf numFmtId="179" fontId="34" fillId="0" borderId="120" xfId="0" applyNumberFormat="1" applyFont="1" applyBorder="1" applyAlignment="1" applyProtection="1">
      <alignment horizontal="center" vertical="center"/>
      <protection hidden="1"/>
    </xf>
    <xf numFmtId="179" fontId="34" fillId="0" borderId="121" xfId="0" applyNumberFormat="1" applyFont="1" applyBorder="1" applyAlignment="1" applyProtection="1">
      <alignment horizontal="center" vertical="center"/>
      <protection hidden="1"/>
    </xf>
    <xf numFmtId="179" fontId="34" fillId="0" borderId="122" xfId="0" applyNumberFormat="1" applyFont="1" applyBorder="1" applyAlignment="1" applyProtection="1">
      <alignment horizontal="center" vertical="center"/>
      <protection hidden="1"/>
    </xf>
    <xf numFmtId="0" fontId="36" fillId="0" borderId="20" xfId="0" applyFont="1" applyBorder="1" applyAlignment="1" applyProtection="1">
      <alignment horizontal="center" vertical="center" shrinkToFit="1"/>
      <protection hidden="1"/>
    </xf>
    <xf numFmtId="0" fontId="36" fillId="0" borderId="124" xfId="0" applyFont="1" applyBorder="1" applyAlignment="1" applyProtection="1">
      <alignment horizontal="center" vertical="center" shrinkToFit="1"/>
      <protection hidden="1"/>
    </xf>
    <xf numFmtId="0" fontId="36" fillId="0" borderId="28" xfId="0" applyFont="1" applyBorder="1" applyAlignment="1" applyProtection="1">
      <alignment horizontal="center" vertical="center" shrinkToFit="1"/>
      <protection hidden="1"/>
    </xf>
    <xf numFmtId="0" fontId="0" fillId="0" borderId="117" xfId="0" applyBorder="1" applyAlignment="1" applyProtection="1">
      <alignment horizontal="center" vertical="center" shrinkToFit="1"/>
      <protection hidden="1"/>
    </xf>
    <xf numFmtId="0" fontId="0" fillId="0" borderId="118" xfId="0" applyBorder="1" applyAlignment="1" applyProtection="1">
      <alignment horizontal="center" vertical="center" shrinkToFit="1"/>
      <protection hidden="1"/>
    </xf>
    <xf numFmtId="0" fontId="0" fillId="0" borderId="119" xfId="0" applyBorder="1" applyAlignment="1" applyProtection="1">
      <alignment horizontal="center" vertical="center" shrinkToFit="1"/>
      <protection hidden="1"/>
    </xf>
    <xf numFmtId="0" fontId="0" fillId="0" borderId="20" xfId="0" applyBorder="1" applyAlignment="1" applyProtection="1">
      <alignment horizontal="center" vertical="center"/>
      <protection hidden="1"/>
    </xf>
    <xf numFmtId="0" fontId="0" fillId="0" borderId="28" xfId="0" applyBorder="1" applyAlignment="1" applyProtection="1">
      <alignment horizontal="center" vertical="center"/>
      <protection hidden="1"/>
    </xf>
    <xf numFmtId="0" fontId="0" fillId="0" borderId="22" xfId="0" applyBorder="1" applyAlignment="1" applyProtection="1">
      <alignment horizontal="center" vertical="center"/>
      <protection hidden="1"/>
    </xf>
    <xf numFmtId="0" fontId="0" fillId="0" borderId="23" xfId="0" applyBorder="1" applyAlignment="1" applyProtection="1">
      <alignment horizontal="center" vertical="center"/>
      <protection hidden="1"/>
    </xf>
    <xf numFmtId="0" fontId="0" fillId="0" borderId="124" xfId="0" applyBorder="1" applyAlignment="1" applyProtection="1">
      <alignment horizontal="center" vertical="center"/>
      <protection hidden="1"/>
    </xf>
    <xf numFmtId="0" fontId="0" fillId="0" borderId="123" xfId="0" applyBorder="1" applyAlignment="1" applyProtection="1">
      <alignment horizontal="center" vertical="center"/>
      <protection hidden="1"/>
    </xf>
    <xf numFmtId="49" fontId="33" fillId="0" borderId="0" xfId="0" applyNumberFormat="1" applyFont="1" applyAlignment="1">
      <alignment horizontal="center" shrinkToFit="1"/>
    </xf>
    <xf numFmtId="0" fontId="0" fillId="0" borderId="0" xfId="0" applyAlignment="1">
      <alignment horizontal="center" shrinkToFit="1"/>
    </xf>
    <xf numFmtId="0" fontId="0" fillId="0" borderId="0" xfId="0" applyAlignment="1">
      <alignment horizontal="center"/>
    </xf>
    <xf numFmtId="0" fontId="0" fillId="0" borderId="0" xfId="0" applyAlignment="1">
      <alignment horizontal="center" vertical="center" shrinkToFit="1"/>
    </xf>
    <xf numFmtId="0" fontId="0" fillId="0" borderId="21" xfId="0" applyBorder="1" applyAlignment="1">
      <alignment horizontal="center" vertical="center" shrinkToFit="1"/>
    </xf>
    <xf numFmtId="0" fontId="28" fillId="0" borderId="26" xfId="3" applyFont="1" applyBorder="1" applyAlignment="1" applyProtection="1">
      <alignment horizontal="center" wrapText="1"/>
      <protection hidden="1"/>
    </xf>
    <xf numFmtId="0" fontId="0" fillId="0" borderId="27" xfId="0" applyBorder="1"/>
    <xf numFmtId="0" fontId="37" fillId="3" borderId="125" xfId="2" applyFont="1" applyFill="1" applyBorder="1" applyProtection="1">
      <protection hidden="1"/>
    </xf>
    <xf numFmtId="0" fontId="0" fillId="0" borderId="0" xfId="0"/>
    <xf numFmtId="0" fontId="0" fillId="0" borderId="75" xfId="0" applyBorder="1" applyAlignment="1" applyProtection="1">
      <alignment horizontal="center" vertical="center" shrinkToFit="1"/>
      <protection hidden="1"/>
    </xf>
    <xf numFmtId="0" fontId="0" fillId="0" borderId="75" xfId="0" applyBorder="1" applyAlignment="1" applyProtection="1">
      <alignment horizontal="center" vertical="center"/>
      <protection hidden="1"/>
    </xf>
    <xf numFmtId="0" fontId="0" fillId="0" borderId="20" xfId="0" applyBorder="1" applyAlignment="1" applyProtection="1">
      <alignment horizontal="center" vertical="center" wrapText="1"/>
      <protection hidden="1"/>
    </xf>
    <xf numFmtId="0" fontId="0" fillId="0" borderId="124" xfId="0" applyBorder="1" applyAlignment="1" applyProtection="1">
      <alignment horizontal="center" vertical="center" wrapText="1"/>
      <protection hidden="1"/>
    </xf>
    <xf numFmtId="0" fontId="0" fillId="0" borderId="28" xfId="0" applyBorder="1" applyAlignment="1" applyProtection="1">
      <alignment horizontal="center" vertical="center" wrapText="1"/>
      <protection hidden="1"/>
    </xf>
    <xf numFmtId="0" fontId="0" fillId="0" borderId="22" xfId="0" applyBorder="1" applyAlignment="1" applyProtection="1">
      <alignment horizontal="center" vertical="center" wrapText="1"/>
      <protection hidden="1"/>
    </xf>
    <xf numFmtId="0" fontId="0" fillId="0" borderId="123" xfId="0" applyBorder="1" applyAlignment="1" applyProtection="1">
      <alignment horizontal="center" vertical="center" wrapText="1"/>
      <protection hidden="1"/>
    </xf>
    <xf numFmtId="0" fontId="0" fillId="0" borderId="23" xfId="0" applyBorder="1" applyAlignment="1" applyProtection="1">
      <alignment horizontal="center" vertical="center" wrapText="1"/>
      <protection hidden="1"/>
    </xf>
    <xf numFmtId="0" fontId="38" fillId="0" borderId="0" xfId="0" applyFont="1" applyAlignment="1" applyProtection="1">
      <alignment horizontal="center" vertical="center" shrinkToFit="1"/>
      <protection hidden="1"/>
    </xf>
    <xf numFmtId="0" fontId="33" fillId="0" borderId="0" xfId="0" applyFont="1" applyAlignment="1">
      <alignment horizontal="center" shrinkToFit="1"/>
    </xf>
    <xf numFmtId="49" fontId="31" fillId="0" borderId="20" xfId="0" applyNumberFormat="1" applyFont="1" applyBorder="1" applyAlignment="1" applyProtection="1">
      <alignment horizontal="center" vertical="center" shrinkToFit="1"/>
      <protection hidden="1"/>
    </xf>
    <xf numFmtId="49" fontId="31" fillId="0" borderId="124" xfId="0" applyNumberFormat="1" applyFont="1" applyBorder="1" applyAlignment="1" applyProtection="1">
      <alignment horizontal="center" vertical="center" shrinkToFit="1"/>
      <protection hidden="1"/>
    </xf>
    <xf numFmtId="49" fontId="31" fillId="0" borderId="28" xfId="0" applyNumberFormat="1" applyFont="1" applyBorder="1" applyAlignment="1" applyProtection="1">
      <alignment horizontal="center" vertical="center" shrinkToFit="1"/>
      <protection hidden="1"/>
    </xf>
    <xf numFmtId="49" fontId="31" fillId="0" borderId="22" xfId="0" applyNumberFormat="1" applyFont="1" applyBorder="1" applyAlignment="1" applyProtection="1">
      <alignment horizontal="center" vertical="center" shrinkToFit="1"/>
      <protection hidden="1"/>
    </xf>
    <xf numFmtId="49" fontId="31" fillId="0" borderId="123" xfId="0" applyNumberFormat="1" applyFont="1" applyBorder="1" applyAlignment="1" applyProtection="1">
      <alignment horizontal="center" vertical="center" shrinkToFit="1"/>
      <protection hidden="1"/>
    </xf>
    <xf numFmtId="49" fontId="31" fillId="0" borderId="23" xfId="0" applyNumberFormat="1" applyFont="1" applyBorder="1" applyAlignment="1" applyProtection="1">
      <alignment horizontal="center" vertical="center" shrinkToFit="1"/>
      <protection hidden="1"/>
    </xf>
    <xf numFmtId="49" fontId="32" fillId="8" borderId="126" xfId="1" applyNumberFormat="1" applyFill="1" applyBorder="1" applyAlignment="1" applyProtection="1">
      <alignment horizontal="center"/>
      <protection locked="0"/>
    </xf>
    <xf numFmtId="49" fontId="0" fillId="8" borderId="127" xfId="0" applyNumberFormat="1" applyFill="1" applyBorder="1" applyAlignment="1" applyProtection="1">
      <alignment horizontal="center"/>
      <protection locked="0"/>
    </xf>
    <xf numFmtId="0" fontId="0" fillId="7" borderId="125" xfId="0" applyFill="1" applyBorder="1" applyAlignment="1" applyProtection="1">
      <alignment horizontal="left"/>
      <protection hidden="1"/>
    </xf>
    <xf numFmtId="0" fontId="0" fillId="7" borderId="0" xfId="0" applyFill="1" applyAlignment="1" applyProtection="1">
      <alignment horizontal="left"/>
      <protection hidden="1"/>
    </xf>
    <xf numFmtId="0" fontId="34" fillId="0" borderId="20" xfId="0" applyFont="1" applyBorder="1" applyAlignment="1" applyProtection="1">
      <alignment horizontal="center" vertical="center" wrapText="1"/>
      <protection hidden="1"/>
    </xf>
    <xf numFmtId="0" fontId="34" fillId="0" borderId="124" xfId="0" applyFont="1" applyBorder="1" applyAlignment="1" applyProtection="1">
      <alignment horizontal="center" vertical="center" wrapText="1"/>
      <protection hidden="1"/>
    </xf>
    <xf numFmtId="0" fontId="34" fillId="0" borderId="28" xfId="0" applyFont="1" applyBorder="1" applyAlignment="1" applyProtection="1">
      <alignment horizontal="center" vertical="center" wrapText="1"/>
      <protection hidden="1"/>
    </xf>
    <xf numFmtId="0" fontId="34" fillId="0" borderId="22" xfId="0" applyFont="1" applyBorder="1" applyAlignment="1" applyProtection="1">
      <alignment horizontal="center" vertical="center" wrapText="1"/>
      <protection hidden="1"/>
    </xf>
    <xf numFmtId="0" fontId="34" fillId="0" borderId="123" xfId="0" applyFont="1" applyBorder="1" applyAlignment="1" applyProtection="1">
      <alignment horizontal="center" vertical="center" wrapText="1"/>
      <protection hidden="1"/>
    </xf>
    <xf numFmtId="0" fontId="34" fillId="0" borderId="23" xfId="0" applyFont="1" applyBorder="1" applyAlignment="1" applyProtection="1">
      <alignment horizontal="center" vertical="center" wrapText="1"/>
      <protection hidden="1"/>
    </xf>
    <xf numFmtId="0" fontId="0" fillId="0" borderId="102" xfId="0" applyBorder="1" applyAlignment="1" applyProtection="1">
      <alignment horizontal="center" vertical="center"/>
      <protection hidden="1"/>
    </xf>
    <xf numFmtId="0" fontId="0" fillId="0" borderId="128" xfId="0" applyBorder="1" applyAlignment="1" applyProtection="1">
      <alignment horizontal="center" vertical="center"/>
      <protection hidden="1"/>
    </xf>
    <xf numFmtId="0" fontId="0" fillId="0" borderId="103" xfId="0" applyBorder="1" applyAlignment="1" applyProtection="1">
      <alignment horizontal="center" vertical="center"/>
      <protection hidden="1"/>
    </xf>
    <xf numFmtId="0" fontId="29" fillId="0" borderId="46" xfId="2" applyFont="1" applyBorder="1" applyAlignment="1" applyProtection="1">
      <alignment horizontal="center" wrapText="1"/>
      <protection hidden="1"/>
    </xf>
    <xf numFmtId="0" fontId="29" fillId="0" borderId="0" xfId="2" applyFont="1" applyAlignment="1" applyProtection="1">
      <alignment horizontal="center" wrapText="1"/>
      <protection hidden="1"/>
    </xf>
    <xf numFmtId="0" fontId="28" fillId="0" borderId="46" xfId="2" applyFont="1" applyBorder="1" applyAlignment="1" applyProtection="1">
      <alignment horizontal="center" wrapText="1"/>
      <protection hidden="1"/>
    </xf>
    <xf numFmtId="0" fontId="28" fillId="0" borderId="58" xfId="2" applyFont="1" applyBorder="1" applyAlignment="1" applyProtection="1">
      <alignment horizontal="center" wrapText="1"/>
      <protection hidden="1"/>
    </xf>
    <xf numFmtId="49" fontId="0" fillId="8" borderId="102" xfId="0" applyNumberFormat="1" applyFill="1" applyBorder="1" applyAlignment="1" applyProtection="1">
      <alignment horizontal="center"/>
      <protection locked="0"/>
    </xf>
    <xf numFmtId="49" fontId="0" fillId="8" borderId="129" xfId="0" applyNumberFormat="1" applyFill="1" applyBorder="1" applyAlignment="1" applyProtection="1">
      <alignment horizontal="center"/>
      <protection locked="0"/>
    </xf>
    <xf numFmtId="0" fontId="0" fillId="0" borderId="20" xfId="0" applyBorder="1" applyAlignment="1" applyProtection="1">
      <alignment horizontal="center" vertical="center" textRotation="255"/>
      <protection hidden="1"/>
    </xf>
    <xf numFmtId="0" fontId="0" fillId="0" borderId="28" xfId="0" applyBorder="1" applyAlignment="1" applyProtection="1">
      <alignment horizontal="center" vertical="center" textRotation="255"/>
      <protection hidden="1"/>
    </xf>
    <xf numFmtId="0" fontId="0" fillId="0" borderId="22" xfId="0" applyBorder="1" applyAlignment="1" applyProtection="1">
      <alignment horizontal="center" vertical="center" textRotation="255"/>
      <protection hidden="1"/>
    </xf>
    <xf numFmtId="0" fontId="0" fillId="0" borderId="23" xfId="0" applyBorder="1" applyAlignment="1" applyProtection="1">
      <alignment horizontal="center" vertical="center" textRotation="255"/>
      <protection hidden="1"/>
    </xf>
    <xf numFmtId="0" fontId="3" fillId="2" borderId="108" xfId="0" applyFont="1" applyFill="1" applyBorder="1" applyAlignment="1" applyProtection="1">
      <alignment horizontal="center" vertical="center"/>
      <protection hidden="1"/>
    </xf>
    <xf numFmtId="0" fontId="37" fillId="3" borderId="125" xfId="2" applyFont="1" applyFill="1" applyBorder="1" applyAlignment="1" applyProtection="1">
      <alignment horizontal="center"/>
      <protection hidden="1"/>
    </xf>
    <xf numFmtId="0" fontId="37" fillId="3" borderId="0" xfId="2" applyFont="1" applyFill="1" applyAlignment="1" applyProtection="1">
      <alignment horizontal="center"/>
      <protection hidden="1"/>
    </xf>
    <xf numFmtId="0" fontId="28" fillId="8" borderId="130" xfId="2" applyFont="1" applyFill="1" applyBorder="1" applyAlignment="1" applyProtection="1">
      <alignment horizontal="center" vertical="center" shrinkToFit="1"/>
      <protection hidden="1"/>
    </xf>
    <xf numFmtId="0" fontId="28" fillId="8" borderId="131" xfId="2" applyFont="1" applyFill="1" applyBorder="1" applyAlignment="1" applyProtection="1">
      <alignment horizontal="center" vertical="center" shrinkToFit="1"/>
      <protection hidden="1"/>
    </xf>
    <xf numFmtId="0" fontId="0" fillId="8" borderId="56" xfId="0" applyFill="1" applyBorder="1" applyAlignment="1">
      <alignment horizontal="center"/>
    </xf>
    <xf numFmtId="0" fontId="0" fillId="8" borderId="75" xfId="0" applyFill="1" applyBorder="1" applyAlignment="1">
      <alignment horizontal="center"/>
    </xf>
    <xf numFmtId="0" fontId="0" fillId="8" borderId="102" xfId="0" applyFill="1" applyBorder="1" applyAlignment="1">
      <alignment horizontal="center"/>
    </xf>
    <xf numFmtId="49" fontId="28" fillId="8" borderId="132" xfId="2" applyNumberFormat="1" applyFont="1" applyFill="1" applyBorder="1" applyAlignment="1" applyProtection="1">
      <alignment horizontal="center" vertical="center" shrinkToFit="1"/>
      <protection hidden="1"/>
    </xf>
    <xf numFmtId="49" fontId="28" fillId="8" borderId="133" xfId="2" applyNumberFormat="1" applyFont="1" applyFill="1" applyBorder="1" applyAlignment="1" applyProtection="1">
      <alignment horizontal="center" vertical="center" shrinkToFit="1"/>
      <protection hidden="1"/>
    </xf>
    <xf numFmtId="49" fontId="28" fillId="8" borderId="134" xfId="2" applyNumberFormat="1" applyFont="1" applyFill="1" applyBorder="1" applyAlignment="1" applyProtection="1">
      <alignment horizontal="center" vertical="center" shrinkToFit="1"/>
      <protection hidden="1"/>
    </xf>
    <xf numFmtId="0" fontId="0" fillId="8" borderId="135" xfId="0" applyFill="1" applyBorder="1" applyAlignment="1">
      <alignment horizontal="center"/>
    </xf>
    <xf numFmtId="0" fontId="0" fillId="8" borderId="136" xfId="0" applyFill="1" applyBorder="1" applyAlignment="1">
      <alignment horizontal="center"/>
    </xf>
    <xf numFmtId="183" fontId="0" fillId="0" borderId="75" xfId="0" applyNumberFormat="1" applyBorder="1" applyAlignment="1">
      <alignment horizontal="center"/>
    </xf>
    <xf numFmtId="0" fontId="0" fillId="0" borderId="75" xfId="0" applyBorder="1" applyAlignment="1">
      <alignment horizontal="center" vertical="center"/>
    </xf>
    <xf numFmtId="0" fontId="0" fillId="0" borderId="75" xfId="0" applyBorder="1" applyAlignment="1">
      <alignment horizontal="center"/>
    </xf>
    <xf numFmtId="0" fontId="31" fillId="0" borderId="0" xfId="0" applyFont="1" applyAlignment="1" applyProtection="1">
      <alignment horizontal="distributed" vertical="top" wrapText="1" shrinkToFit="1"/>
      <protection hidden="1"/>
    </xf>
    <xf numFmtId="0" fontId="0" fillId="0" borderId="0" xfId="0" applyAlignment="1">
      <alignment horizontal="center" vertical="center"/>
    </xf>
    <xf numFmtId="0" fontId="0" fillId="0" borderId="0" xfId="0" applyAlignment="1" applyProtection="1">
      <alignment horizontal="center" shrinkToFit="1"/>
      <protection hidden="1"/>
    </xf>
    <xf numFmtId="0" fontId="0" fillId="0" borderId="0" xfId="0" applyAlignment="1">
      <alignment horizontal="center" wrapText="1"/>
    </xf>
    <xf numFmtId="0" fontId="0" fillId="8" borderId="0" xfId="0" applyFill="1" applyAlignment="1">
      <alignment horizontal="left"/>
    </xf>
    <xf numFmtId="0" fontId="0" fillId="8" borderId="0" xfId="0" applyFill="1" applyAlignment="1">
      <alignment horizontal="left" shrinkToFit="1"/>
    </xf>
    <xf numFmtId="0" fontId="0" fillId="0" borderId="0" xfId="0" applyAlignment="1">
      <alignment horizontal="center" vertical="center" wrapText="1"/>
    </xf>
    <xf numFmtId="0" fontId="40" fillId="0" borderId="0" xfId="0" applyFont="1" applyAlignment="1">
      <alignment horizontal="center" shrinkToFit="1"/>
    </xf>
    <xf numFmtId="0" fontId="0" fillId="8" borderId="0" xfId="0" applyFill="1" applyAlignment="1">
      <alignment horizontal="left" vertical="center" wrapText="1"/>
    </xf>
    <xf numFmtId="0" fontId="37" fillId="4" borderId="112" xfId="2" applyFont="1" applyFill="1" applyBorder="1" applyAlignment="1" applyProtection="1">
      <alignment horizontal="center" vertical="center"/>
      <protection locked="0" hidden="1"/>
    </xf>
    <xf numFmtId="0" fontId="37" fillId="4" borderId="113" xfId="2" applyFont="1" applyFill="1" applyBorder="1" applyAlignment="1" applyProtection="1">
      <alignment horizontal="center" vertical="center"/>
      <protection locked="0" hidden="1"/>
    </xf>
    <xf numFmtId="0" fontId="7" fillId="3" borderId="40" xfId="0" applyFont="1" applyFill="1" applyBorder="1" applyAlignment="1" applyProtection="1">
      <alignment horizontal="distributed" vertical="center"/>
      <protection hidden="1"/>
    </xf>
    <xf numFmtId="0" fontId="7" fillId="3" borderId="1" xfId="0" applyFont="1" applyFill="1" applyBorder="1" applyAlignment="1" applyProtection="1">
      <alignment horizontal="distributed" vertical="center"/>
      <protection hidden="1"/>
    </xf>
    <xf numFmtId="0" fontId="7" fillId="3" borderId="114" xfId="0" applyFont="1" applyFill="1" applyBorder="1" applyAlignment="1" applyProtection="1">
      <alignment horizontal="distributed" vertical="center" wrapText="1"/>
      <protection hidden="1"/>
    </xf>
    <xf numFmtId="0" fontId="7" fillId="3" borderId="115" xfId="0" applyFont="1" applyFill="1" applyBorder="1" applyAlignment="1" applyProtection="1">
      <alignment horizontal="distributed" vertical="center" wrapText="1"/>
      <protection hidden="1"/>
    </xf>
    <xf numFmtId="0" fontId="19" fillId="0" borderId="0" xfId="0" applyFont="1" applyAlignment="1" applyProtection="1">
      <alignment horizontal="distributed" vertical="center"/>
      <protection hidden="1"/>
    </xf>
    <xf numFmtId="0" fontId="19" fillId="0" borderId="116" xfId="0" applyFont="1" applyBorder="1" applyAlignment="1" applyProtection="1">
      <alignment horizontal="distributed" vertical="center"/>
      <protection hidden="1"/>
    </xf>
    <xf numFmtId="0" fontId="13" fillId="0" borderId="0" xfId="0" applyFont="1" applyAlignment="1" applyProtection="1">
      <alignment horizontal="distributed" vertical="center" wrapText="1"/>
      <protection hidden="1"/>
    </xf>
    <xf numFmtId="0" fontId="17" fillId="0" borderId="0" xfId="0" applyFont="1" applyAlignment="1" applyProtection="1">
      <alignment horizontal="center" vertical="center"/>
      <protection locked="0"/>
    </xf>
    <xf numFmtId="0" fontId="17" fillId="0" borderId="108" xfId="0" applyFont="1" applyBorder="1" applyAlignment="1" applyProtection="1">
      <alignment horizontal="center" vertical="center"/>
      <protection locked="0"/>
    </xf>
    <xf numFmtId="0" fontId="6" fillId="3" borderId="1" xfId="0" applyFont="1" applyFill="1" applyBorder="1" applyAlignment="1" applyProtection="1">
      <alignment vertical="center" textRotation="255"/>
      <protection hidden="1"/>
    </xf>
    <xf numFmtId="0" fontId="6" fillId="3" borderId="2" xfId="0" applyFont="1" applyFill="1" applyBorder="1" applyAlignment="1" applyProtection="1">
      <alignment vertical="center" textRotation="255"/>
      <protection hidden="1"/>
    </xf>
    <xf numFmtId="0" fontId="8" fillId="5" borderId="1" xfId="0" applyFont="1" applyFill="1" applyBorder="1" applyAlignment="1" applyProtection="1">
      <alignment horizontal="center" vertical="center"/>
      <protection locked="0" hidden="1"/>
    </xf>
    <xf numFmtId="0" fontId="8" fillId="5" borderId="2" xfId="0" applyFont="1" applyFill="1" applyBorder="1" applyAlignment="1" applyProtection="1">
      <alignment horizontal="center" vertical="center"/>
      <protection locked="0" hidden="1"/>
    </xf>
    <xf numFmtId="0" fontId="8" fillId="0" borderId="5" xfId="0" applyFont="1" applyBorder="1" applyAlignment="1" applyProtection="1">
      <alignment horizontal="distributed" vertical="center"/>
      <protection hidden="1"/>
    </xf>
    <xf numFmtId="0" fontId="8" fillId="0" borderId="38" xfId="0" applyFont="1" applyBorder="1" applyAlignment="1" applyProtection="1">
      <alignment horizontal="distributed" vertical="center"/>
      <protection hidden="1"/>
    </xf>
    <xf numFmtId="0" fontId="8" fillId="0" borderId="1" xfId="0" applyFont="1" applyBorder="1" applyAlignment="1" applyProtection="1">
      <alignment horizontal="center" vertical="center" wrapText="1"/>
      <protection hidden="1"/>
    </xf>
    <xf numFmtId="0" fontId="8" fillId="0" borderId="40" xfId="0" applyFont="1" applyBorder="1" applyAlignment="1" applyProtection="1">
      <alignment horizontal="center" vertical="center" wrapText="1"/>
      <protection hidden="1"/>
    </xf>
    <xf numFmtId="0" fontId="8" fillId="0" borderId="1" xfId="0" applyFont="1" applyBorder="1" applyAlignment="1" applyProtection="1">
      <alignment horizontal="distributed" vertical="center"/>
      <protection hidden="1"/>
    </xf>
    <xf numFmtId="0" fontId="0" fillId="0" borderId="2" xfId="0" applyBorder="1" applyAlignment="1" applyProtection="1">
      <alignment horizontal="distributed" vertical="center"/>
      <protection hidden="1"/>
    </xf>
    <xf numFmtId="0" fontId="6" fillId="0" borderId="1" xfId="0" applyFont="1" applyBorder="1" applyAlignment="1" applyProtection="1">
      <alignment vertical="center" textRotation="255"/>
      <protection hidden="1"/>
    </xf>
    <xf numFmtId="0" fontId="6" fillId="0" borderId="40" xfId="0" applyFont="1" applyBorder="1" applyAlignment="1" applyProtection="1">
      <alignment vertical="center" textRotation="255"/>
      <protection hidden="1"/>
    </xf>
    <xf numFmtId="0" fontId="6" fillId="0" borderId="1" xfId="0" applyFont="1" applyBorder="1" applyAlignment="1" applyProtection="1">
      <alignment horizontal="center" vertical="center" textRotation="255"/>
      <protection hidden="1"/>
    </xf>
    <xf numFmtId="0" fontId="6" fillId="0" borderId="40" xfId="0" applyFont="1" applyBorder="1" applyAlignment="1" applyProtection="1">
      <alignment horizontal="center" vertical="center" textRotation="255"/>
      <protection hidden="1"/>
    </xf>
    <xf numFmtId="0" fontId="6" fillId="0" borderId="4" xfId="0" applyFont="1" applyBorder="1" applyAlignment="1" applyProtection="1">
      <alignment horizontal="distributed" vertical="center"/>
      <protection hidden="1"/>
    </xf>
    <xf numFmtId="0" fontId="8" fillId="3" borderId="1" xfId="0" applyFont="1" applyFill="1" applyBorder="1" applyAlignment="1" applyProtection="1">
      <alignment horizontal="distributed" vertical="center"/>
      <protection hidden="1"/>
    </xf>
    <xf numFmtId="0" fontId="8" fillId="3" borderId="2" xfId="0" applyFont="1" applyFill="1" applyBorder="1" applyAlignment="1" applyProtection="1">
      <alignment horizontal="distributed" vertical="center"/>
      <protection hidden="1"/>
    </xf>
  </cellXfs>
  <cellStyles count="4">
    <cellStyle name="ハイパーリンク" xfId="1" builtinId="8"/>
    <cellStyle name="標準" xfId="0" builtinId="0"/>
    <cellStyle name="標準_競技者" xfId="2" xr:uid="{FC1D8D63-5D2B-4062-8F57-70FFC5F742AB}"/>
    <cellStyle name="標準_競技者_hs" xfId="3" xr:uid="{4669AFD2-0942-43DD-A331-454C69C33BA8}"/>
  </cellStyles>
  <dxfs count="44">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10"/>
      </font>
    </dxf>
    <dxf>
      <font>
        <condense val="0"/>
        <extend val="0"/>
        <color indexed="9"/>
      </font>
      <fill>
        <patternFill patternType="none">
          <bgColor indexed="65"/>
        </patternFill>
      </fill>
    </dxf>
    <dxf>
      <fill>
        <patternFill>
          <bgColor indexed="10"/>
        </patternFill>
      </fill>
    </dxf>
    <dxf>
      <fill>
        <patternFill>
          <bgColor indexed="10"/>
        </patternFill>
      </fill>
    </dxf>
    <dxf>
      <fill>
        <patternFill>
          <bgColor indexed="10"/>
        </patternFill>
      </fill>
    </dxf>
    <dxf>
      <font>
        <condense val="0"/>
        <extend val="0"/>
        <color indexed="9"/>
      </font>
    </dxf>
    <dxf>
      <font>
        <condense val="0"/>
        <extend val="0"/>
        <color indexed="9"/>
      </font>
    </dxf>
    <dxf>
      <fill>
        <patternFill>
          <bgColor indexed="10"/>
        </patternFill>
      </fill>
    </dxf>
    <dxf>
      <fill>
        <patternFill>
          <bgColor indexed="45"/>
        </patternFill>
      </fill>
    </dxf>
    <dxf>
      <fill>
        <patternFill>
          <bgColor indexed="10"/>
        </patternFill>
      </fill>
    </dxf>
    <dxf>
      <fill>
        <patternFill>
          <bgColor indexed="45"/>
        </patternFill>
      </fill>
    </dxf>
    <dxf>
      <font>
        <condense val="0"/>
        <extend val="0"/>
        <color indexed="9"/>
      </font>
    </dxf>
    <dxf>
      <font>
        <condense val="0"/>
        <extend val="0"/>
        <color indexed="9"/>
      </font>
    </dxf>
    <dxf>
      <fill>
        <patternFill>
          <bgColor indexed="10"/>
        </patternFill>
      </fill>
    </dxf>
    <dxf>
      <fill>
        <patternFill>
          <bgColor indexed="45"/>
        </patternFill>
      </fill>
    </dxf>
    <dxf>
      <font>
        <condense val="0"/>
        <extend val="0"/>
        <color indexed="9"/>
      </font>
    </dxf>
    <dxf>
      <fill>
        <patternFill>
          <bgColor indexed="10"/>
        </patternFill>
      </fill>
    </dxf>
    <dxf>
      <fill>
        <patternFill>
          <bgColor indexed="45"/>
        </patternFill>
      </fill>
    </dxf>
    <dxf>
      <fill>
        <patternFill>
          <bgColor indexed="45"/>
        </patternFill>
      </fill>
    </dxf>
    <dxf>
      <fill>
        <patternFill>
          <bgColor indexed="10"/>
        </patternFill>
      </fill>
    </dxf>
    <dxf>
      <font>
        <condense val="0"/>
        <extend val="0"/>
        <color indexed="9"/>
      </font>
    </dxf>
    <dxf>
      <fill>
        <patternFill>
          <bgColor indexed="45"/>
        </patternFill>
      </fill>
    </dxf>
    <dxf>
      <font>
        <condense val="0"/>
        <extend val="0"/>
        <color indexed="9"/>
      </font>
    </dxf>
    <dxf>
      <fill>
        <patternFill>
          <bgColor indexed="10"/>
        </patternFill>
      </fill>
    </dxf>
    <dxf>
      <fill>
        <patternFill patternType="none">
          <bgColor indexed="65"/>
        </patternFill>
      </fill>
    </dxf>
    <dxf>
      <font>
        <condense val="0"/>
        <extend val="0"/>
        <color indexed="9"/>
      </font>
    </dxf>
    <dxf>
      <font>
        <condense val="0"/>
        <extend val="0"/>
        <color indexed="44"/>
      </font>
    </dxf>
    <dxf>
      <fill>
        <patternFill>
          <bgColor indexed="4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s>
</file>

<file path=xl/drawings/_rels/drawing2.xml.rels><?xml version="1.0" encoding="UTF-8" standalone="yes"?>
<Relationships xmlns="http://schemas.openxmlformats.org/package/2006/relationships"><Relationship Id="rId2" Type="http://schemas.openxmlformats.org/officeDocument/2006/relationships/image" Target="../media/image19.emf"/><Relationship Id="rId1" Type="http://schemas.openxmlformats.org/officeDocument/2006/relationships/image" Target="../media/image18.emf"/></Relationships>
</file>

<file path=xl/drawings/_rels/vmlDrawing1.vml.rels><?xml version="1.0" encoding="UTF-8" standalone="yes"?>
<Relationships xmlns="http://schemas.openxmlformats.org/package/2006/relationships"><Relationship Id="rId3" Type="http://schemas.openxmlformats.org/officeDocument/2006/relationships/image" Target="../media/image11.emf"/><Relationship Id="rId7" Type="http://schemas.openxmlformats.org/officeDocument/2006/relationships/image" Target="../media/image15.emf"/><Relationship Id="rId2" Type="http://schemas.openxmlformats.org/officeDocument/2006/relationships/image" Target="../media/image10.emf"/><Relationship Id="rId1" Type="http://schemas.openxmlformats.org/officeDocument/2006/relationships/image" Target="../media/image9.emf"/><Relationship Id="rId6" Type="http://schemas.openxmlformats.org/officeDocument/2006/relationships/image" Target="../media/image14.emf"/><Relationship Id="rId5" Type="http://schemas.openxmlformats.org/officeDocument/2006/relationships/image" Target="../media/image13.emf"/><Relationship Id="rId4" Type="http://schemas.openxmlformats.org/officeDocument/2006/relationships/image" Target="../media/image12.emf"/></Relationships>
</file>

<file path=xl/drawings/_rels/vmlDrawing3.vml.rels><?xml version="1.0" encoding="UTF-8" standalone="yes"?>
<Relationships xmlns="http://schemas.openxmlformats.org/package/2006/relationships"><Relationship Id="rId3" Type="http://schemas.openxmlformats.org/officeDocument/2006/relationships/image" Target="../media/image20.emf"/><Relationship Id="rId2" Type="http://schemas.openxmlformats.org/officeDocument/2006/relationships/image" Target="../media/image17.emf"/><Relationship Id="rId1" Type="http://schemas.openxmlformats.org/officeDocument/2006/relationships/image" Target="../media/image16.emf"/><Relationship Id="rId4" Type="http://schemas.openxmlformats.org/officeDocument/2006/relationships/image" Target="../media/image21.emf"/></Relationships>
</file>

<file path=xl/drawings/drawing1.xml><?xml version="1.0" encoding="utf-8"?>
<xdr:wsDr xmlns:xdr="http://schemas.openxmlformats.org/drawingml/2006/spreadsheetDrawing" xmlns:a="http://schemas.openxmlformats.org/drawingml/2006/main">
  <xdr:twoCellAnchor editAs="oneCell">
    <xdr:from>
      <xdr:col>7</xdr:col>
      <xdr:colOff>76200</xdr:colOff>
      <xdr:row>102</xdr:row>
      <xdr:rowOff>9525</xdr:rowOff>
    </xdr:from>
    <xdr:to>
      <xdr:col>9</xdr:col>
      <xdr:colOff>285750</xdr:colOff>
      <xdr:row>113</xdr:row>
      <xdr:rowOff>238125</xdr:rowOff>
    </xdr:to>
    <xdr:pic>
      <xdr:nvPicPr>
        <xdr:cNvPr id="11143" name="Picture 10">
          <a:extLst>
            <a:ext uri="{FF2B5EF4-FFF2-40B4-BE49-F238E27FC236}">
              <a16:creationId xmlns:a16="http://schemas.microsoft.com/office/drawing/2014/main" id="{134381FE-41E9-49E4-C05B-29514D5D6A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00575" y="13249275"/>
          <a:ext cx="158115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4</xdr:col>
          <xdr:colOff>219075</xdr:colOff>
          <xdr:row>68</xdr:row>
          <xdr:rowOff>47625</xdr:rowOff>
        </xdr:from>
        <xdr:to>
          <xdr:col>7</xdr:col>
          <xdr:colOff>609600</xdr:colOff>
          <xdr:row>71</xdr:row>
          <xdr:rowOff>95250</xdr:rowOff>
        </xdr:to>
        <xdr:pic>
          <xdr:nvPicPr>
            <xdr:cNvPr id="11144" name="Picture 2">
              <a:extLst>
                <a:ext uri="{FF2B5EF4-FFF2-40B4-BE49-F238E27FC236}">
                  <a16:creationId xmlns:a16="http://schemas.microsoft.com/office/drawing/2014/main" id="{F87C4FBF-1330-7E00-27B4-377A8E529B80}"/>
                </a:ext>
              </a:extLst>
            </xdr:cNvPr>
            <xdr:cNvPicPr>
              <a:picLocks noChangeAspect="1" noChangeArrowheads="1"/>
              <a:extLst>
                <a:ext uri="{84589F7E-364E-4C9E-8A38-B11213B215E9}">
                  <a14:cameraTool cellRange="申込一覧表!$F$4:$L$7" spid="_x0000_s11237"/>
                </a:ext>
              </a:extLst>
            </xdr:cNvPicPr>
          </xdr:nvPicPr>
          <xdr:blipFill>
            <a:blip xmlns:r="http://schemas.openxmlformats.org/officeDocument/2006/relationships" r:embed="rId2"/>
            <a:srcRect/>
            <a:stretch>
              <a:fillRect/>
            </a:stretch>
          </xdr:blipFill>
          <xdr:spPr bwMode="auto">
            <a:xfrm>
              <a:off x="2686050" y="7362825"/>
              <a:ext cx="2447925" cy="561975"/>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73</xdr:row>
          <xdr:rowOff>47625</xdr:rowOff>
        </xdr:from>
        <xdr:to>
          <xdr:col>10</xdr:col>
          <xdr:colOff>238125</xdr:colOff>
          <xdr:row>79</xdr:row>
          <xdr:rowOff>95250</xdr:rowOff>
        </xdr:to>
        <xdr:pic>
          <xdr:nvPicPr>
            <xdr:cNvPr id="11145" name="Picture 3">
              <a:extLst>
                <a:ext uri="{FF2B5EF4-FFF2-40B4-BE49-F238E27FC236}">
                  <a16:creationId xmlns:a16="http://schemas.microsoft.com/office/drawing/2014/main" id="{9E51C5CC-4660-6682-DB9E-D81753FCFB68}"/>
                </a:ext>
              </a:extLst>
            </xdr:cNvPr>
            <xdr:cNvPicPr>
              <a:picLocks noChangeAspect="1" noChangeArrowheads="1"/>
              <a:extLst>
                <a:ext uri="{84589F7E-364E-4C9E-8A38-B11213B215E9}">
                  <a14:cameraTool cellRange="申込一覧表!$F$9:$L$15" spid="_x0000_s11238"/>
                </a:ext>
              </a:extLst>
            </xdr:cNvPicPr>
          </xdr:nvPicPr>
          <xdr:blipFill>
            <a:blip xmlns:r="http://schemas.openxmlformats.org/officeDocument/2006/relationships" r:embed="rId3"/>
            <a:srcRect/>
            <a:stretch>
              <a:fillRect/>
            </a:stretch>
          </xdr:blipFill>
          <xdr:spPr bwMode="auto">
            <a:xfrm>
              <a:off x="5019675" y="8220075"/>
              <a:ext cx="1800225" cy="1076325"/>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609600</xdr:colOff>
          <xdr:row>81</xdr:row>
          <xdr:rowOff>161925</xdr:rowOff>
        </xdr:from>
        <xdr:to>
          <xdr:col>10</xdr:col>
          <xdr:colOff>590550</xdr:colOff>
          <xdr:row>86</xdr:row>
          <xdr:rowOff>123825</xdr:rowOff>
        </xdr:to>
        <xdr:pic>
          <xdr:nvPicPr>
            <xdr:cNvPr id="11146" name="Picture 4">
              <a:extLst>
                <a:ext uri="{FF2B5EF4-FFF2-40B4-BE49-F238E27FC236}">
                  <a16:creationId xmlns:a16="http://schemas.microsoft.com/office/drawing/2014/main" id="{4AF32235-3CAE-E457-1B4A-A6846778D154}"/>
                </a:ext>
              </a:extLst>
            </xdr:cNvPr>
            <xdr:cNvPicPr>
              <a:picLocks noChangeAspect="1" noChangeArrowheads="1"/>
              <a:extLst>
                <a:ext uri="{84589F7E-364E-4C9E-8A38-B11213B215E9}">
                  <a14:cameraTool cellRange="申込一覧表!$M$9:$U$15" spid="_x0000_s11239"/>
                </a:ext>
              </a:extLst>
            </xdr:cNvPicPr>
          </xdr:nvPicPr>
          <xdr:blipFill>
            <a:blip xmlns:r="http://schemas.openxmlformats.org/officeDocument/2006/relationships" r:embed="rId4"/>
            <a:srcRect/>
            <a:stretch>
              <a:fillRect/>
            </a:stretch>
          </xdr:blipFill>
          <xdr:spPr bwMode="auto">
            <a:xfrm>
              <a:off x="5819775" y="9753600"/>
              <a:ext cx="1352550" cy="819150"/>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609600</xdr:colOff>
          <xdr:row>87</xdr:row>
          <xdr:rowOff>19050</xdr:rowOff>
        </xdr:from>
        <xdr:to>
          <xdr:col>10</xdr:col>
          <xdr:colOff>590550</xdr:colOff>
          <xdr:row>92</xdr:row>
          <xdr:rowOff>0</xdr:rowOff>
        </xdr:to>
        <xdr:pic>
          <xdr:nvPicPr>
            <xdr:cNvPr id="11147" name="Picture 5">
              <a:extLst>
                <a:ext uri="{FF2B5EF4-FFF2-40B4-BE49-F238E27FC236}">
                  <a16:creationId xmlns:a16="http://schemas.microsoft.com/office/drawing/2014/main" id="{4D2271F7-78EF-144C-02A0-6106ACE32E95}"/>
                </a:ext>
              </a:extLst>
            </xdr:cNvPr>
            <xdr:cNvPicPr>
              <a:picLocks noChangeAspect="1" noChangeArrowheads="1"/>
              <a:extLst>
                <a:ext uri="{84589F7E-364E-4C9E-8A38-B11213B215E9}">
                  <a14:cameraTool cellRange="申込一覧表!$V$9:$AA$15" spid="_x0000_s11240"/>
                </a:ext>
              </a:extLst>
            </xdr:cNvPicPr>
          </xdr:nvPicPr>
          <xdr:blipFill>
            <a:blip xmlns:r="http://schemas.openxmlformats.org/officeDocument/2006/relationships" r:embed="rId5"/>
            <a:srcRect/>
            <a:stretch>
              <a:fillRect/>
            </a:stretch>
          </xdr:blipFill>
          <xdr:spPr bwMode="auto">
            <a:xfrm>
              <a:off x="5819775" y="10639425"/>
              <a:ext cx="1352550" cy="838200"/>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95</xdr:row>
          <xdr:rowOff>0</xdr:rowOff>
        </xdr:from>
        <xdr:to>
          <xdr:col>10</xdr:col>
          <xdr:colOff>790575</xdr:colOff>
          <xdr:row>111</xdr:row>
          <xdr:rowOff>0</xdr:rowOff>
        </xdr:to>
        <xdr:pic>
          <xdr:nvPicPr>
            <xdr:cNvPr id="11148" name="Picture 6">
              <a:extLst>
                <a:ext uri="{FF2B5EF4-FFF2-40B4-BE49-F238E27FC236}">
                  <a16:creationId xmlns:a16="http://schemas.microsoft.com/office/drawing/2014/main" id="{691A0114-5AA9-A253-D2A8-59657585001E}"/>
                </a:ext>
              </a:extLst>
            </xdr:cNvPr>
            <xdr:cNvPicPr>
              <a:picLocks noChangeAspect="1" noChangeArrowheads="1"/>
              <a:extLst>
                <a:ext uri="{84589F7E-364E-4C9E-8A38-B11213B215E9}">
                  <a14:cameraTool cellRange="申込一覧表!AK10:AL29" spid="_x0000_s11241"/>
                </a:ext>
              </a:extLst>
            </xdr:cNvPicPr>
          </xdr:nvPicPr>
          <xdr:blipFill>
            <a:blip xmlns:r="http://schemas.openxmlformats.org/officeDocument/2006/relationships" r:embed="rId6"/>
            <a:srcRect/>
            <a:stretch>
              <a:fillRect/>
            </a:stretch>
          </xdr:blipFill>
          <xdr:spPr bwMode="auto">
            <a:xfrm>
              <a:off x="6619875" y="12039600"/>
              <a:ext cx="752475" cy="2809875"/>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53</xdr:row>
          <xdr:rowOff>28575</xdr:rowOff>
        </xdr:from>
        <xdr:to>
          <xdr:col>10</xdr:col>
          <xdr:colOff>200025</xdr:colOff>
          <xdr:row>55</xdr:row>
          <xdr:rowOff>0</xdr:rowOff>
        </xdr:to>
        <xdr:pic>
          <xdr:nvPicPr>
            <xdr:cNvPr id="11149" name="Picture 9">
              <a:extLst>
                <a:ext uri="{FF2B5EF4-FFF2-40B4-BE49-F238E27FC236}">
                  <a16:creationId xmlns:a16="http://schemas.microsoft.com/office/drawing/2014/main" id="{881E0227-F289-C503-D61A-5D8DFF8E51CA}"/>
                </a:ext>
              </a:extLst>
            </xdr:cNvPr>
            <xdr:cNvPicPr>
              <a:picLocks noChangeAspect="1" noChangeArrowheads="1"/>
              <a:extLst>
                <a:ext uri="{84589F7E-364E-4C9E-8A38-B11213B215E9}">
                  <a14:cameraTool cellRange="所属データ!$A$5:$H$6" spid="_x0000_s11242"/>
                </a:ext>
              </a:extLst>
            </xdr:cNvPicPr>
          </xdr:nvPicPr>
          <xdr:blipFill>
            <a:blip xmlns:r="http://schemas.openxmlformats.org/officeDocument/2006/relationships" r:embed="rId7"/>
            <a:srcRect/>
            <a:stretch>
              <a:fillRect/>
            </a:stretch>
          </xdr:blipFill>
          <xdr:spPr bwMode="auto">
            <a:xfrm>
              <a:off x="1390650" y="4772025"/>
              <a:ext cx="5391150" cy="314325"/>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57</xdr:row>
          <xdr:rowOff>123825</xdr:rowOff>
        </xdr:from>
        <xdr:to>
          <xdr:col>10</xdr:col>
          <xdr:colOff>1314450</xdr:colOff>
          <xdr:row>64</xdr:row>
          <xdr:rowOff>123825</xdr:rowOff>
        </xdr:to>
        <xdr:pic>
          <xdr:nvPicPr>
            <xdr:cNvPr id="11150" name="Picture 11">
              <a:extLst>
                <a:ext uri="{FF2B5EF4-FFF2-40B4-BE49-F238E27FC236}">
                  <a16:creationId xmlns:a16="http://schemas.microsoft.com/office/drawing/2014/main" id="{2567A567-D393-0A91-18CE-E3C576B2FA00}"/>
                </a:ext>
              </a:extLst>
            </xdr:cNvPr>
            <xdr:cNvPicPr>
              <a:picLocks noChangeAspect="1" noChangeArrowheads="1"/>
              <a:extLst>
                <a:ext uri="{84589F7E-364E-4C9E-8A38-B11213B215E9}">
                  <a14:cameraTool cellRange="競技者データ!$E$2:$N$10" spid="_x0000_s11243"/>
                </a:ext>
              </a:extLst>
            </xdr:cNvPicPr>
          </xdr:nvPicPr>
          <xdr:blipFill>
            <a:blip xmlns:r="http://schemas.openxmlformats.org/officeDocument/2006/relationships" r:embed="rId8"/>
            <a:srcRect/>
            <a:stretch>
              <a:fillRect/>
            </a:stretch>
          </xdr:blipFill>
          <xdr:spPr bwMode="auto">
            <a:xfrm>
              <a:off x="4362450" y="5553075"/>
              <a:ext cx="3533775" cy="1200150"/>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84</xdr:col>
      <xdr:colOff>66675</xdr:colOff>
      <xdr:row>11</xdr:row>
      <xdr:rowOff>171450</xdr:rowOff>
    </xdr:from>
    <xdr:to>
      <xdr:col>85</xdr:col>
      <xdr:colOff>95250</xdr:colOff>
      <xdr:row>13</xdr:row>
      <xdr:rowOff>19050</xdr:rowOff>
    </xdr:to>
    <xdr:sp macro="" textlink="" fLocksText="0">
      <xdr:nvSpPr>
        <xdr:cNvPr id="9337" name="Rectangle 7">
          <a:extLst>
            <a:ext uri="{FF2B5EF4-FFF2-40B4-BE49-F238E27FC236}">
              <a16:creationId xmlns:a16="http://schemas.microsoft.com/office/drawing/2014/main" id="{221DE411-7336-B55A-8F6F-6CBA20B9C250}"/>
            </a:ext>
          </a:extLst>
        </xdr:cNvPr>
        <xdr:cNvSpPr>
          <a:spLocks noChangeArrowheads="1"/>
        </xdr:cNvSpPr>
      </xdr:nvSpPr>
      <xdr:spPr bwMode="auto">
        <a:xfrm>
          <a:off x="17306925" y="2219325"/>
          <a:ext cx="200025" cy="190500"/>
        </a:xfrm>
        <a:prstGeom prst="rect">
          <a:avLst/>
        </a:prstGeom>
        <a:noFill/>
        <a:ln w="9525">
          <a:solidFill>
            <a:srgbClr val="000000"/>
          </a:solidFill>
          <a:miter lim="800000"/>
          <a:headEnd/>
          <a:tailEnd/>
        </a:ln>
      </xdr:spPr>
    </xdr:sp>
    <xdr:clientData/>
  </xdr:twoCellAnchor>
  <xdr:twoCellAnchor>
    <xdr:from>
      <xdr:col>56</xdr:col>
      <xdr:colOff>47625</xdr:colOff>
      <xdr:row>13</xdr:row>
      <xdr:rowOff>171450</xdr:rowOff>
    </xdr:from>
    <xdr:to>
      <xdr:col>57</xdr:col>
      <xdr:colOff>104775</xdr:colOff>
      <xdr:row>15</xdr:row>
      <xdr:rowOff>19050</xdr:rowOff>
    </xdr:to>
    <xdr:sp macro="" textlink="">
      <xdr:nvSpPr>
        <xdr:cNvPr id="9999" name="Oval 8">
          <a:extLst>
            <a:ext uri="{FF2B5EF4-FFF2-40B4-BE49-F238E27FC236}">
              <a16:creationId xmlns:a16="http://schemas.microsoft.com/office/drawing/2014/main" id="{2F6549BE-0BE3-B80E-05FD-78BC33F2166C}"/>
            </a:ext>
          </a:extLst>
        </xdr:cNvPr>
        <xdr:cNvSpPr>
          <a:spLocks noChangeArrowheads="1"/>
        </xdr:cNvSpPr>
      </xdr:nvSpPr>
      <xdr:spPr bwMode="auto">
        <a:xfrm>
          <a:off x="13173075" y="2562225"/>
          <a:ext cx="228600" cy="1905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58</xdr:col>
          <xdr:colOff>137160</xdr:colOff>
          <xdr:row>11</xdr:row>
          <xdr:rowOff>22860</xdr:rowOff>
        </xdr:from>
        <xdr:to>
          <xdr:col>59</xdr:col>
          <xdr:colOff>144780</xdr:colOff>
          <xdr:row>12</xdr:row>
          <xdr:rowOff>45720</xdr:rowOff>
        </xdr:to>
        <xdr:sp macro="" textlink="">
          <xdr:nvSpPr>
            <xdr:cNvPr id="1156" name="Object 132" hidden="1">
              <a:extLst>
                <a:ext uri="{63B3BB69-23CF-44E3-9099-C40C66FF867C}">
                  <a14:compatExt spid="_x0000_s1156"/>
                </a:ext>
                <a:ext uri="{FF2B5EF4-FFF2-40B4-BE49-F238E27FC236}">
                  <a16:creationId xmlns:a16="http://schemas.microsoft.com/office/drawing/2014/main" id="{00000000-0008-0000-0300-0000840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66675</xdr:colOff>
          <xdr:row>63</xdr:row>
          <xdr:rowOff>0</xdr:rowOff>
        </xdr:from>
        <xdr:to>
          <xdr:col>82</xdr:col>
          <xdr:colOff>0</xdr:colOff>
          <xdr:row>68</xdr:row>
          <xdr:rowOff>0</xdr:rowOff>
        </xdr:to>
        <xdr:pic>
          <xdr:nvPicPr>
            <xdr:cNvPr id="10000" name="Picture 155">
              <a:extLst>
                <a:ext uri="{FF2B5EF4-FFF2-40B4-BE49-F238E27FC236}">
                  <a16:creationId xmlns:a16="http://schemas.microsoft.com/office/drawing/2014/main" id="{A4A62856-2D4B-2239-3D77-0BE0CB7F1115}"/>
                </a:ext>
              </a:extLst>
            </xdr:cNvPr>
            <xdr:cNvPicPr>
              <a:picLocks noChangeAspect="1" noChangeArrowheads="1"/>
              <a:extLst>
                <a:ext uri="{84589F7E-364E-4C9E-8A38-B11213B215E9}">
                  <a14:cameraTool cellRange="$CK$11:$CN$15" spid="_x0000_s10061"/>
                </a:ext>
              </a:extLst>
            </xdr:cNvPicPr>
          </xdr:nvPicPr>
          <xdr:blipFill>
            <a:blip xmlns:r="http://schemas.openxmlformats.org/officeDocument/2006/relationships" r:embed="rId1"/>
            <a:srcRect/>
            <a:stretch>
              <a:fillRect/>
            </a:stretch>
          </xdr:blipFill>
          <xdr:spPr bwMode="auto">
            <a:xfrm>
              <a:off x="14392275" y="10963275"/>
              <a:ext cx="2486025" cy="85725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114300</xdr:colOff>
          <xdr:row>112</xdr:row>
          <xdr:rowOff>9525</xdr:rowOff>
        </xdr:from>
        <xdr:to>
          <xdr:col>84</xdr:col>
          <xdr:colOff>38100</xdr:colOff>
          <xdr:row>117</xdr:row>
          <xdr:rowOff>9525</xdr:rowOff>
        </xdr:to>
        <xdr:pic>
          <xdr:nvPicPr>
            <xdr:cNvPr id="10001" name="Picture 157">
              <a:extLst>
                <a:ext uri="{FF2B5EF4-FFF2-40B4-BE49-F238E27FC236}">
                  <a16:creationId xmlns:a16="http://schemas.microsoft.com/office/drawing/2014/main" id="{03718174-50AA-5E74-F6F8-F7C02FB5CBF7}"/>
                </a:ext>
              </a:extLst>
            </xdr:cNvPr>
            <xdr:cNvPicPr>
              <a:picLocks noChangeAspect="1" noChangeArrowheads="1"/>
              <a:extLst>
                <a:ext uri="{84589F7E-364E-4C9E-8A38-B11213B215E9}">
                  <a14:cameraTool cellRange="$CK$11:$CN$15" spid="_x0000_s10062"/>
                </a:ext>
              </a:extLst>
            </xdr:cNvPicPr>
          </xdr:nvPicPr>
          <xdr:blipFill>
            <a:blip xmlns:r="http://schemas.openxmlformats.org/officeDocument/2006/relationships" r:embed="rId1"/>
            <a:srcRect/>
            <a:stretch>
              <a:fillRect/>
            </a:stretch>
          </xdr:blipFill>
          <xdr:spPr bwMode="auto">
            <a:xfrm>
              <a:off x="14782800" y="19373850"/>
              <a:ext cx="2495550" cy="85725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104775</xdr:colOff>
          <xdr:row>161</xdr:row>
          <xdr:rowOff>9525</xdr:rowOff>
        </xdr:from>
        <xdr:to>
          <xdr:col>84</xdr:col>
          <xdr:colOff>28575</xdr:colOff>
          <xdr:row>166</xdr:row>
          <xdr:rowOff>9525</xdr:rowOff>
        </xdr:to>
        <xdr:pic>
          <xdr:nvPicPr>
            <xdr:cNvPr id="10002" name="Picture 158">
              <a:extLst>
                <a:ext uri="{FF2B5EF4-FFF2-40B4-BE49-F238E27FC236}">
                  <a16:creationId xmlns:a16="http://schemas.microsoft.com/office/drawing/2014/main" id="{F9F856DB-45BA-BAA1-0CAA-83F6F073BE50}"/>
                </a:ext>
              </a:extLst>
            </xdr:cNvPr>
            <xdr:cNvPicPr>
              <a:picLocks noChangeAspect="1" noChangeArrowheads="1"/>
              <a:extLst>
                <a:ext uri="{84589F7E-364E-4C9E-8A38-B11213B215E9}">
                  <a14:cameraTool cellRange="$CK$11:$CN$15" spid="_x0000_s10063"/>
                </a:ext>
              </a:extLst>
            </xdr:cNvPicPr>
          </xdr:nvPicPr>
          <xdr:blipFill>
            <a:blip xmlns:r="http://schemas.openxmlformats.org/officeDocument/2006/relationships" r:embed="rId2"/>
            <a:srcRect/>
            <a:stretch>
              <a:fillRect/>
            </a:stretch>
          </xdr:blipFill>
          <xdr:spPr bwMode="auto">
            <a:xfrm>
              <a:off x="14773275" y="27774900"/>
              <a:ext cx="2495550" cy="85725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28575</xdr:colOff>
          <xdr:row>209</xdr:row>
          <xdr:rowOff>142875</xdr:rowOff>
        </xdr:from>
        <xdr:to>
          <xdr:col>85</xdr:col>
          <xdr:colOff>123825</xdr:colOff>
          <xdr:row>214</xdr:row>
          <xdr:rowOff>142875</xdr:rowOff>
        </xdr:to>
        <xdr:pic>
          <xdr:nvPicPr>
            <xdr:cNvPr id="10003" name="Picture 159">
              <a:extLst>
                <a:ext uri="{FF2B5EF4-FFF2-40B4-BE49-F238E27FC236}">
                  <a16:creationId xmlns:a16="http://schemas.microsoft.com/office/drawing/2014/main" id="{A596901A-BF5E-0724-DE40-2FD16ADA5411}"/>
                </a:ext>
              </a:extLst>
            </xdr:cNvPr>
            <xdr:cNvPicPr>
              <a:picLocks noChangeAspect="1" noChangeArrowheads="1"/>
              <a:extLst>
                <a:ext uri="{84589F7E-364E-4C9E-8A38-B11213B215E9}">
                  <a14:cameraTool cellRange="$CK$11:$CN$15" spid="_x0000_s10064"/>
                </a:ext>
              </a:extLst>
            </xdr:cNvPicPr>
          </xdr:nvPicPr>
          <xdr:blipFill>
            <a:blip xmlns:r="http://schemas.openxmlformats.org/officeDocument/2006/relationships" r:embed="rId2"/>
            <a:srcRect/>
            <a:stretch>
              <a:fillRect/>
            </a:stretch>
          </xdr:blipFill>
          <xdr:spPr bwMode="auto">
            <a:xfrm>
              <a:off x="15039975" y="36137850"/>
              <a:ext cx="2495550" cy="85725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22860</xdr:colOff>
          <xdr:row>13</xdr:row>
          <xdr:rowOff>114300</xdr:rowOff>
        </xdr:from>
        <xdr:to>
          <xdr:col>67</xdr:col>
          <xdr:colOff>22860</xdr:colOff>
          <xdr:row>14</xdr:row>
          <xdr:rowOff>121920</xdr:rowOff>
        </xdr:to>
        <xdr:sp macro="" textlink="">
          <xdr:nvSpPr>
            <xdr:cNvPr id="1674" name="Object 650" hidden="1">
              <a:extLst>
                <a:ext uri="{63B3BB69-23CF-44E3-9099-C40C66FF867C}">
                  <a14:compatExt spid="_x0000_s1674"/>
                </a:ext>
                <a:ext uri="{FF2B5EF4-FFF2-40B4-BE49-F238E27FC236}">
                  <a16:creationId xmlns:a16="http://schemas.microsoft.com/office/drawing/2014/main" id="{00000000-0008-0000-0300-00008A06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22860</xdr:colOff>
          <xdr:row>15</xdr:row>
          <xdr:rowOff>114300</xdr:rowOff>
        </xdr:from>
        <xdr:to>
          <xdr:col>67</xdr:col>
          <xdr:colOff>22860</xdr:colOff>
          <xdr:row>16</xdr:row>
          <xdr:rowOff>121920</xdr:rowOff>
        </xdr:to>
        <xdr:sp macro="" textlink="">
          <xdr:nvSpPr>
            <xdr:cNvPr id="1675" name="Object 651" hidden="1">
              <a:extLst>
                <a:ext uri="{63B3BB69-23CF-44E3-9099-C40C66FF867C}">
                  <a14:compatExt spid="_x0000_s1675"/>
                </a:ext>
                <a:ext uri="{FF2B5EF4-FFF2-40B4-BE49-F238E27FC236}">
                  <a16:creationId xmlns:a16="http://schemas.microsoft.com/office/drawing/2014/main" id="{00000000-0008-0000-0300-00008B06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p43852@gifu-net.ed.jp" TargetMode="Externa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3.bin"/><Relationship Id="rId3" Type="http://schemas.openxmlformats.org/officeDocument/2006/relationships/vmlDrawing" Target="../drawings/vmlDrawing3.vml"/><Relationship Id="rId7" Type="http://schemas.openxmlformats.org/officeDocument/2006/relationships/image" Target="../media/image17.emf"/><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oleObject" Target="../embeddings/oleObject2.bin"/><Relationship Id="rId5" Type="http://schemas.openxmlformats.org/officeDocument/2006/relationships/image" Target="../media/image16.emf"/><Relationship Id="rId4" Type="http://schemas.openxmlformats.org/officeDocument/2006/relationships/oleObject" Target="../embeddings/oleObject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5A960-2495-460E-8ED3-EB22C1AA83AC}">
  <dimension ref="A1:K115"/>
  <sheetViews>
    <sheetView topLeftCell="A12" zoomScaleNormal="100" workbookViewId="0">
      <selection activeCell="O52" sqref="O52"/>
    </sheetView>
  </sheetViews>
  <sheetFormatPr defaultRowHeight="13.2" x14ac:dyDescent="0.2"/>
  <cols>
    <col min="1" max="1" width="5.33203125" customWidth="1"/>
    <col min="11" max="11" width="17.33203125" customWidth="1"/>
  </cols>
  <sheetData>
    <row r="1" spans="1:11" ht="19.2" x14ac:dyDescent="0.25">
      <c r="A1" s="231" t="str">
        <f>申込一覧表!H1&amp;"　申込について"</f>
        <v>令和８年度　東濃地区記録会　申込について</v>
      </c>
    </row>
    <row r="2" spans="1:11" ht="21.75" customHeight="1" x14ac:dyDescent="0.2">
      <c r="B2" s="232" t="s">
        <v>499</v>
      </c>
    </row>
    <row r="3" spans="1:11" ht="21.75" customHeight="1" x14ac:dyDescent="0.2">
      <c r="B3" s="232"/>
    </row>
    <row r="4" spans="1:11" ht="16.2" x14ac:dyDescent="0.2">
      <c r="C4" s="233"/>
      <c r="D4" s="233"/>
      <c r="E4" s="233"/>
      <c r="F4" s="233"/>
      <c r="G4" s="233"/>
      <c r="H4" s="233"/>
      <c r="I4" s="233"/>
      <c r="J4" s="233"/>
      <c r="K4" s="233"/>
    </row>
    <row r="5" spans="1:11" ht="16.2" x14ac:dyDescent="0.2">
      <c r="B5" s="232" t="s">
        <v>500</v>
      </c>
      <c r="C5" s="233"/>
      <c r="D5" s="233"/>
      <c r="E5" s="233"/>
      <c r="F5" s="233"/>
      <c r="G5" s="233"/>
      <c r="H5" s="233"/>
      <c r="I5" s="233"/>
      <c r="J5" s="233"/>
      <c r="K5" s="233"/>
    </row>
    <row r="6" spans="1:11" ht="16.2" x14ac:dyDescent="0.2">
      <c r="B6" s="232" t="s">
        <v>533</v>
      </c>
      <c r="C6" s="233"/>
      <c r="D6" s="233"/>
      <c r="E6" s="233"/>
      <c r="F6" s="233"/>
      <c r="G6" s="233"/>
      <c r="H6" s="233"/>
      <c r="I6" s="233"/>
      <c r="J6" s="233"/>
      <c r="K6" s="233"/>
    </row>
    <row r="7" spans="1:11" ht="16.2" x14ac:dyDescent="0.2">
      <c r="B7" s="232"/>
      <c r="C7" s="233"/>
      <c r="D7" s="233"/>
      <c r="E7" s="233"/>
      <c r="F7" s="233"/>
      <c r="G7" s="233"/>
      <c r="H7" s="233"/>
      <c r="I7" s="233"/>
      <c r="J7" s="233"/>
      <c r="K7" s="233"/>
    </row>
    <row r="8" spans="1:11" ht="16.2" x14ac:dyDescent="0.2">
      <c r="B8" s="232" t="s">
        <v>534</v>
      </c>
      <c r="C8" s="233"/>
      <c r="D8" s="233"/>
      <c r="E8" s="233"/>
      <c r="F8" s="233"/>
      <c r="G8" s="233"/>
      <c r="H8" s="233"/>
      <c r="I8" s="233"/>
      <c r="J8" s="233"/>
      <c r="K8" s="233"/>
    </row>
    <row r="9" spans="1:11" ht="16.2" x14ac:dyDescent="0.2">
      <c r="B9" s="232" t="s">
        <v>532</v>
      </c>
      <c r="C9" s="233"/>
      <c r="D9" s="233"/>
      <c r="E9" s="233"/>
      <c r="F9" s="233"/>
      <c r="G9" s="233"/>
      <c r="H9" s="233"/>
      <c r="I9" s="233"/>
      <c r="J9" s="233"/>
      <c r="K9" s="233"/>
    </row>
    <row r="10" spans="1:11" ht="16.2" x14ac:dyDescent="0.2">
      <c r="B10" s="232"/>
      <c r="C10" s="233"/>
      <c r="D10" s="233"/>
      <c r="E10" s="233"/>
      <c r="F10" s="233"/>
      <c r="G10" s="233"/>
      <c r="H10" s="233"/>
      <c r="I10" s="233"/>
      <c r="J10" s="233"/>
      <c r="K10" s="233"/>
    </row>
    <row r="11" spans="1:11" ht="19.2" x14ac:dyDescent="0.25">
      <c r="B11" s="234" t="s">
        <v>501</v>
      </c>
      <c r="C11" s="236"/>
      <c r="D11" s="241" t="s">
        <v>722</v>
      </c>
      <c r="E11" s="237"/>
      <c r="F11" s="235"/>
      <c r="G11" s="238"/>
      <c r="H11" s="238" t="s">
        <v>535</v>
      </c>
      <c r="I11" s="239"/>
      <c r="J11" s="235"/>
      <c r="K11" s="235"/>
    </row>
    <row r="12" spans="1:11" ht="19.2" x14ac:dyDescent="0.25">
      <c r="B12" s="240"/>
      <c r="C12" t="s">
        <v>502</v>
      </c>
      <c r="D12" s="241"/>
      <c r="G12" s="175"/>
      <c r="H12" s="243"/>
      <c r="I12" s="243"/>
    </row>
    <row r="13" spans="1:11" ht="19.2" x14ac:dyDescent="0.25">
      <c r="B13" s="240"/>
      <c r="C13" t="s">
        <v>736</v>
      </c>
      <c r="D13" s="241"/>
      <c r="G13" s="242"/>
      <c r="H13" s="243"/>
      <c r="I13" s="243"/>
      <c r="J13" s="270"/>
    </row>
    <row r="14" spans="1:11" ht="19.2" x14ac:dyDescent="0.25">
      <c r="B14" s="240"/>
      <c r="D14" s="235"/>
      <c r="E14" s="235"/>
      <c r="F14" s="235"/>
      <c r="G14" s="257"/>
      <c r="H14" s="239"/>
      <c r="I14" s="243"/>
    </row>
    <row r="15" spans="1:11" ht="19.2" x14ac:dyDescent="0.25">
      <c r="B15" s="240"/>
      <c r="D15" s="235" t="s">
        <v>733</v>
      </c>
      <c r="E15" s="235"/>
      <c r="F15" s="235"/>
      <c r="G15" s="257"/>
      <c r="H15" s="239"/>
      <c r="I15" s="243"/>
    </row>
    <row r="16" spans="1:11" ht="19.2" hidden="1" x14ac:dyDescent="0.25">
      <c r="B16" s="240"/>
      <c r="D16" s="262" t="s">
        <v>19</v>
      </c>
      <c r="E16" s="235"/>
      <c r="F16" s="235"/>
      <c r="G16" s="257"/>
      <c r="H16" s="239"/>
      <c r="I16" s="239"/>
      <c r="J16" s="235"/>
    </row>
    <row r="17" spans="1:11" ht="19.2" hidden="1" x14ac:dyDescent="0.25">
      <c r="A17" t="s">
        <v>537</v>
      </c>
      <c r="B17" t="s">
        <v>536</v>
      </c>
      <c r="D17" s="241"/>
      <c r="G17" s="242"/>
      <c r="H17" s="243"/>
      <c r="I17" s="243"/>
    </row>
    <row r="18" spans="1:11" hidden="1" x14ac:dyDescent="0.2">
      <c r="B18" s="258" t="s">
        <v>180</v>
      </c>
      <c r="D18" s="258" t="s">
        <v>181</v>
      </c>
      <c r="F18" s="194" t="s">
        <v>182</v>
      </c>
      <c r="I18" s="194" t="s">
        <v>183</v>
      </c>
    </row>
    <row r="19" spans="1:11" hidden="1" x14ac:dyDescent="0.2">
      <c r="B19" s="260" t="s">
        <v>538</v>
      </c>
      <c r="C19" s="261" t="s">
        <v>539</v>
      </c>
      <c r="D19" s="260" t="s">
        <v>538</v>
      </c>
      <c r="E19" s="261" t="s">
        <v>539</v>
      </c>
      <c r="F19" s="260" t="s">
        <v>538</v>
      </c>
      <c r="G19" s="261" t="s">
        <v>539</v>
      </c>
      <c r="I19" s="260" t="s">
        <v>538</v>
      </c>
      <c r="J19" s="261" t="s">
        <v>539</v>
      </c>
      <c r="K19" s="263" t="s">
        <v>567</v>
      </c>
    </row>
    <row r="20" spans="1:11" ht="19.2" hidden="1" x14ac:dyDescent="0.25">
      <c r="B20" s="77" t="s">
        <v>540</v>
      </c>
      <c r="C20" s="172" t="s">
        <v>568</v>
      </c>
      <c r="D20" s="77" t="s">
        <v>570</v>
      </c>
      <c r="E20" s="172" t="s">
        <v>593</v>
      </c>
      <c r="F20" s="77" t="s">
        <v>706</v>
      </c>
      <c r="G20" s="172" t="s">
        <v>707</v>
      </c>
      <c r="H20" s="243"/>
      <c r="I20" s="77" t="s">
        <v>632</v>
      </c>
      <c r="J20" s="172" t="s">
        <v>708</v>
      </c>
      <c r="K20" s="264" t="s">
        <v>663</v>
      </c>
    </row>
    <row r="21" spans="1:11" ht="19.2" hidden="1" x14ac:dyDescent="0.25">
      <c r="B21" s="77" t="s">
        <v>541</v>
      </c>
      <c r="C21" s="172" t="s">
        <v>542</v>
      </c>
      <c r="D21" s="77" t="s">
        <v>692</v>
      </c>
      <c r="E21" s="172" t="s">
        <v>694</v>
      </c>
      <c r="F21" s="77" t="s">
        <v>598</v>
      </c>
      <c r="G21" s="172" t="s">
        <v>599</v>
      </c>
      <c r="H21" s="243"/>
      <c r="I21" s="77" t="s">
        <v>633</v>
      </c>
      <c r="J21" s="172" t="s">
        <v>634</v>
      </c>
      <c r="K21" s="264" t="s">
        <v>666</v>
      </c>
    </row>
    <row r="22" spans="1:11" ht="19.2" hidden="1" x14ac:dyDescent="0.25">
      <c r="B22" s="77" t="s">
        <v>543</v>
      </c>
      <c r="C22" s="172" t="s">
        <v>569</v>
      </c>
      <c r="D22" s="77" t="s">
        <v>693</v>
      </c>
      <c r="E22" s="172" t="s">
        <v>695</v>
      </c>
      <c r="F22" s="77" t="s">
        <v>600</v>
      </c>
      <c r="G22" s="172" t="s">
        <v>601</v>
      </c>
      <c r="H22" s="243"/>
      <c r="I22" s="77" t="s">
        <v>635</v>
      </c>
      <c r="J22" s="172" t="s">
        <v>636</v>
      </c>
      <c r="K22" s="264" t="s">
        <v>664</v>
      </c>
    </row>
    <row r="23" spans="1:11" ht="19.2" hidden="1" x14ac:dyDescent="0.25">
      <c r="B23" s="77" t="s">
        <v>544</v>
      </c>
      <c r="C23" s="172" t="s">
        <v>545</v>
      </c>
      <c r="D23" s="77" t="s">
        <v>571</v>
      </c>
      <c r="E23" s="172" t="s">
        <v>585</v>
      </c>
      <c r="F23" s="77" t="s">
        <v>602</v>
      </c>
      <c r="G23" s="172" t="s">
        <v>603</v>
      </c>
      <c r="H23" s="243"/>
      <c r="I23" s="77" t="s">
        <v>637</v>
      </c>
      <c r="J23" s="172" t="s">
        <v>659</v>
      </c>
      <c r="K23" s="264" t="s">
        <v>665</v>
      </c>
    </row>
    <row r="24" spans="1:11" ht="19.2" hidden="1" x14ac:dyDescent="0.25">
      <c r="B24" s="77" t="s">
        <v>546</v>
      </c>
      <c r="C24" s="172" t="s">
        <v>547</v>
      </c>
      <c r="D24" s="77" t="s">
        <v>572</v>
      </c>
      <c r="E24" s="172" t="s">
        <v>586</v>
      </c>
      <c r="F24" s="77" t="s">
        <v>604</v>
      </c>
      <c r="G24" s="172" t="s">
        <v>605</v>
      </c>
      <c r="H24" s="243"/>
      <c r="I24" s="77" t="s">
        <v>638</v>
      </c>
      <c r="J24" s="172" t="s">
        <v>660</v>
      </c>
      <c r="K24" s="264" t="s">
        <v>667</v>
      </c>
    </row>
    <row r="25" spans="1:11" ht="19.2" hidden="1" x14ac:dyDescent="0.25">
      <c r="B25" s="77" t="s">
        <v>548</v>
      </c>
      <c r="C25" s="172" t="s">
        <v>549</v>
      </c>
      <c r="D25" s="77" t="s">
        <v>573</v>
      </c>
      <c r="E25" s="172" t="s">
        <v>587</v>
      </c>
      <c r="F25" s="77" t="s">
        <v>606</v>
      </c>
      <c r="G25" s="172" t="s">
        <v>607</v>
      </c>
      <c r="H25" s="243"/>
      <c r="I25" s="77" t="s">
        <v>645</v>
      </c>
      <c r="J25" s="172" t="s">
        <v>646</v>
      </c>
      <c r="K25" s="264" t="s">
        <v>668</v>
      </c>
    </row>
    <row r="26" spans="1:11" ht="19.2" hidden="1" x14ac:dyDescent="0.25">
      <c r="B26" s="77" t="s">
        <v>679</v>
      </c>
      <c r="C26" s="172" t="s">
        <v>680</v>
      </c>
      <c r="D26" s="77" t="s">
        <v>696</v>
      </c>
      <c r="E26" s="172" t="s">
        <v>697</v>
      </c>
      <c r="F26" s="77" t="s">
        <v>608</v>
      </c>
      <c r="G26" s="172" t="s">
        <v>609</v>
      </c>
      <c r="H26" s="243"/>
      <c r="I26" s="77" t="s">
        <v>652</v>
      </c>
      <c r="J26" s="172" t="s">
        <v>656</v>
      </c>
      <c r="K26" s="264" t="s">
        <v>669</v>
      </c>
    </row>
    <row r="27" spans="1:11" ht="19.2" hidden="1" x14ac:dyDescent="0.25">
      <c r="B27" s="77" t="s">
        <v>550</v>
      </c>
      <c r="C27" s="172" t="s">
        <v>551</v>
      </c>
      <c r="D27" s="77" t="s">
        <v>574</v>
      </c>
      <c r="E27" s="172" t="s">
        <v>588</v>
      </c>
      <c r="F27" s="77" t="s">
        <v>610</v>
      </c>
      <c r="G27" s="172" t="s">
        <v>611</v>
      </c>
      <c r="H27" s="243"/>
      <c r="I27" s="77" t="s">
        <v>657</v>
      </c>
      <c r="J27" s="172" t="s">
        <v>648</v>
      </c>
      <c r="K27" s="264" t="s">
        <v>670</v>
      </c>
    </row>
    <row r="28" spans="1:11" ht="19.2" hidden="1" x14ac:dyDescent="0.25">
      <c r="B28" s="77" t="s">
        <v>552</v>
      </c>
      <c r="C28" s="172" t="s">
        <v>553</v>
      </c>
      <c r="D28" s="77" t="s">
        <v>575</v>
      </c>
      <c r="E28" s="172" t="s">
        <v>589</v>
      </c>
      <c r="F28" s="77" t="s">
        <v>612</v>
      </c>
      <c r="G28" s="172" t="s">
        <v>613</v>
      </c>
      <c r="H28" s="243"/>
      <c r="I28" s="77" t="s">
        <v>658</v>
      </c>
      <c r="J28" s="172" t="s">
        <v>649</v>
      </c>
      <c r="K28" s="264" t="s">
        <v>671</v>
      </c>
    </row>
    <row r="29" spans="1:11" ht="19.2" hidden="1" x14ac:dyDescent="0.25">
      <c r="B29" s="77" t="s">
        <v>681</v>
      </c>
      <c r="C29" s="172" t="s">
        <v>556</v>
      </c>
      <c r="D29" s="77" t="s">
        <v>494</v>
      </c>
      <c r="E29" s="172" t="s">
        <v>495</v>
      </c>
      <c r="F29" s="77" t="s">
        <v>614</v>
      </c>
      <c r="G29" s="172" t="s">
        <v>615</v>
      </c>
      <c r="H29" s="243"/>
      <c r="I29" s="77" t="s">
        <v>653</v>
      </c>
      <c r="J29" s="172" t="s">
        <v>647</v>
      </c>
      <c r="K29" s="264" t="s">
        <v>672</v>
      </c>
    </row>
    <row r="30" spans="1:11" ht="19.2" hidden="1" x14ac:dyDescent="0.25">
      <c r="B30" s="77" t="s">
        <v>682</v>
      </c>
      <c r="C30" s="172" t="s">
        <v>683</v>
      </c>
      <c r="D30" s="77" t="s">
        <v>576</v>
      </c>
      <c r="E30" s="172" t="s">
        <v>590</v>
      </c>
      <c r="F30" s="77" t="s">
        <v>616</v>
      </c>
      <c r="G30" s="172" t="s">
        <v>617</v>
      </c>
      <c r="H30" s="243"/>
      <c r="I30" s="77" t="s">
        <v>639</v>
      </c>
      <c r="J30" s="172" t="s">
        <v>640</v>
      </c>
      <c r="K30" s="264" t="s">
        <v>673</v>
      </c>
    </row>
    <row r="31" spans="1:11" ht="19.2" hidden="1" x14ac:dyDescent="0.25">
      <c r="B31" s="259" t="s">
        <v>684</v>
      </c>
      <c r="C31" s="172" t="s">
        <v>685</v>
      </c>
      <c r="D31" s="77" t="s">
        <v>577</v>
      </c>
      <c r="E31" s="172" t="s">
        <v>594</v>
      </c>
      <c r="F31" s="77" t="s">
        <v>618</v>
      </c>
      <c r="G31" s="172" t="s">
        <v>619</v>
      </c>
      <c r="H31" s="243"/>
      <c r="I31" s="77" t="s">
        <v>655</v>
      </c>
      <c r="J31" s="172" t="s">
        <v>644</v>
      </c>
      <c r="K31" s="264" t="s">
        <v>674</v>
      </c>
    </row>
    <row r="32" spans="1:11" ht="19.2" hidden="1" x14ac:dyDescent="0.25">
      <c r="B32" s="77" t="s">
        <v>554</v>
      </c>
      <c r="C32" s="172" t="s">
        <v>555</v>
      </c>
      <c r="D32" s="77" t="s">
        <v>578</v>
      </c>
      <c r="E32" s="172" t="s">
        <v>595</v>
      </c>
      <c r="F32" s="77" t="s">
        <v>620</v>
      </c>
      <c r="G32" s="172" t="s">
        <v>621</v>
      </c>
      <c r="H32" s="243"/>
      <c r="I32" s="77" t="s">
        <v>654</v>
      </c>
      <c r="J32" s="172" t="s">
        <v>643</v>
      </c>
      <c r="K32" s="264" t="s">
        <v>675</v>
      </c>
    </row>
    <row r="33" spans="2:11" ht="19.2" hidden="1" x14ac:dyDescent="0.25">
      <c r="B33" s="77" t="s">
        <v>686</v>
      </c>
      <c r="C33" s="172" t="s">
        <v>687</v>
      </c>
      <c r="D33" s="77" t="s">
        <v>579</v>
      </c>
      <c r="E33" s="172" t="s">
        <v>591</v>
      </c>
      <c r="F33" s="77" t="s">
        <v>622</v>
      </c>
      <c r="G33" s="172" t="s">
        <v>623</v>
      </c>
      <c r="H33" s="243"/>
      <c r="I33" s="77" t="s">
        <v>641</v>
      </c>
      <c r="J33" s="172" t="s">
        <v>642</v>
      </c>
      <c r="K33" s="264" t="s">
        <v>676</v>
      </c>
    </row>
    <row r="34" spans="2:11" ht="19.2" hidden="1" x14ac:dyDescent="0.25">
      <c r="B34" s="77" t="s">
        <v>690</v>
      </c>
      <c r="C34" s="172" t="s">
        <v>691</v>
      </c>
      <c r="D34" s="77" t="s">
        <v>580</v>
      </c>
      <c r="E34" s="172" t="s">
        <v>596</v>
      </c>
      <c r="F34" s="77" t="s">
        <v>624</v>
      </c>
      <c r="G34" s="172" t="s">
        <v>625</v>
      </c>
      <c r="H34" s="243"/>
      <c r="I34" s="79" t="s">
        <v>650</v>
      </c>
      <c r="J34" s="174" t="s">
        <v>651</v>
      </c>
      <c r="K34" s="265" t="s">
        <v>677</v>
      </c>
    </row>
    <row r="35" spans="2:11" ht="19.2" hidden="1" x14ac:dyDescent="0.25">
      <c r="B35" s="77" t="s">
        <v>557</v>
      </c>
      <c r="C35" s="172" t="s">
        <v>558</v>
      </c>
      <c r="D35" s="77" t="s">
        <v>698</v>
      </c>
      <c r="E35" s="172" t="s">
        <v>699</v>
      </c>
      <c r="F35" s="77" t="s">
        <v>626</v>
      </c>
      <c r="G35" s="172" t="s">
        <v>627</v>
      </c>
      <c r="H35" s="243"/>
      <c r="I35" s="243"/>
    </row>
    <row r="36" spans="2:11" ht="19.2" hidden="1" x14ac:dyDescent="0.25">
      <c r="B36" s="77" t="s">
        <v>559</v>
      </c>
      <c r="C36" s="172" t="s">
        <v>560</v>
      </c>
      <c r="D36" s="77" t="s">
        <v>581</v>
      </c>
      <c r="E36" s="172" t="s">
        <v>592</v>
      </c>
      <c r="F36" s="79" t="s">
        <v>628</v>
      </c>
      <c r="G36" s="174" t="s">
        <v>629</v>
      </c>
      <c r="H36" s="243"/>
      <c r="I36" s="385" t="s">
        <v>661</v>
      </c>
      <c r="J36" s="385"/>
      <c r="K36" s="385"/>
    </row>
    <row r="37" spans="2:11" ht="19.2" hidden="1" x14ac:dyDescent="0.25">
      <c r="B37" s="77" t="s">
        <v>561</v>
      </c>
      <c r="C37" s="172" t="s">
        <v>562</v>
      </c>
      <c r="D37" s="77" t="s">
        <v>700</v>
      </c>
      <c r="E37" s="172" t="s">
        <v>701</v>
      </c>
      <c r="G37" s="242"/>
      <c r="H37" s="243"/>
      <c r="I37" s="386" t="s">
        <v>662</v>
      </c>
      <c r="J37" s="386"/>
      <c r="K37" s="386"/>
    </row>
    <row r="38" spans="2:11" ht="19.2" hidden="1" x14ac:dyDescent="0.25">
      <c r="B38" s="77" t="s">
        <v>688</v>
      </c>
      <c r="C38" s="172" t="s">
        <v>689</v>
      </c>
      <c r="D38" s="77" t="s">
        <v>702</v>
      </c>
      <c r="E38" s="172" t="s">
        <v>703</v>
      </c>
      <c r="G38" s="242"/>
      <c r="H38" s="243"/>
      <c r="I38" s="243"/>
    </row>
    <row r="39" spans="2:11" ht="19.2" hidden="1" x14ac:dyDescent="0.25">
      <c r="B39" s="77" t="s">
        <v>563</v>
      </c>
      <c r="C39" s="172" t="s">
        <v>564</v>
      </c>
      <c r="D39" s="77" t="s">
        <v>582</v>
      </c>
      <c r="E39" s="172" t="s">
        <v>583</v>
      </c>
      <c r="G39" s="242"/>
      <c r="H39" s="243"/>
      <c r="I39" s="243"/>
    </row>
    <row r="40" spans="2:11" ht="19.2" hidden="1" x14ac:dyDescent="0.25">
      <c r="B40" s="79" t="s">
        <v>565</v>
      </c>
      <c r="C40" s="174" t="s">
        <v>566</v>
      </c>
      <c r="D40" s="77" t="s">
        <v>704</v>
      </c>
      <c r="E40" s="172" t="s">
        <v>705</v>
      </c>
      <c r="G40" s="242"/>
      <c r="H40" s="243"/>
      <c r="I40" s="243"/>
    </row>
    <row r="41" spans="2:11" ht="19.2" hidden="1" x14ac:dyDescent="0.25">
      <c r="C41" s="266"/>
      <c r="D41" s="79" t="s">
        <v>584</v>
      </c>
      <c r="E41" s="174" t="s">
        <v>597</v>
      </c>
      <c r="G41" s="242"/>
      <c r="H41" s="243"/>
      <c r="I41" s="243"/>
    </row>
    <row r="42" spans="2:11" ht="19.2" x14ac:dyDescent="0.25">
      <c r="B42" s="240"/>
      <c r="D42" s="241"/>
      <c r="G42" s="242"/>
      <c r="H42" s="243"/>
      <c r="I42" s="243"/>
    </row>
    <row r="43" spans="2:11" ht="19.2" hidden="1" x14ac:dyDescent="0.25">
      <c r="B43" s="385" t="s">
        <v>630</v>
      </c>
      <c r="C43" s="385"/>
      <c r="D43" s="385"/>
      <c r="E43" s="385"/>
      <c r="F43" s="385"/>
      <c r="G43" s="385"/>
      <c r="H43" s="243"/>
      <c r="I43" s="243"/>
    </row>
    <row r="44" spans="2:11" ht="19.2" hidden="1" x14ac:dyDescent="0.25">
      <c r="B44" s="389" t="s">
        <v>631</v>
      </c>
      <c r="C44" s="389"/>
      <c r="D44" s="389"/>
      <c r="E44" s="389"/>
      <c r="F44" s="389"/>
      <c r="G44" s="389"/>
      <c r="H44" s="243"/>
      <c r="I44" s="243"/>
    </row>
    <row r="45" spans="2:11" ht="19.2" hidden="1" x14ac:dyDescent="0.25">
      <c r="B45" s="389"/>
      <c r="C45" s="389"/>
      <c r="D45" s="389"/>
      <c r="E45" s="389"/>
      <c r="F45" s="389"/>
      <c r="G45" s="389"/>
      <c r="H45" s="243"/>
      <c r="I45" s="243"/>
    </row>
    <row r="46" spans="2:11" ht="19.2" x14ac:dyDescent="0.25">
      <c r="B46" s="240"/>
      <c r="D46" s="241"/>
      <c r="G46" s="242"/>
      <c r="H46" s="243"/>
      <c r="I46" s="243"/>
    </row>
    <row r="47" spans="2:11" ht="19.2" hidden="1" x14ac:dyDescent="0.25">
      <c r="B47" s="240" t="s">
        <v>11</v>
      </c>
      <c r="D47" s="241"/>
      <c r="G47" s="242"/>
      <c r="H47" s="243"/>
      <c r="I47" s="243"/>
    </row>
    <row r="48" spans="2:11" ht="19.2" hidden="1" x14ac:dyDescent="0.25">
      <c r="B48" s="240" t="s">
        <v>12</v>
      </c>
      <c r="D48" s="241"/>
      <c r="E48" t="s">
        <v>15</v>
      </c>
      <c r="G48" s="242"/>
      <c r="H48" s="243" t="s">
        <v>17</v>
      </c>
      <c r="I48" s="243"/>
    </row>
    <row r="49" spans="1:9" ht="19.2" hidden="1" x14ac:dyDescent="0.25">
      <c r="B49" s="240" t="s">
        <v>13</v>
      </c>
      <c r="D49" s="241"/>
      <c r="E49" t="s">
        <v>14</v>
      </c>
      <c r="G49" s="242"/>
      <c r="H49" s="243" t="s">
        <v>16</v>
      </c>
      <c r="I49" s="243"/>
    </row>
    <row r="50" spans="1:9" ht="19.2" x14ac:dyDescent="0.25">
      <c r="A50" s="231" t="s">
        <v>503</v>
      </c>
    </row>
    <row r="51" spans="1:9" x14ac:dyDescent="0.2">
      <c r="A51">
        <v>1</v>
      </c>
      <c r="B51" t="s">
        <v>4</v>
      </c>
    </row>
    <row r="52" spans="1:9" x14ac:dyDescent="0.2">
      <c r="B52" t="s">
        <v>678</v>
      </c>
    </row>
    <row r="53" spans="1:9" x14ac:dyDescent="0.2">
      <c r="B53" s="244" t="s">
        <v>709</v>
      </c>
    </row>
    <row r="54" spans="1:9" x14ac:dyDescent="0.2">
      <c r="B54" s="244"/>
    </row>
    <row r="55" spans="1:9" x14ac:dyDescent="0.2">
      <c r="B55" s="244"/>
    </row>
    <row r="56" spans="1:9" x14ac:dyDescent="0.2">
      <c r="A56">
        <v>2</v>
      </c>
      <c r="B56" t="s">
        <v>504</v>
      </c>
    </row>
    <row r="57" spans="1:9" x14ac:dyDescent="0.2">
      <c r="B57" t="s">
        <v>710</v>
      </c>
    </row>
    <row r="59" spans="1:9" x14ac:dyDescent="0.2">
      <c r="B59" s="269"/>
    </row>
    <row r="63" spans="1:9" x14ac:dyDescent="0.2">
      <c r="A63">
        <v>3</v>
      </c>
      <c r="B63" t="s">
        <v>505</v>
      </c>
    </row>
    <row r="64" spans="1:9" x14ac:dyDescent="0.2">
      <c r="B64" t="s">
        <v>506</v>
      </c>
    </row>
    <row r="65" spans="1:2" x14ac:dyDescent="0.2">
      <c r="A65">
        <v>4</v>
      </c>
      <c r="B65" t="s">
        <v>0</v>
      </c>
    </row>
    <row r="66" spans="1:2" x14ac:dyDescent="0.2">
      <c r="B66" t="s">
        <v>2</v>
      </c>
    </row>
    <row r="67" spans="1:2" x14ac:dyDescent="0.2">
      <c r="B67" t="s">
        <v>711</v>
      </c>
    </row>
    <row r="68" spans="1:2" x14ac:dyDescent="0.2">
      <c r="B68" t="s">
        <v>3</v>
      </c>
    </row>
    <row r="73" spans="1:2" x14ac:dyDescent="0.2">
      <c r="A73">
        <v>5</v>
      </c>
      <c r="B73" t="s">
        <v>507</v>
      </c>
    </row>
    <row r="74" spans="1:2" x14ac:dyDescent="0.2">
      <c r="B74" t="s">
        <v>1</v>
      </c>
    </row>
    <row r="75" spans="1:2" x14ac:dyDescent="0.2">
      <c r="B75" t="s">
        <v>508</v>
      </c>
    </row>
    <row r="76" spans="1:2" x14ac:dyDescent="0.2">
      <c r="B76" t="s">
        <v>509</v>
      </c>
    </row>
    <row r="77" spans="1:2" x14ac:dyDescent="0.2">
      <c r="B77" t="s">
        <v>510</v>
      </c>
    </row>
    <row r="78" spans="1:2" x14ac:dyDescent="0.2">
      <c r="B78" t="s">
        <v>511</v>
      </c>
    </row>
    <row r="79" spans="1:2" x14ac:dyDescent="0.2">
      <c r="B79" t="s">
        <v>512</v>
      </c>
    </row>
    <row r="80" spans="1:2" x14ac:dyDescent="0.2">
      <c r="B80" t="s">
        <v>513</v>
      </c>
    </row>
    <row r="81" spans="1:11" ht="16.2" x14ac:dyDescent="0.2">
      <c r="B81" s="388" t="s">
        <v>5</v>
      </c>
      <c r="C81" s="388"/>
      <c r="D81" s="388"/>
      <c r="E81" s="388"/>
      <c r="F81" s="388"/>
      <c r="G81" s="388"/>
      <c r="H81" s="388"/>
      <c r="I81" s="388"/>
      <c r="J81" s="388"/>
      <c r="K81" s="388"/>
    </row>
    <row r="83" spans="1:11" x14ac:dyDescent="0.2">
      <c r="A83">
        <v>6</v>
      </c>
      <c r="B83" t="s">
        <v>514</v>
      </c>
    </row>
    <row r="84" spans="1:11" x14ac:dyDescent="0.2">
      <c r="B84" t="s">
        <v>515</v>
      </c>
    </row>
    <row r="85" spans="1:11" x14ac:dyDescent="0.2">
      <c r="B85" s="63" t="s">
        <v>516</v>
      </c>
      <c r="C85" t="s">
        <v>496</v>
      </c>
    </row>
    <row r="86" spans="1:11" x14ac:dyDescent="0.2">
      <c r="C86" t="s">
        <v>497</v>
      </c>
    </row>
    <row r="87" spans="1:11" x14ac:dyDescent="0.2">
      <c r="C87" t="s">
        <v>517</v>
      </c>
      <c r="E87" s="245" t="s">
        <v>518</v>
      </c>
    </row>
    <row r="88" spans="1:11" x14ac:dyDescent="0.2">
      <c r="C88" t="s">
        <v>498</v>
      </c>
      <c r="E88" s="385" t="s">
        <v>8</v>
      </c>
      <c r="F88" s="385"/>
      <c r="G88" s="385"/>
      <c r="H88" s="385"/>
    </row>
    <row r="89" spans="1:11" x14ac:dyDescent="0.2">
      <c r="B89" s="270" t="s">
        <v>519</v>
      </c>
    </row>
    <row r="90" spans="1:11" x14ac:dyDescent="0.2">
      <c r="B90" t="s">
        <v>520</v>
      </c>
    </row>
    <row r="91" spans="1:11" x14ac:dyDescent="0.2">
      <c r="B91" t="s">
        <v>6</v>
      </c>
    </row>
    <row r="92" spans="1:11" x14ac:dyDescent="0.2">
      <c r="B92" t="s">
        <v>7</v>
      </c>
    </row>
    <row r="94" spans="1:11" ht="16.2" x14ac:dyDescent="0.2">
      <c r="B94" s="232" t="s">
        <v>500</v>
      </c>
    </row>
    <row r="96" spans="1:11" x14ac:dyDescent="0.2">
      <c r="A96">
        <v>7</v>
      </c>
      <c r="B96" t="s">
        <v>521</v>
      </c>
    </row>
    <row r="97" spans="1:7" x14ac:dyDescent="0.2">
      <c r="B97" t="s">
        <v>522</v>
      </c>
    </row>
    <row r="99" spans="1:7" x14ac:dyDescent="0.2">
      <c r="A99">
        <v>8</v>
      </c>
      <c r="B99" t="s">
        <v>523</v>
      </c>
    </row>
    <row r="100" spans="1:7" x14ac:dyDescent="0.2">
      <c r="B100" t="s">
        <v>10</v>
      </c>
    </row>
    <row r="101" spans="1:7" x14ac:dyDescent="0.2">
      <c r="B101" t="s">
        <v>524</v>
      </c>
    </row>
    <row r="102" spans="1:7" x14ac:dyDescent="0.2">
      <c r="B102" t="s">
        <v>9</v>
      </c>
    </row>
    <row r="104" spans="1:7" x14ac:dyDescent="0.2">
      <c r="A104">
        <v>9</v>
      </c>
      <c r="B104" t="s">
        <v>525</v>
      </c>
      <c r="E104" s="235" t="s">
        <v>734</v>
      </c>
      <c r="F104" s="235"/>
      <c r="G104" s="235"/>
    </row>
    <row r="105" spans="1:7" x14ac:dyDescent="0.2">
      <c r="B105" s="387" t="s">
        <v>735</v>
      </c>
      <c r="C105" s="382"/>
      <c r="D105" s="382"/>
      <c r="E105" s="382"/>
      <c r="F105" s="382"/>
    </row>
    <row r="106" spans="1:7" x14ac:dyDescent="0.2">
      <c r="B106" s="382"/>
      <c r="C106" s="382"/>
      <c r="D106" s="382"/>
      <c r="E106" s="382"/>
      <c r="F106" s="382"/>
    </row>
    <row r="107" spans="1:7" x14ac:dyDescent="0.2">
      <c r="B107" s="382"/>
      <c r="C107" s="382"/>
      <c r="D107" s="382"/>
      <c r="E107" s="382"/>
      <c r="F107" s="382"/>
    </row>
    <row r="108" spans="1:7" ht="13.8" thickBot="1" x14ac:dyDescent="0.25">
      <c r="B108" s="262" t="s">
        <v>18</v>
      </c>
      <c r="C108" s="262"/>
      <c r="D108" s="262"/>
      <c r="E108" s="262"/>
      <c r="F108" s="235"/>
      <c r="G108" s="235"/>
    </row>
    <row r="109" spans="1:7" ht="16.8" thickTop="1" x14ac:dyDescent="0.2">
      <c r="B109" s="246" t="s">
        <v>526</v>
      </c>
      <c r="C109" s="247"/>
      <c r="D109" s="247"/>
      <c r="E109" s="247"/>
      <c r="F109" s="248"/>
    </row>
    <row r="110" spans="1:7" x14ac:dyDescent="0.2">
      <c r="B110" s="249" t="s">
        <v>527</v>
      </c>
      <c r="F110" s="250"/>
    </row>
    <row r="111" spans="1:7" x14ac:dyDescent="0.2">
      <c r="B111" s="249" t="s">
        <v>528</v>
      </c>
      <c r="F111" s="250"/>
    </row>
    <row r="112" spans="1:7" x14ac:dyDescent="0.2">
      <c r="B112" s="249" t="s">
        <v>529</v>
      </c>
      <c r="F112" s="250"/>
    </row>
    <row r="113" spans="2:9" ht="19.2" x14ac:dyDescent="0.25">
      <c r="B113" s="251" t="s">
        <v>530</v>
      </c>
      <c r="D113" s="252"/>
      <c r="F113" s="250"/>
      <c r="G113" s="242"/>
      <c r="H113" s="243"/>
      <c r="I113" s="243"/>
    </row>
    <row r="114" spans="2:9" ht="19.8" thickBot="1" x14ac:dyDescent="0.3">
      <c r="B114" s="253" t="s">
        <v>531</v>
      </c>
      <c r="C114" s="254"/>
      <c r="D114" s="255"/>
      <c r="E114" s="254"/>
      <c r="F114" s="256"/>
      <c r="G114" s="242"/>
      <c r="H114" s="243"/>
      <c r="I114" s="243"/>
    </row>
    <row r="115" spans="2:9" ht="9.9" customHeight="1" thickTop="1" x14ac:dyDescent="0.2"/>
  </sheetData>
  <mergeCells count="7">
    <mergeCell ref="I36:K36"/>
    <mergeCell ref="I37:K37"/>
    <mergeCell ref="E88:H88"/>
    <mergeCell ref="B105:F107"/>
    <mergeCell ref="B81:K81"/>
    <mergeCell ref="B43:G43"/>
    <mergeCell ref="B44:G45"/>
  </mergeCells>
  <phoneticPr fontId="47"/>
  <hyperlinks>
    <hyperlink ref="D11" r:id="rId1" xr:uid="{984A5585-DDF9-4EED-8989-FA8A9573B6AC}"/>
  </hyperlinks>
  <pageMargins left="0.45" right="0.51" top="0.98425196850393704" bottom="0.98425196850393704" header="0.51181102362204722" footer="0.51181102362204722"/>
  <pageSetup paperSize="9" scale="83" orientation="portrait" horizontalDpi="360" verticalDpi="360" r:id="rId2"/>
  <headerFooter alignWithMargins="0"/>
  <rowBreaks count="1" manualBreakCount="1">
    <brk id="49" max="10" man="1"/>
  </rowBreaks>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ADC12-9FB5-419C-8008-803F3BA3E32A}">
  <sheetPr codeName="Sheet2"/>
  <dimension ref="A1:AG163"/>
  <sheetViews>
    <sheetView zoomScale="80" zoomScaleNormal="80" workbookViewId="0">
      <selection activeCell="E6" sqref="E6"/>
    </sheetView>
  </sheetViews>
  <sheetFormatPr defaultRowHeight="13.2" x14ac:dyDescent="0.2"/>
  <cols>
    <col min="1" max="1" width="7.33203125" customWidth="1"/>
    <col min="2" max="2" width="7.6640625" customWidth="1"/>
    <col min="3" max="3" width="14.21875" customWidth="1"/>
    <col min="4" max="4" width="22.33203125" customWidth="1"/>
    <col min="5" max="5" width="7.33203125" customWidth="1"/>
    <col min="6" max="6" width="22" customWidth="1"/>
    <col min="7" max="7" width="12.88671875" customWidth="1"/>
    <col min="8" max="8" width="9.77734375" customWidth="1"/>
    <col min="9" max="9" width="5.109375" customWidth="1"/>
    <col min="10" max="10" width="25.33203125" customWidth="1"/>
    <col min="11" max="12" width="12.77734375" customWidth="1"/>
    <col min="13" max="13" width="13.77734375" customWidth="1"/>
    <col min="14" max="15" width="14.88671875" customWidth="1"/>
    <col min="16" max="16" width="2" customWidth="1"/>
    <col min="17" max="17" width="5.21875" customWidth="1"/>
    <col min="18" max="18" width="3.88671875" customWidth="1"/>
    <col min="19" max="19" width="4.6640625" bestFit="1" customWidth="1"/>
  </cols>
  <sheetData>
    <row r="1" spans="1:19" ht="19.8" thickBot="1" x14ac:dyDescent="0.25">
      <c r="A1" s="6"/>
      <c r="B1" s="6"/>
      <c r="C1" s="396" t="s">
        <v>376</v>
      </c>
      <c r="D1" s="396"/>
      <c r="E1" s="396"/>
      <c r="F1" s="396"/>
      <c r="G1" s="6"/>
      <c r="H1" s="6"/>
      <c r="I1" s="6"/>
      <c r="J1" s="6"/>
      <c r="K1" s="6"/>
      <c r="L1" s="6"/>
      <c r="M1" s="6"/>
      <c r="N1" s="6"/>
      <c r="O1" s="6"/>
      <c r="P1" s="6"/>
      <c r="Q1" s="6"/>
      <c r="R1" s="6"/>
      <c r="S1" s="6"/>
    </row>
    <row r="2" spans="1:19" ht="20.399999999999999" thickTop="1" thickBot="1" x14ac:dyDescent="0.25">
      <c r="A2" s="25" t="s">
        <v>715</v>
      </c>
      <c r="B2" s="26">
        <v>8</v>
      </c>
      <c r="C2" s="27" t="s">
        <v>47</v>
      </c>
      <c r="D2" s="397"/>
      <c r="E2" s="396"/>
      <c r="F2" s="396"/>
      <c r="G2" s="396"/>
      <c r="H2" s="6"/>
      <c r="I2" s="6"/>
      <c r="J2" s="6"/>
      <c r="K2" s="6"/>
      <c r="L2" s="6"/>
      <c r="M2" s="6"/>
      <c r="N2" s="6"/>
      <c r="O2" s="6"/>
      <c r="P2" s="6"/>
      <c r="Q2" s="6"/>
      <c r="R2" s="6"/>
      <c r="S2" s="6"/>
    </row>
    <row r="3" spans="1:19" ht="17.399999999999999" thickTop="1" thickBot="1" x14ac:dyDescent="0.25">
      <c r="A3" s="274"/>
      <c r="B3" s="398"/>
      <c r="C3" s="398"/>
      <c r="D3" s="28"/>
      <c r="E3" s="29"/>
      <c r="F3" s="30" t="s">
        <v>492</v>
      </c>
      <c r="G3" s="28"/>
      <c r="H3" s="28"/>
      <c r="I3" s="28"/>
      <c r="J3" s="31"/>
      <c r="K3" s="28"/>
      <c r="L3" s="28"/>
      <c r="M3" s="32"/>
      <c r="N3" s="32"/>
      <c r="O3" s="32"/>
      <c r="P3" s="28"/>
      <c r="Q3" s="28"/>
      <c r="R3" s="28"/>
      <c r="S3" s="28"/>
    </row>
    <row r="4" spans="1:19" ht="16.8" thickTop="1" x14ac:dyDescent="0.2">
      <c r="A4" s="276"/>
      <c r="B4" s="399"/>
      <c r="C4" s="400"/>
      <c r="D4" s="275"/>
      <c r="E4" s="6"/>
      <c r="F4" s="6"/>
      <c r="G4" s="106"/>
      <c r="H4" s="6"/>
      <c r="I4" s="6"/>
      <c r="J4" s="6"/>
      <c r="K4" s="6"/>
      <c r="L4" s="6"/>
      <c r="M4" s="6"/>
      <c r="N4" s="6"/>
      <c r="O4" s="6"/>
      <c r="P4" s="34"/>
      <c r="Q4" s="34"/>
      <c r="R4" s="34"/>
      <c r="S4" s="6"/>
    </row>
    <row r="5" spans="1:19" ht="13.8" thickBot="1" x14ac:dyDescent="0.25">
      <c r="A5" s="277" t="s">
        <v>355</v>
      </c>
      <c r="B5" s="278" t="s">
        <v>22</v>
      </c>
      <c r="C5" s="273" t="s">
        <v>356</v>
      </c>
      <c r="D5" s="392" t="s">
        <v>170</v>
      </c>
      <c r="E5" s="393"/>
      <c r="F5" s="16" t="s">
        <v>375</v>
      </c>
      <c r="G5" s="16" t="s">
        <v>358</v>
      </c>
      <c r="H5" s="16" t="s">
        <v>25</v>
      </c>
      <c r="I5" s="393" t="s">
        <v>359</v>
      </c>
      <c r="J5" s="393"/>
      <c r="K5" s="16" t="s">
        <v>26</v>
      </c>
      <c r="L5" s="17" t="s">
        <v>48</v>
      </c>
      <c r="M5" s="16" t="s">
        <v>360</v>
      </c>
      <c r="N5" s="394" t="s">
        <v>361</v>
      </c>
      <c r="O5" s="395"/>
      <c r="P5" s="6"/>
      <c r="Q5" s="6"/>
      <c r="R5" s="6"/>
      <c r="S5" s="6"/>
    </row>
    <row r="6" spans="1:19" ht="20.399999999999999" thickTop="1" thickBot="1" x14ac:dyDescent="0.25">
      <c r="A6" s="279"/>
      <c r="B6" s="280"/>
      <c r="C6" s="129"/>
      <c r="D6" s="130"/>
      <c r="E6" s="230"/>
      <c r="F6" s="18"/>
      <c r="G6" s="18"/>
      <c r="H6" s="19"/>
      <c r="I6" s="20" t="s">
        <v>76</v>
      </c>
      <c r="J6" s="21"/>
      <c r="K6" s="22"/>
      <c r="L6" s="23"/>
      <c r="M6" s="24"/>
      <c r="N6" s="24"/>
      <c r="O6" s="24"/>
      <c r="P6" s="107"/>
      <c r="Q6" s="107"/>
      <c r="R6" s="107"/>
      <c r="S6" s="33"/>
    </row>
    <row r="7" spans="1:19" ht="15" thickTop="1" x14ac:dyDescent="0.2">
      <c r="A7" s="6"/>
      <c r="B7" s="35"/>
      <c r="C7" s="6" t="s">
        <v>378</v>
      </c>
      <c r="D7" s="6" t="s">
        <v>491</v>
      </c>
      <c r="E7" s="37" t="s">
        <v>357</v>
      </c>
      <c r="F7" s="214" t="s">
        <v>377</v>
      </c>
      <c r="G7" s="6" t="s">
        <v>51</v>
      </c>
      <c r="H7" s="6"/>
      <c r="I7" s="6" t="s">
        <v>52</v>
      </c>
      <c r="J7" s="6"/>
      <c r="K7" s="36"/>
      <c r="L7" s="36"/>
      <c r="M7" s="36" t="s">
        <v>52</v>
      </c>
      <c r="N7" s="36" t="s">
        <v>52</v>
      </c>
      <c r="O7" s="6"/>
      <c r="P7" s="33"/>
      <c r="Q7" s="33"/>
      <c r="R7" s="33"/>
      <c r="S7" s="33"/>
    </row>
    <row r="8" spans="1:19" ht="16.2" x14ac:dyDescent="0.2">
      <c r="A8" s="37"/>
      <c r="B8" s="35"/>
      <c r="C8" s="6" t="s">
        <v>53</v>
      </c>
      <c r="D8" s="38" t="s">
        <v>154</v>
      </c>
      <c r="E8" s="6"/>
      <c r="F8" s="6"/>
      <c r="G8" s="6" t="s">
        <v>54</v>
      </c>
      <c r="H8" s="6"/>
      <c r="I8" s="6" t="s">
        <v>55</v>
      </c>
      <c r="J8" s="6"/>
      <c r="K8" s="38"/>
      <c r="L8" s="39"/>
      <c r="M8" s="38" t="s">
        <v>154</v>
      </c>
      <c r="N8" s="39"/>
      <c r="O8" s="41"/>
      <c r="P8" s="92"/>
      <c r="Q8" s="92"/>
      <c r="R8" s="92"/>
      <c r="S8" s="92"/>
    </row>
    <row r="9" spans="1:19" ht="13.5" customHeight="1" x14ac:dyDescent="0.2">
      <c r="A9" s="37"/>
      <c r="B9" s="35"/>
      <c r="C9" s="281"/>
      <c r="D9" s="6"/>
      <c r="E9" s="6"/>
      <c r="F9" s="6"/>
      <c r="G9" s="38"/>
      <c r="H9" s="6"/>
      <c r="I9" s="31" t="s">
        <v>56</v>
      </c>
      <c r="J9" s="31"/>
      <c r="K9" s="6"/>
      <c r="L9" s="6"/>
      <c r="M9" s="6"/>
      <c r="N9" s="40"/>
      <c r="O9" s="41"/>
      <c r="P9" s="92"/>
      <c r="Q9" s="92"/>
      <c r="R9" s="92"/>
      <c r="S9" s="92"/>
    </row>
    <row r="10" spans="1:19" x14ac:dyDescent="0.2">
      <c r="A10" s="6"/>
      <c r="B10" s="35"/>
      <c r="C10" s="281"/>
      <c r="D10" s="6"/>
      <c r="E10" s="6"/>
      <c r="F10" s="6"/>
      <c r="G10" s="6"/>
      <c r="H10" s="6"/>
      <c r="I10" s="42" t="s">
        <v>57</v>
      </c>
      <c r="J10" s="31"/>
      <c r="K10" s="6"/>
      <c r="L10" s="6"/>
      <c r="M10" s="6"/>
      <c r="N10" s="92"/>
      <c r="O10" s="92"/>
      <c r="P10" s="92"/>
      <c r="Q10" s="92"/>
    </row>
    <row r="11" spans="1:19" x14ac:dyDescent="0.2">
      <c r="A11" s="6"/>
      <c r="B11" s="35"/>
      <c r="C11" s="281"/>
      <c r="D11" s="6"/>
      <c r="E11" s="6"/>
      <c r="F11" s="6"/>
      <c r="G11" s="6"/>
      <c r="H11" s="6"/>
      <c r="I11" s="42" t="s">
        <v>58</v>
      </c>
      <c r="J11" s="31"/>
      <c r="K11" s="6"/>
      <c r="L11" s="6"/>
      <c r="M11" s="6"/>
      <c r="N11" s="6"/>
      <c r="O11" s="6"/>
      <c r="P11" s="6"/>
      <c r="Q11" s="6"/>
    </row>
    <row r="12" spans="1:19" ht="16.2" x14ac:dyDescent="0.2">
      <c r="A12" s="6"/>
      <c r="B12" s="35"/>
      <c r="C12" s="281"/>
      <c r="D12" s="38"/>
      <c r="E12" s="6"/>
      <c r="F12" s="6"/>
      <c r="G12" s="6"/>
      <c r="H12" s="6"/>
      <c r="I12" s="43" t="s">
        <v>59</v>
      </c>
      <c r="J12" s="6"/>
      <c r="K12" s="6"/>
      <c r="L12" s="6"/>
      <c r="M12" s="6"/>
      <c r="N12" s="6"/>
      <c r="O12" s="6"/>
      <c r="P12" s="6"/>
      <c r="Q12" s="6"/>
    </row>
    <row r="13" spans="1:19" ht="13.8" thickBot="1" x14ac:dyDescent="0.25">
      <c r="A13" s="6"/>
      <c r="B13" s="6"/>
      <c r="C13" s="6"/>
      <c r="D13" s="6"/>
      <c r="E13" s="6"/>
      <c r="F13" s="6"/>
      <c r="G13" s="6"/>
      <c r="H13" s="6"/>
      <c r="I13" s="43" t="s">
        <v>60</v>
      </c>
      <c r="J13" s="6"/>
      <c r="K13" s="6"/>
      <c r="L13" s="6"/>
      <c r="M13" s="6"/>
      <c r="N13" s="44"/>
      <c r="O13" s="44"/>
      <c r="P13" s="6"/>
      <c r="Q13" s="6"/>
      <c r="R13" s="6"/>
      <c r="S13" s="6"/>
    </row>
    <row r="14" spans="1:19" ht="13.8" thickTop="1" x14ac:dyDescent="0.2">
      <c r="A14" s="6"/>
      <c r="B14" s="6"/>
      <c r="C14" s="6"/>
      <c r="D14" s="216" t="s">
        <v>179</v>
      </c>
      <c r="E14" s="6"/>
      <c r="F14" s="6"/>
      <c r="G14" s="6"/>
      <c r="H14" s="6"/>
      <c r="I14" s="43" t="s">
        <v>61</v>
      </c>
      <c r="J14" s="6">
        <v>5</v>
      </c>
      <c r="K14" s="6"/>
      <c r="L14" s="6"/>
      <c r="M14" s="6"/>
      <c r="N14" s="6"/>
      <c r="O14" s="6"/>
      <c r="P14" s="6"/>
      <c r="Q14" s="6"/>
      <c r="R14" s="6"/>
      <c r="S14" s="6"/>
    </row>
    <row r="15" spans="1:19" x14ac:dyDescent="0.2">
      <c r="A15" s="35"/>
      <c r="B15" s="281"/>
      <c r="C15" s="6"/>
      <c r="D15" s="390" t="s">
        <v>721</v>
      </c>
      <c r="E15" s="6"/>
      <c r="F15" s="6"/>
      <c r="G15" s="6"/>
      <c r="H15" s="6"/>
      <c r="I15" s="43" t="s">
        <v>62</v>
      </c>
      <c r="J15" s="6"/>
      <c r="K15" s="6"/>
      <c r="L15" s="6"/>
      <c r="M15" s="6"/>
      <c r="N15" s="6"/>
      <c r="O15" s="6"/>
      <c r="P15" s="6"/>
      <c r="Q15" s="6"/>
      <c r="R15" s="6"/>
      <c r="S15" s="6"/>
    </row>
    <row r="16" spans="1:19" x14ac:dyDescent="0.2">
      <c r="A16" s="35"/>
      <c r="B16" s="281"/>
      <c r="C16" s="6"/>
      <c r="D16" s="390"/>
      <c r="E16" s="6"/>
      <c r="F16" s="6"/>
      <c r="G16" s="6"/>
      <c r="H16" s="6"/>
      <c r="I16" s="43" t="s">
        <v>63</v>
      </c>
      <c r="J16" s="6"/>
      <c r="K16" s="6"/>
      <c r="L16" s="6"/>
      <c r="M16" s="6"/>
      <c r="N16" s="6"/>
      <c r="O16" s="6"/>
      <c r="P16" s="6"/>
      <c r="Q16" s="6"/>
      <c r="R16" s="6"/>
      <c r="S16" s="6"/>
    </row>
    <row r="17" spans="1:19" ht="13.8" thickBot="1" x14ac:dyDescent="0.25">
      <c r="A17" s="35"/>
      <c r="B17" s="281"/>
      <c r="C17" s="6"/>
      <c r="D17" s="391"/>
      <c r="E17" s="6"/>
      <c r="F17" s="6"/>
      <c r="G17" s="6"/>
      <c r="H17" s="6"/>
      <c r="I17" s="43" t="s">
        <v>64</v>
      </c>
      <c r="J17" s="6"/>
      <c r="K17" s="6"/>
      <c r="L17" s="6"/>
      <c r="M17" s="6"/>
      <c r="N17" s="6"/>
      <c r="O17" s="6"/>
      <c r="P17" s="6"/>
      <c r="Q17" s="6"/>
      <c r="R17" s="6"/>
      <c r="S17" s="6"/>
    </row>
    <row r="18" spans="1:19" ht="13.8" thickTop="1" x14ac:dyDescent="0.2">
      <c r="A18" s="35"/>
      <c r="B18" s="281"/>
      <c r="C18" s="6"/>
      <c r="D18" s="6"/>
      <c r="E18" s="6"/>
      <c r="F18" s="6"/>
      <c r="G18" s="6"/>
      <c r="H18" s="6"/>
      <c r="I18" s="43" t="s">
        <v>65</v>
      </c>
      <c r="J18" s="6"/>
      <c r="K18" s="6"/>
      <c r="L18" s="6"/>
      <c r="M18" s="6"/>
      <c r="N18" s="6"/>
      <c r="O18" s="6"/>
      <c r="P18" s="6"/>
      <c r="Q18" s="6"/>
      <c r="R18" s="6"/>
      <c r="S18" s="6"/>
    </row>
    <row r="19" spans="1:19" x14ac:dyDescent="0.2">
      <c r="A19" s="35"/>
      <c r="B19" s="281"/>
      <c r="C19" s="6"/>
      <c r="D19" s="6"/>
      <c r="E19" s="6"/>
      <c r="F19" s="6"/>
      <c r="G19" s="6"/>
      <c r="H19" s="6"/>
      <c r="I19" s="43" t="s">
        <v>66</v>
      </c>
      <c r="J19" s="6"/>
      <c r="K19" s="6"/>
      <c r="L19" s="6"/>
      <c r="M19" s="6"/>
      <c r="N19" s="6"/>
      <c r="O19" s="6"/>
      <c r="P19" s="6"/>
      <c r="Q19" s="6"/>
      <c r="R19" s="6"/>
      <c r="S19" s="6"/>
    </row>
    <row r="20" spans="1:19" x14ac:dyDescent="0.2">
      <c r="A20" s="35"/>
      <c r="B20" s="281"/>
      <c r="C20" s="6"/>
      <c r="D20" s="6"/>
      <c r="E20" s="6"/>
      <c r="F20" s="6"/>
      <c r="G20" s="6"/>
      <c r="H20" s="6"/>
      <c r="I20" s="43" t="s">
        <v>67</v>
      </c>
      <c r="J20" s="6"/>
      <c r="K20" s="6"/>
      <c r="L20" s="6"/>
      <c r="M20" s="6"/>
      <c r="N20" s="6"/>
      <c r="O20" s="6"/>
      <c r="P20" s="6"/>
      <c r="Q20" s="6"/>
      <c r="R20" s="6"/>
      <c r="S20" s="6"/>
    </row>
    <row r="21" spans="1:19" x14ac:dyDescent="0.2">
      <c r="A21" s="6"/>
      <c r="B21" s="6"/>
      <c r="C21" s="6"/>
      <c r="D21" s="6"/>
      <c r="E21" s="6"/>
      <c r="F21" s="6"/>
      <c r="G21" s="6"/>
      <c r="H21" s="6"/>
      <c r="I21" s="43" t="s">
        <v>68</v>
      </c>
      <c r="J21" s="6"/>
      <c r="K21" s="6"/>
      <c r="L21" s="6"/>
      <c r="M21" s="6"/>
      <c r="N21" s="6"/>
      <c r="O21" s="6"/>
      <c r="P21" s="6"/>
      <c r="Q21" s="6"/>
      <c r="R21" s="6"/>
      <c r="S21" s="6"/>
    </row>
    <row r="22" spans="1:19" x14ac:dyDescent="0.2">
      <c r="A22" s="6"/>
      <c r="B22" s="6"/>
      <c r="C22" s="6"/>
      <c r="D22" s="6"/>
      <c r="E22" s="6"/>
      <c r="F22" s="6"/>
      <c r="G22" s="6"/>
      <c r="H22" s="6"/>
      <c r="I22" s="43" t="s">
        <v>69</v>
      </c>
      <c r="J22" s="6"/>
      <c r="K22" s="6"/>
      <c r="L22" s="6"/>
      <c r="M22" s="6"/>
      <c r="N22" s="6"/>
      <c r="O22" s="6"/>
      <c r="P22" s="6"/>
      <c r="Q22" s="6"/>
      <c r="R22" s="6"/>
      <c r="S22" s="6"/>
    </row>
    <row r="23" spans="1:19" x14ac:dyDescent="0.2">
      <c r="A23" s="6"/>
      <c r="B23" s="6"/>
      <c r="C23" s="6"/>
      <c r="D23" s="6"/>
      <c r="E23" s="6"/>
      <c r="F23" s="6"/>
      <c r="G23" s="6"/>
      <c r="H23" s="6"/>
      <c r="I23" s="43" t="s">
        <v>70</v>
      </c>
      <c r="J23" s="6"/>
      <c r="K23" s="6"/>
      <c r="L23" s="6"/>
      <c r="M23" s="6"/>
      <c r="N23" s="6"/>
      <c r="O23" s="6"/>
      <c r="P23" s="6"/>
      <c r="Q23" s="6"/>
      <c r="R23" s="6"/>
      <c r="S23" s="6"/>
    </row>
    <row r="24" spans="1:19" x14ac:dyDescent="0.2">
      <c r="A24" s="6"/>
      <c r="B24" s="6"/>
      <c r="C24" s="6"/>
      <c r="D24" s="6"/>
      <c r="E24" s="6"/>
      <c r="F24" s="6"/>
      <c r="G24" s="6"/>
      <c r="H24" s="6"/>
      <c r="I24" s="43" t="s">
        <v>71</v>
      </c>
      <c r="J24" s="6"/>
      <c r="K24" s="6"/>
      <c r="L24" s="6"/>
      <c r="M24" s="6"/>
      <c r="N24" s="6"/>
      <c r="O24" s="6"/>
      <c r="P24" s="6"/>
      <c r="Q24" s="6"/>
      <c r="R24" s="6"/>
      <c r="S24" s="6"/>
    </row>
    <row r="25" spans="1:19" x14ac:dyDescent="0.2">
      <c r="A25" s="6"/>
      <c r="B25" s="6"/>
      <c r="C25" s="6"/>
      <c r="D25" s="6"/>
      <c r="E25" s="6"/>
      <c r="F25" s="6"/>
      <c r="G25" s="6"/>
      <c r="H25" s="6"/>
      <c r="I25" s="43" t="s">
        <v>72</v>
      </c>
      <c r="J25" s="6"/>
      <c r="K25" s="6"/>
      <c r="L25" s="6"/>
      <c r="M25" s="6"/>
      <c r="N25" s="6"/>
      <c r="O25" s="6"/>
      <c r="P25" s="6"/>
      <c r="Q25" s="6"/>
      <c r="R25" s="6"/>
      <c r="S25" s="6"/>
    </row>
    <row r="26" spans="1:19" x14ac:dyDescent="0.2">
      <c r="A26" s="6"/>
      <c r="B26" s="6"/>
      <c r="C26" s="6"/>
      <c r="D26" s="6"/>
      <c r="E26" s="6"/>
      <c r="F26" s="6"/>
      <c r="G26" s="6"/>
      <c r="H26" s="6"/>
      <c r="I26" s="43" t="s">
        <v>73</v>
      </c>
      <c r="J26" s="6"/>
      <c r="K26" s="6"/>
      <c r="L26" s="6"/>
      <c r="M26" s="6"/>
      <c r="N26" s="6"/>
      <c r="O26" s="6"/>
      <c r="P26" s="6"/>
      <c r="Q26" s="6"/>
      <c r="R26" s="6"/>
      <c r="S26" s="6"/>
    </row>
    <row r="27" spans="1:19" x14ac:dyDescent="0.2">
      <c r="A27" s="6"/>
      <c r="B27" s="6"/>
      <c r="C27" s="6"/>
      <c r="D27" s="6"/>
      <c r="E27" s="6"/>
      <c r="F27" s="6"/>
      <c r="G27" s="6"/>
      <c r="H27" s="6"/>
      <c r="I27" s="43" t="s">
        <v>74</v>
      </c>
      <c r="J27" s="6"/>
      <c r="K27" s="6"/>
      <c r="L27" s="6"/>
      <c r="M27" s="6"/>
      <c r="N27" s="6"/>
      <c r="O27" s="6"/>
      <c r="P27" s="6"/>
      <c r="Q27" s="6"/>
      <c r="R27" s="6"/>
      <c r="S27" s="6"/>
    </row>
    <row r="28" spans="1:19" x14ac:dyDescent="0.2">
      <c r="A28" s="6"/>
      <c r="B28" s="6"/>
      <c r="C28" s="6"/>
      <c r="D28" s="6"/>
      <c r="E28" s="6"/>
      <c r="F28" s="6"/>
      <c r="G28" s="6"/>
      <c r="H28" s="6"/>
      <c r="I28" s="43" t="s">
        <v>75</v>
      </c>
      <c r="J28" s="6"/>
      <c r="K28" s="6"/>
      <c r="L28" s="6"/>
      <c r="M28" s="6"/>
      <c r="N28" s="6"/>
      <c r="O28" s="6"/>
      <c r="P28" s="6"/>
      <c r="Q28" s="6"/>
      <c r="R28" s="6"/>
      <c r="S28" s="6"/>
    </row>
    <row r="29" spans="1:19" x14ac:dyDescent="0.2">
      <c r="A29" s="6"/>
      <c r="B29" s="6"/>
      <c r="C29" s="6"/>
      <c r="D29" s="6"/>
      <c r="E29" s="6"/>
      <c r="F29" s="6"/>
      <c r="G29" s="6"/>
      <c r="H29" s="6"/>
      <c r="I29" s="43" t="s">
        <v>76</v>
      </c>
      <c r="J29" s="6"/>
      <c r="K29" s="6"/>
      <c r="L29" s="6"/>
      <c r="M29" s="6"/>
      <c r="N29" s="6"/>
      <c r="O29" s="6"/>
      <c r="P29" s="6"/>
      <c r="Q29" s="6"/>
      <c r="R29" s="6"/>
      <c r="S29" s="6"/>
    </row>
    <row r="30" spans="1:19" x14ac:dyDescent="0.2">
      <c r="A30" s="6"/>
      <c r="B30" s="6"/>
      <c r="C30" s="6"/>
      <c r="D30" s="6"/>
      <c r="E30" s="6"/>
      <c r="F30" s="6"/>
      <c r="G30" s="6"/>
      <c r="H30" s="6"/>
      <c r="I30" s="43" t="s">
        <v>77</v>
      </c>
      <c r="J30" s="6"/>
      <c r="K30" s="6"/>
      <c r="L30" s="6"/>
      <c r="M30" s="6"/>
      <c r="N30" s="6"/>
      <c r="O30" s="6"/>
      <c r="P30" s="6"/>
      <c r="Q30" s="6"/>
      <c r="R30" s="6"/>
      <c r="S30" s="6"/>
    </row>
    <row r="31" spans="1:19" x14ac:dyDescent="0.2">
      <c r="A31" s="6"/>
      <c r="B31" s="6"/>
      <c r="C31" s="6"/>
      <c r="D31" s="6"/>
      <c r="E31" s="6"/>
      <c r="F31" s="6"/>
      <c r="G31" s="6"/>
      <c r="H31" s="6"/>
      <c r="I31" s="43" t="s">
        <v>78</v>
      </c>
      <c r="J31" s="6"/>
      <c r="K31" s="6"/>
      <c r="L31" s="6"/>
      <c r="M31" s="6"/>
      <c r="N31" s="6"/>
      <c r="O31" s="6"/>
      <c r="P31" s="6"/>
      <c r="Q31" s="6"/>
      <c r="R31" s="6"/>
      <c r="S31" s="6"/>
    </row>
    <row r="32" spans="1:19" x14ac:dyDescent="0.2">
      <c r="A32" s="6"/>
      <c r="B32" s="6"/>
      <c r="C32" s="6"/>
      <c r="D32" s="6"/>
      <c r="E32" s="6"/>
      <c r="F32" s="6"/>
      <c r="G32" s="6"/>
      <c r="H32" s="6"/>
      <c r="I32" s="43" t="s">
        <v>79</v>
      </c>
      <c r="J32" s="6"/>
      <c r="K32" s="6"/>
      <c r="L32" s="6"/>
      <c r="M32" s="6"/>
      <c r="N32" s="6"/>
      <c r="O32" s="6"/>
      <c r="P32" s="6"/>
      <c r="Q32" s="6"/>
      <c r="R32" s="6"/>
      <c r="S32" s="6"/>
    </row>
    <row r="33" spans="1:33" x14ac:dyDescent="0.2">
      <c r="A33" s="6"/>
      <c r="B33" s="6"/>
      <c r="C33" s="6"/>
      <c r="D33" s="6"/>
      <c r="E33" s="6"/>
      <c r="F33" s="6"/>
      <c r="G33" s="6"/>
      <c r="H33" s="6"/>
      <c r="I33" s="43" t="s">
        <v>80</v>
      </c>
      <c r="J33" s="6"/>
      <c r="K33" s="6"/>
      <c r="L33" s="6"/>
      <c r="M33" s="6"/>
      <c r="N33" s="6"/>
      <c r="O33" s="6"/>
      <c r="P33" s="6"/>
      <c r="Q33" s="6"/>
      <c r="R33" s="6"/>
      <c r="S33" s="6"/>
    </row>
    <row r="34" spans="1:33" x14ac:dyDescent="0.2">
      <c r="A34" s="6"/>
      <c r="B34" s="6"/>
      <c r="C34" s="6"/>
      <c r="D34" s="6"/>
      <c r="E34" s="6"/>
      <c r="F34" s="6"/>
      <c r="G34" s="6"/>
      <c r="H34" s="6"/>
      <c r="I34" s="43" t="s">
        <v>81</v>
      </c>
      <c r="J34" s="6"/>
      <c r="K34" s="6"/>
      <c r="L34" s="6"/>
      <c r="M34" s="6"/>
      <c r="N34" s="6"/>
      <c r="O34" s="6"/>
      <c r="P34" s="6"/>
      <c r="Q34" s="6"/>
      <c r="R34" s="6"/>
      <c r="S34" s="6"/>
    </row>
    <row r="35" spans="1:33" x14ac:dyDescent="0.2">
      <c r="A35" s="6"/>
      <c r="B35" s="6"/>
      <c r="C35" s="6"/>
      <c r="D35" s="6"/>
      <c r="E35" s="6"/>
      <c r="F35" s="6"/>
      <c r="G35" s="6"/>
      <c r="H35" s="6"/>
      <c r="I35" s="43" t="s">
        <v>82</v>
      </c>
      <c r="J35" s="6"/>
      <c r="K35" s="6"/>
      <c r="L35" s="6"/>
      <c r="M35" s="6"/>
      <c r="N35" s="6"/>
      <c r="O35" s="6"/>
      <c r="P35" s="6"/>
      <c r="Q35" s="6"/>
      <c r="R35" s="6"/>
      <c r="S35" s="6"/>
    </row>
    <row r="36" spans="1:33" x14ac:dyDescent="0.2">
      <c r="A36" s="6"/>
      <c r="B36" s="6"/>
      <c r="C36" s="6"/>
      <c r="D36" s="6"/>
      <c r="E36" s="6"/>
      <c r="F36" s="6"/>
      <c r="G36" s="6"/>
      <c r="H36" s="6"/>
      <c r="I36" s="43" t="s">
        <v>83</v>
      </c>
      <c r="J36" s="6"/>
      <c r="K36" s="6"/>
      <c r="L36" s="6"/>
      <c r="M36" s="6"/>
      <c r="N36" s="6"/>
      <c r="O36" s="6"/>
      <c r="P36" s="6"/>
      <c r="Q36" s="6"/>
      <c r="R36" s="6"/>
      <c r="S36" s="6"/>
    </row>
    <row r="37" spans="1:33" x14ac:dyDescent="0.2">
      <c r="A37" s="6"/>
      <c r="B37" s="6"/>
      <c r="C37" s="6"/>
      <c r="D37" s="6"/>
      <c r="E37" s="6"/>
      <c r="F37" s="6"/>
      <c r="G37" s="6"/>
      <c r="H37" s="6"/>
      <c r="I37" s="43" t="s">
        <v>84</v>
      </c>
      <c r="J37" s="6"/>
      <c r="K37" s="6"/>
      <c r="L37" s="6"/>
      <c r="M37" s="6"/>
      <c r="N37" s="6"/>
      <c r="O37" s="6"/>
      <c r="P37" s="6"/>
      <c r="Q37" s="6"/>
      <c r="R37" s="6"/>
      <c r="S37" s="6"/>
    </row>
    <row r="38" spans="1:33" x14ac:dyDescent="0.2">
      <c r="A38" s="6"/>
      <c r="B38" s="6"/>
      <c r="C38" s="6"/>
      <c r="D38" s="6"/>
      <c r="E38" s="6"/>
      <c r="F38" s="6"/>
      <c r="G38" s="6"/>
      <c r="H38" s="6"/>
      <c r="I38" s="43" t="s">
        <v>85</v>
      </c>
      <c r="J38" s="6"/>
      <c r="K38" s="6"/>
      <c r="L38" s="6"/>
      <c r="M38" s="6"/>
      <c r="N38" s="6"/>
      <c r="O38" s="6"/>
      <c r="P38" s="6"/>
      <c r="Q38" s="6"/>
      <c r="R38" s="6"/>
      <c r="S38" s="6"/>
      <c r="AG38" t="s">
        <v>721</v>
      </c>
    </row>
    <row r="39" spans="1:33" x14ac:dyDescent="0.2">
      <c r="A39" s="6"/>
      <c r="B39" s="6"/>
      <c r="C39" s="6"/>
      <c r="D39" s="6"/>
      <c r="E39" s="6"/>
      <c r="F39" s="6"/>
      <c r="G39" s="6"/>
      <c r="H39" s="6"/>
      <c r="I39" s="43" t="s">
        <v>86</v>
      </c>
      <c r="J39" s="6"/>
      <c r="K39" s="6"/>
      <c r="L39" s="6"/>
      <c r="M39" s="6"/>
      <c r="N39" s="6"/>
      <c r="O39" s="6"/>
      <c r="P39" s="6"/>
      <c r="Q39" s="6"/>
      <c r="R39" s="6"/>
      <c r="S39" s="6"/>
      <c r="AG39" t="s">
        <v>732</v>
      </c>
    </row>
    <row r="40" spans="1:33" x14ac:dyDescent="0.2">
      <c r="A40" s="6"/>
      <c r="B40" s="6"/>
      <c r="C40" s="6"/>
      <c r="D40" s="6"/>
      <c r="E40" s="6"/>
      <c r="F40" s="6"/>
      <c r="G40" s="6"/>
      <c r="H40" s="6"/>
      <c r="I40" s="43" t="s">
        <v>87</v>
      </c>
      <c r="J40" s="6"/>
      <c r="K40" s="6"/>
      <c r="L40" s="6"/>
      <c r="M40" s="6"/>
      <c r="N40" s="6"/>
      <c r="O40" s="6"/>
      <c r="P40" s="6"/>
      <c r="Q40" s="6"/>
      <c r="R40" s="6"/>
      <c r="S40" s="6"/>
    </row>
    <row r="41" spans="1:33" x14ac:dyDescent="0.2">
      <c r="A41" s="6"/>
      <c r="B41" s="6"/>
      <c r="C41" s="6"/>
      <c r="D41" s="6"/>
      <c r="E41" s="6"/>
      <c r="F41" s="6"/>
      <c r="G41" s="6"/>
      <c r="H41" s="6"/>
      <c r="I41" s="43" t="s">
        <v>88</v>
      </c>
      <c r="J41" s="6"/>
      <c r="K41" s="6"/>
      <c r="L41" s="6"/>
      <c r="M41" s="6"/>
      <c r="N41" s="6"/>
      <c r="O41" s="6"/>
      <c r="P41" s="6"/>
      <c r="Q41" s="6"/>
      <c r="R41" s="6"/>
      <c r="S41" s="6"/>
    </row>
    <row r="42" spans="1:33" x14ac:dyDescent="0.2">
      <c r="A42" s="6"/>
      <c r="B42" s="6"/>
      <c r="C42" s="6"/>
      <c r="D42" s="6"/>
      <c r="E42" s="6"/>
      <c r="F42" s="6"/>
      <c r="G42" s="6"/>
      <c r="H42" s="6"/>
      <c r="I42" s="43" t="s">
        <v>89</v>
      </c>
      <c r="J42" s="6"/>
      <c r="K42" s="6"/>
      <c r="L42" s="6"/>
      <c r="M42" s="6"/>
      <c r="N42" s="6"/>
      <c r="O42" s="6"/>
      <c r="P42" s="6"/>
      <c r="Q42" s="6"/>
      <c r="R42" s="6"/>
      <c r="S42" s="6"/>
    </row>
    <row r="43" spans="1:33" x14ac:dyDescent="0.2">
      <c r="A43" s="6"/>
      <c r="B43" s="6"/>
      <c r="C43" s="6"/>
      <c r="D43" s="6"/>
      <c r="E43" s="6"/>
      <c r="F43" s="6"/>
      <c r="G43" s="6"/>
      <c r="H43" s="6"/>
      <c r="I43" s="43" t="s">
        <v>90</v>
      </c>
      <c r="J43" s="6"/>
      <c r="K43" s="6"/>
      <c r="L43" s="6"/>
      <c r="M43" s="6"/>
      <c r="N43" s="6"/>
      <c r="O43" s="6"/>
      <c r="P43" s="6"/>
      <c r="Q43" s="6"/>
      <c r="R43" s="6"/>
      <c r="S43" s="6"/>
    </row>
    <row r="44" spans="1:33" x14ac:dyDescent="0.2">
      <c r="A44" s="6"/>
      <c r="B44" s="6"/>
      <c r="C44" s="6"/>
      <c r="D44" s="6"/>
      <c r="E44" s="6"/>
      <c r="F44" s="6"/>
      <c r="G44" s="6"/>
      <c r="H44" s="6"/>
      <c r="I44" s="43" t="s">
        <v>91</v>
      </c>
      <c r="J44" s="6"/>
      <c r="K44" s="6"/>
      <c r="L44" s="6"/>
      <c r="M44" s="6"/>
      <c r="N44" s="6"/>
      <c r="O44" s="6"/>
      <c r="P44" s="6"/>
      <c r="Q44" s="6"/>
      <c r="R44" s="6"/>
      <c r="S44" s="6"/>
    </row>
    <row r="45" spans="1:33" ht="14.4" x14ac:dyDescent="0.2">
      <c r="A45" s="6"/>
      <c r="B45" s="6"/>
      <c r="C45" s="45"/>
      <c r="D45" s="6"/>
      <c r="E45" s="6"/>
      <c r="F45" s="6"/>
      <c r="G45" s="6"/>
      <c r="H45" s="6"/>
      <c r="I45" s="43" t="s">
        <v>92</v>
      </c>
      <c r="J45" s="6"/>
      <c r="K45" s="6"/>
      <c r="L45" s="6"/>
      <c r="M45" s="6"/>
      <c r="N45" s="6"/>
      <c r="O45" s="6"/>
      <c r="P45" s="6"/>
      <c r="Q45" s="6"/>
      <c r="R45" s="6"/>
      <c r="S45" s="6"/>
    </row>
    <row r="46" spans="1:33" ht="14.4" x14ac:dyDescent="0.2">
      <c r="A46" s="6"/>
      <c r="B46" s="6"/>
      <c r="C46" s="45"/>
      <c r="D46" s="6"/>
      <c r="E46" s="6"/>
      <c r="F46" s="6"/>
      <c r="G46" s="6"/>
      <c r="H46" s="6"/>
      <c r="I46" s="43" t="s">
        <v>93</v>
      </c>
      <c r="J46" s="6"/>
      <c r="K46" s="6"/>
      <c r="L46" s="6"/>
      <c r="M46" s="6"/>
      <c r="N46" s="6"/>
      <c r="O46" s="6"/>
      <c r="P46" s="6"/>
      <c r="Q46" s="6"/>
      <c r="R46" s="6"/>
      <c r="S46" s="6"/>
    </row>
    <row r="47" spans="1:33" ht="14.4" x14ac:dyDescent="0.2">
      <c r="A47" s="6"/>
      <c r="B47" s="6"/>
      <c r="C47" s="45"/>
      <c r="D47" s="6"/>
      <c r="E47" s="6"/>
      <c r="F47" s="6"/>
      <c r="G47" s="6"/>
      <c r="H47" s="6"/>
      <c r="I47" s="43" t="s">
        <v>94</v>
      </c>
      <c r="J47" s="6"/>
      <c r="K47" s="6"/>
      <c r="L47" s="6"/>
      <c r="M47" s="6"/>
      <c r="N47" s="6"/>
      <c r="O47" s="6"/>
      <c r="P47" s="6"/>
      <c r="Q47" s="6"/>
      <c r="R47" s="6"/>
      <c r="S47" s="6"/>
    </row>
    <row r="48" spans="1:33" ht="14.4" x14ac:dyDescent="0.2">
      <c r="A48" s="6"/>
      <c r="B48" s="6"/>
      <c r="C48" s="45"/>
      <c r="D48" s="6"/>
      <c r="E48" s="6"/>
      <c r="F48" s="6"/>
      <c r="G48" s="6"/>
      <c r="H48" s="6"/>
      <c r="I48" s="43" t="s">
        <v>95</v>
      </c>
      <c r="J48" s="6"/>
      <c r="K48" s="6"/>
      <c r="L48" s="6"/>
      <c r="M48" s="6"/>
      <c r="N48" s="6"/>
      <c r="O48" s="6"/>
      <c r="P48" s="6"/>
      <c r="Q48" s="6"/>
      <c r="R48" s="6"/>
      <c r="S48" s="6"/>
    </row>
    <row r="49" spans="1:19" ht="14.4" x14ac:dyDescent="0.2">
      <c r="A49" s="6"/>
      <c r="B49" s="6"/>
      <c r="C49" s="45"/>
      <c r="D49" s="6"/>
      <c r="E49" s="6"/>
      <c r="F49" s="6"/>
      <c r="G49" s="6"/>
      <c r="H49" s="6"/>
      <c r="I49" s="43" t="s">
        <v>96</v>
      </c>
      <c r="J49" s="6"/>
      <c r="K49" s="6"/>
      <c r="L49" s="6"/>
      <c r="M49" s="6"/>
      <c r="N49" s="6"/>
      <c r="O49" s="6"/>
      <c r="P49" s="6"/>
      <c r="Q49" s="6"/>
      <c r="R49" s="6"/>
      <c r="S49" s="6"/>
    </row>
    <row r="50" spans="1:19" ht="14.4" x14ac:dyDescent="0.2">
      <c r="A50" s="6"/>
      <c r="B50" s="6"/>
      <c r="C50" s="45"/>
      <c r="D50" s="6"/>
      <c r="E50" s="6"/>
      <c r="F50" s="6"/>
      <c r="G50" s="6"/>
      <c r="H50" s="6"/>
      <c r="I50" s="43" t="s">
        <v>97</v>
      </c>
      <c r="J50" s="6"/>
      <c r="K50" s="6"/>
      <c r="L50" s="6"/>
      <c r="M50" s="6"/>
      <c r="N50" s="6"/>
      <c r="O50" s="6"/>
      <c r="P50" s="6"/>
      <c r="Q50" s="6"/>
      <c r="R50" s="6"/>
      <c r="S50" s="6"/>
    </row>
    <row r="51" spans="1:19" ht="14.4" x14ac:dyDescent="0.2">
      <c r="A51" s="6"/>
      <c r="B51" s="6"/>
      <c r="C51" s="45"/>
      <c r="D51" s="6"/>
      <c r="E51" s="6"/>
      <c r="F51" s="6"/>
      <c r="G51" s="6"/>
      <c r="H51" s="6"/>
      <c r="I51" s="43" t="s">
        <v>98</v>
      </c>
      <c r="J51" s="6"/>
      <c r="K51" s="6"/>
      <c r="L51" s="6"/>
      <c r="M51" s="6"/>
      <c r="N51" s="6"/>
      <c r="O51" s="6"/>
      <c r="P51" s="6"/>
      <c r="Q51" s="6"/>
      <c r="R51" s="6"/>
      <c r="S51" s="6"/>
    </row>
    <row r="52" spans="1:19" ht="14.4" x14ac:dyDescent="0.2">
      <c r="A52" s="6"/>
      <c r="B52" s="6"/>
      <c r="C52" s="45"/>
      <c r="D52" s="6"/>
      <c r="E52" s="6"/>
      <c r="F52" s="6"/>
      <c r="G52" s="6"/>
      <c r="H52" s="6"/>
      <c r="I52" s="43" t="s">
        <v>99</v>
      </c>
      <c r="J52" s="6"/>
      <c r="K52" s="6"/>
      <c r="L52" s="6"/>
      <c r="M52" s="6"/>
      <c r="N52" s="6"/>
      <c r="O52" s="6"/>
      <c r="P52" s="6"/>
      <c r="Q52" s="6"/>
      <c r="R52" s="6"/>
      <c r="S52" s="6"/>
    </row>
    <row r="53" spans="1:19" ht="14.4" x14ac:dyDescent="0.2">
      <c r="A53" s="6"/>
      <c r="B53" s="6"/>
      <c r="C53" s="45"/>
      <c r="D53" s="6"/>
      <c r="E53" s="6"/>
      <c r="F53" s="6"/>
      <c r="G53" s="6"/>
      <c r="H53" s="6"/>
      <c r="I53" s="43" t="s">
        <v>100</v>
      </c>
      <c r="J53" s="6"/>
      <c r="K53" s="6"/>
      <c r="L53" s="6"/>
      <c r="M53" s="6"/>
      <c r="N53" s="6"/>
      <c r="O53" s="6"/>
      <c r="P53" s="6"/>
      <c r="Q53" s="6"/>
      <c r="R53" s="6"/>
      <c r="S53" s="6"/>
    </row>
    <row r="54" spans="1:19" ht="14.4" x14ac:dyDescent="0.2">
      <c r="A54" s="6"/>
      <c r="B54" s="6"/>
      <c r="C54" s="45"/>
      <c r="D54" s="6"/>
      <c r="E54" s="6"/>
      <c r="F54" s="6"/>
      <c r="G54" s="6"/>
      <c r="H54" s="6"/>
      <c r="I54" s="43" t="s">
        <v>101</v>
      </c>
      <c r="J54" s="6"/>
      <c r="K54" s="6"/>
      <c r="L54" s="6"/>
      <c r="M54" s="6"/>
      <c r="N54" s="6"/>
      <c r="O54" s="6"/>
      <c r="P54" s="6"/>
      <c r="Q54" s="6"/>
      <c r="R54" s="6"/>
      <c r="S54" s="6"/>
    </row>
    <row r="55" spans="1:19" ht="14.4" x14ac:dyDescent="0.2">
      <c r="A55" s="6"/>
      <c r="B55" s="6"/>
      <c r="C55" s="45"/>
      <c r="D55" s="6"/>
      <c r="E55" s="6"/>
      <c r="F55" s="6"/>
      <c r="G55" s="6"/>
      <c r="H55" s="6"/>
      <c r="I55" s="43" t="s">
        <v>102</v>
      </c>
      <c r="J55" s="6"/>
      <c r="K55" s="6"/>
      <c r="L55" s="6"/>
      <c r="M55" s="6"/>
      <c r="N55" s="6"/>
      <c r="O55" s="6"/>
      <c r="P55" s="6"/>
      <c r="Q55" s="6"/>
      <c r="R55" s="6"/>
      <c r="S55" s="6"/>
    </row>
    <row r="56" spans="1:19" ht="14.4" x14ac:dyDescent="0.2">
      <c r="A56" s="6"/>
      <c r="B56" s="6"/>
      <c r="C56" s="45"/>
      <c r="D56" s="6"/>
      <c r="E56" s="6"/>
      <c r="F56" s="6"/>
      <c r="G56" s="6"/>
      <c r="H56" s="6"/>
      <c r="I56" s="43"/>
      <c r="J56" s="6"/>
      <c r="K56" s="6"/>
      <c r="L56" s="6"/>
      <c r="M56" s="6"/>
      <c r="N56" s="6"/>
      <c r="O56" s="6"/>
      <c r="P56" s="6"/>
      <c r="Q56" s="6"/>
      <c r="R56" s="6"/>
      <c r="S56" s="6"/>
    </row>
    <row r="57" spans="1:19" ht="14.4" x14ac:dyDescent="0.2">
      <c r="A57" s="6"/>
      <c r="B57" s="6"/>
      <c r="C57" s="45"/>
      <c r="D57" s="6"/>
      <c r="E57" s="6"/>
      <c r="F57" s="6"/>
      <c r="G57" s="6"/>
      <c r="H57" s="6"/>
      <c r="I57" s="43"/>
      <c r="J57" s="6"/>
      <c r="K57" s="6"/>
      <c r="L57" s="6"/>
      <c r="M57" s="6"/>
      <c r="N57" s="6"/>
      <c r="O57" s="6"/>
      <c r="P57" s="6"/>
      <c r="Q57" s="6"/>
      <c r="R57" s="6"/>
      <c r="S57" s="6"/>
    </row>
    <row r="58" spans="1:19" ht="14.4" x14ac:dyDescent="0.2">
      <c r="A58" s="6"/>
      <c r="B58" s="6"/>
      <c r="C58" s="45"/>
      <c r="D58" s="6"/>
      <c r="E58" s="6"/>
      <c r="F58" s="6"/>
      <c r="G58" s="6"/>
      <c r="H58" s="6"/>
      <c r="I58" s="43"/>
      <c r="J58" s="6"/>
      <c r="K58" s="6"/>
      <c r="L58" s="6"/>
      <c r="M58" s="6"/>
      <c r="N58" s="6"/>
      <c r="O58" s="6"/>
      <c r="P58" s="6"/>
      <c r="Q58" s="6"/>
      <c r="R58" s="6"/>
      <c r="S58" s="6"/>
    </row>
    <row r="59" spans="1:19" ht="14.4" x14ac:dyDescent="0.2">
      <c r="A59" s="6"/>
      <c r="B59" s="6"/>
      <c r="C59" s="45"/>
      <c r="D59" s="6"/>
      <c r="E59" s="6"/>
      <c r="F59" s="6"/>
      <c r="G59" s="6"/>
      <c r="H59" s="6"/>
      <c r="I59" s="43"/>
      <c r="J59" s="6"/>
      <c r="K59" s="6"/>
      <c r="L59" s="6"/>
      <c r="M59" s="6"/>
      <c r="N59" s="6"/>
      <c r="O59" s="6"/>
      <c r="P59" s="6"/>
      <c r="Q59" s="6"/>
      <c r="R59" s="6"/>
      <c r="S59" s="6"/>
    </row>
    <row r="60" spans="1:19" ht="14.4" x14ac:dyDescent="0.2">
      <c r="A60" s="6"/>
      <c r="B60" s="6"/>
      <c r="C60" s="45"/>
      <c r="D60" s="6"/>
      <c r="E60" s="6"/>
      <c r="F60" s="6"/>
      <c r="G60" s="6"/>
      <c r="H60" s="6"/>
      <c r="I60" s="43"/>
      <c r="J60" s="6"/>
      <c r="K60" s="6"/>
      <c r="L60" s="6"/>
      <c r="M60" s="6"/>
      <c r="N60" s="6"/>
      <c r="O60" s="6"/>
      <c r="P60" s="6"/>
      <c r="Q60" s="6"/>
      <c r="R60" s="6"/>
      <c r="S60" s="6"/>
    </row>
    <row r="61" spans="1:19" ht="14.4" x14ac:dyDescent="0.2">
      <c r="A61" s="6"/>
      <c r="B61" s="6"/>
      <c r="C61" s="45"/>
      <c r="D61" s="6"/>
      <c r="E61" s="6"/>
      <c r="F61" s="6"/>
      <c r="G61" s="6"/>
      <c r="H61" s="6"/>
      <c r="I61" s="43"/>
      <c r="J61" s="6"/>
      <c r="K61" s="6"/>
      <c r="L61" s="6"/>
      <c r="M61" s="6"/>
      <c r="N61" s="6"/>
      <c r="O61" s="6"/>
      <c r="P61" s="6"/>
      <c r="Q61" s="6"/>
      <c r="R61" s="6"/>
      <c r="S61" s="6"/>
    </row>
    <row r="62" spans="1:19" ht="14.4" x14ac:dyDescent="0.2">
      <c r="A62" s="6"/>
      <c r="B62" s="6"/>
      <c r="C62" s="45"/>
      <c r="D62" s="6"/>
      <c r="E62" s="6"/>
      <c r="F62" s="6"/>
      <c r="G62" s="6"/>
      <c r="H62" s="6"/>
      <c r="I62" s="43"/>
      <c r="J62" s="6"/>
      <c r="K62" s="6"/>
      <c r="L62" s="6"/>
      <c r="M62" s="6"/>
      <c r="N62" s="6"/>
      <c r="O62" s="6"/>
      <c r="P62" s="6"/>
      <c r="Q62" s="6"/>
      <c r="R62" s="6"/>
      <c r="S62" s="6"/>
    </row>
    <row r="63" spans="1:19" ht="14.4" x14ac:dyDescent="0.2">
      <c r="A63" s="6"/>
      <c r="B63" s="6"/>
      <c r="C63" s="45"/>
      <c r="D63" s="6"/>
      <c r="E63" s="6"/>
      <c r="F63" s="6"/>
      <c r="G63" s="6"/>
      <c r="H63" s="6"/>
      <c r="I63" s="43"/>
      <c r="J63" s="6"/>
      <c r="K63" s="6"/>
      <c r="L63" s="6"/>
      <c r="M63" s="6"/>
      <c r="N63" s="6"/>
      <c r="O63" s="6"/>
      <c r="P63" s="6"/>
      <c r="Q63" s="6"/>
      <c r="R63" s="6"/>
      <c r="S63" s="6"/>
    </row>
    <row r="64" spans="1:19" ht="14.4" x14ac:dyDescent="0.2">
      <c r="A64" s="6"/>
      <c r="B64" s="6"/>
      <c r="C64" s="45"/>
      <c r="D64" s="6"/>
      <c r="E64" s="6"/>
      <c r="F64" s="6"/>
      <c r="G64" s="6"/>
      <c r="H64" s="6"/>
      <c r="I64" s="43"/>
      <c r="J64" s="6"/>
      <c r="K64" s="6"/>
      <c r="L64" s="6"/>
      <c r="M64" s="6"/>
      <c r="N64" s="6"/>
      <c r="O64" s="6"/>
      <c r="P64" s="6"/>
      <c r="Q64" s="6"/>
      <c r="R64" s="6"/>
      <c r="S64" s="6"/>
    </row>
    <row r="65" spans="1:19" ht="14.4" x14ac:dyDescent="0.2">
      <c r="A65" s="6"/>
      <c r="B65" s="6"/>
      <c r="C65" s="45"/>
      <c r="D65" s="6"/>
      <c r="E65" s="6"/>
      <c r="F65" s="6"/>
      <c r="G65" s="6"/>
      <c r="H65" s="6"/>
      <c r="I65" s="6"/>
      <c r="J65" s="6"/>
      <c r="K65" s="6"/>
      <c r="L65" s="6"/>
      <c r="M65" s="6"/>
      <c r="N65" s="6"/>
      <c r="O65" s="6"/>
      <c r="P65" s="6"/>
      <c r="Q65" s="6"/>
      <c r="R65" s="6"/>
      <c r="S65" s="6"/>
    </row>
    <row r="66" spans="1:19" ht="14.4" x14ac:dyDescent="0.2">
      <c r="A66" s="6"/>
      <c r="B66" s="6"/>
      <c r="C66" s="45"/>
      <c r="D66" s="6"/>
      <c r="E66" s="6"/>
      <c r="F66" s="6"/>
      <c r="G66" s="6"/>
      <c r="H66" s="6"/>
      <c r="I66" s="6"/>
      <c r="J66" s="6"/>
      <c r="K66" s="6"/>
      <c r="L66" s="6"/>
      <c r="M66" s="6"/>
      <c r="N66" s="6"/>
      <c r="O66" s="6"/>
      <c r="P66" s="6"/>
      <c r="Q66" s="6"/>
      <c r="R66" s="6"/>
      <c r="S66" s="6"/>
    </row>
    <row r="67" spans="1:19" ht="14.4" x14ac:dyDescent="0.2">
      <c r="A67" s="6"/>
      <c r="B67" s="6"/>
      <c r="C67" s="45"/>
      <c r="D67" s="6"/>
      <c r="E67" s="6"/>
      <c r="F67" s="6"/>
      <c r="G67" s="6"/>
      <c r="H67" s="6"/>
      <c r="I67" s="6"/>
      <c r="J67" s="6"/>
      <c r="K67" s="6"/>
      <c r="L67" s="6"/>
      <c r="M67" s="6"/>
      <c r="N67" s="6"/>
      <c r="O67" s="6"/>
      <c r="P67" s="6"/>
      <c r="Q67" s="6"/>
      <c r="R67" s="6"/>
      <c r="S67" s="6"/>
    </row>
    <row r="68" spans="1:19" ht="14.4" x14ac:dyDescent="0.2">
      <c r="A68" s="6"/>
      <c r="B68" s="6"/>
      <c r="C68" s="45"/>
      <c r="D68" s="6"/>
      <c r="E68" s="6"/>
      <c r="F68" s="6"/>
      <c r="G68" s="6"/>
      <c r="H68" s="6"/>
      <c r="I68" s="6"/>
      <c r="J68" s="6"/>
      <c r="K68" s="6"/>
      <c r="L68" s="6"/>
      <c r="M68" s="6"/>
      <c r="N68" s="6"/>
      <c r="O68" s="6"/>
      <c r="P68" s="6"/>
      <c r="Q68" s="6"/>
      <c r="R68" s="6"/>
      <c r="S68" s="6"/>
    </row>
    <row r="69" spans="1:19" ht="14.4" x14ac:dyDescent="0.2">
      <c r="A69" s="6"/>
      <c r="B69" s="6"/>
      <c r="C69" s="45"/>
      <c r="D69" s="6"/>
      <c r="E69" s="6"/>
      <c r="F69" s="6"/>
      <c r="G69" s="6"/>
      <c r="H69" s="6"/>
      <c r="I69" s="6"/>
      <c r="J69" s="6"/>
      <c r="K69" s="6"/>
      <c r="L69" s="6"/>
      <c r="M69" s="6"/>
      <c r="N69" s="6"/>
      <c r="O69" s="6"/>
      <c r="P69" s="6"/>
      <c r="Q69" s="6"/>
      <c r="R69" s="6"/>
      <c r="S69" s="6"/>
    </row>
    <row r="70" spans="1:19" ht="14.4" x14ac:dyDescent="0.2">
      <c r="A70" s="6"/>
      <c r="B70" s="6"/>
      <c r="C70" s="45"/>
      <c r="D70" s="6"/>
      <c r="E70" s="6"/>
      <c r="F70" s="6"/>
      <c r="G70" s="6"/>
      <c r="H70" s="6"/>
      <c r="I70" s="6"/>
      <c r="J70" s="6"/>
      <c r="K70" s="6"/>
      <c r="L70" s="6"/>
      <c r="M70" s="6"/>
      <c r="N70" s="6"/>
      <c r="O70" s="6"/>
      <c r="P70" s="6"/>
      <c r="Q70" s="6"/>
      <c r="R70" s="6"/>
      <c r="S70" s="6"/>
    </row>
    <row r="71" spans="1:19" ht="14.4" x14ac:dyDescent="0.2">
      <c r="A71" s="6"/>
      <c r="B71" s="6"/>
      <c r="C71" s="45"/>
      <c r="D71" s="6"/>
      <c r="E71" s="6"/>
      <c r="F71" s="6"/>
      <c r="G71" s="6"/>
      <c r="H71" s="6"/>
      <c r="I71" s="6"/>
      <c r="J71" s="6"/>
      <c r="K71" s="6"/>
      <c r="L71" s="6"/>
      <c r="M71" s="6"/>
      <c r="N71" s="6"/>
      <c r="O71" s="6"/>
      <c r="P71" s="6"/>
      <c r="Q71" s="6"/>
      <c r="R71" s="6"/>
      <c r="S71" s="6"/>
    </row>
    <row r="72" spans="1:19" ht="14.4" x14ac:dyDescent="0.2">
      <c r="A72" s="6"/>
      <c r="B72" s="6"/>
      <c r="C72" s="45"/>
      <c r="D72" s="6"/>
      <c r="E72" s="6"/>
      <c r="F72" s="6"/>
      <c r="G72" s="6"/>
      <c r="H72" s="6"/>
      <c r="I72" s="6"/>
      <c r="J72" s="6"/>
      <c r="K72" s="6"/>
      <c r="L72" s="6"/>
      <c r="M72" s="6"/>
      <c r="N72" s="6"/>
      <c r="O72" s="6"/>
      <c r="P72" s="6"/>
      <c r="Q72" s="6"/>
      <c r="R72" s="6"/>
      <c r="S72" s="6"/>
    </row>
    <row r="73" spans="1:19" ht="14.4" x14ac:dyDescent="0.2">
      <c r="A73" s="6"/>
      <c r="B73" s="6"/>
      <c r="C73" s="45"/>
      <c r="D73" s="6"/>
      <c r="E73" s="6"/>
      <c r="F73" s="6"/>
      <c r="G73" s="6"/>
      <c r="H73" s="6"/>
      <c r="I73" s="6"/>
      <c r="J73" s="6"/>
      <c r="K73" s="6"/>
      <c r="L73" s="6"/>
      <c r="M73" s="6"/>
      <c r="N73" s="6"/>
      <c r="O73" s="6"/>
      <c r="P73" s="6"/>
      <c r="Q73" s="6"/>
      <c r="R73" s="6"/>
      <c r="S73" s="6"/>
    </row>
    <row r="74" spans="1:19" ht="14.4" x14ac:dyDescent="0.2">
      <c r="A74" s="6"/>
      <c r="B74" s="6"/>
      <c r="C74" s="45"/>
      <c r="D74" s="6"/>
      <c r="E74" s="6"/>
      <c r="F74" s="6"/>
      <c r="G74" s="6"/>
      <c r="H74" s="6"/>
      <c r="I74" s="6"/>
      <c r="J74" s="6"/>
      <c r="K74" s="6"/>
      <c r="L74" s="6"/>
      <c r="M74" s="6"/>
      <c r="N74" s="6"/>
      <c r="O74" s="6"/>
      <c r="P74" s="6"/>
      <c r="Q74" s="6"/>
      <c r="R74" s="6"/>
      <c r="S74" s="6"/>
    </row>
    <row r="75" spans="1:19" ht="14.4" x14ac:dyDescent="0.2">
      <c r="A75" s="6"/>
      <c r="B75" s="6"/>
      <c r="C75" s="45"/>
      <c r="D75" s="6"/>
      <c r="E75" s="6"/>
      <c r="F75" s="6"/>
      <c r="G75" s="6"/>
      <c r="H75" s="6"/>
      <c r="I75" s="6"/>
      <c r="J75" s="6"/>
      <c r="K75" s="6"/>
      <c r="L75" s="6"/>
      <c r="M75" s="6"/>
      <c r="N75" s="6"/>
      <c r="O75" s="6"/>
      <c r="P75" s="6"/>
      <c r="Q75" s="6"/>
      <c r="R75" s="6"/>
      <c r="S75" s="6"/>
    </row>
    <row r="76" spans="1:19" ht="14.4" x14ac:dyDescent="0.2">
      <c r="A76" s="6"/>
      <c r="B76" s="6"/>
      <c r="C76" s="45"/>
      <c r="D76" s="6"/>
      <c r="E76" s="6"/>
      <c r="F76" s="6"/>
      <c r="G76" s="6"/>
      <c r="H76" s="6"/>
      <c r="I76" s="6"/>
      <c r="J76" s="6"/>
      <c r="K76" s="6"/>
      <c r="L76" s="6"/>
      <c r="M76" s="6"/>
      <c r="N76" s="6"/>
      <c r="O76" s="6"/>
      <c r="P76" s="6"/>
      <c r="Q76" s="6"/>
      <c r="R76" s="6"/>
      <c r="S76" s="6"/>
    </row>
    <row r="77" spans="1:19" ht="14.4" x14ac:dyDescent="0.2">
      <c r="A77" s="6"/>
      <c r="B77" s="6"/>
      <c r="C77" s="45"/>
      <c r="D77" s="6"/>
      <c r="E77" s="6"/>
      <c r="F77" s="6"/>
      <c r="G77" s="6"/>
      <c r="H77" s="6"/>
      <c r="I77" s="6"/>
      <c r="J77" s="6"/>
      <c r="K77" s="6"/>
      <c r="L77" s="6"/>
      <c r="M77" s="6"/>
      <c r="N77" s="6"/>
      <c r="O77" s="6"/>
      <c r="P77" s="6"/>
      <c r="Q77" s="6"/>
      <c r="R77" s="6"/>
      <c r="S77" s="6"/>
    </row>
    <row r="78" spans="1:19" ht="14.4" x14ac:dyDescent="0.2">
      <c r="A78" s="6"/>
      <c r="B78" s="6"/>
      <c r="C78" s="45"/>
      <c r="D78" s="6"/>
      <c r="E78" s="6"/>
      <c r="F78" s="6"/>
      <c r="G78" s="6"/>
      <c r="H78" s="6"/>
      <c r="I78" s="6"/>
      <c r="J78" s="6"/>
      <c r="K78" s="6"/>
      <c r="L78" s="6"/>
      <c r="M78" s="6"/>
      <c r="N78" s="6"/>
      <c r="O78" s="6"/>
      <c r="P78" s="6"/>
      <c r="Q78" s="6"/>
      <c r="R78" s="6"/>
      <c r="S78" s="6"/>
    </row>
    <row r="79" spans="1:19" ht="14.4" x14ac:dyDescent="0.2">
      <c r="A79" s="6"/>
      <c r="B79" s="6"/>
      <c r="C79" s="45"/>
      <c r="D79" s="6"/>
      <c r="E79" s="6"/>
      <c r="F79" s="6"/>
      <c r="G79" s="6"/>
      <c r="H79" s="6"/>
      <c r="I79" s="6"/>
      <c r="J79" s="6"/>
      <c r="K79" s="6"/>
      <c r="L79" s="6"/>
      <c r="M79" s="6"/>
      <c r="N79" s="6"/>
      <c r="O79" s="6"/>
      <c r="P79" s="6"/>
      <c r="Q79" s="6"/>
      <c r="R79" s="6"/>
      <c r="S79" s="6"/>
    </row>
    <row r="80" spans="1:19" ht="14.4" x14ac:dyDescent="0.2">
      <c r="A80" s="6"/>
      <c r="B80" s="6"/>
      <c r="C80" s="45"/>
      <c r="D80" s="6"/>
      <c r="E80" s="6"/>
      <c r="F80" s="6"/>
      <c r="G80" s="6"/>
      <c r="H80" s="6"/>
      <c r="I80" s="6"/>
      <c r="J80" s="6"/>
      <c r="K80" s="6"/>
      <c r="L80" s="6"/>
      <c r="M80" s="6"/>
      <c r="N80" s="6"/>
      <c r="O80" s="6"/>
      <c r="P80" s="6"/>
      <c r="Q80" s="6"/>
      <c r="R80" s="6"/>
      <c r="S80" s="6"/>
    </row>
    <row r="81" spans="1:19" ht="14.4" x14ac:dyDescent="0.2">
      <c r="A81" s="6"/>
      <c r="B81" s="6"/>
      <c r="C81" s="45"/>
      <c r="D81" s="6"/>
      <c r="E81" s="6"/>
      <c r="F81" s="6"/>
      <c r="G81" s="6"/>
      <c r="H81" s="6"/>
      <c r="I81" s="6"/>
      <c r="J81" s="6"/>
      <c r="K81" s="6"/>
      <c r="L81" s="6"/>
      <c r="M81" s="6"/>
      <c r="N81" s="6"/>
      <c r="O81" s="6"/>
      <c r="P81" s="6"/>
      <c r="Q81" s="6"/>
      <c r="R81" s="6"/>
      <c r="S81" s="6"/>
    </row>
    <row r="82" spans="1:19" ht="14.4" x14ac:dyDescent="0.2">
      <c r="A82" s="6"/>
      <c r="B82" s="6"/>
      <c r="C82" s="45"/>
      <c r="D82" s="6"/>
      <c r="E82" s="6"/>
      <c r="F82" s="6"/>
      <c r="G82" s="6"/>
      <c r="H82" s="6"/>
      <c r="I82" s="6"/>
      <c r="J82" s="6"/>
      <c r="K82" s="6"/>
      <c r="L82" s="6"/>
      <c r="M82" s="6"/>
      <c r="N82" s="6"/>
      <c r="O82" s="6"/>
      <c r="P82" s="6"/>
      <c r="Q82" s="6"/>
      <c r="R82" s="6"/>
      <c r="S82" s="6"/>
    </row>
    <row r="83" spans="1:19" ht="14.4" x14ac:dyDescent="0.2">
      <c r="A83" s="6"/>
      <c r="B83" s="6"/>
      <c r="C83" s="45"/>
      <c r="D83" s="6"/>
      <c r="E83" s="6"/>
      <c r="F83" s="6"/>
      <c r="G83" s="6"/>
      <c r="H83" s="6"/>
      <c r="I83" s="6"/>
      <c r="J83" s="6"/>
      <c r="K83" s="6"/>
      <c r="L83" s="6"/>
      <c r="M83" s="6"/>
      <c r="N83" s="6"/>
      <c r="O83" s="6"/>
      <c r="P83" s="6"/>
      <c r="Q83" s="6"/>
      <c r="R83" s="6"/>
      <c r="S83" s="6"/>
    </row>
    <row r="84" spans="1:19" ht="14.4" x14ac:dyDescent="0.2">
      <c r="A84" s="6"/>
      <c r="B84" s="6"/>
      <c r="C84" s="45"/>
      <c r="D84" s="6"/>
      <c r="E84" s="6"/>
      <c r="F84" s="6"/>
      <c r="G84" s="6"/>
      <c r="H84" s="6"/>
      <c r="I84" s="6"/>
      <c r="J84" s="6"/>
      <c r="K84" s="6"/>
      <c r="L84" s="6"/>
      <c r="M84" s="6"/>
      <c r="N84" s="6"/>
      <c r="O84" s="6"/>
      <c r="P84" s="6"/>
      <c r="Q84" s="6"/>
      <c r="R84" s="6"/>
      <c r="S84" s="6"/>
    </row>
    <row r="85" spans="1:19" ht="14.4" x14ac:dyDescent="0.2">
      <c r="A85" s="6"/>
      <c r="B85" s="6"/>
      <c r="C85" s="45"/>
      <c r="D85" s="6"/>
      <c r="E85" s="6"/>
      <c r="F85" s="6"/>
      <c r="G85" s="6"/>
      <c r="H85" s="6"/>
      <c r="I85" s="6"/>
      <c r="J85" s="6"/>
      <c r="K85" s="6"/>
      <c r="L85" s="6"/>
      <c r="M85" s="6"/>
      <c r="N85" s="6"/>
      <c r="O85" s="6"/>
      <c r="P85" s="6"/>
      <c r="Q85" s="6"/>
      <c r="R85" s="6"/>
      <c r="S85" s="6"/>
    </row>
    <row r="86" spans="1:19" ht="14.4" x14ac:dyDescent="0.2">
      <c r="A86" s="6"/>
      <c r="B86" s="6"/>
      <c r="C86" s="45"/>
      <c r="D86" s="6"/>
      <c r="E86" s="6"/>
      <c r="F86" s="6"/>
      <c r="G86" s="6"/>
      <c r="H86" s="6"/>
      <c r="I86" s="6"/>
      <c r="J86" s="6"/>
      <c r="K86" s="6"/>
      <c r="L86" s="6"/>
      <c r="M86" s="6"/>
      <c r="N86" s="6"/>
      <c r="O86" s="6"/>
      <c r="P86" s="6"/>
      <c r="Q86" s="6"/>
      <c r="R86" s="6"/>
      <c r="S86" s="6"/>
    </row>
    <row r="87" spans="1:19" ht="14.4" x14ac:dyDescent="0.2">
      <c r="A87" s="6"/>
      <c r="B87" s="6"/>
      <c r="C87" s="45"/>
      <c r="D87" s="6"/>
      <c r="E87" s="6"/>
      <c r="F87" s="6"/>
      <c r="G87" s="6"/>
      <c r="H87" s="6"/>
      <c r="I87" s="6"/>
      <c r="J87" s="6"/>
      <c r="K87" s="6"/>
      <c r="L87" s="6"/>
      <c r="M87" s="6"/>
      <c r="N87" s="6"/>
      <c r="O87" s="6"/>
      <c r="P87" s="6"/>
      <c r="Q87" s="6"/>
      <c r="R87" s="6"/>
      <c r="S87" s="6"/>
    </row>
    <row r="88" spans="1:19" ht="14.4" x14ac:dyDescent="0.2">
      <c r="A88" s="6"/>
      <c r="B88" s="6"/>
      <c r="C88" s="45"/>
      <c r="D88" s="6"/>
      <c r="E88" s="6"/>
      <c r="F88" s="6"/>
      <c r="G88" s="6"/>
      <c r="H88" s="6"/>
      <c r="I88" s="6"/>
      <c r="J88" s="6"/>
      <c r="K88" s="6"/>
      <c r="L88" s="6"/>
      <c r="M88" s="6"/>
      <c r="N88" s="6"/>
      <c r="O88" s="6"/>
      <c r="P88" s="6"/>
      <c r="Q88" s="6"/>
      <c r="R88" s="6"/>
      <c r="S88" s="6"/>
    </row>
    <row r="89" spans="1:19" ht="14.4" x14ac:dyDescent="0.2">
      <c r="A89" s="6"/>
      <c r="B89" s="6"/>
      <c r="C89" s="45"/>
      <c r="D89" s="6"/>
      <c r="E89" s="6"/>
      <c r="F89" s="6"/>
      <c r="G89" s="6"/>
      <c r="H89" s="6"/>
      <c r="I89" s="6"/>
      <c r="J89" s="6"/>
      <c r="K89" s="6"/>
      <c r="L89" s="6"/>
      <c r="M89" s="6"/>
      <c r="N89" s="6"/>
      <c r="O89" s="6"/>
      <c r="P89" s="6"/>
      <c r="Q89" s="6"/>
      <c r="R89" s="6"/>
      <c r="S89" s="6"/>
    </row>
    <row r="90" spans="1:19" ht="14.4" x14ac:dyDescent="0.2">
      <c r="A90" s="6"/>
      <c r="B90" s="6"/>
      <c r="C90" s="45"/>
      <c r="D90" s="6"/>
      <c r="E90" s="6"/>
      <c r="F90" s="6"/>
      <c r="G90" s="6"/>
      <c r="H90" s="6"/>
      <c r="I90" s="6"/>
      <c r="J90" s="6"/>
      <c r="K90" s="6"/>
      <c r="L90" s="6"/>
      <c r="M90" s="6"/>
      <c r="N90" s="6"/>
      <c r="O90" s="6"/>
      <c r="P90" s="6"/>
      <c r="Q90" s="6"/>
      <c r="R90" s="6"/>
      <c r="S90" s="6"/>
    </row>
    <row r="91" spans="1:19" ht="14.4" x14ac:dyDescent="0.2">
      <c r="A91" s="6"/>
      <c r="B91" s="6"/>
      <c r="C91" s="45"/>
      <c r="D91" s="6"/>
      <c r="E91" s="6"/>
      <c r="F91" s="6"/>
      <c r="G91" s="6"/>
      <c r="H91" s="6"/>
      <c r="I91" s="6"/>
      <c r="J91" s="6"/>
      <c r="K91" s="6"/>
      <c r="L91" s="6"/>
      <c r="M91" s="6"/>
      <c r="N91" s="6"/>
      <c r="O91" s="6"/>
      <c r="P91" s="6"/>
      <c r="Q91" s="6"/>
      <c r="R91" s="6"/>
      <c r="S91" s="6"/>
    </row>
    <row r="92" spans="1:19" ht="14.4" x14ac:dyDescent="0.2">
      <c r="A92" s="6"/>
      <c r="B92" s="6"/>
      <c r="C92" s="45"/>
      <c r="D92" s="6"/>
      <c r="E92" s="6"/>
      <c r="F92" s="6"/>
      <c r="G92" s="6"/>
      <c r="H92" s="6"/>
      <c r="I92" s="6"/>
      <c r="J92" s="6"/>
      <c r="K92" s="6"/>
      <c r="L92" s="6"/>
      <c r="M92" s="6"/>
      <c r="N92" s="6"/>
      <c r="O92" s="6"/>
      <c r="P92" s="6"/>
      <c r="Q92" s="6"/>
      <c r="R92" s="6"/>
      <c r="S92" s="6"/>
    </row>
    <row r="93" spans="1:19" ht="14.4" x14ac:dyDescent="0.2">
      <c r="A93" s="6"/>
      <c r="B93" s="6"/>
      <c r="C93" s="45"/>
      <c r="D93" s="6"/>
      <c r="E93" s="6"/>
      <c r="F93" s="6"/>
      <c r="G93" s="6"/>
      <c r="H93" s="6"/>
      <c r="I93" s="6"/>
      <c r="J93" s="6"/>
      <c r="K93" s="6"/>
      <c r="L93" s="6"/>
      <c r="M93" s="6"/>
      <c r="N93" s="6"/>
      <c r="O93" s="6"/>
      <c r="P93" s="6"/>
      <c r="Q93" s="6"/>
      <c r="R93" s="6"/>
      <c r="S93" s="6"/>
    </row>
    <row r="94" spans="1:19" ht="14.4" x14ac:dyDescent="0.2">
      <c r="A94" s="6"/>
      <c r="B94" s="6"/>
      <c r="C94" s="45"/>
      <c r="D94" s="6"/>
      <c r="E94" s="6"/>
      <c r="F94" s="6"/>
      <c r="G94" s="6"/>
      <c r="H94" s="6"/>
      <c r="I94" s="6"/>
      <c r="J94" s="6"/>
      <c r="K94" s="6"/>
      <c r="L94" s="6"/>
      <c r="M94" s="6"/>
      <c r="N94" s="6"/>
      <c r="O94" s="6"/>
      <c r="P94" s="6"/>
      <c r="Q94" s="6"/>
      <c r="R94" s="6"/>
      <c r="S94" s="6"/>
    </row>
    <row r="95" spans="1:19" ht="14.4" x14ac:dyDescent="0.2">
      <c r="A95" s="6"/>
      <c r="B95" s="6"/>
      <c r="C95" s="45"/>
      <c r="D95" s="6"/>
      <c r="E95" s="6"/>
      <c r="F95" s="6"/>
      <c r="G95" s="6"/>
      <c r="H95" s="6"/>
      <c r="I95" s="6"/>
      <c r="J95" s="6"/>
      <c r="K95" s="6"/>
      <c r="L95" s="6"/>
      <c r="M95" s="6"/>
      <c r="N95" s="6"/>
      <c r="O95" s="6"/>
      <c r="P95" s="6"/>
      <c r="Q95" s="6"/>
      <c r="R95" s="6"/>
      <c r="S95" s="6"/>
    </row>
    <row r="96" spans="1:19" ht="14.4" x14ac:dyDescent="0.2">
      <c r="A96" s="6"/>
      <c r="B96" s="6"/>
      <c r="C96" s="45"/>
      <c r="D96" s="6"/>
      <c r="E96" s="6"/>
      <c r="F96" s="6"/>
      <c r="G96" s="6"/>
      <c r="H96" s="6"/>
      <c r="I96" s="6"/>
      <c r="J96" s="6"/>
      <c r="K96" s="6"/>
      <c r="L96" s="6"/>
      <c r="M96" s="6"/>
      <c r="N96" s="6"/>
      <c r="O96" s="6"/>
      <c r="P96" s="6"/>
      <c r="Q96" s="6"/>
      <c r="R96" s="6"/>
      <c r="S96" s="6"/>
    </row>
    <row r="97" spans="1:19" ht="14.4" x14ac:dyDescent="0.2">
      <c r="A97" s="6"/>
      <c r="B97" s="6"/>
      <c r="C97" s="45"/>
      <c r="D97" s="6"/>
      <c r="E97" s="6"/>
      <c r="F97" s="6"/>
      <c r="G97" s="6"/>
      <c r="H97" s="6"/>
      <c r="I97" s="6"/>
      <c r="J97" s="6"/>
      <c r="K97" s="6"/>
      <c r="L97" s="6"/>
      <c r="M97" s="6"/>
      <c r="N97" s="6"/>
      <c r="O97" s="6"/>
      <c r="P97" s="6"/>
      <c r="Q97" s="6"/>
      <c r="R97" s="6"/>
      <c r="S97" s="6"/>
    </row>
    <row r="98" spans="1:19" ht="14.4" x14ac:dyDescent="0.2">
      <c r="A98" s="6"/>
      <c r="B98" s="6"/>
      <c r="C98" s="45"/>
      <c r="D98" s="6"/>
      <c r="E98" s="6"/>
      <c r="F98" s="6"/>
      <c r="G98" s="6"/>
      <c r="H98" s="6"/>
      <c r="I98" s="6"/>
      <c r="J98" s="6"/>
      <c r="K98" s="6"/>
      <c r="L98" s="6"/>
      <c r="M98" s="6"/>
      <c r="N98" s="6"/>
      <c r="O98" s="6"/>
      <c r="P98" s="6"/>
      <c r="Q98" s="6"/>
      <c r="R98" s="6"/>
      <c r="S98" s="6"/>
    </row>
    <row r="99" spans="1:19" ht="14.4" x14ac:dyDescent="0.2">
      <c r="A99" s="6"/>
      <c r="B99" s="6"/>
      <c r="C99" s="45"/>
      <c r="D99" s="6"/>
      <c r="E99" s="6"/>
      <c r="F99" s="6"/>
      <c r="G99" s="6"/>
      <c r="H99" s="6"/>
      <c r="I99" s="6"/>
      <c r="J99" s="6"/>
      <c r="K99" s="6"/>
      <c r="L99" s="6"/>
      <c r="M99" s="6"/>
      <c r="N99" s="6"/>
      <c r="O99" s="6"/>
      <c r="P99" s="6"/>
      <c r="Q99" s="6"/>
      <c r="R99" s="6"/>
      <c r="S99" s="6"/>
    </row>
    <row r="100" spans="1:19" ht="14.4" x14ac:dyDescent="0.2">
      <c r="A100" s="6"/>
      <c r="B100" s="6"/>
      <c r="C100" s="45"/>
      <c r="D100" s="6"/>
      <c r="E100" s="6"/>
      <c r="F100" s="6"/>
      <c r="G100" s="6"/>
      <c r="H100" s="6"/>
      <c r="I100" s="6"/>
      <c r="J100" s="6"/>
      <c r="K100" s="6"/>
      <c r="L100" s="6"/>
      <c r="M100" s="6"/>
      <c r="N100" s="6"/>
      <c r="O100" s="6"/>
      <c r="P100" s="6"/>
      <c r="Q100" s="6"/>
      <c r="R100" s="6"/>
      <c r="S100" s="6"/>
    </row>
    <row r="101" spans="1:19" ht="14.4" x14ac:dyDescent="0.2">
      <c r="A101" s="6"/>
      <c r="B101" s="6"/>
      <c r="C101" s="45"/>
      <c r="D101" s="6"/>
      <c r="E101" s="6"/>
      <c r="F101" s="6"/>
      <c r="G101" s="6"/>
      <c r="H101" s="6"/>
      <c r="I101" s="6"/>
      <c r="J101" s="6"/>
      <c r="K101" s="6"/>
      <c r="L101" s="6"/>
      <c r="M101" s="6"/>
      <c r="N101" s="6"/>
      <c r="O101" s="6"/>
      <c r="P101" s="6"/>
      <c r="Q101" s="6"/>
      <c r="R101" s="6"/>
      <c r="S101" s="6"/>
    </row>
    <row r="102" spans="1:19" ht="14.4" x14ac:dyDescent="0.2">
      <c r="A102" s="6"/>
      <c r="B102" s="6"/>
      <c r="C102" s="45"/>
      <c r="D102" s="6"/>
      <c r="E102" s="6"/>
      <c r="F102" s="6"/>
      <c r="G102" s="6"/>
      <c r="H102" s="6"/>
      <c r="I102" s="6"/>
      <c r="J102" s="6"/>
      <c r="K102" s="6"/>
      <c r="L102" s="6"/>
      <c r="M102" s="6"/>
      <c r="N102" s="6"/>
      <c r="O102" s="6"/>
      <c r="P102" s="6"/>
      <c r="Q102" s="6"/>
      <c r="R102" s="6"/>
      <c r="S102" s="6"/>
    </row>
    <row r="103" spans="1:19" ht="14.4" x14ac:dyDescent="0.2">
      <c r="A103" s="6"/>
      <c r="B103" s="6"/>
      <c r="C103" s="45"/>
      <c r="D103" s="6"/>
      <c r="E103" s="6"/>
      <c r="F103" s="6"/>
      <c r="G103" s="6"/>
      <c r="H103" s="6"/>
      <c r="I103" s="6"/>
      <c r="J103" s="6"/>
      <c r="K103" s="6"/>
      <c r="L103" s="6"/>
      <c r="M103" s="6"/>
      <c r="N103" s="6"/>
      <c r="O103" s="6"/>
      <c r="P103" s="6"/>
      <c r="Q103" s="6"/>
      <c r="R103" s="6"/>
      <c r="S103" s="6"/>
    </row>
    <row r="104" spans="1:19" ht="14.4" x14ac:dyDescent="0.2">
      <c r="A104" s="6"/>
      <c r="B104" s="6"/>
      <c r="C104" s="45"/>
      <c r="D104" s="6"/>
      <c r="E104" s="6"/>
      <c r="F104" s="6"/>
      <c r="G104" s="6"/>
      <c r="H104" s="6"/>
      <c r="I104" s="6"/>
      <c r="J104" s="6"/>
      <c r="K104" s="6"/>
      <c r="L104" s="6"/>
      <c r="M104" s="6"/>
      <c r="N104" s="6"/>
      <c r="O104" s="6"/>
      <c r="P104" s="6"/>
      <c r="Q104" s="6"/>
      <c r="R104" s="6"/>
      <c r="S104" s="6"/>
    </row>
    <row r="105" spans="1:19" ht="14.4" x14ac:dyDescent="0.2">
      <c r="A105" s="6"/>
      <c r="B105" s="6"/>
      <c r="C105" s="45"/>
      <c r="D105" s="6"/>
      <c r="E105" s="6"/>
      <c r="F105" s="6"/>
      <c r="G105" s="6"/>
      <c r="H105" s="6"/>
      <c r="I105" s="6"/>
      <c r="J105" s="6"/>
      <c r="K105" s="6"/>
      <c r="L105" s="6"/>
      <c r="M105" s="6"/>
      <c r="N105" s="6"/>
      <c r="O105" s="6"/>
      <c r="P105" s="6"/>
      <c r="Q105" s="6"/>
      <c r="R105" s="6"/>
      <c r="S105" s="6"/>
    </row>
    <row r="106" spans="1:19" ht="14.4" x14ac:dyDescent="0.2">
      <c r="A106" s="6"/>
      <c r="B106" s="6"/>
      <c r="C106" s="45"/>
      <c r="D106" s="6"/>
      <c r="E106" s="6"/>
      <c r="F106" s="6"/>
      <c r="G106" s="6"/>
      <c r="H106" s="6"/>
      <c r="I106" s="6"/>
      <c r="J106" s="6"/>
      <c r="K106" s="6"/>
      <c r="L106" s="6"/>
      <c r="M106" s="6"/>
      <c r="N106" s="6"/>
      <c r="O106" s="6"/>
      <c r="P106" s="6"/>
      <c r="Q106" s="6"/>
      <c r="R106" s="6"/>
      <c r="S106" s="6"/>
    </row>
    <row r="107" spans="1:19" ht="14.4" x14ac:dyDescent="0.2">
      <c r="A107" s="6"/>
      <c r="B107" s="6"/>
      <c r="C107" s="45"/>
      <c r="D107" s="6"/>
      <c r="E107" s="6"/>
      <c r="F107" s="6"/>
      <c r="G107" s="6"/>
      <c r="H107" s="6"/>
      <c r="I107" s="6"/>
      <c r="J107" s="6"/>
      <c r="K107" s="6"/>
      <c r="L107" s="6"/>
      <c r="M107" s="6"/>
      <c r="N107" s="6"/>
      <c r="O107" s="6"/>
      <c r="P107" s="6"/>
      <c r="Q107" s="6"/>
      <c r="R107" s="6"/>
      <c r="S107" s="6"/>
    </row>
    <row r="108" spans="1:19" ht="14.4" x14ac:dyDescent="0.2">
      <c r="A108" s="6"/>
      <c r="B108" s="6"/>
      <c r="C108" s="45"/>
      <c r="D108" s="6"/>
      <c r="E108" s="6"/>
      <c r="F108" s="6"/>
      <c r="G108" s="6"/>
      <c r="H108" s="6"/>
      <c r="I108" s="6"/>
      <c r="J108" s="6"/>
      <c r="K108" s="6"/>
      <c r="L108" s="6"/>
      <c r="M108" s="6"/>
      <c r="N108" s="6"/>
      <c r="O108" s="6"/>
      <c r="P108" s="6"/>
      <c r="Q108" s="6"/>
      <c r="R108" s="6"/>
      <c r="S108" s="6"/>
    </row>
    <row r="109" spans="1:19" ht="14.4" x14ac:dyDescent="0.2">
      <c r="A109" s="6"/>
      <c r="B109" s="6"/>
      <c r="C109" s="45"/>
      <c r="D109" s="6"/>
      <c r="E109" s="6"/>
      <c r="F109" s="6"/>
      <c r="G109" s="6"/>
      <c r="H109" s="6"/>
      <c r="I109" s="6"/>
      <c r="J109" s="6"/>
      <c r="K109" s="6"/>
      <c r="L109" s="6"/>
      <c r="M109" s="6"/>
      <c r="N109" s="6"/>
      <c r="O109" s="6"/>
      <c r="P109" s="6"/>
      <c r="Q109" s="6"/>
      <c r="R109" s="6"/>
      <c r="S109" s="6"/>
    </row>
    <row r="110" spans="1:19" ht="14.4" x14ac:dyDescent="0.2">
      <c r="A110" s="6"/>
      <c r="B110" s="6"/>
      <c r="C110" s="45"/>
      <c r="D110" s="6"/>
      <c r="E110" s="6"/>
      <c r="F110" s="6"/>
      <c r="G110" s="6"/>
      <c r="H110" s="6"/>
      <c r="I110" s="6"/>
      <c r="J110" s="6"/>
      <c r="K110" s="6"/>
      <c r="L110" s="6"/>
      <c r="M110" s="6"/>
      <c r="N110" s="6"/>
      <c r="O110" s="6"/>
      <c r="P110" s="6"/>
      <c r="Q110" s="6"/>
      <c r="R110" s="6"/>
      <c r="S110" s="6"/>
    </row>
    <row r="111" spans="1:19" ht="14.4" x14ac:dyDescent="0.2">
      <c r="A111" s="6"/>
      <c r="B111" s="6"/>
      <c r="C111" s="45"/>
      <c r="D111" s="6"/>
      <c r="E111" s="6"/>
      <c r="F111" s="6"/>
      <c r="G111" s="6"/>
      <c r="H111" s="6"/>
      <c r="I111" s="6"/>
      <c r="J111" s="6"/>
      <c r="K111" s="6"/>
      <c r="L111" s="6"/>
      <c r="M111" s="6"/>
      <c r="N111" s="6"/>
      <c r="O111" s="6"/>
      <c r="P111" s="6"/>
      <c r="Q111" s="6"/>
      <c r="R111" s="6"/>
      <c r="S111" s="6"/>
    </row>
    <row r="112" spans="1:19" ht="14.4" x14ac:dyDescent="0.2">
      <c r="A112" s="6"/>
      <c r="B112" s="6"/>
      <c r="C112" s="45"/>
      <c r="D112" s="6"/>
      <c r="E112" s="6"/>
      <c r="F112" s="6"/>
      <c r="G112" s="6"/>
      <c r="H112" s="6"/>
      <c r="I112" s="6"/>
      <c r="J112" s="6"/>
      <c r="K112" s="6"/>
      <c r="L112" s="6"/>
      <c r="M112" s="6"/>
      <c r="N112" s="6"/>
      <c r="O112" s="6"/>
      <c r="P112" s="6"/>
      <c r="Q112" s="6"/>
      <c r="R112" s="6"/>
      <c r="S112" s="6"/>
    </row>
    <row r="113" spans="1:19" ht="14.4" x14ac:dyDescent="0.2">
      <c r="A113" s="6"/>
      <c r="B113" s="6"/>
      <c r="C113" s="45"/>
      <c r="D113" s="6"/>
      <c r="E113" s="6"/>
      <c r="F113" s="6"/>
      <c r="G113" s="6"/>
      <c r="H113" s="6"/>
      <c r="I113" s="6"/>
      <c r="J113" s="6"/>
      <c r="K113" s="6"/>
      <c r="L113" s="6"/>
      <c r="M113" s="6"/>
      <c r="N113" s="6"/>
      <c r="O113" s="6"/>
      <c r="P113" s="6"/>
      <c r="Q113" s="6"/>
      <c r="R113" s="6"/>
      <c r="S113" s="6"/>
    </row>
    <row r="114" spans="1:19" ht="14.4" x14ac:dyDescent="0.2">
      <c r="A114" s="6"/>
      <c r="B114" s="6"/>
      <c r="C114" s="45"/>
      <c r="D114" s="6"/>
      <c r="E114" s="6"/>
      <c r="F114" s="6"/>
      <c r="G114" s="6"/>
      <c r="H114" s="6"/>
      <c r="I114" s="6"/>
      <c r="J114" s="6"/>
      <c r="K114" s="6"/>
      <c r="L114" s="6"/>
      <c r="M114" s="6"/>
      <c r="N114" s="6"/>
      <c r="O114" s="6"/>
      <c r="P114" s="6"/>
      <c r="Q114" s="6"/>
      <c r="R114" s="6"/>
      <c r="S114" s="6"/>
    </row>
    <row r="115" spans="1:19" ht="14.4" x14ac:dyDescent="0.2">
      <c r="A115" s="6"/>
      <c r="B115" s="6"/>
      <c r="C115" s="45"/>
      <c r="D115" s="6"/>
      <c r="E115" s="6"/>
      <c r="F115" s="6"/>
      <c r="G115" s="6"/>
      <c r="H115" s="6"/>
      <c r="I115" s="6"/>
      <c r="J115" s="6"/>
      <c r="K115" s="6"/>
      <c r="L115" s="6"/>
      <c r="M115" s="6"/>
      <c r="N115" s="6"/>
      <c r="O115" s="6"/>
      <c r="P115" s="6"/>
      <c r="Q115" s="6"/>
      <c r="R115" s="6"/>
      <c r="S115" s="6"/>
    </row>
    <row r="116" spans="1:19" ht="14.4" x14ac:dyDescent="0.2">
      <c r="A116" s="6"/>
      <c r="B116" s="6"/>
      <c r="C116" s="45"/>
      <c r="D116" s="6"/>
      <c r="E116" s="6"/>
      <c r="F116" s="6"/>
      <c r="G116" s="6"/>
      <c r="H116" s="6"/>
      <c r="I116" s="6"/>
      <c r="J116" s="6"/>
      <c r="K116" s="6"/>
      <c r="L116" s="6"/>
      <c r="M116" s="6"/>
      <c r="N116" s="6"/>
      <c r="O116" s="6"/>
      <c r="P116" s="6"/>
      <c r="Q116" s="6"/>
      <c r="R116" s="6"/>
      <c r="S116" s="6"/>
    </row>
    <row r="117" spans="1:19" ht="14.4" x14ac:dyDescent="0.2">
      <c r="A117" s="6"/>
      <c r="B117" s="6"/>
      <c r="C117" s="45"/>
      <c r="D117" s="6"/>
      <c r="E117" s="6"/>
      <c r="F117" s="6"/>
      <c r="G117" s="6"/>
      <c r="H117" s="6"/>
      <c r="I117" s="6"/>
      <c r="J117" s="6"/>
      <c r="K117" s="6"/>
      <c r="L117" s="6"/>
      <c r="M117" s="6"/>
      <c r="N117" s="6"/>
      <c r="O117" s="6"/>
      <c r="P117" s="6"/>
      <c r="Q117" s="6"/>
      <c r="R117" s="6"/>
      <c r="S117" s="6"/>
    </row>
    <row r="118" spans="1:19" ht="14.4" x14ac:dyDescent="0.2">
      <c r="A118" s="6"/>
      <c r="B118" s="6"/>
      <c r="C118" s="45"/>
      <c r="D118" s="6"/>
      <c r="E118" s="6"/>
      <c r="F118" s="6"/>
      <c r="G118" s="6"/>
      <c r="H118" s="6"/>
      <c r="I118" s="6"/>
      <c r="J118" s="6"/>
      <c r="K118" s="6"/>
      <c r="L118" s="6"/>
      <c r="M118" s="6"/>
      <c r="N118" s="6"/>
      <c r="O118" s="6"/>
      <c r="P118" s="6"/>
      <c r="Q118" s="6"/>
      <c r="R118" s="6"/>
      <c r="S118" s="6"/>
    </row>
    <row r="119" spans="1:19" ht="14.4" x14ac:dyDescent="0.2">
      <c r="A119" s="6"/>
      <c r="B119" s="6"/>
      <c r="C119" s="45"/>
      <c r="D119" s="6"/>
      <c r="E119" s="6"/>
      <c r="F119" s="6"/>
      <c r="G119" s="6"/>
      <c r="H119" s="6"/>
      <c r="I119" s="6"/>
      <c r="J119" s="6"/>
      <c r="K119" s="6"/>
      <c r="L119" s="6"/>
      <c r="M119" s="6"/>
      <c r="N119" s="6"/>
      <c r="O119" s="6"/>
      <c r="P119" s="6"/>
      <c r="Q119" s="6"/>
      <c r="R119" s="6"/>
      <c r="S119" s="6"/>
    </row>
    <row r="120" spans="1:19" ht="14.4" x14ac:dyDescent="0.2">
      <c r="A120" s="6"/>
      <c r="B120" s="6"/>
      <c r="C120" s="45"/>
      <c r="D120" s="6"/>
      <c r="E120" s="6"/>
      <c r="F120" s="6"/>
      <c r="G120" s="6"/>
      <c r="H120" s="6"/>
      <c r="I120" s="6"/>
      <c r="J120" s="6"/>
      <c r="K120" s="6"/>
      <c r="L120" s="6"/>
      <c r="M120" s="6"/>
      <c r="N120" s="6"/>
      <c r="O120" s="6"/>
      <c r="P120" s="6"/>
      <c r="Q120" s="6"/>
      <c r="R120" s="6"/>
      <c r="S120" s="6"/>
    </row>
    <row r="121" spans="1:19" ht="14.4" x14ac:dyDescent="0.2">
      <c r="A121" s="6"/>
      <c r="B121" s="6"/>
      <c r="C121" s="45"/>
      <c r="D121" s="6"/>
      <c r="E121" s="6"/>
      <c r="F121" s="6"/>
      <c r="G121" s="6"/>
      <c r="H121" s="6"/>
      <c r="I121" s="6"/>
      <c r="J121" s="6"/>
      <c r="K121" s="6"/>
      <c r="L121" s="6"/>
      <c r="M121" s="6"/>
      <c r="N121" s="6"/>
      <c r="O121" s="6"/>
      <c r="P121" s="6"/>
      <c r="Q121" s="6"/>
      <c r="R121" s="6"/>
      <c r="S121" s="6"/>
    </row>
    <row r="122" spans="1:19" ht="14.4" x14ac:dyDescent="0.2">
      <c r="A122" s="6"/>
      <c r="B122" s="6"/>
      <c r="C122" s="45"/>
      <c r="D122" s="6"/>
      <c r="E122" s="6"/>
      <c r="F122" s="6"/>
      <c r="G122" s="6"/>
      <c r="H122" s="6"/>
      <c r="I122" s="6"/>
      <c r="J122" s="6"/>
      <c r="K122" s="6"/>
      <c r="L122" s="6"/>
      <c r="M122" s="6"/>
      <c r="N122" s="6"/>
      <c r="O122" s="6"/>
      <c r="P122" s="6"/>
      <c r="Q122" s="6"/>
      <c r="R122" s="6"/>
      <c r="S122" s="6"/>
    </row>
    <row r="123" spans="1:19" ht="14.4" x14ac:dyDescent="0.2">
      <c r="A123" s="6"/>
      <c r="B123" s="6"/>
      <c r="C123" s="45"/>
      <c r="D123" s="6"/>
      <c r="E123" s="6"/>
      <c r="F123" s="6"/>
      <c r="G123" s="6"/>
      <c r="H123" s="6"/>
      <c r="I123" s="6"/>
      <c r="J123" s="6"/>
      <c r="K123" s="6"/>
      <c r="L123" s="6"/>
      <c r="M123" s="6"/>
      <c r="N123" s="6"/>
      <c r="O123" s="6"/>
      <c r="P123" s="6"/>
      <c r="Q123" s="6"/>
      <c r="R123" s="6"/>
      <c r="S123" s="6"/>
    </row>
    <row r="124" spans="1:19" ht="14.4" x14ac:dyDescent="0.2">
      <c r="A124" s="6"/>
      <c r="B124" s="6"/>
      <c r="C124" s="45"/>
      <c r="D124" s="6"/>
      <c r="E124" s="6"/>
      <c r="F124" s="6"/>
      <c r="G124" s="6"/>
      <c r="H124" s="6"/>
      <c r="I124" s="6"/>
      <c r="J124" s="6"/>
      <c r="K124" s="6"/>
      <c r="L124" s="6"/>
      <c r="M124" s="6"/>
      <c r="N124" s="6"/>
      <c r="O124" s="6"/>
      <c r="P124" s="6"/>
      <c r="Q124" s="6"/>
      <c r="R124" s="6"/>
      <c r="S124" s="6"/>
    </row>
    <row r="125" spans="1:19" ht="14.4" x14ac:dyDescent="0.2">
      <c r="A125" s="6"/>
      <c r="B125" s="6"/>
      <c r="C125" s="45"/>
      <c r="D125" s="6"/>
      <c r="E125" s="6"/>
      <c r="F125" s="6"/>
      <c r="G125" s="6"/>
      <c r="H125" s="6"/>
      <c r="I125" s="6"/>
      <c r="J125" s="6"/>
      <c r="K125" s="6"/>
      <c r="L125" s="6"/>
      <c r="M125" s="6"/>
      <c r="N125" s="6"/>
      <c r="O125" s="6"/>
      <c r="P125" s="6"/>
      <c r="Q125" s="6"/>
      <c r="R125" s="6"/>
      <c r="S125" s="6"/>
    </row>
    <row r="126" spans="1:19" ht="14.4" x14ac:dyDescent="0.2">
      <c r="A126" s="6"/>
      <c r="B126" s="6"/>
      <c r="C126" s="45"/>
      <c r="D126" s="6"/>
      <c r="E126" s="6"/>
      <c r="F126" s="6"/>
      <c r="G126" s="6"/>
      <c r="H126" s="6"/>
      <c r="I126" s="6"/>
      <c r="J126" s="6"/>
      <c r="K126" s="6"/>
      <c r="L126" s="6"/>
      <c r="M126" s="6"/>
      <c r="N126" s="6"/>
      <c r="O126" s="6"/>
      <c r="P126" s="6"/>
      <c r="Q126" s="6"/>
      <c r="R126" s="6"/>
      <c r="S126" s="6"/>
    </row>
    <row r="127" spans="1:19" ht="14.4" x14ac:dyDescent="0.2">
      <c r="A127" s="6"/>
      <c r="B127" s="6"/>
      <c r="C127" s="45"/>
      <c r="D127" s="6"/>
      <c r="E127" s="6"/>
      <c r="F127" s="6"/>
      <c r="G127" s="6"/>
      <c r="H127" s="6"/>
      <c r="I127" s="6"/>
      <c r="J127" s="6"/>
      <c r="K127" s="6"/>
      <c r="L127" s="6"/>
      <c r="M127" s="6"/>
      <c r="N127" s="6"/>
      <c r="O127" s="6"/>
      <c r="P127" s="6"/>
      <c r="Q127" s="6"/>
      <c r="R127" s="6"/>
      <c r="S127" s="6"/>
    </row>
    <row r="128" spans="1:19" ht="14.4" x14ac:dyDescent="0.2">
      <c r="A128" s="6"/>
      <c r="B128" s="6"/>
      <c r="C128" s="45"/>
      <c r="D128" s="6"/>
      <c r="E128" s="6"/>
      <c r="F128" s="6"/>
      <c r="G128" s="6"/>
      <c r="H128" s="6"/>
      <c r="I128" s="6"/>
      <c r="J128" s="6"/>
      <c r="K128" s="6"/>
      <c r="L128" s="6"/>
      <c r="M128" s="6"/>
      <c r="N128" s="6"/>
      <c r="O128" s="6"/>
      <c r="P128" s="6"/>
      <c r="Q128" s="6"/>
      <c r="R128" s="6"/>
      <c r="S128" s="6"/>
    </row>
    <row r="129" spans="1:19" ht="14.4" x14ac:dyDescent="0.2">
      <c r="A129" s="6"/>
      <c r="B129" s="6"/>
      <c r="C129" s="45"/>
      <c r="D129" s="6"/>
      <c r="E129" s="6"/>
      <c r="F129" s="6"/>
      <c r="G129" s="6"/>
      <c r="H129" s="6"/>
      <c r="I129" s="6"/>
      <c r="J129" s="6"/>
      <c r="K129" s="6"/>
      <c r="L129" s="6"/>
      <c r="M129" s="6"/>
      <c r="N129" s="6"/>
      <c r="O129" s="6"/>
      <c r="P129" s="6"/>
      <c r="Q129" s="6"/>
      <c r="R129" s="6"/>
      <c r="S129" s="6"/>
    </row>
    <row r="130" spans="1:19" ht="14.4" x14ac:dyDescent="0.2">
      <c r="A130" s="6"/>
      <c r="B130" s="6"/>
      <c r="C130" s="45"/>
      <c r="D130" s="6"/>
      <c r="E130" s="6"/>
      <c r="F130" s="6"/>
      <c r="G130" s="6"/>
      <c r="H130" s="6"/>
      <c r="I130" s="6"/>
      <c r="J130" s="6"/>
      <c r="K130" s="6"/>
      <c r="L130" s="6"/>
      <c r="M130" s="6"/>
      <c r="N130" s="6"/>
      <c r="O130" s="6"/>
      <c r="P130" s="6"/>
      <c r="Q130" s="6"/>
      <c r="R130" s="6"/>
      <c r="S130" s="6"/>
    </row>
    <row r="131" spans="1:19" ht="14.4" x14ac:dyDescent="0.2">
      <c r="A131" s="6"/>
      <c r="B131" s="6"/>
      <c r="C131" s="45"/>
      <c r="D131" s="6"/>
      <c r="E131" s="6"/>
      <c r="F131" s="6"/>
      <c r="G131" s="6"/>
      <c r="H131" s="6"/>
      <c r="I131" s="6"/>
      <c r="J131" s="6"/>
      <c r="K131" s="6"/>
      <c r="L131" s="6"/>
      <c r="M131" s="6"/>
      <c r="N131" s="6"/>
      <c r="O131" s="6"/>
      <c r="P131" s="6"/>
      <c r="Q131" s="6"/>
      <c r="R131" s="6"/>
      <c r="S131" s="6"/>
    </row>
    <row r="132" spans="1:19" ht="14.4" x14ac:dyDescent="0.2">
      <c r="A132" s="6"/>
      <c r="B132" s="6"/>
      <c r="C132" s="45"/>
      <c r="D132" s="6"/>
      <c r="E132" s="6"/>
      <c r="F132" s="6"/>
      <c r="G132" s="6"/>
      <c r="H132" s="6"/>
      <c r="I132" s="6"/>
      <c r="J132" s="6"/>
      <c r="K132" s="6"/>
      <c r="L132" s="6"/>
      <c r="M132" s="6"/>
      <c r="N132" s="6"/>
      <c r="O132" s="6"/>
      <c r="P132" s="6"/>
      <c r="Q132" s="6"/>
      <c r="R132" s="6"/>
      <c r="S132" s="6"/>
    </row>
    <row r="133" spans="1:19" ht="14.4" x14ac:dyDescent="0.2">
      <c r="A133" s="6"/>
      <c r="B133" s="6"/>
      <c r="C133" s="45"/>
      <c r="D133" s="6"/>
      <c r="E133" s="6"/>
      <c r="F133" s="6"/>
      <c r="G133" s="6"/>
      <c r="H133" s="6"/>
      <c r="I133" s="6"/>
      <c r="J133" s="6"/>
      <c r="K133" s="6"/>
      <c r="L133" s="6"/>
      <c r="M133" s="6"/>
      <c r="N133" s="6"/>
      <c r="O133" s="6"/>
      <c r="P133" s="6"/>
      <c r="Q133" s="6"/>
      <c r="R133" s="6"/>
      <c r="S133" s="6"/>
    </row>
    <row r="134" spans="1:19" ht="14.4" x14ac:dyDescent="0.2">
      <c r="A134" s="6"/>
      <c r="B134" s="6"/>
      <c r="C134" s="45"/>
      <c r="D134" s="6"/>
      <c r="E134" s="6"/>
      <c r="F134" s="6"/>
      <c r="G134" s="6"/>
      <c r="H134" s="6"/>
      <c r="I134" s="6"/>
      <c r="J134" s="6"/>
      <c r="K134" s="6"/>
      <c r="L134" s="6"/>
      <c r="M134" s="6"/>
      <c r="N134" s="6"/>
      <c r="O134" s="6"/>
      <c r="P134" s="6"/>
      <c r="Q134" s="6"/>
      <c r="R134" s="6"/>
      <c r="S134" s="6"/>
    </row>
    <row r="135" spans="1:19" ht="14.4" x14ac:dyDescent="0.2">
      <c r="A135" s="6"/>
      <c r="B135" s="6"/>
      <c r="C135" s="45"/>
      <c r="D135" s="6"/>
      <c r="E135" s="6"/>
      <c r="F135" s="6"/>
      <c r="G135" s="6"/>
      <c r="H135" s="6"/>
      <c r="I135" s="6"/>
      <c r="J135" s="6"/>
      <c r="K135" s="6"/>
      <c r="L135" s="6"/>
      <c r="M135" s="6"/>
      <c r="N135" s="6"/>
      <c r="O135" s="6"/>
      <c r="P135" s="6"/>
      <c r="Q135" s="6"/>
      <c r="R135" s="6"/>
      <c r="S135" s="6"/>
    </row>
    <row r="136" spans="1:19" ht="14.4" x14ac:dyDescent="0.2">
      <c r="A136" s="6"/>
      <c r="B136" s="6"/>
      <c r="C136" s="45"/>
      <c r="D136" s="6"/>
      <c r="E136" s="6"/>
      <c r="F136" s="6"/>
      <c r="G136" s="6"/>
      <c r="H136" s="6"/>
      <c r="I136" s="6"/>
      <c r="J136" s="6"/>
      <c r="K136" s="6"/>
      <c r="L136" s="6"/>
      <c r="M136" s="6"/>
      <c r="N136" s="6"/>
      <c r="O136" s="6"/>
      <c r="P136" s="6"/>
      <c r="Q136" s="6"/>
      <c r="R136" s="6"/>
      <c r="S136" s="6"/>
    </row>
    <row r="137" spans="1:19" ht="14.4" x14ac:dyDescent="0.2">
      <c r="A137" s="6"/>
      <c r="B137" s="6"/>
      <c r="C137" s="45"/>
      <c r="D137" s="6"/>
      <c r="E137" s="6"/>
      <c r="F137" s="6"/>
      <c r="G137" s="6"/>
      <c r="H137" s="6"/>
      <c r="I137" s="6"/>
      <c r="J137" s="6"/>
      <c r="K137" s="6"/>
      <c r="L137" s="6"/>
      <c r="M137" s="6"/>
      <c r="N137" s="6"/>
      <c r="O137" s="6"/>
      <c r="P137" s="6"/>
      <c r="Q137" s="6"/>
      <c r="R137" s="6"/>
      <c r="S137" s="6"/>
    </row>
    <row r="138" spans="1:19" ht="14.4" x14ac:dyDescent="0.2">
      <c r="A138" s="6"/>
      <c r="B138" s="6"/>
      <c r="C138" s="45"/>
      <c r="D138" s="6"/>
      <c r="E138" s="6"/>
      <c r="F138" s="6"/>
      <c r="G138" s="6"/>
      <c r="H138" s="6"/>
      <c r="I138" s="6"/>
      <c r="J138" s="6"/>
      <c r="K138" s="6"/>
      <c r="L138" s="6"/>
      <c r="M138" s="6"/>
      <c r="N138" s="6"/>
      <c r="O138" s="6"/>
      <c r="P138" s="6"/>
      <c r="Q138" s="6"/>
      <c r="R138" s="6"/>
      <c r="S138" s="6"/>
    </row>
    <row r="139" spans="1:19" ht="14.4" x14ac:dyDescent="0.2">
      <c r="A139" s="6"/>
      <c r="B139" s="6"/>
      <c r="C139" s="45"/>
      <c r="D139" s="6"/>
      <c r="E139" s="6"/>
      <c r="F139" s="6"/>
      <c r="G139" s="6"/>
      <c r="H139" s="6"/>
      <c r="I139" s="6"/>
      <c r="J139" s="6"/>
      <c r="K139" s="6"/>
      <c r="L139" s="6"/>
      <c r="M139" s="6"/>
      <c r="N139" s="6"/>
      <c r="O139" s="6"/>
      <c r="P139" s="6"/>
      <c r="Q139" s="6"/>
      <c r="R139" s="6"/>
      <c r="S139" s="6"/>
    </row>
    <row r="140" spans="1:19" ht="14.4" x14ac:dyDescent="0.2">
      <c r="A140" s="6"/>
      <c r="B140" s="6"/>
      <c r="C140" s="45"/>
      <c r="D140" s="6"/>
      <c r="E140" s="6"/>
      <c r="F140" s="6"/>
      <c r="G140" s="6"/>
      <c r="H140" s="6"/>
      <c r="I140" s="6"/>
      <c r="J140" s="6"/>
      <c r="K140" s="6"/>
      <c r="L140" s="6"/>
      <c r="M140" s="6"/>
      <c r="N140" s="6"/>
      <c r="O140" s="6"/>
      <c r="P140" s="6"/>
      <c r="Q140" s="6"/>
      <c r="R140" s="6"/>
      <c r="S140" s="6"/>
    </row>
    <row r="141" spans="1:19" ht="14.4" x14ac:dyDescent="0.2">
      <c r="A141" s="6"/>
      <c r="B141" s="6"/>
      <c r="C141" s="45"/>
      <c r="D141" s="6"/>
      <c r="E141" s="6"/>
      <c r="F141" s="6"/>
      <c r="G141" s="6"/>
      <c r="H141" s="6"/>
      <c r="I141" s="6"/>
      <c r="J141" s="6"/>
      <c r="K141" s="6"/>
      <c r="L141" s="6"/>
      <c r="M141" s="6"/>
      <c r="N141" s="6"/>
      <c r="O141" s="6"/>
      <c r="P141" s="6"/>
      <c r="Q141" s="6"/>
      <c r="R141" s="6"/>
      <c r="S141" s="6"/>
    </row>
    <row r="142" spans="1:19" ht="14.4" x14ac:dyDescent="0.2">
      <c r="A142" s="6"/>
      <c r="B142" s="6"/>
      <c r="C142" s="45"/>
      <c r="D142" s="6"/>
      <c r="E142" s="6"/>
      <c r="F142" s="6"/>
      <c r="G142" s="6"/>
      <c r="H142" s="6"/>
      <c r="I142" s="6"/>
      <c r="J142" s="6"/>
      <c r="K142" s="6"/>
      <c r="L142" s="6"/>
      <c r="M142" s="6"/>
      <c r="N142" s="6"/>
      <c r="O142" s="6"/>
      <c r="P142" s="6"/>
      <c r="Q142" s="6"/>
      <c r="R142" s="6"/>
      <c r="S142" s="6"/>
    </row>
    <row r="143" spans="1:19" ht="14.4" x14ac:dyDescent="0.2">
      <c r="A143" s="6"/>
      <c r="B143" s="6"/>
      <c r="C143" s="45"/>
      <c r="D143" s="6"/>
      <c r="E143" s="6"/>
      <c r="F143" s="6"/>
      <c r="G143" s="6"/>
      <c r="H143" s="6"/>
      <c r="I143" s="6"/>
      <c r="J143" s="6"/>
      <c r="K143" s="6"/>
      <c r="L143" s="6"/>
      <c r="M143" s="6"/>
      <c r="N143" s="6"/>
      <c r="O143" s="6"/>
      <c r="P143" s="6"/>
      <c r="Q143" s="6"/>
      <c r="R143" s="6"/>
      <c r="S143" s="6"/>
    </row>
    <row r="144" spans="1:19" ht="14.4" x14ac:dyDescent="0.2">
      <c r="A144" s="6"/>
      <c r="B144" s="6"/>
      <c r="C144" s="45"/>
      <c r="D144" s="6"/>
      <c r="E144" s="6"/>
      <c r="F144" s="6"/>
      <c r="G144" s="6"/>
      <c r="H144" s="6"/>
      <c r="I144" s="6"/>
      <c r="J144" s="6"/>
      <c r="K144" s="6"/>
      <c r="L144" s="6"/>
      <c r="M144" s="6"/>
      <c r="N144" s="6"/>
      <c r="O144" s="6"/>
      <c r="P144" s="6"/>
      <c r="Q144" s="6"/>
      <c r="R144" s="6"/>
      <c r="S144" s="6"/>
    </row>
    <row r="145" spans="1:19" ht="14.4" x14ac:dyDescent="0.2">
      <c r="A145" s="6"/>
      <c r="B145" s="6"/>
      <c r="C145" s="45"/>
      <c r="D145" s="6"/>
      <c r="E145" s="6"/>
      <c r="F145" s="6"/>
      <c r="G145" s="6"/>
      <c r="H145" s="6"/>
      <c r="I145" s="6"/>
      <c r="J145" s="6"/>
      <c r="K145" s="6"/>
      <c r="L145" s="6"/>
      <c r="M145" s="6"/>
      <c r="N145" s="6"/>
      <c r="O145" s="6"/>
      <c r="P145" s="6"/>
      <c r="Q145" s="6"/>
      <c r="R145" s="6"/>
      <c r="S145" s="6"/>
    </row>
    <row r="146" spans="1:19" ht="14.4" x14ac:dyDescent="0.2">
      <c r="A146" s="6"/>
      <c r="B146" s="6"/>
      <c r="C146" s="45"/>
      <c r="D146" s="6"/>
      <c r="E146" s="6"/>
      <c r="F146" s="6"/>
      <c r="G146" s="6"/>
      <c r="H146" s="6"/>
      <c r="I146" s="6"/>
      <c r="J146" s="6"/>
      <c r="K146" s="6"/>
      <c r="L146" s="6"/>
      <c r="M146" s="6"/>
      <c r="N146" s="6"/>
      <c r="O146" s="6"/>
      <c r="P146" s="6"/>
      <c r="Q146" s="6"/>
      <c r="R146" s="6"/>
      <c r="S146" s="6"/>
    </row>
    <row r="147" spans="1:19" ht="14.4" x14ac:dyDescent="0.2">
      <c r="A147" s="6"/>
      <c r="B147" s="6"/>
      <c r="C147" s="45"/>
      <c r="D147" s="6"/>
      <c r="E147" s="6"/>
      <c r="F147" s="6"/>
      <c r="G147" s="6"/>
      <c r="H147" s="6"/>
      <c r="I147" s="6"/>
      <c r="J147" s="6"/>
      <c r="K147" s="6"/>
      <c r="L147" s="6"/>
      <c r="M147" s="6"/>
      <c r="N147" s="6"/>
      <c r="O147" s="6"/>
      <c r="P147" s="6"/>
      <c r="Q147" s="6"/>
      <c r="R147" s="6"/>
      <c r="S147" s="6"/>
    </row>
    <row r="148" spans="1:19" ht="14.4" x14ac:dyDescent="0.2">
      <c r="A148" s="6"/>
      <c r="B148" s="6"/>
      <c r="C148" s="45"/>
      <c r="D148" s="6"/>
      <c r="E148" s="6"/>
      <c r="F148" s="6"/>
      <c r="G148" s="6"/>
      <c r="H148" s="6"/>
      <c r="I148" s="6"/>
      <c r="J148" s="6"/>
      <c r="K148" s="6"/>
      <c r="L148" s="6"/>
      <c r="M148" s="6"/>
      <c r="N148" s="6"/>
      <c r="O148" s="6"/>
      <c r="P148" s="6"/>
      <c r="Q148" s="6"/>
      <c r="R148" s="6"/>
      <c r="S148" s="6"/>
    </row>
    <row r="149" spans="1:19" ht="14.4" x14ac:dyDescent="0.2">
      <c r="A149" s="6"/>
      <c r="B149" s="6"/>
      <c r="C149" s="45"/>
      <c r="D149" s="6"/>
      <c r="E149" s="6"/>
      <c r="F149" s="6"/>
      <c r="G149" s="6"/>
      <c r="H149" s="6"/>
      <c r="I149" s="6"/>
      <c r="J149" s="6"/>
      <c r="K149" s="6"/>
      <c r="L149" s="6"/>
      <c r="M149" s="6"/>
      <c r="N149" s="6"/>
      <c r="O149" s="6"/>
      <c r="P149" s="6"/>
      <c r="Q149" s="6"/>
      <c r="R149" s="6"/>
      <c r="S149" s="6"/>
    </row>
    <row r="150" spans="1:19" ht="14.4" x14ac:dyDescent="0.2">
      <c r="A150" s="6"/>
      <c r="B150" s="6"/>
      <c r="C150" s="45"/>
      <c r="D150" s="6"/>
      <c r="E150" s="6"/>
      <c r="F150" s="6"/>
      <c r="G150" s="6"/>
      <c r="H150" s="6"/>
      <c r="I150" s="6"/>
      <c r="J150" s="6"/>
      <c r="K150" s="6"/>
      <c r="L150" s="6"/>
      <c r="M150" s="6"/>
      <c r="N150" s="6"/>
      <c r="O150" s="6"/>
      <c r="P150" s="6"/>
      <c r="Q150" s="6"/>
      <c r="R150" s="6"/>
      <c r="S150" s="6"/>
    </row>
    <row r="151" spans="1:19" ht="14.4" x14ac:dyDescent="0.2">
      <c r="A151" s="6"/>
      <c r="B151" s="6"/>
      <c r="C151" s="45"/>
      <c r="D151" s="6"/>
      <c r="E151" s="6"/>
      <c r="F151" s="6"/>
      <c r="G151" s="6"/>
      <c r="H151" s="6"/>
      <c r="I151" s="6"/>
      <c r="J151" s="6"/>
      <c r="K151" s="6"/>
      <c r="L151" s="6"/>
      <c r="M151" s="6"/>
      <c r="N151" s="6"/>
      <c r="O151" s="6"/>
      <c r="P151" s="6"/>
      <c r="Q151" s="6"/>
      <c r="R151" s="6"/>
      <c r="S151" s="6"/>
    </row>
    <row r="152" spans="1:19" ht="14.4" x14ac:dyDescent="0.2">
      <c r="A152" s="6"/>
      <c r="B152" s="6"/>
      <c r="C152" s="45"/>
      <c r="D152" s="6"/>
      <c r="E152" s="6"/>
      <c r="F152" s="6"/>
      <c r="G152" s="6"/>
      <c r="H152" s="6"/>
      <c r="I152" s="6"/>
      <c r="J152" s="6"/>
      <c r="K152" s="6"/>
      <c r="L152" s="6"/>
      <c r="M152" s="6"/>
      <c r="N152" s="6"/>
      <c r="O152" s="6"/>
      <c r="P152" s="6"/>
      <c r="Q152" s="6"/>
      <c r="R152" s="6"/>
      <c r="S152" s="6"/>
    </row>
    <row r="153" spans="1:19" ht="14.4" x14ac:dyDescent="0.2">
      <c r="A153" s="6"/>
      <c r="B153" s="6"/>
      <c r="C153" s="45"/>
      <c r="D153" s="6"/>
      <c r="E153" s="6"/>
      <c r="F153" s="6"/>
      <c r="G153" s="6"/>
      <c r="H153" s="6"/>
      <c r="I153" s="6"/>
      <c r="J153" s="6"/>
      <c r="K153" s="6"/>
      <c r="L153" s="6"/>
      <c r="M153" s="6"/>
      <c r="N153" s="6"/>
      <c r="O153" s="6"/>
      <c r="P153" s="6"/>
      <c r="Q153" s="6"/>
      <c r="R153" s="6"/>
      <c r="S153" s="6"/>
    </row>
    <row r="154" spans="1:19" ht="14.4" x14ac:dyDescent="0.2">
      <c r="A154" s="6"/>
      <c r="B154" s="6"/>
      <c r="C154" s="45"/>
      <c r="D154" s="6"/>
      <c r="E154" s="6"/>
      <c r="F154" s="6"/>
      <c r="G154" s="6"/>
      <c r="H154" s="6"/>
      <c r="I154" s="6"/>
      <c r="J154" s="6"/>
      <c r="K154" s="6"/>
      <c r="L154" s="6"/>
      <c r="M154" s="6"/>
      <c r="N154" s="6"/>
      <c r="O154" s="6"/>
      <c r="P154" s="6"/>
      <c r="Q154" s="6"/>
      <c r="R154" s="6"/>
      <c r="S154" s="6"/>
    </row>
    <row r="155" spans="1:19" ht="14.4" x14ac:dyDescent="0.2">
      <c r="A155" s="6"/>
      <c r="B155" s="6"/>
      <c r="C155" s="45"/>
      <c r="D155" s="6"/>
      <c r="E155" s="6"/>
      <c r="F155" s="6"/>
      <c r="G155" s="6"/>
      <c r="H155" s="6"/>
      <c r="I155" s="6"/>
      <c r="J155" s="6"/>
      <c r="K155" s="6"/>
      <c r="L155" s="6"/>
      <c r="M155" s="6"/>
      <c r="N155" s="6"/>
      <c r="O155" s="6"/>
      <c r="P155" s="6"/>
      <c r="Q155" s="6"/>
      <c r="R155" s="6"/>
      <c r="S155" s="6"/>
    </row>
    <row r="156" spans="1:19" ht="14.4" x14ac:dyDescent="0.2">
      <c r="A156" s="6"/>
      <c r="B156" s="6"/>
      <c r="C156" s="45"/>
      <c r="D156" s="6"/>
      <c r="E156" s="6"/>
      <c r="F156" s="6"/>
      <c r="G156" s="6"/>
      <c r="H156" s="6"/>
      <c r="I156" s="6"/>
      <c r="J156" s="6"/>
      <c r="K156" s="6"/>
      <c r="L156" s="6"/>
      <c r="M156" s="6"/>
      <c r="N156" s="6"/>
      <c r="O156" s="6"/>
      <c r="P156" s="6"/>
      <c r="Q156" s="6"/>
      <c r="R156" s="6"/>
      <c r="S156" s="6"/>
    </row>
    <row r="157" spans="1:19" ht="14.4" x14ac:dyDescent="0.2">
      <c r="A157" s="6"/>
      <c r="B157" s="6"/>
      <c r="C157" s="45"/>
      <c r="D157" s="6"/>
      <c r="E157" s="6"/>
      <c r="F157" s="6"/>
      <c r="G157" s="6"/>
      <c r="H157" s="6"/>
      <c r="I157" s="6"/>
      <c r="J157" s="6"/>
      <c r="K157" s="6"/>
      <c r="L157" s="6"/>
      <c r="M157" s="6"/>
      <c r="N157" s="6"/>
      <c r="O157" s="6"/>
      <c r="P157" s="6"/>
      <c r="Q157" s="6"/>
      <c r="R157" s="6"/>
      <c r="S157" s="6"/>
    </row>
    <row r="158" spans="1:19" ht="14.4" x14ac:dyDescent="0.2">
      <c r="A158" s="6"/>
      <c r="B158" s="6"/>
      <c r="C158" s="45"/>
      <c r="D158" s="6"/>
      <c r="E158" s="6"/>
      <c r="F158" s="6"/>
      <c r="G158" s="6"/>
      <c r="H158" s="6"/>
      <c r="I158" s="6"/>
      <c r="J158" s="6"/>
      <c r="K158" s="6"/>
      <c r="L158" s="6"/>
      <c r="M158" s="6"/>
      <c r="N158" s="6"/>
      <c r="O158" s="6"/>
      <c r="P158" s="6"/>
      <c r="Q158" s="6"/>
      <c r="R158" s="6"/>
      <c r="S158" s="6"/>
    </row>
    <row r="159" spans="1:19" ht="14.4" x14ac:dyDescent="0.2">
      <c r="A159" s="6"/>
      <c r="B159" s="6"/>
      <c r="C159" s="45"/>
      <c r="D159" s="6"/>
      <c r="E159" s="6"/>
      <c r="F159" s="6"/>
      <c r="G159" s="6"/>
      <c r="H159" s="6"/>
      <c r="I159" s="6"/>
      <c r="J159" s="6"/>
      <c r="K159" s="6"/>
      <c r="L159" s="6"/>
      <c r="M159" s="6"/>
      <c r="N159" s="6"/>
      <c r="O159" s="6"/>
      <c r="P159" s="6"/>
      <c r="Q159" s="6"/>
      <c r="R159" s="6"/>
      <c r="S159" s="6"/>
    </row>
    <row r="160" spans="1:19" ht="14.4" x14ac:dyDescent="0.2">
      <c r="A160" s="6"/>
      <c r="B160" s="6"/>
      <c r="C160" s="45"/>
      <c r="D160" s="6"/>
      <c r="E160" s="6"/>
      <c r="F160" s="6"/>
      <c r="G160" s="6"/>
      <c r="H160" s="6"/>
      <c r="I160" s="6"/>
      <c r="J160" s="6"/>
      <c r="K160" s="6"/>
      <c r="L160" s="6"/>
      <c r="M160" s="6"/>
      <c r="N160" s="6"/>
      <c r="O160" s="6"/>
      <c r="P160" s="6"/>
      <c r="Q160" s="6"/>
      <c r="R160" s="6"/>
      <c r="S160" s="6"/>
    </row>
    <row r="161" spans="1:19" ht="14.4" x14ac:dyDescent="0.2">
      <c r="A161" s="6"/>
      <c r="B161" s="6"/>
      <c r="C161" s="45"/>
      <c r="D161" s="6"/>
      <c r="E161" s="6"/>
      <c r="F161" s="6"/>
      <c r="G161" s="6"/>
      <c r="H161" s="6"/>
      <c r="I161" s="6"/>
      <c r="J161" s="6"/>
      <c r="K161" s="6"/>
      <c r="L161" s="6"/>
      <c r="M161" s="6"/>
      <c r="N161" s="6"/>
      <c r="O161" s="6"/>
      <c r="P161" s="6"/>
      <c r="Q161" s="6"/>
      <c r="R161" s="6"/>
      <c r="S161" s="6"/>
    </row>
    <row r="162" spans="1:19" ht="14.4" x14ac:dyDescent="0.2">
      <c r="A162" s="6"/>
      <c r="B162" s="6"/>
      <c r="C162" s="45"/>
      <c r="D162" s="6"/>
      <c r="E162" s="6"/>
      <c r="F162" s="6"/>
      <c r="G162" s="6"/>
      <c r="H162" s="6"/>
      <c r="I162" s="6"/>
      <c r="J162" s="6"/>
      <c r="K162" s="6"/>
      <c r="L162" s="6"/>
      <c r="M162" s="6"/>
      <c r="N162" s="6"/>
      <c r="O162" s="6"/>
      <c r="P162" s="6"/>
      <c r="Q162" s="6"/>
      <c r="R162" s="6"/>
      <c r="S162" s="6"/>
    </row>
    <row r="163" spans="1:19" ht="14.4" x14ac:dyDescent="0.2">
      <c r="A163" s="6"/>
      <c r="B163" s="6"/>
      <c r="C163" s="45"/>
      <c r="D163" s="6"/>
      <c r="E163" s="6"/>
      <c r="F163" s="6"/>
      <c r="G163" s="6"/>
      <c r="H163" s="6"/>
      <c r="I163" s="6"/>
      <c r="J163" s="6"/>
      <c r="K163" s="6"/>
      <c r="L163" s="6"/>
      <c r="M163" s="6"/>
      <c r="N163" s="6"/>
      <c r="O163" s="6"/>
      <c r="P163" s="6"/>
      <c r="Q163" s="6"/>
      <c r="R163" s="6"/>
      <c r="S163" s="6"/>
    </row>
  </sheetData>
  <mergeCells count="8">
    <mergeCell ref="D15:D17"/>
    <mergeCell ref="D5:E5"/>
    <mergeCell ref="I5:J5"/>
    <mergeCell ref="N5:O5"/>
    <mergeCell ref="C1:F1"/>
    <mergeCell ref="D2:G2"/>
    <mergeCell ref="B3:C3"/>
    <mergeCell ref="B4:C4"/>
  </mergeCells>
  <phoneticPr fontId="47"/>
  <conditionalFormatting sqref="D15">
    <cfRule type="expression" dxfId="43" priority="1" stopIfTrue="1">
      <formula>$G16="女"</formula>
    </cfRule>
  </conditionalFormatting>
  <dataValidations count="6">
    <dataValidation type="list" allowBlank="1" showErrorMessage="1" error="エラー値が入力されました" sqref="B6" xr:uid="{118F2182-6DDC-44B2-87D9-85B4509D95B1}">
      <formula1>$B$9:$B$12</formula1>
    </dataValidation>
    <dataValidation allowBlank="1" sqref="H6 K6:L6" xr:uid="{60508D1E-71C9-48E6-BEE3-327A11F24FA5}"/>
    <dataValidation allowBlank="1" showInputMessage="1" showErrorMessage="1" sqref="C6" xr:uid="{DC4616B5-4151-4419-9ED0-64D0F7ED8C6B}"/>
    <dataValidation type="textLength" allowBlank="1" showInputMessage="1" showErrorMessage="1" sqref="G6" xr:uid="{DE488643-1B2D-46F9-9910-B03D4F1FB760}">
      <formula1>1</formula1>
      <formula2>6</formula2>
    </dataValidation>
    <dataValidation type="list" allowBlank="1" showInputMessage="1" showErrorMessage="1" promptTitle="都道府県入力" prompt="都道府県を選択してください。_x000a_リストから選択してください" sqref="I6" xr:uid="{A7ED955E-5168-4050-AB42-34FCD4912AA0}">
      <formula1>$I$9:$I$55</formula1>
    </dataValidation>
    <dataValidation type="list" allowBlank="1" showInputMessage="1" showErrorMessage="1" sqref="D15:D17" xr:uid="{A38BACEA-453A-4A1D-B1D4-5DF7631F0D4B}">
      <formula1>$AG$38:$AG$42</formula1>
    </dataValidation>
  </dataValidations>
  <pageMargins left="0.75" right="0.75" top="1" bottom="1" header="0.51200000000000001" footer="0.51200000000000001"/>
  <pageSetup paperSize="9" orientation="portrait" horizontalDpi="360" verticalDpi="360"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A958F-63F9-4F72-9E54-796047C9AD8D}">
  <sheetPr codeName="Sheet3"/>
  <dimension ref="A1:Q154"/>
  <sheetViews>
    <sheetView topLeftCell="B1" zoomScaleNormal="100" workbookViewId="0">
      <selection activeCell="R16" sqref="R16"/>
    </sheetView>
  </sheetViews>
  <sheetFormatPr defaultRowHeight="13.2" x14ac:dyDescent="0.2"/>
  <cols>
    <col min="1" max="1" width="6.21875" hidden="1" customWidth="1"/>
    <col min="2" max="2" width="4.77734375" customWidth="1"/>
    <col min="3" max="3" width="0" hidden="1" customWidth="1"/>
    <col min="4" max="4" width="9" hidden="1" customWidth="1"/>
    <col min="5" max="5" width="4.21875" hidden="1" customWidth="1"/>
    <col min="7" max="7" width="5.77734375" hidden="1" customWidth="1"/>
    <col min="8" max="9" width="22.109375" customWidth="1"/>
    <col min="10" max="11" width="3.6640625" customWidth="1"/>
    <col min="12" max="12" width="7.88671875" hidden="1" customWidth="1"/>
    <col min="13" max="14" width="4.33203125" hidden="1" customWidth="1"/>
    <col min="15" max="15" width="10" hidden="1" customWidth="1"/>
    <col min="16" max="16" width="8.21875" hidden="1" customWidth="1"/>
  </cols>
  <sheetData>
    <row r="1" spans="1:17" ht="19.2" x14ac:dyDescent="0.25">
      <c r="B1" s="1"/>
      <c r="C1" s="2"/>
      <c r="D1" s="3" t="s">
        <v>27</v>
      </c>
      <c r="E1" s="108" t="s">
        <v>490</v>
      </c>
      <c r="F1" s="5"/>
      <c r="G1" s="4"/>
      <c r="H1" s="4"/>
      <c r="I1" s="4"/>
      <c r="J1" s="4"/>
      <c r="K1" s="4"/>
      <c r="L1" s="4"/>
      <c r="M1" s="4"/>
      <c r="N1" s="4"/>
      <c r="O1" s="7" t="s">
        <v>28</v>
      </c>
      <c r="P1" s="7" t="s">
        <v>28</v>
      </c>
      <c r="Q1" s="143"/>
    </row>
    <row r="2" spans="1:17" ht="14.25" customHeight="1" x14ac:dyDescent="0.2">
      <c r="B2" s="401" t="s">
        <v>29</v>
      </c>
      <c r="C2" s="8" t="s">
        <v>30</v>
      </c>
      <c r="D2" s="403" t="s">
        <v>23</v>
      </c>
      <c r="E2" s="405" t="s">
        <v>31</v>
      </c>
      <c r="F2" s="406"/>
      <c r="G2" s="407" t="s">
        <v>32</v>
      </c>
      <c r="H2" s="9" t="s">
        <v>33</v>
      </c>
      <c r="I2" s="9" t="s">
        <v>34</v>
      </c>
      <c r="J2" s="411" t="s">
        <v>35</v>
      </c>
      <c r="K2" s="413" t="s">
        <v>36</v>
      </c>
      <c r="L2" s="415" t="s">
        <v>37</v>
      </c>
      <c r="M2" s="415"/>
      <c r="N2" s="415"/>
      <c r="O2" s="416" t="s">
        <v>24</v>
      </c>
      <c r="P2" s="409" t="s">
        <v>38</v>
      </c>
    </row>
    <row r="3" spans="1:17" ht="52.5" customHeight="1" thickBot="1" x14ac:dyDescent="0.25">
      <c r="B3" s="402"/>
      <c r="C3" s="10" t="s">
        <v>39</v>
      </c>
      <c r="D3" s="404"/>
      <c r="E3" s="11" t="s">
        <v>40</v>
      </c>
      <c r="F3" s="110" t="s">
        <v>41</v>
      </c>
      <c r="G3" s="408"/>
      <c r="H3" s="111" t="s">
        <v>42</v>
      </c>
      <c r="I3" s="112" t="s">
        <v>43</v>
      </c>
      <c r="J3" s="412"/>
      <c r="K3" s="414"/>
      <c r="L3" s="113" t="s">
        <v>44</v>
      </c>
      <c r="M3" s="105" t="s">
        <v>45</v>
      </c>
      <c r="N3" s="105" t="s">
        <v>46</v>
      </c>
      <c r="O3" s="417"/>
      <c r="P3" s="410"/>
    </row>
    <row r="4" spans="1:17" ht="15.6" thickTop="1" thickBot="1" x14ac:dyDescent="0.25">
      <c r="A4" t="str">
        <f>K4&amp;TEXT(F4,0)</f>
        <v>0</v>
      </c>
      <c r="B4" s="12">
        <v>1</v>
      </c>
      <c r="C4" s="13"/>
      <c r="D4" s="67">
        <f>+所属データ!$C$6</f>
        <v>0</v>
      </c>
      <c r="E4" s="14" t="str">
        <f>+IF(所属データ!$A$4&gt;0,所属データ!$A$4,"")</f>
        <v/>
      </c>
      <c r="F4" s="282"/>
      <c r="G4" s="283"/>
      <c r="H4" s="284"/>
      <c r="I4" s="285"/>
      <c r="J4" s="286"/>
      <c r="K4" s="287"/>
      <c r="L4" s="136"/>
      <c r="M4" s="136"/>
      <c r="N4" s="136"/>
      <c r="O4" s="109">
        <f>所属データ!$G$6</f>
        <v>0</v>
      </c>
      <c r="P4" s="15" t="str">
        <f>所属データ!$I$6</f>
        <v>岐阜県</v>
      </c>
    </row>
    <row r="5" spans="1:17" ht="15.6" thickTop="1" thickBot="1" x14ac:dyDescent="0.25">
      <c r="A5" t="str">
        <f t="shared" ref="A5:A67" si="0">K5&amp;TEXT(F5,0)</f>
        <v>0</v>
      </c>
      <c r="B5" s="12">
        <v>2</v>
      </c>
      <c r="C5" s="13"/>
      <c r="D5" s="67">
        <f>+所属データ!$C$6</f>
        <v>0</v>
      </c>
      <c r="E5" s="14" t="str">
        <f>+IF(所属データ!$A$4&gt;0,所属データ!$A$4,"")</f>
        <v/>
      </c>
      <c r="F5" s="282"/>
      <c r="G5" s="283"/>
      <c r="H5" s="284"/>
      <c r="I5" s="285"/>
      <c r="J5" s="286"/>
      <c r="K5" s="287"/>
      <c r="L5" s="136"/>
      <c r="M5" s="136"/>
      <c r="N5" s="136"/>
      <c r="O5" s="109">
        <f>所属データ!$G$6</f>
        <v>0</v>
      </c>
      <c r="P5" s="15" t="str">
        <f>所属データ!$I$6</f>
        <v>岐阜県</v>
      </c>
    </row>
    <row r="6" spans="1:17" ht="15.6" thickTop="1" thickBot="1" x14ac:dyDescent="0.25">
      <c r="A6" t="str">
        <f t="shared" si="0"/>
        <v>0</v>
      </c>
      <c r="B6" s="12">
        <v>3</v>
      </c>
      <c r="C6" s="13"/>
      <c r="D6" s="67">
        <f>+所属データ!$C$6</f>
        <v>0</v>
      </c>
      <c r="E6" s="14" t="str">
        <f>+IF(所属データ!$A$4&gt;0,所属データ!$A$4,"")</f>
        <v/>
      </c>
      <c r="F6" s="282"/>
      <c r="G6" s="283"/>
      <c r="H6" s="284"/>
      <c r="I6" s="285"/>
      <c r="J6" s="286"/>
      <c r="K6" s="287"/>
      <c r="L6" s="136"/>
      <c r="M6" s="136"/>
      <c r="N6" s="136"/>
      <c r="O6" s="109">
        <f>所属データ!$G$6</f>
        <v>0</v>
      </c>
      <c r="P6" s="15" t="str">
        <f>所属データ!$I$6</f>
        <v>岐阜県</v>
      </c>
    </row>
    <row r="7" spans="1:17" ht="15.6" thickTop="1" thickBot="1" x14ac:dyDescent="0.25">
      <c r="A7" t="str">
        <f t="shared" si="0"/>
        <v>0</v>
      </c>
      <c r="B7" s="12">
        <v>4</v>
      </c>
      <c r="C7" s="13"/>
      <c r="D7" s="67">
        <f>+所属データ!$C$6</f>
        <v>0</v>
      </c>
      <c r="E7" s="14" t="str">
        <f>+IF(所属データ!$A$4&gt;0,所属データ!$A$4,"")</f>
        <v/>
      </c>
      <c r="F7" s="282"/>
      <c r="G7" s="283"/>
      <c r="H7" s="284"/>
      <c r="I7" s="285"/>
      <c r="J7" s="286"/>
      <c r="K7" s="287"/>
      <c r="L7" s="136"/>
      <c r="M7" s="136"/>
      <c r="N7" s="136"/>
      <c r="O7" s="109">
        <f>所属データ!$G$6</f>
        <v>0</v>
      </c>
      <c r="P7" s="15" t="str">
        <f>所属データ!$I$6</f>
        <v>岐阜県</v>
      </c>
    </row>
    <row r="8" spans="1:17" ht="15.6" thickTop="1" thickBot="1" x14ac:dyDescent="0.25">
      <c r="A8" t="str">
        <f t="shared" si="0"/>
        <v>0</v>
      </c>
      <c r="B8" s="12">
        <v>5</v>
      </c>
      <c r="C8" s="13"/>
      <c r="D8" s="67">
        <f>+所属データ!$C$6</f>
        <v>0</v>
      </c>
      <c r="E8" s="14" t="str">
        <f>+IF(所属データ!$A$4&gt;0,所属データ!$A$4,"")</f>
        <v/>
      </c>
      <c r="F8" s="131"/>
      <c r="G8" s="132"/>
      <c r="H8" s="133"/>
      <c r="I8" s="134"/>
      <c r="J8" s="135"/>
      <c r="K8" s="136"/>
      <c r="L8" s="136"/>
      <c r="M8" s="136"/>
      <c r="N8" s="136"/>
      <c r="O8" s="109">
        <f>所属データ!$G$6</f>
        <v>0</v>
      </c>
      <c r="P8" s="15" t="str">
        <f>所属データ!$I$6</f>
        <v>岐阜県</v>
      </c>
    </row>
    <row r="9" spans="1:17" ht="15.6" thickTop="1" thickBot="1" x14ac:dyDescent="0.25">
      <c r="A9" t="str">
        <f t="shared" si="0"/>
        <v>0</v>
      </c>
      <c r="B9" s="12">
        <v>6</v>
      </c>
      <c r="C9" s="13"/>
      <c r="D9" s="67">
        <f>+所属データ!$C$6</f>
        <v>0</v>
      </c>
      <c r="E9" s="14" t="str">
        <f>+IF(所属データ!$A$4&gt;0,所属データ!$A$4,"")</f>
        <v/>
      </c>
      <c r="F9" s="131"/>
      <c r="G9" s="132"/>
      <c r="H9" s="133"/>
      <c r="I9" s="134"/>
      <c r="J9" s="135"/>
      <c r="K9" s="136"/>
      <c r="L9" s="136"/>
      <c r="M9" s="136"/>
      <c r="N9" s="136"/>
      <c r="O9" s="109">
        <f>所属データ!$G$6</f>
        <v>0</v>
      </c>
      <c r="P9" s="15" t="str">
        <f>所属データ!$I$6</f>
        <v>岐阜県</v>
      </c>
    </row>
    <row r="10" spans="1:17" ht="15.6" thickTop="1" thickBot="1" x14ac:dyDescent="0.25">
      <c r="A10" t="str">
        <f t="shared" si="0"/>
        <v>0</v>
      </c>
      <c r="B10" s="12">
        <v>7</v>
      </c>
      <c r="C10" s="13"/>
      <c r="D10" s="67">
        <f>+所属データ!$C$6</f>
        <v>0</v>
      </c>
      <c r="E10" s="14" t="str">
        <f>+IF(所属データ!$A$4&gt;0,所属データ!$A$4,"")</f>
        <v/>
      </c>
      <c r="F10" s="131"/>
      <c r="G10" s="132"/>
      <c r="H10" s="133"/>
      <c r="I10" s="134"/>
      <c r="J10" s="135"/>
      <c r="K10" s="136"/>
      <c r="L10" s="136"/>
      <c r="M10" s="136"/>
      <c r="N10" s="136"/>
      <c r="O10" s="109">
        <f>所属データ!$G$6</f>
        <v>0</v>
      </c>
      <c r="P10" s="15" t="str">
        <f>所属データ!$I$6</f>
        <v>岐阜県</v>
      </c>
    </row>
    <row r="11" spans="1:17" ht="15.6" thickTop="1" thickBot="1" x14ac:dyDescent="0.25">
      <c r="A11" t="str">
        <f t="shared" si="0"/>
        <v>0</v>
      </c>
      <c r="B11" s="12">
        <v>8</v>
      </c>
      <c r="C11" s="13"/>
      <c r="D11" s="67">
        <f>+所属データ!$C$6</f>
        <v>0</v>
      </c>
      <c r="E11" s="14" t="str">
        <f>+IF(所属データ!$A$4&gt;0,所属データ!$A$4,"")</f>
        <v/>
      </c>
      <c r="F11" s="131"/>
      <c r="G11" s="132"/>
      <c r="H11" s="133"/>
      <c r="I11" s="134"/>
      <c r="J11" s="135"/>
      <c r="K11" s="136"/>
      <c r="L11" s="136"/>
      <c r="M11" s="136"/>
      <c r="N11" s="136"/>
      <c r="O11" s="109">
        <f>所属データ!$G$6</f>
        <v>0</v>
      </c>
      <c r="P11" s="15" t="str">
        <f>所属データ!$I$6</f>
        <v>岐阜県</v>
      </c>
    </row>
    <row r="12" spans="1:17" ht="15.6" thickTop="1" thickBot="1" x14ac:dyDescent="0.25">
      <c r="A12" t="str">
        <f t="shared" si="0"/>
        <v>0</v>
      </c>
      <c r="B12" s="12">
        <v>9</v>
      </c>
      <c r="C12" s="13"/>
      <c r="D12" s="67">
        <f>+所属データ!$C$6</f>
        <v>0</v>
      </c>
      <c r="E12" s="14" t="str">
        <f>+IF(所属データ!$A$4&gt;0,所属データ!$A$4,"")</f>
        <v/>
      </c>
      <c r="F12" s="131"/>
      <c r="G12" s="132"/>
      <c r="H12" s="133"/>
      <c r="I12" s="134"/>
      <c r="J12" s="135"/>
      <c r="K12" s="136"/>
      <c r="L12" s="136"/>
      <c r="M12" s="136"/>
      <c r="N12" s="136"/>
      <c r="O12" s="109">
        <f>所属データ!$G$6</f>
        <v>0</v>
      </c>
      <c r="P12" s="15" t="str">
        <f>所属データ!$I$6</f>
        <v>岐阜県</v>
      </c>
    </row>
    <row r="13" spans="1:17" ht="15.6" thickTop="1" thickBot="1" x14ac:dyDescent="0.25">
      <c r="A13" t="str">
        <f t="shared" si="0"/>
        <v>0</v>
      </c>
      <c r="B13" s="12">
        <v>10</v>
      </c>
      <c r="C13" s="13"/>
      <c r="D13" s="67">
        <f>+所属データ!$C$6</f>
        <v>0</v>
      </c>
      <c r="E13" s="14" t="str">
        <f>+IF(所属データ!$A$4&gt;0,所属データ!$A$4,"")</f>
        <v/>
      </c>
      <c r="F13" s="131"/>
      <c r="G13" s="132"/>
      <c r="H13" s="133"/>
      <c r="I13" s="134"/>
      <c r="J13" s="135"/>
      <c r="K13" s="136"/>
      <c r="L13" s="136"/>
      <c r="M13" s="136"/>
      <c r="N13" s="136"/>
      <c r="O13" s="109">
        <f>所属データ!$G$6</f>
        <v>0</v>
      </c>
      <c r="P13" s="15" t="str">
        <f>所属データ!$I$6</f>
        <v>岐阜県</v>
      </c>
    </row>
    <row r="14" spans="1:17" ht="15.6" thickTop="1" thickBot="1" x14ac:dyDescent="0.25">
      <c r="A14" t="str">
        <f t="shared" si="0"/>
        <v>0</v>
      </c>
      <c r="B14" s="12">
        <v>11</v>
      </c>
      <c r="C14" s="13"/>
      <c r="D14" s="67">
        <f>+所属データ!$C$6</f>
        <v>0</v>
      </c>
      <c r="E14" s="14" t="str">
        <f>+IF(所属データ!$A$4&gt;0,所属データ!$A$4,"")</f>
        <v/>
      </c>
      <c r="F14" s="131"/>
      <c r="G14" s="132"/>
      <c r="H14" s="133"/>
      <c r="I14" s="134"/>
      <c r="J14" s="135"/>
      <c r="K14" s="136"/>
      <c r="L14" s="136"/>
      <c r="M14" s="136"/>
      <c r="N14" s="136"/>
      <c r="O14" s="109">
        <f>所属データ!$G$6</f>
        <v>0</v>
      </c>
      <c r="P14" s="15" t="str">
        <f>所属データ!$I$6</f>
        <v>岐阜県</v>
      </c>
    </row>
    <row r="15" spans="1:17" ht="15.6" thickTop="1" thickBot="1" x14ac:dyDescent="0.25">
      <c r="A15" t="str">
        <f t="shared" si="0"/>
        <v>0</v>
      </c>
      <c r="B15" s="12">
        <v>12</v>
      </c>
      <c r="C15" s="13"/>
      <c r="D15" s="67">
        <f>+所属データ!$C$6</f>
        <v>0</v>
      </c>
      <c r="E15" s="14" t="str">
        <f>+IF(所属データ!$A$4&gt;0,所属データ!$A$4,"")</f>
        <v/>
      </c>
      <c r="F15" s="131"/>
      <c r="G15" s="132"/>
      <c r="H15" s="133"/>
      <c r="I15" s="134"/>
      <c r="J15" s="135"/>
      <c r="K15" s="136"/>
      <c r="L15" s="136"/>
      <c r="M15" s="136"/>
      <c r="N15" s="136"/>
      <c r="O15" s="109">
        <f>所属データ!$G$6</f>
        <v>0</v>
      </c>
      <c r="P15" s="15" t="str">
        <f>所属データ!$I$6</f>
        <v>岐阜県</v>
      </c>
    </row>
    <row r="16" spans="1:17" ht="15.6" thickTop="1" thickBot="1" x14ac:dyDescent="0.25">
      <c r="A16" t="str">
        <f t="shared" si="0"/>
        <v>0</v>
      </c>
      <c r="B16" s="12">
        <v>13</v>
      </c>
      <c r="C16" s="13"/>
      <c r="D16" s="67">
        <f>+所属データ!$C$6</f>
        <v>0</v>
      </c>
      <c r="E16" s="14" t="str">
        <f>+IF(所属データ!$A$4&gt;0,所属データ!$A$4,"")</f>
        <v/>
      </c>
      <c r="F16" s="131"/>
      <c r="G16" s="132"/>
      <c r="H16" s="133"/>
      <c r="I16" s="134"/>
      <c r="J16" s="135"/>
      <c r="K16" s="136"/>
      <c r="L16" s="136"/>
      <c r="M16" s="136"/>
      <c r="N16" s="136"/>
      <c r="O16" s="109">
        <f>所属データ!$G$6</f>
        <v>0</v>
      </c>
      <c r="P16" s="15" t="str">
        <f>所属データ!$I$6</f>
        <v>岐阜県</v>
      </c>
    </row>
    <row r="17" spans="1:16" ht="15.6" thickTop="1" thickBot="1" x14ac:dyDescent="0.25">
      <c r="A17" t="str">
        <f t="shared" si="0"/>
        <v>0</v>
      </c>
      <c r="B17" s="12">
        <v>14</v>
      </c>
      <c r="C17" s="13"/>
      <c r="D17" s="67">
        <f>+所属データ!$C$6</f>
        <v>0</v>
      </c>
      <c r="E17" s="14" t="str">
        <f>+IF(所属データ!$A$4&gt;0,所属データ!$A$4,"")</f>
        <v/>
      </c>
      <c r="F17" s="131"/>
      <c r="G17" s="132"/>
      <c r="H17" s="133"/>
      <c r="I17" s="134"/>
      <c r="J17" s="135"/>
      <c r="K17" s="136"/>
      <c r="L17" s="136"/>
      <c r="M17" s="136"/>
      <c r="N17" s="136"/>
      <c r="O17" s="109">
        <f>所属データ!$G$6</f>
        <v>0</v>
      </c>
      <c r="P17" s="15" t="str">
        <f>所属データ!$I$6</f>
        <v>岐阜県</v>
      </c>
    </row>
    <row r="18" spans="1:16" ht="15.6" thickTop="1" thickBot="1" x14ac:dyDescent="0.25">
      <c r="A18" t="str">
        <f t="shared" si="0"/>
        <v>0</v>
      </c>
      <c r="B18" s="12">
        <v>15</v>
      </c>
      <c r="C18" s="13"/>
      <c r="D18" s="67">
        <f>+所属データ!$C$6</f>
        <v>0</v>
      </c>
      <c r="E18" s="14" t="str">
        <f>+IF(所属データ!$A$4&gt;0,所属データ!$A$4,"")</f>
        <v/>
      </c>
      <c r="F18" s="131"/>
      <c r="G18" s="132"/>
      <c r="H18" s="133"/>
      <c r="I18" s="134"/>
      <c r="J18" s="135"/>
      <c r="K18" s="136"/>
      <c r="L18" s="136"/>
      <c r="M18" s="136"/>
      <c r="N18" s="136"/>
      <c r="O18" s="109">
        <f>所属データ!$G$6</f>
        <v>0</v>
      </c>
      <c r="P18" s="15" t="str">
        <f>所属データ!$I$6</f>
        <v>岐阜県</v>
      </c>
    </row>
    <row r="19" spans="1:16" ht="15.6" thickTop="1" thickBot="1" x14ac:dyDescent="0.25">
      <c r="A19" t="str">
        <f t="shared" si="0"/>
        <v>0</v>
      </c>
      <c r="B19" s="12">
        <v>16</v>
      </c>
      <c r="C19" s="13"/>
      <c r="D19" s="67">
        <f>+所属データ!$C$6</f>
        <v>0</v>
      </c>
      <c r="E19" s="14" t="str">
        <f>+IF(所属データ!$A$4&gt;0,所属データ!$A$4,"")</f>
        <v/>
      </c>
      <c r="F19" s="131"/>
      <c r="G19" s="132"/>
      <c r="H19" s="133"/>
      <c r="I19" s="134"/>
      <c r="J19" s="135"/>
      <c r="K19" s="136"/>
      <c r="L19" s="136"/>
      <c r="M19" s="136"/>
      <c r="N19" s="136"/>
      <c r="O19" s="109">
        <f>所属データ!$G$6</f>
        <v>0</v>
      </c>
      <c r="P19" s="15" t="str">
        <f>所属データ!$I$6</f>
        <v>岐阜県</v>
      </c>
    </row>
    <row r="20" spans="1:16" ht="15.6" thickTop="1" thickBot="1" x14ac:dyDescent="0.25">
      <c r="A20" t="str">
        <f t="shared" si="0"/>
        <v>0</v>
      </c>
      <c r="B20" s="12">
        <v>17</v>
      </c>
      <c r="C20" s="13"/>
      <c r="D20" s="67">
        <f>+所属データ!$C$6</f>
        <v>0</v>
      </c>
      <c r="E20" s="14" t="str">
        <f>+IF(所属データ!$A$4&gt;0,所属データ!$A$4,"")</f>
        <v/>
      </c>
      <c r="F20" s="131"/>
      <c r="G20" s="132"/>
      <c r="H20" s="133"/>
      <c r="I20" s="134"/>
      <c r="J20" s="135"/>
      <c r="K20" s="136"/>
      <c r="L20" s="136"/>
      <c r="M20" s="136"/>
      <c r="N20" s="136"/>
      <c r="O20" s="109">
        <f>所属データ!$G$6</f>
        <v>0</v>
      </c>
      <c r="P20" s="15" t="str">
        <f>所属データ!$I$6</f>
        <v>岐阜県</v>
      </c>
    </row>
    <row r="21" spans="1:16" ht="15.6" thickTop="1" thickBot="1" x14ac:dyDescent="0.25">
      <c r="A21" t="str">
        <f t="shared" si="0"/>
        <v>0</v>
      </c>
      <c r="B21" s="12">
        <v>18</v>
      </c>
      <c r="C21" s="13"/>
      <c r="D21" s="67">
        <f>+所属データ!$C$6</f>
        <v>0</v>
      </c>
      <c r="E21" s="14" t="str">
        <f>+IF(所属データ!$A$4&gt;0,所属データ!$A$4,"")</f>
        <v/>
      </c>
      <c r="F21" s="131"/>
      <c r="G21" s="132"/>
      <c r="H21" s="133"/>
      <c r="I21" s="134"/>
      <c r="J21" s="135"/>
      <c r="K21" s="136"/>
      <c r="L21" s="136"/>
      <c r="M21" s="136"/>
      <c r="N21" s="136"/>
      <c r="O21" s="109">
        <f>所属データ!$G$6</f>
        <v>0</v>
      </c>
      <c r="P21" s="15" t="str">
        <f>所属データ!$I$6</f>
        <v>岐阜県</v>
      </c>
    </row>
    <row r="22" spans="1:16" ht="15.6" thickTop="1" thickBot="1" x14ac:dyDescent="0.25">
      <c r="A22" t="str">
        <f t="shared" si="0"/>
        <v>0</v>
      </c>
      <c r="B22" s="12">
        <v>19</v>
      </c>
      <c r="C22" s="13"/>
      <c r="D22" s="67">
        <f>+所属データ!$C$6</f>
        <v>0</v>
      </c>
      <c r="E22" s="14" t="str">
        <f>+IF(所属データ!$A$4&gt;0,所属データ!$A$4,"")</f>
        <v/>
      </c>
      <c r="F22" s="131"/>
      <c r="G22" s="132"/>
      <c r="H22" s="133"/>
      <c r="I22" s="134"/>
      <c r="J22" s="135"/>
      <c r="K22" s="136"/>
      <c r="L22" s="136"/>
      <c r="M22" s="136"/>
      <c r="N22" s="136"/>
      <c r="O22" s="109">
        <f>所属データ!$G$6</f>
        <v>0</v>
      </c>
      <c r="P22" s="15" t="str">
        <f>所属データ!$I$6</f>
        <v>岐阜県</v>
      </c>
    </row>
    <row r="23" spans="1:16" ht="15.6" thickTop="1" thickBot="1" x14ac:dyDescent="0.25">
      <c r="A23" t="str">
        <f t="shared" si="0"/>
        <v>0</v>
      </c>
      <c r="B23" s="12">
        <v>20</v>
      </c>
      <c r="C23" s="13"/>
      <c r="D23" s="67">
        <f>+所属データ!$C$6</f>
        <v>0</v>
      </c>
      <c r="E23" s="14" t="str">
        <f>+IF(所属データ!$A$4&gt;0,所属データ!$A$4,"")</f>
        <v/>
      </c>
      <c r="F23" s="131"/>
      <c r="G23" s="132"/>
      <c r="H23" s="133"/>
      <c r="I23" s="134"/>
      <c r="J23" s="135"/>
      <c r="K23" s="136"/>
      <c r="L23" s="136"/>
      <c r="M23" s="136"/>
      <c r="N23" s="136"/>
      <c r="O23" s="109">
        <f>所属データ!$G$6</f>
        <v>0</v>
      </c>
      <c r="P23" s="15" t="str">
        <f>所属データ!$I$6</f>
        <v>岐阜県</v>
      </c>
    </row>
    <row r="24" spans="1:16" ht="15.6" thickTop="1" thickBot="1" x14ac:dyDescent="0.25">
      <c r="A24" t="str">
        <f t="shared" si="0"/>
        <v>0</v>
      </c>
      <c r="B24" s="12">
        <v>21</v>
      </c>
      <c r="C24" s="13"/>
      <c r="D24" s="67">
        <f>+所属データ!$C$6</f>
        <v>0</v>
      </c>
      <c r="E24" s="14" t="str">
        <f>+IF(所属データ!$A$4&gt;0,所属データ!$A$4,"")</f>
        <v/>
      </c>
      <c r="F24" s="131"/>
      <c r="G24" s="132"/>
      <c r="H24" s="133"/>
      <c r="I24" s="134"/>
      <c r="J24" s="135"/>
      <c r="K24" s="136"/>
      <c r="L24" s="136"/>
      <c r="M24" s="136"/>
      <c r="N24" s="136"/>
      <c r="O24" s="109">
        <f>所属データ!$G$6</f>
        <v>0</v>
      </c>
      <c r="P24" s="15" t="str">
        <f>所属データ!$I$6</f>
        <v>岐阜県</v>
      </c>
    </row>
    <row r="25" spans="1:16" ht="15.6" thickTop="1" thickBot="1" x14ac:dyDescent="0.25">
      <c r="A25" t="str">
        <f t="shared" si="0"/>
        <v>0</v>
      </c>
      <c r="B25" s="12">
        <v>22</v>
      </c>
      <c r="C25" s="13"/>
      <c r="D25" s="67">
        <f>+所属データ!$C$6</f>
        <v>0</v>
      </c>
      <c r="E25" s="14" t="str">
        <f>+IF(所属データ!$A$4&gt;0,所属データ!$A$4,"")</f>
        <v/>
      </c>
      <c r="F25" s="131"/>
      <c r="G25" s="132"/>
      <c r="H25" s="133"/>
      <c r="I25" s="134"/>
      <c r="J25" s="135"/>
      <c r="K25" s="136"/>
      <c r="L25" s="136"/>
      <c r="M25" s="136"/>
      <c r="N25" s="136"/>
      <c r="O25" s="109">
        <f>所属データ!$G$6</f>
        <v>0</v>
      </c>
      <c r="P25" s="15" t="str">
        <f>所属データ!$I$6</f>
        <v>岐阜県</v>
      </c>
    </row>
    <row r="26" spans="1:16" ht="15.6" thickTop="1" thickBot="1" x14ac:dyDescent="0.25">
      <c r="A26" t="str">
        <f t="shared" si="0"/>
        <v>0</v>
      </c>
      <c r="B26" s="12">
        <v>23</v>
      </c>
      <c r="C26" s="13"/>
      <c r="D26" s="67">
        <f>+所属データ!$C$6</f>
        <v>0</v>
      </c>
      <c r="E26" s="14" t="str">
        <f>+IF(所属データ!$A$4&gt;0,所属データ!$A$4,"")</f>
        <v/>
      </c>
      <c r="F26" s="131"/>
      <c r="G26" s="132"/>
      <c r="H26" s="133"/>
      <c r="I26" s="134"/>
      <c r="J26" s="135"/>
      <c r="K26" s="136"/>
      <c r="L26" s="136"/>
      <c r="M26" s="136"/>
      <c r="N26" s="136"/>
      <c r="O26" s="109">
        <f>所属データ!$G$6</f>
        <v>0</v>
      </c>
      <c r="P26" s="15" t="str">
        <f>所属データ!$I$6</f>
        <v>岐阜県</v>
      </c>
    </row>
    <row r="27" spans="1:16" ht="15.6" thickTop="1" thickBot="1" x14ac:dyDescent="0.25">
      <c r="A27" t="str">
        <f t="shared" si="0"/>
        <v>0</v>
      </c>
      <c r="B27" s="12">
        <v>24</v>
      </c>
      <c r="C27" s="13"/>
      <c r="D27" s="67">
        <f>+所属データ!$C$6</f>
        <v>0</v>
      </c>
      <c r="E27" s="14" t="str">
        <f>+IF(所属データ!$A$4&gt;0,所属データ!$A$4,"")</f>
        <v/>
      </c>
      <c r="F27" s="131"/>
      <c r="G27" s="132"/>
      <c r="H27" s="133"/>
      <c r="I27" s="134"/>
      <c r="J27" s="135"/>
      <c r="K27" s="136"/>
      <c r="L27" s="136"/>
      <c r="M27" s="136"/>
      <c r="N27" s="136"/>
      <c r="O27" s="109">
        <f>所属データ!$G$6</f>
        <v>0</v>
      </c>
      <c r="P27" s="15" t="str">
        <f>所属データ!$I$6</f>
        <v>岐阜県</v>
      </c>
    </row>
    <row r="28" spans="1:16" ht="15.6" thickTop="1" thickBot="1" x14ac:dyDescent="0.25">
      <c r="A28" t="str">
        <f t="shared" si="0"/>
        <v>0</v>
      </c>
      <c r="B28" s="12">
        <v>25</v>
      </c>
      <c r="C28" s="13"/>
      <c r="D28" s="67">
        <f>+所属データ!$C$6</f>
        <v>0</v>
      </c>
      <c r="E28" s="14" t="str">
        <f>+IF(所属データ!$A$4&gt;0,所属データ!$A$4,"")</f>
        <v/>
      </c>
      <c r="F28" s="131"/>
      <c r="G28" s="132"/>
      <c r="H28" s="133"/>
      <c r="I28" s="134"/>
      <c r="J28" s="135"/>
      <c r="K28" s="136"/>
      <c r="L28" s="136"/>
      <c r="M28" s="136"/>
      <c r="N28" s="136"/>
      <c r="O28" s="109">
        <f>所属データ!$G$6</f>
        <v>0</v>
      </c>
      <c r="P28" s="15" t="str">
        <f>所属データ!$I$6</f>
        <v>岐阜県</v>
      </c>
    </row>
    <row r="29" spans="1:16" ht="15.6" thickTop="1" thickBot="1" x14ac:dyDescent="0.25">
      <c r="A29" t="str">
        <f t="shared" si="0"/>
        <v>0</v>
      </c>
      <c r="B29" s="12">
        <v>26</v>
      </c>
      <c r="C29" s="13"/>
      <c r="D29" s="67">
        <f>+所属データ!$C$6</f>
        <v>0</v>
      </c>
      <c r="E29" s="14" t="str">
        <f>+IF(所属データ!$A$4&gt;0,所属データ!$A$4,"")</f>
        <v/>
      </c>
      <c r="F29" s="131"/>
      <c r="G29" s="132"/>
      <c r="H29" s="133"/>
      <c r="I29" s="134"/>
      <c r="J29" s="135"/>
      <c r="K29" s="136"/>
      <c r="L29" s="136"/>
      <c r="M29" s="136"/>
      <c r="N29" s="136"/>
      <c r="O29" s="109">
        <f>所属データ!$G$6</f>
        <v>0</v>
      </c>
      <c r="P29" s="15" t="str">
        <f>所属データ!$I$6</f>
        <v>岐阜県</v>
      </c>
    </row>
    <row r="30" spans="1:16" ht="15.6" thickTop="1" thickBot="1" x14ac:dyDescent="0.25">
      <c r="A30" t="str">
        <f t="shared" si="0"/>
        <v>0</v>
      </c>
      <c r="B30" s="12">
        <v>27</v>
      </c>
      <c r="C30" s="13"/>
      <c r="D30" s="67">
        <f>+所属データ!$C$6</f>
        <v>0</v>
      </c>
      <c r="E30" s="14" t="str">
        <f>+IF(所属データ!$A$4&gt;0,所属データ!$A$4,"")</f>
        <v/>
      </c>
      <c r="F30" s="131"/>
      <c r="G30" s="132"/>
      <c r="H30" s="133"/>
      <c r="I30" s="134"/>
      <c r="J30" s="135"/>
      <c r="K30" s="136"/>
      <c r="L30" s="136"/>
      <c r="M30" s="136"/>
      <c r="N30" s="136"/>
      <c r="O30" s="109">
        <f>所属データ!$G$6</f>
        <v>0</v>
      </c>
      <c r="P30" s="15" t="str">
        <f>所属データ!$I$6</f>
        <v>岐阜県</v>
      </c>
    </row>
    <row r="31" spans="1:16" ht="15.6" thickTop="1" thickBot="1" x14ac:dyDescent="0.25">
      <c r="A31" t="str">
        <f t="shared" si="0"/>
        <v>0</v>
      </c>
      <c r="B31" s="12">
        <v>28</v>
      </c>
      <c r="C31" s="13"/>
      <c r="D31" s="67">
        <f>+所属データ!$C$6</f>
        <v>0</v>
      </c>
      <c r="E31" s="14" t="str">
        <f>+IF(所属データ!$A$4&gt;0,所属データ!$A$4,"")</f>
        <v/>
      </c>
      <c r="F31" s="131"/>
      <c r="G31" s="132"/>
      <c r="H31" s="133"/>
      <c r="I31" s="134"/>
      <c r="J31" s="135"/>
      <c r="K31" s="136"/>
      <c r="L31" s="136"/>
      <c r="M31" s="136"/>
      <c r="N31" s="136"/>
      <c r="O31" s="109">
        <f>所属データ!$G$6</f>
        <v>0</v>
      </c>
      <c r="P31" s="15" t="str">
        <f>所属データ!$I$6</f>
        <v>岐阜県</v>
      </c>
    </row>
    <row r="32" spans="1:16" ht="15.6" thickTop="1" thickBot="1" x14ac:dyDescent="0.25">
      <c r="A32" t="str">
        <f t="shared" si="0"/>
        <v>0</v>
      </c>
      <c r="B32" s="12">
        <v>29</v>
      </c>
      <c r="C32" s="13"/>
      <c r="D32" s="67">
        <f>+所属データ!$C$6</f>
        <v>0</v>
      </c>
      <c r="E32" s="14" t="str">
        <f>+IF(所属データ!$A$4&gt;0,所属データ!$A$4,"")</f>
        <v/>
      </c>
      <c r="F32" s="131"/>
      <c r="G32" s="132"/>
      <c r="H32" s="133"/>
      <c r="I32" s="134"/>
      <c r="J32" s="135"/>
      <c r="K32" s="136"/>
      <c r="L32" s="136"/>
      <c r="M32" s="136"/>
      <c r="N32" s="136"/>
      <c r="O32" s="109">
        <f>所属データ!$G$6</f>
        <v>0</v>
      </c>
      <c r="P32" s="15" t="str">
        <f>所属データ!$I$6</f>
        <v>岐阜県</v>
      </c>
    </row>
    <row r="33" spans="1:16" ht="15.6" thickTop="1" thickBot="1" x14ac:dyDescent="0.25">
      <c r="A33" t="str">
        <f t="shared" si="0"/>
        <v>0</v>
      </c>
      <c r="B33" s="12">
        <v>30</v>
      </c>
      <c r="C33" s="13"/>
      <c r="D33" s="67">
        <f>+所属データ!$C$6</f>
        <v>0</v>
      </c>
      <c r="E33" s="14" t="str">
        <f>+IF(所属データ!$A$4&gt;0,所属データ!$A$4,"")</f>
        <v/>
      </c>
      <c r="F33" s="131"/>
      <c r="G33" s="132"/>
      <c r="H33" s="133"/>
      <c r="I33" s="134"/>
      <c r="J33" s="135"/>
      <c r="K33" s="136"/>
      <c r="L33" s="136"/>
      <c r="M33" s="136"/>
      <c r="N33" s="136"/>
      <c r="O33" s="109">
        <f>所属データ!$G$6</f>
        <v>0</v>
      </c>
      <c r="P33" s="15" t="str">
        <f>所属データ!$I$6</f>
        <v>岐阜県</v>
      </c>
    </row>
    <row r="34" spans="1:16" ht="15.6" thickTop="1" thickBot="1" x14ac:dyDescent="0.25">
      <c r="A34" t="str">
        <f t="shared" si="0"/>
        <v>0</v>
      </c>
      <c r="B34" s="12">
        <v>31</v>
      </c>
      <c r="C34" s="13"/>
      <c r="D34" s="67">
        <f>+所属データ!$C$6</f>
        <v>0</v>
      </c>
      <c r="E34" s="14" t="str">
        <f>+IF(所属データ!$A$4&gt;0,所属データ!$A$4,"")</f>
        <v/>
      </c>
      <c r="F34" s="131"/>
      <c r="G34" s="132"/>
      <c r="H34" s="133"/>
      <c r="I34" s="134"/>
      <c r="J34" s="135"/>
      <c r="K34" s="136"/>
      <c r="L34" s="136"/>
      <c r="M34" s="136"/>
      <c r="N34" s="136"/>
      <c r="O34" s="109">
        <f>所属データ!$G$6</f>
        <v>0</v>
      </c>
      <c r="P34" s="15" t="str">
        <f>所属データ!$I$6</f>
        <v>岐阜県</v>
      </c>
    </row>
    <row r="35" spans="1:16" ht="15.6" thickTop="1" thickBot="1" x14ac:dyDescent="0.25">
      <c r="A35" t="str">
        <f t="shared" si="0"/>
        <v>0</v>
      </c>
      <c r="B35" s="12">
        <v>32</v>
      </c>
      <c r="C35" s="13"/>
      <c r="D35" s="67">
        <f>+所属データ!$C$6</f>
        <v>0</v>
      </c>
      <c r="E35" s="14" t="str">
        <f>+IF(所属データ!$A$4&gt;0,所属データ!$A$4,"")</f>
        <v/>
      </c>
      <c r="F35" s="131"/>
      <c r="G35" s="132"/>
      <c r="H35" s="133"/>
      <c r="I35" s="134"/>
      <c r="J35" s="135"/>
      <c r="K35" s="136"/>
      <c r="L35" s="136"/>
      <c r="M35" s="136"/>
      <c r="N35" s="136"/>
      <c r="O35" s="109">
        <f>所属データ!$G$6</f>
        <v>0</v>
      </c>
      <c r="P35" s="15" t="str">
        <f>所属データ!$I$6</f>
        <v>岐阜県</v>
      </c>
    </row>
    <row r="36" spans="1:16" ht="15.6" thickTop="1" thickBot="1" x14ac:dyDescent="0.25">
      <c r="A36" t="str">
        <f t="shared" si="0"/>
        <v>0</v>
      </c>
      <c r="B36" s="12">
        <v>33</v>
      </c>
      <c r="C36" s="13"/>
      <c r="D36" s="67">
        <f>+所属データ!$C$6</f>
        <v>0</v>
      </c>
      <c r="E36" s="14" t="str">
        <f>+IF(所属データ!$A$4&gt;0,所属データ!$A$4,"")</f>
        <v/>
      </c>
      <c r="F36" s="131"/>
      <c r="G36" s="132"/>
      <c r="H36" s="133"/>
      <c r="I36" s="134"/>
      <c r="J36" s="135"/>
      <c r="K36" s="136"/>
      <c r="L36" s="136"/>
      <c r="M36" s="136"/>
      <c r="N36" s="136"/>
      <c r="O36" s="109">
        <f>所属データ!$G$6</f>
        <v>0</v>
      </c>
      <c r="P36" s="15" t="str">
        <f>所属データ!$I$6</f>
        <v>岐阜県</v>
      </c>
    </row>
    <row r="37" spans="1:16" ht="15.6" thickTop="1" thickBot="1" x14ac:dyDescent="0.25">
      <c r="A37" t="str">
        <f t="shared" si="0"/>
        <v>0</v>
      </c>
      <c r="B37" s="12">
        <v>34</v>
      </c>
      <c r="C37" s="13"/>
      <c r="D37" s="67">
        <f>+所属データ!$C$6</f>
        <v>0</v>
      </c>
      <c r="E37" s="14" t="str">
        <f>+IF(所属データ!$A$4&gt;0,所属データ!$A$4,"")</f>
        <v/>
      </c>
      <c r="F37" s="131"/>
      <c r="G37" s="132"/>
      <c r="H37" s="133"/>
      <c r="I37" s="134"/>
      <c r="J37" s="135"/>
      <c r="K37" s="136"/>
      <c r="L37" s="136"/>
      <c r="M37" s="136"/>
      <c r="N37" s="136"/>
      <c r="O37" s="109">
        <f>所属データ!$G$6</f>
        <v>0</v>
      </c>
      <c r="P37" s="15" t="str">
        <f>所属データ!$I$6</f>
        <v>岐阜県</v>
      </c>
    </row>
    <row r="38" spans="1:16" ht="15.6" thickTop="1" thickBot="1" x14ac:dyDescent="0.25">
      <c r="A38" t="str">
        <f t="shared" si="0"/>
        <v>0</v>
      </c>
      <c r="B38" s="12">
        <v>35</v>
      </c>
      <c r="C38" s="13"/>
      <c r="D38" s="67">
        <f>+所属データ!$C$6</f>
        <v>0</v>
      </c>
      <c r="E38" s="14" t="str">
        <f>+IF(所属データ!$A$4&gt;0,所属データ!$A$4,"")</f>
        <v/>
      </c>
      <c r="F38" s="131"/>
      <c r="G38" s="132"/>
      <c r="H38" s="133"/>
      <c r="I38" s="134"/>
      <c r="J38" s="135"/>
      <c r="K38" s="136"/>
      <c r="L38" s="136"/>
      <c r="M38" s="136"/>
      <c r="N38" s="136"/>
      <c r="O38" s="109">
        <f>所属データ!$G$6</f>
        <v>0</v>
      </c>
      <c r="P38" s="15" t="str">
        <f>所属データ!$I$6</f>
        <v>岐阜県</v>
      </c>
    </row>
    <row r="39" spans="1:16" ht="15.6" thickTop="1" thickBot="1" x14ac:dyDescent="0.25">
      <c r="A39" t="str">
        <f t="shared" si="0"/>
        <v>0</v>
      </c>
      <c r="B39" s="12">
        <v>36</v>
      </c>
      <c r="C39" s="13"/>
      <c r="D39" s="67">
        <f>+所属データ!$C$6</f>
        <v>0</v>
      </c>
      <c r="E39" s="14" t="str">
        <f>+IF(所属データ!$A$4&gt;0,所属データ!$A$4,"")</f>
        <v/>
      </c>
      <c r="F39" s="131"/>
      <c r="G39" s="132"/>
      <c r="H39" s="133"/>
      <c r="I39" s="134"/>
      <c r="J39" s="135"/>
      <c r="K39" s="136"/>
      <c r="L39" s="136"/>
      <c r="M39" s="136"/>
      <c r="N39" s="136"/>
      <c r="O39" s="109">
        <f>所属データ!$G$6</f>
        <v>0</v>
      </c>
      <c r="P39" s="15" t="str">
        <f>所属データ!$I$6</f>
        <v>岐阜県</v>
      </c>
    </row>
    <row r="40" spans="1:16" ht="15.6" thickTop="1" thickBot="1" x14ac:dyDescent="0.25">
      <c r="A40" t="str">
        <f t="shared" si="0"/>
        <v>0</v>
      </c>
      <c r="B40" s="12">
        <v>37</v>
      </c>
      <c r="C40" s="13"/>
      <c r="D40" s="67">
        <f>+所属データ!$C$6</f>
        <v>0</v>
      </c>
      <c r="E40" s="14" t="str">
        <f>+IF(所属データ!$A$4&gt;0,所属データ!$A$4,"")</f>
        <v/>
      </c>
      <c r="F40" s="131"/>
      <c r="G40" s="132"/>
      <c r="H40" s="133"/>
      <c r="I40" s="134"/>
      <c r="J40" s="135"/>
      <c r="K40" s="136"/>
      <c r="L40" s="136"/>
      <c r="M40" s="136"/>
      <c r="N40" s="136"/>
      <c r="O40" s="109">
        <f>所属データ!$G$6</f>
        <v>0</v>
      </c>
      <c r="P40" s="15" t="str">
        <f>所属データ!$I$6</f>
        <v>岐阜県</v>
      </c>
    </row>
    <row r="41" spans="1:16" ht="15.6" thickTop="1" thickBot="1" x14ac:dyDescent="0.25">
      <c r="A41" t="str">
        <f t="shared" si="0"/>
        <v>0</v>
      </c>
      <c r="B41" s="12">
        <v>38</v>
      </c>
      <c r="C41" s="13"/>
      <c r="D41" s="67">
        <f>+所属データ!$C$6</f>
        <v>0</v>
      </c>
      <c r="E41" s="14" t="str">
        <f>+IF(所属データ!$A$4&gt;0,所属データ!$A$4,"")</f>
        <v/>
      </c>
      <c r="F41" s="131"/>
      <c r="G41" s="132"/>
      <c r="H41" s="133"/>
      <c r="I41" s="134"/>
      <c r="J41" s="135"/>
      <c r="K41" s="136"/>
      <c r="L41" s="136"/>
      <c r="M41" s="136"/>
      <c r="N41" s="136"/>
      <c r="O41" s="109">
        <f>所属データ!$G$6</f>
        <v>0</v>
      </c>
      <c r="P41" s="15" t="str">
        <f>所属データ!$I$6</f>
        <v>岐阜県</v>
      </c>
    </row>
    <row r="42" spans="1:16" ht="15.6" thickTop="1" thickBot="1" x14ac:dyDescent="0.25">
      <c r="A42" t="str">
        <f t="shared" si="0"/>
        <v>0</v>
      </c>
      <c r="B42" s="12">
        <v>39</v>
      </c>
      <c r="C42" s="13"/>
      <c r="D42" s="67">
        <f>+所属データ!$C$6</f>
        <v>0</v>
      </c>
      <c r="E42" s="14" t="str">
        <f>+IF(所属データ!$A$4&gt;0,所属データ!$A$4,"")</f>
        <v/>
      </c>
      <c r="F42" s="131"/>
      <c r="G42" s="132"/>
      <c r="H42" s="133"/>
      <c r="I42" s="134"/>
      <c r="J42" s="135"/>
      <c r="K42" s="136"/>
      <c r="L42" s="136"/>
      <c r="M42" s="136"/>
      <c r="N42" s="136"/>
      <c r="O42" s="109">
        <f>所属データ!$G$6</f>
        <v>0</v>
      </c>
      <c r="P42" s="15" t="str">
        <f>所属データ!$I$6</f>
        <v>岐阜県</v>
      </c>
    </row>
    <row r="43" spans="1:16" ht="15.6" thickTop="1" thickBot="1" x14ac:dyDescent="0.25">
      <c r="A43" t="str">
        <f t="shared" si="0"/>
        <v>0</v>
      </c>
      <c r="B43" s="12">
        <v>40</v>
      </c>
      <c r="C43" s="13"/>
      <c r="D43" s="67">
        <f>+所属データ!$C$6</f>
        <v>0</v>
      </c>
      <c r="E43" s="14" t="str">
        <f>+IF(所属データ!$A$4&gt;0,所属データ!$A$4,"")</f>
        <v/>
      </c>
      <c r="F43" s="131"/>
      <c r="G43" s="132"/>
      <c r="H43" s="133"/>
      <c r="I43" s="134"/>
      <c r="J43" s="135"/>
      <c r="K43" s="136"/>
      <c r="L43" s="136"/>
      <c r="M43" s="136"/>
      <c r="N43" s="136"/>
      <c r="O43" s="109">
        <f>所属データ!$G$6</f>
        <v>0</v>
      </c>
      <c r="P43" s="15" t="str">
        <f>所属データ!$I$6</f>
        <v>岐阜県</v>
      </c>
    </row>
    <row r="44" spans="1:16" ht="15.6" thickTop="1" thickBot="1" x14ac:dyDescent="0.25">
      <c r="A44" t="str">
        <f t="shared" si="0"/>
        <v>0</v>
      </c>
      <c r="B44" s="12">
        <v>41</v>
      </c>
      <c r="C44" s="13"/>
      <c r="D44" s="67">
        <f>+所属データ!$C$6</f>
        <v>0</v>
      </c>
      <c r="E44" s="14" t="str">
        <f>+IF(所属データ!$A$4&gt;0,所属データ!$A$4,"")</f>
        <v/>
      </c>
      <c r="F44" s="131"/>
      <c r="G44" s="132"/>
      <c r="H44" s="133"/>
      <c r="I44" s="134"/>
      <c r="J44" s="135"/>
      <c r="K44" s="136"/>
      <c r="L44" s="136"/>
      <c r="M44" s="136"/>
      <c r="N44" s="136"/>
      <c r="O44" s="109">
        <f>所属データ!$G$6</f>
        <v>0</v>
      </c>
      <c r="P44" s="15" t="str">
        <f>所属データ!$I$6</f>
        <v>岐阜県</v>
      </c>
    </row>
    <row r="45" spans="1:16" ht="15.6" thickTop="1" thickBot="1" x14ac:dyDescent="0.25">
      <c r="A45" t="str">
        <f t="shared" si="0"/>
        <v>0</v>
      </c>
      <c r="B45" s="12">
        <v>42</v>
      </c>
      <c r="C45" s="13"/>
      <c r="D45" s="67">
        <f>+所属データ!$C$6</f>
        <v>0</v>
      </c>
      <c r="E45" s="14" t="str">
        <f>+IF(所属データ!$A$4&gt;0,所属データ!$A$4,"")</f>
        <v/>
      </c>
      <c r="F45" s="131"/>
      <c r="G45" s="132"/>
      <c r="H45" s="133"/>
      <c r="I45" s="134"/>
      <c r="J45" s="135"/>
      <c r="K45" s="136"/>
      <c r="L45" s="136"/>
      <c r="M45" s="136"/>
      <c r="N45" s="136"/>
      <c r="O45" s="109">
        <f>所属データ!$G$6</f>
        <v>0</v>
      </c>
      <c r="P45" s="15" t="str">
        <f>所属データ!$I$6</f>
        <v>岐阜県</v>
      </c>
    </row>
    <row r="46" spans="1:16" ht="15.6" thickTop="1" thickBot="1" x14ac:dyDescent="0.25">
      <c r="A46" t="str">
        <f t="shared" si="0"/>
        <v>0</v>
      </c>
      <c r="B46" s="12">
        <v>43</v>
      </c>
      <c r="C46" s="13"/>
      <c r="D46" s="67">
        <f>+所属データ!$C$6</f>
        <v>0</v>
      </c>
      <c r="E46" s="14" t="str">
        <f>+IF(所属データ!$A$4&gt;0,所属データ!$A$4,"")</f>
        <v/>
      </c>
      <c r="F46" s="131"/>
      <c r="G46" s="132"/>
      <c r="H46" s="133"/>
      <c r="I46" s="134"/>
      <c r="J46" s="135"/>
      <c r="K46" s="136"/>
      <c r="L46" s="136"/>
      <c r="M46" s="136"/>
      <c r="N46" s="136"/>
      <c r="O46" s="109">
        <f>所属データ!$G$6</f>
        <v>0</v>
      </c>
      <c r="P46" s="15" t="str">
        <f>所属データ!$I$6</f>
        <v>岐阜県</v>
      </c>
    </row>
    <row r="47" spans="1:16" ht="15.6" thickTop="1" thickBot="1" x14ac:dyDescent="0.25">
      <c r="A47" t="str">
        <f t="shared" si="0"/>
        <v>0</v>
      </c>
      <c r="B47" s="12">
        <v>44</v>
      </c>
      <c r="C47" s="13"/>
      <c r="D47" s="67">
        <f>+所属データ!$C$6</f>
        <v>0</v>
      </c>
      <c r="E47" s="14" t="str">
        <f>+IF(所属データ!$A$4&gt;0,所属データ!$A$4,"")</f>
        <v/>
      </c>
      <c r="F47" s="131"/>
      <c r="G47" s="132"/>
      <c r="H47" s="133"/>
      <c r="I47" s="134"/>
      <c r="J47" s="135"/>
      <c r="K47" s="136"/>
      <c r="L47" s="136"/>
      <c r="M47" s="136"/>
      <c r="N47" s="136"/>
      <c r="O47" s="109">
        <f>所属データ!$G$6</f>
        <v>0</v>
      </c>
      <c r="P47" s="15" t="str">
        <f>所属データ!$I$6</f>
        <v>岐阜県</v>
      </c>
    </row>
    <row r="48" spans="1:16" ht="15.6" thickTop="1" thickBot="1" x14ac:dyDescent="0.25">
      <c r="A48" t="str">
        <f t="shared" si="0"/>
        <v>0</v>
      </c>
      <c r="B48" s="12">
        <v>45</v>
      </c>
      <c r="C48" s="13"/>
      <c r="D48" s="67">
        <f>+所属データ!$C$6</f>
        <v>0</v>
      </c>
      <c r="E48" s="14" t="str">
        <f>+IF(所属データ!$A$4&gt;0,所属データ!$A$4,"")</f>
        <v/>
      </c>
      <c r="F48" s="131"/>
      <c r="G48" s="132"/>
      <c r="H48" s="133"/>
      <c r="I48" s="134"/>
      <c r="J48" s="135"/>
      <c r="K48" s="136"/>
      <c r="L48" s="136"/>
      <c r="M48" s="136"/>
      <c r="N48" s="136"/>
      <c r="O48" s="109">
        <f>所属データ!$G$6</f>
        <v>0</v>
      </c>
      <c r="P48" s="15" t="str">
        <f>所属データ!$I$6</f>
        <v>岐阜県</v>
      </c>
    </row>
    <row r="49" spans="1:16" ht="15.6" thickTop="1" thickBot="1" x14ac:dyDescent="0.25">
      <c r="A49" t="str">
        <f t="shared" si="0"/>
        <v>0</v>
      </c>
      <c r="B49" s="12">
        <v>46</v>
      </c>
      <c r="C49" s="13"/>
      <c r="D49" s="67">
        <f>+所属データ!$C$6</f>
        <v>0</v>
      </c>
      <c r="E49" s="14" t="str">
        <f>+IF(所属データ!$A$4&gt;0,所属データ!$A$4,"")</f>
        <v/>
      </c>
      <c r="F49" s="131"/>
      <c r="G49" s="132"/>
      <c r="H49" s="133"/>
      <c r="I49" s="134"/>
      <c r="J49" s="135"/>
      <c r="K49" s="136"/>
      <c r="L49" s="136"/>
      <c r="M49" s="136"/>
      <c r="N49" s="136"/>
      <c r="O49" s="109">
        <f>所属データ!$G$6</f>
        <v>0</v>
      </c>
      <c r="P49" s="15" t="str">
        <f>所属データ!$I$6</f>
        <v>岐阜県</v>
      </c>
    </row>
    <row r="50" spans="1:16" ht="15.6" thickTop="1" thickBot="1" x14ac:dyDescent="0.25">
      <c r="A50" t="str">
        <f t="shared" si="0"/>
        <v>0</v>
      </c>
      <c r="B50" s="12">
        <v>47</v>
      </c>
      <c r="C50" s="13"/>
      <c r="D50" s="67">
        <f>+所属データ!$C$6</f>
        <v>0</v>
      </c>
      <c r="E50" s="14" t="str">
        <f>+IF(所属データ!$A$4&gt;0,所属データ!$A$4,"")</f>
        <v/>
      </c>
      <c r="F50" s="131"/>
      <c r="G50" s="132"/>
      <c r="H50" s="133"/>
      <c r="I50" s="134"/>
      <c r="J50" s="135"/>
      <c r="K50" s="136"/>
      <c r="L50" s="136"/>
      <c r="M50" s="136"/>
      <c r="N50" s="136"/>
      <c r="O50" s="109">
        <f>所属データ!$G$6</f>
        <v>0</v>
      </c>
      <c r="P50" s="15" t="str">
        <f>所属データ!$I$6</f>
        <v>岐阜県</v>
      </c>
    </row>
    <row r="51" spans="1:16" ht="15.6" thickTop="1" thickBot="1" x14ac:dyDescent="0.25">
      <c r="A51" t="str">
        <f t="shared" si="0"/>
        <v>0</v>
      </c>
      <c r="B51" s="12">
        <v>48</v>
      </c>
      <c r="C51" s="13"/>
      <c r="D51" s="67">
        <f>+所属データ!$C$6</f>
        <v>0</v>
      </c>
      <c r="E51" s="14" t="str">
        <f>+IF(所属データ!$A$4&gt;0,所属データ!$A$4,"")</f>
        <v/>
      </c>
      <c r="F51" s="131"/>
      <c r="G51" s="132"/>
      <c r="H51" s="133"/>
      <c r="I51" s="134"/>
      <c r="J51" s="135"/>
      <c r="K51" s="136"/>
      <c r="L51" s="136"/>
      <c r="M51" s="136"/>
      <c r="N51" s="136"/>
      <c r="O51" s="109">
        <f>所属データ!$G$6</f>
        <v>0</v>
      </c>
      <c r="P51" s="15" t="str">
        <f>所属データ!$I$6</f>
        <v>岐阜県</v>
      </c>
    </row>
    <row r="52" spans="1:16" ht="15.6" thickTop="1" thickBot="1" x14ac:dyDescent="0.25">
      <c r="A52" t="str">
        <f t="shared" si="0"/>
        <v>0</v>
      </c>
      <c r="B52" s="12">
        <v>49</v>
      </c>
      <c r="C52" s="13"/>
      <c r="D52" s="67">
        <f>+所属データ!$C$6</f>
        <v>0</v>
      </c>
      <c r="E52" s="14" t="str">
        <f>+IF(所属データ!$A$4&gt;0,所属データ!$A$4,"")</f>
        <v/>
      </c>
      <c r="F52" s="131"/>
      <c r="G52" s="132"/>
      <c r="H52" s="133"/>
      <c r="I52" s="134"/>
      <c r="J52" s="135"/>
      <c r="K52" s="136"/>
      <c r="L52" s="136"/>
      <c r="M52" s="136"/>
      <c r="N52" s="136"/>
      <c r="O52" s="109">
        <f>所属データ!$G$6</f>
        <v>0</v>
      </c>
      <c r="P52" s="15" t="str">
        <f>所属データ!$I$6</f>
        <v>岐阜県</v>
      </c>
    </row>
    <row r="53" spans="1:16" ht="15.6" thickTop="1" thickBot="1" x14ac:dyDescent="0.25">
      <c r="A53" t="str">
        <f t="shared" si="0"/>
        <v>0</v>
      </c>
      <c r="B53" s="12">
        <v>50</v>
      </c>
      <c r="C53" s="13"/>
      <c r="D53" s="67">
        <f>+所属データ!$C$6</f>
        <v>0</v>
      </c>
      <c r="E53" s="14" t="str">
        <f>+IF(所属データ!$A$4&gt;0,所属データ!$A$4,"")</f>
        <v/>
      </c>
      <c r="F53" s="131"/>
      <c r="G53" s="132"/>
      <c r="H53" s="133"/>
      <c r="I53" s="134"/>
      <c r="J53" s="135"/>
      <c r="K53" s="136"/>
      <c r="L53" s="136"/>
      <c r="M53" s="136"/>
      <c r="N53" s="136"/>
      <c r="O53" s="109">
        <f>所属データ!$G$6</f>
        <v>0</v>
      </c>
      <c r="P53" s="15" t="str">
        <f>所属データ!$I$6</f>
        <v>岐阜県</v>
      </c>
    </row>
    <row r="54" spans="1:16" ht="15.6" thickTop="1" thickBot="1" x14ac:dyDescent="0.25">
      <c r="A54" t="str">
        <f t="shared" si="0"/>
        <v>0</v>
      </c>
      <c r="B54" s="12">
        <v>51</v>
      </c>
      <c r="C54" s="13"/>
      <c r="D54" s="67">
        <f>+所属データ!$C$6</f>
        <v>0</v>
      </c>
      <c r="E54" s="14" t="str">
        <f>+IF(所属データ!$A$4&gt;0,所属データ!$A$4,"")</f>
        <v/>
      </c>
      <c r="F54" s="131"/>
      <c r="G54" s="132"/>
      <c r="H54" s="133"/>
      <c r="I54" s="134"/>
      <c r="J54" s="135"/>
      <c r="K54" s="136"/>
      <c r="L54" s="136"/>
      <c r="M54" s="136"/>
      <c r="N54" s="136"/>
      <c r="O54" s="109">
        <f>所属データ!$G$6</f>
        <v>0</v>
      </c>
      <c r="P54" s="15" t="str">
        <f>所属データ!$I$6</f>
        <v>岐阜県</v>
      </c>
    </row>
    <row r="55" spans="1:16" ht="15.6" thickTop="1" thickBot="1" x14ac:dyDescent="0.25">
      <c r="A55" t="str">
        <f t="shared" si="0"/>
        <v>0</v>
      </c>
      <c r="B55" s="12">
        <v>52</v>
      </c>
      <c r="C55" s="13"/>
      <c r="D55" s="67">
        <f>+所属データ!$C$6</f>
        <v>0</v>
      </c>
      <c r="E55" s="14" t="str">
        <f>+IF(所属データ!$A$4&gt;0,所属データ!$A$4,"")</f>
        <v/>
      </c>
      <c r="F55" s="131"/>
      <c r="G55" s="132"/>
      <c r="H55" s="133"/>
      <c r="I55" s="134"/>
      <c r="J55" s="135"/>
      <c r="K55" s="136"/>
      <c r="L55" s="136"/>
      <c r="M55" s="136"/>
      <c r="N55" s="136"/>
      <c r="O55" s="109">
        <f>所属データ!$G$6</f>
        <v>0</v>
      </c>
      <c r="P55" s="15" t="str">
        <f>所属データ!$I$6</f>
        <v>岐阜県</v>
      </c>
    </row>
    <row r="56" spans="1:16" ht="15.6" thickTop="1" thickBot="1" x14ac:dyDescent="0.25">
      <c r="A56" t="str">
        <f t="shared" si="0"/>
        <v>0</v>
      </c>
      <c r="B56" s="12">
        <v>53</v>
      </c>
      <c r="C56" s="13"/>
      <c r="D56" s="67">
        <f>+所属データ!$C$6</f>
        <v>0</v>
      </c>
      <c r="E56" s="14" t="str">
        <f>+IF(所属データ!$A$4&gt;0,所属データ!$A$4,"")</f>
        <v/>
      </c>
      <c r="F56" s="131"/>
      <c r="G56" s="132"/>
      <c r="H56" s="133"/>
      <c r="I56" s="134"/>
      <c r="J56" s="135"/>
      <c r="K56" s="136"/>
      <c r="L56" s="136"/>
      <c r="M56" s="136"/>
      <c r="N56" s="136"/>
      <c r="O56" s="109">
        <f>所属データ!$G$6</f>
        <v>0</v>
      </c>
      <c r="P56" s="15" t="str">
        <f>所属データ!$I$6</f>
        <v>岐阜県</v>
      </c>
    </row>
    <row r="57" spans="1:16" ht="15.6" thickTop="1" thickBot="1" x14ac:dyDescent="0.25">
      <c r="A57" t="str">
        <f t="shared" si="0"/>
        <v>0</v>
      </c>
      <c r="B57" s="12">
        <v>54</v>
      </c>
      <c r="C57" s="13"/>
      <c r="D57" s="67">
        <f>+所属データ!$C$6</f>
        <v>0</v>
      </c>
      <c r="E57" s="14" t="str">
        <f>+IF(所属データ!$A$4&gt;0,所属データ!$A$4,"")</f>
        <v/>
      </c>
      <c r="F57" s="131"/>
      <c r="G57" s="132"/>
      <c r="H57" s="133"/>
      <c r="I57" s="134"/>
      <c r="J57" s="135"/>
      <c r="K57" s="136"/>
      <c r="L57" s="136"/>
      <c r="M57" s="136"/>
      <c r="N57" s="136"/>
      <c r="O57" s="109">
        <f>所属データ!$G$6</f>
        <v>0</v>
      </c>
      <c r="P57" s="15" t="str">
        <f>所属データ!$I$6</f>
        <v>岐阜県</v>
      </c>
    </row>
    <row r="58" spans="1:16" ht="15.6" thickTop="1" thickBot="1" x14ac:dyDescent="0.25">
      <c r="A58" t="str">
        <f t="shared" si="0"/>
        <v>0</v>
      </c>
      <c r="B58" s="12">
        <v>55</v>
      </c>
      <c r="C58" s="13"/>
      <c r="D58" s="67">
        <f>+所属データ!$C$6</f>
        <v>0</v>
      </c>
      <c r="E58" s="14" t="str">
        <f>+IF(所属データ!$A$4&gt;0,所属データ!$A$4,"")</f>
        <v/>
      </c>
      <c r="F58" s="131"/>
      <c r="G58" s="132"/>
      <c r="H58" s="133"/>
      <c r="I58" s="134"/>
      <c r="J58" s="135"/>
      <c r="K58" s="136"/>
      <c r="L58" s="136"/>
      <c r="M58" s="136"/>
      <c r="N58" s="136"/>
      <c r="O58" s="109">
        <f>所属データ!$G$6</f>
        <v>0</v>
      </c>
      <c r="P58" s="15" t="str">
        <f>所属データ!$I$6</f>
        <v>岐阜県</v>
      </c>
    </row>
    <row r="59" spans="1:16" ht="15.6" thickTop="1" thickBot="1" x14ac:dyDescent="0.25">
      <c r="A59" t="str">
        <f t="shared" si="0"/>
        <v>0</v>
      </c>
      <c r="B59" s="12">
        <v>56</v>
      </c>
      <c r="C59" s="13"/>
      <c r="D59" s="67">
        <f>+所属データ!$C$6</f>
        <v>0</v>
      </c>
      <c r="E59" s="14" t="str">
        <f>+IF(所属データ!$A$4&gt;0,所属データ!$A$4,"")</f>
        <v/>
      </c>
      <c r="F59" s="131"/>
      <c r="G59" s="132"/>
      <c r="H59" s="133"/>
      <c r="I59" s="134"/>
      <c r="J59" s="135"/>
      <c r="K59" s="136"/>
      <c r="L59" s="136"/>
      <c r="M59" s="136"/>
      <c r="N59" s="136"/>
      <c r="O59" s="109">
        <f>所属データ!$G$6</f>
        <v>0</v>
      </c>
      <c r="P59" s="15" t="str">
        <f>所属データ!$I$6</f>
        <v>岐阜県</v>
      </c>
    </row>
    <row r="60" spans="1:16" ht="15.6" thickTop="1" thickBot="1" x14ac:dyDescent="0.25">
      <c r="A60" t="str">
        <f t="shared" si="0"/>
        <v>0</v>
      </c>
      <c r="B60" s="12">
        <v>57</v>
      </c>
      <c r="C60" s="13"/>
      <c r="D60" s="67">
        <f>+所属データ!$C$6</f>
        <v>0</v>
      </c>
      <c r="E60" s="14" t="str">
        <f>+IF(所属データ!$A$4&gt;0,所属データ!$A$4,"")</f>
        <v/>
      </c>
      <c r="F60" s="131"/>
      <c r="G60" s="132"/>
      <c r="H60" s="133"/>
      <c r="I60" s="134"/>
      <c r="J60" s="135"/>
      <c r="K60" s="136"/>
      <c r="L60" s="136"/>
      <c r="M60" s="136"/>
      <c r="N60" s="136"/>
      <c r="O60" s="109">
        <f>所属データ!$G$6</f>
        <v>0</v>
      </c>
      <c r="P60" s="15" t="str">
        <f>所属データ!$I$6</f>
        <v>岐阜県</v>
      </c>
    </row>
    <row r="61" spans="1:16" ht="15.6" thickTop="1" thickBot="1" x14ac:dyDescent="0.25">
      <c r="A61" t="str">
        <f t="shared" si="0"/>
        <v>0</v>
      </c>
      <c r="B61" s="12">
        <v>58</v>
      </c>
      <c r="C61" s="13"/>
      <c r="D61" s="67">
        <f>+所属データ!$C$6</f>
        <v>0</v>
      </c>
      <c r="E61" s="14" t="str">
        <f>+IF(所属データ!$A$4&gt;0,所属データ!$A$4,"")</f>
        <v/>
      </c>
      <c r="F61" s="131"/>
      <c r="G61" s="132"/>
      <c r="H61" s="133"/>
      <c r="I61" s="134"/>
      <c r="J61" s="135"/>
      <c r="K61" s="136"/>
      <c r="L61" s="136"/>
      <c r="M61" s="136"/>
      <c r="N61" s="136"/>
      <c r="O61" s="109">
        <f>所属データ!$G$6</f>
        <v>0</v>
      </c>
      <c r="P61" s="15" t="str">
        <f>所属データ!$I$6</f>
        <v>岐阜県</v>
      </c>
    </row>
    <row r="62" spans="1:16" ht="15.6" thickTop="1" thickBot="1" x14ac:dyDescent="0.25">
      <c r="A62" t="str">
        <f t="shared" si="0"/>
        <v>0</v>
      </c>
      <c r="B62" s="12">
        <v>59</v>
      </c>
      <c r="C62" s="13"/>
      <c r="D62" s="67">
        <f>+所属データ!$C$6</f>
        <v>0</v>
      </c>
      <c r="E62" s="14" t="str">
        <f>+IF(所属データ!$A$4&gt;0,所属データ!$A$4,"")</f>
        <v/>
      </c>
      <c r="F62" s="131"/>
      <c r="G62" s="132"/>
      <c r="H62" s="133"/>
      <c r="I62" s="134"/>
      <c r="J62" s="135"/>
      <c r="K62" s="136"/>
      <c r="L62" s="136"/>
      <c r="M62" s="136"/>
      <c r="N62" s="136"/>
      <c r="O62" s="109">
        <f>所属データ!$G$6</f>
        <v>0</v>
      </c>
      <c r="P62" s="15" t="str">
        <f>所属データ!$I$6</f>
        <v>岐阜県</v>
      </c>
    </row>
    <row r="63" spans="1:16" ht="15.6" thickTop="1" thickBot="1" x14ac:dyDescent="0.25">
      <c r="A63" t="str">
        <f t="shared" si="0"/>
        <v>0</v>
      </c>
      <c r="B63" s="12">
        <v>60</v>
      </c>
      <c r="C63" s="13"/>
      <c r="D63" s="67">
        <f>+所属データ!$C$6</f>
        <v>0</v>
      </c>
      <c r="E63" s="14" t="str">
        <f>+IF(所属データ!$A$4&gt;0,所属データ!$A$4,"")</f>
        <v/>
      </c>
      <c r="F63" s="131"/>
      <c r="G63" s="132"/>
      <c r="H63" s="133"/>
      <c r="I63" s="134"/>
      <c r="J63" s="135"/>
      <c r="K63" s="136"/>
      <c r="L63" s="136"/>
      <c r="M63" s="136"/>
      <c r="N63" s="136"/>
      <c r="O63" s="109">
        <f>所属データ!$G$6</f>
        <v>0</v>
      </c>
      <c r="P63" s="15" t="str">
        <f>所属データ!$I$6</f>
        <v>岐阜県</v>
      </c>
    </row>
    <row r="64" spans="1:16" ht="15.6" thickTop="1" thickBot="1" x14ac:dyDescent="0.25">
      <c r="A64" t="str">
        <f t="shared" si="0"/>
        <v>0</v>
      </c>
      <c r="B64" s="12">
        <v>61</v>
      </c>
      <c r="C64" s="13"/>
      <c r="D64" s="67">
        <f>+所属データ!$C$6</f>
        <v>0</v>
      </c>
      <c r="E64" s="14" t="str">
        <f>+IF(所属データ!$A$4&gt;0,所属データ!$A$4,"")</f>
        <v/>
      </c>
      <c r="F64" s="131"/>
      <c r="G64" s="132"/>
      <c r="H64" s="133"/>
      <c r="I64" s="134"/>
      <c r="J64" s="135"/>
      <c r="K64" s="136"/>
      <c r="L64" s="136"/>
      <c r="M64" s="136"/>
      <c r="N64" s="136"/>
      <c r="O64" s="109">
        <f>所属データ!$G$6</f>
        <v>0</v>
      </c>
      <c r="P64" s="15" t="str">
        <f>所属データ!$I$6</f>
        <v>岐阜県</v>
      </c>
    </row>
    <row r="65" spans="1:16" ht="15.6" thickTop="1" thickBot="1" x14ac:dyDescent="0.25">
      <c r="A65" t="str">
        <f t="shared" si="0"/>
        <v>0</v>
      </c>
      <c r="B65" s="12">
        <v>62</v>
      </c>
      <c r="C65" s="13"/>
      <c r="D65" s="67">
        <f>+所属データ!$C$6</f>
        <v>0</v>
      </c>
      <c r="E65" s="14" t="str">
        <f>+IF(所属データ!$A$4&gt;0,所属データ!$A$4,"")</f>
        <v/>
      </c>
      <c r="F65" s="131"/>
      <c r="G65" s="132"/>
      <c r="H65" s="133"/>
      <c r="I65" s="134"/>
      <c r="J65" s="135"/>
      <c r="K65" s="136"/>
      <c r="L65" s="136"/>
      <c r="M65" s="136"/>
      <c r="N65" s="136"/>
      <c r="O65" s="109">
        <f>所属データ!$G$6</f>
        <v>0</v>
      </c>
      <c r="P65" s="15" t="str">
        <f>所属データ!$I$6</f>
        <v>岐阜県</v>
      </c>
    </row>
    <row r="66" spans="1:16" ht="15.6" thickTop="1" thickBot="1" x14ac:dyDescent="0.25">
      <c r="A66" t="str">
        <f t="shared" si="0"/>
        <v>0</v>
      </c>
      <c r="B66" s="12">
        <v>63</v>
      </c>
      <c r="C66" s="13"/>
      <c r="D66" s="67">
        <f>+所属データ!$C$6</f>
        <v>0</v>
      </c>
      <c r="E66" s="14" t="str">
        <f>+IF(所属データ!$A$4&gt;0,所属データ!$A$4,"")</f>
        <v/>
      </c>
      <c r="F66" s="131"/>
      <c r="G66" s="132"/>
      <c r="H66" s="133"/>
      <c r="I66" s="134"/>
      <c r="J66" s="135"/>
      <c r="K66" s="136"/>
      <c r="L66" s="136"/>
      <c r="M66" s="136"/>
      <c r="N66" s="136"/>
      <c r="O66" s="109">
        <f>所属データ!$G$6</f>
        <v>0</v>
      </c>
      <c r="P66" s="15" t="str">
        <f>所属データ!$I$6</f>
        <v>岐阜県</v>
      </c>
    </row>
    <row r="67" spans="1:16" ht="15.6" thickTop="1" thickBot="1" x14ac:dyDescent="0.25">
      <c r="A67" t="str">
        <f t="shared" si="0"/>
        <v>0</v>
      </c>
      <c r="B67" s="12">
        <v>64</v>
      </c>
      <c r="C67" s="13"/>
      <c r="D67" s="67">
        <f>+所属データ!$C$6</f>
        <v>0</v>
      </c>
      <c r="E67" s="14" t="str">
        <f>+IF(所属データ!$A$4&gt;0,所属データ!$A$4,"")</f>
        <v/>
      </c>
      <c r="F67" s="131"/>
      <c r="G67" s="132"/>
      <c r="H67" s="133"/>
      <c r="I67" s="134"/>
      <c r="J67" s="135"/>
      <c r="K67" s="136"/>
      <c r="L67" s="136"/>
      <c r="M67" s="136"/>
      <c r="N67" s="136"/>
      <c r="O67" s="109">
        <f>所属データ!$G$6</f>
        <v>0</v>
      </c>
      <c r="P67" s="15" t="str">
        <f>所属データ!$I$6</f>
        <v>岐阜県</v>
      </c>
    </row>
    <row r="68" spans="1:16" ht="15.6" thickTop="1" thickBot="1" x14ac:dyDescent="0.25">
      <c r="A68" t="str">
        <f t="shared" ref="A68:A131" si="1">K68&amp;TEXT(F68,0)</f>
        <v>0</v>
      </c>
      <c r="B68" s="12">
        <v>65</v>
      </c>
      <c r="C68" s="13"/>
      <c r="D68" s="67">
        <f>+所属データ!$C$6</f>
        <v>0</v>
      </c>
      <c r="E68" s="14" t="str">
        <f>+IF(所属データ!$A$4&gt;0,所属データ!$A$4,"")</f>
        <v/>
      </c>
      <c r="F68" s="131"/>
      <c r="G68" s="132"/>
      <c r="H68" s="133"/>
      <c r="I68" s="134"/>
      <c r="J68" s="135"/>
      <c r="K68" s="136"/>
      <c r="L68" s="136"/>
      <c r="M68" s="136"/>
      <c r="N68" s="136"/>
      <c r="O68" s="109">
        <f>所属データ!$G$6</f>
        <v>0</v>
      </c>
      <c r="P68" s="15" t="str">
        <f>所属データ!$I$6</f>
        <v>岐阜県</v>
      </c>
    </row>
    <row r="69" spans="1:16" ht="15.6" thickTop="1" thickBot="1" x14ac:dyDescent="0.25">
      <c r="A69" t="str">
        <f t="shared" si="1"/>
        <v>0</v>
      </c>
      <c r="B69" s="12">
        <v>66</v>
      </c>
      <c r="C69" s="13"/>
      <c r="D69" s="67">
        <f>+所属データ!$C$6</f>
        <v>0</v>
      </c>
      <c r="E69" s="14" t="str">
        <f>+IF(所属データ!$A$4&gt;0,所属データ!$A$4,"")</f>
        <v/>
      </c>
      <c r="F69" s="131"/>
      <c r="G69" s="132"/>
      <c r="H69" s="133"/>
      <c r="I69" s="134"/>
      <c r="J69" s="135"/>
      <c r="K69" s="136"/>
      <c r="L69" s="136"/>
      <c r="M69" s="136"/>
      <c r="N69" s="136"/>
      <c r="O69" s="109">
        <f>所属データ!$G$6</f>
        <v>0</v>
      </c>
      <c r="P69" s="15" t="str">
        <f>所属データ!$I$6</f>
        <v>岐阜県</v>
      </c>
    </row>
    <row r="70" spans="1:16" ht="15.6" thickTop="1" thickBot="1" x14ac:dyDescent="0.25">
      <c r="A70" t="str">
        <f t="shared" si="1"/>
        <v>0</v>
      </c>
      <c r="B70" s="12">
        <v>67</v>
      </c>
      <c r="C70" s="13"/>
      <c r="D70" s="67">
        <f>+所属データ!$C$6</f>
        <v>0</v>
      </c>
      <c r="E70" s="14" t="str">
        <f>+IF(所属データ!$A$4&gt;0,所属データ!$A$4,"")</f>
        <v/>
      </c>
      <c r="F70" s="131"/>
      <c r="G70" s="132"/>
      <c r="H70" s="133"/>
      <c r="I70" s="134"/>
      <c r="J70" s="135"/>
      <c r="K70" s="136"/>
      <c r="L70" s="136"/>
      <c r="M70" s="136"/>
      <c r="N70" s="136"/>
      <c r="O70" s="109">
        <f>所属データ!$G$6</f>
        <v>0</v>
      </c>
      <c r="P70" s="15" t="str">
        <f>所属データ!$I$6</f>
        <v>岐阜県</v>
      </c>
    </row>
    <row r="71" spans="1:16" ht="15.6" thickTop="1" thickBot="1" x14ac:dyDescent="0.25">
      <c r="A71" t="str">
        <f t="shared" si="1"/>
        <v>0</v>
      </c>
      <c r="B71" s="12">
        <v>68</v>
      </c>
      <c r="C71" s="13"/>
      <c r="D71" s="67">
        <f>+所属データ!$C$6</f>
        <v>0</v>
      </c>
      <c r="E71" s="14" t="str">
        <f>+IF(所属データ!$A$4&gt;0,所属データ!$A$4,"")</f>
        <v/>
      </c>
      <c r="F71" s="131"/>
      <c r="G71" s="132"/>
      <c r="H71" s="133"/>
      <c r="I71" s="134"/>
      <c r="J71" s="135"/>
      <c r="K71" s="136"/>
      <c r="L71" s="136"/>
      <c r="M71" s="136"/>
      <c r="N71" s="136"/>
      <c r="O71" s="109">
        <f>所属データ!$G$6</f>
        <v>0</v>
      </c>
      <c r="P71" s="15" t="str">
        <f>所属データ!$I$6</f>
        <v>岐阜県</v>
      </c>
    </row>
    <row r="72" spans="1:16" ht="15.6" thickTop="1" thickBot="1" x14ac:dyDescent="0.25">
      <c r="A72" t="str">
        <f t="shared" si="1"/>
        <v>0</v>
      </c>
      <c r="B72" s="12">
        <v>69</v>
      </c>
      <c r="C72" s="13"/>
      <c r="D72" s="67">
        <f>+所属データ!$C$6</f>
        <v>0</v>
      </c>
      <c r="E72" s="14" t="str">
        <f>+IF(所属データ!$A$4&gt;0,所属データ!$A$4,"")</f>
        <v/>
      </c>
      <c r="F72" s="131"/>
      <c r="G72" s="132"/>
      <c r="H72" s="133"/>
      <c r="I72" s="134"/>
      <c r="J72" s="135"/>
      <c r="K72" s="136"/>
      <c r="L72" s="136"/>
      <c r="M72" s="136"/>
      <c r="N72" s="136"/>
      <c r="O72" s="109">
        <f>所属データ!$G$6</f>
        <v>0</v>
      </c>
      <c r="P72" s="15" t="str">
        <f>所属データ!$I$6</f>
        <v>岐阜県</v>
      </c>
    </row>
    <row r="73" spans="1:16" ht="15.6" thickTop="1" thickBot="1" x14ac:dyDescent="0.25">
      <c r="A73" t="str">
        <f t="shared" si="1"/>
        <v>0</v>
      </c>
      <c r="B73" s="12">
        <v>70</v>
      </c>
      <c r="C73" s="13"/>
      <c r="D73" s="67">
        <f>+所属データ!$C$6</f>
        <v>0</v>
      </c>
      <c r="E73" s="14" t="str">
        <f>+IF(所属データ!$A$4&gt;0,所属データ!$A$4,"")</f>
        <v/>
      </c>
      <c r="F73" s="131"/>
      <c r="G73" s="132"/>
      <c r="H73" s="133"/>
      <c r="I73" s="134"/>
      <c r="J73" s="135"/>
      <c r="K73" s="136"/>
      <c r="L73" s="136"/>
      <c r="M73" s="136"/>
      <c r="N73" s="136"/>
      <c r="O73" s="109">
        <f>所属データ!$G$6</f>
        <v>0</v>
      </c>
      <c r="P73" s="15" t="str">
        <f>所属データ!$I$6</f>
        <v>岐阜県</v>
      </c>
    </row>
    <row r="74" spans="1:16" ht="15.6" thickTop="1" thickBot="1" x14ac:dyDescent="0.25">
      <c r="A74" t="str">
        <f t="shared" si="1"/>
        <v>0</v>
      </c>
      <c r="B74" s="12">
        <v>71</v>
      </c>
      <c r="C74" s="13"/>
      <c r="D74" s="67">
        <f>+所属データ!$C$6</f>
        <v>0</v>
      </c>
      <c r="E74" s="14" t="str">
        <f>+IF(所属データ!$A$4&gt;0,所属データ!$A$4,"")</f>
        <v/>
      </c>
      <c r="F74" s="131"/>
      <c r="G74" s="132"/>
      <c r="H74" s="133"/>
      <c r="I74" s="134"/>
      <c r="J74" s="135"/>
      <c r="K74" s="136"/>
      <c r="L74" s="136"/>
      <c r="M74" s="136"/>
      <c r="N74" s="136"/>
      <c r="O74" s="109">
        <f>所属データ!$G$6</f>
        <v>0</v>
      </c>
      <c r="P74" s="15" t="str">
        <f>所属データ!$I$6</f>
        <v>岐阜県</v>
      </c>
    </row>
    <row r="75" spans="1:16" ht="15.6" thickTop="1" thickBot="1" x14ac:dyDescent="0.25">
      <c r="A75" t="str">
        <f t="shared" si="1"/>
        <v>0</v>
      </c>
      <c r="B75" s="12">
        <v>72</v>
      </c>
      <c r="C75" s="13"/>
      <c r="D75" s="67">
        <f>+所属データ!$C$6</f>
        <v>0</v>
      </c>
      <c r="E75" s="14" t="str">
        <f>+IF(所属データ!$A$4&gt;0,所属データ!$A$4,"")</f>
        <v/>
      </c>
      <c r="F75" s="131"/>
      <c r="G75" s="132"/>
      <c r="H75" s="133"/>
      <c r="I75" s="134"/>
      <c r="J75" s="135"/>
      <c r="K75" s="136"/>
      <c r="L75" s="136"/>
      <c r="M75" s="136"/>
      <c r="N75" s="136"/>
      <c r="O75" s="109">
        <f>所属データ!$G$6</f>
        <v>0</v>
      </c>
      <c r="P75" s="15" t="str">
        <f>所属データ!$I$6</f>
        <v>岐阜県</v>
      </c>
    </row>
    <row r="76" spans="1:16" ht="15.6" thickTop="1" thickBot="1" x14ac:dyDescent="0.25">
      <c r="A76" t="str">
        <f t="shared" si="1"/>
        <v>0</v>
      </c>
      <c r="B76" s="12">
        <v>73</v>
      </c>
      <c r="C76" s="13"/>
      <c r="D76" s="67">
        <f>+所属データ!$C$6</f>
        <v>0</v>
      </c>
      <c r="E76" s="14" t="str">
        <f>+IF(所属データ!$A$4&gt;0,所属データ!$A$4,"")</f>
        <v/>
      </c>
      <c r="F76" s="131"/>
      <c r="G76" s="132"/>
      <c r="H76" s="133"/>
      <c r="I76" s="134"/>
      <c r="J76" s="135"/>
      <c r="K76" s="136"/>
      <c r="L76" s="136"/>
      <c r="M76" s="136"/>
      <c r="N76" s="136"/>
      <c r="O76" s="109">
        <f>所属データ!$G$6</f>
        <v>0</v>
      </c>
      <c r="P76" s="15" t="str">
        <f>所属データ!$I$6</f>
        <v>岐阜県</v>
      </c>
    </row>
    <row r="77" spans="1:16" ht="15.6" thickTop="1" thickBot="1" x14ac:dyDescent="0.25">
      <c r="A77" t="str">
        <f t="shared" si="1"/>
        <v>0</v>
      </c>
      <c r="B77" s="12">
        <v>74</v>
      </c>
      <c r="C77" s="13"/>
      <c r="D77" s="67">
        <f>+所属データ!$C$6</f>
        <v>0</v>
      </c>
      <c r="E77" s="14" t="str">
        <f>+IF(所属データ!$A$4&gt;0,所属データ!$A$4,"")</f>
        <v/>
      </c>
      <c r="F77" s="131"/>
      <c r="G77" s="132"/>
      <c r="H77" s="133"/>
      <c r="I77" s="134"/>
      <c r="J77" s="135"/>
      <c r="K77" s="136"/>
      <c r="L77" s="136"/>
      <c r="M77" s="136"/>
      <c r="N77" s="136"/>
      <c r="O77" s="109">
        <f>所属データ!$G$6</f>
        <v>0</v>
      </c>
      <c r="P77" s="15" t="str">
        <f>所属データ!$I$6</f>
        <v>岐阜県</v>
      </c>
    </row>
    <row r="78" spans="1:16" ht="15.6" thickTop="1" thickBot="1" x14ac:dyDescent="0.25">
      <c r="A78" t="str">
        <f t="shared" si="1"/>
        <v>0</v>
      </c>
      <c r="B78" s="12">
        <v>75</v>
      </c>
      <c r="C78" s="13"/>
      <c r="D78" s="67">
        <f>+所属データ!$C$6</f>
        <v>0</v>
      </c>
      <c r="E78" s="14" t="str">
        <f>+IF(所属データ!$A$4&gt;0,所属データ!$A$4,"")</f>
        <v/>
      </c>
      <c r="F78" s="131"/>
      <c r="G78" s="132"/>
      <c r="H78" s="133"/>
      <c r="I78" s="134"/>
      <c r="J78" s="135"/>
      <c r="K78" s="136"/>
      <c r="L78" s="136"/>
      <c r="M78" s="136"/>
      <c r="N78" s="136"/>
      <c r="O78" s="109">
        <f>所属データ!$G$6</f>
        <v>0</v>
      </c>
      <c r="P78" s="15" t="str">
        <f>所属データ!$I$6</f>
        <v>岐阜県</v>
      </c>
    </row>
    <row r="79" spans="1:16" ht="15.6" thickTop="1" thickBot="1" x14ac:dyDescent="0.25">
      <c r="A79" t="str">
        <f t="shared" si="1"/>
        <v>0</v>
      </c>
      <c r="B79" s="12">
        <v>76</v>
      </c>
      <c r="C79" s="13"/>
      <c r="D79" s="67">
        <f>+所属データ!$C$6</f>
        <v>0</v>
      </c>
      <c r="E79" s="14" t="str">
        <f>+IF(所属データ!$A$4&gt;0,所属データ!$A$4,"")</f>
        <v/>
      </c>
      <c r="F79" s="131"/>
      <c r="G79" s="132"/>
      <c r="H79" s="133"/>
      <c r="I79" s="134"/>
      <c r="J79" s="135"/>
      <c r="K79" s="136"/>
      <c r="L79" s="136"/>
      <c r="M79" s="136"/>
      <c r="N79" s="136"/>
      <c r="O79" s="109">
        <f>所属データ!$G$6</f>
        <v>0</v>
      </c>
      <c r="P79" s="15" t="str">
        <f>所属データ!$I$6</f>
        <v>岐阜県</v>
      </c>
    </row>
    <row r="80" spans="1:16" ht="15.6" thickTop="1" thickBot="1" x14ac:dyDescent="0.25">
      <c r="A80" t="str">
        <f t="shared" si="1"/>
        <v>0</v>
      </c>
      <c r="B80" s="12">
        <v>77</v>
      </c>
      <c r="C80" s="13"/>
      <c r="D80" s="67">
        <f>+所属データ!$C$6</f>
        <v>0</v>
      </c>
      <c r="E80" s="14" t="str">
        <f>+IF(所属データ!$A$4&gt;0,所属データ!$A$4,"")</f>
        <v/>
      </c>
      <c r="F80" s="131"/>
      <c r="G80" s="132"/>
      <c r="H80" s="133"/>
      <c r="I80" s="134"/>
      <c r="J80" s="135"/>
      <c r="K80" s="136"/>
      <c r="L80" s="136"/>
      <c r="M80" s="136"/>
      <c r="N80" s="136"/>
      <c r="O80" s="109">
        <f>所属データ!$G$6</f>
        <v>0</v>
      </c>
      <c r="P80" s="15" t="str">
        <f>所属データ!$I$6</f>
        <v>岐阜県</v>
      </c>
    </row>
    <row r="81" spans="1:16" ht="15.6" thickTop="1" thickBot="1" x14ac:dyDescent="0.25">
      <c r="A81" t="str">
        <f t="shared" si="1"/>
        <v>0</v>
      </c>
      <c r="B81" s="12">
        <v>78</v>
      </c>
      <c r="C81" s="13"/>
      <c r="D81" s="67">
        <f>+所属データ!$C$6</f>
        <v>0</v>
      </c>
      <c r="E81" s="14" t="str">
        <f>+IF(所属データ!$A$4&gt;0,所属データ!$A$4,"")</f>
        <v/>
      </c>
      <c r="F81" s="131"/>
      <c r="G81" s="132"/>
      <c r="H81" s="133"/>
      <c r="I81" s="134"/>
      <c r="J81" s="135"/>
      <c r="K81" s="136"/>
      <c r="L81" s="136"/>
      <c r="M81" s="136"/>
      <c r="N81" s="136"/>
      <c r="O81" s="109">
        <f>所属データ!$G$6</f>
        <v>0</v>
      </c>
      <c r="P81" s="15" t="str">
        <f>所属データ!$I$6</f>
        <v>岐阜県</v>
      </c>
    </row>
    <row r="82" spans="1:16" ht="15.6" thickTop="1" thickBot="1" x14ac:dyDescent="0.25">
      <c r="A82" t="str">
        <f t="shared" si="1"/>
        <v>0</v>
      </c>
      <c r="B82" s="12">
        <v>79</v>
      </c>
      <c r="C82" s="13"/>
      <c r="D82" s="67">
        <f>+所属データ!$C$6</f>
        <v>0</v>
      </c>
      <c r="E82" s="14" t="str">
        <f>+IF(所属データ!$A$4&gt;0,所属データ!$A$4,"")</f>
        <v/>
      </c>
      <c r="F82" s="131"/>
      <c r="G82" s="132"/>
      <c r="H82" s="133"/>
      <c r="I82" s="134"/>
      <c r="J82" s="135"/>
      <c r="K82" s="136"/>
      <c r="L82" s="136"/>
      <c r="M82" s="136"/>
      <c r="N82" s="136"/>
      <c r="O82" s="109">
        <f>所属データ!$G$6</f>
        <v>0</v>
      </c>
      <c r="P82" s="15" t="str">
        <f>所属データ!$I$6</f>
        <v>岐阜県</v>
      </c>
    </row>
    <row r="83" spans="1:16" ht="15.6" thickTop="1" thickBot="1" x14ac:dyDescent="0.25">
      <c r="A83" t="str">
        <f t="shared" si="1"/>
        <v>0</v>
      </c>
      <c r="B83" s="12">
        <v>80</v>
      </c>
      <c r="C83" s="13"/>
      <c r="D83" s="67">
        <f>+所属データ!$C$6</f>
        <v>0</v>
      </c>
      <c r="E83" s="14" t="str">
        <f>+IF(所属データ!$A$4&gt;0,所属データ!$A$4,"")</f>
        <v/>
      </c>
      <c r="F83" s="131"/>
      <c r="G83" s="132"/>
      <c r="H83" s="133"/>
      <c r="I83" s="134"/>
      <c r="J83" s="135"/>
      <c r="K83" s="136"/>
      <c r="L83" s="136"/>
      <c r="M83" s="136"/>
      <c r="N83" s="136"/>
      <c r="O83" s="109">
        <f>所属データ!$G$6</f>
        <v>0</v>
      </c>
      <c r="P83" s="15" t="str">
        <f>所属データ!$I$6</f>
        <v>岐阜県</v>
      </c>
    </row>
    <row r="84" spans="1:16" ht="15.6" thickTop="1" thickBot="1" x14ac:dyDescent="0.25">
      <c r="A84" t="str">
        <f t="shared" si="1"/>
        <v>0</v>
      </c>
      <c r="B84" s="12">
        <v>81</v>
      </c>
      <c r="C84" s="13"/>
      <c r="D84" s="67">
        <f>+所属データ!$C$6</f>
        <v>0</v>
      </c>
      <c r="E84" s="14" t="str">
        <f>+IF(所属データ!$A$4&gt;0,所属データ!$A$4,"")</f>
        <v/>
      </c>
      <c r="F84" s="131"/>
      <c r="G84" s="132"/>
      <c r="H84" s="133"/>
      <c r="I84" s="134"/>
      <c r="J84" s="135"/>
      <c r="K84" s="136"/>
      <c r="L84" s="136"/>
      <c r="M84" s="136"/>
      <c r="N84" s="136"/>
      <c r="O84" s="109">
        <f>所属データ!$G$6</f>
        <v>0</v>
      </c>
      <c r="P84" s="15" t="str">
        <f>所属データ!$I$6</f>
        <v>岐阜県</v>
      </c>
    </row>
    <row r="85" spans="1:16" ht="15.6" thickTop="1" thickBot="1" x14ac:dyDescent="0.25">
      <c r="A85" t="str">
        <f t="shared" si="1"/>
        <v>0</v>
      </c>
      <c r="B85" s="12">
        <v>82</v>
      </c>
      <c r="C85" s="13"/>
      <c r="D85" s="67">
        <f>+所属データ!$C$6</f>
        <v>0</v>
      </c>
      <c r="E85" s="14" t="str">
        <f>+IF(所属データ!$A$4&gt;0,所属データ!$A$4,"")</f>
        <v/>
      </c>
      <c r="F85" s="131"/>
      <c r="G85" s="132"/>
      <c r="H85" s="133"/>
      <c r="I85" s="134"/>
      <c r="J85" s="135"/>
      <c r="K85" s="136"/>
      <c r="L85" s="136"/>
      <c r="M85" s="136"/>
      <c r="N85" s="136"/>
      <c r="O85" s="109">
        <f>所属データ!$G$6</f>
        <v>0</v>
      </c>
      <c r="P85" s="15" t="str">
        <f>所属データ!$I$6</f>
        <v>岐阜県</v>
      </c>
    </row>
    <row r="86" spans="1:16" ht="15.6" thickTop="1" thickBot="1" x14ac:dyDescent="0.25">
      <c r="A86" t="str">
        <f t="shared" si="1"/>
        <v>0</v>
      </c>
      <c r="B86" s="12">
        <v>83</v>
      </c>
      <c r="C86" s="13"/>
      <c r="D86" s="67">
        <f>+所属データ!$C$6</f>
        <v>0</v>
      </c>
      <c r="E86" s="14" t="str">
        <f>+IF(所属データ!$A$4&gt;0,所属データ!$A$4,"")</f>
        <v/>
      </c>
      <c r="F86" s="131"/>
      <c r="G86" s="132"/>
      <c r="H86" s="133"/>
      <c r="I86" s="134"/>
      <c r="J86" s="135"/>
      <c r="K86" s="136"/>
      <c r="L86" s="136"/>
      <c r="M86" s="136"/>
      <c r="N86" s="136"/>
      <c r="O86" s="109">
        <f>所属データ!$G$6</f>
        <v>0</v>
      </c>
      <c r="P86" s="15" t="str">
        <f>所属データ!$I$6</f>
        <v>岐阜県</v>
      </c>
    </row>
    <row r="87" spans="1:16" ht="15.6" thickTop="1" thickBot="1" x14ac:dyDescent="0.25">
      <c r="A87" t="str">
        <f t="shared" si="1"/>
        <v>0</v>
      </c>
      <c r="B87" s="12">
        <v>84</v>
      </c>
      <c r="C87" s="13"/>
      <c r="D87" s="67">
        <f>+所属データ!$C$6</f>
        <v>0</v>
      </c>
      <c r="E87" s="14" t="str">
        <f>+IF(所属データ!$A$4&gt;0,所属データ!$A$4,"")</f>
        <v/>
      </c>
      <c r="F87" s="131"/>
      <c r="G87" s="132"/>
      <c r="H87" s="133"/>
      <c r="I87" s="134"/>
      <c r="J87" s="135"/>
      <c r="K87" s="136"/>
      <c r="L87" s="136"/>
      <c r="M87" s="136"/>
      <c r="N87" s="136"/>
      <c r="O87" s="109">
        <f>所属データ!$G$6</f>
        <v>0</v>
      </c>
      <c r="P87" s="15" t="str">
        <f>所属データ!$I$6</f>
        <v>岐阜県</v>
      </c>
    </row>
    <row r="88" spans="1:16" ht="15.6" thickTop="1" thickBot="1" x14ac:dyDescent="0.25">
      <c r="A88" t="str">
        <f t="shared" si="1"/>
        <v>0</v>
      </c>
      <c r="B88" s="12">
        <v>85</v>
      </c>
      <c r="C88" s="13"/>
      <c r="D88" s="67">
        <f>+所属データ!$C$6</f>
        <v>0</v>
      </c>
      <c r="E88" s="14" t="str">
        <f>+IF(所属データ!$A$4&gt;0,所属データ!$A$4,"")</f>
        <v/>
      </c>
      <c r="F88" s="131"/>
      <c r="G88" s="132"/>
      <c r="H88" s="133"/>
      <c r="I88" s="134"/>
      <c r="J88" s="135"/>
      <c r="K88" s="136"/>
      <c r="L88" s="136"/>
      <c r="M88" s="136"/>
      <c r="N88" s="136"/>
      <c r="O88" s="109">
        <f>所属データ!$G$6</f>
        <v>0</v>
      </c>
      <c r="P88" s="15" t="str">
        <f>所属データ!$I$6</f>
        <v>岐阜県</v>
      </c>
    </row>
    <row r="89" spans="1:16" ht="15.6" thickTop="1" thickBot="1" x14ac:dyDescent="0.25">
      <c r="A89" t="str">
        <f t="shared" si="1"/>
        <v>0</v>
      </c>
      <c r="B89" s="12">
        <v>86</v>
      </c>
      <c r="C89" s="13"/>
      <c r="D89" s="67">
        <f>+所属データ!$C$6</f>
        <v>0</v>
      </c>
      <c r="E89" s="14" t="str">
        <f>+IF(所属データ!$A$4&gt;0,所属データ!$A$4,"")</f>
        <v/>
      </c>
      <c r="F89" s="131"/>
      <c r="G89" s="132"/>
      <c r="H89" s="133"/>
      <c r="I89" s="134"/>
      <c r="J89" s="135"/>
      <c r="K89" s="136"/>
      <c r="L89" s="136"/>
      <c r="M89" s="136"/>
      <c r="N89" s="136"/>
      <c r="O89" s="109">
        <f>所属データ!$G$6</f>
        <v>0</v>
      </c>
      <c r="P89" s="15" t="str">
        <f>所属データ!$I$6</f>
        <v>岐阜県</v>
      </c>
    </row>
    <row r="90" spans="1:16" ht="15.6" thickTop="1" thickBot="1" x14ac:dyDescent="0.25">
      <c r="A90" t="str">
        <f t="shared" si="1"/>
        <v>0</v>
      </c>
      <c r="B90" s="12">
        <v>87</v>
      </c>
      <c r="C90" s="13"/>
      <c r="D90" s="67">
        <f>+所属データ!$C$6</f>
        <v>0</v>
      </c>
      <c r="E90" s="14" t="str">
        <f>+IF(所属データ!$A$4&gt;0,所属データ!$A$4,"")</f>
        <v/>
      </c>
      <c r="F90" s="131"/>
      <c r="G90" s="132"/>
      <c r="H90" s="133"/>
      <c r="I90" s="134"/>
      <c r="J90" s="135"/>
      <c r="K90" s="136"/>
      <c r="L90" s="136"/>
      <c r="M90" s="136"/>
      <c r="N90" s="136"/>
      <c r="O90" s="109">
        <f>所属データ!$G$6</f>
        <v>0</v>
      </c>
      <c r="P90" s="15" t="str">
        <f>所属データ!$I$6</f>
        <v>岐阜県</v>
      </c>
    </row>
    <row r="91" spans="1:16" ht="15.6" thickTop="1" thickBot="1" x14ac:dyDescent="0.25">
      <c r="A91" t="str">
        <f t="shared" si="1"/>
        <v>0</v>
      </c>
      <c r="B91" s="12">
        <v>88</v>
      </c>
      <c r="C91" s="13"/>
      <c r="D91" s="67">
        <f>+所属データ!$C$6</f>
        <v>0</v>
      </c>
      <c r="E91" s="14" t="str">
        <f>+IF(所属データ!$A$4&gt;0,所属データ!$A$4,"")</f>
        <v/>
      </c>
      <c r="F91" s="131"/>
      <c r="G91" s="132"/>
      <c r="H91" s="133"/>
      <c r="I91" s="134"/>
      <c r="J91" s="135"/>
      <c r="K91" s="136"/>
      <c r="L91" s="136"/>
      <c r="M91" s="136"/>
      <c r="N91" s="136"/>
      <c r="O91" s="109">
        <f>所属データ!$G$6</f>
        <v>0</v>
      </c>
      <c r="P91" s="15" t="str">
        <f>所属データ!$I$6</f>
        <v>岐阜県</v>
      </c>
    </row>
    <row r="92" spans="1:16" ht="15.6" thickTop="1" thickBot="1" x14ac:dyDescent="0.25">
      <c r="A92" t="str">
        <f t="shared" si="1"/>
        <v>0</v>
      </c>
      <c r="B92" s="12">
        <v>89</v>
      </c>
      <c r="C92" s="13"/>
      <c r="D92" s="67">
        <f>+所属データ!$C$6</f>
        <v>0</v>
      </c>
      <c r="E92" s="14" t="str">
        <f>+IF(所属データ!$A$4&gt;0,所属データ!$A$4,"")</f>
        <v/>
      </c>
      <c r="F92" s="131"/>
      <c r="G92" s="132"/>
      <c r="H92" s="133"/>
      <c r="I92" s="134"/>
      <c r="J92" s="135"/>
      <c r="K92" s="136"/>
      <c r="L92" s="136"/>
      <c r="M92" s="136"/>
      <c r="N92" s="136"/>
      <c r="O92" s="109">
        <f>所属データ!$G$6</f>
        <v>0</v>
      </c>
      <c r="P92" s="15" t="str">
        <f>所属データ!$I$6</f>
        <v>岐阜県</v>
      </c>
    </row>
    <row r="93" spans="1:16" ht="15.6" thickTop="1" thickBot="1" x14ac:dyDescent="0.25">
      <c r="A93" t="str">
        <f t="shared" si="1"/>
        <v>0</v>
      </c>
      <c r="B93" s="12">
        <v>90</v>
      </c>
      <c r="C93" s="13"/>
      <c r="D93" s="67">
        <f>+所属データ!$C$6</f>
        <v>0</v>
      </c>
      <c r="E93" s="14" t="str">
        <f>+IF(所属データ!$A$4&gt;0,所属データ!$A$4,"")</f>
        <v/>
      </c>
      <c r="F93" s="131"/>
      <c r="G93" s="132"/>
      <c r="H93" s="133"/>
      <c r="I93" s="134"/>
      <c r="J93" s="135"/>
      <c r="K93" s="136"/>
      <c r="L93" s="136"/>
      <c r="M93" s="136"/>
      <c r="N93" s="136"/>
      <c r="O93" s="109">
        <f>所属データ!$G$6</f>
        <v>0</v>
      </c>
      <c r="P93" s="15" t="str">
        <f>所属データ!$I$6</f>
        <v>岐阜県</v>
      </c>
    </row>
    <row r="94" spans="1:16" ht="15.6" thickTop="1" thickBot="1" x14ac:dyDescent="0.25">
      <c r="A94" t="str">
        <f t="shared" si="1"/>
        <v>0</v>
      </c>
      <c r="B94" s="12">
        <v>91</v>
      </c>
      <c r="C94" s="13"/>
      <c r="D94" s="67">
        <f>+所属データ!$C$6</f>
        <v>0</v>
      </c>
      <c r="E94" s="14" t="str">
        <f>+IF(所属データ!$A$4&gt;0,所属データ!$A$4,"")</f>
        <v/>
      </c>
      <c r="F94" s="131"/>
      <c r="G94" s="132"/>
      <c r="H94" s="133"/>
      <c r="I94" s="134"/>
      <c r="J94" s="135"/>
      <c r="K94" s="136"/>
      <c r="L94" s="136"/>
      <c r="M94" s="136"/>
      <c r="N94" s="136"/>
      <c r="O94" s="109">
        <f>所属データ!$G$6</f>
        <v>0</v>
      </c>
      <c r="P94" s="15" t="str">
        <f>所属データ!$I$6</f>
        <v>岐阜県</v>
      </c>
    </row>
    <row r="95" spans="1:16" ht="15.6" thickTop="1" thickBot="1" x14ac:dyDescent="0.25">
      <c r="A95" t="str">
        <f t="shared" si="1"/>
        <v>0</v>
      </c>
      <c r="B95" s="12">
        <v>92</v>
      </c>
      <c r="C95" s="13"/>
      <c r="D95" s="67">
        <f>+所属データ!$C$6</f>
        <v>0</v>
      </c>
      <c r="E95" s="14" t="str">
        <f>+IF(所属データ!$A$4&gt;0,所属データ!$A$4,"")</f>
        <v/>
      </c>
      <c r="F95" s="131"/>
      <c r="G95" s="132"/>
      <c r="H95" s="133"/>
      <c r="I95" s="134"/>
      <c r="J95" s="135"/>
      <c r="K95" s="136"/>
      <c r="L95" s="136"/>
      <c r="M95" s="136"/>
      <c r="N95" s="136"/>
      <c r="O95" s="109">
        <f>所属データ!$G$6</f>
        <v>0</v>
      </c>
      <c r="P95" s="15" t="str">
        <f>所属データ!$I$6</f>
        <v>岐阜県</v>
      </c>
    </row>
    <row r="96" spans="1:16" ht="15.6" thickTop="1" thickBot="1" x14ac:dyDescent="0.25">
      <c r="A96" t="str">
        <f t="shared" si="1"/>
        <v>0</v>
      </c>
      <c r="B96" s="12">
        <v>93</v>
      </c>
      <c r="C96" s="13"/>
      <c r="D96" s="67">
        <f>+所属データ!$C$6</f>
        <v>0</v>
      </c>
      <c r="E96" s="14" t="str">
        <f>+IF(所属データ!$A$4&gt;0,所属データ!$A$4,"")</f>
        <v/>
      </c>
      <c r="F96" s="131"/>
      <c r="G96" s="132"/>
      <c r="H96" s="133"/>
      <c r="I96" s="134"/>
      <c r="J96" s="135"/>
      <c r="K96" s="136"/>
      <c r="L96" s="136"/>
      <c r="M96" s="136"/>
      <c r="N96" s="136"/>
      <c r="O96" s="109">
        <f>所属データ!$G$6</f>
        <v>0</v>
      </c>
      <c r="P96" s="15" t="str">
        <f>所属データ!$I$6</f>
        <v>岐阜県</v>
      </c>
    </row>
    <row r="97" spans="1:16" ht="15.6" thickTop="1" thickBot="1" x14ac:dyDescent="0.25">
      <c r="A97" t="str">
        <f t="shared" si="1"/>
        <v>0</v>
      </c>
      <c r="B97" s="12">
        <v>94</v>
      </c>
      <c r="C97" s="13"/>
      <c r="D97" s="67">
        <f>+所属データ!$C$6</f>
        <v>0</v>
      </c>
      <c r="E97" s="14" t="str">
        <f>+IF(所属データ!$A$4&gt;0,所属データ!$A$4,"")</f>
        <v/>
      </c>
      <c r="F97" s="131"/>
      <c r="G97" s="132"/>
      <c r="H97" s="133"/>
      <c r="I97" s="134"/>
      <c r="J97" s="135"/>
      <c r="K97" s="136"/>
      <c r="L97" s="136"/>
      <c r="M97" s="136"/>
      <c r="N97" s="136"/>
      <c r="O97" s="109">
        <f>所属データ!$G$6</f>
        <v>0</v>
      </c>
      <c r="P97" s="15" t="str">
        <f>所属データ!$I$6</f>
        <v>岐阜県</v>
      </c>
    </row>
    <row r="98" spans="1:16" ht="15.6" thickTop="1" thickBot="1" x14ac:dyDescent="0.25">
      <c r="A98" t="str">
        <f t="shared" si="1"/>
        <v>0</v>
      </c>
      <c r="B98" s="12">
        <v>95</v>
      </c>
      <c r="C98" s="13"/>
      <c r="D98" s="67">
        <f>+所属データ!$C$6</f>
        <v>0</v>
      </c>
      <c r="E98" s="14" t="str">
        <f>+IF(所属データ!$A$4&gt;0,所属データ!$A$4,"")</f>
        <v/>
      </c>
      <c r="F98" s="131"/>
      <c r="G98" s="132"/>
      <c r="H98" s="133"/>
      <c r="I98" s="134"/>
      <c r="J98" s="135"/>
      <c r="K98" s="136"/>
      <c r="L98" s="136"/>
      <c r="M98" s="136"/>
      <c r="N98" s="136"/>
      <c r="O98" s="109">
        <f>所属データ!$G$6</f>
        <v>0</v>
      </c>
      <c r="P98" s="15" t="str">
        <f>所属データ!$I$6</f>
        <v>岐阜県</v>
      </c>
    </row>
    <row r="99" spans="1:16" ht="15.6" thickTop="1" thickBot="1" x14ac:dyDescent="0.25">
      <c r="A99" t="str">
        <f t="shared" si="1"/>
        <v>0</v>
      </c>
      <c r="B99" s="12">
        <v>96</v>
      </c>
      <c r="C99" s="13"/>
      <c r="D99" s="67">
        <f>+所属データ!$C$6</f>
        <v>0</v>
      </c>
      <c r="E99" s="14" t="str">
        <f>+IF(所属データ!$A$4&gt;0,所属データ!$A$4,"")</f>
        <v/>
      </c>
      <c r="F99" s="131"/>
      <c r="G99" s="132"/>
      <c r="H99" s="133"/>
      <c r="I99" s="134"/>
      <c r="J99" s="135"/>
      <c r="K99" s="136"/>
      <c r="L99" s="136"/>
      <c r="M99" s="136"/>
      <c r="N99" s="136"/>
      <c r="O99" s="109">
        <f>所属データ!$G$6</f>
        <v>0</v>
      </c>
      <c r="P99" s="15" t="str">
        <f>所属データ!$I$6</f>
        <v>岐阜県</v>
      </c>
    </row>
    <row r="100" spans="1:16" ht="15.6" thickTop="1" thickBot="1" x14ac:dyDescent="0.25">
      <c r="A100" t="str">
        <f t="shared" si="1"/>
        <v>0</v>
      </c>
      <c r="B100" s="12">
        <v>97</v>
      </c>
      <c r="C100" s="13"/>
      <c r="D100" s="67">
        <f>+所属データ!$C$6</f>
        <v>0</v>
      </c>
      <c r="E100" s="14" t="str">
        <f>+IF(所属データ!$A$4&gt;0,所属データ!$A$4,"")</f>
        <v/>
      </c>
      <c r="F100" s="131"/>
      <c r="G100" s="132"/>
      <c r="H100" s="133"/>
      <c r="I100" s="134"/>
      <c r="J100" s="135"/>
      <c r="K100" s="136"/>
      <c r="L100" s="136"/>
      <c r="M100" s="136"/>
      <c r="N100" s="136"/>
      <c r="O100" s="109">
        <f>所属データ!$G$6</f>
        <v>0</v>
      </c>
      <c r="P100" s="15" t="str">
        <f>所属データ!$I$6</f>
        <v>岐阜県</v>
      </c>
    </row>
    <row r="101" spans="1:16" ht="15.6" thickTop="1" thickBot="1" x14ac:dyDescent="0.25">
      <c r="A101" t="str">
        <f t="shared" si="1"/>
        <v>0</v>
      </c>
      <c r="B101" s="12">
        <v>98</v>
      </c>
      <c r="C101" s="13"/>
      <c r="D101" s="67">
        <f>+所属データ!$C$6</f>
        <v>0</v>
      </c>
      <c r="E101" s="14" t="str">
        <f>+IF(所属データ!$A$4&gt;0,所属データ!$A$4,"")</f>
        <v/>
      </c>
      <c r="F101" s="131"/>
      <c r="G101" s="132"/>
      <c r="H101" s="133"/>
      <c r="I101" s="134"/>
      <c r="J101" s="135"/>
      <c r="K101" s="136"/>
      <c r="L101" s="136"/>
      <c r="M101" s="136"/>
      <c r="N101" s="136"/>
      <c r="O101" s="109">
        <f>所属データ!$G$6</f>
        <v>0</v>
      </c>
      <c r="P101" s="15" t="str">
        <f>所属データ!$I$6</f>
        <v>岐阜県</v>
      </c>
    </row>
    <row r="102" spans="1:16" ht="15.6" thickTop="1" thickBot="1" x14ac:dyDescent="0.25">
      <c r="A102" t="str">
        <f t="shared" si="1"/>
        <v>0</v>
      </c>
      <c r="B102" s="12">
        <v>99</v>
      </c>
      <c r="C102" s="13"/>
      <c r="D102" s="67">
        <f>+所属データ!$C$6</f>
        <v>0</v>
      </c>
      <c r="E102" s="14" t="str">
        <f>+IF(所属データ!$A$4&gt;0,所属データ!$A$4,"")</f>
        <v/>
      </c>
      <c r="F102" s="131"/>
      <c r="G102" s="132"/>
      <c r="H102" s="133"/>
      <c r="I102" s="134"/>
      <c r="J102" s="135"/>
      <c r="K102" s="136"/>
      <c r="L102" s="136"/>
      <c r="M102" s="136"/>
      <c r="N102" s="136"/>
      <c r="O102" s="109">
        <f>所属データ!$G$6</f>
        <v>0</v>
      </c>
      <c r="P102" s="15" t="str">
        <f>所属データ!$I$6</f>
        <v>岐阜県</v>
      </c>
    </row>
    <row r="103" spans="1:16" ht="15.6" thickTop="1" thickBot="1" x14ac:dyDescent="0.25">
      <c r="A103" t="str">
        <f t="shared" si="1"/>
        <v>0</v>
      </c>
      <c r="B103" s="12">
        <v>100</v>
      </c>
      <c r="C103" s="13"/>
      <c r="D103" s="67">
        <f>+所属データ!$C$6</f>
        <v>0</v>
      </c>
      <c r="E103" s="14" t="str">
        <f>+IF(所属データ!$A$4&gt;0,所属データ!$A$4,"")</f>
        <v/>
      </c>
      <c r="F103" s="131"/>
      <c r="G103" s="132"/>
      <c r="H103" s="133"/>
      <c r="I103" s="134"/>
      <c r="J103" s="135"/>
      <c r="K103" s="136"/>
      <c r="L103" s="136"/>
      <c r="M103" s="136"/>
      <c r="N103" s="136"/>
      <c r="O103" s="109">
        <f>所属データ!$G$6</f>
        <v>0</v>
      </c>
      <c r="P103" s="15" t="str">
        <f>所属データ!$I$6</f>
        <v>岐阜県</v>
      </c>
    </row>
    <row r="104" spans="1:16" ht="15.6" thickTop="1" thickBot="1" x14ac:dyDescent="0.25">
      <c r="A104" t="str">
        <f t="shared" si="1"/>
        <v>0</v>
      </c>
      <c r="B104" s="12">
        <v>101</v>
      </c>
      <c r="C104" s="13"/>
      <c r="D104" s="67">
        <f>+所属データ!$C$6</f>
        <v>0</v>
      </c>
      <c r="E104" s="14" t="str">
        <f>+IF(所属データ!$A$4&gt;0,所属データ!$A$4,"")</f>
        <v/>
      </c>
      <c r="F104" s="131"/>
      <c r="G104" s="132"/>
      <c r="H104" s="133"/>
      <c r="I104" s="134"/>
      <c r="J104" s="135"/>
      <c r="K104" s="136"/>
      <c r="L104" s="136"/>
      <c r="M104" s="136"/>
      <c r="N104" s="136"/>
      <c r="O104" s="109">
        <f>所属データ!$G$6</f>
        <v>0</v>
      </c>
      <c r="P104" s="15" t="str">
        <f>所属データ!$I$6</f>
        <v>岐阜県</v>
      </c>
    </row>
    <row r="105" spans="1:16" ht="15.6" thickTop="1" thickBot="1" x14ac:dyDescent="0.25">
      <c r="A105" t="str">
        <f t="shared" si="1"/>
        <v>0</v>
      </c>
      <c r="B105" s="12">
        <v>102</v>
      </c>
      <c r="C105" s="13"/>
      <c r="D105" s="67">
        <f>+所属データ!$C$6</f>
        <v>0</v>
      </c>
      <c r="E105" s="14" t="str">
        <f>+IF(所属データ!$A$4&gt;0,所属データ!$A$4,"")</f>
        <v/>
      </c>
      <c r="F105" s="131"/>
      <c r="G105" s="132"/>
      <c r="H105" s="133"/>
      <c r="I105" s="134"/>
      <c r="J105" s="135"/>
      <c r="K105" s="136"/>
      <c r="L105" s="136"/>
      <c r="M105" s="136"/>
      <c r="N105" s="136"/>
      <c r="O105" s="109">
        <f>所属データ!$G$6</f>
        <v>0</v>
      </c>
      <c r="P105" s="15" t="str">
        <f>所属データ!$I$6</f>
        <v>岐阜県</v>
      </c>
    </row>
    <row r="106" spans="1:16" ht="15.6" thickTop="1" thickBot="1" x14ac:dyDescent="0.25">
      <c r="A106" t="str">
        <f t="shared" si="1"/>
        <v>0</v>
      </c>
      <c r="B106" s="12">
        <v>103</v>
      </c>
      <c r="C106" s="13"/>
      <c r="D106" s="67">
        <f>+所属データ!$C$6</f>
        <v>0</v>
      </c>
      <c r="E106" s="14" t="str">
        <f>+IF(所属データ!$A$4&gt;0,所属データ!$A$4,"")</f>
        <v/>
      </c>
      <c r="F106" s="131"/>
      <c r="G106" s="132"/>
      <c r="H106" s="133"/>
      <c r="I106" s="134"/>
      <c r="J106" s="135"/>
      <c r="K106" s="136"/>
      <c r="L106" s="136"/>
      <c r="M106" s="136"/>
      <c r="N106" s="136"/>
      <c r="O106" s="109">
        <f>所属データ!$G$6</f>
        <v>0</v>
      </c>
      <c r="P106" s="15" t="str">
        <f>所属データ!$I$6</f>
        <v>岐阜県</v>
      </c>
    </row>
    <row r="107" spans="1:16" ht="15.6" thickTop="1" thickBot="1" x14ac:dyDescent="0.25">
      <c r="A107" t="str">
        <f t="shared" si="1"/>
        <v>0</v>
      </c>
      <c r="B107" s="12">
        <v>104</v>
      </c>
      <c r="C107" s="13"/>
      <c r="D107" s="67">
        <f>+所属データ!$C$6</f>
        <v>0</v>
      </c>
      <c r="E107" s="14" t="str">
        <f>+IF(所属データ!$A$4&gt;0,所属データ!$A$4,"")</f>
        <v/>
      </c>
      <c r="F107" s="131"/>
      <c r="G107" s="132"/>
      <c r="H107" s="133"/>
      <c r="I107" s="134"/>
      <c r="J107" s="135"/>
      <c r="K107" s="136"/>
      <c r="L107" s="136"/>
      <c r="M107" s="136"/>
      <c r="N107" s="136"/>
      <c r="O107" s="109">
        <f>所属データ!$G$6</f>
        <v>0</v>
      </c>
      <c r="P107" s="15" t="str">
        <f>所属データ!$I$6</f>
        <v>岐阜県</v>
      </c>
    </row>
    <row r="108" spans="1:16" ht="15.6" thickTop="1" thickBot="1" x14ac:dyDescent="0.25">
      <c r="A108" t="str">
        <f t="shared" si="1"/>
        <v>0</v>
      </c>
      <c r="B108" s="12">
        <v>105</v>
      </c>
      <c r="C108" s="13"/>
      <c r="D108" s="67">
        <f>+所属データ!$C$6</f>
        <v>0</v>
      </c>
      <c r="E108" s="14" t="str">
        <f>+IF(所属データ!$A$4&gt;0,所属データ!$A$4,"")</f>
        <v/>
      </c>
      <c r="F108" s="131"/>
      <c r="G108" s="132"/>
      <c r="H108" s="133"/>
      <c r="I108" s="134"/>
      <c r="J108" s="135"/>
      <c r="K108" s="136"/>
      <c r="L108" s="136"/>
      <c r="M108" s="136"/>
      <c r="N108" s="136"/>
      <c r="O108" s="109">
        <f>所属データ!$G$6</f>
        <v>0</v>
      </c>
      <c r="P108" s="15" t="str">
        <f>所属データ!$I$6</f>
        <v>岐阜県</v>
      </c>
    </row>
    <row r="109" spans="1:16" ht="15.6" thickTop="1" thickBot="1" x14ac:dyDescent="0.25">
      <c r="A109" t="str">
        <f t="shared" si="1"/>
        <v>0</v>
      </c>
      <c r="B109" s="12">
        <v>106</v>
      </c>
      <c r="C109" s="13"/>
      <c r="D109" s="67">
        <f>+所属データ!$C$6</f>
        <v>0</v>
      </c>
      <c r="E109" s="14" t="str">
        <f>+IF(所属データ!$A$4&gt;0,所属データ!$A$4,"")</f>
        <v/>
      </c>
      <c r="F109" s="131"/>
      <c r="G109" s="132"/>
      <c r="H109" s="133"/>
      <c r="I109" s="134"/>
      <c r="J109" s="135"/>
      <c r="K109" s="136"/>
      <c r="L109" s="136"/>
      <c r="M109" s="136"/>
      <c r="N109" s="136"/>
      <c r="O109" s="109">
        <f>所属データ!$G$6</f>
        <v>0</v>
      </c>
      <c r="P109" s="15" t="str">
        <f>所属データ!$I$6</f>
        <v>岐阜県</v>
      </c>
    </row>
    <row r="110" spans="1:16" ht="15.6" thickTop="1" thickBot="1" x14ac:dyDescent="0.25">
      <c r="A110" t="str">
        <f t="shared" si="1"/>
        <v>0</v>
      </c>
      <c r="B110" s="12">
        <v>107</v>
      </c>
      <c r="C110" s="13"/>
      <c r="D110" s="67">
        <f>+所属データ!$C$6</f>
        <v>0</v>
      </c>
      <c r="E110" s="14" t="str">
        <f>+IF(所属データ!$A$4&gt;0,所属データ!$A$4,"")</f>
        <v/>
      </c>
      <c r="F110" s="131"/>
      <c r="G110" s="132"/>
      <c r="H110" s="133"/>
      <c r="I110" s="134"/>
      <c r="J110" s="135"/>
      <c r="K110" s="136"/>
      <c r="L110" s="136"/>
      <c r="M110" s="136"/>
      <c r="N110" s="136"/>
      <c r="O110" s="109">
        <f>所属データ!$G$6</f>
        <v>0</v>
      </c>
      <c r="P110" s="15" t="str">
        <f>所属データ!$I$6</f>
        <v>岐阜県</v>
      </c>
    </row>
    <row r="111" spans="1:16" ht="15.6" thickTop="1" thickBot="1" x14ac:dyDescent="0.25">
      <c r="A111" t="str">
        <f t="shared" si="1"/>
        <v>0</v>
      </c>
      <c r="B111" s="12">
        <v>108</v>
      </c>
      <c r="C111" s="13"/>
      <c r="D111" s="67">
        <f>+所属データ!$C$6</f>
        <v>0</v>
      </c>
      <c r="E111" s="14" t="str">
        <f>+IF(所属データ!$A$4&gt;0,所属データ!$A$4,"")</f>
        <v/>
      </c>
      <c r="F111" s="131"/>
      <c r="G111" s="132"/>
      <c r="H111" s="133"/>
      <c r="I111" s="134"/>
      <c r="J111" s="135"/>
      <c r="K111" s="136"/>
      <c r="L111" s="136"/>
      <c r="M111" s="136"/>
      <c r="N111" s="136"/>
      <c r="O111" s="109">
        <f>所属データ!$G$6</f>
        <v>0</v>
      </c>
      <c r="P111" s="15" t="str">
        <f>所属データ!$I$6</f>
        <v>岐阜県</v>
      </c>
    </row>
    <row r="112" spans="1:16" ht="15.6" thickTop="1" thickBot="1" x14ac:dyDescent="0.25">
      <c r="A112" t="str">
        <f t="shared" si="1"/>
        <v>0</v>
      </c>
      <c r="B112" s="12">
        <v>109</v>
      </c>
      <c r="C112" s="13"/>
      <c r="D112" s="67">
        <f>+所属データ!$C$6</f>
        <v>0</v>
      </c>
      <c r="E112" s="14" t="str">
        <f>+IF(所属データ!$A$4&gt;0,所属データ!$A$4,"")</f>
        <v/>
      </c>
      <c r="F112" s="131"/>
      <c r="G112" s="132"/>
      <c r="H112" s="133"/>
      <c r="I112" s="134"/>
      <c r="J112" s="135"/>
      <c r="K112" s="136"/>
      <c r="L112" s="136"/>
      <c r="M112" s="136"/>
      <c r="N112" s="136"/>
      <c r="O112" s="109">
        <f>所属データ!$G$6</f>
        <v>0</v>
      </c>
      <c r="P112" s="15" t="str">
        <f>所属データ!$I$6</f>
        <v>岐阜県</v>
      </c>
    </row>
    <row r="113" spans="1:16" ht="15.6" thickTop="1" thickBot="1" x14ac:dyDescent="0.25">
      <c r="A113" t="str">
        <f t="shared" si="1"/>
        <v>0</v>
      </c>
      <c r="B113" s="12">
        <v>110</v>
      </c>
      <c r="C113" s="13"/>
      <c r="D113" s="67">
        <f>+所属データ!$C$6</f>
        <v>0</v>
      </c>
      <c r="E113" s="14" t="str">
        <f>+IF(所属データ!$A$4&gt;0,所属データ!$A$4,"")</f>
        <v/>
      </c>
      <c r="F113" s="131"/>
      <c r="G113" s="132"/>
      <c r="H113" s="133"/>
      <c r="I113" s="134"/>
      <c r="J113" s="135"/>
      <c r="K113" s="136"/>
      <c r="L113" s="136"/>
      <c r="M113" s="136"/>
      <c r="N113" s="136"/>
      <c r="O113" s="109">
        <f>所属データ!$G$6</f>
        <v>0</v>
      </c>
      <c r="P113" s="15" t="str">
        <f>所属データ!$I$6</f>
        <v>岐阜県</v>
      </c>
    </row>
    <row r="114" spans="1:16" ht="15.6" thickTop="1" thickBot="1" x14ac:dyDescent="0.25">
      <c r="A114" t="str">
        <f t="shared" si="1"/>
        <v>0</v>
      </c>
      <c r="B114" s="12">
        <v>111</v>
      </c>
      <c r="C114" s="13"/>
      <c r="D114" s="67">
        <f>+所属データ!$C$6</f>
        <v>0</v>
      </c>
      <c r="E114" s="14" t="str">
        <f>+IF(所属データ!$A$4&gt;0,所属データ!$A$4,"")</f>
        <v/>
      </c>
      <c r="F114" s="131"/>
      <c r="G114" s="132"/>
      <c r="H114" s="133"/>
      <c r="I114" s="134"/>
      <c r="J114" s="135"/>
      <c r="K114" s="136"/>
      <c r="L114" s="136"/>
      <c r="M114" s="136"/>
      <c r="N114" s="136"/>
      <c r="O114" s="109">
        <f>所属データ!$G$6</f>
        <v>0</v>
      </c>
      <c r="P114" s="15" t="str">
        <f>所属データ!$I$6</f>
        <v>岐阜県</v>
      </c>
    </row>
    <row r="115" spans="1:16" ht="15.6" thickTop="1" thickBot="1" x14ac:dyDescent="0.25">
      <c r="A115" t="str">
        <f t="shared" si="1"/>
        <v>0</v>
      </c>
      <c r="B115" s="12">
        <v>112</v>
      </c>
      <c r="C115" s="13"/>
      <c r="D115" s="67">
        <f>+所属データ!$C$6</f>
        <v>0</v>
      </c>
      <c r="E115" s="14" t="str">
        <f>+IF(所属データ!$A$4&gt;0,所属データ!$A$4,"")</f>
        <v/>
      </c>
      <c r="F115" s="131"/>
      <c r="G115" s="132"/>
      <c r="H115" s="133"/>
      <c r="I115" s="134"/>
      <c r="J115" s="135"/>
      <c r="K115" s="136"/>
      <c r="L115" s="136"/>
      <c r="M115" s="136"/>
      <c r="N115" s="136"/>
      <c r="O115" s="109">
        <f>所属データ!$G$6</f>
        <v>0</v>
      </c>
      <c r="P115" s="15" t="str">
        <f>所属データ!$I$6</f>
        <v>岐阜県</v>
      </c>
    </row>
    <row r="116" spans="1:16" ht="15.6" thickTop="1" thickBot="1" x14ac:dyDescent="0.25">
      <c r="A116" t="str">
        <f t="shared" si="1"/>
        <v>0</v>
      </c>
      <c r="B116" s="12">
        <v>113</v>
      </c>
      <c r="C116" s="13"/>
      <c r="D116" s="67">
        <f>+所属データ!$C$6</f>
        <v>0</v>
      </c>
      <c r="E116" s="14" t="str">
        <f>+IF(所属データ!$A$4&gt;0,所属データ!$A$4,"")</f>
        <v/>
      </c>
      <c r="F116" s="131"/>
      <c r="G116" s="132"/>
      <c r="H116" s="133"/>
      <c r="I116" s="134"/>
      <c r="J116" s="135"/>
      <c r="K116" s="136"/>
      <c r="L116" s="136"/>
      <c r="M116" s="136"/>
      <c r="N116" s="136"/>
      <c r="O116" s="109">
        <f>所属データ!$G$6</f>
        <v>0</v>
      </c>
      <c r="P116" s="15" t="str">
        <f>所属データ!$I$6</f>
        <v>岐阜県</v>
      </c>
    </row>
    <row r="117" spans="1:16" ht="15.6" thickTop="1" thickBot="1" x14ac:dyDescent="0.25">
      <c r="A117" t="str">
        <f t="shared" si="1"/>
        <v>0</v>
      </c>
      <c r="B117" s="12">
        <v>114</v>
      </c>
      <c r="C117" s="13"/>
      <c r="D117" s="67">
        <f>+所属データ!$C$6</f>
        <v>0</v>
      </c>
      <c r="E117" s="14" t="str">
        <f>+IF(所属データ!$A$4&gt;0,所属データ!$A$4,"")</f>
        <v/>
      </c>
      <c r="F117" s="131"/>
      <c r="G117" s="132"/>
      <c r="H117" s="133"/>
      <c r="I117" s="134"/>
      <c r="J117" s="135"/>
      <c r="K117" s="136"/>
      <c r="L117" s="136"/>
      <c r="M117" s="136"/>
      <c r="N117" s="136"/>
      <c r="O117" s="109">
        <f>所属データ!$G$6</f>
        <v>0</v>
      </c>
      <c r="P117" s="15" t="str">
        <f>所属データ!$I$6</f>
        <v>岐阜県</v>
      </c>
    </row>
    <row r="118" spans="1:16" ht="15.6" thickTop="1" thickBot="1" x14ac:dyDescent="0.25">
      <c r="A118" t="str">
        <f t="shared" si="1"/>
        <v>0</v>
      </c>
      <c r="B118" s="12">
        <v>115</v>
      </c>
      <c r="C118" s="13"/>
      <c r="D118" s="67">
        <f>+所属データ!$C$6</f>
        <v>0</v>
      </c>
      <c r="E118" s="14" t="str">
        <f>+IF(所属データ!$A$4&gt;0,所属データ!$A$4,"")</f>
        <v/>
      </c>
      <c r="F118" s="131"/>
      <c r="G118" s="132"/>
      <c r="H118" s="133"/>
      <c r="I118" s="134"/>
      <c r="J118" s="135"/>
      <c r="K118" s="136"/>
      <c r="L118" s="136"/>
      <c r="M118" s="136"/>
      <c r="N118" s="136"/>
      <c r="O118" s="109">
        <f>所属データ!$G$6</f>
        <v>0</v>
      </c>
      <c r="P118" s="15" t="str">
        <f>所属データ!$I$6</f>
        <v>岐阜県</v>
      </c>
    </row>
    <row r="119" spans="1:16" ht="15.6" thickTop="1" thickBot="1" x14ac:dyDescent="0.25">
      <c r="A119" t="str">
        <f t="shared" si="1"/>
        <v>0</v>
      </c>
      <c r="B119" s="12">
        <v>116</v>
      </c>
      <c r="C119" s="13"/>
      <c r="D119" s="67">
        <f>+所属データ!$C$6</f>
        <v>0</v>
      </c>
      <c r="E119" s="14" t="str">
        <f>+IF(所属データ!$A$4&gt;0,所属データ!$A$4,"")</f>
        <v/>
      </c>
      <c r="F119" s="131"/>
      <c r="G119" s="132"/>
      <c r="H119" s="133"/>
      <c r="I119" s="134"/>
      <c r="J119" s="135"/>
      <c r="K119" s="136"/>
      <c r="L119" s="136"/>
      <c r="M119" s="136"/>
      <c r="N119" s="136"/>
      <c r="O119" s="109">
        <f>所属データ!$G$6</f>
        <v>0</v>
      </c>
      <c r="P119" s="15" t="str">
        <f>所属データ!$I$6</f>
        <v>岐阜県</v>
      </c>
    </row>
    <row r="120" spans="1:16" ht="15.6" thickTop="1" thickBot="1" x14ac:dyDescent="0.25">
      <c r="A120" t="str">
        <f t="shared" si="1"/>
        <v>0</v>
      </c>
      <c r="B120" s="12">
        <v>117</v>
      </c>
      <c r="C120" s="13"/>
      <c r="D120" s="67">
        <f>+所属データ!$C$6</f>
        <v>0</v>
      </c>
      <c r="E120" s="14" t="str">
        <f>+IF(所属データ!$A$4&gt;0,所属データ!$A$4,"")</f>
        <v/>
      </c>
      <c r="F120" s="131"/>
      <c r="G120" s="132"/>
      <c r="H120" s="133"/>
      <c r="I120" s="134"/>
      <c r="J120" s="135"/>
      <c r="K120" s="136"/>
      <c r="L120" s="136"/>
      <c r="M120" s="136"/>
      <c r="N120" s="136"/>
      <c r="O120" s="109">
        <f>所属データ!$G$6</f>
        <v>0</v>
      </c>
      <c r="P120" s="15" t="str">
        <f>所属データ!$I$6</f>
        <v>岐阜県</v>
      </c>
    </row>
    <row r="121" spans="1:16" ht="15.6" thickTop="1" thickBot="1" x14ac:dyDescent="0.25">
      <c r="A121" t="str">
        <f t="shared" si="1"/>
        <v>0</v>
      </c>
      <c r="B121" s="12">
        <v>118</v>
      </c>
      <c r="C121" s="13"/>
      <c r="D121" s="67">
        <f>+所属データ!$C$6</f>
        <v>0</v>
      </c>
      <c r="E121" s="14" t="str">
        <f>+IF(所属データ!$A$4&gt;0,所属データ!$A$4,"")</f>
        <v/>
      </c>
      <c r="F121" s="131"/>
      <c r="G121" s="132"/>
      <c r="H121" s="133"/>
      <c r="I121" s="134"/>
      <c r="J121" s="135"/>
      <c r="K121" s="136"/>
      <c r="L121" s="136"/>
      <c r="M121" s="136"/>
      <c r="N121" s="136"/>
      <c r="O121" s="109">
        <f>所属データ!$G$6</f>
        <v>0</v>
      </c>
      <c r="P121" s="15" t="str">
        <f>所属データ!$I$6</f>
        <v>岐阜県</v>
      </c>
    </row>
    <row r="122" spans="1:16" ht="15.6" thickTop="1" thickBot="1" x14ac:dyDescent="0.25">
      <c r="A122" t="str">
        <f t="shared" si="1"/>
        <v>0</v>
      </c>
      <c r="B122" s="12">
        <v>119</v>
      </c>
      <c r="C122" s="13"/>
      <c r="D122" s="67">
        <f>+所属データ!$C$6</f>
        <v>0</v>
      </c>
      <c r="E122" s="14" t="str">
        <f>+IF(所属データ!$A$4&gt;0,所属データ!$A$4,"")</f>
        <v/>
      </c>
      <c r="F122" s="131"/>
      <c r="G122" s="132"/>
      <c r="H122" s="133"/>
      <c r="I122" s="134"/>
      <c r="J122" s="135"/>
      <c r="K122" s="136"/>
      <c r="L122" s="136"/>
      <c r="M122" s="136"/>
      <c r="N122" s="136"/>
      <c r="O122" s="109">
        <f>所属データ!$G$6</f>
        <v>0</v>
      </c>
      <c r="P122" s="15" t="str">
        <f>所属データ!$I$6</f>
        <v>岐阜県</v>
      </c>
    </row>
    <row r="123" spans="1:16" ht="15.6" thickTop="1" thickBot="1" x14ac:dyDescent="0.25">
      <c r="A123" t="str">
        <f t="shared" si="1"/>
        <v>0</v>
      </c>
      <c r="B123" s="12">
        <v>120</v>
      </c>
      <c r="C123" s="13"/>
      <c r="D123" s="67">
        <f>+所属データ!$C$6</f>
        <v>0</v>
      </c>
      <c r="E123" s="14" t="str">
        <f>+IF(所属データ!$A$4&gt;0,所属データ!$A$4,"")</f>
        <v/>
      </c>
      <c r="F123" s="131"/>
      <c r="G123" s="132"/>
      <c r="H123" s="133"/>
      <c r="I123" s="134"/>
      <c r="J123" s="135"/>
      <c r="K123" s="136"/>
      <c r="L123" s="136"/>
      <c r="M123" s="136"/>
      <c r="N123" s="136"/>
      <c r="O123" s="109">
        <f>所属データ!$G$6</f>
        <v>0</v>
      </c>
      <c r="P123" s="15" t="str">
        <f>所属データ!$I$6</f>
        <v>岐阜県</v>
      </c>
    </row>
    <row r="124" spans="1:16" ht="15.6" thickTop="1" thickBot="1" x14ac:dyDescent="0.25">
      <c r="A124" t="str">
        <f t="shared" si="1"/>
        <v>0</v>
      </c>
      <c r="B124" s="12">
        <v>121</v>
      </c>
      <c r="C124" s="13"/>
      <c r="D124" s="67">
        <f>+所属データ!$C$6</f>
        <v>0</v>
      </c>
      <c r="E124" s="14" t="str">
        <f>+IF(所属データ!$A$4&gt;0,所属データ!$A$4,"")</f>
        <v/>
      </c>
      <c r="F124" s="131"/>
      <c r="G124" s="132"/>
      <c r="H124" s="133"/>
      <c r="I124" s="134"/>
      <c r="J124" s="135"/>
      <c r="K124" s="136"/>
      <c r="L124" s="136"/>
      <c r="M124" s="136"/>
      <c r="N124" s="136"/>
      <c r="O124" s="109">
        <f>所属データ!$G$6</f>
        <v>0</v>
      </c>
      <c r="P124" s="15" t="str">
        <f>所属データ!$I$6</f>
        <v>岐阜県</v>
      </c>
    </row>
    <row r="125" spans="1:16" ht="15.6" thickTop="1" thickBot="1" x14ac:dyDescent="0.25">
      <c r="A125" t="str">
        <f t="shared" si="1"/>
        <v>0</v>
      </c>
      <c r="B125" s="12">
        <v>122</v>
      </c>
      <c r="C125" s="13"/>
      <c r="D125" s="67">
        <f>+所属データ!$C$6</f>
        <v>0</v>
      </c>
      <c r="E125" s="14" t="str">
        <f>+IF(所属データ!$A$4&gt;0,所属データ!$A$4,"")</f>
        <v/>
      </c>
      <c r="F125" s="131"/>
      <c r="G125" s="132"/>
      <c r="H125" s="133"/>
      <c r="I125" s="134"/>
      <c r="J125" s="135"/>
      <c r="K125" s="136"/>
      <c r="L125" s="136"/>
      <c r="M125" s="136"/>
      <c r="N125" s="136"/>
      <c r="O125" s="109">
        <f>所属データ!$G$6</f>
        <v>0</v>
      </c>
      <c r="P125" s="15" t="str">
        <f>所属データ!$I$6</f>
        <v>岐阜県</v>
      </c>
    </row>
    <row r="126" spans="1:16" ht="15.6" thickTop="1" thickBot="1" x14ac:dyDescent="0.25">
      <c r="A126" t="str">
        <f t="shared" si="1"/>
        <v>0</v>
      </c>
      <c r="B126" s="12">
        <v>123</v>
      </c>
      <c r="C126" s="13"/>
      <c r="D126" s="67">
        <f>+所属データ!$C$6</f>
        <v>0</v>
      </c>
      <c r="E126" s="14" t="str">
        <f>+IF(所属データ!$A$4&gt;0,所属データ!$A$4,"")</f>
        <v/>
      </c>
      <c r="F126" s="131"/>
      <c r="G126" s="132"/>
      <c r="H126" s="133"/>
      <c r="I126" s="134"/>
      <c r="J126" s="135"/>
      <c r="K126" s="136"/>
      <c r="L126" s="136"/>
      <c r="M126" s="136"/>
      <c r="N126" s="136"/>
      <c r="O126" s="109">
        <f>所属データ!$G$6</f>
        <v>0</v>
      </c>
      <c r="P126" s="15" t="str">
        <f>所属データ!$I$6</f>
        <v>岐阜県</v>
      </c>
    </row>
    <row r="127" spans="1:16" ht="15.6" thickTop="1" thickBot="1" x14ac:dyDescent="0.25">
      <c r="A127" t="str">
        <f t="shared" si="1"/>
        <v>0</v>
      </c>
      <c r="B127" s="12">
        <v>124</v>
      </c>
      <c r="C127" s="13"/>
      <c r="D127" s="67">
        <f>+所属データ!$C$6</f>
        <v>0</v>
      </c>
      <c r="E127" s="14" t="str">
        <f>+IF(所属データ!$A$4&gt;0,所属データ!$A$4,"")</f>
        <v/>
      </c>
      <c r="F127" s="131"/>
      <c r="G127" s="132"/>
      <c r="H127" s="133"/>
      <c r="I127" s="134"/>
      <c r="J127" s="135"/>
      <c r="K127" s="136"/>
      <c r="L127" s="136"/>
      <c r="M127" s="136"/>
      <c r="N127" s="136"/>
      <c r="O127" s="109">
        <f>所属データ!$G$6</f>
        <v>0</v>
      </c>
      <c r="P127" s="15" t="str">
        <f>所属データ!$I$6</f>
        <v>岐阜県</v>
      </c>
    </row>
    <row r="128" spans="1:16" ht="15.6" thickTop="1" thickBot="1" x14ac:dyDescent="0.25">
      <c r="A128" t="str">
        <f t="shared" si="1"/>
        <v>0</v>
      </c>
      <c r="B128" s="12">
        <v>125</v>
      </c>
      <c r="C128" s="13"/>
      <c r="D128" s="67">
        <f>+所属データ!$C$6</f>
        <v>0</v>
      </c>
      <c r="E128" s="14" t="str">
        <f>+IF(所属データ!$A$4&gt;0,所属データ!$A$4,"")</f>
        <v/>
      </c>
      <c r="F128" s="131"/>
      <c r="G128" s="132"/>
      <c r="H128" s="133"/>
      <c r="I128" s="134"/>
      <c r="J128" s="135"/>
      <c r="K128" s="136"/>
      <c r="L128" s="136"/>
      <c r="M128" s="136"/>
      <c r="N128" s="136"/>
      <c r="O128" s="109">
        <f>所属データ!$G$6</f>
        <v>0</v>
      </c>
      <c r="P128" s="15" t="str">
        <f>所属データ!$I$6</f>
        <v>岐阜県</v>
      </c>
    </row>
    <row r="129" spans="1:16" ht="15.6" thickTop="1" thickBot="1" x14ac:dyDescent="0.25">
      <c r="A129" t="str">
        <f t="shared" si="1"/>
        <v>0</v>
      </c>
      <c r="B129" s="12">
        <v>126</v>
      </c>
      <c r="C129" s="13"/>
      <c r="D129" s="67">
        <f>+所属データ!$C$6</f>
        <v>0</v>
      </c>
      <c r="E129" s="14" t="str">
        <f>+IF(所属データ!$A$4&gt;0,所属データ!$A$4,"")</f>
        <v/>
      </c>
      <c r="F129" s="131"/>
      <c r="G129" s="132"/>
      <c r="H129" s="133"/>
      <c r="I129" s="134"/>
      <c r="J129" s="135"/>
      <c r="K129" s="136"/>
      <c r="L129" s="136"/>
      <c r="M129" s="136"/>
      <c r="N129" s="136"/>
      <c r="O129" s="109">
        <f>所属データ!$G$6</f>
        <v>0</v>
      </c>
      <c r="P129" s="15" t="str">
        <f>所属データ!$I$6</f>
        <v>岐阜県</v>
      </c>
    </row>
    <row r="130" spans="1:16" ht="15.6" thickTop="1" thickBot="1" x14ac:dyDescent="0.25">
      <c r="A130" t="str">
        <f t="shared" si="1"/>
        <v>0</v>
      </c>
      <c r="B130" s="12">
        <v>127</v>
      </c>
      <c r="C130" s="13"/>
      <c r="D130" s="67">
        <f>+所属データ!$C$6</f>
        <v>0</v>
      </c>
      <c r="E130" s="14" t="str">
        <f>+IF(所属データ!$A$4&gt;0,所属データ!$A$4,"")</f>
        <v/>
      </c>
      <c r="F130" s="131"/>
      <c r="G130" s="132"/>
      <c r="H130" s="133"/>
      <c r="I130" s="134"/>
      <c r="J130" s="135"/>
      <c r="K130" s="136"/>
      <c r="L130" s="136"/>
      <c r="M130" s="136"/>
      <c r="N130" s="136"/>
      <c r="O130" s="109">
        <f>所属データ!$G$6</f>
        <v>0</v>
      </c>
      <c r="P130" s="15" t="str">
        <f>所属データ!$I$6</f>
        <v>岐阜県</v>
      </c>
    </row>
    <row r="131" spans="1:16" ht="15.6" thickTop="1" thickBot="1" x14ac:dyDescent="0.25">
      <c r="A131" t="str">
        <f t="shared" si="1"/>
        <v>0</v>
      </c>
      <c r="B131" s="12">
        <v>128</v>
      </c>
      <c r="C131" s="13"/>
      <c r="D131" s="67">
        <f>+所属データ!$C$6</f>
        <v>0</v>
      </c>
      <c r="E131" s="14" t="str">
        <f>+IF(所属データ!$A$4&gt;0,所属データ!$A$4,"")</f>
        <v/>
      </c>
      <c r="F131" s="131"/>
      <c r="G131" s="132"/>
      <c r="H131" s="133"/>
      <c r="I131" s="134"/>
      <c r="J131" s="135"/>
      <c r="K131" s="136"/>
      <c r="L131" s="136"/>
      <c r="M131" s="136"/>
      <c r="N131" s="136"/>
      <c r="O131" s="109">
        <f>所属データ!$G$6</f>
        <v>0</v>
      </c>
      <c r="P131" s="15" t="str">
        <f>所属データ!$I$6</f>
        <v>岐阜県</v>
      </c>
    </row>
    <row r="132" spans="1:16" ht="15.6" thickTop="1" thickBot="1" x14ac:dyDescent="0.25">
      <c r="A132" t="str">
        <f t="shared" ref="A132:A140" si="2">K132&amp;TEXT(F132,0)</f>
        <v>0</v>
      </c>
      <c r="B132" s="12">
        <v>129</v>
      </c>
      <c r="C132" s="13"/>
      <c r="D132" s="67">
        <f>+所属データ!$C$6</f>
        <v>0</v>
      </c>
      <c r="E132" s="14" t="str">
        <f>+IF(所属データ!$A$4&gt;0,所属データ!$A$4,"")</f>
        <v/>
      </c>
      <c r="F132" s="131"/>
      <c r="G132" s="132"/>
      <c r="H132" s="133"/>
      <c r="I132" s="134"/>
      <c r="J132" s="135"/>
      <c r="K132" s="136"/>
      <c r="L132" s="136"/>
      <c r="M132" s="136"/>
      <c r="N132" s="136"/>
      <c r="O132" s="109">
        <f>所属データ!$G$6</f>
        <v>0</v>
      </c>
      <c r="P132" s="15" t="str">
        <f>所属データ!$I$6</f>
        <v>岐阜県</v>
      </c>
    </row>
    <row r="133" spans="1:16" ht="15.6" thickTop="1" thickBot="1" x14ac:dyDescent="0.25">
      <c r="A133" t="str">
        <f t="shared" si="2"/>
        <v>0</v>
      </c>
      <c r="B133" s="12">
        <v>130</v>
      </c>
      <c r="C133" s="13"/>
      <c r="D133" s="67">
        <f>+所属データ!$C$6</f>
        <v>0</v>
      </c>
      <c r="E133" s="14" t="str">
        <f>+IF(所属データ!$A$4&gt;0,所属データ!$A$4,"")</f>
        <v/>
      </c>
      <c r="F133" s="131"/>
      <c r="G133" s="132"/>
      <c r="H133" s="133"/>
      <c r="I133" s="134"/>
      <c r="J133" s="135"/>
      <c r="K133" s="136"/>
      <c r="L133" s="136"/>
      <c r="M133" s="136"/>
      <c r="N133" s="136"/>
      <c r="O133" s="109">
        <f>所属データ!$G$6</f>
        <v>0</v>
      </c>
      <c r="P133" s="15" t="str">
        <f>所属データ!$I$6</f>
        <v>岐阜県</v>
      </c>
    </row>
    <row r="134" spans="1:16" ht="15.6" thickTop="1" thickBot="1" x14ac:dyDescent="0.25">
      <c r="A134" t="str">
        <f t="shared" si="2"/>
        <v>0</v>
      </c>
      <c r="B134" s="12">
        <v>131</v>
      </c>
      <c r="C134" s="13"/>
      <c r="D134" s="67">
        <f>+所属データ!$C$6</f>
        <v>0</v>
      </c>
      <c r="E134" s="14" t="str">
        <f>+IF(所属データ!$A$4&gt;0,所属データ!$A$4,"")</f>
        <v/>
      </c>
      <c r="F134" s="131"/>
      <c r="G134" s="132"/>
      <c r="H134" s="133"/>
      <c r="I134" s="134"/>
      <c r="J134" s="135"/>
      <c r="K134" s="136"/>
      <c r="L134" s="136"/>
      <c r="M134" s="136"/>
      <c r="N134" s="136"/>
      <c r="O134" s="109">
        <f>所属データ!$G$6</f>
        <v>0</v>
      </c>
      <c r="P134" s="15" t="str">
        <f>所属データ!$I$6</f>
        <v>岐阜県</v>
      </c>
    </row>
    <row r="135" spans="1:16" ht="15.6" thickTop="1" thickBot="1" x14ac:dyDescent="0.25">
      <c r="A135" t="str">
        <f t="shared" si="2"/>
        <v>0</v>
      </c>
      <c r="B135" s="12">
        <v>132</v>
      </c>
      <c r="C135" s="13"/>
      <c r="D135" s="67">
        <f>+所属データ!$C$6</f>
        <v>0</v>
      </c>
      <c r="E135" s="14" t="str">
        <f>+IF(所属データ!$A$4&gt;0,所属データ!$A$4,"")</f>
        <v/>
      </c>
      <c r="F135" s="131"/>
      <c r="G135" s="132"/>
      <c r="H135" s="133"/>
      <c r="I135" s="134"/>
      <c r="J135" s="135"/>
      <c r="K135" s="136"/>
      <c r="L135" s="136"/>
      <c r="M135" s="136"/>
      <c r="N135" s="136"/>
      <c r="O135" s="109">
        <f>所属データ!$G$6</f>
        <v>0</v>
      </c>
      <c r="P135" s="15" t="str">
        <f>所属データ!$I$6</f>
        <v>岐阜県</v>
      </c>
    </row>
    <row r="136" spans="1:16" ht="15.6" thickTop="1" thickBot="1" x14ac:dyDescent="0.25">
      <c r="A136" t="str">
        <f t="shared" si="2"/>
        <v>0</v>
      </c>
      <c r="B136" s="12">
        <v>133</v>
      </c>
      <c r="C136" s="13"/>
      <c r="D136" s="67">
        <f>+所属データ!$C$6</f>
        <v>0</v>
      </c>
      <c r="E136" s="14" t="str">
        <f>+IF(所属データ!$A$4&gt;0,所属データ!$A$4,"")</f>
        <v/>
      </c>
      <c r="F136" s="131"/>
      <c r="G136" s="132"/>
      <c r="H136" s="133"/>
      <c r="I136" s="134"/>
      <c r="J136" s="135"/>
      <c r="K136" s="136"/>
      <c r="L136" s="136"/>
      <c r="M136" s="136"/>
      <c r="N136" s="136"/>
      <c r="O136" s="109">
        <f>所属データ!$G$6</f>
        <v>0</v>
      </c>
      <c r="P136" s="15" t="str">
        <f>所属データ!$I$6</f>
        <v>岐阜県</v>
      </c>
    </row>
    <row r="137" spans="1:16" ht="15.6" thickTop="1" thickBot="1" x14ac:dyDescent="0.25">
      <c r="A137" t="str">
        <f t="shared" si="2"/>
        <v>0</v>
      </c>
      <c r="B137" s="12">
        <v>134</v>
      </c>
      <c r="C137" s="13"/>
      <c r="D137" s="67">
        <f>+所属データ!$C$6</f>
        <v>0</v>
      </c>
      <c r="E137" s="14" t="str">
        <f>+IF(所属データ!$A$4&gt;0,所属データ!$A$4,"")</f>
        <v/>
      </c>
      <c r="F137" s="131"/>
      <c r="G137" s="132"/>
      <c r="H137" s="133"/>
      <c r="I137" s="134"/>
      <c r="J137" s="135"/>
      <c r="K137" s="136"/>
      <c r="L137" s="136"/>
      <c r="M137" s="136"/>
      <c r="N137" s="136"/>
      <c r="O137" s="109">
        <f>所属データ!$G$6</f>
        <v>0</v>
      </c>
      <c r="P137" s="15" t="str">
        <f>所属データ!$I$6</f>
        <v>岐阜県</v>
      </c>
    </row>
    <row r="138" spans="1:16" ht="15.6" thickTop="1" thickBot="1" x14ac:dyDescent="0.25">
      <c r="A138" t="str">
        <f t="shared" si="2"/>
        <v>0</v>
      </c>
      <c r="B138" s="12">
        <v>135</v>
      </c>
      <c r="C138" s="13"/>
      <c r="D138" s="67">
        <f>+所属データ!$C$6</f>
        <v>0</v>
      </c>
      <c r="E138" s="14" t="str">
        <f>+IF(所属データ!$A$4&gt;0,所属データ!$A$4,"")</f>
        <v/>
      </c>
      <c r="F138" s="131"/>
      <c r="G138" s="132"/>
      <c r="H138" s="133"/>
      <c r="I138" s="134"/>
      <c r="J138" s="135"/>
      <c r="K138" s="136"/>
      <c r="L138" s="136"/>
      <c r="M138" s="136"/>
      <c r="N138" s="136"/>
      <c r="O138" s="109">
        <f>所属データ!$G$6</f>
        <v>0</v>
      </c>
      <c r="P138" s="15" t="str">
        <f>所属データ!$I$6</f>
        <v>岐阜県</v>
      </c>
    </row>
    <row r="139" spans="1:16" ht="15.6" thickTop="1" thickBot="1" x14ac:dyDescent="0.25">
      <c r="A139" t="str">
        <f t="shared" si="2"/>
        <v>0</v>
      </c>
      <c r="B139" s="12">
        <v>136</v>
      </c>
      <c r="C139" s="13"/>
      <c r="D139" s="67">
        <f>+所属データ!$C$6</f>
        <v>0</v>
      </c>
      <c r="E139" s="14" t="str">
        <f>+IF(所属データ!$A$4&gt;0,所属データ!$A$4,"")</f>
        <v/>
      </c>
      <c r="F139" s="131"/>
      <c r="G139" s="132"/>
      <c r="H139" s="133"/>
      <c r="I139" s="134"/>
      <c r="J139" s="135"/>
      <c r="K139" s="136"/>
      <c r="L139" s="136"/>
      <c r="M139" s="136"/>
      <c r="N139" s="136"/>
      <c r="O139" s="109">
        <f>所属データ!$G$6</f>
        <v>0</v>
      </c>
      <c r="P139" s="15" t="str">
        <f>所属データ!$I$6</f>
        <v>岐阜県</v>
      </c>
    </row>
    <row r="140" spans="1:16" ht="15.6" thickTop="1" thickBot="1" x14ac:dyDescent="0.25">
      <c r="A140" t="str">
        <f t="shared" si="2"/>
        <v>0</v>
      </c>
      <c r="B140" s="12">
        <v>137</v>
      </c>
      <c r="C140" s="13"/>
      <c r="D140" s="67">
        <f>+所属データ!$C$6</f>
        <v>0</v>
      </c>
      <c r="E140" s="14" t="str">
        <f>+IF(所属データ!$A$4&gt;0,所属データ!$A$4,"")</f>
        <v/>
      </c>
      <c r="F140" s="131"/>
      <c r="G140" s="132"/>
      <c r="H140" s="133"/>
      <c r="I140" s="134"/>
      <c r="J140" s="135"/>
      <c r="K140" s="136"/>
      <c r="L140" s="136"/>
      <c r="M140" s="136"/>
      <c r="N140" s="136"/>
      <c r="O140" s="109">
        <f>所属データ!$G$6</f>
        <v>0</v>
      </c>
      <c r="P140" s="15" t="str">
        <f>所属データ!$I$6</f>
        <v>岐阜県</v>
      </c>
    </row>
    <row r="141" spans="1:16" ht="15.6" thickTop="1" thickBot="1" x14ac:dyDescent="0.25">
      <c r="A141" t="str">
        <f t="shared" ref="A141:A153" si="3">K141&amp;TEXT(F141,0)</f>
        <v>0</v>
      </c>
      <c r="B141" s="12">
        <v>138</v>
      </c>
      <c r="C141" s="13"/>
      <c r="D141" s="67">
        <f>+所属データ!$C$6</f>
        <v>0</v>
      </c>
      <c r="E141" s="14" t="str">
        <f>+IF(所属データ!$A$4&gt;0,所属データ!$A$4,"")</f>
        <v/>
      </c>
      <c r="F141" s="131"/>
      <c r="G141" s="132"/>
      <c r="H141" s="133"/>
      <c r="I141" s="134"/>
      <c r="J141" s="135"/>
      <c r="K141" s="136"/>
      <c r="L141" s="136"/>
      <c r="M141" s="136"/>
      <c r="N141" s="136"/>
      <c r="O141" s="109">
        <f>所属データ!$G$6</f>
        <v>0</v>
      </c>
      <c r="P141" s="15" t="str">
        <f>所属データ!$I$6</f>
        <v>岐阜県</v>
      </c>
    </row>
    <row r="142" spans="1:16" ht="15.6" thickTop="1" thickBot="1" x14ac:dyDescent="0.25">
      <c r="A142" t="str">
        <f t="shared" si="3"/>
        <v>0</v>
      </c>
      <c r="B142" s="12">
        <v>139</v>
      </c>
      <c r="C142" s="13"/>
      <c r="D142" s="67">
        <f>+所属データ!$C$6</f>
        <v>0</v>
      </c>
      <c r="E142" s="14" t="str">
        <f>+IF(所属データ!$A$4&gt;0,所属データ!$A$4,"")</f>
        <v/>
      </c>
      <c r="F142" s="131"/>
      <c r="G142" s="132"/>
      <c r="H142" s="133"/>
      <c r="I142" s="134"/>
      <c r="J142" s="135"/>
      <c r="K142" s="136"/>
      <c r="L142" s="136"/>
      <c r="M142" s="136"/>
      <c r="N142" s="136"/>
      <c r="O142" s="109">
        <f>所属データ!$G$6</f>
        <v>0</v>
      </c>
      <c r="P142" s="15" t="str">
        <f>所属データ!$I$6</f>
        <v>岐阜県</v>
      </c>
    </row>
    <row r="143" spans="1:16" ht="15.6" thickTop="1" thickBot="1" x14ac:dyDescent="0.25">
      <c r="A143" t="str">
        <f t="shared" si="3"/>
        <v>0</v>
      </c>
      <c r="B143" s="12">
        <v>140</v>
      </c>
      <c r="C143" s="13"/>
      <c r="D143" s="67">
        <f>+所属データ!$C$6</f>
        <v>0</v>
      </c>
      <c r="E143" s="14" t="str">
        <f>+IF(所属データ!$A$4&gt;0,所属データ!$A$4,"")</f>
        <v/>
      </c>
      <c r="F143" s="131"/>
      <c r="G143" s="132"/>
      <c r="H143" s="133"/>
      <c r="I143" s="134"/>
      <c r="J143" s="135"/>
      <c r="K143" s="136"/>
      <c r="L143" s="136"/>
      <c r="M143" s="136"/>
      <c r="N143" s="136"/>
      <c r="O143" s="109">
        <f>所属データ!$G$6</f>
        <v>0</v>
      </c>
      <c r="P143" s="15" t="str">
        <f>所属データ!$I$6</f>
        <v>岐阜県</v>
      </c>
    </row>
    <row r="144" spans="1:16" ht="15.6" thickTop="1" thickBot="1" x14ac:dyDescent="0.25">
      <c r="A144" t="str">
        <f t="shared" si="3"/>
        <v>0</v>
      </c>
      <c r="B144" s="12">
        <v>141</v>
      </c>
      <c r="C144" s="13"/>
      <c r="D144" s="67">
        <f>+所属データ!$C$6</f>
        <v>0</v>
      </c>
      <c r="E144" s="14" t="str">
        <f>+IF(所属データ!$A$4&gt;0,所属データ!$A$4,"")</f>
        <v/>
      </c>
      <c r="F144" s="131"/>
      <c r="G144" s="132"/>
      <c r="H144" s="133"/>
      <c r="I144" s="134"/>
      <c r="J144" s="135"/>
      <c r="K144" s="136"/>
      <c r="L144" s="136"/>
      <c r="M144" s="136"/>
      <c r="N144" s="136"/>
      <c r="O144" s="109">
        <f>所属データ!$G$6</f>
        <v>0</v>
      </c>
      <c r="P144" s="15" t="str">
        <f>所属データ!$I$6</f>
        <v>岐阜県</v>
      </c>
    </row>
    <row r="145" spans="1:16" ht="15.6" thickTop="1" thickBot="1" x14ac:dyDescent="0.25">
      <c r="A145" t="str">
        <f t="shared" si="3"/>
        <v>0</v>
      </c>
      <c r="B145" s="12">
        <v>142</v>
      </c>
      <c r="C145" s="13"/>
      <c r="D145" s="67">
        <f>+所属データ!$C$6</f>
        <v>0</v>
      </c>
      <c r="E145" s="14" t="str">
        <f>+IF(所属データ!$A$4&gt;0,所属データ!$A$4,"")</f>
        <v/>
      </c>
      <c r="F145" s="131"/>
      <c r="G145" s="132"/>
      <c r="H145" s="133"/>
      <c r="I145" s="134"/>
      <c r="J145" s="135"/>
      <c r="K145" s="136"/>
      <c r="L145" s="136"/>
      <c r="M145" s="136"/>
      <c r="N145" s="136"/>
      <c r="O145" s="109">
        <f>所属データ!$G$6</f>
        <v>0</v>
      </c>
      <c r="P145" s="15" t="str">
        <f>所属データ!$I$6</f>
        <v>岐阜県</v>
      </c>
    </row>
    <row r="146" spans="1:16" ht="15.6" thickTop="1" thickBot="1" x14ac:dyDescent="0.25">
      <c r="A146" t="str">
        <f t="shared" si="3"/>
        <v>0</v>
      </c>
      <c r="B146" s="12">
        <v>143</v>
      </c>
      <c r="C146" s="13"/>
      <c r="D146" s="67">
        <f>+所属データ!$C$6</f>
        <v>0</v>
      </c>
      <c r="E146" s="14" t="str">
        <f>+IF(所属データ!$A$4&gt;0,所属データ!$A$4,"")</f>
        <v/>
      </c>
      <c r="F146" s="131"/>
      <c r="G146" s="132"/>
      <c r="H146" s="133"/>
      <c r="I146" s="134"/>
      <c r="J146" s="135"/>
      <c r="K146" s="136"/>
      <c r="L146" s="136"/>
      <c r="M146" s="136"/>
      <c r="N146" s="136"/>
      <c r="O146" s="109">
        <f>所属データ!$G$6</f>
        <v>0</v>
      </c>
      <c r="P146" s="15" t="str">
        <f>所属データ!$I$6</f>
        <v>岐阜県</v>
      </c>
    </row>
    <row r="147" spans="1:16" ht="15.6" thickTop="1" thickBot="1" x14ac:dyDescent="0.25">
      <c r="A147" t="str">
        <f t="shared" si="3"/>
        <v>0</v>
      </c>
      <c r="B147" s="12">
        <v>144</v>
      </c>
      <c r="C147" s="13"/>
      <c r="D147" s="67">
        <f>+所属データ!$C$6</f>
        <v>0</v>
      </c>
      <c r="E147" s="14" t="str">
        <f>+IF(所属データ!$A$4&gt;0,所属データ!$A$4,"")</f>
        <v/>
      </c>
      <c r="F147" s="131"/>
      <c r="G147" s="132"/>
      <c r="H147" s="133"/>
      <c r="I147" s="134"/>
      <c r="J147" s="135"/>
      <c r="K147" s="136"/>
      <c r="L147" s="136"/>
      <c r="M147" s="136"/>
      <c r="N147" s="136"/>
      <c r="O147" s="109">
        <f>所属データ!$G$6</f>
        <v>0</v>
      </c>
      <c r="P147" s="15" t="str">
        <f>所属データ!$I$6</f>
        <v>岐阜県</v>
      </c>
    </row>
    <row r="148" spans="1:16" ht="15.6" thickTop="1" thickBot="1" x14ac:dyDescent="0.25">
      <c r="A148" t="str">
        <f t="shared" si="3"/>
        <v>0</v>
      </c>
      <c r="B148" s="12">
        <v>145</v>
      </c>
      <c r="C148" s="13"/>
      <c r="D148" s="67">
        <f>+所属データ!$C$6</f>
        <v>0</v>
      </c>
      <c r="E148" s="14" t="str">
        <f>+IF(所属データ!$A$4&gt;0,所属データ!$A$4,"")</f>
        <v/>
      </c>
      <c r="F148" s="131"/>
      <c r="G148" s="132"/>
      <c r="H148" s="133"/>
      <c r="I148" s="134"/>
      <c r="J148" s="135"/>
      <c r="K148" s="136"/>
      <c r="L148" s="136"/>
      <c r="M148" s="136"/>
      <c r="N148" s="136"/>
      <c r="O148" s="109">
        <f>所属データ!$G$6</f>
        <v>0</v>
      </c>
      <c r="P148" s="15" t="str">
        <f>所属データ!$I$6</f>
        <v>岐阜県</v>
      </c>
    </row>
    <row r="149" spans="1:16" ht="15.6" thickTop="1" thickBot="1" x14ac:dyDescent="0.25">
      <c r="A149" t="str">
        <f t="shared" si="3"/>
        <v>0</v>
      </c>
      <c r="B149" s="12">
        <v>146</v>
      </c>
      <c r="C149" s="13"/>
      <c r="D149" s="67">
        <f>+所属データ!$C$6</f>
        <v>0</v>
      </c>
      <c r="E149" s="14" t="str">
        <f>+IF(所属データ!$A$4&gt;0,所属データ!$A$4,"")</f>
        <v/>
      </c>
      <c r="F149" s="131"/>
      <c r="G149" s="132"/>
      <c r="H149" s="133"/>
      <c r="I149" s="134"/>
      <c r="J149" s="135"/>
      <c r="K149" s="136"/>
      <c r="L149" s="136"/>
      <c r="M149" s="136"/>
      <c r="N149" s="136"/>
      <c r="O149" s="109">
        <f>所属データ!$G$6</f>
        <v>0</v>
      </c>
      <c r="P149" s="15" t="str">
        <f>所属データ!$I$6</f>
        <v>岐阜県</v>
      </c>
    </row>
    <row r="150" spans="1:16" ht="15.6" thickTop="1" thickBot="1" x14ac:dyDescent="0.25">
      <c r="A150" t="str">
        <f t="shared" si="3"/>
        <v>0</v>
      </c>
      <c r="B150" s="12">
        <v>147</v>
      </c>
      <c r="C150" s="13"/>
      <c r="D150" s="67">
        <f>+所属データ!$C$6</f>
        <v>0</v>
      </c>
      <c r="E150" s="14" t="str">
        <f>+IF(所属データ!$A$4&gt;0,所属データ!$A$4,"")</f>
        <v/>
      </c>
      <c r="F150" s="131"/>
      <c r="G150" s="132"/>
      <c r="H150" s="133"/>
      <c r="I150" s="134"/>
      <c r="J150" s="135"/>
      <c r="K150" s="136"/>
      <c r="L150" s="136"/>
      <c r="M150" s="136"/>
      <c r="N150" s="136"/>
      <c r="O150" s="109">
        <f>所属データ!$G$6</f>
        <v>0</v>
      </c>
      <c r="P150" s="15" t="str">
        <f>所属データ!$I$6</f>
        <v>岐阜県</v>
      </c>
    </row>
    <row r="151" spans="1:16" ht="15.6" thickTop="1" thickBot="1" x14ac:dyDescent="0.25">
      <c r="A151" t="str">
        <f t="shared" si="3"/>
        <v>0</v>
      </c>
      <c r="B151" s="12">
        <v>148</v>
      </c>
      <c r="C151" s="13"/>
      <c r="D151" s="67">
        <f>+所属データ!$C$6</f>
        <v>0</v>
      </c>
      <c r="E151" s="14" t="str">
        <f>+IF(所属データ!$A$4&gt;0,所属データ!$A$4,"")</f>
        <v/>
      </c>
      <c r="F151" s="131"/>
      <c r="G151" s="132"/>
      <c r="H151" s="133"/>
      <c r="I151" s="134"/>
      <c r="J151" s="135"/>
      <c r="K151" s="136"/>
      <c r="L151" s="136"/>
      <c r="M151" s="136"/>
      <c r="N151" s="136"/>
      <c r="O151" s="109">
        <f>所属データ!$G$6</f>
        <v>0</v>
      </c>
      <c r="P151" s="15" t="str">
        <f>所属データ!$I$6</f>
        <v>岐阜県</v>
      </c>
    </row>
    <row r="152" spans="1:16" ht="15.6" thickTop="1" thickBot="1" x14ac:dyDescent="0.25">
      <c r="A152" t="str">
        <f t="shared" si="3"/>
        <v>0</v>
      </c>
      <c r="B152" s="12">
        <v>149</v>
      </c>
      <c r="C152" s="13"/>
      <c r="D152" s="67">
        <f>+所属データ!$C$6</f>
        <v>0</v>
      </c>
      <c r="E152" s="14" t="str">
        <f>+IF(所属データ!$A$4&gt;0,所属データ!$A$4,"")</f>
        <v/>
      </c>
      <c r="F152" s="131"/>
      <c r="G152" s="132"/>
      <c r="H152" s="133"/>
      <c r="I152" s="134"/>
      <c r="J152" s="135"/>
      <c r="K152" s="136"/>
      <c r="L152" s="136"/>
      <c r="M152" s="136"/>
      <c r="N152" s="136"/>
      <c r="O152" s="109">
        <f>所属データ!$G$6</f>
        <v>0</v>
      </c>
      <c r="P152" s="15" t="str">
        <f>所属データ!$I$6</f>
        <v>岐阜県</v>
      </c>
    </row>
    <row r="153" spans="1:16" ht="15.6" thickTop="1" thickBot="1" x14ac:dyDescent="0.25">
      <c r="A153" t="str">
        <f t="shared" si="3"/>
        <v>0</v>
      </c>
      <c r="B153" s="12">
        <v>150</v>
      </c>
      <c r="C153" s="13"/>
      <c r="D153" s="67">
        <f>+所属データ!$C$6</f>
        <v>0</v>
      </c>
      <c r="E153" s="14" t="str">
        <f>+IF(所属データ!$A$4&gt;0,所属データ!$A$4,"")</f>
        <v/>
      </c>
      <c r="F153" s="131"/>
      <c r="G153" s="132"/>
      <c r="H153" s="133"/>
      <c r="I153" s="134"/>
      <c r="J153" s="135"/>
      <c r="K153" s="136"/>
      <c r="L153" s="136"/>
      <c r="M153" s="136"/>
      <c r="N153" s="136"/>
      <c r="O153" s="109">
        <f>所属データ!$G$6</f>
        <v>0</v>
      </c>
      <c r="P153" s="15" t="str">
        <f>所属データ!$I$6</f>
        <v>岐阜県</v>
      </c>
    </row>
    <row r="154" spans="1:16" ht="13.8" thickTop="1" x14ac:dyDescent="0.2"/>
  </sheetData>
  <sheetProtection password="9FC9" sheet="1"/>
  <mergeCells count="9">
    <mergeCell ref="B2:B3"/>
    <mergeCell ref="D2:D3"/>
    <mergeCell ref="E2:F2"/>
    <mergeCell ref="G2:G3"/>
    <mergeCell ref="P2:P3"/>
    <mergeCell ref="J2:J3"/>
    <mergeCell ref="K2:K3"/>
    <mergeCell ref="L2:N2"/>
    <mergeCell ref="O2:O3"/>
  </mergeCells>
  <phoneticPr fontId="47"/>
  <conditionalFormatting sqref="D4:D153">
    <cfRule type="expression" dxfId="42" priority="2" stopIfTrue="1">
      <formula>$F4=0</formula>
    </cfRule>
  </conditionalFormatting>
  <conditionalFormatting sqref="E4:E153 O4:P153">
    <cfRule type="expression" dxfId="41" priority="1" stopIfTrue="1">
      <formula>$F4=0</formula>
    </cfRule>
  </conditionalFormatting>
  <dataValidations count="11">
    <dataValidation allowBlank="1" showInputMessage="1" promptTitle="フリガナ" prompt="全角カタカナで入力して姓と名の間は全角1文字スペースを入力してください_x000a_例：タカハシ　ナオコ" sqref="I4:I153" xr:uid="{2AE01015-4A42-4290-B9CF-13EEB36CFA23}"/>
    <dataValidation type="whole" allowBlank="1" showInputMessage="1" showErrorMessage="1" promptTitle="学年入力" prompt="学年を入力してください" sqref="J43:J153" xr:uid="{B6C1BDD9-FCBE-441E-9DCE-C332F3B21DA4}">
      <formula1>1</formula1>
      <formula2>6</formula2>
    </dataValidation>
    <dataValidation allowBlank="1" showInputMessage="1" promptTitle="登録月日の入力" prompt="月/日（例：9/30）で入力" sqref="C4:C153" xr:uid="{32FEA601-A62D-490F-9401-4371368CA5CA}"/>
    <dataValidation allowBlank="1" showInputMessage="1" showErrorMessage="1" promptTitle="氏名の入力" prompt="姓と名の間は全角スペースを入力してください_x000a_例：　高橋　尚子" sqref="H4:H153" xr:uid="{D35073D0-DBC9-4B8A-8A5C-9F2F531AECD4}"/>
    <dataValidation type="list" allowBlank="1" showInputMessage="1" showErrorMessage="1" errorTitle="不正な値" error="不正な値が入力されました" promptTitle="登録の種類" prompt="登録の種類には　継続　新規　追加　のいずれかを入力してください" sqref="G4:G153" xr:uid="{06B90482-0EDF-416F-B61E-145950468579}">
      <formula1>"継続,新規,追加"</formula1>
    </dataValidation>
    <dataValidation type="list" allowBlank="1" showInputMessage="1" showErrorMessage="1" promptTitle="性別入力" prompt="性別を選択してください" sqref="K43:K153" xr:uid="{CA0F51AD-DDC0-4B7E-A603-332A1331926C}">
      <formula1>"男,女"</formula1>
    </dataValidation>
    <dataValidation type="list" allowBlank="1" showInputMessage="1" showErrorMessage="1" sqref="M4:M153" xr:uid="{891FF82E-47B1-43A7-A748-20EDB5D8DD91}">
      <formula1>"01,02,03,04,05,06,07,08,09,10,11,12"</formula1>
    </dataValidation>
    <dataValidation type="list" allowBlank="1" sqref="N4:N153" xr:uid="{160279CF-720E-4FF7-B626-A20C3ACBE837}">
      <formula1>"01,02,03,04,05,06,07,08,09,10,11,12,13,14,15,16,17,18,19,20,21,22,23,24,25,26,27,28,29,30,31"</formula1>
    </dataValidation>
    <dataValidation type="list" allowBlank="1" showInputMessage="1" showErrorMessage="1" sqref="K4:K42" xr:uid="{7D2E9423-2176-4376-B4CC-165FD6AE4BF0}">
      <formula1>"男,女"</formula1>
    </dataValidation>
    <dataValidation type="list" allowBlank="1" showInputMessage="1" showErrorMessage="1" sqref="J4:J42" xr:uid="{7AE565E5-E9A6-469E-86BA-F5908AD69067}">
      <formula1>"1,2,3,4,5,6,M1,M2,D1,D2,D3"</formula1>
    </dataValidation>
    <dataValidation type="list" allowBlank="1" showInputMessage="1" promptTitle="生年" prompt="西暦（2桁）で入力してください。_x000a_1990年→90_x000a_1989年→89" sqref="L4:L153" xr:uid="{B3F58CE8-1F73-4E35-8971-E2B104EAD399}">
      <formula1>"06,05,04,03,02,01,00,99,98,97,96,95,94,93,92,91,90,89,88,87,86,85,84,83,82,81,80,79,78,77,76,75"</formula1>
    </dataValidation>
  </dataValidations>
  <pageMargins left="0.75" right="0.75" top="1" bottom="1" header="0.51200000000000001" footer="0.51200000000000001"/>
  <pageSetup paperSize="9" orientation="portrait" horizontalDpi="360" verticalDpi="360"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ECB89-3AD2-4153-85FC-ADF7B8470C4F}">
  <sheetPr codeName="Sheet4"/>
  <dimension ref="A1:CY255"/>
  <sheetViews>
    <sheetView tabSelected="1" topLeftCell="E1" zoomScaleNormal="100" workbookViewId="0">
      <selection activeCell="I4" sqref="I4:J4"/>
    </sheetView>
  </sheetViews>
  <sheetFormatPr defaultRowHeight="14.4" x14ac:dyDescent="0.2"/>
  <cols>
    <col min="1" max="1" width="2.77734375" style="2" hidden="1" customWidth="1"/>
    <col min="2" max="2" width="16.44140625" style="2" hidden="1" customWidth="1"/>
    <col min="3" max="3" width="11.44140625" style="2" hidden="1" customWidth="1"/>
    <col min="4" max="4" width="2.44140625" style="2" hidden="1" customWidth="1"/>
    <col min="5" max="5" width="3" style="2" customWidth="1"/>
    <col min="6" max="6" width="3.6640625" style="1" customWidth="1"/>
    <col min="7" max="7" width="3.21875" customWidth="1"/>
    <col min="8" max="8" width="5.88671875" bestFit="1" customWidth="1"/>
    <col min="9" max="9" width="12.6640625" customWidth="1"/>
    <col min="10" max="10" width="11.21875" customWidth="1"/>
    <col min="12" max="12" width="2.6640625" customWidth="1"/>
    <col min="13" max="13" width="7.33203125" customWidth="1"/>
    <col min="14" max="14" width="7.33203125" hidden="1" customWidth="1"/>
    <col min="15" max="15" width="7.33203125" customWidth="1"/>
    <col min="16" max="16" width="8" customWidth="1"/>
    <col min="17" max="17" width="7.33203125" hidden="1" customWidth="1"/>
    <col min="18" max="18" width="9.21875" customWidth="1"/>
    <col min="19" max="19" width="8" customWidth="1"/>
    <col min="20" max="20" width="7.33203125" hidden="1" customWidth="1"/>
    <col min="21" max="21" width="9.21875" customWidth="1"/>
    <col min="22" max="22" width="8.109375" customWidth="1"/>
    <col min="23" max="23" width="11.109375" hidden="1" customWidth="1"/>
    <col min="24" max="24" width="8.109375" customWidth="1"/>
    <col min="25" max="25" width="8.109375" hidden="1" customWidth="1"/>
    <col min="26" max="26" width="11.109375" hidden="1" customWidth="1"/>
    <col min="27" max="27" width="8.109375" hidden="1" customWidth="1"/>
    <col min="28" max="28" width="11.109375" hidden="1" customWidth="1"/>
    <col min="29" max="30" width="9.6640625" hidden="1" customWidth="1"/>
    <col min="31" max="36" width="9" hidden="1" customWidth="1"/>
    <col min="38" max="38" width="4.88671875" customWidth="1"/>
    <col min="39" max="41" width="2.6640625" style="96" customWidth="1"/>
    <col min="42" max="77" width="2.21875" customWidth="1"/>
    <col min="78" max="81" width="2.21875" hidden="1" customWidth="1"/>
    <col min="82" max="87" width="2.21875" customWidth="1"/>
    <col min="88" max="88" width="5.109375" customWidth="1"/>
    <col min="89" max="92" width="8.6640625" style="86" customWidth="1"/>
  </cols>
  <sheetData>
    <row r="1" spans="1:92" ht="13.5" customHeight="1" x14ac:dyDescent="0.2">
      <c r="G1" s="85" t="s">
        <v>145</v>
      </c>
      <c r="H1" s="324" t="s">
        <v>729</v>
      </c>
      <c r="I1" s="325"/>
      <c r="J1" s="325"/>
      <c r="K1">
        <f>種目コード!$E$1</f>
        <v>21</v>
      </c>
      <c r="M1" t="s">
        <v>372</v>
      </c>
      <c r="AC1" t="s">
        <v>162</v>
      </c>
      <c r="AD1" s="141">
        <f>IF(COUNTIF(H1,"岐阜地区*"),4,IF(COUNTIF(H1,"ＩＨ地区*"),1,IF(COUNTIF(H1,"*新人*"),3,2)))</f>
        <v>2</v>
      </c>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row>
    <row r="2" spans="1:92" ht="13.5" customHeight="1" x14ac:dyDescent="0.2">
      <c r="A2" s="365" t="s">
        <v>112</v>
      </c>
      <c r="B2" s="365"/>
      <c r="C2" s="365"/>
      <c r="D2" s="365"/>
      <c r="F2" s="152" t="s">
        <v>179</v>
      </c>
      <c r="G2" s="153"/>
      <c r="H2" s="366" t="str">
        <f>所属データ!D15</f>
        <v>一般・高校</v>
      </c>
      <c r="I2" s="367"/>
      <c r="J2" s="367"/>
      <c r="K2">
        <f>種目コード!$B$2</f>
        <v>1</v>
      </c>
      <c r="M2" t="s">
        <v>157</v>
      </c>
      <c r="AC2" t="s">
        <v>161</v>
      </c>
      <c r="AD2" s="141">
        <f>IF(COUNTIF(H2,"*小*"),3,99)</f>
        <v>99</v>
      </c>
      <c r="AE2" s="141">
        <f>IF(COUNTIF(H2,"*小*"),1,99)</f>
        <v>99</v>
      </c>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row>
    <row r="3" spans="1:92" ht="13.5" customHeight="1" thickBot="1" x14ac:dyDescent="0.25">
      <c r="A3" s="64" t="s">
        <v>49</v>
      </c>
      <c r="B3" s="64" t="s">
        <v>50</v>
      </c>
      <c r="C3" s="64" t="s">
        <v>113</v>
      </c>
      <c r="D3" s="73" t="s">
        <v>114</v>
      </c>
      <c r="E3" s="90"/>
      <c r="M3" s="218" t="s">
        <v>380</v>
      </c>
      <c r="N3" s="218"/>
      <c r="O3" s="218"/>
      <c r="P3" s="218"/>
      <c r="Q3" s="218"/>
      <c r="R3" s="218"/>
      <c r="S3" s="218"/>
      <c r="T3" s="218"/>
      <c r="U3" s="218"/>
      <c r="V3" s="218"/>
      <c r="W3" s="218"/>
      <c r="X3" s="219"/>
      <c r="AC3" s="47"/>
      <c r="AD3" s="47"/>
      <c r="AE3" s="47"/>
      <c r="AF3" s="47"/>
      <c r="AG3" s="47"/>
      <c r="AH3" s="47"/>
      <c r="AK3" s="138"/>
      <c r="AL3" s="138"/>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c r="CB3" s="31"/>
      <c r="CC3" s="31"/>
      <c r="CD3" s="31"/>
      <c r="CE3" s="31"/>
      <c r="CF3" s="31"/>
      <c r="CG3" s="31"/>
      <c r="CH3" s="31"/>
    </row>
    <row r="4" spans="1:92" ht="13.5" customHeight="1" x14ac:dyDescent="0.2">
      <c r="A4" s="64"/>
      <c r="B4" s="64"/>
      <c r="C4" s="64"/>
      <c r="D4" s="73"/>
      <c r="F4" s="373" t="s">
        <v>175</v>
      </c>
      <c r="G4" s="374"/>
      <c r="H4" s="375"/>
      <c r="I4" s="368">
        <f>所属データ!N6</f>
        <v>0</v>
      </c>
      <c r="J4" s="369"/>
      <c r="M4" s="344" t="s">
        <v>379</v>
      </c>
      <c r="N4" s="345"/>
      <c r="O4" s="345"/>
      <c r="P4" s="345"/>
      <c r="Q4" s="345"/>
      <c r="R4" s="345"/>
      <c r="S4" s="345"/>
      <c r="T4" s="345"/>
      <c r="U4" s="345"/>
      <c r="V4" s="144"/>
      <c r="W4" s="144"/>
      <c r="X4" s="144"/>
      <c r="AC4" s="122"/>
      <c r="AD4" s="122"/>
      <c r="AE4" s="122"/>
      <c r="AF4" s="122"/>
      <c r="AG4" s="122"/>
      <c r="AH4" s="122"/>
      <c r="AI4" s="122"/>
      <c r="AJ4" s="122"/>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c r="CD4" s="31"/>
      <c r="CE4" s="31"/>
      <c r="CF4" s="31"/>
      <c r="CG4" s="31"/>
      <c r="CH4" s="31"/>
    </row>
    <row r="5" spans="1:92" ht="13.5" customHeight="1" x14ac:dyDescent="0.2">
      <c r="A5" s="64"/>
      <c r="B5" s="64"/>
      <c r="C5" s="64"/>
      <c r="D5" s="73"/>
      <c r="F5" s="370" t="s">
        <v>176</v>
      </c>
      <c r="G5" s="371"/>
      <c r="H5" s="371"/>
      <c r="I5" s="359"/>
      <c r="J5" s="360"/>
      <c r="L5" s="58"/>
      <c r="M5" s="143" t="s">
        <v>155</v>
      </c>
      <c r="N5" s="143"/>
      <c r="O5" s="143"/>
      <c r="P5" s="143"/>
      <c r="Q5" s="143"/>
      <c r="R5" s="143"/>
      <c r="S5" s="143"/>
      <c r="T5" s="143"/>
      <c r="U5" s="143"/>
      <c r="V5" s="143"/>
      <c r="W5" s="143"/>
      <c r="X5" s="217"/>
      <c r="Y5" s="123"/>
      <c r="Z5" s="123"/>
      <c r="AA5" s="123"/>
      <c r="AB5" s="123"/>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c r="CD5" s="31"/>
      <c r="CE5" s="31"/>
      <c r="CF5" s="31"/>
      <c r="CG5" s="31"/>
      <c r="CH5" s="31"/>
    </row>
    <row r="6" spans="1:92" ht="13.5" customHeight="1" x14ac:dyDescent="0.2">
      <c r="A6" s="64"/>
      <c r="B6" s="64"/>
      <c r="C6" s="64"/>
      <c r="D6" s="73"/>
      <c r="E6" s="91" t="e">
        <f>IF(#REF!="",0,COUNTIF($I$7:$I$8,#REF!))</f>
        <v>#REF!</v>
      </c>
      <c r="F6" s="370" t="s">
        <v>177</v>
      </c>
      <c r="G6" s="371"/>
      <c r="H6" s="372"/>
      <c r="I6" s="359"/>
      <c r="J6" s="360"/>
      <c r="K6" s="162"/>
      <c r="L6" s="58"/>
      <c r="M6" s="220" t="s">
        <v>156</v>
      </c>
      <c r="N6" s="220"/>
      <c r="O6" s="220"/>
      <c r="P6" s="220"/>
      <c r="Q6" s="220"/>
      <c r="R6" s="220"/>
      <c r="S6" s="220"/>
      <c r="T6" s="220"/>
      <c r="U6" s="220"/>
      <c r="V6" s="220"/>
      <c r="W6" s="220"/>
      <c r="X6" s="221"/>
      <c r="Y6" s="144" t="s">
        <v>164</v>
      </c>
      <c r="Z6" s="144"/>
      <c r="AA6" s="144"/>
      <c r="AB6" s="144"/>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row>
    <row r="7" spans="1:92" ht="13.5" customHeight="1" thickBot="1" x14ac:dyDescent="0.25">
      <c r="A7" s="64"/>
      <c r="B7" s="64"/>
      <c r="C7" s="64"/>
      <c r="D7" s="73"/>
      <c r="E7" s="91">
        <f>IF($I7="",0,COUNTIF($I$7:$I$8,$I7))</f>
        <v>0</v>
      </c>
      <c r="F7" s="376" t="s">
        <v>178</v>
      </c>
      <c r="G7" s="377"/>
      <c r="H7" s="377"/>
      <c r="I7" s="342"/>
      <c r="J7" s="343"/>
      <c r="L7" s="58"/>
      <c r="M7" s="222" t="s">
        <v>158</v>
      </c>
      <c r="N7" s="222"/>
      <c r="O7" s="222"/>
      <c r="P7" s="222"/>
      <c r="Q7" s="222"/>
      <c r="R7" s="222"/>
      <c r="S7" s="222"/>
      <c r="T7" s="222"/>
      <c r="U7" s="222"/>
      <c r="V7" s="222"/>
      <c r="W7" s="222"/>
      <c r="X7" s="223"/>
      <c r="Y7" s="123"/>
      <c r="Z7" s="123"/>
      <c r="AA7" s="123"/>
      <c r="AB7" s="123"/>
      <c r="AP7" s="320" t="s">
        <v>493</v>
      </c>
      <c r="AQ7" s="320"/>
      <c r="AR7" s="321"/>
      <c r="AS7" s="336">
        <f>所属データ!C6</f>
        <v>0</v>
      </c>
      <c r="AT7" s="337"/>
      <c r="AU7" s="337"/>
      <c r="AV7" s="337"/>
      <c r="AW7" s="337"/>
      <c r="AX7" s="338"/>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63"/>
    </row>
    <row r="8" spans="1:92" ht="13.5" customHeight="1" thickBot="1" x14ac:dyDescent="0.25">
      <c r="A8" s="64"/>
      <c r="B8" s="64"/>
      <c r="C8" s="64"/>
      <c r="D8" s="73"/>
      <c r="E8" s="91">
        <f>IF($I8="",0,COUNTIF($I$7:$I$8,$I8))</f>
        <v>0</v>
      </c>
      <c r="F8" s="151"/>
      <c r="G8" s="146"/>
      <c r="H8" s="146"/>
      <c r="I8" s="60"/>
      <c r="J8" s="147"/>
      <c r="K8" s="58"/>
      <c r="L8" s="58"/>
      <c r="M8" s="224" t="s">
        <v>159</v>
      </c>
      <c r="N8" s="224"/>
      <c r="O8" s="224"/>
      <c r="P8" s="224"/>
      <c r="Q8" s="224"/>
      <c r="R8" s="224"/>
      <c r="S8" s="224"/>
      <c r="T8" s="224"/>
      <c r="U8" s="224"/>
      <c r="V8" s="224"/>
      <c r="W8" s="224"/>
      <c r="X8" s="225"/>
      <c r="Y8" s="124"/>
      <c r="Z8" s="124"/>
      <c r="AA8" s="124"/>
      <c r="AB8" s="124"/>
      <c r="AL8" s="170"/>
      <c r="AP8" s="320"/>
      <c r="AQ8" s="320"/>
      <c r="AR8" s="321"/>
      <c r="AS8" s="339"/>
      <c r="AT8" s="340"/>
      <c r="AU8" s="340"/>
      <c r="AV8" s="340"/>
      <c r="AW8" s="340"/>
      <c r="AX8" s="34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row>
    <row r="9" spans="1:92" ht="26.25" customHeight="1" thickBot="1" x14ac:dyDescent="0.25">
      <c r="A9" s="64" t="s">
        <v>49</v>
      </c>
      <c r="B9" s="64" t="s">
        <v>50</v>
      </c>
      <c r="C9" s="64" t="s">
        <v>113</v>
      </c>
      <c r="D9" s="73" t="s">
        <v>114</v>
      </c>
      <c r="E9" s="90"/>
      <c r="F9" s="97" t="s">
        <v>153</v>
      </c>
      <c r="G9" s="197" t="s">
        <v>21</v>
      </c>
      <c r="H9" s="148" t="s">
        <v>137</v>
      </c>
      <c r="I9" s="149" t="s">
        <v>103</v>
      </c>
      <c r="J9" s="150" t="s">
        <v>104</v>
      </c>
      <c r="K9" s="150" t="s">
        <v>105</v>
      </c>
      <c r="L9" s="198" t="s">
        <v>20</v>
      </c>
      <c r="M9" s="125" t="s">
        <v>106</v>
      </c>
      <c r="N9" s="46" t="s">
        <v>107</v>
      </c>
      <c r="O9" s="128" t="s">
        <v>108</v>
      </c>
      <c r="P9" s="125" t="s">
        <v>109</v>
      </c>
      <c r="Q9" s="46" t="s">
        <v>107</v>
      </c>
      <c r="R9" s="128" t="s">
        <v>111</v>
      </c>
      <c r="S9" s="125" t="s">
        <v>714</v>
      </c>
      <c r="T9" s="46" t="s">
        <v>110</v>
      </c>
      <c r="U9" s="128" t="s">
        <v>712</v>
      </c>
      <c r="V9" s="126" t="s">
        <v>115</v>
      </c>
      <c r="W9" s="46" t="s">
        <v>107</v>
      </c>
      <c r="X9" s="128"/>
      <c r="Y9" s="127"/>
      <c r="Z9" s="46" t="s">
        <v>107</v>
      </c>
      <c r="AA9" s="271"/>
      <c r="AB9" s="177" t="s">
        <v>37</v>
      </c>
      <c r="AC9" s="47"/>
      <c r="AD9" s="47"/>
      <c r="AE9" s="47" t="s">
        <v>49</v>
      </c>
      <c r="AF9" s="47" t="s">
        <v>50</v>
      </c>
      <c r="AG9" s="47"/>
      <c r="AH9" s="47"/>
      <c r="AK9" s="322" t="str">
        <f>"出場制限"&amp;IF(COUNTIF(H2,"*小*"),"
なし","なし")</f>
        <v>出場制限なし</v>
      </c>
      <c r="AL9" s="323"/>
      <c r="AP9" s="31"/>
      <c r="AQ9" s="31"/>
      <c r="AS9" s="334" t="str">
        <f>"大会名　　 "&amp;$H$1</f>
        <v>大会名　　 令和８年度　東濃地区記録会</v>
      </c>
      <c r="AT9" s="334"/>
      <c r="AU9" s="334"/>
      <c r="AV9" s="334"/>
      <c r="AW9" s="334"/>
      <c r="AX9" s="334"/>
      <c r="AY9" s="334"/>
      <c r="AZ9" s="334"/>
      <c r="BA9" s="334"/>
      <c r="BB9" s="334"/>
      <c r="BC9" s="334"/>
      <c r="BD9" s="334"/>
      <c r="BE9" s="334"/>
      <c r="BF9" s="334"/>
      <c r="BG9" s="334"/>
      <c r="BH9" s="334"/>
      <c r="BI9" s="334"/>
      <c r="BJ9" s="334"/>
      <c r="BK9" s="334"/>
      <c r="BL9" s="334"/>
      <c r="BM9" s="334"/>
      <c r="BN9" s="334"/>
      <c r="BO9" s="334"/>
      <c r="BP9" s="334"/>
      <c r="BQ9" s="334"/>
      <c r="BR9" s="334"/>
      <c r="BS9" s="334"/>
      <c r="BT9" s="334"/>
      <c r="BU9" s="334"/>
      <c r="BV9" s="334"/>
      <c r="BW9" s="334"/>
      <c r="BX9" s="334"/>
      <c r="BY9" s="334"/>
      <c r="BZ9" s="334"/>
      <c r="CA9" s="334"/>
      <c r="CB9" s="334"/>
      <c r="CC9" s="334"/>
      <c r="CD9" s="334"/>
      <c r="CE9" s="334"/>
      <c r="CF9" s="31"/>
      <c r="CG9" s="31"/>
      <c r="CH9" s="31"/>
    </row>
    <row r="10" spans="1:92" ht="13.5" customHeight="1" thickBot="1" x14ac:dyDescent="0.3">
      <c r="A10" s="65" t="str">
        <f>+IF(G10="男",ROW(),"")</f>
        <v/>
      </c>
      <c r="B10" s="65" t="str">
        <f>+IF(G10="女",ROW(),"")</f>
        <v/>
      </c>
      <c r="C10" s="65" t="str">
        <f>+IF(A10="","",RANK(A10,A$10:A$97,1))</f>
        <v/>
      </c>
      <c r="D10" s="74" t="str">
        <f t="shared" ref="D10:D41" si="0">+IF(B10="","",RANK(B10,B$10:B$97,1))</f>
        <v/>
      </c>
      <c r="E10" s="91">
        <f t="shared" ref="E10:E41" si="1">IF($I10="",0,COUNTIF($I$10:$I$97,$I10))</f>
        <v>88</v>
      </c>
      <c r="F10" s="98">
        <f>+IF(C10="",0,C10)+IF(D10="",0,D10)</f>
        <v>0</v>
      </c>
      <c r="G10" s="114"/>
      <c r="H10" s="115"/>
      <c r="I10" s="116">
        <f>VLOOKUP($G10&amp;TEXT($H10,0),競技者,8,FALSE)</f>
        <v>0</v>
      </c>
      <c r="J10" s="117">
        <f>VLOOKUP($G10&amp;TEXT($H10,0),競技者,9,FALSE)</f>
        <v>0</v>
      </c>
      <c r="K10" s="118">
        <f>VLOOKUP($G10&amp;TEXT($H10,0),競技者,4,FALSE)</f>
        <v>0</v>
      </c>
      <c r="L10" s="119">
        <f>VLOOKUP($G10&amp;TEXT($H10,0),競技者,10,FALSE)</f>
        <v>0</v>
      </c>
      <c r="M10" s="140"/>
      <c r="N10" s="53" t="str">
        <f t="shared" ref="N10:N73" si="2">IF(M10="","",TEXT(VLOOKUP(M10,IF($G10="男",種目男１,IF($G10="女",種目女１,種目なし)),2,FALSE),"00000")&amp;TEXT(IF($G10="男",1,2),0))</f>
        <v/>
      </c>
      <c r="O10" s="121"/>
      <c r="P10" s="140"/>
      <c r="Q10" s="53" t="str">
        <f t="shared" ref="Q10:Q73" si="3">IF(P10="","",TEXT(VLOOKUP(P10,IF($G10="男",種目男１,IF($G10="女",種目女１,種目なし)),2,FALSE),"00000")&amp;TEXT(IF($G10="男",1,2),0))</f>
        <v/>
      </c>
      <c r="R10" s="121"/>
      <c r="S10" s="140"/>
      <c r="T10" s="53" t="str">
        <f t="shared" ref="T10:T18" si="4">IF(S10="","",TEXT(VLOOKUP(S10,IF($G10="男",種目男１,IF($G10="女",種目女１,種目なし)),2,FALSE),"00000")&amp;TEXT(IF($G10="男",1,2),0))</f>
        <v/>
      </c>
      <c r="U10" s="121"/>
      <c r="V10" s="120"/>
      <c r="W10" s="53" t="str">
        <f t="shared" ref="W10:W15" si="5">IF(V10="","",TEXT("601","000")&amp;TEXT(IF($G10="男",1,IF($G10="女",2,#N/A)),0))</f>
        <v/>
      </c>
      <c r="X10" s="121"/>
      <c r="Y10" s="140"/>
      <c r="Z10" s="53" t="str">
        <f t="shared" ref="Z10:Z16" si="6">IF(Y10="","",TEXT("603","000")&amp;TEXT(IF($G10="男",1,IF($G10="女",2,#N/A)),0))</f>
        <v/>
      </c>
      <c r="AA10" s="137"/>
      <c r="AB10" s="179" t="str">
        <f>VLOOKUP($G10&amp;TEXT($H10,0),競技者,12,FALSE)&amp;"　"&amp;VLOOKUP($G10&amp;TEXT($H10,0),競技者,13,FALSE)&amp;"　"&amp;VLOOKUP($G10&amp;TEXT($H10,0),競技者,14,FALSE)</f>
        <v>　　</v>
      </c>
      <c r="AC10" s="51" t="s">
        <v>720</v>
      </c>
      <c r="AD10" s="51">
        <v>1</v>
      </c>
      <c r="AE10" s="51" t="s">
        <v>381</v>
      </c>
      <c r="AF10" s="51" t="s">
        <v>143</v>
      </c>
      <c r="AG10" s="51" t="s">
        <v>144</v>
      </c>
      <c r="AH10" s="51">
        <v>1</v>
      </c>
      <c r="AI10" s="48" t="str">
        <f>VLOOKUP($AH10,種目１,2,FALSE)</f>
        <v>100m</v>
      </c>
      <c r="AJ10" s="69"/>
      <c r="AK10" s="93" t="s">
        <v>147</v>
      </c>
      <c r="AL10" s="94" t="s">
        <v>146</v>
      </c>
      <c r="AP10" s="31"/>
      <c r="BA10" s="145"/>
      <c r="BB10" s="145"/>
      <c r="BC10" s="381" t="s">
        <v>169</v>
      </c>
      <c r="BD10" s="381"/>
      <c r="BE10" s="381"/>
      <c r="BF10" s="381"/>
      <c r="BG10" s="381"/>
      <c r="BH10" s="381"/>
      <c r="BI10" s="381"/>
      <c r="BJ10" s="381"/>
      <c r="BK10" s="381"/>
      <c r="BL10" s="381"/>
      <c r="BM10" s="381"/>
      <c r="BN10" s="381"/>
      <c r="BO10" s="381"/>
      <c r="BP10" s="381"/>
      <c r="BQ10" s="381"/>
      <c r="BR10" s="381"/>
      <c r="BS10" s="381"/>
      <c r="BT10" s="145"/>
      <c r="BU10" s="145"/>
      <c r="BV10" s="145"/>
      <c r="BW10" s="145"/>
      <c r="BX10" s="145"/>
      <c r="BY10" s="145"/>
      <c r="BZ10" s="145"/>
      <c r="CA10" s="31"/>
      <c r="CB10" s="31"/>
      <c r="CC10" s="31"/>
      <c r="CD10" s="31"/>
      <c r="CE10" s="31"/>
      <c r="CF10" s="31"/>
      <c r="CG10" s="31"/>
      <c r="CH10" s="31"/>
    </row>
    <row r="11" spans="1:92" ht="13.5" customHeight="1" x14ac:dyDescent="0.2">
      <c r="A11" s="65" t="str">
        <f t="shared" ref="A11:A74" si="7">+IF(G11="男",ROW(),"")</f>
        <v/>
      </c>
      <c r="B11" s="65" t="str">
        <f t="shared" ref="B11:B74" si="8">+IF(G11="女",ROW(),"")</f>
        <v/>
      </c>
      <c r="C11" s="65" t="str">
        <f t="shared" ref="C11:C41" si="9">+IF(A11="","",RANK(A11,A$10:A$97,1))</f>
        <v/>
      </c>
      <c r="D11" s="74" t="str">
        <f t="shared" si="0"/>
        <v/>
      </c>
      <c r="E11" s="91">
        <f t="shared" si="1"/>
        <v>88</v>
      </c>
      <c r="F11" s="99">
        <f t="shared" ref="F11:F74" si="10">+IF(C11="",0,C11)+IF(D11="",0,D11)</f>
        <v>0</v>
      </c>
      <c r="G11" s="101"/>
      <c r="H11" s="102"/>
      <c r="I11" s="66">
        <f>VLOOKUP($G11&amp;TEXT($H11,0),競技者,8,FALSE)</f>
        <v>0</v>
      </c>
      <c r="J11" s="71">
        <f t="shared" ref="J11:J74" si="11">VLOOKUP($G11&amp;TEXT($H11,0),競技者,9,FALSE)</f>
        <v>0</v>
      </c>
      <c r="K11" s="49">
        <f t="shared" ref="K11:K74" si="12">VLOOKUP($G11&amp;TEXT($H11,0),競技者,4,FALSE)</f>
        <v>0</v>
      </c>
      <c r="L11" s="68">
        <f t="shared" ref="L11:L74" si="13">VLOOKUP($G11&amp;TEXT($H11,0),競技者,10,FALSE)</f>
        <v>0</v>
      </c>
      <c r="M11" s="103"/>
      <c r="N11" s="53" t="str">
        <f t="shared" si="2"/>
        <v/>
      </c>
      <c r="O11" s="104"/>
      <c r="P11" s="103"/>
      <c r="Q11" s="53" t="str">
        <f t="shared" si="3"/>
        <v/>
      </c>
      <c r="R11" s="104"/>
      <c r="S11" s="103"/>
      <c r="T11" s="53" t="str">
        <f t="shared" si="4"/>
        <v/>
      </c>
      <c r="U11" s="104"/>
      <c r="V11" s="103"/>
      <c r="W11" s="53" t="str">
        <f t="shared" si="5"/>
        <v/>
      </c>
      <c r="X11" s="104"/>
      <c r="Y11" s="139"/>
      <c r="Z11" s="53" t="str">
        <f t="shared" si="6"/>
        <v/>
      </c>
      <c r="AA11" s="137"/>
      <c r="AB11" s="178" t="str">
        <f t="shared" ref="AB11:AB74" si="14">VLOOKUP($G11&amp;TEXT($H11,0),競技者,12,FALSE)&amp;"　"&amp;VLOOKUP($G11&amp;TEXT($H11,0),競技者,13,FALSE)&amp;"　"&amp;VLOOKUP($G11&amp;TEXT($H11,0),競技者,14,FALSE)</f>
        <v>　　</v>
      </c>
      <c r="AC11" s="51"/>
      <c r="AD11" s="51">
        <v>2</v>
      </c>
      <c r="AE11" s="51"/>
      <c r="AF11" s="51"/>
      <c r="AG11" s="51"/>
      <c r="AH11" s="51">
        <v>2</v>
      </c>
      <c r="AI11" s="48" t="str">
        <f t="shared" ref="AI11:AI45" si="15">VLOOKUP($AH11,種目１,2,FALSE)</f>
        <v>200m</v>
      </c>
      <c r="AJ11" s="69"/>
      <c r="AK11" s="165" t="str">
        <f>種目コード!D3</f>
        <v>100m</v>
      </c>
      <c r="AL11" s="55">
        <f t="shared" ref="AL11:AL24" si="16">COUNTIF($N$10:$U$97,VLOOKUP(AK11,種目男１,2,FALSE)&amp;"1")</f>
        <v>0</v>
      </c>
      <c r="BC11" s="381"/>
      <c r="BD11" s="381"/>
      <c r="BE11" s="381"/>
      <c r="BF11" s="381"/>
      <c r="BG11" s="381"/>
      <c r="BH11" s="381"/>
      <c r="BI11" s="381"/>
      <c r="BJ11" s="381"/>
      <c r="BK11" s="381"/>
      <c r="BL11" s="381"/>
      <c r="BM11" s="381"/>
      <c r="BN11" s="381"/>
      <c r="BO11" s="381"/>
      <c r="BP11" s="381"/>
      <c r="BQ11" s="381"/>
      <c r="BR11" s="381"/>
      <c r="BS11" s="381"/>
      <c r="BZ11" s="31"/>
      <c r="CA11" s="31"/>
      <c r="CB11" s="31"/>
      <c r="CC11" s="31"/>
      <c r="CD11" s="31"/>
      <c r="CE11" s="31"/>
      <c r="CF11" s="31"/>
      <c r="CG11" s="31"/>
      <c r="CH11" s="31"/>
      <c r="CK11" s="379" t="s">
        <v>363</v>
      </c>
      <c r="CL11" s="194"/>
      <c r="CM11" s="194" t="s">
        <v>368</v>
      </c>
      <c r="CN11" s="194" t="s">
        <v>221</v>
      </c>
    </row>
    <row r="12" spans="1:92" ht="13.5" customHeight="1" x14ac:dyDescent="0.2">
      <c r="A12" s="65" t="str">
        <f t="shared" si="7"/>
        <v/>
      </c>
      <c r="B12" s="65" t="str">
        <f t="shared" si="8"/>
        <v/>
      </c>
      <c r="C12" s="65" t="str">
        <f t="shared" si="9"/>
        <v/>
      </c>
      <c r="D12" s="74" t="str">
        <f t="shared" si="0"/>
        <v/>
      </c>
      <c r="E12" s="91">
        <f t="shared" si="1"/>
        <v>88</v>
      </c>
      <c r="F12" s="99">
        <f t="shared" si="10"/>
        <v>0</v>
      </c>
      <c r="G12" s="101"/>
      <c r="H12" s="102"/>
      <c r="I12" s="66">
        <f t="shared" ref="I12:I74" si="17">VLOOKUP($G12&amp;TEXT($H12,0),競技者,8,FALSE)</f>
        <v>0</v>
      </c>
      <c r="J12" s="72">
        <f t="shared" si="11"/>
        <v>0</v>
      </c>
      <c r="K12" s="49">
        <f t="shared" si="12"/>
        <v>0</v>
      </c>
      <c r="L12" s="50">
        <f t="shared" si="13"/>
        <v>0</v>
      </c>
      <c r="M12" s="103"/>
      <c r="N12" s="53" t="str">
        <f t="shared" si="2"/>
        <v/>
      </c>
      <c r="O12" s="104"/>
      <c r="P12" s="139"/>
      <c r="Q12" s="53" t="str">
        <f t="shared" si="3"/>
        <v/>
      </c>
      <c r="R12" s="104"/>
      <c r="S12" s="139"/>
      <c r="T12" s="53" t="str">
        <f t="shared" si="4"/>
        <v/>
      </c>
      <c r="U12" s="104"/>
      <c r="V12" s="103"/>
      <c r="W12" s="53" t="str">
        <f t="shared" si="5"/>
        <v/>
      </c>
      <c r="X12" s="104"/>
      <c r="Y12" s="139"/>
      <c r="Z12" s="53" t="str">
        <f t="shared" si="6"/>
        <v/>
      </c>
      <c r="AA12" s="137"/>
      <c r="AB12" s="178" t="str">
        <f t="shared" si="14"/>
        <v>　　</v>
      </c>
      <c r="AC12" s="51"/>
      <c r="AD12" s="51">
        <v>3</v>
      </c>
      <c r="AE12" s="51"/>
      <c r="AF12" s="51"/>
      <c r="AG12" s="51"/>
      <c r="AH12" s="51">
        <v>3</v>
      </c>
      <c r="AI12" s="48" t="str">
        <f t="shared" si="15"/>
        <v>800m</v>
      </c>
      <c r="AJ12" s="69"/>
      <c r="AK12" s="155" t="str">
        <f>種目コード!D4</f>
        <v>200m</v>
      </c>
      <c r="AL12" s="52">
        <f t="shared" si="16"/>
        <v>0</v>
      </c>
      <c r="AP12" s="319" t="s">
        <v>170</v>
      </c>
      <c r="AQ12" s="319"/>
      <c r="AR12" s="319"/>
      <c r="AS12" s="319"/>
      <c r="AT12" s="335" t="str">
        <f>所属データ!D6&amp;所属データ!E6</f>
        <v/>
      </c>
      <c r="AU12" s="335"/>
      <c r="AV12" s="335"/>
      <c r="AW12" s="335"/>
      <c r="AX12" s="335"/>
      <c r="AY12" s="335"/>
      <c r="AZ12" s="335"/>
      <c r="BA12" s="335"/>
      <c r="BB12" s="335"/>
      <c r="BC12" s="335"/>
      <c r="BD12" s="335"/>
      <c r="BE12" s="335"/>
      <c r="BF12" s="335"/>
      <c r="BH12" s="383" t="str">
        <f>"　　"&amp;所属データ!K6</f>
        <v>　　</v>
      </c>
      <c r="BI12" s="383"/>
      <c r="BJ12" s="383"/>
      <c r="BK12" s="383"/>
      <c r="BL12" s="383"/>
      <c r="BM12" s="383"/>
      <c r="BN12" s="383"/>
      <c r="BO12" s="383"/>
      <c r="BP12" s="383"/>
      <c r="BQ12" s="383"/>
      <c r="BR12" s="384" t="s">
        <v>719</v>
      </c>
      <c r="BS12" s="384"/>
      <c r="BT12" s="384"/>
      <c r="BU12" s="335">
        <f>所属データ!M6</f>
        <v>0</v>
      </c>
      <c r="BV12" s="335"/>
      <c r="BW12" s="335"/>
      <c r="BX12" s="335"/>
      <c r="BY12" s="335"/>
      <c r="BZ12" s="335"/>
      <c r="CA12" s="335"/>
      <c r="CB12" s="335"/>
      <c r="CC12" s="335"/>
      <c r="CD12" s="335"/>
      <c r="CE12" s="335"/>
      <c r="CF12" s="335"/>
      <c r="CG12" s="319" t="s">
        <v>135</v>
      </c>
      <c r="CH12" s="319"/>
      <c r="CK12" s="379"/>
      <c r="CL12" s="194" t="s">
        <v>366</v>
      </c>
      <c r="CM12" s="195">
        <f>AL29</f>
        <v>0</v>
      </c>
      <c r="CN12" s="196">
        <f>COUNTIF(AL54:AL59,"&gt;3")</f>
        <v>0</v>
      </c>
    </row>
    <row r="13" spans="1:92" ht="13.5" customHeight="1" x14ac:dyDescent="0.2">
      <c r="A13" s="65" t="str">
        <f t="shared" si="7"/>
        <v/>
      </c>
      <c r="B13" s="65" t="str">
        <f t="shared" si="8"/>
        <v/>
      </c>
      <c r="C13" s="65" t="str">
        <f t="shared" si="9"/>
        <v/>
      </c>
      <c r="D13" s="74" t="str">
        <f t="shared" si="0"/>
        <v/>
      </c>
      <c r="E13" s="91">
        <f t="shared" si="1"/>
        <v>88</v>
      </c>
      <c r="F13" s="99">
        <f t="shared" si="10"/>
        <v>0</v>
      </c>
      <c r="G13" s="101"/>
      <c r="H13" s="102"/>
      <c r="I13" s="66">
        <f t="shared" si="17"/>
        <v>0</v>
      </c>
      <c r="J13" s="72">
        <f t="shared" si="11"/>
        <v>0</v>
      </c>
      <c r="K13" s="49">
        <f t="shared" si="12"/>
        <v>0</v>
      </c>
      <c r="L13" s="50">
        <f t="shared" si="13"/>
        <v>0</v>
      </c>
      <c r="M13" s="103"/>
      <c r="N13" s="53" t="str">
        <f t="shared" si="2"/>
        <v/>
      </c>
      <c r="O13" s="104"/>
      <c r="P13" s="139"/>
      <c r="Q13" s="53" t="str">
        <f t="shared" si="3"/>
        <v/>
      </c>
      <c r="R13" s="104"/>
      <c r="S13" s="139"/>
      <c r="T13" s="53" t="str">
        <f t="shared" si="4"/>
        <v/>
      </c>
      <c r="U13" s="104"/>
      <c r="V13" s="103"/>
      <c r="W13" s="53" t="str">
        <f t="shared" si="5"/>
        <v/>
      </c>
      <c r="X13" s="104"/>
      <c r="Y13" s="139"/>
      <c r="Z13" s="53" t="str">
        <f t="shared" si="6"/>
        <v/>
      </c>
      <c r="AA13" s="137"/>
      <c r="AB13" s="178" t="str">
        <f t="shared" si="14"/>
        <v>　　</v>
      </c>
      <c r="AC13" s="51"/>
      <c r="AD13" s="142">
        <v>4</v>
      </c>
      <c r="AE13" s="51"/>
      <c r="AF13" s="51"/>
      <c r="AG13" s="51"/>
      <c r="AH13" s="51">
        <v>4</v>
      </c>
      <c r="AI13" s="48" t="str">
        <f t="shared" si="15"/>
        <v>1500m</v>
      </c>
      <c r="AJ13" s="69"/>
      <c r="AK13" s="155" t="str">
        <f>種目コード!D5</f>
        <v>800m</v>
      </c>
      <c r="AL13" s="52">
        <f t="shared" si="16"/>
        <v>0</v>
      </c>
      <c r="AP13" s="319"/>
      <c r="AQ13" s="319"/>
      <c r="AR13" s="319"/>
      <c r="AS13" s="319"/>
      <c r="AT13" s="335"/>
      <c r="AU13" s="335"/>
      <c r="AV13" s="335"/>
      <c r="AW13" s="335"/>
      <c r="AX13" s="335"/>
      <c r="AY13" s="335"/>
      <c r="AZ13" s="335"/>
      <c r="BA13" s="335"/>
      <c r="BB13" s="335"/>
      <c r="BC13" s="335"/>
      <c r="BD13" s="335"/>
      <c r="BE13" s="335"/>
      <c r="BF13" s="335"/>
      <c r="BH13" s="383"/>
      <c r="BI13" s="383"/>
      <c r="BJ13" s="383"/>
      <c r="BK13" s="383"/>
      <c r="BL13" s="383"/>
      <c r="BM13" s="383"/>
      <c r="BN13" s="383"/>
      <c r="BO13" s="383"/>
      <c r="BP13" s="383"/>
      <c r="BQ13" s="383"/>
      <c r="BR13" s="384"/>
      <c r="BS13" s="384"/>
      <c r="BT13" s="384"/>
      <c r="BU13" s="335"/>
      <c r="BV13" s="335"/>
      <c r="BW13" s="335"/>
      <c r="BX13" s="335"/>
      <c r="BY13" s="335"/>
      <c r="BZ13" s="335"/>
      <c r="CA13" s="335"/>
      <c r="CB13" s="335"/>
      <c r="CC13" s="335"/>
      <c r="CD13" s="335"/>
      <c r="CE13" s="335"/>
      <c r="CF13" s="335"/>
      <c r="CG13" s="319"/>
      <c r="CH13" s="319"/>
      <c r="CK13" s="379"/>
      <c r="CL13" s="194" t="s">
        <v>367</v>
      </c>
      <c r="CM13" s="195">
        <f>AL49</f>
        <v>0</v>
      </c>
      <c r="CN13" s="196">
        <f>COUNTIF(AL68:AL73,"&gt;3")</f>
        <v>0</v>
      </c>
    </row>
    <row r="14" spans="1:92" ht="13.5" customHeight="1" x14ac:dyDescent="0.2">
      <c r="A14" s="65" t="str">
        <f t="shared" si="7"/>
        <v/>
      </c>
      <c r="B14" s="65" t="str">
        <f t="shared" si="8"/>
        <v/>
      </c>
      <c r="C14" s="65" t="str">
        <f t="shared" si="9"/>
        <v/>
      </c>
      <c r="D14" s="74" t="str">
        <f t="shared" si="0"/>
        <v/>
      </c>
      <c r="E14" s="91">
        <f t="shared" si="1"/>
        <v>88</v>
      </c>
      <c r="F14" s="99">
        <f t="shared" si="10"/>
        <v>0</v>
      </c>
      <c r="G14" s="101"/>
      <c r="H14" s="102"/>
      <c r="I14" s="66">
        <f t="shared" si="17"/>
        <v>0</v>
      </c>
      <c r="J14" s="72">
        <f t="shared" si="11"/>
        <v>0</v>
      </c>
      <c r="K14" s="49">
        <f t="shared" si="12"/>
        <v>0</v>
      </c>
      <c r="L14" s="50">
        <f t="shared" si="13"/>
        <v>0</v>
      </c>
      <c r="M14" s="139"/>
      <c r="N14" s="53" t="str">
        <f t="shared" si="2"/>
        <v/>
      </c>
      <c r="O14" s="104"/>
      <c r="P14" s="139"/>
      <c r="Q14" s="53" t="str">
        <f t="shared" si="3"/>
        <v/>
      </c>
      <c r="R14" s="104"/>
      <c r="S14" s="139"/>
      <c r="T14" s="53" t="str">
        <f t="shared" si="4"/>
        <v/>
      </c>
      <c r="U14" s="104"/>
      <c r="V14" s="103"/>
      <c r="W14" s="53" t="str">
        <f t="shared" si="5"/>
        <v/>
      </c>
      <c r="X14" s="104"/>
      <c r="Y14" s="139"/>
      <c r="Z14" s="53" t="str">
        <f t="shared" si="6"/>
        <v/>
      </c>
      <c r="AA14" s="137"/>
      <c r="AB14" s="178" t="str">
        <f t="shared" si="14"/>
        <v>　　</v>
      </c>
      <c r="AC14" s="51"/>
      <c r="AD14" s="142">
        <v>5</v>
      </c>
      <c r="AE14" s="51"/>
      <c r="AF14" s="51"/>
      <c r="AG14" s="51"/>
      <c r="AH14" s="51">
        <v>5</v>
      </c>
      <c r="AI14" s="48" t="str">
        <f t="shared" si="15"/>
        <v>3000m</v>
      </c>
      <c r="AJ14" s="69"/>
      <c r="AK14" s="155" t="str">
        <f>種目コード!D6</f>
        <v>1500m</v>
      </c>
      <c r="AL14" s="52">
        <f t="shared" si="16"/>
        <v>0</v>
      </c>
      <c r="AP14" s="318" t="s">
        <v>171</v>
      </c>
      <c r="AQ14" s="318"/>
      <c r="AR14" s="318"/>
      <c r="AS14" s="318"/>
      <c r="AT14" s="318"/>
      <c r="AU14" s="318"/>
      <c r="AV14" s="317">
        <f>$I$4</f>
        <v>0</v>
      </c>
      <c r="AW14" s="317"/>
      <c r="AX14" s="317"/>
      <c r="AY14" s="317"/>
      <c r="AZ14" s="317"/>
      <c r="BA14" s="317"/>
      <c r="BB14" s="317"/>
      <c r="BC14" s="317"/>
      <c r="BD14" s="176"/>
      <c r="BE14" s="319" t="s">
        <v>135</v>
      </c>
      <c r="BF14" s="319"/>
      <c r="BH14" s="319" t="s">
        <v>172</v>
      </c>
      <c r="BI14" s="319"/>
      <c r="BJ14" s="319"/>
      <c r="BK14" s="319"/>
      <c r="BL14" s="382" t="s">
        <v>173</v>
      </c>
      <c r="BM14" s="382"/>
      <c r="BN14" s="382"/>
      <c r="BO14" s="320" t="str">
        <f>"   "&amp;$I$5</f>
        <v xml:space="preserve">   </v>
      </c>
      <c r="BP14" s="320"/>
      <c r="BQ14" s="320"/>
      <c r="BR14" s="320"/>
      <c r="BS14" s="320"/>
      <c r="BT14" s="320"/>
      <c r="BU14" s="320"/>
      <c r="BV14" s="320"/>
      <c r="BW14" s="320"/>
      <c r="BX14" s="320"/>
      <c r="BY14" s="320"/>
      <c r="BZ14" s="320"/>
      <c r="CA14" s="272"/>
      <c r="CB14" s="272"/>
      <c r="CC14" s="272"/>
      <c r="CD14" s="272"/>
      <c r="CE14" s="272"/>
      <c r="CF14" s="272"/>
      <c r="CH14" s="31"/>
      <c r="CK14" s="380" t="s">
        <v>365</v>
      </c>
      <c r="CL14" s="380"/>
      <c r="CM14" s="215">
        <f>(CM13+CM12)*CM16</f>
        <v>0</v>
      </c>
      <c r="CN14" s="215">
        <f>(CN13+CN12)*CN16</f>
        <v>0</v>
      </c>
    </row>
    <row r="15" spans="1:92" ht="13.5" customHeight="1" x14ac:dyDescent="0.2">
      <c r="A15" s="65" t="str">
        <f t="shared" si="7"/>
        <v/>
      </c>
      <c r="B15" s="65" t="str">
        <f t="shared" si="8"/>
        <v/>
      </c>
      <c r="C15" s="65" t="str">
        <f t="shared" si="9"/>
        <v/>
      </c>
      <c r="D15" s="74" t="str">
        <f t="shared" si="0"/>
        <v/>
      </c>
      <c r="E15" s="91">
        <f t="shared" si="1"/>
        <v>88</v>
      </c>
      <c r="F15" s="99">
        <f t="shared" si="10"/>
        <v>0</v>
      </c>
      <c r="G15" s="101"/>
      <c r="H15" s="102"/>
      <c r="I15" s="66">
        <f t="shared" si="17"/>
        <v>0</v>
      </c>
      <c r="J15" s="72">
        <f t="shared" si="11"/>
        <v>0</v>
      </c>
      <c r="K15" s="49">
        <f t="shared" si="12"/>
        <v>0</v>
      </c>
      <c r="L15" s="50">
        <f t="shared" si="13"/>
        <v>0</v>
      </c>
      <c r="M15" s="139"/>
      <c r="N15" s="53" t="str">
        <f t="shared" si="2"/>
        <v/>
      </c>
      <c r="O15" s="104"/>
      <c r="P15" s="139"/>
      <c r="Q15" s="53" t="str">
        <f t="shared" si="3"/>
        <v/>
      </c>
      <c r="R15" s="104"/>
      <c r="S15" s="139"/>
      <c r="T15" s="53" t="str">
        <f t="shared" si="4"/>
        <v/>
      </c>
      <c r="U15" s="104"/>
      <c r="V15" s="103"/>
      <c r="W15" s="53" t="str">
        <f t="shared" si="5"/>
        <v/>
      </c>
      <c r="X15" s="104"/>
      <c r="Y15" s="139"/>
      <c r="Z15" s="53" t="str">
        <f t="shared" si="6"/>
        <v/>
      </c>
      <c r="AA15" s="137"/>
      <c r="AB15" s="178" t="str">
        <f t="shared" si="14"/>
        <v>　　</v>
      </c>
      <c r="AC15" s="51"/>
      <c r="AD15" s="142">
        <v>6</v>
      </c>
      <c r="AE15" s="51"/>
      <c r="AF15" s="51"/>
      <c r="AG15" s="51"/>
      <c r="AH15" s="51">
        <v>6</v>
      </c>
      <c r="AI15" s="48" t="str">
        <f>VLOOKUP($AH15,種目１,2,FALSE)</f>
        <v>砲丸投(一般)</v>
      </c>
      <c r="AJ15" s="69"/>
      <c r="AK15" s="155" t="str">
        <f>種目コード!D7</f>
        <v>3000m</v>
      </c>
      <c r="AL15" s="52">
        <f t="shared" si="16"/>
        <v>0</v>
      </c>
      <c r="AP15" s="318"/>
      <c r="AQ15" s="318"/>
      <c r="AR15" s="318"/>
      <c r="AS15" s="318"/>
      <c r="AT15" s="318"/>
      <c r="AU15" s="318"/>
      <c r="AV15" s="317"/>
      <c r="AW15" s="317"/>
      <c r="AX15" s="317"/>
      <c r="AY15" s="317"/>
      <c r="AZ15" s="317"/>
      <c r="BA15" s="317"/>
      <c r="BB15" s="317"/>
      <c r="BC15" s="317"/>
      <c r="BD15" s="176"/>
      <c r="BE15" s="319"/>
      <c r="BF15" s="319"/>
      <c r="BH15" s="319"/>
      <c r="BI15" s="319"/>
      <c r="BJ15" s="319"/>
      <c r="BK15" s="319"/>
      <c r="BL15" s="382"/>
      <c r="BM15" s="382"/>
      <c r="BN15" s="382"/>
      <c r="BO15" s="320"/>
      <c r="BP15" s="320"/>
      <c r="BQ15" s="320"/>
      <c r="BR15" s="320"/>
      <c r="BS15" s="320"/>
      <c r="BT15" s="320"/>
      <c r="BU15" s="320"/>
      <c r="BV15" s="320"/>
      <c r="BW15" s="320"/>
      <c r="BX15" s="320"/>
      <c r="BY15" s="320"/>
      <c r="BZ15" s="320"/>
      <c r="CA15" s="272"/>
      <c r="CB15" s="272"/>
      <c r="CC15" s="272"/>
      <c r="CD15" s="272"/>
      <c r="CE15" s="272"/>
      <c r="CF15" s="272"/>
      <c r="CH15" s="31"/>
      <c r="CK15" s="380" t="s">
        <v>364</v>
      </c>
      <c r="CL15" s="380"/>
      <c r="CM15" s="378">
        <f>CM14+CN14</f>
        <v>0</v>
      </c>
      <c r="CN15" s="378"/>
    </row>
    <row r="16" spans="1:92" ht="13.5" customHeight="1" x14ac:dyDescent="0.2">
      <c r="A16" s="65" t="str">
        <f t="shared" si="7"/>
        <v/>
      </c>
      <c r="B16" s="65" t="str">
        <f t="shared" si="8"/>
        <v/>
      </c>
      <c r="C16" s="65" t="str">
        <f t="shared" si="9"/>
        <v/>
      </c>
      <c r="D16" s="74" t="str">
        <f t="shared" si="0"/>
        <v/>
      </c>
      <c r="E16" s="91">
        <f t="shared" si="1"/>
        <v>88</v>
      </c>
      <c r="F16" s="99">
        <f t="shared" si="10"/>
        <v>0</v>
      </c>
      <c r="G16" s="101"/>
      <c r="H16" s="102"/>
      <c r="I16" s="66">
        <f t="shared" si="17"/>
        <v>0</v>
      </c>
      <c r="J16" s="72">
        <f t="shared" si="11"/>
        <v>0</v>
      </c>
      <c r="K16" s="49">
        <f t="shared" si="12"/>
        <v>0</v>
      </c>
      <c r="L16" s="50">
        <f t="shared" si="13"/>
        <v>0</v>
      </c>
      <c r="M16" s="139"/>
      <c r="N16" s="53" t="str">
        <f t="shared" si="2"/>
        <v/>
      </c>
      <c r="O16" s="104"/>
      <c r="P16" s="139"/>
      <c r="Q16" s="53" t="str">
        <f t="shared" si="3"/>
        <v/>
      </c>
      <c r="R16" s="104"/>
      <c r="S16" s="139"/>
      <c r="T16" s="53" t="str">
        <f t="shared" si="4"/>
        <v/>
      </c>
      <c r="U16" s="104"/>
      <c r="V16" s="103"/>
      <c r="W16" s="53" t="str">
        <f t="shared" ref="W16:W74" si="18">IF(V16="","",TEXT("601","000")&amp;TEXT(IF($G16="男",1,IF($G16="女",2,#N/A)),0))</f>
        <v/>
      </c>
      <c r="X16" s="104"/>
      <c r="Y16" s="139"/>
      <c r="Z16" s="53" t="str">
        <f t="shared" si="6"/>
        <v/>
      </c>
      <c r="AA16" s="137"/>
      <c r="AB16" s="178" t="str">
        <f t="shared" si="14"/>
        <v>　　</v>
      </c>
      <c r="AC16" s="51"/>
      <c r="AD16" s="142">
        <v>7</v>
      </c>
      <c r="AE16" s="51"/>
      <c r="AF16" s="51"/>
      <c r="AG16" s="51"/>
      <c r="AH16" s="51">
        <v>7</v>
      </c>
      <c r="AI16" s="48" t="str">
        <f t="shared" si="15"/>
        <v>砲丸投(高校)</v>
      </c>
      <c r="AJ16" s="69"/>
      <c r="AK16" s="155" t="str">
        <f>種目コード!D8</f>
        <v>砲丸投(一般)</v>
      </c>
      <c r="AL16" s="52">
        <f t="shared" si="16"/>
        <v>0</v>
      </c>
      <c r="AP16" s="31"/>
      <c r="AQ16" s="31"/>
      <c r="AW16" s="31"/>
      <c r="AX16" s="31"/>
      <c r="AY16" s="31"/>
      <c r="AZ16" s="31"/>
      <c r="BA16" s="31"/>
      <c r="BB16" s="31"/>
      <c r="BC16" s="31"/>
      <c r="BD16" s="31"/>
      <c r="BE16" s="31"/>
      <c r="BL16" s="382" t="s">
        <v>174</v>
      </c>
      <c r="BM16" s="382"/>
      <c r="BN16" s="382"/>
      <c r="BO16" s="320" t="str">
        <f>"   "&amp;$I$6</f>
        <v xml:space="preserve">   </v>
      </c>
      <c r="BP16" s="320"/>
      <c r="BQ16" s="320"/>
      <c r="BR16" s="320"/>
      <c r="BS16" s="320"/>
      <c r="BT16" s="320"/>
      <c r="BU16" s="320"/>
      <c r="BV16" s="320"/>
      <c r="BW16" s="320"/>
      <c r="BX16" s="320"/>
      <c r="BY16" s="320"/>
      <c r="BZ16" s="320"/>
      <c r="CA16" s="272"/>
      <c r="CB16" s="272"/>
      <c r="CC16" s="272"/>
      <c r="CD16" s="272"/>
      <c r="CE16" s="272"/>
      <c r="CF16" s="272"/>
      <c r="CG16" s="31"/>
      <c r="CH16" s="31"/>
      <c r="CM16">
        <f>CHOOSE($K$2,1000,1000,1000,1000)</f>
        <v>1000</v>
      </c>
      <c r="CN16" s="86">
        <f>CHOOSE($K$2,1000,1000,1000,1000)</f>
        <v>1000</v>
      </c>
    </row>
    <row r="17" spans="1:103" ht="13.5" customHeight="1" x14ac:dyDescent="0.2">
      <c r="A17" s="65" t="str">
        <f t="shared" si="7"/>
        <v/>
      </c>
      <c r="B17" s="65" t="str">
        <f t="shared" si="8"/>
        <v/>
      </c>
      <c r="C17" s="65" t="str">
        <f t="shared" si="9"/>
        <v/>
      </c>
      <c r="D17" s="74" t="str">
        <f t="shared" si="0"/>
        <v/>
      </c>
      <c r="E17" s="91">
        <f t="shared" si="1"/>
        <v>88</v>
      </c>
      <c r="F17" s="99">
        <f t="shared" si="10"/>
        <v>0</v>
      </c>
      <c r="G17" s="101"/>
      <c r="H17" s="102"/>
      <c r="I17" s="66">
        <f t="shared" si="17"/>
        <v>0</v>
      </c>
      <c r="J17" s="72">
        <f t="shared" si="11"/>
        <v>0</v>
      </c>
      <c r="K17" s="49">
        <f t="shared" si="12"/>
        <v>0</v>
      </c>
      <c r="L17" s="50">
        <f t="shared" si="13"/>
        <v>0</v>
      </c>
      <c r="M17" s="139"/>
      <c r="N17" s="53" t="str">
        <f t="shared" si="2"/>
        <v/>
      </c>
      <c r="O17" s="104"/>
      <c r="P17" s="139"/>
      <c r="Q17" s="53" t="str">
        <f t="shared" si="3"/>
        <v/>
      </c>
      <c r="R17" s="104"/>
      <c r="S17" s="139"/>
      <c r="T17" s="53" t="str">
        <f t="shared" si="4"/>
        <v/>
      </c>
      <c r="U17" s="104"/>
      <c r="V17" s="103"/>
      <c r="W17" s="53" t="str">
        <f t="shared" si="18"/>
        <v/>
      </c>
      <c r="X17" s="104"/>
      <c r="Y17" s="139"/>
      <c r="Z17" s="53" t="str">
        <f t="shared" ref="Z17:Z74" si="19">IF(Y17="","",TEXT("603","000")&amp;TEXT(IF($G17="男",1,IF($G17="女",2,#N/A)),0))</f>
        <v/>
      </c>
      <c r="AA17" s="137"/>
      <c r="AB17" s="178" t="str">
        <f t="shared" si="14"/>
        <v>　　</v>
      </c>
      <c r="AC17" s="51"/>
      <c r="AD17" s="51">
        <v>8</v>
      </c>
      <c r="AE17" s="51"/>
      <c r="AF17" s="51"/>
      <c r="AG17" s="51"/>
      <c r="AH17" s="51">
        <v>8</v>
      </c>
      <c r="AI17" s="48" t="str">
        <f>VLOOKUP($AH17,種目１,2,FALSE)</f>
        <v>砲丸投(中学）</v>
      </c>
      <c r="AJ17" s="70"/>
      <c r="AK17" s="155" t="str">
        <f>種目コード!D9</f>
        <v>砲丸投(高校)</v>
      </c>
      <c r="AL17" s="52">
        <f>COUNTIF($N$10:$U$97,VLOOKUP(AK17,種目男１,2,FALSE)&amp;"1")</f>
        <v>0</v>
      </c>
      <c r="AP17" s="31"/>
      <c r="AQ17" s="31"/>
      <c r="AR17" s="31"/>
      <c r="AS17" s="31"/>
      <c r="AT17" s="31"/>
      <c r="AU17" s="31"/>
      <c r="AV17" s="31"/>
      <c r="AW17" s="31"/>
      <c r="AX17" s="31"/>
      <c r="AY17" s="31"/>
      <c r="AZ17" s="31"/>
      <c r="BA17" s="31"/>
      <c r="BB17" s="31"/>
      <c r="BC17" s="31"/>
      <c r="BD17" s="31"/>
      <c r="BE17" s="31"/>
      <c r="BF17" s="31"/>
      <c r="BG17" s="31"/>
      <c r="BH17" s="31"/>
      <c r="BI17" s="31"/>
      <c r="BJ17" s="31"/>
      <c r="BK17" s="31"/>
      <c r="BL17" s="382"/>
      <c r="BM17" s="382"/>
      <c r="BN17" s="382"/>
      <c r="BO17" s="320"/>
      <c r="BP17" s="320"/>
      <c r="BQ17" s="320"/>
      <c r="BR17" s="320"/>
      <c r="BS17" s="320"/>
      <c r="BT17" s="320"/>
      <c r="BU17" s="320"/>
      <c r="BV17" s="320"/>
      <c r="BW17" s="320"/>
      <c r="BX17" s="320"/>
      <c r="BY17" s="320"/>
      <c r="BZ17" s="320"/>
      <c r="CA17" s="272"/>
      <c r="CB17" s="272"/>
      <c r="CC17" s="272"/>
      <c r="CD17" s="272"/>
      <c r="CE17" s="272"/>
      <c r="CF17" s="272"/>
      <c r="CG17" s="31"/>
      <c r="CH17" s="31"/>
    </row>
    <row r="18" spans="1:103" ht="13.5" customHeight="1" x14ac:dyDescent="0.2">
      <c r="A18" s="65" t="str">
        <f t="shared" si="7"/>
        <v/>
      </c>
      <c r="B18" s="65" t="str">
        <f t="shared" si="8"/>
        <v/>
      </c>
      <c r="C18" s="65" t="str">
        <f t="shared" si="9"/>
        <v/>
      </c>
      <c r="D18" s="74" t="str">
        <f t="shared" si="0"/>
        <v/>
      </c>
      <c r="E18" s="91">
        <f t="shared" si="1"/>
        <v>88</v>
      </c>
      <c r="F18" s="99">
        <f t="shared" si="10"/>
        <v>0</v>
      </c>
      <c r="G18" s="101"/>
      <c r="H18" s="102"/>
      <c r="I18" s="66">
        <f t="shared" si="17"/>
        <v>0</v>
      </c>
      <c r="J18" s="72">
        <f t="shared" si="11"/>
        <v>0</v>
      </c>
      <c r="K18" s="49">
        <f t="shared" si="12"/>
        <v>0</v>
      </c>
      <c r="L18" s="50">
        <f t="shared" si="13"/>
        <v>0</v>
      </c>
      <c r="M18" s="139"/>
      <c r="N18" s="53" t="str">
        <f t="shared" si="2"/>
        <v/>
      </c>
      <c r="O18" s="104"/>
      <c r="P18" s="139"/>
      <c r="Q18" s="53" t="str">
        <f t="shared" si="3"/>
        <v/>
      </c>
      <c r="R18" s="104"/>
      <c r="S18" s="139"/>
      <c r="T18" s="53" t="str">
        <f t="shared" si="4"/>
        <v/>
      </c>
      <c r="U18" s="104"/>
      <c r="V18" s="103"/>
      <c r="W18" s="53" t="str">
        <f t="shared" si="18"/>
        <v/>
      </c>
      <c r="X18" s="104"/>
      <c r="Y18" s="139"/>
      <c r="Z18" s="53" t="str">
        <f t="shared" si="19"/>
        <v/>
      </c>
      <c r="AA18" s="137"/>
      <c r="AB18" s="178" t="str">
        <f t="shared" si="14"/>
        <v>　　</v>
      </c>
      <c r="AC18" s="51"/>
      <c r="AD18" s="51">
        <v>9</v>
      </c>
      <c r="AE18" s="51"/>
      <c r="AF18" s="51"/>
      <c r="AG18" s="51"/>
      <c r="AH18" s="51">
        <v>9</v>
      </c>
      <c r="AI18" s="48">
        <f t="shared" si="15"/>
        <v>0</v>
      </c>
      <c r="AJ18" s="70"/>
      <c r="AK18" s="155" t="str">
        <f>種目コード!D10</f>
        <v>砲丸投(中学）</v>
      </c>
      <c r="AL18" s="52">
        <f t="shared" si="16"/>
        <v>0</v>
      </c>
      <c r="AP18" s="311" t="s">
        <v>136</v>
      </c>
      <c r="AQ18" s="312"/>
      <c r="AR18" s="328" t="s">
        <v>137</v>
      </c>
      <c r="AS18" s="329"/>
      <c r="AT18" s="330"/>
      <c r="AU18" s="311" t="s">
        <v>140</v>
      </c>
      <c r="AV18" s="315"/>
      <c r="AW18" s="315"/>
      <c r="AX18" s="315"/>
      <c r="AY18" s="315"/>
      <c r="AZ18" s="312"/>
      <c r="BA18" s="361" t="s">
        <v>36</v>
      </c>
      <c r="BB18" s="362"/>
      <c r="BC18" s="346" t="s">
        <v>354</v>
      </c>
      <c r="BD18" s="347"/>
      <c r="BE18" s="347"/>
      <c r="BF18" s="348"/>
      <c r="BG18" s="352" t="s">
        <v>362</v>
      </c>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4"/>
      <c r="CD18" s="267"/>
      <c r="CE18" s="268"/>
      <c r="CF18" s="268"/>
      <c r="CG18" s="268"/>
      <c r="CH18" s="268"/>
    </row>
    <row r="19" spans="1:103" ht="13.5" customHeight="1" x14ac:dyDescent="0.2">
      <c r="A19" s="65" t="str">
        <f t="shared" si="7"/>
        <v/>
      </c>
      <c r="B19" s="65" t="str">
        <f t="shared" si="8"/>
        <v/>
      </c>
      <c r="C19" s="65" t="str">
        <f t="shared" si="9"/>
        <v/>
      </c>
      <c r="D19" s="74" t="str">
        <f t="shared" si="0"/>
        <v/>
      </c>
      <c r="E19" s="91">
        <f t="shared" si="1"/>
        <v>88</v>
      </c>
      <c r="F19" s="99">
        <f t="shared" si="10"/>
        <v>0</v>
      </c>
      <c r="G19" s="101"/>
      <c r="H19" s="102"/>
      <c r="I19" s="66">
        <f t="shared" si="17"/>
        <v>0</v>
      </c>
      <c r="J19" s="72">
        <f t="shared" si="11"/>
        <v>0</v>
      </c>
      <c r="K19" s="49">
        <f t="shared" si="12"/>
        <v>0</v>
      </c>
      <c r="L19" s="50">
        <f t="shared" si="13"/>
        <v>0</v>
      </c>
      <c r="M19" s="139"/>
      <c r="N19" s="53" t="str">
        <f t="shared" si="2"/>
        <v/>
      </c>
      <c r="O19" s="104"/>
      <c r="P19" s="139"/>
      <c r="Q19" s="53" t="str">
        <f t="shared" si="3"/>
        <v/>
      </c>
      <c r="R19" s="104"/>
      <c r="S19" s="139"/>
      <c r="T19" s="53" t="str">
        <f t="shared" ref="T19:T74" si="20">IF(S19="","",TEXT(VLOOKUP(S19,IF($G19="男",種目男１,IF($G19="女",種目女１,種目なし)),2,FALSE),"00000")&amp;TEXT(IF($G19="男",1,2),0))</f>
        <v/>
      </c>
      <c r="U19" s="104"/>
      <c r="V19" s="103"/>
      <c r="W19" s="53" t="str">
        <f t="shared" si="18"/>
        <v/>
      </c>
      <c r="X19" s="104"/>
      <c r="Y19" s="139"/>
      <c r="Z19" s="53" t="str">
        <f t="shared" si="19"/>
        <v/>
      </c>
      <c r="AA19" s="137"/>
      <c r="AB19" s="178" t="str">
        <f t="shared" si="14"/>
        <v>　　</v>
      </c>
      <c r="AC19" s="51"/>
      <c r="AD19" s="51">
        <v>10</v>
      </c>
      <c r="AE19" s="51"/>
      <c r="AF19" s="51"/>
      <c r="AG19" s="51"/>
      <c r="AH19" s="51">
        <v>10</v>
      </c>
      <c r="AI19" s="48">
        <f t="shared" si="15"/>
        <v>0</v>
      </c>
      <c r="AJ19" s="70"/>
      <c r="AK19" s="156">
        <f>種目コード!D13</f>
        <v>0</v>
      </c>
      <c r="AL19" s="52">
        <f t="shared" si="16"/>
        <v>0</v>
      </c>
      <c r="AP19" s="313"/>
      <c r="AQ19" s="314"/>
      <c r="AR19" s="331"/>
      <c r="AS19" s="332"/>
      <c r="AT19" s="333"/>
      <c r="AU19" s="313"/>
      <c r="AV19" s="316"/>
      <c r="AW19" s="316"/>
      <c r="AX19" s="316"/>
      <c r="AY19" s="316"/>
      <c r="AZ19" s="314"/>
      <c r="BA19" s="363"/>
      <c r="BB19" s="364"/>
      <c r="BC19" s="349"/>
      <c r="BD19" s="350"/>
      <c r="BE19" s="350"/>
      <c r="BF19" s="351"/>
      <c r="BG19" s="352">
        <v>1</v>
      </c>
      <c r="BH19" s="353"/>
      <c r="BI19" s="353"/>
      <c r="BJ19" s="353"/>
      <c r="BK19" s="354"/>
      <c r="BL19" s="327">
        <v>2</v>
      </c>
      <c r="BM19" s="327"/>
      <c r="BN19" s="327"/>
      <c r="BO19" s="327"/>
      <c r="BP19" s="327"/>
      <c r="BQ19" s="327">
        <v>2</v>
      </c>
      <c r="BR19" s="327"/>
      <c r="BS19" s="327"/>
      <c r="BT19" s="327"/>
      <c r="BU19" s="327"/>
      <c r="BV19" s="326" t="s">
        <v>141</v>
      </c>
      <c r="BW19" s="326"/>
      <c r="BX19" s="326"/>
      <c r="BY19" s="326"/>
      <c r="BZ19" s="326" t="s">
        <v>142</v>
      </c>
      <c r="CA19" s="326"/>
      <c r="CB19" s="326"/>
      <c r="CC19" s="326"/>
      <c r="CF19" s="86"/>
      <c r="CG19" s="86"/>
      <c r="CH19" s="86"/>
      <c r="CI19" s="86"/>
      <c r="CK19"/>
      <c r="CL19"/>
      <c r="CM19"/>
      <c r="CN19"/>
    </row>
    <row r="20" spans="1:103" ht="13.5" customHeight="1" x14ac:dyDescent="0.2">
      <c r="A20" s="65" t="str">
        <f t="shared" si="7"/>
        <v/>
      </c>
      <c r="B20" s="65" t="str">
        <f t="shared" si="8"/>
        <v/>
      </c>
      <c r="C20" s="65" t="str">
        <f t="shared" si="9"/>
        <v/>
      </c>
      <c r="D20" s="74" t="str">
        <f t="shared" si="0"/>
        <v/>
      </c>
      <c r="E20" s="91">
        <f t="shared" si="1"/>
        <v>88</v>
      </c>
      <c r="F20" s="99">
        <f t="shared" si="10"/>
        <v>0</v>
      </c>
      <c r="G20" s="101"/>
      <c r="H20" s="102"/>
      <c r="I20" s="66">
        <f t="shared" si="17"/>
        <v>0</v>
      </c>
      <c r="J20" s="72">
        <f t="shared" si="11"/>
        <v>0</v>
      </c>
      <c r="K20" s="49">
        <f t="shared" si="12"/>
        <v>0</v>
      </c>
      <c r="L20" s="50">
        <f t="shared" si="13"/>
        <v>0</v>
      </c>
      <c r="M20" s="139"/>
      <c r="N20" s="53" t="str">
        <f t="shared" si="2"/>
        <v/>
      </c>
      <c r="O20" s="104"/>
      <c r="P20" s="139"/>
      <c r="Q20" s="53" t="str">
        <f t="shared" si="3"/>
        <v/>
      </c>
      <c r="R20" s="104"/>
      <c r="S20" s="139"/>
      <c r="T20" s="53" t="str">
        <f t="shared" si="20"/>
        <v/>
      </c>
      <c r="U20" s="104"/>
      <c r="V20" s="103"/>
      <c r="W20" s="53" t="str">
        <f t="shared" si="18"/>
        <v/>
      </c>
      <c r="X20" s="104"/>
      <c r="Y20" s="139"/>
      <c r="Z20" s="53" t="str">
        <f t="shared" si="19"/>
        <v/>
      </c>
      <c r="AA20" s="137"/>
      <c r="AB20" s="178" t="str">
        <f t="shared" si="14"/>
        <v>　　</v>
      </c>
      <c r="AC20" s="51"/>
      <c r="AD20" s="51">
        <v>11</v>
      </c>
      <c r="AE20" s="51"/>
      <c r="AF20" s="51"/>
      <c r="AG20" s="51"/>
      <c r="AH20" s="51">
        <v>11</v>
      </c>
      <c r="AI20" s="48">
        <f t="shared" si="15"/>
        <v>0</v>
      </c>
      <c r="AJ20" s="70"/>
      <c r="AK20" s="156">
        <f>種目コード!D14</f>
        <v>0</v>
      </c>
      <c r="AL20" s="52">
        <f t="shared" si="16"/>
        <v>0</v>
      </c>
      <c r="AM20" s="96" t="e">
        <f>VLOOKUP(1,$C$10:$C$97,1,FALSE)</f>
        <v>#N/A</v>
      </c>
      <c r="AN20" s="96" t="e">
        <f>IF(ISERROR(AM20),VLOOKUP(1,$D$10:$D$97,1,FALSE),0)</f>
        <v>#N/A</v>
      </c>
      <c r="AO20" s="96">
        <v>1</v>
      </c>
      <c r="AP20" s="311" t="e">
        <f>IF(ISERROR($AM20),VLOOKUP(AN20,Entf,3,FALSE),VLOOKUP(AM20,Entm,4,FALSE))</f>
        <v>#N/A</v>
      </c>
      <c r="AQ20" s="312"/>
      <c r="AR20" s="311" t="e">
        <f>IF(ISERROR($AM20),VLOOKUP($AP20,Entf,5,FALSE),VLOOKUP($AP20,Entm,6,FALSE))</f>
        <v>#N/A</v>
      </c>
      <c r="AS20" s="315"/>
      <c r="AT20" s="312"/>
      <c r="AU20" s="311" t="e">
        <f>IF(ISERROR($AM20),VLOOKUP($AP20,Entf,6,FALSE),VLOOKUP($AP20,Entm,7,FALSE))</f>
        <v>#N/A</v>
      </c>
      <c r="AV20" s="315"/>
      <c r="AW20" s="315"/>
      <c r="AX20" s="315"/>
      <c r="AY20" s="315"/>
      <c r="AZ20" s="312"/>
      <c r="BA20" s="311" t="e">
        <f>IF(ISERROR($AM20),VLOOKUP(AN20,Entf,4,FALSE),VLOOKUP(1,Entm,5,FALSE))</f>
        <v>#N/A</v>
      </c>
      <c r="BB20" s="312"/>
      <c r="BC20" s="305"/>
      <c r="BD20" s="306"/>
      <c r="BE20" s="306"/>
      <c r="BF20" s="307"/>
      <c r="BG20" s="308" t="e">
        <f>IF(ISERROR($AM20),VLOOKUP($AP20,Entf,10,FALSE),VLOOKUP($AP20,Entm,11,FALSE))</f>
        <v>#N/A</v>
      </c>
      <c r="BH20" s="309"/>
      <c r="BI20" s="309"/>
      <c r="BJ20" s="309"/>
      <c r="BK20" s="310"/>
      <c r="BL20" s="308" t="e">
        <f>IF(ISERROR($AM20),VLOOKUP($AP20,Entf,13,FALSE),VLOOKUP($AP20,Entm,14,FALSE))</f>
        <v>#N/A</v>
      </c>
      <c r="BM20" s="309"/>
      <c r="BN20" s="309"/>
      <c r="BO20" s="309"/>
      <c r="BP20" s="310"/>
      <c r="BQ20" s="308" t="e">
        <f>IF(ISERROR($AM20),VLOOKUP($AP20,Entf,16,FALSE),VLOOKUP($AP20,Entm,17,FALSE))</f>
        <v>#N/A</v>
      </c>
      <c r="BR20" s="309"/>
      <c r="BS20" s="309"/>
      <c r="BT20" s="309"/>
      <c r="BU20" s="310"/>
      <c r="BV20" s="290" t="e">
        <f>IF(ISERROR($AM20),VLOOKUP($AP20,Entf,19,FALSE),VLOOKUP($AP20,Entm,20,FALSE))</f>
        <v>#N/A</v>
      </c>
      <c r="BW20" s="291"/>
      <c r="BX20" s="291"/>
      <c r="BY20" s="292"/>
      <c r="BZ20" s="290" t="e">
        <f>IF(ISERROR($AM20),VLOOKUP($AP20,Entf,22,FALSE),VLOOKUP($AP20,Entm,23,FALSE))</f>
        <v>#N/A</v>
      </c>
      <c r="CA20" s="291"/>
      <c r="CB20" s="291"/>
      <c r="CC20" s="292"/>
      <c r="CF20" s="86"/>
      <c r="CG20" s="86"/>
      <c r="CH20" s="86"/>
      <c r="CI20" s="86"/>
      <c r="CK20"/>
      <c r="CL20"/>
      <c r="CM20"/>
      <c r="CN20"/>
    </row>
    <row r="21" spans="1:103" ht="13.5" customHeight="1" x14ac:dyDescent="0.2">
      <c r="A21" s="65" t="str">
        <f t="shared" si="7"/>
        <v/>
      </c>
      <c r="B21" s="65" t="str">
        <f t="shared" si="8"/>
        <v/>
      </c>
      <c r="C21" s="65" t="str">
        <f t="shared" si="9"/>
        <v/>
      </c>
      <c r="D21" s="74" t="str">
        <f t="shared" si="0"/>
        <v/>
      </c>
      <c r="E21" s="91">
        <f t="shared" si="1"/>
        <v>88</v>
      </c>
      <c r="F21" s="99">
        <f t="shared" si="10"/>
        <v>0</v>
      </c>
      <c r="G21" s="101"/>
      <c r="H21" s="102"/>
      <c r="I21" s="66">
        <f t="shared" si="17"/>
        <v>0</v>
      </c>
      <c r="J21" s="72">
        <f t="shared" si="11"/>
        <v>0</v>
      </c>
      <c r="K21" s="49">
        <f t="shared" si="12"/>
        <v>0</v>
      </c>
      <c r="L21" s="50">
        <f t="shared" si="13"/>
        <v>0</v>
      </c>
      <c r="M21" s="139"/>
      <c r="N21" s="53" t="str">
        <f t="shared" si="2"/>
        <v/>
      </c>
      <c r="O21" s="104"/>
      <c r="P21" s="139"/>
      <c r="Q21" s="53" t="str">
        <f t="shared" si="3"/>
        <v/>
      </c>
      <c r="R21" s="104"/>
      <c r="S21" s="139"/>
      <c r="T21" s="53" t="str">
        <f t="shared" si="20"/>
        <v/>
      </c>
      <c r="U21" s="104"/>
      <c r="V21" s="103"/>
      <c r="W21" s="53" t="str">
        <f t="shared" si="18"/>
        <v/>
      </c>
      <c r="X21" s="104"/>
      <c r="Y21" s="139"/>
      <c r="Z21" s="53" t="str">
        <f t="shared" si="19"/>
        <v/>
      </c>
      <c r="AA21" s="137"/>
      <c r="AB21" s="178" t="str">
        <f t="shared" si="14"/>
        <v>　　</v>
      </c>
      <c r="AC21" s="51"/>
      <c r="AD21" s="51">
        <v>12</v>
      </c>
      <c r="AE21" s="51"/>
      <c r="AF21" s="51"/>
      <c r="AG21" s="51"/>
      <c r="AH21" s="51">
        <v>12</v>
      </c>
      <c r="AI21" s="48">
        <f t="shared" si="15"/>
        <v>0</v>
      </c>
      <c r="AJ21" s="70"/>
      <c r="AK21" s="156">
        <f>種目コード!D15</f>
        <v>0</v>
      </c>
      <c r="AL21" s="52">
        <f t="shared" si="16"/>
        <v>0</v>
      </c>
      <c r="AP21" s="313"/>
      <c r="AQ21" s="314"/>
      <c r="AR21" s="313"/>
      <c r="AS21" s="316"/>
      <c r="AT21" s="314"/>
      <c r="AU21" s="293" t="e">
        <f>IF(ISERROR($AM20),VLOOKUP($AP20,Entf,7,FALSE),VLOOKUP($AP20,Entm,8,FALSE))</f>
        <v>#N/A</v>
      </c>
      <c r="AV21" s="294"/>
      <c r="AW21" s="294"/>
      <c r="AX21" s="294"/>
      <c r="AY21" s="294"/>
      <c r="AZ21" s="295"/>
      <c r="BA21" s="313"/>
      <c r="BB21" s="314"/>
      <c r="BC21" s="296" t="e">
        <f>IF(ISERROR($AM20),VLOOKUP($AP20,Entf,9,FALSE),VLOOKUP($AP20,Entm,10,FALSE))</f>
        <v>#N/A</v>
      </c>
      <c r="BD21" s="297"/>
      <c r="BE21" s="297"/>
      <c r="BF21" s="298"/>
      <c r="BG21" s="299" t="e">
        <f>IF(ISERROR($AM20),VLOOKUP($AP20,Entf,12,FALSE),VLOOKUP($AP20,Entm,13,FALSE))</f>
        <v>#N/A</v>
      </c>
      <c r="BH21" s="300"/>
      <c r="BI21" s="300"/>
      <c r="BJ21" s="300"/>
      <c r="BK21" s="301"/>
      <c r="BL21" s="299" t="e">
        <f>IF(ISERROR($AM20),VLOOKUP($AP20,Entf,15,FALSE),VLOOKUP($AP20,Entm,16,FALSE))</f>
        <v>#N/A</v>
      </c>
      <c r="BM21" s="300"/>
      <c r="BN21" s="300"/>
      <c r="BO21" s="300"/>
      <c r="BP21" s="301"/>
      <c r="BQ21" s="299" t="e">
        <f>IF(ISERROR($AM20),VLOOKUP($AP20,Entf,18,FALSE),VLOOKUP($AP20,Entm,19,FALSE))</f>
        <v>#N/A</v>
      </c>
      <c r="BR21" s="300"/>
      <c r="BS21" s="300"/>
      <c r="BT21" s="300"/>
      <c r="BU21" s="301"/>
      <c r="BV21" s="302" t="e">
        <f>IF(ISERROR($AM20),VLOOKUP($AP20,Entf,21,FALSE),VLOOKUP($AP20,Entm,22,FALSE))</f>
        <v>#N/A</v>
      </c>
      <c r="BW21" s="303"/>
      <c r="BX21" s="303"/>
      <c r="BY21" s="304"/>
      <c r="BZ21" s="302" t="e">
        <f>IF(ISERROR($AM20),VLOOKUP($AP20,Entf,24,FALSE),VLOOKUP($AP20,Entm,25,FALSE))</f>
        <v>#N/A</v>
      </c>
      <c r="CA21" s="303"/>
      <c r="CB21" s="303"/>
      <c r="CC21" s="304"/>
      <c r="CF21" s="86"/>
      <c r="CG21" s="86"/>
      <c r="CH21" s="86"/>
      <c r="CI21" s="86"/>
      <c r="CK21" s="382"/>
      <c r="CL21" s="382"/>
      <c r="CM21" s="382"/>
      <c r="CN21" s="382"/>
      <c r="CO21" s="382"/>
      <c r="CP21" s="382"/>
      <c r="CQ21" s="382"/>
      <c r="CR21" s="382"/>
      <c r="CS21" s="382"/>
      <c r="CT21" s="382"/>
      <c r="CU21" s="382"/>
      <c r="CV21" s="382"/>
      <c r="CW21" s="382"/>
      <c r="CX21" s="382"/>
      <c r="CY21" s="382"/>
    </row>
    <row r="22" spans="1:103" ht="13.5" customHeight="1" x14ac:dyDescent="0.2">
      <c r="A22" s="65" t="str">
        <f t="shared" si="7"/>
        <v/>
      </c>
      <c r="B22" s="65" t="str">
        <f t="shared" si="8"/>
        <v/>
      </c>
      <c r="C22" s="65" t="str">
        <f t="shared" si="9"/>
        <v/>
      </c>
      <c r="D22" s="74" t="str">
        <f t="shared" si="0"/>
        <v/>
      </c>
      <c r="E22" s="91">
        <f t="shared" si="1"/>
        <v>88</v>
      </c>
      <c r="F22" s="99">
        <f t="shared" si="10"/>
        <v>0</v>
      </c>
      <c r="G22" s="101"/>
      <c r="H22" s="102"/>
      <c r="I22" s="66">
        <f t="shared" si="17"/>
        <v>0</v>
      </c>
      <c r="J22" s="72">
        <f t="shared" si="11"/>
        <v>0</v>
      </c>
      <c r="K22" s="49">
        <f t="shared" si="12"/>
        <v>0</v>
      </c>
      <c r="L22" s="50">
        <f t="shared" si="13"/>
        <v>0</v>
      </c>
      <c r="M22" s="139"/>
      <c r="N22" s="53" t="str">
        <f t="shared" si="2"/>
        <v/>
      </c>
      <c r="O22" s="104"/>
      <c r="P22" s="139"/>
      <c r="Q22" s="53" t="str">
        <f t="shared" si="3"/>
        <v/>
      </c>
      <c r="R22" s="104"/>
      <c r="S22" s="139"/>
      <c r="T22" s="53" t="str">
        <f t="shared" si="20"/>
        <v/>
      </c>
      <c r="U22" s="104"/>
      <c r="V22" s="103"/>
      <c r="W22" s="53" t="str">
        <f t="shared" si="18"/>
        <v/>
      </c>
      <c r="X22" s="104"/>
      <c r="Y22" s="139"/>
      <c r="Z22" s="53" t="str">
        <f t="shared" si="19"/>
        <v/>
      </c>
      <c r="AA22" s="137"/>
      <c r="AB22" s="178" t="str">
        <f t="shared" si="14"/>
        <v>　　</v>
      </c>
      <c r="AC22" s="51"/>
      <c r="AD22" s="51">
        <v>13</v>
      </c>
      <c r="AE22" s="51"/>
      <c r="AF22" s="51"/>
      <c r="AG22" s="51"/>
      <c r="AH22" s="51">
        <v>13</v>
      </c>
      <c r="AI22" s="48">
        <f t="shared" si="15"/>
        <v>0</v>
      </c>
      <c r="AJ22" s="70"/>
      <c r="AK22" s="156">
        <f>種目コード!D16</f>
        <v>0</v>
      </c>
      <c r="AL22" s="52">
        <f t="shared" si="16"/>
        <v>0</v>
      </c>
      <c r="AM22" s="96" t="e">
        <f>VLOOKUP(1+AM20,$C$10:$C$97,1,FALSE)</f>
        <v>#N/A</v>
      </c>
      <c r="AN22" s="96" t="e">
        <f>IF(ISERROR(AM22),VLOOKUP(1+AN20,$D$10:$D$97,1,FALSE),0)</f>
        <v>#N/A</v>
      </c>
      <c r="AO22" s="96">
        <v>2</v>
      </c>
      <c r="AP22" s="311" t="e">
        <f>IF(ISERROR($AM22),VLOOKUP(AN22,Entf,3,FALSE),VLOOKUP(AM22,Entm,4,FALSE))</f>
        <v>#N/A</v>
      </c>
      <c r="AQ22" s="312"/>
      <c r="AR22" s="311" t="e">
        <f>IF(ISERROR($AM22),VLOOKUP($AP22,Entf,5,FALSE),VLOOKUP($AP22,Entm,6,FALSE))</f>
        <v>#N/A</v>
      </c>
      <c r="AS22" s="315"/>
      <c r="AT22" s="312"/>
      <c r="AU22" s="311" t="e">
        <f>IF(ISERROR($AM22),VLOOKUP($AP22,Entf,6,FALSE),VLOOKUP($AP22,Entm,7,FALSE))</f>
        <v>#N/A</v>
      </c>
      <c r="AV22" s="315"/>
      <c r="AW22" s="315"/>
      <c r="AX22" s="315"/>
      <c r="AY22" s="315"/>
      <c r="AZ22" s="312"/>
      <c r="BA22" s="311" t="str">
        <f>IF(ISERROR(AM22),IF(ISERROR(AN22),"","女"),"男")</f>
        <v/>
      </c>
      <c r="BB22" s="312"/>
      <c r="BC22" s="305"/>
      <c r="BD22" s="306"/>
      <c r="BE22" s="306"/>
      <c r="BF22" s="307"/>
      <c r="BG22" s="308" t="e">
        <f>IF(ISERROR($AM22),VLOOKUP($AP22,Entf,10,FALSE),VLOOKUP($AP22,Entm,11,FALSE))</f>
        <v>#N/A</v>
      </c>
      <c r="BH22" s="309"/>
      <c r="BI22" s="309"/>
      <c r="BJ22" s="309"/>
      <c r="BK22" s="310"/>
      <c r="BL22" s="308" t="e">
        <f>IF(ISERROR($AM22),VLOOKUP($AP22,Entf,13,FALSE),VLOOKUP($AP22,Entm,14,FALSE))</f>
        <v>#N/A</v>
      </c>
      <c r="BM22" s="309"/>
      <c r="BN22" s="309"/>
      <c r="BO22" s="309"/>
      <c r="BP22" s="310"/>
      <c r="BQ22" s="308" t="e">
        <f>IF(ISERROR($AM22),VLOOKUP($AP22,Entf,16,FALSE),VLOOKUP($AP22,Entm,17,FALSE))</f>
        <v>#N/A</v>
      </c>
      <c r="BR22" s="309"/>
      <c r="BS22" s="309"/>
      <c r="BT22" s="309"/>
      <c r="BU22" s="310"/>
      <c r="BV22" s="290" t="e">
        <f>IF(ISERROR($AM22),VLOOKUP($AP22,Entf,19,FALSE),VLOOKUP($AP22,Entm,20,FALSE))</f>
        <v>#N/A</v>
      </c>
      <c r="BW22" s="291"/>
      <c r="BX22" s="291"/>
      <c r="BY22" s="292"/>
      <c r="BZ22" s="290" t="e">
        <f>IF(ISERROR($AM22),VLOOKUP($AP22,Entf,22,FALSE),VLOOKUP($AP22,Entm,23,FALSE))</f>
        <v>#N/A</v>
      </c>
      <c r="CA22" s="291"/>
      <c r="CB22" s="291"/>
      <c r="CC22" s="292"/>
      <c r="CF22" s="86"/>
      <c r="CG22" s="86"/>
      <c r="CH22" s="86"/>
      <c r="CI22" s="86"/>
      <c r="CK22" s="382"/>
      <c r="CL22" s="382"/>
      <c r="CM22" s="382"/>
      <c r="CN22" s="382"/>
      <c r="CO22" s="382"/>
      <c r="CP22" s="382"/>
      <c r="CQ22" s="382"/>
      <c r="CR22" s="382"/>
      <c r="CS22" s="382"/>
      <c r="CT22" s="382"/>
      <c r="CU22" s="382"/>
      <c r="CV22" s="382"/>
      <c r="CW22" s="382"/>
      <c r="CX22" s="382"/>
      <c r="CY22" s="382"/>
    </row>
    <row r="23" spans="1:103" ht="13.5" customHeight="1" x14ac:dyDescent="0.2">
      <c r="A23" s="65" t="str">
        <f t="shared" si="7"/>
        <v/>
      </c>
      <c r="B23" s="65" t="str">
        <f t="shared" si="8"/>
        <v/>
      </c>
      <c r="C23" s="65" t="str">
        <f t="shared" si="9"/>
        <v/>
      </c>
      <c r="D23" s="74" t="str">
        <f t="shared" si="0"/>
        <v/>
      </c>
      <c r="E23" s="91">
        <f t="shared" si="1"/>
        <v>88</v>
      </c>
      <c r="F23" s="99">
        <f t="shared" si="10"/>
        <v>0</v>
      </c>
      <c r="G23" s="101"/>
      <c r="H23" s="102"/>
      <c r="I23" s="66">
        <f t="shared" si="17"/>
        <v>0</v>
      </c>
      <c r="J23" s="72">
        <f t="shared" si="11"/>
        <v>0</v>
      </c>
      <c r="K23" s="49">
        <f t="shared" si="12"/>
        <v>0</v>
      </c>
      <c r="L23" s="50">
        <f t="shared" si="13"/>
        <v>0</v>
      </c>
      <c r="M23" s="139"/>
      <c r="N23" s="53" t="str">
        <f t="shared" si="2"/>
        <v/>
      </c>
      <c r="O23" s="104"/>
      <c r="P23" s="139"/>
      <c r="Q23" s="53" t="str">
        <f t="shared" si="3"/>
        <v/>
      </c>
      <c r="R23" s="104"/>
      <c r="S23" s="139"/>
      <c r="T23" s="53" t="str">
        <f t="shared" si="20"/>
        <v/>
      </c>
      <c r="U23" s="104"/>
      <c r="V23" s="103"/>
      <c r="W23" s="53" t="str">
        <f t="shared" si="18"/>
        <v/>
      </c>
      <c r="X23" s="104"/>
      <c r="Y23" s="139"/>
      <c r="Z23" s="53" t="str">
        <f t="shared" si="19"/>
        <v/>
      </c>
      <c r="AA23" s="137"/>
      <c r="AB23" s="178" t="str">
        <f t="shared" si="14"/>
        <v>　　</v>
      </c>
      <c r="AC23" s="51"/>
      <c r="AD23" s="51">
        <v>14</v>
      </c>
      <c r="AE23" s="51"/>
      <c r="AF23" s="51"/>
      <c r="AG23" s="51"/>
      <c r="AH23" s="51">
        <v>14</v>
      </c>
      <c r="AI23" s="48">
        <f t="shared" si="15"/>
        <v>0</v>
      </c>
      <c r="AJ23" s="70"/>
      <c r="AK23" s="156">
        <f>種目コード!D17</f>
        <v>0</v>
      </c>
      <c r="AL23" s="52">
        <f t="shared" si="16"/>
        <v>0</v>
      </c>
      <c r="AP23" s="313"/>
      <c r="AQ23" s="314"/>
      <c r="AR23" s="313"/>
      <c r="AS23" s="316"/>
      <c r="AT23" s="314"/>
      <c r="AU23" s="293" t="e">
        <f>IF(ISERROR($AM22),VLOOKUP($AP22,Entf,7,FALSE),VLOOKUP($AP22,Entm,8,FALSE))</f>
        <v>#N/A</v>
      </c>
      <c r="AV23" s="294"/>
      <c r="AW23" s="294"/>
      <c r="AX23" s="294"/>
      <c r="AY23" s="294"/>
      <c r="AZ23" s="295"/>
      <c r="BA23" s="313"/>
      <c r="BB23" s="314"/>
      <c r="BC23" s="296" t="e">
        <f>IF(ISERROR($AM22),VLOOKUP($AP22,Entf,9,FALSE),VLOOKUP($AP22,Entm,10,FALSE))</f>
        <v>#N/A</v>
      </c>
      <c r="BD23" s="297"/>
      <c r="BE23" s="297"/>
      <c r="BF23" s="298"/>
      <c r="BG23" s="299" t="e">
        <f>IF(ISERROR($AM22),VLOOKUP($AP22,Entf,12,FALSE),VLOOKUP($AP22,Entm,13,FALSE))</f>
        <v>#N/A</v>
      </c>
      <c r="BH23" s="300"/>
      <c r="BI23" s="300"/>
      <c r="BJ23" s="300"/>
      <c r="BK23" s="301"/>
      <c r="BL23" s="299" t="e">
        <f>IF(ISERROR($AM22),VLOOKUP($AP22,Entf,15,FALSE),VLOOKUP($AP22,Entm,16,FALSE))</f>
        <v>#N/A</v>
      </c>
      <c r="BM23" s="300"/>
      <c r="BN23" s="300"/>
      <c r="BO23" s="300"/>
      <c r="BP23" s="301"/>
      <c r="BQ23" s="299" t="e">
        <f>IF(ISERROR($AM22),VLOOKUP($AP22,Entf,18,FALSE),VLOOKUP($AP22,Entm,19,FALSE))</f>
        <v>#N/A</v>
      </c>
      <c r="BR23" s="300"/>
      <c r="BS23" s="300"/>
      <c r="BT23" s="300"/>
      <c r="BU23" s="301"/>
      <c r="BV23" s="302" t="e">
        <f>IF(ISERROR($AM22),VLOOKUP($AP22,Entf,21,FALSE),VLOOKUP($AP22,Entm,22,FALSE))</f>
        <v>#N/A</v>
      </c>
      <c r="BW23" s="303"/>
      <c r="BX23" s="303"/>
      <c r="BY23" s="304"/>
      <c r="BZ23" s="302" t="e">
        <f>IF(ISERROR($AM22),VLOOKUP($AP22,Entf,24,FALSE),VLOOKUP($AP22,Entm,25,FALSE))</f>
        <v>#N/A</v>
      </c>
      <c r="CA23" s="303"/>
      <c r="CB23" s="303"/>
      <c r="CC23" s="304"/>
      <c r="CF23" s="86"/>
      <c r="CG23" s="86"/>
      <c r="CH23" s="86"/>
      <c r="CI23" s="86"/>
      <c r="CK23" s="382"/>
      <c r="CL23" s="382"/>
      <c r="CM23" s="382"/>
      <c r="CN23" s="382"/>
      <c r="CO23" s="382"/>
      <c r="CP23" s="382"/>
      <c r="CQ23" s="382"/>
      <c r="CR23" s="382"/>
      <c r="CS23" s="382"/>
      <c r="CT23" s="382"/>
      <c r="CU23" s="382"/>
      <c r="CV23" s="382"/>
      <c r="CW23" s="382"/>
      <c r="CX23" s="382"/>
      <c r="CY23" s="382"/>
    </row>
    <row r="24" spans="1:103" ht="13.5" customHeight="1" x14ac:dyDescent="0.2">
      <c r="A24" s="65" t="str">
        <f t="shared" si="7"/>
        <v/>
      </c>
      <c r="B24" s="65" t="str">
        <f t="shared" si="8"/>
        <v/>
      </c>
      <c r="C24" s="65" t="str">
        <f t="shared" si="9"/>
        <v/>
      </c>
      <c r="D24" s="74" t="str">
        <f t="shared" si="0"/>
        <v/>
      </c>
      <c r="E24" s="91">
        <f t="shared" si="1"/>
        <v>88</v>
      </c>
      <c r="F24" s="99">
        <f t="shared" si="10"/>
        <v>0</v>
      </c>
      <c r="G24" s="101"/>
      <c r="H24" s="102"/>
      <c r="I24" s="66">
        <f t="shared" si="17"/>
        <v>0</v>
      </c>
      <c r="J24" s="72">
        <f t="shared" si="11"/>
        <v>0</v>
      </c>
      <c r="K24" s="49">
        <f t="shared" si="12"/>
        <v>0</v>
      </c>
      <c r="L24" s="50">
        <f t="shared" si="13"/>
        <v>0</v>
      </c>
      <c r="M24" s="139"/>
      <c r="N24" s="53" t="str">
        <f t="shared" si="2"/>
        <v/>
      </c>
      <c r="O24" s="104"/>
      <c r="P24" s="139"/>
      <c r="Q24" s="53" t="str">
        <f t="shared" si="3"/>
        <v/>
      </c>
      <c r="R24" s="104"/>
      <c r="S24" s="139"/>
      <c r="T24" s="53" t="str">
        <f t="shared" si="20"/>
        <v/>
      </c>
      <c r="U24" s="104"/>
      <c r="V24" s="103"/>
      <c r="W24" s="53" t="str">
        <f t="shared" si="18"/>
        <v/>
      </c>
      <c r="X24" s="104"/>
      <c r="Y24" s="139"/>
      <c r="Z24" s="53" t="str">
        <f t="shared" si="19"/>
        <v/>
      </c>
      <c r="AA24" s="137"/>
      <c r="AB24" s="178" t="str">
        <f t="shared" si="14"/>
        <v>　　</v>
      </c>
      <c r="AC24" s="51"/>
      <c r="AD24" s="51">
        <v>15</v>
      </c>
      <c r="AE24" s="51"/>
      <c r="AF24" s="51"/>
      <c r="AG24" s="51"/>
      <c r="AH24" s="51">
        <v>15</v>
      </c>
      <c r="AI24" s="48">
        <f t="shared" si="15"/>
        <v>0</v>
      </c>
      <c r="AJ24" s="70"/>
      <c r="AK24" s="156">
        <f>種目コード!D18</f>
        <v>0</v>
      </c>
      <c r="AL24" s="52">
        <f t="shared" si="16"/>
        <v>0</v>
      </c>
      <c r="AM24" s="96" t="e">
        <f>VLOOKUP(1+AM22,$C$10:$C$97,1,FALSE)</f>
        <v>#N/A</v>
      </c>
      <c r="AN24" s="96" t="e">
        <f>IF(ISERROR(AM24),VLOOKUP(1+AN22,$D$10:$D$97,1,FALSE),0)</f>
        <v>#N/A</v>
      </c>
      <c r="AO24" s="96">
        <v>3</v>
      </c>
      <c r="AP24" s="311" t="e">
        <f>IF(ISERROR($AM24),VLOOKUP(AN24,Entf,3,FALSE),VLOOKUP(AM24,Entm,4,FALSE))</f>
        <v>#N/A</v>
      </c>
      <c r="AQ24" s="312"/>
      <c r="AR24" s="311" t="e">
        <f>IF(ISERROR($AM24),VLOOKUP($AP24,Entf,5,FALSE),VLOOKUP($AP24,Entm,6,FALSE))</f>
        <v>#N/A</v>
      </c>
      <c r="AS24" s="315"/>
      <c r="AT24" s="312"/>
      <c r="AU24" s="311" t="e">
        <f>IF(ISERROR($AM24),VLOOKUP($AP24,Entf,6,FALSE),VLOOKUP($AP24,Entm,7,FALSE))</f>
        <v>#N/A</v>
      </c>
      <c r="AV24" s="315"/>
      <c r="AW24" s="315"/>
      <c r="AX24" s="315"/>
      <c r="AY24" s="315"/>
      <c r="AZ24" s="312"/>
      <c r="BA24" s="311" t="str">
        <f>IF(ISERROR(AM24),IF(ISERROR(AN24),"","女"),"男")</f>
        <v/>
      </c>
      <c r="BB24" s="312"/>
      <c r="BC24" s="305"/>
      <c r="BD24" s="306"/>
      <c r="BE24" s="306"/>
      <c r="BF24" s="307"/>
      <c r="BG24" s="308" t="e">
        <f>IF(ISERROR($AM24),VLOOKUP($AP24,Entf,10,FALSE),VLOOKUP($AP24,Entm,11,FALSE))</f>
        <v>#N/A</v>
      </c>
      <c r="BH24" s="309"/>
      <c r="BI24" s="309"/>
      <c r="BJ24" s="309"/>
      <c r="BK24" s="310"/>
      <c r="BL24" s="308" t="e">
        <f>IF(ISERROR($AM24),VLOOKUP($AP24,Entf,13,FALSE),VLOOKUP($AP24,Entm,14,FALSE))</f>
        <v>#N/A</v>
      </c>
      <c r="BM24" s="309"/>
      <c r="BN24" s="309"/>
      <c r="BO24" s="309"/>
      <c r="BP24" s="310"/>
      <c r="BQ24" s="308" t="e">
        <f>IF(ISERROR($AM24),VLOOKUP($AP24,Entf,16,FALSE),VLOOKUP($AP24,Entm,17,FALSE))</f>
        <v>#N/A</v>
      </c>
      <c r="BR24" s="309"/>
      <c r="BS24" s="309"/>
      <c r="BT24" s="309"/>
      <c r="BU24" s="310"/>
      <c r="BV24" s="290" t="e">
        <f>IF(ISERROR($AM24),VLOOKUP($AP24,Entf,19,FALSE),VLOOKUP($AP24,Entm,20,FALSE))</f>
        <v>#N/A</v>
      </c>
      <c r="BW24" s="291"/>
      <c r="BX24" s="291"/>
      <c r="BY24" s="292"/>
      <c r="BZ24" s="290" t="e">
        <f>IF(ISERROR($AM24),VLOOKUP($AP24,Entf,22,FALSE),VLOOKUP($AP24,Entm,23,FALSE))</f>
        <v>#N/A</v>
      </c>
      <c r="CA24" s="291"/>
      <c r="CB24" s="291"/>
      <c r="CC24" s="292"/>
      <c r="CF24" s="86"/>
      <c r="CG24" s="86"/>
      <c r="CH24" s="86"/>
      <c r="CI24" s="86"/>
      <c r="CK24" s="382"/>
      <c r="CL24" s="382"/>
      <c r="CM24" s="382"/>
      <c r="CN24" s="382"/>
      <c r="CO24" s="382"/>
      <c r="CP24" s="382"/>
      <c r="CQ24" s="382"/>
      <c r="CR24" s="382"/>
      <c r="CS24" s="382"/>
      <c r="CT24" s="382"/>
      <c r="CU24" s="382"/>
      <c r="CV24" s="382"/>
      <c r="CW24" s="382"/>
      <c r="CX24" s="382"/>
      <c r="CY24" s="382"/>
    </row>
    <row r="25" spans="1:103" ht="13.5" customHeight="1" x14ac:dyDescent="0.2">
      <c r="A25" s="65" t="str">
        <f t="shared" si="7"/>
        <v/>
      </c>
      <c r="B25" s="65" t="str">
        <f t="shared" si="8"/>
        <v/>
      </c>
      <c r="C25" s="65" t="str">
        <f t="shared" si="9"/>
        <v/>
      </c>
      <c r="D25" s="74" t="str">
        <f t="shared" si="0"/>
        <v/>
      </c>
      <c r="E25" s="91">
        <f t="shared" si="1"/>
        <v>88</v>
      </c>
      <c r="F25" s="99">
        <f t="shared" si="10"/>
        <v>0</v>
      </c>
      <c r="G25" s="101"/>
      <c r="H25" s="102"/>
      <c r="I25" s="66">
        <f t="shared" si="17"/>
        <v>0</v>
      </c>
      <c r="J25" s="72">
        <f t="shared" si="11"/>
        <v>0</v>
      </c>
      <c r="K25" s="49">
        <f t="shared" si="12"/>
        <v>0</v>
      </c>
      <c r="L25" s="50">
        <f t="shared" si="13"/>
        <v>0</v>
      </c>
      <c r="M25" s="139"/>
      <c r="N25" s="53" t="str">
        <f t="shared" si="2"/>
        <v/>
      </c>
      <c r="O25" s="104"/>
      <c r="P25" s="139"/>
      <c r="Q25" s="53" t="str">
        <f t="shared" si="3"/>
        <v/>
      </c>
      <c r="R25" s="104"/>
      <c r="S25" s="139"/>
      <c r="T25" s="53" t="str">
        <f t="shared" si="20"/>
        <v/>
      </c>
      <c r="U25" s="104"/>
      <c r="V25" s="103"/>
      <c r="W25" s="53" t="str">
        <f t="shared" si="18"/>
        <v/>
      </c>
      <c r="X25" s="104"/>
      <c r="Y25" s="139"/>
      <c r="Z25" s="53" t="str">
        <f t="shared" si="19"/>
        <v/>
      </c>
      <c r="AA25" s="137"/>
      <c r="AB25" s="178" t="str">
        <f t="shared" si="14"/>
        <v>　　</v>
      </c>
      <c r="AC25" s="51"/>
      <c r="AD25" s="51">
        <v>16</v>
      </c>
      <c r="AE25" s="51"/>
      <c r="AF25" s="51"/>
      <c r="AG25" s="51"/>
      <c r="AH25" s="51">
        <v>16</v>
      </c>
      <c r="AI25" s="48">
        <f t="shared" si="15"/>
        <v>0</v>
      </c>
      <c r="AJ25" s="70"/>
      <c r="AK25" s="156">
        <f>種目コード!D19</f>
        <v>0</v>
      </c>
      <c r="AL25" s="52">
        <f>COUNTIF($N$10:$U$97,VLOOKUP(AK25,種目男１,2,FALSE)&amp;"1")</f>
        <v>0</v>
      </c>
      <c r="AP25" s="313"/>
      <c r="AQ25" s="314"/>
      <c r="AR25" s="313"/>
      <c r="AS25" s="316"/>
      <c r="AT25" s="314"/>
      <c r="AU25" s="293" t="e">
        <f>IF(ISERROR($AM24),VLOOKUP($AP24,Entf,7,FALSE),VLOOKUP($AP24,Entm,8,FALSE))</f>
        <v>#N/A</v>
      </c>
      <c r="AV25" s="294"/>
      <c r="AW25" s="294"/>
      <c r="AX25" s="294"/>
      <c r="AY25" s="294"/>
      <c r="AZ25" s="295"/>
      <c r="BA25" s="313"/>
      <c r="BB25" s="314"/>
      <c r="BC25" s="296" t="e">
        <f>IF(ISERROR($AM24),VLOOKUP($AP24,Entf,9,FALSE),VLOOKUP($AP24,Entm,10,FALSE))</f>
        <v>#N/A</v>
      </c>
      <c r="BD25" s="297"/>
      <c r="BE25" s="297"/>
      <c r="BF25" s="298"/>
      <c r="BG25" s="299" t="e">
        <f>IF(ISERROR($AM24),VLOOKUP($AP24,Entf,12,FALSE),VLOOKUP($AP24,Entm,13,FALSE))</f>
        <v>#N/A</v>
      </c>
      <c r="BH25" s="300"/>
      <c r="BI25" s="300"/>
      <c r="BJ25" s="300"/>
      <c r="BK25" s="301"/>
      <c r="BL25" s="299" t="e">
        <f>IF(ISERROR($AM24),VLOOKUP($AP24,Entf,15,FALSE),VLOOKUP($AP24,Entm,16,FALSE))</f>
        <v>#N/A</v>
      </c>
      <c r="BM25" s="300"/>
      <c r="BN25" s="300"/>
      <c r="BO25" s="300"/>
      <c r="BP25" s="301"/>
      <c r="BQ25" s="299" t="e">
        <f>IF(ISERROR($AM24),VLOOKUP($AP24,Entf,18,FALSE),VLOOKUP($AP24,Entm,19,FALSE))</f>
        <v>#N/A</v>
      </c>
      <c r="BR25" s="300"/>
      <c r="BS25" s="300"/>
      <c r="BT25" s="300"/>
      <c r="BU25" s="301"/>
      <c r="BV25" s="302" t="e">
        <f>IF(ISERROR($AM24),VLOOKUP($AP24,Entf,21,FALSE),VLOOKUP($AP24,Entm,22,FALSE))</f>
        <v>#N/A</v>
      </c>
      <c r="BW25" s="303"/>
      <c r="BX25" s="303"/>
      <c r="BY25" s="304"/>
      <c r="BZ25" s="302" t="e">
        <f>IF(ISERROR($AM24),VLOOKUP($AP24,Entf,24,FALSE),VLOOKUP($AP24,Entm,25,FALSE))</f>
        <v>#N/A</v>
      </c>
      <c r="CA25" s="303"/>
      <c r="CB25" s="303"/>
      <c r="CC25" s="304"/>
      <c r="CF25" s="86"/>
      <c r="CG25" s="86"/>
      <c r="CH25" s="86"/>
      <c r="CI25" s="86"/>
      <c r="CK25"/>
      <c r="CL25"/>
      <c r="CM25"/>
      <c r="CN25"/>
    </row>
    <row r="26" spans="1:103" ht="13.5" customHeight="1" x14ac:dyDescent="0.2">
      <c r="A26" s="65" t="str">
        <f t="shared" si="7"/>
        <v/>
      </c>
      <c r="B26" s="65" t="str">
        <f t="shared" si="8"/>
        <v/>
      </c>
      <c r="C26" s="65" t="str">
        <f t="shared" si="9"/>
        <v/>
      </c>
      <c r="D26" s="74" t="str">
        <f t="shared" si="0"/>
        <v/>
      </c>
      <c r="E26" s="91">
        <f t="shared" si="1"/>
        <v>88</v>
      </c>
      <c r="F26" s="99">
        <f t="shared" si="10"/>
        <v>0</v>
      </c>
      <c r="G26" s="101"/>
      <c r="H26" s="102"/>
      <c r="I26" s="66">
        <f t="shared" si="17"/>
        <v>0</v>
      </c>
      <c r="J26" s="72">
        <f t="shared" si="11"/>
        <v>0</v>
      </c>
      <c r="K26" s="49">
        <f t="shared" si="12"/>
        <v>0</v>
      </c>
      <c r="L26" s="50">
        <f t="shared" si="13"/>
        <v>0</v>
      </c>
      <c r="M26" s="139"/>
      <c r="N26" s="53" t="str">
        <f t="shared" si="2"/>
        <v/>
      </c>
      <c r="O26" s="104"/>
      <c r="P26" s="139"/>
      <c r="Q26" s="53" t="str">
        <f t="shared" si="3"/>
        <v/>
      </c>
      <c r="R26" s="104"/>
      <c r="S26" s="139"/>
      <c r="T26" s="53" t="str">
        <f t="shared" si="20"/>
        <v/>
      </c>
      <c r="U26" s="104"/>
      <c r="V26" s="103"/>
      <c r="W26" s="53" t="str">
        <f t="shared" si="18"/>
        <v/>
      </c>
      <c r="X26" s="104"/>
      <c r="Y26" s="139"/>
      <c r="Z26" s="53" t="str">
        <f t="shared" si="19"/>
        <v/>
      </c>
      <c r="AA26" s="137"/>
      <c r="AB26" s="178" t="str">
        <f t="shared" si="14"/>
        <v>　　</v>
      </c>
      <c r="AC26" s="51"/>
      <c r="AD26" s="51">
        <v>17</v>
      </c>
      <c r="AE26" s="51"/>
      <c r="AF26" s="51"/>
      <c r="AG26" s="51"/>
      <c r="AH26" s="51">
        <v>17</v>
      </c>
      <c r="AI26" s="48">
        <f t="shared" si="15"/>
        <v>0</v>
      </c>
      <c r="AJ26" s="70"/>
      <c r="AK26" s="156">
        <f>種目コード!D20</f>
        <v>0</v>
      </c>
      <c r="AL26" s="52">
        <f>COUNTIF($N$10:$U$97,VLOOKUP(AK26,種目男１,2,FALSE)&amp;"1")</f>
        <v>0</v>
      </c>
      <c r="AM26" s="96" t="e">
        <f>VLOOKUP(1+AM24,$C$10:$C$97,1,FALSE)</f>
        <v>#N/A</v>
      </c>
      <c r="AN26" s="96" t="e">
        <f>IF(ISERROR(AM26),VLOOKUP(1+AN24,$D$10:$D$97,1,FALSE),0)</f>
        <v>#N/A</v>
      </c>
      <c r="AO26" s="96">
        <v>4</v>
      </c>
      <c r="AP26" s="311" t="e">
        <f>IF(ISERROR($AM26),VLOOKUP(AN26,Entf,3,FALSE),VLOOKUP(AM26,Entm,4,FALSE))</f>
        <v>#N/A</v>
      </c>
      <c r="AQ26" s="312"/>
      <c r="AR26" s="311" t="e">
        <f>IF(ISERROR($AM26),VLOOKUP($AP26,Entf,5,FALSE),VLOOKUP($AP26,Entm,6,FALSE))</f>
        <v>#N/A</v>
      </c>
      <c r="AS26" s="315"/>
      <c r="AT26" s="312"/>
      <c r="AU26" s="311" t="e">
        <f>IF(ISERROR($AM26),VLOOKUP($AP26,Entf,6,FALSE),VLOOKUP($AP26,Entm,7,FALSE))</f>
        <v>#N/A</v>
      </c>
      <c r="AV26" s="315"/>
      <c r="AW26" s="315"/>
      <c r="AX26" s="315"/>
      <c r="AY26" s="315"/>
      <c r="AZ26" s="312"/>
      <c r="BA26" s="311" t="str">
        <f>IF(ISERROR(AM26),IF(ISERROR(AN26),"","女"),"男")</f>
        <v/>
      </c>
      <c r="BB26" s="312"/>
      <c r="BC26" s="305"/>
      <c r="BD26" s="306"/>
      <c r="BE26" s="306"/>
      <c r="BF26" s="307"/>
      <c r="BG26" s="308" t="e">
        <f>IF(ISERROR($AM26),VLOOKUP($AP26,Entf,10,FALSE),VLOOKUP($AP26,Entm,11,FALSE))</f>
        <v>#N/A</v>
      </c>
      <c r="BH26" s="309"/>
      <c r="BI26" s="309"/>
      <c r="BJ26" s="309"/>
      <c r="BK26" s="310"/>
      <c r="BL26" s="308" t="e">
        <f>IF(ISERROR($AM26),VLOOKUP($AP26,Entf,13,FALSE),VLOOKUP($AP26,Entm,14,FALSE))</f>
        <v>#N/A</v>
      </c>
      <c r="BM26" s="309"/>
      <c r="BN26" s="309"/>
      <c r="BO26" s="309"/>
      <c r="BP26" s="310"/>
      <c r="BQ26" s="308" t="e">
        <f>IF(ISERROR($AM26),VLOOKUP($AP26,Entf,16,FALSE),VLOOKUP($AP26,Entm,17,FALSE))</f>
        <v>#N/A</v>
      </c>
      <c r="BR26" s="309"/>
      <c r="BS26" s="309"/>
      <c r="BT26" s="309"/>
      <c r="BU26" s="310"/>
      <c r="BV26" s="290" t="e">
        <f>IF(ISERROR($AM26),VLOOKUP($AP26,Entf,19,FALSE),VLOOKUP($AP26,Entm,20,FALSE))</f>
        <v>#N/A</v>
      </c>
      <c r="BW26" s="291"/>
      <c r="BX26" s="291"/>
      <c r="BY26" s="292"/>
      <c r="BZ26" s="290" t="e">
        <f>IF(ISERROR($AM26),VLOOKUP($AP26,Entf,22,FALSE),VLOOKUP($AP26,Entm,23,FALSE))</f>
        <v>#N/A</v>
      </c>
      <c r="CA26" s="291"/>
      <c r="CB26" s="291"/>
      <c r="CC26" s="292"/>
      <c r="CF26" s="86"/>
      <c r="CG26" s="86"/>
      <c r="CH26" s="86"/>
      <c r="CI26" s="86"/>
      <c r="CK26"/>
      <c r="CL26"/>
      <c r="CM26"/>
      <c r="CN26"/>
    </row>
    <row r="27" spans="1:103" ht="13.5" customHeight="1" x14ac:dyDescent="0.2">
      <c r="A27" s="65" t="str">
        <f t="shared" si="7"/>
        <v/>
      </c>
      <c r="B27" s="65" t="str">
        <f t="shared" si="8"/>
        <v/>
      </c>
      <c r="C27" s="65" t="str">
        <f t="shared" si="9"/>
        <v/>
      </c>
      <c r="D27" s="74" t="str">
        <f t="shared" si="0"/>
        <v/>
      </c>
      <c r="E27" s="91">
        <f t="shared" si="1"/>
        <v>88</v>
      </c>
      <c r="F27" s="99">
        <f t="shared" si="10"/>
        <v>0</v>
      </c>
      <c r="G27" s="101"/>
      <c r="H27" s="102"/>
      <c r="I27" s="66">
        <f t="shared" si="17"/>
        <v>0</v>
      </c>
      <c r="J27" s="72">
        <f t="shared" si="11"/>
        <v>0</v>
      </c>
      <c r="K27" s="49">
        <f t="shared" si="12"/>
        <v>0</v>
      </c>
      <c r="L27" s="50">
        <f t="shared" si="13"/>
        <v>0</v>
      </c>
      <c r="M27" s="139"/>
      <c r="N27" s="53" t="str">
        <f t="shared" si="2"/>
        <v/>
      </c>
      <c r="O27" s="104"/>
      <c r="P27" s="139"/>
      <c r="Q27" s="53" t="str">
        <f t="shared" si="3"/>
        <v/>
      </c>
      <c r="R27" s="104"/>
      <c r="S27" s="139"/>
      <c r="T27" s="53" t="str">
        <f t="shared" si="20"/>
        <v/>
      </c>
      <c r="U27" s="104"/>
      <c r="V27" s="103"/>
      <c r="W27" s="53" t="str">
        <f t="shared" si="18"/>
        <v/>
      </c>
      <c r="X27" s="104"/>
      <c r="Y27" s="139"/>
      <c r="Z27" s="53" t="str">
        <f t="shared" si="19"/>
        <v/>
      </c>
      <c r="AA27" s="137"/>
      <c r="AB27" s="178" t="str">
        <f t="shared" si="14"/>
        <v>　　</v>
      </c>
      <c r="AC27" s="51"/>
      <c r="AD27" s="51">
        <v>18</v>
      </c>
      <c r="AE27" s="51"/>
      <c r="AF27" s="51"/>
      <c r="AG27" s="51"/>
      <c r="AH27" s="51">
        <v>18</v>
      </c>
      <c r="AI27" s="48">
        <f t="shared" si="15"/>
        <v>0</v>
      </c>
      <c r="AJ27" s="70"/>
      <c r="AK27" s="156">
        <f>種目コード!D21</f>
        <v>0</v>
      </c>
      <c r="AL27" s="52">
        <f>COUNTIF($N$10:$U$97,VLOOKUP(AK27,種目男１,2,FALSE)&amp;"1")</f>
        <v>0</v>
      </c>
      <c r="AP27" s="313"/>
      <c r="AQ27" s="314"/>
      <c r="AR27" s="313"/>
      <c r="AS27" s="316"/>
      <c r="AT27" s="314"/>
      <c r="AU27" s="293" t="e">
        <f>IF(ISERROR($AM26),VLOOKUP($AP26,Entf,7,FALSE),VLOOKUP($AP26,Entm,8,FALSE))</f>
        <v>#N/A</v>
      </c>
      <c r="AV27" s="294"/>
      <c r="AW27" s="294"/>
      <c r="AX27" s="294"/>
      <c r="AY27" s="294"/>
      <c r="AZ27" s="295"/>
      <c r="BA27" s="313"/>
      <c r="BB27" s="314"/>
      <c r="BC27" s="296" t="e">
        <f>IF(ISERROR($AM26),VLOOKUP($AP26,Entf,9,FALSE),VLOOKUP($AP26,Entm,10,FALSE))</f>
        <v>#N/A</v>
      </c>
      <c r="BD27" s="297"/>
      <c r="BE27" s="297"/>
      <c r="BF27" s="298"/>
      <c r="BG27" s="299" t="e">
        <f>IF(ISERROR($AM26),VLOOKUP($AP26,Entf,12,FALSE),VLOOKUP($AP26,Entm,13,FALSE))</f>
        <v>#N/A</v>
      </c>
      <c r="BH27" s="300"/>
      <c r="BI27" s="300"/>
      <c r="BJ27" s="300"/>
      <c r="BK27" s="301"/>
      <c r="BL27" s="299" t="e">
        <f>IF(ISERROR($AM26),VLOOKUP($AP26,Entf,15,FALSE),VLOOKUP($AP26,Entm,16,FALSE))</f>
        <v>#N/A</v>
      </c>
      <c r="BM27" s="300"/>
      <c r="BN27" s="300"/>
      <c r="BO27" s="300"/>
      <c r="BP27" s="301"/>
      <c r="BQ27" s="299" t="e">
        <f>IF(ISERROR($AM26),VLOOKUP($AP26,Entf,18,FALSE),VLOOKUP($AP26,Entm,19,FALSE))</f>
        <v>#N/A</v>
      </c>
      <c r="BR27" s="300"/>
      <c r="BS27" s="300"/>
      <c r="BT27" s="300"/>
      <c r="BU27" s="301"/>
      <c r="BV27" s="302" t="e">
        <f>IF(ISERROR($AM26),VLOOKUP($AP26,Entf,21,FALSE),VLOOKUP($AP26,Entm,22,FALSE))</f>
        <v>#N/A</v>
      </c>
      <c r="BW27" s="303"/>
      <c r="BX27" s="303"/>
      <c r="BY27" s="304"/>
      <c r="BZ27" s="302" t="e">
        <f>IF(ISERROR($AM26),VLOOKUP($AP26,Entf,24,FALSE),VLOOKUP($AP26,Entm,25,FALSE))</f>
        <v>#N/A</v>
      </c>
      <c r="CA27" s="303"/>
      <c r="CB27" s="303"/>
      <c r="CC27" s="304"/>
      <c r="CF27" s="86"/>
      <c r="CG27" s="86"/>
      <c r="CH27" s="86"/>
      <c r="CI27" s="86"/>
      <c r="CK27"/>
      <c r="CL27"/>
      <c r="CM27"/>
      <c r="CN27"/>
    </row>
    <row r="28" spans="1:103" ht="13.5" customHeight="1" x14ac:dyDescent="0.2">
      <c r="A28" s="65" t="str">
        <f t="shared" si="7"/>
        <v/>
      </c>
      <c r="B28" s="65" t="str">
        <f t="shared" si="8"/>
        <v/>
      </c>
      <c r="C28" s="65" t="str">
        <f t="shared" si="9"/>
        <v/>
      </c>
      <c r="D28" s="74" t="str">
        <f t="shared" si="0"/>
        <v/>
      </c>
      <c r="E28" s="91">
        <f t="shared" si="1"/>
        <v>88</v>
      </c>
      <c r="F28" s="99">
        <f t="shared" si="10"/>
        <v>0</v>
      </c>
      <c r="G28" s="101"/>
      <c r="H28" s="102"/>
      <c r="I28" s="66">
        <f t="shared" si="17"/>
        <v>0</v>
      </c>
      <c r="J28" s="72">
        <f t="shared" si="11"/>
        <v>0</v>
      </c>
      <c r="K28" s="49">
        <f t="shared" si="12"/>
        <v>0</v>
      </c>
      <c r="L28" s="50">
        <f t="shared" si="13"/>
        <v>0</v>
      </c>
      <c r="M28" s="139"/>
      <c r="N28" s="53" t="str">
        <f t="shared" si="2"/>
        <v/>
      </c>
      <c r="O28" s="104"/>
      <c r="P28" s="139"/>
      <c r="Q28" s="53" t="str">
        <f t="shared" si="3"/>
        <v/>
      </c>
      <c r="R28" s="104"/>
      <c r="S28" s="139"/>
      <c r="T28" s="53" t="str">
        <f t="shared" si="20"/>
        <v/>
      </c>
      <c r="U28" s="104"/>
      <c r="V28" s="103"/>
      <c r="W28" s="53" t="str">
        <f t="shared" si="18"/>
        <v/>
      </c>
      <c r="X28" s="104"/>
      <c r="Y28" s="139"/>
      <c r="Z28" s="53" t="str">
        <f t="shared" si="19"/>
        <v/>
      </c>
      <c r="AA28" s="137"/>
      <c r="AB28" s="178" t="str">
        <f t="shared" si="14"/>
        <v>　　</v>
      </c>
      <c r="AC28" s="51"/>
      <c r="AD28" s="51">
        <v>19</v>
      </c>
      <c r="AE28" s="51"/>
      <c r="AF28" s="51"/>
      <c r="AG28" s="51"/>
      <c r="AH28" s="51">
        <v>19</v>
      </c>
      <c r="AI28" s="48">
        <f t="shared" si="15"/>
        <v>0</v>
      </c>
      <c r="AJ28" s="70"/>
      <c r="AK28" s="156">
        <f>種目コード!D22</f>
        <v>0</v>
      </c>
      <c r="AL28" s="52">
        <f>COUNTIF($N$10:$U$97,VLOOKUP(AK28,種目男１,2,FALSE)&amp;"1")</f>
        <v>0</v>
      </c>
      <c r="AM28" s="96" t="e">
        <f>VLOOKUP(1+AM26,$C$10:$C$97,1,FALSE)</f>
        <v>#N/A</v>
      </c>
      <c r="AN28" s="96" t="e">
        <f>IF(ISERROR(AM28),VLOOKUP(1+AN26,$D$10:$D$97,1,FALSE),0)</f>
        <v>#N/A</v>
      </c>
      <c r="AO28" s="96">
        <v>5</v>
      </c>
      <c r="AP28" s="311" t="e">
        <f>IF(ISERROR($AM28),VLOOKUP(AN28,Entf,3,FALSE),VLOOKUP(AM28,Entm,4,FALSE))</f>
        <v>#N/A</v>
      </c>
      <c r="AQ28" s="312"/>
      <c r="AR28" s="311" t="e">
        <f>IF(ISERROR($AM28),VLOOKUP($AP28,Entf,5,FALSE),VLOOKUP($AP28,Entm,6,FALSE))</f>
        <v>#N/A</v>
      </c>
      <c r="AS28" s="315"/>
      <c r="AT28" s="312"/>
      <c r="AU28" s="311" t="e">
        <f>IF(ISERROR($AM28),VLOOKUP($AP28,Entf,6,FALSE),VLOOKUP($AP28,Entm,7,FALSE))</f>
        <v>#N/A</v>
      </c>
      <c r="AV28" s="315"/>
      <c r="AW28" s="315"/>
      <c r="AX28" s="315"/>
      <c r="AY28" s="315"/>
      <c r="AZ28" s="312"/>
      <c r="BA28" s="311" t="str">
        <f>IF(ISERROR(AM28),IF(ISERROR(AN28),"","女"),"男")</f>
        <v/>
      </c>
      <c r="BB28" s="312"/>
      <c r="BC28" s="305"/>
      <c r="BD28" s="306"/>
      <c r="BE28" s="306"/>
      <c r="BF28" s="307"/>
      <c r="BG28" s="308" t="e">
        <f>IF(ISERROR($AM28),VLOOKUP($AP28,Entf,10,FALSE),VLOOKUP($AP28,Entm,11,FALSE))</f>
        <v>#N/A</v>
      </c>
      <c r="BH28" s="309"/>
      <c r="BI28" s="309"/>
      <c r="BJ28" s="309"/>
      <c r="BK28" s="310"/>
      <c r="BL28" s="308" t="e">
        <f>IF(ISERROR($AM28),VLOOKUP($AP28,Entf,13,FALSE),VLOOKUP($AP28,Entm,14,FALSE))</f>
        <v>#N/A</v>
      </c>
      <c r="BM28" s="309"/>
      <c r="BN28" s="309"/>
      <c r="BO28" s="309"/>
      <c r="BP28" s="310"/>
      <c r="BQ28" s="308" t="e">
        <f>IF(ISERROR($AM28),VLOOKUP($AP28,Entf,16,FALSE),VLOOKUP($AP28,Entm,17,FALSE))</f>
        <v>#N/A</v>
      </c>
      <c r="BR28" s="309"/>
      <c r="BS28" s="309"/>
      <c r="BT28" s="309"/>
      <c r="BU28" s="310"/>
      <c r="BV28" s="290" t="e">
        <f>IF(ISERROR($AM28),VLOOKUP($AP28,Entf,19,FALSE),VLOOKUP($AP28,Entm,20,FALSE))</f>
        <v>#N/A</v>
      </c>
      <c r="BW28" s="291"/>
      <c r="BX28" s="291"/>
      <c r="BY28" s="292"/>
      <c r="BZ28" s="290" t="e">
        <f>IF(ISERROR($AM28),VLOOKUP($AP28,Entf,22,FALSE),VLOOKUP($AP28,Entm,23,FALSE))</f>
        <v>#N/A</v>
      </c>
      <c r="CA28" s="291"/>
      <c r="CB28" s="291"/>
      <c r="CC28" s="292"/>
      <c r="CF28" s="86"/>
      <c r="CG28" s="86"/>
      <c r="CH28" s="86"/>
      <c r="CI28" s="86"/>
      <c r="CK28"/>
      <c r="CL28"/>
      <c r="CM28"/>
      <c r="CN28"/>
    </row>
    <row r="29" spans="1:103" ht="13.5" customHeight="1" thickBot="1" x14ac:dyDescent="0.25">
      <c r="A29" s="65" t="str">
        <f t="shared" si="7"/>
        <v/>
      </c>
      <c r="B29" s="65" t="str">
        <f t="shared" si="8"/>
        <v/>
      </c>
      <c r="C29" s="65" t="str">
        <f t="shared" si="9"/>
        <v/>
      </c>
      <c r="D29" s="74" t="str">
        <f t="shared" si="0"/>
        <v/>
      </c>
      <c r="E29" s="91">
        <f t="shared" si="1"/>
        <v>88</v>
      </c>
      <c r="F29" s="99">
        <f t="shared" si="10"/>
        <v>0</v>
      </c>
      <c r="G29" s="101"/>
      <c r="H29" s="102"/>
      <c r="I29" s="66">
        <f t="shared" si="17"/>
        <v>0</v>
      </c>
      <c r="J29" s="72">
        <f t="shared" si="11"/>
        <v>0</v>
      </c>
      <c r="K29" s="49">
        <f t="shared" si="12"/>
        <v>0</v>
      </c>
      <c r="L29" s="50">
        <f t="shared" si="13"/>
        <v>0</v>
      </c>
      <c r="M29" s="139"/>
      <c r="N29" s="53" t="str">
        <f t="shared" si="2"/>
        <v/>
      </c>
      <c r="O29" s="104"/>
      <c r="P29" s="139"/>
      <c r="Q29" s="53" t="str">
        <f t="shared" si="3"/>
        <v/>
      </c>
      <c r="R29" s="104"/>
      <c r="S29" s="139"/>
      <c r="T29" s="53" t="str">
        <f t="shared" si="20"/>
        <v/>
      </c>
      <c r="U29" s="104"/>
      <c r="V29" s="103"/>
      <c r="W29" s="53" t="str">
        <f t="shared" si="18"/>
        <v/>
      </c>
      <c r="X29" s="104"/>
      <c r="Y29" s="139"/>
      <c r="Z29" s="53" t="str">
        <f t="shared" si="19"/>
        <v/>
      </c>
      <c r="AA29" s="137"/>
      <c r="AB29" s="178" t="str">
        <f t="shared" si="14"/>
        <v>　　</v>
      </c>
      <c r="AD29" s="51">
        <v>20</v>
      </c>
      <c r="AE29" s="51"/>
      <c r="AF29" s="51"/>
      <c r="AG29" s="51"/>
      <c r="AH29" s="51">
        <v>20</v>
      </c>
      <c r="AI29" s="48">
        <f t="shared" si="15"/>
        <v>0</v>
      </c>
      <c r="AJ29" s="70"/>
      <c r="AK29" s="95" t="s">
        <v>150</v>
      </c>
      <c r="AL29" s="82">
        <f>SUM(AL11:AL28)</f>
        <v>0</v>
      </c>
      <c r="AP29" s="313"/>
      <c r="AQ29" s="314"/>
      <c r="AR29" s="313"/>
      <c r="AS29" s="316"/>
      <c r="AT29" s="314"/>
      <c r="AU29" s="293" t="e">
        <f>IF(ISERROR($AM28),VLOOKUP($AP28,Entf,7,FALSE),VLOOKUP($AP28,Entm,8,FALSE))</f>
        <v>#N/A</v>
      </c>
      <c r="AV29" s="294"/>
      <c r="AW29" s="294"/>
      <c r="AX29" s="294"/>
      <c r="AY29" s="294"/>
      <c r="AZ29" s="295"/>
      <c r="BA29" s="313"/>
      <c r="BB29" s="314"/>
      <c r="BC29" s="296" t="e">
        <f>IF(ISERROR($AM28),VLOOKUP($AP28,Entf,9,FALSE),VLOOKUP($AP28,Entm,10,FALSE))</f>
        <v>#N/A</v>
      </c>
      <c r="BD29" s="297"/>
      <c r="BE29" s="297"/>
      <c r="BF29" s="298"/>
      <c r="BG29" s="299" t="e">
        <f>IF(ISERROR($AM28),VLOOKUP($AP28,Entf,12,FALSE),VLOOKUP($AP28,Entm,13,FALSE))</f>
        <v>#N/A</v>
      </c>
      <c r="BH29" s="300"/>
      <c r="BI29" s="300"/>
      <c r="BJ29" s="300"/>
      <c r="BK29" s="301"/>
      <c r="BL29" s="299" t="e">
        <f>IF(ISERROR($AM28),VLOOKUP($AP28,Entf,15,FALSE),VLOOKUP($AP28,Entm,16,FALSE))</f>
        <v>#N/A</v>
      </c>
      <c r="BM29" s="300"/>
      <c r="BN29" s="300"/>
      <c r="BO29" s="300"/>
      <c r="BP29" s="301"/>
      <c r="BQ29" s="299" t="e">
        <f>IF(ISERROR($AM28),VLOOKUP($AP28,Entf,18,FALSE),VLOOKUP($AP28,Entm,19,FALSE))</f>
        <v>#N/A</v>
      </c>
      <c r="BR29" s="300"/>
      <c r="BS29" s="300"/>
      <c r="BT29" s="300"/>
      <c r="BU29" s="301"/>
      <c r="BV29" s="302" t="e">
        <f>IF(ISERROR($AM28),VLOOKUP($AP28,Entf,21,FALSE),VLOOKUP($AP28,Entm,22,FALSE))</f>
        <v>#N/A</v>
      </c>
      <c r="BW29" s="303"/>
      <c r="BX29" s="303"/>
      <c r="BY29" s="304"/>
      <c r="BZ29" s="302" t="e">
        <f>IF(ISERROR($AM28),VLOOKUP($AP28,Entf,24,FALSE),VLOOKUP($AP28,Entm,25,FALSE))</f>
        <v>#N/A</v>
      </c>
      <c r="CA29" s="303"/>
      <c r="CB29" s="303"/>
      <c r="CC29" s="304"/>
      <c r="CF29" s="86"/>
      <c r="CG29" s="86"/>
      <c r="CH29" s="86"/>
      <c r="CI29" s="86"/>
      <c r="CK29"/>
      <c r="CL29"/>
      <c r="CM29"/>
      <c r="CN29"/>
    </row>
    <row r="30" spans="1:103" ht="13.5" customHeight="1" thickBot="1" x14ac:dyDescent="0.25">
      <c r="A30" s="65" t="str">
        <f t="shared" si="7"/>
        <v/>
      </c>
      <c r="B30" s="65" t="str">
        <f t="shared" si="8"/>
        <v/>
      </c>
      <c r="C30" s="65" t="str">
        <f t="shared" si="9"/>
        <v/>
      </c>
      <c r="D30" s="74" t="str">
        <f t="shared" si="0"/>
        <v/>
      </c>
      <c r="E30" s="91">
        <f t="shared" si="1"/>
        <v>88</v>
      </c>
      <c r="F30" s="99">
        <f t="shared" si="10"/>
        <v>0</v>
      </c>
      <c r="G30" s="101"/>
      <c r="H30" s="102"/>
      <c r="I30" s="66">
        <f t="shared" si="17"/>
        <v>0</v>
      </c>
      <c r="J30" s="72">
        <f t="shared" si="11"/>
        <v>0</v>
      </c>
      <c r="K30" s="49">
        <f t="shared" si="12"/>
        <v>0</v>
      </c>
      <c r="L30" s="50">
        <f t="shared" si="13"/>
        <v>0</v>
      </c>
      <c r="M30" s="139"/>
      <c r="N30" s="53" t="str">
        <f t="shared" si="2"/>
        <v/>
      </c>
      <c r="O30" s="104"/>
      <c r="P30" s="139"/>
      <c r="Q30" s="53" t="str">
        <f t="shared" si="3"/>
        <v/>
      </c>
      <c r="R30" s="104"/>
      <c r="S30" s="139"/>
      <c r="T30" s="53" t="str">
        <f t="shared" si="20"/>
        <v/>
      </c>
      <c r="U30" s="104"/>
      <c r="V30" s="103"/>
      <c r="W30" s="53" t="str">
        <f t="shared" si="18"/>
        <v/>
      </c>
      <c r="X30" s="104"/>
      <c r="Y30" s="139"/>
      <c r="Z30" s="53" t="str">
        <f t="shared" si="19"/>
        <v/>
      </c>
      <c r="AA30" s="137"/>
      <c r="AB30" s="178" t="str">
        <f t="shared" si="14"/>
        <v>　　</v>
      </c>
      <c r="AD30" s="51">
        <v>21</v>
      </c>
      <c r="AE30" s="51"/>
      <c r="AF30" s="51"/>
      <c r="AG30" s="51"/>
      <c r="AH30" s="51">
        <v>21</v>
      </c>
      <c r="AI30" s="48">
        <f t="shared" si="15"/>
        <v>0</v>
      </c>
      <c r="AJ30" s="70"/>
      <c r="AK30" s="93" t="s">
        <v>148</v>
      </c>
      <c r="AL30" s="94" t="s">
        <v>146</v>
      </c>
      <c r="AM30" s="96" t="e">
        <f>VLOOKUP(1+AM28,$C$10:$C$97,1,FALSE)</f>
        <v>#N/A</v>
      </c>
      <c r="AN30" s="96" t="e">
        <f>IF(ISERROR(AM30),VLOOKUP(1+AN28,$D$10:$D$97,1,FALSE),0)</f>
        <v>#N/A</v>
      </c>
      <c r="AO30" s="96">
        <v>6</v>
      </c>
      <c r="AP30" s="311" t="e">
        <f>IF(ISERROR($AM30),VLOOKUP(AN30,Entf,3,FALSE),VLOOKUP(AM30,Entm,4,FALSE))</f>
        <v>#N/A</v>
      </c>
      <c r="AQ30" s="312"/>
      <c r="AR30" s="311" t="e">
        <f>IF(ISERROR($AM30),VLOOKUP($AP30,Entf,5,FALSE),VLOOKUP($AP30,Entm,6,FALSE))</f>
        <v>#N/A</v>
      </c>
      <c r="AS30" s="315"/>
      <c r="AT30" s="312"/>
      <c r="AU30" s="311" t="e">
        <f>IF(ISERROR($AM30),VLOOKUP($AP30,Entf,6,FALSE),VLOOKUP($AP30,Entm,7,FALSE))</f>
        <v>#N/A</v>
      </c>
      <c r="AV30" s="315"/>
      <c r="AW30" s="315"/>
      <c r="AX30" s="315"/>
      <c r="AY30" s="315"/>
      <c r="AZ30" s="312"/>
      <c r="BA30" s="311" t="str">
        <f>IF(ISERROR(AM30),IF(ISERROR(AN30),"","女"),"男")</f>
        <v/>
      </c>
      <c r="BB30" s="312"/>
      <c r="BC30" s="305"/>
      <c r="BD30" s="306"/>
      <c r="BE30" s="306"/>
      <c r="BF30" s="307"/>
      <c r="BG30" s="308" t="e">
        <f>IF(ISERROR($AM30),VLOOKUP($AP30,Entf,10,FALSE),VLOOKUP($AP30,Entm,11,FALSE))</f>
        <v>#N/A</v>
      </c>
      <c r="BH30" s="309"/>
      <c r="BI30" s="309"/>
      <c r="BJ30" s="309"/>
      <c r="BK30" s="310"/>
      <c r="BL30" s="308" t="e">
        <f>IF(ISERROR($AM30),VLOOKUP($AP30,Entf,13,FALSE),VLOOKUP($AP30,Entm,14,FALSE))</f>
        <v>#N/A</v>
      </c>
      <c r="BM30" s="309"/>
      <c r="BN30" s="309"/>
      <c r="BO30" s="309"/>
      <c r="BP30" s="310"/>
      <c r="BQ30" s="308" t="e">
        <f>IF(ISERROR($AM30),VLOOKUP($AP30,Entf,16,FALSE),VLOOKUP($AP30,Entm,17,FALSE))</f>
        <v>#N/A</v>
      </c>
      <c r="BR30" s="309"/>
      <c r="BS30" s="309"/>
      <c r="BT30" s="309"/>
      <c r="BU30" s="310"/>
      <c r="BV30" s="290" t="e">
        <f>IF(ISERROR($AM30),VLOOKUP($AP30,Entf,19,FALSE),VLOOKUP($AP30,Entm,20,FALSE))</f>
        <v>#N/A</v>
      </c>
      <c r="BW30" s="291"/>
      <c r="BX30" s="291"/>
      <c r="BY30" s="292"/>
      <c r="BZ30" s="290" t="e">
        <f>IF(ISERROR($AM30),VLOOKUP($AP30,Entf,22,FALSE),VLOOKUP($AP30,Entm,23,FALSE))</f>
        <v>#N/A</v>
      </c>
      <c r="CA30" s="291"/>
      <c r="CB30" s="291"/>
      <c r="CC30" s="292"/>
      <c r="CF30" s="86"/>
      <c r="CG30" s="86"/>
      <c r="CH30" s="86"/>
      <c r="CI30" s="86"/>
      <c r="CK30"/>
      <c r="CL30"/>
      <c r="CM30"/>
      <c r="CN30"/>
    </row>
    <row r="31" spans="1:103" ht="13.5" customHeight="1" x14ac:dyDescent="0.2">
      <c r="A31" s="65" t="str">
        <f t="shared" si="7"/>
        <v/>
      </c>
      <c r="B31" s="65" t="str">
        <f t="shared" si="8"/>
        <v/>
      </c>
      <c r="C31" s="65" t="str">
        <f t="shared" si="9"/>
        <v/>
      </c>
      <c r="D31" s="74" t="str">
        <f t="shared" si="0"/>
        <v/>
      </c>
      <c r="E31" s="91">
        <f t="shared" si="1"/>
        <v>88</v>
      </c>
      <c r="F31" s="99">
        <f t="shared" si="10"/>
        <v>0</v>
      </c>
      <c r="G31" s="101"/>
      <c r="H31" s="102"/>
      <c r="I31" s="66">
        <f t="shared" si="17"/>
        <v>0</v>
      </c>
      <c r="J31" s="72">
        <f t="shared" si="11"/>
        <v>0</v>
      </c>
      <c r="K31" s="49">
        <f t="shared" si="12"/>
        <v>0</v>
      </c>
      <c r="L31" s="50">
        <f t="shared" si="13"/>
        <v>0</v>
      </c>
      <c r="M31" s="139"/>
      <c r="N31" s="53" t="str">
        <f t="shared" si="2"/>
        <v/>
      </c>
      <c r="O31" s="104"/>
      <c r="P31" s="139"/>
      <c r="Q31" s="53" t="str">
        <f t="shared" si="3"/>
        <v/>
      </c>
      <c r="R31" s="104"/>
      <c r="S31" s="139"/>
      <c r="T31" s="53" t="str">
        <f t="shared" si="20"/>
        <v/>
      </c>
      <c r="U31" s="104"/>
      <c r="V31" s="103"/>
      <c r="W31" s="53" t="str">
        <f t="shared" si="18"/>
        <v/>
      </c>
      <c r="X31" s="104"/>
      <c r="Y31" s="139"/>
      <c r="Z31" s="53" t="str">
        <f t="shared" si="19"/>
        <v/>
      </c>
      <c r="AA31" s="137"/>
      <c r="AB31" s="178" t="str">
        <f t="shared" si="14"/>
        <v>　　</v>
      </c>
      <c r="AC31" s="51"/>
      <c r="AD31" s="51"/>
      <c r="AE31" s="51"/>
      <c r="AF31" s="51"/>
      <c r="AG31" s="51"/>
      <c r="AH31" s="51">
        <v>22</v>
      </c>
      <c r="AI31" s="48">
        <f>VLOOKUP($AH31,種目１,2,FALSE)</f>
        <v>0</v>
      </c>
      <c r="AJ31" s="70"/>
      <c r="AK31" s="163" t="str">
        <f>種目コード!D41</f>
        <v>100m</v>
      </c>
      <c r="AL31" s="55">
        <f t="shared" ref="AL31:AL40" si="21">COUNTIF($N$10:$U$97,VLOOKUP(AK31,種目女１,2,FALSE)&amp;"2")</f>
        <v>0</v>
      </c>
      <c r="AP31" s="313"/>
      <c r="AQ31" s="314"/>
      <c r="AR31" s="313"/>
      <c r="AS31" s="316"/>
      <c r="AT31" s="314"/>
      <c r="AU31" s="293" t="e">
        <f>IF(ISERROR($AM30),VLOOKUP($AP30,Entf,7,FALSE),VLOOKUP($AP30,Entm,8,FALSE))</f>
        <v>#N/A</v>
      </c>
      <c r="AV31" s="294"/>
      <c r="AW31" s="294"/>
      <c r="AX31" s="294"/>
      <c r="AY31" s="294"/>
      <c r="AZ31" s="295"/>
      <c r="BA31" s="313"/>
      <c r="BB31" s="314"/>
      <c r="BC31" s="296" t="e">
        <f>IF(ISERROR($AM30),VLOOKUP($AP30,Entf,9,FALSE),VLOOKUP($AP30,Entm,10,FALSE))</f>
        <v>#N/A</v>
      </c>
      <c r="BD31" s="297"/>
      <c r="BE31" s="297"/>
      <c r="BF31" s="298"/>
      <c r="BG31" s="299" t="e">
        <f>IF(ISERROR($AM30),VLOOKUP($AP30,Entf,12,FALSE),VLOOKUP($AP30,Entm,13,FALSE))</f>
        <v>#N/A</v>
      </c>
      <c r="BH31" s="300"/>
      <c r="BI31" s="300"/>
      <c r="BJ31" s="300"/>
      <c r="BK31" s="301"/>
      <c r="BL31" s="299" t="e">
        <f>IF(ISERROR($AM30),VLOOKUP($AP30,Entf,15,FALSE),VLOOKUP($AP30,Entm,16,FALSE))</f>
        <v>#N/A</v>
      </c>
      <c r="BM31" s="300"/>
      <c r="BN31" s="300"/>
      <c r="BO31" s="300"/>
      <c r="BP31" s="301"/>
      <c r="BQ31" s="299" t="e">
        <f>IF(ISERROR($AM30),VLOOKUP($AP30,Entf,18,FALSE),VLOOKUP($AP30,Entm,19,FALSE))</f>
        <v>#N/A</v>
      </c>
      <c r="BR31" s="300"/>
      <c r="BS31" s="300"/>
      <c r="BT31" s="300"/>
      <c r="BU31" s="301"/>
      <c r="BV31" s="302" t="e">
        <f>IF(ISERROR($AM30),VLOOKUP($AP30,Entf,21,FALSE),VLOOKUP($AP30,Entm,22,FALSE))</f>
        <v>#N/A</v>
      </c>
      <c r="BW31" s="303"/>
      <c r="BX31" s="303"/>
      <c r="BY31" s="304"/>
      <c r="BZ31" s="302" t="e">
        <f>IF(ISERROR($AM30),VLOOKUP($AP30,Entf,24,FALSE),VLOOKUP($AP30,Entm,25,FALSE))</f>
        <v>#N/A</v>
      </c>
      <c r="CA31" s="303"/>
      <c r="CB31" s="303"/>
      <c r="CC31" s="304"/>
      <c r="CF31" s="86"/>
      <c r="CG31" s="86"/>
      <c r="CH31" s="86"/>
      <c r="CI31" s="86"/>
      <c r="CK31"/>
      <c r="CL31"/>
      <c r="CM31"/>
      <c r="CN31"/>
    </row>
    <row r="32" spans="1:103" ht="13.5" customHeight="1" x14ac:dyDescent="0.2">
      <c r="A32" s="65" t="str">
        <f t="shared" si="7"/>
        <v/>
      </c>
      <c r="B32" s="65" t="str">
        <f t="shared" si="8"/>
        <v/>
      </c>
      <c r="C32" s="65" t="str">
        <f t="shared" si="9"/>
        <v/>
      </c>
      <c r="D32" s="74" t="str">
        <f t="shared" si="0"/>
        <v/>
      </c>
      <c r="E32" s="91">
        <f t="shared" si="1"/>
        <v>88</v>
      </c>
      <c r="F32" s="99">
        <f t="shared" si="10"/>
        <v>0</v>
      </c>
      <c r="G32" s="101"/>
      <c r="H32" s="102"/>
      <c r="I32" s="66">
        <f t="shared" si="17"/>
        <v>0</v>
      </c>
      <c r="J32" s="72">
        <f t="shared" si="11"/>
        <v>0</v>
      </c>
      <c r="K32" s="49">
        <f t="shared" si="12"/>
        <v>0</v>
      </c>
      <c r="L32" s="50">
        <f t="shared" si="13"/>
        <v>0</v>
      </c>
      <c r="M32" s="139"/>
      <c r="N32" s="53" t="str">
        <f t="shared" si="2"/>
        <v/>
      </c>
      <c r="O32" s="104"/>
      <c r="P32" s="139"/>
      <c r="Q32" s="53" t="str">
        <f t="shared" si="3"/>
        <v/>
      </c>
      <c r="R32" s="104"/>
      <c r="S32" s="139"/>
      <c r="T32" s="53" t="str">
        <f t="shared" si="20"/>
        <v/>
      </c>
      <c r="U32" s="104"/>
      <c r="V32" s="103"/>
      <c r="W32" s="53" t="str">
        <f t="shared" si="18"/>
        <v/>
      </c>
      <c r="X32" s="104"/>
      <c r="Y32" s="139"/>
      <c r="Z32" s="53" t="str">
        <f t="shared" si="19"/>
        <v/>
      </c>
      <c r="AA32" s="137"/>
      <c r="AB32" s="178" t="str">
        <f t="shared" si="14"/>
        <v>　　</v>
      </c>
      <c r="AC32" s="51"/>
      <c r="AD32" s="51"/>
      <c r="AE32" s="51"/>
      <c r="AF32" s="51"/>
      <c r="AG32" s="51"/>
      <c r="AH32" s="51">
        <v>23</v>
      </c>
      <c r="AI32" s="48">
        <f t="shared" si="15"/>
        <v>0</v>
      </c>
      <c r="AJ32" s="70"/>
      <c r="AK32" s="164" t="str">
        <f>種目コード!D42</f>
        <v>200m</v>
      </c>
      <c r="AL32" s="52">
        <f t="shared" si="21"/>
        <v>0</v>
      </c>
      <c r="AM32" s="96" t="e">
        <f>VLOOKUP(1+AM30,$C$10:$C$97,1,FALSE)</f>
        <v>#N/A</v>
      </c>
      <c r="AN32" s="96" t="e">
        <f>IF(ISERROR(AM32),VLOOKUP(1+AN30,$D$10:$D$97,1,FALSE),0)</f>
        <v>#N/A</v>
      </c>
      <c r="AO32" s="96">
        <v>7</v>
      </c>
      <c r="AP32" s="311" t="e">
        <f>IF(ISERROR($AM32),VLOOKUP(AN32,Entf,3,FALSE),VLOOKUP(AM32,Entm,4,FALSE))</f>
        <v>#N/A</v>
      </c>
      <c r="AQ32" s="312"/>
      <c r="AR32" s="311" t="e">
        <f>IF(ISERROR($AM32),VLOOKUP($AP32,Entf,5,FALSE),VLOOKUP($AP32,Entm,6,FALSE))</f>
        <v>#N/A</v>
      </c>
      <c r="AS32" s="315"/>
      <c r="AT32" s="312"/>
      <c r="AU32" s="311" t="e">
        <f>IF(ISERROR($AM32),VLOOKUP($AP32,Entf,6,FALSE),VLOOKUP($AP32,Entm,7,FALSE))</f>
        <v>#N/A</v>
      </c>
      <c r="AV32" s="315"/>
      <c r="AW32" s="315"/>
      <c r="AX32" s="315"/>
      <c r="AY32" s="315"/>
      <c r="AZ32" s="312"/>
      <c r="BA32" s="311" t="str">
        <f>IF(ISERROR(AM32),IF(ISERROR(AN32),"","女"),"男")</f>
        <v/>
      </c>
      <c r="BB32" s="312"/>
      <c r="BC32" s="305"/>
      <c r="BD32" s="306"/>
      <c r="BE32" s="306"/>
      <c r="BF32" s="307"/>
      <c r="BG32" s="308" t="e">
        <f>IF(ISERROR($AM32),VLOOKUP($AP32,Entf,10,FALSE),VLOOKUP($AP32,Entm,11,FALSE))</f>
        <v>#N/A</v>
      </c>
      <c r="BH32" s="309"/>
      <c r="BI32" s="309"/>
      <c r="BJ32" s="309"/>
      <c r="BK32" s="310"/>
      <c r="BL32" s="308" t="e">
        <f>IF(ISERROR($AM32),VLOOKUP($AP32,Entf,13,FALSE),VLOOKUP($AP32,Entm,14,FALSE))</f>
        <v>#N/A</v>
      </c>
      <c r="BM32" s="309"/>
      <c r="BN32" s="309"/>
      <c r="BO32" s="309"/>
      <c r="BP32" s="310"/>
      <c r="BQ32" s="308" t="e">
        <f>IF(ISERROR($AM32),VLOOKUP($AP32,Entf,16,FALSE),VLOOKUP($AP32,Entm,17,FALSE))</f>
        <v>#N/A</v>
      </c>
      <c r="BR32" s="309"/>
      <c r="BS32" s="309"/>
      <c r="BT32" s="309"/>
      <c r="BU32" s="310"/>
      <c r="BV32" s="290" t="e">
        <f>IF(ISERROR($AM32),VLOOKUP($AP32,Entf,19,FALSE),VLOOKUP($AP32,Entm,20,FALSE))</f>
        <v>#N/A</v>
      </c>
      <c r="BW32" s="291"/>
      <c r="BX32" s="291"/>
      <c r="BY32" s="292"/>
      <c r="BZ32" s="290" t="e">
        <f>IF(ISERROR($AM32),VLOOKUP($AP32,Entf,22,FALSE),VLOOKUP($AP32,Entm,23,FALSE))</f>
        <v>#N/A</v>
      </c>
      <c r="CA32" s="291"/>
      <c r="CB32" s="291"/>
      <c r="CC32" s="292"/>
      <c r="CF32" s="86"/>
      <c r="CG32" s="86"/>
      <c r="CH32" s="86"/>
      <c r="CI32" s="86"/>
      <c r="CK32"/>
      <c r="CL32"/>
      <c r="CM32"/>
      <c r="CN32"/>
    </row>
    <row r="33" spans="1:92" ht="13.5" customHeight="1" x14ac:dyDescent="0.2">
      <c r="A33" s="65" t="str">
        <f t="shared" si="7"/>
        <v/>
      </c>
      <c r="B33" s="65" t="str">
        <f t="shared" si="8"/>
        <v/>
      </c>
      <c r="C33" s="65" t="str">
        <f t="shared" si="9"/>
        <v/>
      </c>
      <c r="D33" s="74" t="str">
        <f t="shared" si="0"/>
        <v/>
      </c>
      <c r="E33" s="91">
        <f t="shared" si="1"/>
        <v>88</v>
      </c>
      <c r="F33" s="99">
        <f t="shared" si="10"/>
        <v>0</v>
      </c>
      <c r="G33" s="101"/>
      <c r="H33" s="102"/>
      <c r="I33" s="66">
        <f t="shared" si="17"/>
        <v>0</v>
      </c>
      <c r="J33" s="72">
        <f t="shared" si="11"/>
        <v>0</v>
      </c>
      <c r="K33" s="49">
        <f t="shared" si="12"/>
        <v>0</v>
      </c>
      <c r="L33" s="50">
        <f t="shared" si="13"/>
        <v>0</v>
      </c>
      <c r="M33" s="139"/>
      <c r="N33" s="53" t="str">
        <f t="shared" si="2"/>
        <v/>
      </c>
      <c r="O33" s="104"/>
      <c r="P33" s="139"/>
      <c r="Q33" s="53" t="str">
        <f t="shared" si="3"/>
        <v/>
      </c>
      <c r="R33" s="104"/>
      <c r="S33" s="139"/>
      <c r="T33" s="53" t="str">
        <f t="shared" si="20"/>
        <v/>
      </c>
      <c r="U33" s="104"/>
      <c r="V33" s="103"/>
      <c r="W33" s="53" t="str">
        <f t="shared" si="18"/>
        <v/>
      </c>
      <c r="X33" s="104"/>
      <c r="Y33" s="139"/>
      <c r="Z33" s="53" t="str">
        <f t="shared" si="19"/>
        <v/>
      </c>
      <c r="AA33" s="137"/>
      <c r="AB33" s="178" t="str">
        <f t="shared" si="14"/>
        <v>　　</v>
      </c>
      <c r="AC33" s="51"/>
      <c r="AD33" s="51"/>
      <c r="AE33" s="51"/>
      <c r="AF33" s="51"/>
      <c r="AG33" s="51"/>
      <c r="AH33" s="51">
        <v>24</v>
      </c>
      <c r="AI33" s="48" t="str">
        <f t="shared" si="15"/>
        <v/>
      </c>
      <c r="AJ33" s="70"/>
      <c r="AK33" s="164" t="str">
        <f>種目コード!D43</f>
        <v>800m</v>
      </c>
      <c r="AL33" s="52">
        <f t="shared" si="21"/>
        <v>0</v>
      </c>
      <c r="AP33" s="313"/>
      <c r="AQ33" s="314"/>
      <c r="AR33" s="313"/>
      <c r="AS33" s="316"/>
      <c r="AT33" s="314"/>
      <c r="AU33" s="293" t="e">
        <f>IF(ISERROR($AM32),VLOOKUP($AP32,Entf,7,FALSE),VLOOKUP($AP32,Entm,8,FALSE))</f>
        <v>#N/A</v>
      </c>
      <c r="AV33" s="294"/>
      <c r="AW33" s="294"/>
      <c r="AX33" s="294"/>
      <c r="AY33" s="294"/>
      <c r="AZ33" s="295"/>
      <c r="BA33" s="313"/>
      <c r="BB33" s="314"/>
      <c r="BC33" s="296" t="e">
        <f>IF(ISERROR($AM32),VLOOKUP($AP32,Entf,9,FALSE),VLOOKUP($AP32,Entm,10,FALSE))</f>
        <v>#N/A</v>
      </c>
      <c r="BD33" s="297"/>
      <c r="BE33" s="297"/>
      <c r="BF33" s="298"/>
      <c r="BG33" s="299" t="e">
        <f>IF(ISERROR($AM32),VLOOKUP($AP32,Entf,12,FALSE),VLOOKUP($AP32,Entm,13,FALSE))</f>
        <v>#N/A</v>
      </c>
      <c r="BH33" s="300"/>
      <c r="BI33" s="300"/>
      <c r="BJ33" s="300"/>
      <c r="BK33" s="301"/>
      <c r="BL33" s="299" t="e">
        <f>IF(ISERROR($AM32),VLOOKUP($AP32,Entf,15,FALSE),VLOOKUP($AP32,Entm,16,FALSE))</f>
        <v>#N/A</v>
      </c>
      <c r="BM33" s="300"/>
      <c r="BN33" s="300"/>
      <c r="BO33" s="300"/>
      <c r="BP33" s="301"/>
      <c r="BQ33" s="299" t="e">
        <f>IF(ISERROR($AM32),VLOOKUP($AP32,Entf,18,FALSE),VLOOKUP($AP32,Entm,19,FALSE))</f>
        <v>#N/A</v>
      </c>
      <c r="BR33" s="300"/>
      <c r="BS33" s="300"/>
      <c r="BT33" s="300"/>
      <c r="BU33" s="301"/>
      <c r="BV33" s="302" t="e">
        <f>IF(ISERROR($AM32),VLOOKUP($AP32,Entf,21,FALSE),VLOOKUP($AP32,Entm,22,FALSE))</f>
        <v>#N/A</v>
      </c>
      <c r="BW33" s="303"/>
      <c r="BX33" s="303"/>
      <c r="BY33" s="304"/>
      <c r="BZ33" s="302" t="e">
        <f>IF(ISERROR($AM32),VLOOKUP($AP32,Entf,24,FALSE),VLOOKUP($AP32,Entm,25,FALSE))</f>
        <v>#N/A</v>
      </c>
      <c r="CA33" s="303"/>
      <c r="CB33" s="303"/>
      <c r="CC33" s="304"/>
      <c r="CF33" s="86"/>
      <c r="CG33" s="86"/>
      <c r="CH33" s="86"/>
      <c r="CI33" s="86"/>
      <c r="CK33"/>
      <c r="CL33"/>
      <c r="CM33"/>
      <c r="CN33"/>
    </row>
    <row r="34" spans="1:92" ht="13.5" customHeight="1" x14ac:dyDescent="0.2">
      <c r="A34" s="65" t="str">
        <f t="shared" si="7"/>
        <v/>
      </c>
      <c r="B34" s="65" t="str">
        <f t="shared" si="8"/>
        <v/>
      </c>
      <c r="C34" s="65" t="str">
        <f t="shared" si="9"/>
        <v/>
      </c>
      <c r="D34" s="74" t="str">
        <f t="shared" si="0"/>
        <v/>
      </c>
      <c r="E34" s="91">
        <f t="shared" si="1"/>
        <v>88</v>
      </c>
      <c r="F34" s="99">
        <f t="shared" si="10"/>
        <v>0</v>
      </c>
      <c r="G34" s="101"/>
      <c r="H34" s="102"/>
      <c r="I34" s="66">
        <f t="shared" si="17"/>
        <v>0</v>
      </c>
      <c r="J34" s="72">
        <f t="shared" si="11"/>
        <v>0</v>
      </c>
      <c r="K34" s="49">
        <f t="shared" si="12"/>
        <v>0</v>
      </c>
      <c r="L34" s="50">
        <f t="shared" si="13"/>
        <v>0</v>
      </c>
      <c r="M34" s="139"/>
      <c r="N34" s="53" t="str">
        <f t="shared" si="2"/>
        <v/>
      </c>
      <c r="O34" s="104"/>
      <c r="P34" s="139"/>
      <c r="Q34" s="53" t="str">
        <f t="shared" si="3"/>
        <v/>
      </c>
      <c r="R34" s="104"/>
      <c r="S34" s="139"/>
      <c r="T34" s="53" t="str">
        <f t="shared" si="20"/>
        <v/>
      </c>
      <c r="U34" s="104"/>
      <c r="V34" s="103"/>
      <c r="W34" s="53" t="str">
        <f t="shared" si="18"/>
        <v/>
      </c>
      <c r="X34" s="104"/>
      <c r="Y34" s="139"/>
      <c r="Z34" s="53" t="str">
        <f t="shared" si="19"/>
        <v/>
      </c>
      <c r="AA34" s="137"/>
      <c r="AB34" s="178" t="str">
        <f t="shared" si="14"/>
        <v>　　</v>
      </c>
      <c r="AC34" s="51"/>
      <c r="AD34" s="51"/>
      <c r="AE34" s="51"/>
      <c r="AF34" s="51"/>
      <c r="AG34" s="51"/>
      <c r="AH34" s="51">
        <v>25</v>
      </c>
      <c r="AI34" s="48">
        <f t="shared" si="15"/>
        <v>0</v>
      </c>
      <c r="AJ34" s="70"/>
      <c r="AK34" s="164" t="str">
        <f>種目コード!D44</f>
        <v>1500m</v>
      </c>
      <c r="AL34" s="52">
        <f t="shared" si="21"/>
        <v>0</v>
      </c>
      <c r="AM34" s="96" t="e">
        <f>VLOOKUP(1+AM32,$C$10:$C$97,1,FALSE)</f>
        <v>#N/A</v>
      </c>
      <c r="AN34" s="96" t="e">
        <f>IF(ISERROR(AM34),VLOOKUP(1+AN32,$D$10:$D$97,1,FALSE),0)</f>
        <v>#N/A</v>
      </c>
      <c r="AO34" s="96">
        <v>8</v>
      </c>
      <c r="AP34" s="311" t="e">
        <f>IF(ISERROR($AM34),VLOOKUP(AN34,Entf,3,FALSE),VLOOKUP(AM34,Entm,4,FALSE))</f>
        <v>#N/A</v>
      </c>
      <c r="AQ34" s="312"/>
      <c r="AR34" s="311" t="e">
        <f>IF(ISERROR($AM34),VLOOKUP($AP34,Entf,5,FALSE),VLOOKUP($AP34,Entm,6,FALSE))</f>
        <v>#N/A</v>
      </c>
      <c r="AS34" s="315"/>
      <c r="AT34" s="312"/>
      <c r="AU34" s="311" t="e">
        <f>IF(ISERROR($AM34),VLOOKUP($AP34,Entf,6,FALSE),VLOOKUP($AP34,Entm,7,FALSE))</f>
        <v>#N/A</v>
      </c>
      <c r="AV34" s="315"/>
      <c r="AW34" s="315"/>
      <c r="AX34" s="315"/>
      <c r="AY34" s="315"/>
      <c r="AZ34" s="312"/>
      <c r="BA34" s="311" t="str">
        <f>IF(ISERROR(AM34),IF(ISERROR(AN34),"","女"),"男")</f>
        <v/>
      </c>
      <c r="BB34" s="312"/>
      <c r="BC34" s="305"/>
      <c r="BD34" s="306"/>
      <c r="BE34" s="306"/>
      <c r="BF34" s="307"/>
      <c r="BG34" s="308" t="e">
        <f>IF(ISERROR($AM34),VLOOKUP($AP34,Entf,10,FALSE),VLOOKUP($AP34,Entm,11,FALSE))</f>
        <v>#N/A</v>
      </c>
      <c r="BH34" s="309"/>
      <c r="BI34" s="309"/>
      <c r="BJ34" s="309"/>
      <c r="BK34" s="310"/>
      <c r="BL34" s="308" t="e">
        <f>IF(ISERROR($AM34),VLOOKUP($AP34,Entf,13,FALSE),VLOOKUP($AP34,Entm,14,FALSE))</f>
        <v>#N/A</v>
      </c>
      <c r="BM34" s="309"/>
      <c r="BN34" s="309"/>
      <c r="BO34" s="309"/>
      <c r="BP34" s="310"/>
      <c r="BQ34" s="308" t="e">
        <f>IF(ISERROR($AM34),VLOOKUP($AP34,Entf,16,FALSE),VLOOKUP($AP34,Entm,17,FALSE))</f>
        <v>#N/A</v>
      </c>
      <c r="BR34" s="309"/>
      <c r="BS34" s="309"/>
      <c r="BT34" s="309"/>
      <c r="BU34" s="310"/>
      <c r="BV34" s="290" t="e">
        <f>IF(ISERROR($AM34),VLOOKUP($AP34,Entf,19,FALSE),VLOOKUP($AP34,Entm,20,FALSE))</f>
        <v>#N/A</v>
      </c>
      <c r="BW34" s="291"/>
      <c r="BX34" s="291"/>
      <c r="BY34" s="292"/>
      <c r="BZ34" s="290" t="e">
        <f>IF(ISERROR($AM34),VLOOKUP($AP34,Entf,22,FALSE),VLOOKUP($AP34,Entm,23,FALSE))</f>
        <v>#N/A</v>
      </c>
      <c r="CA34" s="291"/>
      <c r="CB34" s="291"/>
      <c r="CC34" s="292"/>
      <c r="CF34" s="86"/>
      <c r="CG34" s="86"/>
      <c r="CH34" s="86"/>
      <c r="CI34" s="86"/>
      <c r="CK34"/>
      <c r="CL34"/>
      <c r="CM34"/>
      <c r="CN34"/>
    </row>
    <row r="35" spans="1:92" ht="13.5" customHeight="1" x14ac:dyDescent="0.2">
      <c r="A35" s="65" t="str">
        <f t="shared" si="7"/>
        <v/>
      </c>
      <c r="B35" s="65" t="str">
        <f t="shared" si="8"/>
        <v/>
      </c>
      <c r="C35" s="65" t="str">
        <f t="shared" si="9"/>
        <v/>
      </c>
      <c r="D35" s="74" t="str">
        <f t="shared" si="0"/>
        <v/>
      </c>
      <c r="E35" s="91">
        <f t="shared" si="1"/>
        <v>88</v>
      </c>
      <c r="F35" s="99">
        <f t="shared" si="10"/>
        <v>0</v>
      </c>
      <c r="G35" s="101"/>
      <c r="H35" s="102"/>
      <c r="I35" s="66">
        <f t="shared" si="17"/>
        <v>0</v>
      </c>
      <c r="J35" s="72">
        <f t="shared" si="11"/>
        <v>0</v>
      </c>
      <c r="K35" s="49">
        <f t="shared" si="12"/>
        <v>0</v>
      </c>
      <c r="L35" s="50">
        <f t="shared" si="13"/>
        <v>0</v>
      </c>
      <c r="M35" s="139"/>
      <c r="N35" s="53" t="str">
        <f t="shared" si="2"/>
        <v/>
      </c>
      <c r="O35" s="104"/>
      <c r="P35" s="139"/>
      <c r="Q35" s="53" t="str">
        <f t="shared" si="3"/>
        <v/>
      </c>
      <c r="R35" s="104"/>
      <c r="S35" s="139"/>
      <c r="T35" s="53" t="str">
        <f t="shared" si="20"/>
        <v/>
      </c>
      <c r="U35" s="104"/>
      <c r="V35" s="103"/>
      <c r="W35" s="53" t="str">
        <f t="shared" si="18"/>
        <v/>
      </c>
      <c r="X35" s="104"/>
      <c r="Y35" s="139"/>
      <c r="Z35" s="53" t="str">
        <f t="shared" si="19"/>
        <v/>
      </c>
      <c r="AA35" s="137"/>
      <c r="AB35" s="178" t="str">
        <f t="shared" si="14"/>
        <v>　　</v>
      </c>
      <c r="AC35" s="51"/>
      <c r="AD35" s="51"/>
      <c r="AE35" s="51"/>
      <c r="AF35" s="51"/>
      <c r="AG35" s="51"/>
      <c r="AH35" s="51">
        <v>26</v>
      </c>
      <c r="AI35" s="48">
        <f t="shared" si="15"/>
        <v>0</v>
      </c>
      <c r="AJ35" s="56"/>
      <c r="AK35" s="164" t="str">
        <f>種目コード!D45</f>
        <v>3000m</v>
      </c>
      <c r="AL35" s="52">
        <f t="shared" si="21"/>
        <v>0</v>
      </c>
      <c r="AP35" s="313"/>
      <c r="AQ35" s="314"/>
      <c r="AR35" s="313"/>
      <c r="AS35" s="316"/>
      <c r="AT35" s="314"/>
      <c r="AU35" s="293" t="e">
        <f>IF(ISERROR($AM34),VLOOKUP($AP34,Entf,7,FALSE),VLOOKUP($AP34,Entm,8,FALSE))</f>
        <v>#N/A</v>
      </c>
      <c r="AV35" s="294"/>
      <c r="AW35" s="294"/>
      <c r="AX35" s="294"/>
      <c r="AY35" s="294"/>
      <c r="AZ35" s="295"/>
      <c r="BA35" s="313"/>
      <c r="BB35" s="314"/>
      <c r="BC35" s="296" t="e">
        <f>IF(ISERROR($AM34),VLOOKUP($AP34,Entf,9,FALSE),VLOOKUP($AP34,Entm,10,FALSE))</f>
        <v>#N/A</v>
      </c>
      <c r="BD35" s="297"/>
      <c r="BE35" s="297"/>
      <c r="BF35" s="298"/>
      <c r="BG35" s="299" t="e">
        <f>IF(ISERROR($AM34),VLOOKUP($AP34,Entf,12,FALSE),VLOOKUP($AP34,Entm,13,FALSE))</f>
        <v>#N/A</v>
      </c>
      <c r="BH35" s="300"/>
      <c r="BI35" s="300"/>
      <c r="BJ35" s="300"/>
      <c r="BK35" s="301"/>
      <c r="BL35" s="299" t="e">
        <f>IF(ISERROR($AM34),VLOOKUP($AP34,Entf,15,FALSE),VLOOKUP($AP34,Entm,16,FALSE))</f>
        <v>#N/A</v>
      </c>
      <c r="BM35" s="300"/>
      <c r="BN35" s="300"/>
      <c r="BO35" s="300"/>
      <c r="BP35" s="301"/>
      <c r="BQ35" s="299" t="e">
        <f>IF(ISERROR($AM34),VLOOKUP($AP34,Entf,18,FALSE),VLOOKUP($AP34,Entm,19,FALSE))</f>
        <v>#N/A</v>
      </c>
      <c r="BR35" s="300"/>
      <c r="BS35" s="300"/>
      <c r="BT35" s="300"/>
      <c r="BU35" s="301"/>
      <c r="BV35" s="302" t="e">
        <f>IF(ISERROR($AM34),VLOOKUP($AP34,Entf,21,FALSE),VLOOKUP($AP34,Entm,22,FALSE))</f>
        <v>#N/A</v>
      </c>
      <c r="BW35" s="303"/>
      <c r="BX35" s="303"/>
      <c r="BY35" s="304"/>
      <c r="BZ35" s="302" t="e">
        <f>IF(ISERROR($AM34),VLOOKUP($AP34,Entf,24,FALSE),VLOOKUP($AP34,Entm,25,FALSE))</f>
        <v>#N/A</v>
      </c>
      <c r="CA35" s="303"/>
      <c r="CB35" s="303"/>
      <c r="CC35" s="304"/>
      <c r="CF35" s="86"/>
      <c r="CG35" s="86"/>
      <c r="CH35" s="86"/>
      <c r="CI35" s="86"/>
      <c r="CK35"/>
      <c r="CL35"/>
      <c r="CM35"/>
      <c r="CN35"/>
    </row>
    <row r="36" spans="1:92" ht="13.5" customHeight="1" x14ac:dyDescent="0.2">
      <c r="A36" s="65" t="str">
        <f t="shared" si="7"/>
        <v/>
      </c>
      <c r="B36" s="65" t="str">
        <f t="shared" si="8"/>
        <v/>
      </c>
      <c r="C36" s="65" t="str">
        <f t="shared" si="9"/>
        <v/>
      </c>
      <c r="D36" s="74" t="str">
        <f t="shared" si="0"/>
        <v/>
      </c>
      <c r="E36" s="91">
        <f t="shared" si="1"/>
        <v>88</v>
      </c>
      <c r="F36" s="99">
        <f t="shared" si="10"/>
        <v>0</v>
      </c>
      <c r="G36" s="101"/>
      <c r="H36" s="102"/>
      <c r="I36" s="66">
        <f t="shared" si="17"/>
        <v>0</v>
      </c>
      <c r="J36" s="72">
        <f t="shared" si="11"/>
        <v>0</v>
      </c>
      <c r="K36" s="49">
        <f t="shared" si="12"/>
        <v>0</v>
      </c>
      <c r="L36" s="50">
        <f t="shared" si="13"/>
        <v>0</v>
      </c>
      <c r="M36" s="139"/>
      <c r="N36" s="53" t="str">
        <f t="shared" si="2"/>
        <v/>
      </c>
      <c r="O36" s="104"/>
      <c r="P36" s="139"/>
      <c r="Q36" s="53" t="str">
        <f t="shared" si="3"/>
        <v/>
      </c>
      <c r="R36" s="104"/>
      <c r="S36" s="139"/>
      <c r="T36" s="53" t="str">
        <f t="shared" si="20"/>
        <v/>
      </c>
      <c r="U36" s="104"/>
      <c r="V36" s="103"/>
      <c r="W36" s="53" t="str">
        <f t="shared" si="18"/>
        <v/>
      </c>
      <c r="X36" s="104"/>
      <c r="Y36" s="139"/>
      <c r="Z36" s="53" t="str">
        <f t="shared" si="19"/>
        <v/>
      </c>
      <c r="AA36" s="137"/>
      <c r="AB36" s="178" t="str">
        <f t="shared" si="14"/>
        <v>　　</v>
      </c>
      <c r="AC36" s="51"/>
      <c r="AD36" s="51"/>
      <c r="AE36" s="51"/>
      <c r="AF36" s="51"/>
      <c r="AG36" s="51"/>
      <c r="AH36" s="51">
        <v>27</v>
      </c>
      <c r="AI36" s="48">
        <f t="shared" si="15"/>
        <v>0</v>
      </c>
      <c r="AJ36" s="57"/>
      <c r="AK36" s="164" t="str">
        <f>種目コード!D46</f>
        <v>砲丸投(一般)</v>
      </c>
      <c r="AL36" s="52">
        <f t="shared" si="21"/>
        <v>0</v>
      </c>
      <c r="AM36" s="96" t="e">
        <f>VLOOKUP(1+AM34,$C$10:$C$97,1,FALSE)</f>
        <v>#N/A</v>
      </c>
      <c r="AN36" s="96" t="e">
        <f>IF(ISERROR(AM36),VLOOKUP(1+AN34,$D$10:$D$97,1,FALSE),0)</f>
        <v>#N/A</v>
      </c>
      <c r="AO36" s="96">
        <v>9</v>
      </c>
      <c r="AP36" s="311" t="e">
        <f>IF(ISERROR($AM36),VLOOKUP(AN36,Entf,3,FALSE),VLOOKUP(AM36,Entm,4,FALSE))</f>
        <v>#N/A</v>
      </c>
      <c r="AQ36" s="312"/>
      <c r="AR36" s="311" t="e">
        <f>IF(ISERROR($AM36),VLOOKUP($AP36,Entf,5,FALSE),VLOOKUP($AP36,Entm,6,FALSE))</f>
        <v>#N/A</v>
      </c>
      <c r="AS36" s="315"/>
      <c r="AT36" s="312"/>
      <c r="AU36" s="311" t="e">
        <f>IF(ISERROR($AM36),VLOOKUP($AP36,Entf,6,FALSE),VLOOKUP($AP36,Entm,7,FALSE))</f>
        <v>#N/A</v>
      </c>
      <c r="AV36" s="315"/>
      <c r="AW36" s="315"/>
      <c r="AX36" s="315"/>
      <c r="AY36" s="315"/>
      <c r="AZ36" s="312"/>
      <c r="BA36" s="311" t="str">
        <f>IF(ISERROR(AM36),IF(ISERROR(AN36),"","女"),"男")</f>
        <v/>
      </c>
      <c r="BB36" s="312"/>
      <c r="BC36" s="305"/>
      <c r="BD36" s="306"/>
      <c r="BE36" s="306"/>
      <c r="BF36" s="307"/>
      <c r="BG36" s="308" t="e">
        <f>IF(ISERROR($AM36),VLOOKUP($AP36,Entf,10,FALSE),VLOOKUP($AP36,Entm,11,FALSE))</f>
        <v>#N/A</v>
      </c>
      <c r="BH36" s="309"/>
      <c r="BI36" s="309"/>
      <c r="BJ36" s="309"/>
      <c r="BK36" s="310"/>
      <c r="BL36" s="308" t="e">
        <f>IF(ISERROR($AM36),VLOOKUP($AP36,Entf,13,FALSE),VLOOKUP($AP36,Entm,14,FALSE))</f>
        <v>#N/A</v>
      </c>
      <c r="BM36" s="309"/>
      <c r="BN36" s="309"/>
      <c r="BO36" s="309"/>
      <c r="BP36" s="310"/>
      <c r="BQ36" s="308" t="e">
        <f>IF(ISERROR($AM36),VLOOKUP($AP36,Entf,16,FALSE),VLOOKUP($AP36,Entm,17,FALSE))</f>
        <v>#N/A</v>
      </c>
      <c r="BR36" s="309"/>
      <c r="BS36" s="309"/>
      <c r="BT36" s="309"/>
      <c r="BU36" s="310"/>
      <c r="BV36" s="290" t="e">
        <f>IF(ISERROR($AM36),VLOOKUP($AP36,Entf,19,FALSE),VLOOKUP($AP36,Entm,20,FALSE))</f>
        <v>#N/A</v>
      </c>
      <c r="BW36" s="291"/>
      <c r="BX36" s="291"/>
      <c r="BY36" s="292"/>
      <c r="BZ36" s="290" t="e">
        <f>IF(ISERROR($AM36),VLOOKUP($AP36,Entf,22,FALSE),VLOOKUP($AP36,Entm,23,FALSE))</f>
        <v>#N/A</v>
      </c>
      <c r="CA36" s="291"/>
      <c r="CB36" s="291"/>
      <c r="CC36" s="292"/>
      <c r="CF36" s="86"/>
      <c r="CG36" s="86"/>
      <c r="CH36" s="86"/>
      <c r="CI36" s="86"/>
      <c r="CK36"/>
      <c r="CL36"/>
      <c r="CM36"/>
      <c r="CN36"/>
    </row>
    <row r="37" spans="1:92" ht="13.5" customHeight="1" x14ac:dyDescent="0.2">
      <c r="A37" s="65" t="str">
        <f t="shared" si="7"/>
        <v/>
      </c>
      <c r="B37" s="65" t="str">
        <f t="shared" si="8"/>
        <v/>
      </c>
      <c r="C37" s="65" t="str">
        <f t="shared" si="9"/>
        <v/>
      </c>
      <c r="D37" s="74" t="str">
        <f t="shared" si="0"/>
        <v/>
      </c>
      <c r="E37" s="91">
        <f t="shared" si="1"/>
        <v>88</v>
      </c>
      <c r="F37" s="99">
        <f t="shared" si="10"/>
        <v>0</v>
      </c>
      <c r="G37" s="101"/>
      <c r="H37" s="102"/>
      <c r="I37" s="66">
        <f t="shared" si="17"/>
        <v>0</v>
      </c>
      <c r="J37" s="72">
        <f t="shared" si="11"/>
        <v>0</v>
      </c>
      <c r="K37" s="49">
        <f t="shared" si="12"/>
        <v>0</v>
      </c>
      <c r="L37" s="50">
        <f t="shared" si="13"/>
        <v>0</v>
      </c>
      <c r="M37" s="139"/>
      <c r="N37" s="53" t="str">
        <f t="shared" si="2"/>
        <v/>
      </c>
      <c r="O37" s="104"/>
      <c r="P37" s="139"/>
      <c r="Q37" s="53" t="str">
        <f t="shared" si="3"/>
        <v/>
      </c>
      <c r="R37" s="104"/>
      <c r="S37" s="139"/>
      <c r="T37" s="53" t="str">
        <f t="shared" si="20"/>
        <v/>
      </c>
      <c r="U37" s="104"/>
      <c r="V37" s="103"/>
      <c r="W37" s="53" t="str">
        <f t="shared" si="18"/>
        <v/>
      </c>
      <c r="X37" s="104"/>
      <c r="Y37" s="139"/>
      <c r="Z37" s="53" t="str">
        <f t="shared" si="19"/>
        <v/>
      </c>
      <c r="AA37" s="137"/>
      <c r="AB37" s="178" t="str">
        <f t="shared" si="14"/>
        <v>　　</v>
      </c>
      <c r="AC37" s="51"/>
      <c r="AD37" s="51"/>
      <c r="AE37" s="51"/>
      <c r="AF37" s="51"/>
      <c r="AG37" s="51"/>
      <c r="AH37" s="51">
        <v>28</v>
      </c>
      <c r="AI37" s="48">
        <f t="shared" si="15"/>
        <v>0</v>
      </c>
      <c r="AJ37" s="57"/>
      <c r="AK37" s="164" t="str">
        <f>種目コード!D47</f>
        <v>砲丸投(高校)</v>
      </c>
      <c r="AL37" s="52">
        <f t="shared" si="21"/>
        <v>0</v>
      </c>
      <c r="AN37" s="96" t="s">
        <v>149</v>
      </c>
      <c r="AP37" s="313"/>
      <c r="AQ37" s="314"/>
      <c r="AR37" s="313"/>
      <c r="AS37" s="316"/>
      <c r="AT37" s="314"/>
      <c r="AU37" s="293" t="e">
        <f>IF(ISERROR($AM36),VLOOKUP($AP36,Entf,7,FALSE),VLOOKUP($AP36,Entm,8,FALSE))</f>
        <v>#N/A</v>
      </c>
      <c r="AV37" s="294"/>
      <c r="AW37" s="294"/>
      <c r="AX37" s="294"/>
      <c r="AY37" s="294"/>
      <c r="AZ37" s="295"/>
      <c r="BA37" s="313"/>
      <c r="BB37" s="314"/>
      <c r="BC37" s="296" t="e">
        <f>IF(ISERROR($AM36),VLOOKUP($AP36,Entf,9,FALSE),VLOOKUP($AP36,Entm,10,FALSE))</f>
        <v>#N/A</v>
      </c>
      <c r="BD37" s="297"/>
      <c r="BE37" s="297"/>
      <c r="BF37" s="298"/>
      <c r="BG37" s="299" t="e">
        <f>IF(ISERROR($AM36),VLOOKUP($AP36,Entf,12,FALSE),VLOOKUP($AP36,Entm,13,FALSE))</f>
        <v>#N/A</v>
      </c>
      <c r="BH37" s="300"/>
      <c r="BI37" s="300"/>
      <c r="BJ37" s="300"/>
      <c r="BK37" s="301"/>
      <c r="BL37" s="299" t="e">
        <f>IF(ISERROR($AM36),VLOOKUP($AP36,Entf,15,FALSE),VLOOKUP($AP36,Entm,16,FALSE))</f>
        <v>#N/A</v>
      </c>
      <c r="BM37" s="300"/>
      <c r="BN37" s="300"/>
      <c r="BO37" s="300"/>
      <c r="BP37" s="301"/>
      <c r="BQ37" s="299" t="e">
        <f>IF(ISERROR($AM36),VLOOKUP($AP36,Entf,18,FALSE),VLOOKUP($AP36,Entm,19,FALSE))</f>
        <v>#N/A</v>
      </c>
      <c r="BR37" s="300"/>
      <c r="BS37" s="300"/>
      <c r="BT37" s="300"/>
      <c r="BU37" s="301"/>
      <c r="BV37" s="302" t="e">
        <f>IF(ISERROR($AM36),VLOOKUP($AP36,Entf,21,FALSE),VLOOKUP($AP36,Entm,22,FALSE))</f>
        <v>#N/A</v>
      </c>
      <c r="BW37" s="303"/>
      <c r="BX37" s="303"/>
      <c r="BY37" s="304"/>
      <c r="BZ37" s="302" t="e">
        <f>IF(ISERROR($AM36),VLOOKUP($AP36,Entf,24,FALSE),VLOOKUP($AP36,Entm,25,FALSE))</f>
        <v>#N/A</v>
      </c>
      <c r="CA37" s="303"/>
      <c r="CB37" s="303"/>
      <c r="CC37" s="304"/>
      <c r="CF37" s="86"/>
      <c r="CG37" s="86"/>
      <c r="CH37" s="86"/>
      <c r="CI37" s="86"/>
      <c r="CK37"/>
      <c r="CL37"/>
      <c r="CM37"/>
      <c r="CN37"/>
    </row>
    <row r="38" spans="1:92" ht="13.5" customHeight="1" x14ac:dyDescent="0.2">
      <c r="A38" s="65" t="str">
        <f t="shared" si="7"/>
        <v/>
      </c>
      <c r="B38" s="65" t="str">
        <f t="shared" si="8"/>
        <v/>
      </c>
      <c r="C38" s="65" t="str">
        <f t="shared" si="9"/>
        <v/>
      </c>
      <c r="D38" s="74" t="str">
        <f t="shared" si="0"/>
        <v/>
      </c>
      <c r="E38" s="91">
        <f t="shared" si="1"/>
        <v>88</v>
      </c>
      <c r="F38" s="99">
        <f t="shared" si="10"/>
        <v>0</v>
      </c>
      <c r="G38" s="101"/>
      <c r="H38" s="102"/>
      <c r="I38" s="66">
        <f t="shared" si="17"/>
        <v>0</v>
      </c>
      <c r="J38" s="72">
        <f t="shared" si="11"/>
        <v>0</v>
      </c>
      <c r="K38" s="49">
        <f t="shared" si="12"/>
        <v>0</v>
      </c>
      <c r="L38" s="50">
        <f t="shared" si="13"/>
        <v>0</v>
      </c>
      <c r="M38" s="139"/>
      <c r="N38" s="53" t="str">
        <f t="shared" si="2"/>
        <v/>
      </c>
      <c r="O38" s="104"/>
      <c r="P38" s="139"/>
      <c r="Q38" s="53" t="str">
        <f t="shared" si="3"/>
        <v/>
      </c>
      <c r="R38" s="104"/>
      <c r="S38" s="139"/>
      <c r="T38" s="53" t="str">
        <f t="shared" si="20"/>
        <v/>
      </c>
      <c r="U38" s="104"/>
      <c r="V38" s="103"/>
      <c r="W38" s="53" t="str">
        <f t="shared" si="18"/>
        <v/>
      </c>
      <c r="X38" s="104"/>
      <c r="Y38" s="139"/>
      <c r="Z38" s="53" t="str">
        <f t="shared" si="19"/>
        <v/>
      </c>
      <c r="AA38" s="137"/>
      <c r="AB38" s="178" t="str">
        <f t="shared" si="14"/>
        <v>　　</v>
      </c>
      <c r="AC38" s="51"/>
      <c r="AD38" s="51" t="s">
        <v>180</v>
      </c>
      <c r="AE38" s="154" t="s">
        <v>184</v>
      </c>
      <c r="AF38" s="51"/>
      <c r="AG38" s="51"/>
      <c r="AH38" s="51">
        <v>29</v>
      </c>
      <c r="AI38" s="48">
        <f t="shared" si="15"/>
        <v>0</v>
      </c>
      <c r="AJ38" s="57"/>
      <c r="AK38" s="164" t="str">
        <f>種目コード!D48</f>
        <v>砲丸投(中学）</v>
      </c>
      <c r="AL38" s="52">
        <f t="shared" si="21"/>
        <v>0</v>
      </c>
      <c r="AM38" s="96" t="e">
        <f>VLOOKUP(1+AM36,$C$10:$C$97,1,FALSE)</f>
        <v>#N/A</v>
      </c>
      <c r="AN38" s="96" t="e">
        <f>IF(ISERROR(AM38),VLOOKUP(1+AN36,$D$10:$D$97,1,FALSE),0)</f>
        <v>#N/A</v>
      </c>
      <c r="AO38" s="96">
        <v>10</v>
      </c>
      <c r="AP38" s="311" t="e">
        <f>IF(ISERROR($AM38),VLOOKUP(AN38,Entf,3,FALSE),VLOOKUP(AM38,Entm,4,FALSE))</f>
        <v>#N/A</v>
      </c>
      <c r="AQ38" s="312"/>
      <c r="AR38" s="311" t="e">
        <f>IF(ISERROR($AM38),VLOOKUP($AP38,Entf,5,FALSE),VLOOKUP($AP38,Entm,6,FALSE))</f>
        <v>#N/A</v>
      </c>
      <c r="AS38" s="315"/>
      <c r="AT38" s="312"/>
      <c r="AU38" s="311" t="e">
        <f>IF(ISERROR($AM38),VLOOKUP($AP38,Entf,6,FALSE),VLOOKUP($AP38,Entm,7,FALSE))</f>
        <v>#N/A</v>
      </c>
      <c r="AV38" s="315"/>
      <c r="AW38" s="315"/>
      <c r="AX38" s="315"/>
      <c r="AY38" s="315"/>
      <c r="AZ38" s="312"/>
      <c r="BA38" s="311" t="str">
        <f>IF(ISERROR(AM38),IF(ISERROR(AN38),"","女"),"男")</f>
        <v/>
      </c>
      <c r="BB38" s="312"/>
      <c r="BC38" s="305"/>
      <c r="BD38" s="306"/>
      <c r="BE38" s="306"/>
      <c r="BF38" s="307"/>
      <c r="BG38" s="308" t="e">
        <f>IF(ISERROR($AM38),VLOOKUP($AP38,Entf,10,FALSE),VLOOKUP($AP38,Entm,11,FALSE))</f>
        <v>#N/A</v>
      </c>
      <c r="BH38" s="309"/>
      <c r="BI38" s="309"/>
      <c r="BJ38" s="309"/>
      <c r="BK38" s="310"/>
      <c r="BL38" s="308" t="e">
        <f>IF(ISERROR($AM38),VLOOKUP($AP38,Entf,13,FALSE),VLOOKUP($AP38,Entm,14,FALSE))</f>
        <v>#N/A</v>
      </c>
      <c r="BM38" s="309"/>
      <c r="BN38" s="309"/>
      <c r="BO38" s="309"/>
      <c r="BP38" s="310"/>
      <c r="BQ38" s="308" t="e">
        <f>IF(ISERROR($AM38),VLOOKUP($AP38,Entf,16,FALSE),VLOOKUP($AP38,Entm,17,FALSE))</f>
        <v>#N/A</v>
      </c>
      <c r="BR38" s="309"/>
      <c r="BS38" s="309"/>
      <c r="BT38" s="309"/>
      <c r="BU38" s="310"/>
      <c r="BV38" s="290" t="e">
        <f>IF(ISERROR($AM38),VLOOKUP($AP38,Entf,19,FALSE),VLOOKUP($AP38,Entm,20,FALSE))</f>
        <v>#N/A</v>
      </c>
      <c r="BW38" s="291"/>
      <c r="BX38" s="291"/>
      <c r="BY38" s="292"/>
      <c r="BZ38" s="290" t="e">
        <f>IF(ISERROR($AM38),VLOOKUP($AP38,Entf,22,FALSE),VLOOKUP($AP38,Entm,23,FALSE))</f>
        <v>#N/A</v>
      </c>
      <c r="CA38" s="291"/>
      <c r="CB38" s="291"/>
      <c r="CC38" s="292"/>
      <c r="CF38" s="86"/>
      <c r="CG38" s="86"/>
      <c r="CH38" s="86"/>
      <c r="CI38" s="86"/>
      <c r="CK38"/>
      <c r="CL38"/>
      <c r="CM38"/>
      <c r="CN38"/>
    </row>
    <row r="39" spans="1:92" ht="13.5" customHeight="1" x14ac:dyDescent="0.2">
      <c r="A39" s="65" t="str">
        <f t="shared" si="7"/>
        <v/>
      </c>
      <c r="B39" s="65" t="str">
        <f t="shared" si="8"/>
        <v/>
      </c>
      <c r="C39" s="65" t="str">
        <f t="shared" si="9"/>
        <v/>
      </c>
      <c r="D39" s="74" t="str">
        <f t="shared" si="0"/>
        <v/>
      </c>
      <c r="E39" s="91">
        <f t="shared" si="1"/>
        <v>88</v>
      </c>
      <c r="F39" s="99">
        <f t="shared" si="10"/>
        <v>0</v>
      </c>
      <c r="G39" s="101"/>
      <c r="H39" s="102"/>
      <c r="I39" s="66">
        <f t="shared" si="17"/>
        <v>0</v>
      </c>
      <c r="J39" s="72">
        <f t="shared" si="11"/>
        <v>0</v>
      </c>
      <c r="K39" s="49">
        <f t="shared" si="12"/>
        <v>0</v>
      </c>
      <c r="L39" s="50">
        <f t="shared" si="13"/>
        <v>0</v>
      </c>
      <c r="M39" s="139"/>
      <c r="N39" s="53" t="str">
        <f t="shared" si="2"/>
        <v/>
      </c>
      <c r="O39" s="104"/>
      <c r="P39" s="139"/>
      <c r="Q39" s="53" t="str">
        <f t="shared" si="3"/>
        <v/>
      </c>
      <c r="R39" s="104"/>
      <c r="S39" s="139"/>
      <c r="T39" s="53" t="str">
        <f t="shared" si="20"/>
        <v/>
      </c>
      <c r="U39" s="104"/>
      <c r="V39" s="103"/>
      <c r="W39" s="53" t="str">
        <f t="shared" si="18"/>
        <v/>
      </c>
      <c r="X39" s="104"/>
      <c r="Y39" s="139"/>
      <c r="Z39" s="53" t="str">
        <f t="shared" si="19"/>
        <v/>
      </c>
      <c r="AA39" s="137"/>
      <c r="AB39" s="178" t="str">
        <f t="shared" si="14"/>
        <v>　　</v>
      </c>
      <c r="AC39" s="51"/>
      <c r="AD39" s="51" t="s">
        <v>181</v>
      </c>
      <c r="AE39" s="154" t="s">
        <v>185</v>
      </c>
      <c r="AF39" s="51"/>
      <c r="AG39" s="51"/>
      <c r="AH39" s="51">
        <v>30</v>
      </c>
      <c r="AI39" s="48">
        <f t="shared" si="15"/>
        <v>0</v>
      </c>
      <c r="AJ39" s="57"/>
      <c r="AK39" s="164">
        <f>種目コード!D51</f>
        <v>0</v>
      </c>
      <c r="AL39" s="52">
        <f t="shared" si="21"/>
        <v>0</v>
      </c>
      <c r="AP39" s="313"/>
      <c r="AQ39" s="314"/>
      <c r="AR39" s="313"/>
      <c r="AS39" s="316"/>
      <c r="AT39" s="314"/>
      <c r="AU39" s="293" t="e">
        <f>IF(ISERROR($AM38),VLOOKUP($AP38,Entf,7,FALSE),VLOOKUP($AP38,Entm,8,FALSE))</f>
        <v>#N/A</v>
      </c>
      <c r="AV39" s="294"/>
      <c r="AW39" s="294"/>
      <c r="AX39" s="294"/>
      <c r="AY39" s="294"/>
      <c r="AZ39" s="295"/>
      <c r="BA39" s="313"/>
      <c r="BB39" s="314"/>
      <c r="BC39" s="296" t="e">
        <f>IF(ISERROR($AM38),VLOOKUP($AP38,Entf,9,FALSE),VLOOKUP($AP38,Entm,10,FALSE))</f>
        <v>#N/A</v>
      </c>
      <c r="BD39" s="297"/>
      <c r="BE39" s="297"/>
      <c r="BF39" s="298"/>
      <c r="BG39" s="299" t="e">
        <f>IF(ISERROR($AM38),VLOOKUP($AP38,Entf,12,FALSE),VLOOKUP($AP38,Entm,13,FALSE))</f>
        <v>#N/A</v>
      </c>
      <c r="BH39" s="300"/>
      <c r="BI39" s="300"/>
      <c r="BJ39" s="300"/>
      <c r="BK39" s="301"/>
      <c r="BL39" s="299" t="e">
        <f>IF(ISERROR($AM38),VLOOKUP($AP38,Entf,15,FALSE),VLOOKUP($AP38,Entm,16,FALSE))</f>
        <v>#N/A</v>
      </c>
      <c r="BM39" s="300"/>
      <c r="BN39" s="300"/>
      <c r="BO39" s="300"/>
      <c r="BP39" s="301"/>
      <c r="BQ39" s="299" t="e">
        <f>IF(ISERROR($AM38),VLOOKUP($AP38,Entf,18,FALSE),VLOOKUP($AP38,Entm,19,FALSE))</f>
        <v>#N/A</v>
      </c>
      <c r="BR39" s="300"/>
      <c r="BS39" s="300"/>
      <c r="BT39" s="300"/>
      <c r="BU39" s="301"/>
      <c r="BV39" s="302" t="e">
        <f>IF(ISERROR($AM38),VLOOKUP($AP38,Entf,21,FALSE),VLOOKUP($AP38,Entm,22,FALSE))</f>
        <v>#N/A</v>
      </c>
      <c r="BW39" s="303"/>
      <c r="BX39" s="303"/>
      <c r="BY39" s="304"/>
      <c r="BZ39" s="302" t="e">
        <f>IF(ISERROR($AM38),VLOOKUP($AP38,Entf,24,FALSE),VLOOKUP($AP38,Entm,25,FALSE))</f>
        <v>#N/A</v>
      </c>
      <c r="CA39" s="303"/>
      <c r="CB39" s="303"/>
      <c r="CC39" s="304"/>
      <c r="CF39" s="86"/>
      <c r="CG39" s="86"/>
      <c r="CH39" s="86"/>
      <c r="CI39" s="86"/>
      <c r="CK39"/>
      <c r="CL39"/>
      <c r="CM39"/>
      <c r="CN39"/>
    </row>
    <row r="40" spans="1:92" ht="13.5" customHeight="1" x14ac:dyDescent="0.2">
      <c r="A40" s="65" t="str">
        <f t="shared" si="7"/>
        <v/>
      </c>
      <c r="B40" s="65" t="str">
        <f t="shared" si="8"/>
        <v/>
      </c>
      <c r="C40" s="65" t="str">
        <f t="shared" si="9"/>
        <v/>
      </c>
      <c r="D40" s="74" t="str">
        <f t="shared" si="0"/>
        <v/>
      </c>
      <c r="E40" s="91">
        <f t="shared" si="1"/>
        <v>88</v>
      </c>
      <c r="F40" s="99">
        <f t="shared" si="10"/>
        <v>0</v>
      </c>
      <c r="G40" s="101"/>
      <c r="H40" s="102"/>
      <c r="I40" s="66">
        <f t="shared" si="17"/>
        <v>0</v>
      </c>
      <c r="J40" s="72">
        <f t="shared" si="11"/>
        <v>0</v>
      </c>
      <c r="K40" s="49">
        <f t="shared" si="12"/>
        <v>0</v>
      </c>
      <c r="L40" s="50">
        <f t="shared" si="13"/>
        <v>0</v>
      </c>
      <c r="M40" s="139"/>
      <c r="N40" s="53" t="str">
        <f t="shared" si="2"/>
        <v/>
      </c>
      <c r="O40" s="104"/>
      <c r="P40" s="139"/>
      <c r="Q40" s="53" t="str">
        <f t="shared" si="3"/>
        <v/>
      </c>
      <c r="R40" s="104"/>
      <c r="S40" s="139"/>
      <c r="T40" s="53" t="str">
        <f t="shared" si="20"/>
        <v/>
      </c>
      <c r="U40" s="104"/>
      <c r="V40" s="103"/>
      <c r="W40" s="53" t="str">
        <f t="shared" si="18"/>
        <v/>
      </c>
      <c r="X40" s="104"/>
      <c r="Y40" s="139"/>
      <c r="Z40" s="53" t="str">
        <f t="shared" si="19"/>
        <v/>
      </c>
      <c r="AA40" s="137"/>
      <c r="AB40" s="178" t="str">
        <f t="shared" si="14"/>
        <v>　　</v>
      </c>
      <c r="AC40" s="51"/>
      <c r="AD40" s="51" t="s">
        <v>182</v>
      </c>
      <c r="AE40" s="154" t="s">
        <v>186</v>
      </c>
      <c r="AF40" s="51"/>
      <c r="AG40" s="51"/>
      <c r="AH40" s="51">
        <v>31</v>
      </c>
      <c r="AI40" s="48">
        <f t="shared" si="15"/>
        <v>0</v>
      </c>
      <c r="AJ40" s="57"/>
      <c r="AK40" s="164">
        <f>種目コード!D52</f>
        <v>0</v>
      </c>
      <c r="AL40" s="52">
        <f t="shared" si="21"/>
        <v>0</v>
      </c>
      <c r="AM40" s="96" t="e">
        <f>VLOOKUP(1+AM38,$C$10:$C$97,1,FALSE)</f>
        <v>#N/A</v>
      </c>
      <c r="AN40" s="96" t="e">
        <f>IF(ISERROR(AM40),VLOOKUP(1+AN38,$D$10:$D$97,1,FALSE),0)</f>
        <v>#N/A</v>
      </c>
      <c r="AO40" s="96">
        <v>11</v>
      </c>
      <c r="AP40" s="311" t="e">
        <f>IF(ISERROR($AM40),VLOOKUP(AN40,Entf,3,FALSE),VLOOKUP(AM40,Entm,4,FALSE))</f>
        <v>#N/A</v>
      </c>
      <c r="AQ40" s="312"/>
      <c r="AR40" s="311" t="e">
        <f>IF(ISERROR($AM40),VLOOKUP($AP40,Entf,5,FALSE),VLOOKUP($AP40,Entm,6,FALSE))</f>
        <v>#N/A</v>
      </c>
      <c r="AS40" s="315"/>
      <c r="AT40" s="312"/>
      <c r="AU40" s="311" t="e">
        <f>IF(ISERROR($AM40),VLOOKUP($AP40,Entf,6,FALSE),VLOOKUP($AP40,Entm,7,FALSE))</f>
        <v>#N/A</v>
      </c>
      <c r="AV40" s="315"/>
      <c r="AW40" s="315"/>
      <c r="AX40" s="315"/>
      <c r="AY40" s="315"/>
      <c r="AZ40" s="312"/>
      <c r="BA40" s="311" t="str">
        <f>IF(ISERROR(AM40),IF(ISERROR(AN40),"","女"),"男")</f>
        <v/>
      </c>
      <c r="BB40" s="312"/>
      <c r="BC40" s="305"/>
      <c r="BD40" s="306"/>
      <c r="BE40" s="306"/>
      <c r="BF40" s="307"/>
      <c r="BG40" s="308" t="e">
        <f>IF(ISERROR($AM40),VLOOKUP($AP40,Entf,10,FALSE),VLOOKUP($AP40,Entm,11,FALSE))</f>
        <v>#N/A</v>
      </c>
      <c r="BH40" s="309"/>
      <c r="BI40" s="309"/>
      <c r="BJ40" s="309"/>
      <c r="BK40" s="310"/>
      <c r="BL40" s="308" t="e">
        <f>IF(ISERROR($AM40),VLOOKUP($AP40,Entf,13,FALSE),VLOOKUP($AP40,Entm,14,FALSE))</f>
        <v>#N/A</v>
      </c>
      <c r="BM40" s="309"/>
      <c r="BN40" s="309"/>
      <c r="BO40" s="309"/>
      <c r="BP40" s="310"/>
      <c r="BQ40" s="308" t="e">
        <f>IF(ISERROR($AM40),VLOOKUP($AP40,Entf,16,FALSE),VLOOKUP($AP40,Entm,17,FALSE))</f>
        <v>#N/A</v>
      </c>
      <c r="BR40" s="309"/>
      <c r="BS40" s="309"/>
      <c r="BT40" s="309"/>
      <c r="BU40" s="310"/>
      <c r="BV40" s="290" t="e">
        <f>IF(ISERROR($AM40),VLOOKUP($AP40,Entf,19,FALSE),VLOOKUP($AP40,Entm,20,FALSE))</f>
        <v>#N/A</v>
      </c>
      <c r="BW40" s="291"/>
      <c r="BX40" s="291"/>
      <c r="BY40" s="292"/>
      <c r="BZ40" s="290" t="e">
        <f>IF(ISERROR($AM40),VLOOKUP($AP40,Entf,22,FALSE),VLOOKUP($AP40,Entm,23,FALSE))</f>
        <v>#N/A</v>
      </c>
      <c r="CA40" s="291"/>
      <c r="CB40" s="291"/>
      <c r="CC40" s="292"/>
      <c r="CF40" s="86"/>
      <c r="CG40" s="86"/>
      <c r="CH40" s="86"/>
      <c r="CI40" s="86"/>
      <c r="CK40"/>
      <c r="CL40"/>
      <c r="CM40"/>
      <c r="CN40"/>
    </row>
    <row r="41" spans="1:92" ht="13.5" customHeight="1" x14ac:dyDescent="0.2">
      <c r="A41" s="65" t="str">
        <f t="shared" si="7"/>
        <v/>
      </c>
      <c r="B41" s="65" t="str">
        <f t="shared" si="8"/>
        <v/>
      </c>
      <c r="C41" s="65" t="str">
        <f t="shared" si="9"/>
        <v/>
      </c>
      <c r="D41" s="74" t="str">
        <f t="shared" si="0"/>
        <v/>
      </c>
      <c r="E41" s="91">
        <f t="shared" si="1"/>
        <v>88</v>
      </c>
      <c r="F41" s="99">
        <f t="shared" si="10"/>
        <v>0</v>
      </c>
      <c r="G41" s="101"/>
      <c r="H41" s="102"/>
      <c r="I41" s="66">
        <f t="shared" si="17"/>
        <v>0</v>
      </c>
      <c r="J41" s="72">
        <f t="shared" si="11"/>
        <v>0</v>
      </c>
      <c r="K41" s="49">
        <f t="shared" si="12"/>
        <v>0</v>
      </c>
      <c r="L41" s="50">
        <f t="shared" si="13"/>
        <v>0</v>
      </c>
      <c r="M41" s="139"/>
      <c r="N41" s="53" t="str">
        <f t="shared" si="2"/>
        <v/>
      </c>
      <c r="O41" s="104"/>
      <c r="P41" s="139"/>
      <c r="Q41" s="53" t="str">
        <f t="shared" si="3"/>
        <v/>
      </c>
      <c r="R41" s="104"/>
      <c r="S41" s="139"/>
      <c r="T41" s="53" t="str">
        <f t="shared" si="20"/>
        <v/>
      </c>
      <c r="U41" s="104"/>
      <c r="V41" s="103"/>
      <c r="W41" s="53" t="str">
        <f t="shared" si="18"/>
        <v/>
      </c>
      <c r="X41" s="104"/>
      <c r="Y41" s="139"/>
      <c r="Z41" s="53" t="str">
        <f t="shared" si="19"/>
        <v/>
      </c>
      <c r="AA41" s="137"/>
      <c r="AB41" s="178" t="str">
        <f t="shared" si="14"/>
        <v>　　</v>
      </c>
      <c r="AC41" s="51"/>
      <c r="AD41" s="51" t="s">
        <v>183</v>
      </c>
      <c r="AE41" s="154" t="s">
        <v>187</v>
      </c>
      <c r="AF41" s="51"/>
      <c r="AG41" s="51"/>
      <c r="AH41" s="51">
        <v>32</v>
      </c>
      <c r="AI41" s="48">
        <f t="shared" si="15"/>
        <v>0</v>
      </c>
      <c r="AJ41" s="57"/>
      <c r="AK41" s="164">
        <f>種目コード!D53</f>
        <v>0</v>
      </c>
      <c r="AL41" s="52">
        <f t="shared" ref="AL41:AL48" si="22">COUNTIF($N$10:$U$97,VLOOKUP(AK41,種目女１,2,FALSE)&amp;"2")</f>
        <v>0</v>
      </c>
      <c r="AP41" s="313"/>
      <c r="AQ41" s="314"/>
      <c r="AR41" s="313"/>
      <c r="AS41" s="316"/>
      <c r="AT41" s="314"/>
      <c r="AU41" s="293" t="e">
        <f>IF(ISERROR($AM40),VLOOKUP($AP40,Entf,7,FALSE),VLOOKUP($AP40,Entm,8,FALSE))</f>
        <v>#N/A</v>
      </c>
      <c r="AV41" s="294"/>
      <c r="AW41" s="294"/>
      <c r="AX41" s="294"/>
      <c r="AY41" s="294"/>
      <c r="AZ41" s="295"/>
      <c r="BA41" s="313"/>
      <c r="BB41" s="314"/>
      <c r="BC41" s="296" t="e">
        <f>IF(ISERROR($AM40),VLOOKUP($AP40,Entf,9,FALSE),VLOOKUP($AP40,Entm,10,FALSE))</f>
        <v>#N/A</v>
      </c>
      <c r="BD41" s="297"/>
      <c r="BE41" s="297"/>
      <c r="BF41" s="298"/>
      <c r="BG41" s="299" t="e">
        <f>IF(ISERROR($AM40),VLOOKUP($AP40,Entf,12,FALSE),VLOOKUP($AP40,Entm,13,FALSE))</f>
        <v>#N/A</v>
      </c>
      <c r="BH41" s="300"/>
      <c r="BI41" s="300"/>
      <c r="BJ41" s="300"/>
      <c r="BK41" s="301"/>
      <c r="BL41" s="299" t="e">
        <f>IF(ISERROR($AM40),VLOOKUP($AP40,Entf,15,FALSE),VLOOKUP($AP40,Entm,16,FALSE))</f>
        <v>#N/A</v>
      </c>
      <c r="BM41" s="300"/>
      <c r="BN41" s="300"/>
      <c r="BO41" s="300"/>
      <c r="BP41" s="301"/>
      <c r="BQ41" s="299" t="e">
        <f>IF(ISERROR($AM40),VLOOKUP($AP40,Entf,18,FALSE),VLOOKUP($AP40,Entm,19,FALSE))</f>
        <v>#N/A</v>
      </c>
      <c r="BR41" s="300"/>
      <c r="BS41" s="300"/>
      <c r="BT41" s="300"/>
      <c r="BU41" s="301"/>
      <c r="BV41" s="302" t="e">
        <f>IF(ISERROR($AM40),VLOOKUP($AP40,Entf,21,FALSE),VLOOKUP($AP40,Entm,22,FALSE))</f>
        <v>#N/A</v>
      </c>
      <c r="BW41" s="303"/>
      <c r="BX41" s="303"/>
      <c r="BY41" s="304"/>
      <c r="BZ41" s="302" t="e">
        <f>IF(ISERROR($AM40),VLOOKUP($AP40,Entf,24,FALSE),VLOOKUP($AP40,Entm,25,FALSE))</f>
        <v>#N/A</v>
      </c>
      <c r="CA41" s="303"/>
      <c r="CB41" s="303"/>
      <c r="CC41" s="304"/>
      <c r="CF41" s="86"/>
      <c r="CG41" s="86"/>
      <c r="CH41" s="86"/>
      <c r="CI41" s="86"/>
      <c r="CK41"/>
      <c r="CL41"/>
      <c r="CM41"/>
      <c r="CN41"/>
    </row>
    <row r="42" spans="1:92" ht="13.5" customHeight="1" x14ac:dyDescent="0.2">
      <c r="A42" s="65" t="str">
        <f t="shared" si="7"/>
        <v/>
      </c>
      <c r="B42" s="65" t="str">
        <f t="shared" si="8"/>
        <v/>
      </c>
      <c r="C42" s="65" t="str">
        <f t="shared" ref="C42:C73" si="23">+IF(A42="","",RANK(A42,A$10:A$97,1))</f>
        <v/>
      </c>
      <c r="D42" s="74" t="str">
        <f t="shared" ref="D42:D73" si="24">+IF(B42="","",RANK(B42,B$10:B$97,1))</f>
        <v/>
      </c>
      <c r="E42" s="91">
        <f t="shared" ref="E42:E73" si="25">IF($I42="",0,COUNTIF($I$10:$I$97,$I42))</f>
        <v>88</v>
      </c>
      <c r="F42" s="99">
        <f t="shared" si="10"/>
        <v>0</v>
      </c>
      <c r="G42" s="101"/>
      <c r="H42" s="102"/>
      <c r="I42" s="66">
        <f t="shared" si="17"/>
        <v>0</v>
      </c>
      <c r="J42" s="72">
        <f t="shared" si="11"/>
        <v>0</v>
      </c>
      <c r="K42" s="49">
        <f t="shared" si="12"/>
        <v>0</v>
      </c>
      <c r="L42" s="50">
        <f t="shared" si="13"/>
        <v>0</v>
      </c>
      <c r="M42" s="139"/>
      <c r="N42" s="53" t="str">
        <f t="shared" si="2"/>
        <v/>
      </c>
      <c r="O42" s="104"/>
      <c r="P42" s="139"/>
      <c r="Q42" s="53" t="str">
        <f t="shared" si="3"/>
        <v/>
      </c>
      <c r="R42" s="104"/>
      <c r="S42" s="139"/>
      <c r="T42" s="53" t="str">
        <f t="shared" si="20"/>
        <v/>
      </c>
      <c r="U42" s="104"/>
      <c r="V42" s="103"/>
      <c r="W42" s="53" t="str">
        <f t="shared" si="18"/>
        <v/>
      </c>
      <c r="X42" s="104"/>
      <c r="Y42" s="139"/>
      <c r="Z42" s="53" t="str">
        <f t="shared" si="19"/>
        <v/>
      </c>
      <c r="AA42" s="137"/>
      <c r="AB42" s="178" t="str">
        <f t="shared" si="14"/>
        <v>　　</v>
      </c>
      <c r="AC42" s="51"/>
      <c r="AD42" s="51"/>
      <c r="AE42" s="51"/>
      <c r="AF42" s="51"/>
      <c r="AG42" s="51"/>
      <c r="AH42" s="51">
        <v>33</v>
      </c>
      <c r="AI42" s="48">
        <f t="shared" si="15"/>
        <v>0</v>
      </c>
      <c r="AJ42" s="57"/>
      <c r="AK42" s="164">
        <f>種目コード!D54</f>
        <v>0</v>
      </c>
      <c r="AL42" s="52">
        <f t="shared" si="22"/>
        <v>0</v>
      </c>
      <c r="AM42" s="96" t="e">
        <f>VLOOKUP(1+AM40,$C$10:$C$97,1,FALSE)</f>
        <v>#N/A</v>
      </c>
      <c r="AN42" s="96" t="e">
        <f>IF(ISERROR(AM42),VLOOKUP(1+AN40,$D$10:$D$97,1,FALSE),0)</f>
        <v>#N/A</v>
      </c>
      <c r="AO42" s="96">
        <v>12</v>
      </c>
      <c r="AP42" s="311" t="e">
        <f>IF(ISERROR($AM42),VLOOKUP(AN42,Entf,3,FALSE),VLOOKUP(AM42,Entm,4,FALSE))</f>
        <v>#N/A</v>
      </c>
      <c r="AQ42" s="312"/>
      <c r="AR42" s="311" t="e">
        <f>IF(ISERROR($AM42),VLOOKUP($AP42,Entf,5,FALSE),VLOOKUP($AP42,Entm,6,FALSE))</f>
        <v>#N/A</v>
      </c>
      <c r="AS42" s="315"/>
      <c r="AT42" s="312"/>
      <c r="AU42" s="311" t="e">
        <f>IF(ISERROR($AM42),VLOOKUP($AP42,Entf,6,FALSE),VLOOKUP($AP42,Entm,7,FALSE))</f>
        <v>#N/A</v>
      </c>
      <c r="AV42" s="315"/>
      <c r="AW42" s="315"/>
      <c r="AX42" s="315"/>
      <c r="AY42" s="315"/>
      <c r="AZ42" s="312"/>
      <c r="BA42" s="311" t="str">
        <f>IF(ISERROR(AM42),IF(ISERROR(AN42),"","女"),"男")</f>
        <v/>
      </c>
      <c r="BB42" s="312"/>
      <c r="BC42" s="305"/>
      <c r="BD42" s="306"/>
      <c r="BE42" s="306"/>
      <c r="BF42" s="307"/>
      <c r="BG42" s="308" t="e">
        <f>IF(ISERROR($AM42),VLOOKUP($AP42,Entf,10,FALSE),VLOOKUP($AP42,Entm,11,FALSE))</f>
        <v>#N/A</v>
      </c>
      <c r="BH42" s="309"/>
      <c r="BI42" s="309"/>
      <c r="BJ42" s="309"/>
      <c r="BK42" s="310"/>
      <c r="BL42" s="308" t="e">
        <f>IF(ISERROR($AM42),VLOOKUP($AP42,Entf,13,FALSE),VLOOKUP($AP42,Entm,14,FALSE))</f>
        <v>#N/A</v>
      </c>
      <c r="BM42" s="309"/>
      <c r="BN42" s="309"/>
      <c r="BO42" s="309"/>
      <c r="BP42" s="310"/>
      <c r="BQ42" s="308" t="e">
        <f>IF(ISERROR($AM42),VLOOKUP($AP42,Entf,16,FALSE),VLOOKUP($AP42,Entm,17,FALSE))</f>
        <v>#N/A</v>
      </c>
      <c r="BR42" s="309"/>
      <c r="BS42" s="309"/>
      <c r="BT42" s="309"/>
      <c r="BU42" s="310"/>
      <c r="BV42" s="290" t="e">
        <f>IF(ISERROR($AM42),VLOOKUP($AP42,Entf,19,FALSE),VLOOKUP($AP42,Entm,20,FALSE))</f>
        <v>#N/A</v>
      </c>
      <c r="BW42" s="291"/>
      <c r="BX42" s="291"/>
      <c r="BY42" s="292"/>
      <c r="BZ42" s="290" t="e">
        <f>IF(ISERROR($AM42),VLOOKUP($AP42,Entf,22,FALSE),VLOOKUP($AP42,Entm,23,FALSE))</f>
        <v>#N/A</v>
      </c>
      <c r="CA42" s="291"/>
      <c r="CB42" s="291"/>
      <c r="CC42" s="292"/>
      <c r="CF42" s="86"/>
      <c r="CG42" s="86"/>
      <c r="CH42" s="86"/>
      <c r="CI42" s="86"/>
      <c r="CK42"/>
      <c r="CL42"/>
      <c r="CM42"/>
      <c r="CN42"/>
    </row>
    <row r="43" spans="1:92" ht="13.5" customHeight="1" x14ac:dyDescent="0.2">
      <c r="A43" s="65" t="str">
        <f t="shared" si="7"/>
        <v/>
      </c>
      <c r="B43" s="65" t="str">
        <f t="shared" si="8"/>
        <v/>
      </c>
      <c r="C43" s="65" t="str">
        <f t="shared" si="23"/>
        <v/>
      </c>
      <c r="D43" s="74" t="str">
        <f t="shared" si="24"/>
        <v/>
      </c>
      <c r="E43" s="91">
        <f t="shared" si="25"/>
        <v>88</v>
      </c>
      <c r="F43" s="99">
        <f t="shared" si="10"/>
        <v>0</v>
      </c>
      <c r="G43" s="101"/>
      <c r="H43" s="102"/>
      <c r="I43" s="66">
        <f t="shared" si="17"/>
        <v>0</v>
      </c>
      <c r="J43" s="72">
        <f t="shared" si="11"/>
        <v>0</v>
      </c>
      <c r="K43" s="49">
        <f t="shared" si="12"/>
        <v>0</v>
      </c>
      <c r="L43" s="50">
        <f t="shared" si="13"/>
        <v>0</v>
      </c>
      <c r="M43" s="139"/>
      <c r="N43" s="53" t="str">
        <f t="shared" si="2"/>
        <v/>
      </c>
      <c r="O43" s="104"/>
      <c r="P43" s="139"/>
      <c r="Q43" s="53" t="str">
        <f t="shared" si="3"/>
        <v/>
      </c>
      <c r="R43" s="104"/>
      <c r="S43" s="139"/>
      <c r="T43" s="53" t="str">
        <f t="shared" si="20"/>
        <v/>
      </c>
      <c r="U43" s="104"/>
      <c r="V43" s="103"/>
      <c r="W43" s="53" t="str">
        <f t="shared" si="18"/>
        <v/>
      </c>
      <c r="X43" s="104"/>
      <c r="Y43" s="139"/>
      <c r="Z43" s="53" t="str">
        <f t="shared" si="19"/>
        <v/>
      </c>
      <c r="AA43" s="137"/>
      <c r="AB43" s="178" t="str">
        <f t="shared" si="14"/>
        <v>　　</v>
      </c>
      <c r="AC43" s="51"/>
      <c r="AD43" s="51"/>
      <c r="AE43" s="51"/>
      <c r="AF43" s="51"/>
      <c r="AG43" s="51"/>
      <c r="AH43" s="51">
        <v>34</v>
      </c>
      <c r="AI43" s="48">
        <f t="shared" si="15"/>
        <v>0</v>
      </c>
      <c r="AJ43" s="57"/>
      <c r="AK43" s="164">
        <f>種目コード!D55</f>
        <v>0</v>
      </c>
      <c r="AL43" s="52">
        <f t="shared" si="22"/>
        <v>0</v>
      </c>
      <c r="AP43" s="313"/>
      <c r="AQ43" s="314"/>
      <c r="AR43" s="313"/>
      <c r="AS43" s="316"/>
      <c r="AT43" s="314"/>
      <c r="AU43" s="293" t="e">
        <f>IF(ISERROR($AM42),VLOOKUP($AP42,Entf,7,FALSE),VLOOKUP($AP42,Entm,8,FALSE))</f>
        <v>#N/A</v>
      </c>
      <c r="AV43" s="294"/>
      <c r="AW43" s="294"/>
      <c r="AX43" s="294"/>
      <c r="AY43" s="294"/>
      <c r="AZ43" s="295"/>
      <c r="BA43" s="313"/>
      <c r="BB43" s="314"/>
      <c r="BC43" s="296" t="e">
        <f>IF(ISERROR($AM42),VLOOKUP($AP42,Entf,9,FALSE),VLOOKUP($AP42,Entm,10,FALSE))</f>
        <v>#N/A</v>
      </c>
      <c r="BD43" s="297"/>
      <c r="BE43" s="297"/>
      <c r="BF43" s="298"/>
      <c r="BG43" s="299" t="e">
        <f>IF(ISERROR($AM42),VLOOKUP($AP42,Entf,12,FALSE),VLOOKUP($AP42,Entm,13,FALSE))</f>
        <v>#N/A</v>
      </c>
      <c r="BH43" s="300"/>
      <c r="BI43" s="300"/>
      <c r="BJ43" s="300"/>
      <c r="BK43" s="301"/>
      <c r="BL43" s="299" t="e">
        <f>IF(ISERROR($AM42),VLOOKUP($AP42,Entf,15,FALSE),VLOOKUP($AP42,Entm,16,FALSE))</f>
        <v>#N/A</v>
      </c>
      <c r="BM43" s="300"/>
      <c r="BN43" s="300"/>
      <c r="BO43" s="300"/>
      <c r="BP43" s="301"/>
      <c r="BQ43" s="299" t="e">
        <f>IF(ISERROR($AM42),VLOOKUP($AP42,Entf,18,FALSE),VLOOKUP($AP42,Entm,19,FALSE))</f>
        <v>#N/A</v>
      </c>
      <c r="BR43" s="300"/>
      <c r="BS43" s="300"/>
      <c r="BT43" s="300"/>
      <c r="BU43" s="301"/>
      <c r="BV43" s="302" t="e">
        <f>IF(ISERROR($AM42),VLOOKUP($AP42,Entf,21,FALSE),VLOOKUP($AP42,Entm,22,FALSE))</f>
        <v>#N/A</v>
      </c>
      <c r="BW43" s="303"/>
      <c r="BX43" s="303"/>
      <c r="BY43" s="304"/>
      <c r="BZ43" s="302" t="e">
        <f>IF(ISERROR($AM42),VLOOKUP($AP42,Entf,24,FALSE),VLOOKUP($AP42,Entm,25,FALSE))</f>
        <v>#N/A</v>
      </c>
      <c r="CA43" s="303"/>
      <c r="CB43" s="303"/>
      <c r="CC43" s="304"/>
      <c r="CF43" s="86"/>
      <c r="CG43" s="86"/>
      <c r="CH43" s="86"/>
      <c r="CI43" s="86"/>
      <c r="CK43"/>
      <c r="CL43"/>
      <c r="CM43"/>
      <c r="CN43"/>
    </row>
    <row r="44" spans="1:92" ht="13.5" customHeight="1" x14ac:dyDescent="0.2">
      <c r="A44" s="65" t="str">
        <f t="shared" si="7"/>
        <v/>
      </c>
      <c r="B44" s="65" t="str">
        <f t="shared" si="8"/>
        <v/>
      </c>
      <c r="C44" s="65" t="str">
        <f t="shared" si="23"/>
        <v/>
      </c>
      <c r="D44" s="74" t="str">
        <f t="shared" si="24"/>
        <v/>
      </c>
      <c r="E44" s="91">
        <f t="shared" si="25"/>
        <v>88</v>
      </c>
      <c r="F44" s="99">
        <f t="shared" si="10"/>
        <v>0</v>
      </c>
      <c r="G44" s="101"/>
      <c r="H44" s="102"/>
      <c r="I44" s="66">
        <f t="shared" si="17"/>
        <v>0</v>
      </c>
      <c r="J44" s="72">
        <f t="shared" si="11"/>
        <v>0</v>
      </c>
      <c r="K44" s="49">
        <f t="shared" si="12"/>
        <v>0</v>
      </c>
      <c r="L44" s="50">
        <f t="shared" si="13"/>
        <v>0</v>
      </c>
      <c r="M44" s="139"/>
      <c r="N44" s="53" t="str">
        <f t="shared" si="2"/>
        <v/>
      </c>
      <c r="O44" s="104"/>
      <c r="P44" s="139"/>
      <c r="Q44" s="53" t="str">
        <f t="shared" si="3"/>
        <v/>
      </c>
      <c r="R44" s="104"/>
      <c r="S44" s="139"/>
      <c r="T44" s="53" t="str">
        <f t="shared" si="20"/>
        <v/>
      </c>
      <c r="U44" s="104"/>
      <c r="V44" s="103"/>
      <c r="W44" s="53" t="str">
        <f t="shared" si="18"/>
        <v/>
      </c>
      <c r="X44" s="104"/>
      <c r="Y44" s="139"/>
      <c r="Z44" s="53" t="str">
        <f t="shared" si="19"/>
        <v/>
      </c>
      <c r="AA44" s="137"/>
      <c r="AB44" s="178" t="str">
        <f t="shared" si="14"/>
        <v>　　</v>
      </c>
      <c r="AC44" s="51"/>
      <c r="AD44" s="51"/>
      <c r="AE44" s="51"/>
      <c r="AF44" s="51"/>
      <c r="AG44" s="51"/>
      <c r="AH44" s="51">
        <v>35</v>
      </c>
      <c r="AI44" s="48">
        <f t="shared" si="15"/>
        <v>0</v>
      </c>
      <c r="AJ44" s="57"/>
      <c r="AK44" s="164">
        <f>種目コード!D56</f>
        <v>0</v>
      </c>
      <c r="AL44" s="52">
        <f t="shared" si="22"/>
        <v>0</v>
      </c>
      <c r="AM44" s="96" t="e">
        <f>VLOOKUP(1+AM42,$C$10:$C$97,1,FALSE)</f>
        <v>#N/A</v>
      </c>
      <c r="AN44" s="96" t="e">
        <f>IF(ISERROR(AM44),VLOOKUP(1+AN42,$D$10:$D$97,1,FALSE),0)</f>
        <v>#N/A</v>
      </c>
      <c r="AO44" s="96">
        <v>13</v>
      </c>
      <c r="AP44" s="311" t="e">
        <f>IF(ISERROR($AM44),VLOOKUP(AN44,Entf,3,FALSE),VLOOKUP(AM44,Entm,4,FALSE))</f>
        <v>#N/A</v>
      </c>
      <c r="AQ44" s="312"/>
      <c r="AR44" s="311" t="e">
        <f>IF(ISERROR($AM44),VLOOKUP($AP44,Entf,5,FALSE),VLOOKUP($AP44,Entm,6,FALSE))</f>
        <v>#N/A</v>
      </c>
      <c r="AS44" s="315"/>
      <c r="AT44" s="312"/>
      <c r="AU44" s="311" t="e">
        <f>IF(ISERROR($AM44),VLOOKUP($AP44,Entf,6,FALSE),VLOOKUP($AP44,Entm,7,FALSE))</f>
        <v>#N/A</v>
      </c>
      <c r="AV44" s="315"/>
      <c r="AW44" s="315"/>
      <c r="AX44" s="315"/>
      <c r="AY44" s="315"/>
      <c r="AZ44" s="312"/>
      <c r="BA44" s="311" t="str">
        <f>IF(ISERROR(AM44),IF(ISERROR(AN44),"","女"),"男")</f>
        <v/>
      </c>
      <c r="BB44" s="312"/>
      <c r="BC44" s="305"/>
      <c r="BD44" s="306"/>
      <c r="BE44" s="306"/>
      <c r="BF44" s="307"/>
      <c r="BG44" s="308" t="e">
        <f>IF(ISERROR($AM44),VLOOKUP($AP44,Entf,10,FALSE),VLOOKUP($AP44,Entm,11,FALSE))</f>
        <v>#N/A</v>
      </c>
      <c r="BH44" s="309"/>
      <c r="BI44" s="309"/>
      <c r="BJ44" s="309"/>
      <c r="BK44" s="310"/>
      <c r="BL44" s="308" t="e">
        <f>IF(ISERROR($AM44),VLOOKUP($AP44,Entf,13,FALSE),VLOOKUP($AP44,Entm,14,FALSE))</f>
        <v>#N/A</v>
      </c>
      <c r="BM44" s="309"/>
      <c r="BN44" s="309"/>
      <c r="BO44" s="309"/>
      <c r="BP44" s="310"/>
      <c r="BQ44" s="308" t="e">
        <f>IF(ISERROR($AM44),VLOOKUP($AP44,Entf,16,FALSE),VLOOKUP($AP44,Entm,17,FALSE))</f>
        <v>#N/A</v>
      </c>
      <c r="BR44" s="309"/>
      <c r="BS44" s="309"/>
      <c r="BT44" s="309"/>
      <c r="BU44" s="310"/>
      <c r="BV44" s="290" t="e">
        <f>IF(ISERROR($AM44),VLOOKUP($AP44,Entf,19,FALSE),VLOOKUP($AP44,Entm,20,FALSE))</f>
        <v>#N/A</v>
      </c>
      <c r="BW44" s="291"/>
      <c r="BX44" s="291"/>
      <c r="BY44" s="292"/>
      <c r="BZ44" s="290" t="e">
        <f>IF(ISERROR($AM44),VLOOKUP($AP44,Entf,22,FALSE),VLOOKUP($AP44,Entm,23,FALSE))</f>
        <v>#N/A</v>
      </c>
      <c r="CA44" s="291"/>
      <c r="CB44" s="291"/>
      <c r="CC44" s="292"/>
      <c r="CF44" s="86"/>
      <c r="CG44" s="86"/>
      <c r="CH44" s="86"/>
      <c r="CI44" s="86"/>
      <c r="CK44"/>
      <c r="CL44"/>
      <c r="CM44"/>
      <c r="CN44"/>
    </row>
    <row r="45" spans="1:92" ht="13.5" customHeight="1" x14ac:dyDescent="0.2">
      <c r="A45" s="65" t="str">
        <f t="shared" si="7"/>
        <v/>
      </c>
      <c r="B45" s="65" t="str">
        <f t="shared" si="8"/>
        <v/>
      </c>
      <c r="C45" s="65" t="str">
        <f t="shared" si="23"/>
        <v/>
      </c>
      <c r="D45" s="74" t="str">
        <f t="shared" si="24"/>
        <v/>
      </c>
      <c r="E45" s="91">
        <f t="shared" si="25"/>
        <v>88</v>
      </c>
      <c r="F45" s="99">
        <f t="shared" si="10"/>
        <v>0</v>
      </c>
      <c r="G45" s="101"/>
      <c r="H45" s="102"/>
      <c r="I45" s="66">
        <f t="shared" si="17"/>
        <v>0</v>
      </c>
      <c r="J45" s="72">
        <f t="shared" si="11"/>
        <v>0</v>
      </c>
      <c r="K45" s="49">
        <f t="shared" si="12"/>
        <v>0</v>
      </c>
      <c r="L45" s="50">
        <f t="shared" si="13"/>
        <v>0</v>
      </c>
      <c r="M45" s="139"/>
      <c r="N45" s="53" t="str">
        <f t="shared" si="2"/>
        <v/>
      </c>
      <c r="O45" s="104"/>
      <c r="P45" s="139"/>
      <c r="Q45" s="53" t="str">
        <f t="shared" si="3"/>
        <v/>
      </c>
      <c r="R45" s="104"/>
      <c r="S45" s="139"/>
      <c r="T45" s="53" t="str">
        <f t="shared" si="20"/>
        <v/>
      </c>
      <c r="U45" s="104"/>
      <c r="V45" s="103"/>
      <c r="W45" s="53" t="str">
        <f t="shared" si="18"/>
        <v/>
      </c>
      <c r="X45" s="104"/>
      <c r="Y45" s="139"/>
      <c r="Z45" s="53" t="str">
        <f t="shared" si="19"/>
        <v/>
      </c>
      <c r="AA45" s="137"/>
      <c r="AB45" s="178" t="str">
        <f t="shared" si="14"/>
        <v>　　</v>
      </c>
      <c r="AC45" s="51"/>
      <c r="AD45" s="51"/>
      <c r="AE45" s="51"/>
      <c r="AF45" s="51"/>
      <c r="AG45" s="51"/>
      <c r="AH45" s="51">
        <v>36</v>
      </c>
      <c r="AI45" s="48">
        <f t="shared" si="15"/>
        <v>0</v>
      </c>
      <c r="AJ45" s="57"/>
      <c r="AK45" s="164">
        <f>種目コード!D57</f>
        <v>0</v>
      </c>
      <c r="AL45" s="52">
        <f t="shared" si="22"/>
        <v>0</v>
      </c>
      <c r="AP45" s="313"/>
      <c r="AQ45" s="314"/>
      <c r="AR45" s="313"/>
      <c r="AS45" s="316"/>
      <c r="AT45" s="314"/>
      <c r="AU45" s="293" t="e">
        <f>IF(ISERROR($AM44),VLOOKUP($AP44,Entf,7,FALSE),VLOOKUP($AP44,Entm,8,FALSE))</f>
        <v>#N/A</v>
      </c>
      <c r="AV45" s="294"/>
      <c r="AW45" s="294"/>
      <c r="AX45" s="294"/>
      <c r="AY45" s="294"/>
      <c r="AZ45" s="295"/>
      <c r="BA45" s="313"/>
      <c r="BB45" s="314"/>
      <c r="BC45" s="296" t="e">
        <f>IF(ISERROR($AM44),VLOOKUP($AP44,Entf,9,FALSE),VLOOKUP($AP44,Entm,10,FALSE))</f>
        <v>#N/A</v>
      </c>
      <c r="BD45" s="297"/>
      <c r="BE45" s="297"/>
      <c r="BF45" s="298"/>
      <c r="BG45" s="299" t="e">
        <f>IF(ISERROR($AM44),VLOOKUP($AP44,Entf,12,FALSE),VLOOKUP($AP44,Entm,13,FALSE))</f>
        <v>#N/A</v>
      </c>
      <c r="BH45" s="300"/>
      <c r="BI45" s="300"/>
      <c r="BJ45" s="300"/>
      <c r="BK45" s="301"/>
      <c r="BL45" s="299" t="e">
        <f>IF(ISERROR($AM44),VLOOKUP($AP44,Entf,15,FALSE),VLOOKUP($AP44,Entm,16,FALSE))</f>
        <v>#N/A</v>
      </c>
      <c r="BM45" s="300"/>
      <c r="BN45" s="300"/>
      <c r="BO45" s="300"/>
      <c r="BP45" s="301"/>
      <c r="BQ45" s="299" t="e">
        <f>IF(ISERROR($AM44),VLOOKUP($AP44,Entf,18,FALSE),VLOOKUP($AP44,Entm,19,FALSE))</f>
        <v>#N/A</v>
      </c>
      <c r="BR45" s="300"/>
      <c r="BS45" s="300"/>
      <c r="BT45" s="300"/>
      <c r="BU45" s="301"/>
      <c r="BV45" s="302" t="e">
        <f>IF(ISERROR($AM44),VLOOKUP($AP44,Entf,21,FALSE),VLOOKUP($AP44,Entm,22,FALSE))</f>
        <v>#N/A</v>
      </c>
      <c r="BW45" s="303"/>
      <c r="BX45" s="303"/>
      <c r="BY45" s="304"/>
      <c r="BZ45" s="302" t="e">
        <f>IF(ISERROR($AM44),VLOOKUP($AP44,Entf,24,FALSE),VLOOKUP($AP44,Entm,25,FALSE))</f>
        <v>#N/A</v>
      </c>
      <c r="CA45" s="303"/>
      <c r="CB45" s="303"/>
      <c r="CC45" s="304"/>
      <c r="CF45" s="86"/>
      <c r="CG45" s="86"/>
      <c r="CH45" s="86"/>
      <c r="CI45" s="86"/>
      <c r="CK45"/>
      <c r="CL45"/>
      <c r="CM45"/>
      <c r="CN45"/>
    </row>
    <row r="46" spans="1:92" ht="13.5" customHeight="1" x14ac:dyDescent="0.2">
      <c r="A46" s="65" t="str">
        <f t="shared" si="7"/>
        <v/>
      </c>
      <c r="B46" s="65" t="str">
        <f t="shared" si="8"/>
        <v/>
      </c>
      <c r="C46" s="65" t="str">
        <f t="shared" si="23"/>
        <v/>
      </c>
      <c r="D46" s="74" t="str">
        <f t="shared" si="24"/>
        <v/>
      </c>
      <c r="E46" s="91">
        <f t="shared" si="25"/>
        <v>88</v>
      </c>
      <c r="F46" s="99">
        <f t="shared" si="10"/>
        <v>0</v>
      </c>
      <c r="G46" s="101"/>
      <c r="H46" s="102"/>
      <c r="I46" s="66">
        <f t="shared" si="17"/>
        <v>0</v>
      </c>
      <c r="J46" s="72">
        <f t="shared" si="11"/>
        <v>0</v>
      </c>
      <c r="K46" s="49">
        <f t="shared" si="12"/>
        <v>0</v>
      </c>
      <c r="L46" s="50">
        <f t="shared" si="13"/>
        <v>0</v>
      </c>
      <c r="M46" s="139"/>
      <c r="N46" s="53" t="str">
        <f t="shared" si="2"/>
        <v/>
      </c>
      <c r="O46" s="104"/>
      <c r="P46" s="139"/>
      <c r="Q46" s="53" t="str">
        <f t="shared" si="3"/>
        <v/>
      </c>
      <c r="R46" s="104"/>
      <c r="S46" s="139"/>
      <c r="T46" s="53" t="str">
        <f t="shared" si="20"/>
        <v/>
      </c>
      <c r="U46" s="104"/>
      <c r="V46" s="103"/>
      <c r="W46" s="53" t="str">
        <f t="shared" si="18"/>
        <v/>
      </c>
      <c r="X46" s="104"/>
      <c r="Y46" s="139"/>
      <c r="Z46" s="53" t="str">
        <f t="shared" si="19"/>
        <v/>
      </c>
      <c r="AA46" s="137"/>
      <c r="AB46" s="178" t="str">
        <f t="shared" si="14"/>
        <v>　　</v>
      </c>
      <c r="AC46" s="51"/>
      <c r="AD46" s="51"/>
      <c r="AE46" s="51"/>
      <c r="AF46" s="51"/>
      <c r="AG46" s="51"/>
      <c r="AH46" s="51"/>
      <c r="AI46" s="57"/>
      <c r="AJ46" s="57"/>
      <c r="AK46" s="164">
        <f>種目コード!D58</f>
        <v>0</v>
      </c>
      <c r="AL46" s="52">
        <f t="shared" si="22"/>
        <v>0</v>
      </c>
      <c r="AM46" s="96" t="e">
        <f>VLOOKUP(1+AM44,$C$10:$C$97,1,FALSE)</f>
        <v>#N/A</v>
      </c>
      <c r="AN46" s="96" t="e">
        <f>IF(ISERROR(AM46),VLOOKUP(1+AN44,$D$10:$D$97,1,FALSE),0)</f>
        <v>#N/A</v>
      </c>
      <c r="AO46" s="96">
        <v>14</v>
      </c>
      <c r="AP46" s="311" t="e">
        <f>IF(ISERROR($AM46),VLOOKUP(AN46,Entf,3,FALSE),VLOOKUP(AM46,Entm,4,FALSE))</f>
        <v>#N/A</v>
      </c>
      <c r="AQ46" s="312"/>
      <c r="AR46" s="311" t="e">
        <f>IF(ISERROR($AM46),VLOOKUP($AP46,Entf,5,FALSE),VLOOKUP($AP46,Entm,6,FALSE))</f>
        <v>#N/A</v>
      </c>
      <c r="AS46" s="315"/>
      <c r="AT46" s="312"/>
      <c r="AU46" s="311" t="e">
        <f>IF(ISERROR($AM46),VLOOKUP($AP46,Entf,6,FALSE),VLOOKUP($AP46,Entm,7,FALSE))</f>
        <v>#N/A</v>
      </c>
      <c r="AV46" s="315"/>
      <c r="AW46" s="315"/>
      <c r="AX46" s="315"/>
      <c r="AY46" s="315"/>
      <c r="AZ46" s="312"/>
      <c r="BA46" s="311" t="str">
        <f>IF(ISERROR(AM46),IF(ISERROR(AN46),"","女"),"男")</f>
        <v/>
      </c>
      <c r="BB46" s="312"/>
      <c r="BC46" s="305"/>
      <c r="BD46" s="306"/>
      <c r="BE46" s="306"/>
      <c r="BF46" s="307"/>
      <c r="BG46" s="308" t="e">
        <f>IF(ISERROR($AM46),VLOOKUP($AP46,Entf,10,FALSE),VLOOKUP($AP46,Entm,11,FALSE))</f>
        <v>#N/A</v>
      </c>
      <c r="BH46" s="309"/>
      <c r="BI46" s="309"/>
      <c r="BJ46" s="309"/>
      <c r="BK46" s="310"/>
      <c r="BL46" s="308" t="e">
        <f>IF(ISERROR($AM46),VLOOKUP($AP46,Entf,13,FALSE),VLOOKUP($AP46,Entm,14,FALSE))</f>
        <v>#N/A</v>
      </c>
      <c r="BM46" s="309"/>
      <c r="BN46" s="309"/>
      <c r="BO46" s="309"/>
      <c r="BP46" s="310"/>
      <c r="BQ46" s="308" t="e">
        <f>IF(ISERROR($AM46),VLOOKUP($AP46,Entf,16,FALSE),VLOOKUP($AP46,Entm,17,FALSE))</f>
        <v>#N/A</v>
      </c>
      <c r="BR46" s="309"/>
      <c r="BS46" s="309"/>
      <c r="BT46" s="309"/>
      <c r="BU46" s="310"/>
      <c r="BV46" s="290" t="e">
        <f>IF(ISERROR($AM46),VLOOKUP($AP46,Entf,19,FALSE),VLOOKUP($AP46,Entm,20,FALSE))</f>
        <v>#N/A</v>
      </c>
      <c r="BW46" s="291"/>
      <c r="BX46" s="291"/>
      <c r="BY46" s="292"/>
      <c r="BZ46" s="290" t="e">
        <f>IF(ISERROR($AM46),VLOOKUP($AP46,Entf,22,FALSE),VLOOKUP($AP46,Entm,23,FALSE))</f>
        <v>#N/A</v>
      </c>
      <c r="CA46" s="291"/>
      <c r="CB46" s="291"/>
      <c r="CC46" s="292"/>
      <c r="CF46" s="86"/>
      <c r="CG46" s="86"/>
      <c r="CH46" s="86"/>
      <c r="CI46" s="86"/>
      <c r="CK46"/>
      <c r="CL46"/>
      <c r="CM46"/>
      <c r="CN46"/>
    </row>
    <row r="47" spans="1:92" ht="13.5" customHeight="1" x14ac:dyDescent="0.2">
      <c r="A47" s="65" t="str">
        <f t="shared" si="7"/>
        <v/>
      </c>
      <c r="B47" s="65" t="str">
        <f t="shared" si="8"/>
        <v/>
      </c>
      <c r="C47" s="65" t="str">
        <f t="shared" si="23"/>
        <v/>
      </c>
      <c r="D47" s="74" t="str">
        <f t="shared" si="24"/>
        <v/>
      </c>
      <c r="E47" s="91">
        <f t="shared" si="25"/>
        <v>88</v>
      </c>
      <c r="F47" s="99">
        <f t="shared" si="10"/>
        <v>0</v>
      </c>
      <c r="G47" s="101"/>
      <c r="H47" s="102"/>
      <c r="I47" s="66">
        <f t="shared" si="17"/>
        <v>0</v>
      </c>
      <c r="J47" s="72">
        <f t="shared" si="11"/>
        <v>0</v>
      </c>
      <c r="K47" s="49">
        <f>VLOOKUP($G47&amp;TEXT($H47,0),競技者,4,FALSE)</f>
        <v>0</v>
      </c>
      <c r="L47" s="50">
        <f t="shared" si="13"/>
        <v>0</v>
      </c>
      <c r="M47" s="139"/>
      <c r="N47" s="53" t="str">
        <f t="shared" si="2"/>
        <v/>
      </c>
      <c r="O47" s="104"/>
      <c r="P47" s="139"/>
      <c r="Q47" s="53" t="str">
        <f t="shared" si="3"/>
        <v/>
      </c>
      <c r="R47" s="104"/>
      <c r="S47" s="139"/>
      <c r="T47" s="53" t="str">
        <f t="shared" si="20"/>
        <v/>
      </c>
      <c r="U47" s="104"/>
      <c r="V47" s="103"/>
      <c r="W47" s="53" t="str">
        <f t="shared" si="18"/>
        <v/>
      </c>
      <c r="X47" s="104"/>
      <c r="Y47" s="139"/>
      <c r="Z47" s="53" t="str">
        <f t="shared" si="19"/>
        <v/>
      </c>
      <c r="AA47" s="137"/>
      <c r="AB47" s="178" t="str">
        <f t="shared" si="14"/>
        <v>　　</v>
      </c>
      <c r="AC47" s="51"/>
      <c r="AD47" s="51"/>
      <c r="AE47" s="51"/>
      <c r="AF47" s="51"/>
      <c r="AG47" s="51"/>
      <c r="AH47" s="51"/>
      <c r="AI47" s="57"/>
      <c r="AJ47" s="57"/>
      <c r="AK47" s="164">
        <f>種目コード!D59</f>
        <v>0</v>
      </c>
      <c r="AL47" s="52">
        <f t="shared" si="22"/>
        <v>0</v>
      </c>
      <c r="AP47" s="313"/>
      <c r="AQ47" s="314"/>
      <c r="AR47" s="313"/>
      <c r="AS47" s="316"/>
      <c r="AT47" s="314"/>
      <c r="AU47" s="293" t="e">
        <f>IF(ISERROR($AM46),VLOOKUP($AP46,Entf,7,FALSE),VLOOKUP($AP46,Entm,8,FALSE))</f>
        <v>#N/A</v>
      </c>
      <c r="AV47" s="294"/>
      <c r="AW47" s="294"/>
      <c r="AX47" s="294"/>
      <c r="AY47" s="294"/>
      <c r="AZ47" s="295"/>
      <c r="BA47" s="313"/>
      <c r="BB47" s="314"/>
      <c r="BC47" s="296" t="e">
        <f>IF(ISERROR($AM46),VLOOKUP($AP46,Entf,9,FALSE),VLOOKUP($AP46,Entm,10,FALSE))</f>
        <v>#N/A</v>
      </c>
      <c r="BD47" s="297"/>
      <c r="BE47" s="297"/>
      <c r="BF47" s="298"/>
      <c r="BG47" s="299" t="e">
        <f>IF(ISERROR($AM46),VLOOKUP($AP46,Entf,12,FALSE),VLOOKUP($AP46,Entm,13,FALSE))</f>
        <v>#N/A</v>
      </c>
      <c r="BH47" s="300"/>
      <c r="BI47" s="300"/>
      <c r="BJ47" s="300"/>
      <c r="BK47" s="301"/>
      <c r="BL47" s="299" t="e">
        <f>IF(ISERROR($AM46),VLOOKUP($AP46,Entf,15,FALSE),VLOOKUP($AP46,Entm,16,FALSE))</f>
        <v>#N/A</v>
      </c>
      <c r="BM47" s="300"/>
      <c r="BN47" s="300"/>
      <c r="BO47" s="300"/>
      <c r="BP47" s="301"/>
      <c r="BQ47" s="299" t="e">
        <f>IF(ISERROR($AM46),VLOOKUP($AP46,Entf,18,FALSE),VLOOKUP($AP46,Entm,19,FALSE))</f>
        <v>#N/A</v>
      </c>
      <c r="BR47" s="300"/>
      <c r="BS47" s="300"/>
      <c r="BT47" s="300"/>
      <c r="BU47" s="301"/>
      <c r="BV47" s="302" t="e">
        <f>IF(ISERROR($AM46),VLOOKUP($AP46,Entf,21,FALSE),VLOOKUP($AP46,Entm,22,FALSE))</f>
        <v>#N/A</v>
      </c>
      <c r="BW47" s="303"/>
      <c r="BX47" s="303"/>
      <c r="BY47" s="304"/>
      <c r="BZ47" s="302" t="e">
        <f>IF(ISERROR($AM46),VLOOKUP($AP46,Entf,24,FALSE),VLOOKUP($AP46,Entm,25,FALSE))</f>
        <v>#N/A</v>
      </c>
      <c r="CA47" s="303"/>
      <c r="CB47" s="303"/>
      <c r="CC47" s="304"/>
      <c r="CF47" s="86"/>
      <c r="CG47" s="86"/>
      <c r="CH47" s="86"/>
      <c r="CI47" s="86"/>
      <c r="CK47"/>
      <c r="CL47"/>
      <c r="CM47"/>
      <c r="CN47"/>
    </row>
    <row r="48" spans="1:92" ht="13.5" customHeight="1" x14ac:dyDescent="0.2">
      <c r="A48" s="65" t="str">
        <f t="shared" si="7"/>
        <v/>
      </c>
      <c r="B48" s="65" t="str">
        <f t="shared" si="8"/>
        <v/>
      </c>
      <c r="C48" s="65" t="str">
        <f t="shared" si="23"/>
        <v/>
      </c>
      <c r="D48" s="74" t="str">
        <f t="shared" si="24"/>
        <v/>
      </c>
      <c r="E48" s="91">
        <f t="shared" si="25"/>
        <v>88</v>
      </c>
      <c r="F48" s="99">
        <f t="shared" si="10"/>
        <v>0</v>
      </c>
      <c r="G48" s="101"/>
      <c r="H48" s="102"/>
      <c r="I48" s="66">
        <f t="shared" si="17"/>
        <v>0</v>
      </c>
      <c r="J48" s="72">
        <f t="shared" si="11"/>
        <v>0</v>
      </c>
      <c r="K48" s="49">
        <f t="shared" si="12"/>
        <v>0</v>
      </c>
      <c r="L48" s="50">
        <f t="shared" si="13"/>
        <v>0</v>
      </c>
      <c r="M48" s="139"/>
      <c r="N48" s="53" t="str">
        <f t="shared" si="2"/>
        <v/>
      </c>
      <c r="O48" s="104"/>
      <c r="P48" s="139"/>
      <c r="Q48" s="53" t="str">
        <f t="shared" si="3"/>
        <v/>
      </c>
      <c r="R48" s="104"/>
      <c r="S48" s="139"/>
      <c r="T48" s="53" t="str">
        <f t="shared" si="20"/>
        <v/>
      </c>
      <c r="U48" s="104"/>
      <c r="V48" s="103"/>
      <c r="W48" s="53" t="str">
        <f t="shared" si="18"/>
        <v/>
      </c>
      <c r="X48" s="104"/>
      <c r="Y48" s="139"/>
      <c r="Z48" s="53" t="str">
        <f t="shared" si="19"/>
        <v/>
      </c>
      <c r="AA48" s="137"/>
      <c r="AB48" s="178" t="str">
        <f t="shared" si="14"/>
        <v>　　</v>
      </c>
      <c r="AC48" s="51"/>
      <c r="AD48" s="51"/>
      <c r="AE48" s="51"/>
      <c r="AF48" s="51"/>
      <c r="AG48" s="51"/>
      <c r="AH48" s="51"/>
      <c r="AI48" s="57"/>
      <c r="AJ48" s="57"/>
      <c r="AK48" s="164" t="str">
        <f>種目コード!D60</f>
        <v/>
      </c>
      <c r="AL48" s="52">
        <f t="shared" si="22"/>
        <v>0</v>
      </c>
      <c r="AM48" s="96" t="e">
        <f>VLOOKUP(1+AM46,$C$10:$C$97,1,FALSE)</f>
        <v>#N/A</v>
      </c>
      <c r="AN48" s="96" t="e">
        <f>IF(ISERROR(AM48),VLOOKUP(1+AN46,$D$10:$D$97,1,FALSE),0)</f>
        <v>#N/A</v>
      </c>
      <c r="AO48" s="96">
        <v>15</v>
      </c>
      <c r="AP48" s="311" t="e">
        <f>IF(ISERROR($AM48),VLOOKUP(AN48,Entf,3,FALSE),VLOOKUP(AM48,Entm,4,FALSE))</f>
        <v>#N/A</v>
      </c>
      <c r="AQ48" s="312"/>
      <c r="AR48" s="311" t="e">
        <f>IF(ISERROR($AM48),VLOOKUP($AP48,Entf,5,FALSE),VLOOKUP($AP48,Entm,6,FALSE))</f>
        <v>#N/A</v>
      </c>
      <c r="AS48" s="315"/>
      <c r="AT48" s="312"/>
      <c r="AU48" s="311" t="e">
        <f>IF(ISERROR($AM48),VLOOKUP($AP48,Entf,6,FALSE),VLOOKUP($AP48,Entm,7,FALSE))</f>
        <v>#N/A</v>
      </c>
      <c r="AV48" s="315"/>
      <c r="AW48" s="315"/>
      <c r="AX48" s="315"/>
      <c r="AY48" s="315"/>
      <c r="AZ48" s="312"/>
      <c r="BA48" s="311" t="str">
        <f>IF(ISERROR(AM48),IF(ISERROR(AN48),"","女"),"男")</f>
        <v/>
      </c>
      <c r="BB48" s="312"/>
      <c r="BC48" s="305"/>
      <c r="BD48" s="306"/>
      <c r="BE48" s="306"/>
      <c r="BF48" s="307"/>
      <c r="BG48" s="308" t="e">
        <f>IF(ISERROR($AM48),VLOOKUP($AP48,Entf,10,FALSE),VLOOKUP($AP48,Entm,11,FALSE))</f>
        <v>#N/A</v>
      </c>
      <c r="BH48" s="309"/>
      <c r="BI48" s="309"/>
      <c r="BJ48" s="309"/>
      <c r="BK48" s="310"/>
      <c r="BL48" s="308" t="e">
        <f>IF(ISERROR($AM48),VLOOKUP($AP48,Entf,13,FALSE),VLOOKUP($AP48,Entm,14,FALSE))</f>
        <v>#N/A</v>
      </c>
      <c r="BM48" s="309"/>
      <c r="BN48" s="309"/>
      <c r="BO48" s="309"/>
      <c r="BP48" s="310"/>
      <c r="BQ48" s="308" t="e">
        <f>IF(ISERROR($AM48),VLOOKUP($AP48,Entf,16,FALSE),VLOOKUP($AP48,Entm,17,FALSE))</f>
        <v>#N/A</v>
      </c>
      <c r="BR48" s="309"/>
      <c r="BS48" s="309"/>
      <c r="BT48" s="309"/>
      <c r="BU48" s="310"/>
      <c r="BV48" s="290" t="e">
        <f>IF(ISERROR($AM48),VLOOKUP($AP48,Entf,19,FALSE),VLOOKUP($AP48,Entm,20,FALSE))</f>
        <v>#N/A</v>
      </c>
      <c r="BW48" s="291"/>
      <c r="BX48" s="291"/>
      <c r="BY48" s="292"/>
      <c r="BZ48" s="290" t="e">
        <f>IF(ISERROR($AM48),VLOOKUP($AP48,Entf,22,FALSE),VLOOKUP($AP48,Entm,23,FALSE))</f>
        <v>#N/A</v>
      </c>
      <c r="CA48" s="291"/>
      <c r="CB48" s="291"/>
      <c r="CC48" s="292"/>
      <c r="CF48" s="86"/>
      <c r="CG48" s="86"/>
      <c r="CH48" s="86"/>
      <c r="CI48" s="86"/>
      <c r="CK48"/>
      <c r="CL48"/>
      <c r="CM48"/>
      <c r="CN48"/>
    </row>
    <row r="49" spans="1:92" ht="13.5" customHeight="1" thickBot="1" x14ac:dyDescent="0.25">
      <c r="A49" s="65" t="str">
        <f t="shared" si="7"/>
        <v/>
      </c>
      <c r="B49" s="65" t="str">
        <f t="shared" si="8"/>
        <v/>
      </c>
      <c r="C49" s="65" t="str">
        <f t="shared" si="23"/>
        <v/>
      </c>
      <c r="D49" s="74" t="str">
        <f t="shared" si="24"/>
        <v/>
      </c>
      <c r="E49" s="91">
        <f t="shared" si="25"/>
        <v>88</v>
      </c>
      <c r="F49" s="99">
        <f t="shared" si="10"/>
        <v>0</v>
      </c>
      <c r="G49" s="101"/>
      <c r="H49" s="102"/>
      <c r="I49" s="66">
        <f t="shared" si="17"/>
        <v>0</v>
      </c>
      <c r="J49" s="72">
        <f t="shared" si="11"/>
        <v>0</v>
      </c>
      <c r="K49" s="49">
        <f t="shared" si="12"/>
        <v>0</v>
      </c>
      <c r="L49" s="50">
        <f t="shared" si="13"/>
        <v>0</v>
      </c>
      <c r="M49" s="139"/>
      <c r="N49" s="53" t="str">
        <f t="shared" si="2"/>
        <v/>
      </c>
      <c r="O49" s="104"/>
      <c r="P49" s="139"/>
      <c r="Q49" s="53" t="str">
        <f t="shared" si="3"/>
        <v/>
      </c>
      <c r="R49" s="104"/>
      <c r="S49" s="139"/>
      <c r="T49" s="53" t="str">
        <f t="shared" si="20"/>
        <v/>
      </c>
      <c r="U49" s="104"/>
      <c r="V49" s="103"/>
      <c r="W49" s="53" t="str">
        <f t="shared" si="18"/>
        <v/>
      </c>
      <c r="X49" s="104"/>
      <c r="Y49" s="139"/>
      <c r="Z49" s="53" t="str">
        <f t="shared" si="19"/>
        <v/>
      </c>
      <c r="AA49" s="137"/>
      <c r="AB49" s="178" t="str">
        <f t="shared" si="14"/>
        <v>　　</v>
      </c>
      <c r="AC49" s="51"/>
      <c r="AD49" s="51"/>
      <c r="AE49" s="51"/>
      <c r="AF49" s="51"/>
      <c r="AG49" s="51"/>
      <c r="AH49" s="51"/>
      <c r="AI49" s="57"/>
      <c r="AJ49" s="57"/>
      <c r="AK49" s="81" t="s">
        <v>150</v>
      </c>
      <c r="AL49" s="82">
        <f>SUM(AL31:AL48)</f>
        <v>0</v>
      </c>
      <c r="AP49" s="313"/>
      <c r="AQ49" s="314"/>
      <c r="AR49" s="313"/>
      <c r="AS49" s="316"/>
      <c r="AT49" s="314"/>
      <c r="AU49" s="293" t="e">
        <f>IF(ISERROR($AM48),VLOOKUP($AP48,Entf,7,FALSE),VLOOKUP($AP48,Entm,8,FALSE))</f>
        <v>#N/A</v>
      </c>
      <c r="AV49" s="294"/>
      <c r="AW49" s="294"/>
      <c r="AX49" s="294"/>
      <c r="AY49" s="294"/>
      <c r="AZ49" s="295"/>
      <c r="BA49" s="313"/>
      <c r="BB49" s="314"/>
      <c r="BC49" s="296" t="e">
        <f>IF(ISERROR($AM48),VLOOKUP($AP48,Entf,9,FALSE),VLOOKUP($AP48,Entm,10,FALSE))</f>
        <v>#N/A</v>
      </c>
      <c r="BD49" s="297"/>
      <c r="BE49" s="297"/>
      <c r="BF49" s="298"/>
      <c r="BG49" s="299" t="e">
        <f>IF(ISERROR($AM48),VLOOKUP($AP48,Entf,12,FALSE),VLOOKUP($AP48,Entm,13,FALSE))</f>
        <v>#N/A</v>
      </c>
      <c r="BH49" s="300"/>
      <c r="BI49" s="300"/>
      <c r="BJ49" s="300"/>
      <c r="BK49" s="301"/>
      <c r="BL49" s="299" t="e">
        <f>IF(ISERROR($AM48),VLOOKUP($AP48,Entf,15,FALSE),VLOOKUP($AP48,Entm,16,FALSE))</f>
        <v>#N/A</v>
      </c>
      <c r="BM49" s="300"/>
      <c r="BN49" s="300"/>
      <c r="BO49" s="300"/>
      <c r="BP49" s="301"/>
      <c r="BQ49" s="299" t="e">
        <f>IF(ISERROR($AM48),VLOOKUP($AP48,Entf,18,FALSE),VLOOKUP($AP48,Entm,19,FALSE))</f>
        <v>#N/A</v>
      </c>
      <c r="BR49" s="300"/>
      <c r="BS49" s="300"/>
      <c r="BT49" s="300"/>
      <c r="BU49" s="301"/>
      <c r="BV49" s="302" t="e">
        <f>IF(ISERROR($AM48),VLOOKUP($AP48,Entf,21,FALSE),VLOOKUP($AP48,Entm,22,FALSE))</f>
        <v>#N/A</v>
      </c>
      <c r="BW49" s="303"/>
      <c r="BX49" s="303"/>
      <c r="BY49" s="304"/>
      <c r="BZ49" s="302" t="e">
        <f>IF(ISERROR($AM48),VLOOKUP($AP48,Entf,24,FALSE),VLOOKUP($AP48,Entm,25,FALSE))</f>
        <v>#N/A</v>
      </c>
      <c r="CA49" s="303"/>
      <c r="CB49" s="303"/>
      <c r="CC49" s="304"/>
      <c r="CF49" s="86"/>
      <c r="CG49" s="86"/>
      <c r="CH49" s="86"/>
      <c r="CI49" s="86"/>
      <c r="CK49"/>
      <c r="CL49"/>
      <c r="CM49"/>
      <c r="CN49"/>
    </row>
    <row r="50" spans="1:92" ht="13.5" customHeight="1" x14ac:dyDescent="0.2">
      <c r="A50" s="65" t="str">
        <f t="shared" si="7"/>
        <v/>
      </c>
      <c r="B50" s="65" t="str">
        <f t="shared" si="8"/>
        <v/>
      </c>
      <c r="C50" s="65" t="str">
        <f t="shared" si="23"/>
        <v/>
      </c>
      <c r="D50" s="74" t="str">
        <f t="shared" si="24"/>
        <v/>
      </c>
      <c r="E50" s="91">
        <f t="shared" si="25"/>
        <v>88</v>
      </c>
      <c r="F50" s="99">
        <f t="shared" si="10"/>
        <v>0</v>
      </c>
      <c r="G50" s="101"/>
      <c r="H50" s="102"/>
      <c r="I50" s="66">
        <f t="shared" si="17"/>
        <v>0</v>
      </c>
      <c r="J50" s="72">
        <f t="shared" si="11"/>
        <v>0</v>
      </c>
      <c r="K50" s="49">
        <f t="shared" si="12"/>
        <v>0</v>
      </c>
      <c r="L50" s="50">
        <f t="shared" si="13"/>
        <v>0</v>
      </c>
      <c r="M50" s="139"/>
      <c r="N50" s="53" t="str">
        <f t="shared" si="2"/>
        <v/>
      </c>
      <c r="O50" s="104"/>
      <c r="P50" s="139"/>
      <c r="Q50" s="53" t="str">
        <f t="shared" si="3"/>
        <v/>
      </c>
      <c r="R50" s="104"/>
      <c r="S50" s="139"/>
      <c r="T50" s="53" t="str">
        <f t="shared" si="20"/>
        <v/>
      </c>
      <c r="U50" s="104"/>
      <c r="V50" s="103"/>
      <c r="W50" s="53" t="str">
        <f t="shared" si="18"/>
        <v/>
      </c>
      <c r="X50" s="104"/>
      <c r="Y50" s="139"/>
      <c r="Z50" s="53" t="str">
        <f t="shared" si="19"/>
        <v/>
      </c>
      <c r="AA50" s="137"/>
      <c r="AB50" s="178" t="str">
        <f t="shared" si="14"/>
        <v>　　</v>
      </c>
      <c r="AC50" s="51"/>
      <c r="AD50" s="51"/>
      <c r="AE50" s="51"/>
      <c r="AF50" s="51"/>
      <c r="AG50" s="51"/>
      <c r="AH50" s="51"/>
      <c r="AI50" s="57"/>
      <c r="AJ50" s="57"/>
      <c r="AK50" s="357" t="s">
        <v>151</v>
      </c>
      <c r="AL50" s="357"/>
      <c r="AM50" s="96" t="e">
        <f>VLOOKUP(1+AM48,$C$10:$C$97,1,FALSE)</f>
        <v>#N/A</v>
      </c>
      <c r="AN50" s="96" t="e">
        <f>IF(ISERROR(AM50),VLOOKUP(1+AN48,$D$10:$D$97,1,FALSE),0)</f>
        <v>#N/A</v>
      </c>
      <c r="AO50" s="96">
        <v>16</v>
      </c>
      <c r="AP50" s="311" t="e">
        <f>IF(ISERROR($AM50),VLOOKUP(AN50,Entf,3,FALSE),VLOOKUP(AM50,Entm,4,FALSE))</f>
        <v>#N/A</v>
      </c>
      <c r="AQ50" s="312"/>
      <c r="AR50" s="311" t="e">
        <f>IF(ISERROR($AM50),VLOOKUP($AP50,Entf,5,FALSE),VLOOKUP($AP50,Entm,6,FALSE))</f>
        <v>#N/A</v>
      </c>
      <c r="AS50" s="315"/>
      <c r="AT50" s="312"/>
      <c r="AU50" s="311" t="e">
        <f>IF(ISERROR($AM50),VLOOKUP($AP50,Entf,6,FALSE),VLOOKUP($AP50,Entm,7,FALSE))</f>
        <v>#N/A</v>
      </c>
      <c r="AV50" s="315"/>
      <c r="AW50" s="315"/>
      <c r="AX50" s="315"/>
      <c r="AY50" s="315"/>
      <c r="AZ50" s="312"/>
      <c r="BA50" s="311" t="str">
        <f>IF(ISERROR(AM50),IF(ISERROR(AN50),"","女"),"男")</f>
        <v/>
      </c>
      <c r="BB50" s="312"/>
      <c r="BC50" s="305"/>
      <c r="BD50" s="306"/>
      <c r="BE50" s="306"/>
      <c r="BF50" s="307"/>
      <c r="BG50" s="308" t="e">
        <f>IF(ISERROR($AM50),VLOOKUP($AP50,Entf,10,FALSE),VLOOKUP($AP50,Entm,11,FALSE))</f>
        <v>#N/A</v>
      </c>
      <c r="BH50" s="309"/>
      <c r="BI50" s="309"/>
      <c r="BJ50" s="309"/>
      <c r="BK50" s="310"/>
      <c r="BL50" s="308" t="e">
        <f>IF(ISERROR($AM50),VLOOKUP($AP50,Entf,13,FALSE),VLOOKUP($AP50,Entm,14,FALSE))</f>
        <v>#N/A</v>
      </c>
      <c r="BM50" s="309"/>
      <c r="BN50" s="309"/>
      <c r="BO50" s="309"/>
      <c r="BP50" s="310"/>
      <c r="BQ50" s="308" t="e">
        <f>IF(ISERROR($AM50),VLOOKUP($AP50,Entf,16,FALSE),VLOOKUP($AP50,Entm,17,FALSE))</f>
        <v>#N/A</v>
      </c>
      <c r="BR50" s="309"/>
      <c r="BS50" s="309"/>
      <c r="BT50" s="309"/>
      <c r="BU50" s="310"/>
      <c r="BV50" s="290" t="e">
        <f>IF(ISERROR($AM50),VLOOKUP($AP50,Entf,19,FALSE),VLOOKUP($AP50,Entm,20,FALSE))</f>
        <v>#N/A</v>
      </c>
      <c r="BW50" s="291"/>
      <c r="BX50" s="291"/>
      <c r="BY50" s="292"/>
      <c r="BZ50" s="290" t="e">
        <f>IF(ISERROR($AM50),VLOOKUP($AP50,Entf,22,FALSE),VLOOKUP($AP50,Entm,23,FALSE))</f>
        <v>#N/A</v>
      </c>
      <c r="CA50" s="291"/>
      <c r="CB50" s="291"/>
      <c r="CC50" s="292"/>
      <c r="CF50" s="86"/>
      <c r="CG50" s="86"/>
      <c r="CH50" s="86"/>
      <c r="CI50" s="86"/>
      <c r="CK50"/>
      <c r="CL50"/>
      <c r="CM50"/>
      <c r="CN50"/>
    </row>
    <row r="51" spans="1:92" ht="13.5" customHeight="1" thickBot="1" x14ac:dyDescent="0.25">
      <c r="A51" s="65" t="str">
        <f t="shared" si="7"/>
        <v/>
      </c>
      <c r="B51" s="65" t="str">
        <f t="shared" si="8"/>
        <v/>
      </c>
      <c r="C51" s="65" t="str">
        <f t="shared" si="23"/>
        <v/>
      </c>
      <c r="D51" s="74" t="str">
        <f t="shared" si="24"/>
        <v/>
      </c>
      <c r="E51" s="91">
        <f t="shared" si="25"/>
        <v>88</v>
      </c>
      <c r="F51" s="99">
        <f t="shared" si="10"/>
        <v>0</v>
      </c>
      <c r="G51" s="101"/>
      <c r="H51" s="102"/>
      <c r="I51" s="66">
        <f t="shared" si="17"/>
        <v>0</v>
      </c>
      <c r="J51" s="72">
        <f t="shared" si="11"/>
        <v>0</v>
      </c>
      <c r="K51" s="49">
        <f t="shared" si="12"/>
        <v>0</v>
      </c>
      <c r="L51" s="50">
        <f t="shared" si="13"/>
        <v>0</v>
      </c>
      <c r="M51" s="139"/>
      <c r="N51" s="53" t="str">
        <f t="shared" si="2"/>
        <v/>
      </c>
      <c r="O51" s="104"/>
      <c r="P51" s="139"/>
      <c r="Q51" s="53" t="str">
        <f t="shared" si="3"/>
        <v/>
      </c>
      <c r="R51" s="104"/>
      <c r="S51" s="139"/>
      <c r="T51" s="53" t="str">
        <f t="shared" si="20"/>
        <v/>
      </c>
      <c r="U51" s="104"/>
      <c r="V51" s="103"/>
      <c r="W51" s="53" t="str">
        <f t="shared" si="18"/>
        <v/>
      </c>
      <c r="X51" s="104"/>
      <c r="Y51" s="139"/>
      <c r="Z51" s="53" t="str">
        <f t="shared" si="19"/>
        <v/>
      </c>
      <c r="AA51" s="137"/>
      <c r="AB51" s="178" t="str">
        <f t="shared" si="14"/>
        <v>　　</v>
      </c>
      <c r="AC51" s="51"/>
      <c r="AD51" s="51"/>
      <c r="AE51" s="51"/>
      <c r="AF51" s="51"/>
      <c r="AG51" s="51"/>
      <c r="AH51" s="51"/>
      <c r="AI51" s="57"/>
      <c r="AJ51" s="57"/>
      <c r="AK51" s="358"/>
      <c r="AL51" s="358"/>
      <c r="AP51" s="313"/>
      <c r="AQ51" s="314"/>
      <c r="AR51" s="313"/>
      <c r="AS51" s="316"/>
      <c r="AT51" s="314"/>
      <c r="AU51" s="293" t="e">
        <f>IF(ISERROR($AM50),VLOOKUP($AP50,Entf,7,FALSE),VLOOKUP($AP50,Entm,8,FALSE))</f>
        <v>#N/A</v>
      </c>
      <c r="AV51" s="294"/>
      <c r="AW51" s="294"/>
      <c r="AX51" s="294"/>
      <c r="AY51" s="294"/>
      <c r="AZ51" s="295"/>
      <c r="BA51" s="313"/>
      <c r="BB51" s="314"/>
      <c r="BC51" s="296" t="e">
        <f>IF(ISERROR($AM50),VLOOKUP($AP50,Entf,9,FALSE),VLOOKUP($AP50,Entm,10,FALSE))</f>
        <v>#N/A</v>
      </c>
      <c r="BD51" s="297"/>
      <c r="BE51" s="297"/>
      <c r="BF51" s="298"/>
      <c r="BG51" s="299" t="e">
        <f>IF(ISERROR($AM50),VLOOKUP($AP50,Entf,12,FALSE),VLOOKUP($AP50,Entm,13,FALSE))</f>
        <v>#N/A</v>
      </c>
      <c r="BH51" s="300"/>
      <c r="BI51" s="300"/>
      <c r="BJ51" s="300"/>
      <c r="BK51" s="301"/>
      <c r="BL51" s="299" t="e">
        <f>IF(ISERROR($AM50),VLOOKUP($AP50,Entf,15,FALSE),VLOOKUP($AP50,Entm,16,FALSE))</f>
        <v>#N/A</v>
      </c>
      <c r="BM51" s="300"/>
      <c r="BN51" s="300"/>
      <c r="BO51" s="300"/>
      <c r="BP51" s="301"/>
      <c r="BQ51" s="299" t="e">
        <f>IF(ISERROR($AM50),VLOOKUP($AP50,Entf,18,FALSE),VLOOKUP($AP50,Entm,19,FALSE))</f>
        <v>#N/A</v>
      </c>
      <c r="BR51" s="300"/>
      <c r="BS51" s="300"/>
      <c r="BT51" s="300"/>
      <c r="BU51" s="301"/>
      <c r="BV51" s="302" t="e">
        <f>IF(ISERROR($AM50),VLOOKUP($AP50,Entf,21,FALSE),VLOOKUP($AP50,Entm,22,FALSE))</f>
        <v>#N/A</v>
      </c>
      <c r="BW51" s="303"/>
      <c r="BX51" s="303"/>
      <c r="BY51" s="304"/>
      <c r="BZ51" s="302" t="e">
        <f>IF(ISERROR($AM50),VLOOKUP($AP50,Entf,24,FALSE),VLOOKUP($AP50,Entm,25,FALSE))</f>
        <v>#N/A</v>
      </c>
      <c r="CA51" s="303"/>
      <c r="CB51" s="303"/>
      <c r="CC51" s="304"/>
      <c r="CF51" s="86"/>
      <c r="CG51" s="86"/>
      <c r="CH51" s="86"/>
      <c r="CI51" s="86"/>
      <c r="CK51"/>
      <c r="CL51"/>
      <c r="CM51"/>
      <c r="CN51"/>
    </row>
    <row r="52" spans="1:92" ht="13.5" customHeight="1" thickBot="1" x14ac:dyDescent="0.25">
      <c r="A52" s="65" t="str">
        <f t="shared" si="7"/>
        <v/>
      </c>
      <c r="B52" s="65" t="str">
        <f t="shared" si="8"/>
        <v/>
      </c>
      <c r="C52" s="65" t="str">
        <f t="shared" si="23"/>
        <v/>
      </c>
      <c r="D52" s="74" t="str">
        <f t="shared" si="24"/>
        <v/>
      </c>
      <c r="E52" s="91">
        <f t="shared" si="25"/>
        <v>88</v>
      </c>
      <c r="F52" s="99">
        <f t="shared" si="10"/>
        <v>0</v>
      </c>
      <c r="G52" s="101"/>
      <c r="H52" s="102"/>
      <c r="I52" s="66">
        <f t="shared" si="17"/>
        <v>0</v>
      </c>
      <c r="J52" s="72">
        <f t="shared" si="11"/>
        <v>0</v>
      </c>
      <c r="K52" s="49">
        <f t="shared" si="12"/>
        <v>0</v>
      </c>
      <c r="L52" s="50">
        <f t="shared" si="13"/>
        <v>0</v>
      </c>
      <c r="M52" s="139"/>
      <c r="N52" s="53" t="str">
        <f t="shared" si="2"/>
        <v/>
      </c>
      <c r="O52" s="104"/>
      <c r="P52" s="139"/>
      <c r="Q52" s="53" t="str">
        <f t="shared" si="3"/>
        <v/>
      </c>
      <c r="R52" s="104"/>
      <c r="S52" s="139"/>
      <c r="T52" s="53" t="str">
        <f t="shared" si="20"/>
        <v/>
      </c>
      <c r="U52" s="104"/>
      <c r="V52" s="103"/>
      <c r="W52" s="53" t="str">
        <f t="shared" si="18"/>
        <v/>
      </c>
      <c r="X52" s="104"/>
      <c r="Y52" s="139"/>
      <c r="Z52" s="53" t="str">
        <f t="shared" si="19"/>
        <v/>
      </c>
      <c r="AA52" s="137"/>
      <c r="AB52" s="178" t="str">
        <f t="shared" si="14"/>
        <v>　　</v>
      </c>
      <c r="AC52" s="51"/>
      <c r="AD52" s="51"/>
      <c r="AE52" s="51"/>
      <c r="AF52" s="51"/>
      <c r="AG52" s="51"/>
      <c r="AH52" s="51"/>
      <c r="AI52" s="57"/>
      <c r="AJ52" s="57"/>
      <c r="AK52" s="83" t="s">
        <v>139</v>
      </c>
      <c r="AL52" s="84"/>
      <c r="AM52" s="96" t="e">
        <f>VLOOKUP(1+AM50,$C$10:$C$97,1,FALSE)</f>
        <v>#N/A</v>
      </c>
      <c r="AN52" s="96" t="e">
        <f>IF(ISERROR(AM52),VLOOKUP(1+AN50,$D$10:$D$97,1,FALSE),0)</f>
        <v>#N/A</v>
      </c>
      <c r="AO52" s="96">
        <v>17</v>
      </c>
      <c r="AP52" s="311" t="e">
        <f>IF(ISERROR($AM52),VLOOKUP(AN52,Entf,3,FALSE),VLOOKUP(AM52,Entm,4,FALSE))</f>
        <v>#N/A</v>
      </c>
      <c r="AQ52" s="312"/>
      <c r="AR52" s="311" t="e">
        <f>IF(ISERROR($AM52),VLOOKUP($AP52,Entf,5,FALSE),VLOOKUP($AP52,Entm,6,FALSE))</f>
        <v>#N/A</v>
      </c>
      <c r="AS52" s="315"/>
      <c r="AT52" s="312"/>
      <c r="AU52" s="311" t="e">
        <f>IF(ISERROR($AM52),VLOOKUP($AP52,Entf,6,FALSE),VLOOKUP($AP52,Entm,7,FALSE))</f>
        <v>#N/A</v>
      </c>
      <c r="AV52" s="315"/>
      <c r="AW52" s="315"/>
      <c r="AX52" s="315"/>
      <c r="AY52" s="315"/>
      <c r="AZ52" s="312"/>
      <c r="BA52" s="311" t="str">
        <f>IF(ISERROR(AM52),IF(ISERROR(AN52),"","女"),"男")</f>
        <v/>
      </c>
      <c r="BB52" s="312"/>
      <c r="BC52" s="305"/>
      <c r="BD52" s="306"/>
      <c r="BE52" s="306"/>
      <c r="BF52" s="307"/>
      <c r="BG52" s="308" t="e">
        <f>IF(ISERROR($AM52),VLOOKUP($AP52,Entf,10,FALSE),VLOOKUP($AP52,Entm,11,FALSE))</f>
        <v>#N/A</v>
      </c>
      <c r="BH52" s="309"/>
      <c r="BI52" s="309"/>
      <c r="BJ52" s="309"/>
      <c r="BK52" s="310"/>
      <c r="BL52" s="308" t="e">
        <f>IF(ISERROR($AM52),VLOOKUP($AP52,Entf,13,FALSE),VLOOKUP($AP52,Entm,14,FALSE))</f>
        <v>#N/A</v>
      </c>
      <c r="BM52" s="309"/>
      <c r="BN52" s="309"/>
      <c r="BO52" s="309"/>
      <c r="BP52" s="310"/>
      <c r="BQ52" s="308" t="e">
        <f>IF(ISERROR($AM52),VLOOKUP($AP52,Entf,16,FALSE),VLOOKUP($AP52,Entm,17,FALSE))</f>
        <v>#N/A</v>
      </c>
      <c r="BR52" s="309"/>
      <c r="BS52" s="309"/>
      <c r="BT52" s="309"/>
      <c r="BU52" s="310"/>
      <c r="BV52" s="290" t="e">
        <f>IF(ISERROR($AM52),VLOOKUP($AP52,Entf,19,FALSE),VLOOKUP($AP52,Entm,20,FALSE))</f>
        <v>#N/A</v>
      </c>
      <c r="BW52" s="291"/>
      <c r="BX52" s="291"/>
      <c r="BY52" s="292"/>
      <c r="BZ52" s="290" t="e">
        <f>IF(ISERROR($AM52),VLOOKUP($AP52,Entf,22,FALSE),VLOOKUP($AP52,Entm,23,FALSE))</f>
        <v>#N/A</v>
      </c>
      <c r="CA52" s="291"/>
      <c r="CB52" s="291"/>
      <c r="CC52" s="292"/>
      <c r="CF52" s="86"/>
      <c r="CG52" s="86"/>
      <c r="CH52" s="86"/>
      <c r="CI52" s="86"/>
      <c r="CK52"/>
      <c r="CL52"/>
      <c r="CM52"/>
      <c r="CN52"/>
    </row>
    <row r="53" spans="1:92" ht="13.5" customHeight="1" x14ac:dyDescent="0.2">
      <c r="A53" s="65" t="str">
        <f t="shared" si="7"/>
        <v/>
      </c>
      <c r="B53" s="65" t="str">
        <f t="shared" si="8"/>
        <v/>
      </c>
      <c r="C53" s="65" t="str">
        <f t="shared" si="23"/>
        <v/>
      </c>
      <c r="D53" s="74" t="str">
        <f t="shared" si="24"/>
        <v/>
      </c>
      <c r="E53" s="91">
        <f t="shared" si="25"/>
        <v>88</v>
      </c>
      <c r="F53" s="99">
        <f t="shared" si="10"/>
        <v>0</v>
      </c>
      <c r="G53" s="101"/>
      <c r="H53" s="102"/>
      <c r="I53" s="66">
        <f t="shared" si="17"/>
        <v>0</v>
      </c>
      <c r="J53" s="72">
        <f t="shared" si="11"/>
        <v>0</v>
      </c>
      <c r="K53" s="49">
        <f t="shared" si="12"/>
        <v>0</v>
      </c>
      <c r="L53" s="50">
        <f t="shared" si="13"/>
        <v>0</v>
      </c>
      <c r="M53" s="139"/>
      <c r="N53" s="53" t="str">
        <f t="shared" si="2"/>
        <v/>
      </c>
      <c r="O53" s="104"/>
      <c r="P53" s="139"/>
      <c r="Q53" s="53" t="str">
        <f t="shared" si="3"/>
        <v/>
      </c>
      <c r="R53" s="104"/>
      <c r="S53" s="139"/>
      <c r="T53" s="53" t="str">
        <f t="shared" si="20"/>
        <v/>
      </c>
      <c r="U53" s="104"/>
      <c r="V53" s="103"/>
      <c r="W53" s="53" t="str">
        <f t="shared" si="18"/>
        <v/>
      </c>
      <c r="X53" s="104"/>
      <c r="Y53" s="139"/>
      <c r="Z53" s="53" t="str">
        <f t="shared" si="19"/>
        <v/>
      </c>
      <c r="AA53" s="137"/>
      <c r="AB53" s="178" t="str">
        <f t="shared" si="14"/>
        <v>　　</v>
      </c>
      <c r="AC53" s="51"/>
      <c r="AD53" s="51"/>
      <c r="AE53" s="51"/>
      <c r="AF53" s="51"/>
      <c r="AG53" s="51"/>
      <c r="AH53" s="51"/>
      <c r="AI53" s="57"/>
      <c r="AJ53" s="57"/>
      <c r="AK53" s="180" t="s">
        <v>138</v>
      </c>
      <c r="AL53" s="181"/>
      <c r="AP53" s="313"/>
      <c r="AQ53" s="314"/>
      <c r="AR53" s="313"/>
      <c r="AS53" s="316"/>
      <c r="AT53" s="314"/>
      <c r="AU53" s="293" t="e">
        <f>IF(ISERROR($AM52),VLOOKUP($AP52,Entf,7,FALSE),VLOOKUP($AP52,Entm,8,FALSE))</f>
        <v>#N/A</v>
      </c>
      <c r="AV53" s="294"/>
      <c r="AW53" s="294"/>
      <c r="AX53" s="294"/>
      <c r="AY53" s="294"/>
      <c r="AZ53" s="295"/>
      <c r="BA53" s="313"/>
      <c r="BB53" s="314"/>
      <c r="BC53" s="296" t="e">
        <f>IF(ISERROR($AM52),VLOOKUP($AP52,Entf,9,FALSE),VLOOKUP($AP52,Entm,10,FALSE))</f>
        <v>#N/A</v>
      </c>
      <c r="BD53" s="297"/>
      <c r="BE53" s="297"/>
      <c r="BF53" s="298"/>
      <c r="BG53" s="299" t="e">
        <f>IF(ISERROR($AM52),VLOOKUP($AP52,Entf,12,FALSE),VLOOKUP($AP52,Entm,13,FALSE))</f>
        <v>#N/A</v>
      </c>
      <c r="BH53" s="300"/>
      <c r="BI53" s="300"/>
      <c r="BJ53" s="300"/>
      <c r="BK53" s="301"/>
      <c r="BL53" s="299" t="e">
        <f>IF(ISERROR($AM52),VLOOKUP($AP52,Entf,15,FALSE),VLOOKUP($AP52,Entm,16,FALSE))</f>
        <v>#N/A</v>
      </c>
      <c r="BM53" s="300"/>
      <c r="BN53" s="300"/>
      <c r="BO53" s="300"/>
      <c r="BP53" s="301"/>
      <c r="BQ53" s="299" t="e">
        <f>IF(ISERROR($AM52),VLOOKUP($AP52,Entf,18,FALSE),VLOOKUP($AP52,Entm,19,FALSE))</f>
        <v>#N/A</v>
      </c>
      <c r="BR53" s="300"/>
      <c r="BS53" s="300"/>
      <c r="BT53" s="300"/>
      <c r="BU53" s="301"/>
      <c r="BV53" s="302" t="e">
        <f>IF(ISERROR($AM52),VLOOKUP($AP52,Entf,21,FALSE),VLOOKUP($AP52,Entm,22,FALSE))</f>
        <v>#N/A</v>
      </c>
      <c r="BW53" s="303"/>
      <c r="BX53" s="303"/>
      <c r="BY53" s="304"/>
      <c r="BZ53" s="302" t="e">
        <f>IF(ISERROR($AM52),VLOOKUP($AP52,Entf,24,FALSE),VLOOKUP($AP52,Entm,25,FALSE))</f>
        <v>#N/A</v>
      </c>
      <c r="CA53" s="303"/>
      <c r="CB53" s="303"/>
      <c r="CC53" s="304"/>
      <c r="CF53" s="86"/>
      <c r="CG53" s="86"/>
      <c r="CH53" s="86"/>
      <c r="CI53" s="86"/>
      <c r="CK53"/>
      <c r="CL53"/>
      <c r="CM53"/>
      <c r="CN53"/>
    </row>
    <row r="54" spans="1:92" ht="13.5" customHeight="1" x14ac:dyDescent="0.2">
      <c r="A54" s="65" t="str">
        <f t="shared" si="7"/>
        <v/>
      </c>
      <c r="B54" s="65" t="str">
        <f t="shared" si="8"/>
        <v/>
      </c>
      <c r="C54" s="65" t="str">
        <f t="shared" si="23"/>
        <v/>
      </c>
      <c r="D54" s="74" t="str">
        <f t="shared" si="24"/>
        <v/>
      </c>
      <c r="E54" s="91">
        <f t="shared" si="25"/>
        <v>88</v>
      </c>
      <c r="F54" s="99">
        <f t="shared" si="10"/>
        <v>0</v>
      </c>
      <c r="G54" s="101"/>
      <c r="H54" s="102"/>
      <c r="I54" s="66">
        <f t="shared" si="17"/>
        <v>0</v>
      </c>
      <c r="J54" s="72">
        <f t="shared" si="11"/>
        <v>0</v>
      </c>
      <c r="K54" s="49">
        <f t="shared" si="12"/>
        <v>0</v>
      </c>
      <c r="L54" s="50">
        <f t="shared" si="13"/>
        <v>0</v>
      </c>
      <c r="M54" s="139"/>
      <c r="N54" s="53" t="str">
        <f t="shared" si="2"/>
        <v/>
      </c>
      <c r="O54" s="104"/>
      <c r="P54" s="139"/>
      <c r="Q54" s="53" t="str">
        <f t="shared" si="3"/>
        <v/>
      </c>
      <c r="R54" s="104"/>
      <c r="S54" s="139"/>
      <c r="T54" s="53" t="str">
        <f t="shared" si="20"/>
        <v/>
      </c>
      <c r="U54" s="104"/>
      <c r="V54" s="103"/>
      <c r="W54" s="53" t="str">
        <f t="shared" si="18"/>
        <v/>
      </c>
      <c r="X54" s="104"/>
      <c r="Y54" s="139"/>
      <c r="Z54" s="53" t="str">
        <f t="shared" si="19"/>
        <v/>
      </c>
      <c r="AA54" s="137"/>
      <c r="AB54" s="178" t="str">
        <f t="shared" si="14"/>
        <v>　　</v>
      </c>
      <c r="AC54" s="51"/>
      <c r="AD54" s="51"/>
      <c r="AE54" s="51"/>
      <c r="AF54" s="51"/>
      <c r="AG54" s="51"/>
      <c r="AH54" s="51"/>
      <c r="AI54" s="57"/>
      <c r="AJ54" s="57"/>
      <c r="AK54" s="192" t="str">
        <f>IF(AL54&gt;0,"Ａ","")</f>
        <v/>
      </c>
      <c r="AL54" s="182">
        <f t="array" ref="AL54">COUNT(IF($W$10:$W$97="6011",IF($H$10:$H$97&gt;0,(IF(R_4="Ａ",1)))))</f>
        <v>0</v>
      </c>
      <c r="AM54" s="96" t="e">
        <f>VLOOKUP(1+AM52,$C$10:$C$97,1,FALSE)</f>
        <v>#N/A</v>
      </c>
      <c r="AN54" s="96" t="e">
        <f>IF(ISERROR(AM54),VLOOKUP(1+AN52,$D$10:$D$97,1,FALSE),0)</f>
        <v>#N/A</v>
      </c>
      <c r="AO54" s="96">
        <v>18</v>
      </c>
      <c r="AP54" s="311" t="e">
        <f>IF(ISERROR($AM54),VLOOKUP(AN54,Entf,3,FALSE),VLOOKUP(AM54,Entm,4,FALSE))</f>
        <v>#N/A</v>
      </c>
      <c r="AQ54" s="312"/>
      <c r="AR54" s="311" t="e">
        <f>IF(ISERROR($AM54),VLOOKUP($AP54,Entf,5,FALSE),VLOOKUP($AP54,Entm,6,FALSE))</f>
        <v>#N/A</v>
      </c>
      <c r="AS54" s="315"/>
      <c r="AT54" s="312"/>
      <c r="AU54" s="311" t="e">
        <f>IF(ISERROR($AM54),VLOOKUP($AP54,Entf,6,FALSE),VLOOKUP($AP54,Entm,7,FALSE))</f>
        <v>#N/A</v>
      </c>
      <c r="AV54" s="315"/>
      <c r="AW54" s="315"/>
      <c r="AX54" s="315"/>
      <c r="AY54" s="315"/>
      <c r="AZ54" s="312"/>
      <c r="BA54" s="311" t="str">
        <f>IF(ISERROR(AM54),IF(ISERROR(AN54),"","女"),"男")</f>
        <v/>
      </c>
      <c r="BB54" s="312"/>
      <c r="BC54" s="305"/>
      <c r="BD54" s="306"/>
      <c r="BE54" s="306"/>
      <c r="BF54" s="307"/>
      <c r="BG54" s="308" t="e">
        <f>IF(ISERROR($AM54),VLOOKUP($AP54,Entf,10,FALSE),VLOOKUP($AP54,Entm,11,FALSE))</f>
        <v>#N/A</v>
      </c>
      <c r="BH54" s="309"/>
      <c r="BI54" s="309"/>
      <c r="BJ54" s="309"/>
      <c r="BK54" s="310"/>
      <c r="BL54" s="308" t="e">
        <f>IF(ISERROR($AM54),VLOOKUP($AP54,Entf,13,FALSE),VLOOKUP($AP54,Entm,14,FALSE))</f>
        <v>#N/A</v>
      </c>
      <c r="BM54" s="309"/>
      <c r="BN54" s="309"/>
      <c r="BO54" s="309"/>
      <c r="BP54" s="310"/>
      <c r="BQ54" s="308" t="e">
        <f>IF(ISERROR($AM54),VLOOKUP($AP54,Entf,16,FALSE),VLOOKUP($AP54,Entm,17,FALSE))</f>
        <v>#N/A</v>
      </c>
      <c r="BR54" s="309"/>
      <c r="BS54" s="309"/>
      <c r="BT54" s="309"/>
      <c r="BU54" s="310"/>
      <c r="BV54" s="290" t="e">
        <f>IF(ISERROR($AM54),VLOOKUP($AP54,Entf,19,FALSE),VLOOKUP($AP54,Entm,20,FALSE))</f>
        <v>#N/A</v>
      </c>
      <c r="BW54" s="291"/>
      <c r="BX54" s="291"/>
      <c r="BY54" s="292"/>
      <c r="BZ54" s="290" t="e">
        <f>IF(ISERROR($AM54),VLOOKUP($AP54,Entf,22,FALSE),VLOOKUP($AP54,Entm,23,FALSE))</f>
        <v>#N/A</v>
      </c>
      <c r="CA54" s="291"/>
      <c r="CB54" s="291"/>
      <c r="CC54" s="292"/>
      <c r="CF54" s="86"/>
      <c r="CG54" s="86"/>
      <c r="CH54" s="86"/>
      <c r="CI54" s="86"/>
      <c r="CK54"/>
      <c r="CL54"/>
      <c r="CM54"/>
      <c r="CN54"/>
    </row>
    <row r="55" spans="1:92" ht="13.5" customHeight="1" x14ac:dyDescent="0.2">
      <c r="A55" s="65" t="str">
        <f t="shared" si="7"/>
        <v/>
      </c>
      <c r="B55" s="65" t="str">
        <f t="shared" si="8"/>
        <v/>
      </c>
      <c r="C55" s="65" t="str">
        <f t="shared" si="23"/>
        <v/>
      </c>
      <c r="D55" s="74" t="str">
        <f t="shared" si="24"/>
        <v/>
      </c>
      <c r="E55" s="91">
        <f t="shared" si="25"/>
        <v>88</v>
      </c>
      <c r="F55" s="99">
        <f t="shared" si="10"/>
        <v>0</v>
      </c>
      <c r="G55" s="101"/>
      <c r="H55" s="102"/>
      <c r="I55" s="66">
        <f t="shared" si="17"/>
        <v>0</v>
      </c>
      <c r="J55" s="72">
        <f t="shared" si="11"/>
        <v>0</v>
      </c>
      <c r="K55" s="49">
        <f t="shared" si="12"/>
        <v>0</v>
      </c>
      <c r="L55" s="50">
        <f t="shared" si="13"/>
        <v>0</v>
      </c>
      <c r="M55" s="139"/>
      <c r="N55" s="53" t="str">
        <f t="shared" si="2"/>
        <v/>
      </c>
      <c r="O55" s="104"/>
      <c r="P55" s="139"/>
      <c r="Q55" s="53" t="str">
        <f t="shared" si="3"/>
        <v/>
      </c>
      <c r="R55" s="104"/>
      <c r="S55" s="139"/>
      <c r="T55" s="53" t="str">
        <f t="shared" si="20"/>
        <v/>
      </c>
      <c r="U55" s="104"/>
      <c r="V55" s="103"/>
      <c r="W55" s="53" t="str">
        <f t="shared" si="18"/>
        <v/>
      </c>
      <c r="X55" s="104"/>
      <c r="Y55" s="139"/>
      <c r="Z55" s="53" t="str">
        <f t="shared" si="19"/>
        <v/>
      </c>
      <c r="AA55" s="137"/>
      <c r="AB55" s="178" t="str">
        <f t="shared" si="14"/>
        <v>　　</v>
      </c>
      <c r="AC55" s="51"/>
      <c r="AD55" s="51"/>
      <c r="AE55" s="51"/>
      <c r="AF55" s="51"/>
      <c r="AG55" s="51"/>
      <c r="AH55" s="51"/>
      <c r="AI55" s="57"/>
      <c r="AJ55" s="57"/>
      <c r="AK55" s="192" t="str">
        <f>IF(AL55&gt;0,"Ｂ","")</f>
        <v/>
      </c>
      <c r="AL55" s="182">
        <f t="array" ref="AL55">COUNT(IF($W$10:$W$97="6011",IF($H$10:$H$97&gt;0,(IF(R_4="Ｂ",1)))))</f>
        <v>0</v>
      </c>
      <c r="AP55" s="313"/>
      <c r="AQ55" s="314"/>
      <c r="AR55" s="313"/>
      <c r="AS55" s="316"/>
      <c r="AT55" s="314"/>
      <c r="AU55" s="293" t="e">
        <f>IF(ISERROR($AM54),VLOOKUP($AP54,Entf,7,FALSE),VLOOKUP($AP54,Entm,8,FALSE))</f>
        <v>#N/A</v>
      </c>
      <c r="AV55" s="294"/>
      <c r="AW55" s="294"/>
      <c r="AX55" s="294"/>
      <c r="AY55" s="294"/>
      <c r="AZ55" s="295"/>
      <c r="BA55" s="313"/>
      <c r="BB55" s="314"/>
      <c r="BC55" s="296" t="e">
        <f>IF(ISERROR($AM54),VLOOKUP($AP54,Entf,9,FALSE),VLOOKUP($AP54,Entm,10,FALSE))</f>
        <v>#N/A</v>
      </c>
      <c r="BD55" s="297"/>
      <c r="BE55" s="297"/>
      <c r="BF55" s="298"/>
      <c r="BG55" s="299" t="e">
        <f>IF(ISERROR($AM54),VLOOKUP($AP54,Entf,12,FALSE),VLOOKUP($AP54,Entm,13,FALSE))</f>
        <v>#N/A</v>
      </c>
      <c r="BH55" s="300"/>
      <c r="BI55" s="300"/>
      <c r="BJ55" s="300"/>
      <c r="BK55" s="301"/>
      <c r="BL55" s="299" t="e">
        <f>IF(ISERROR($AM54),VLOOKUP($AP54,Entf,15,FALSE),VLOOKUP($AP54,Entm,16,FALSE))</f>
        <v>#N/A</v>
      </c>
      <c r="BM55" s="300"/>
      <c r="BN55" s="300"/>
      <c r="BO55" s="300"/>
      <c r="BP55" s="301"/>
      <c r="BQ55" s="299" t="e">
        <f>IF(ISERROR($AM54),VLOOKUP($AP54,Entf,18,FALSE),VLOOKUP($AP54,Entm,19,FALSE))</f>
        <v>#N/A</v>
      </c>
      <c r="BR55" s="300"/>
      <c r="BS55" s="300"/>
      <c r="BT55" s="300"/>
      <c r="BU55" s="301"/>
      <c r="BV55" s="302" t="e">
        <f>IF(ISERROR($AM54),VLOOKUP($AP54,Entf,21,FALSE),VLOOKUP($AP54,Entm,22,FALSE))</f>
        <v>#N/A</v>
      </c>
      <c r="BW55" s="303"/>
      <c r="BX55" s="303"/>
      <c r="BY55" s="304"/>
      <c r="BZ55" s="302" t="e">
        <f>IF(ISERROR($AM54),VLOOKUP($AP54,Entf,24,FALSE),VLOOKUP($AP54,Entm,25,FALSE))</f>
        <v>#N/A</v>
      </c>
      <c r="CA55" s="303"/>
      <c r="CB55" s="303"/>
      <c r="CC55" s="304"/>
      <c r="CF55" s="86"/>
      <c r="CG55" s="86"/>
      <c r="CH55" s="86"/>
      <c r="CI55" s="86"/>
      <c r="CK55"/>
      <c r="CL55"/>
      <c r="CM55"/>
      <c r="CN55"/>
    </row>
    <row r="56" spans="1:92" ht="13.5" customHeight="1" x14ac:dyDescent="0.2">
      <c r="A56" s="65" t="str">
        <f t="shared" si="7"/>
        <v/>
      </c>
      <c r="B56" s="65" t="str">
        <f t="shared" si="8"/>
        <v/>
      </c>
      <c r="C56" s="65" t="str">
        <f t="shared" si="23"/>
        <v/>
      </c>
      <c r="D56" s="74" t="str">
        <f t="shared" si="24"/>
        <v/>
      </c>
      <c r="E56" s="91">
        <f t="shared" si="25"/>
        <v>88</v>
      </c>
      <c r="F56" s="99">
        <f t="shared" si="10"/>
        <v>0</v>
      </c>
      <c r="G56" s="101"/>
      <c r="H56" s="102"/>
      <c r="I56" s="66">
        <f t="shared" si="17"/>
        <v>0</v>
      </c>
      <c r="J56" s="72">
        <f t="shared" si="11"/>
        <v>0</v>
      </c>
      <c r="K56" s="49">
        <f t="shared" si="12"/>
        <v>0</v>
      </c>
      <c r="L56" s="50">
        <f t="shared" si="13"/>
        <v>0</v>
      </c>
      <c r="M56" s="139"/>
      <c r="N56" s="53" t="str">
        <f t="shared" si="2"/>
        <v/>
      </c>
      <c r="O56" s="104"/>
      <c r="P56" s="139"/>
      <c r="Q56" s="53" t="str">
        <f t="shared" si="3"/>
        <v/>
      </c>
      <c r="R56" s="104"/>
      <c r="S56" s="139"/>
      <c r="T56" s="53" t="str">
        <f t="shared" si="20"/>
        <v/>
      </c>
      <c r="U56" s="104"/>
      <c r="V56" s="103"/>
      <c r="W56" s="53" t="str">
        <f t="shared" si="18"/>
        <v/>
      </c>
      <c r="X56" s="104"/>
      <c r="Y56" s="139"/>
      <c r="Z56" s="53" t="str">
        <f t="shared" si="19"/>
        <v/>
      </c>
      <c r="AA56" s="137"/>
      <c r="AB56" s="178" t="str">
        <f t="shared" si="14"/>
        <v>　　</v>
      </c>
      <c r="AC56" s="51"/>
      <c r="AD56" s="51"/>
      <c r="AE56" s="51"/>
      <c r="AF56" s="51"/>
      <c r="AG56" s="51"/>
      <c r="AH56" s="51"/>
      <c r="AI56" s="57"/>
      <c r="AJ56" s="57"/>
      <c r="AK56" s="192" t="str">
        <f>IF(AL56&gt;0,"Ｃ","")</f>
        <v/>
      </c>
      <c r="AL56" s="182">
        <f t="array" ref="AL56">COUNT(IF($W$10:$W$97="6011",IF($H$10:$H$97&gt;0,(IF(R_4="Ｃ",1)))))</f>
        <v>0</v>
      </c>
      <c r="AM56" s="96" t="e">
        <f>VLOOKUP(1+AM54,$C$10:$C$97,1,FALSE)</f>
        <v>#N/A</v>
      </c>
      <c r="AN56" s="96" t="e">
        <f>IF(ISERROR(AM56),VLOOKUP(1+AN54,$D$10:$D$97,1,FALSE),0)</f>
        <v>#N/A</v>
      </c>
      <c r="AO56" s="96">
        <v>19</v>
      </c>
      <c r="AP56" s="311" t="e">
        <f>IF(ISERROR($AM56),VLOOKUP(AN56,Entf,3,FALSE),VLOOKUP(AM56,Entm,4,FALSE))</f>
        <v>#N/A</v>
      </c>
      <c r="AQ56" s="312"/>
      <c r="AR56" s="311" t="e">
        <f>IF(ISERROR($AM56),VLOOKUP($AP56,Entf,5,FALSE),VLOOKUP($AP56,Entm,6,FALSE))</f>
        <v>#N/A</v>
      </c>
      <c r="AS56" s="315"/>
      <c r="AT56" s="312"/>
      <c r="AU56" s="311" t="e">
        <f>IF(ISERROR($AM56),VLOOKUP($AP56,Entf,6,FALSE),VLOOKUP($AP56,Entm,7,FALSE))</f>
        <v>#N/A</v>
      </c>
      <c r="AV56" s="315"/>
      <c r="AW56" s="315"/>
      <c r="AX56" s="315"/>
      <c r="AY56" s="315"/>
      <c r="AZ56" s="312"/>
      <c r="BA56" s="311" t="str">
        <f>IF(ISERROR(AM56),IF(ISERROR(AN56),"","女"),"男")</f>
        <v/>
      </c>
      <c r="BB56" s="312"/>
      <c r="BC56" s="305"/>
      <c r="BD56" s="306"/>
      <c r="BE56" s="306"/>
      <c r="BF56" s="307"/>
      <c r="BG56" s="308" t="e">
        <f>IF(ISERROR($AM56),VLOOKUP($AP56,Entf,10,FALSE),VLOOKUP($AP56,Entm,11,FALSE))</f>
        <v>#N/A</v>
      </c>
      <c r="BH56" s="309"/>
      <c r="BI56" s="309"/>
      <c r="BJ56" s="309"/>
      <c r="BK56" s="310"/>
      <c r="BL56" s="308" t="e">
        <f>IF(ISERROR($AM56),VLOOKUP($AP56,Entf,13,FALSE),VLOOKUP($AP56,Entm,14,FALSE))</f>
        <v>#N/A</v>
      </c>
      <c r="BM56" s="309"/>
      <c r="BN56" s="309"/>
      <c r="BO56" s="309"/>
      <c r="BP56" s="310"/>
      <c r="BQ56" s="308" t="e">
        <f>IF(ISERROR($AM56),VLOOKUP($AP56,Entf,16,FALSE),VLOOKUP($AP56,Entm,17,FALSE))</f>
        <v>#N/A</v>
      </c>
      <c r="BR56" s="309"/>
      <c r="BS56" s="309"/>
      <c r="BT56" s="309"/>
      <c r="BU56" s="310"/>
      <c r="BV56" s="290" t="e">
        <f>IF(ISERROR($AM56),VLOOKUP($AP56,Entf,19,FALSE),VLOOKUP($AP56,Entm,20,FALSE))</f>
        <v>#N/A</v>
      </c>
      <c r="BW56" s="291"/>
      <c r="BX56" s="291"/>
      <c r="BY56" s="292"/>
      <c r="BZ56" s="290" t="e">
        <f>IF(ISERROR($AM56),VLOOKUP($AP56,Entf,22,FALSE),VLOOKUP($AP56,Entm,23,FALSE))</f>
        <v>#N/A</v>
      </c>
      <c r="CA56" s="291"/>
      <c r="CB56" s="291"/>
      <c r="CC56" s="292"/>
      <c r="CF56" s="86"/>
      <c r="CG56" s="86"/>
      <c r="CH56" s="86"/>
      <c r="CI56" s="86"/>
      <c r="CK56"/>
      <c r="CL56"/>
      <c r="CM56"/>
      <c r="CN56"/>
    </row>
    <row r="57" spans="1:92" ht="13.5" customHeight="1" x14ac:dyDescent="0.2">
      <c r="A57" s="65" t="str">
        <f t="shared" si="7"/>
        <v/>
      </c>
      <c r="B57" s="65" t="str">
        <f t="shared" si="8"/>
        <v/>
      </c>
      <c r="C57" s="65" t="str">
        <f t="shared" si="23"/>
        <v/>
      </c>
      <c r="D57" s="74" t="str">
        <f t="shared" si="24"/>
        <v/>
      </c>
      <c r="E57" s="91">
        <f t="shared" si="25"/>
        <v>88</v>
      </c>
      <c r="F57" s="99">
        <f t="shared" si="10"/>
        <v>0</v>
      </c>
      <c r="G57" s="101"/>
      <c r="H57" s="102"/>
      <c r="I57" s="66">
        <f t="shared" si="17"/>
        <v>0</v>
      </c>
      <c r="J57" s="72">
        <f t="shared" si="11"/>
        <v>0</v>
      </c>
      <c r="K57" s="49">
        <f t="shared" si="12"/>
        <v>0</v>
      </c>
      <c r="L57" s="50">
        <f t="shared" si="13"/>
        <v>0</v>
      </c>
      <c r="M57" s="139"/>
      <c r="N57" s="53" t="str">
        <f t="shared" si="2"/>
        <v/>
      </c>
      <c r="O57" s="104"/>
      <c r="P57" s="139"/>
      <c r="Q57" s="53" t="str">
        <f t="shared" si="3"/>
        <v/>
      </c>
      <c r="R57" s="104"/>
      <c r="S57" s="139"/>
      <c r="T57" s="53" t="str">
        <f t="shared" si="20"/>
        <v/>
      </c>
      <c r="U57" s="104"/>
      <c r="V57" s="103"/>
      <c r="W57" s="53" t="str">
        <f t="shared" si="18"/>
        <v/>
      </c>
      <c r="X57" s="104"/>
      <c r="Y57" s="139"/>
      <c r="Z57" s="53" t="str">
        <f t="shared" si="19"/>
        <v/>
      </c>
      <c r="AA57" s="137"/>
      <c r="AB57" s="178" t="str">
        <f t="shared" si="14"/>
        <v>　　</v>
      </c>
      <c r="AC57" s="51"/>
      <c r="AD57" s="51"/>
      <c r="AE57" s="51"/>
      <c r="AF57" s="51"/>
      <c r="AG57" s="51"/>
      <c r="AH57" s="51"/>
      <c r="AI57" s="57"/>
      <c r="AJ57" s="57"/>
      <c r="AK57" s="192" t="str">
        <f>IF(AL57&gt;0,"Ｄ","")</f>
        <v/>
      </c>
      <c r="AL57" s="182">
        <f t="array" ref="AL57">COUNT(IF($W$10:$W$97="6011",IF($H$10:$H$97&gt;0,(IF(R_4="Ｄ",1)))))</f>
        <v>0</v>
      </c>
      <c r="AP57" s="313"/>
      <c r="AQ57" s="314"/>
      <c r="AR57" s="313"/>
      <c r="AS57" s="316"/>
      <c r="AT57" s="314"/>
      <c r="AU57" s="293" t="e">
        <f>IF(ISERROR($AM56),VLOOKUP($AP56,Entf,7,FALSE),VLOOKUP($AP56,Entm,8,FALSE))</f>
        <v>#N/A</v>
      </c>
      <c r="AV57" s="294"/>
      <c r="AW57" s="294"/>
      <c r="AX57" s="294"/>
      <c r="AY57" s="294"/>
      <c r="AZ57" s="295"/>
      <c r="BA57" s="313"/>
      <c r="BB57" s="314"/>
      <c r="BC57" s="296" t="e">
        <f>IF(ISERROR($AM56),VLOOKUP($AP56,Entf,9,FALSE),VLOOKUP($AP56,Entm,10,FALSE))</f>
        <v>#N/A</v>
      </c>
      <c r="BD57" s="297"/>
      <c r="BE57" s="297"/>
      <c r="BF57" s="298"/>
      <c r="BG57" s="299" t="e">
        <f>IF(ISERROR($AM56),VLOOKUP($AP56,Entf,12,FALSE),VLOOKUP($AP56,Entm,13,FALSE))</f>
        <v>#N/A</v>
      </c>
      <c r="BH57" s="300"/>
      <c r="BI57" s="300"/>
      <c r="BJ57" s="300"/>
      <c r="BK57" s="301"/>
      <c r="BL57" s="299" t="e">
        <f>IF(ISERROR($AM56),VLOOKUP($AP56,Entf,15,FALSE),VLOOKUP($AP56,Entm,16,FALSE))</f>
        <v>#N/A</v>
      </c>
      <c r="BM57" s="300"/>
      <c r="BN57" s="300"/>
      <c r="BO57" s="300"/>
      <c r="BP57" s="301"/>
      <c r="BQ57" s="299" t="e">
        <f>IF(ISERROR($AM56),VLOOKUP($AP56,Entf,18,FALSE),VLOOKUP($AP56,Entm,19,FALSE))</f>
        <v>#N/A</v>
      </c>
      <c r="BR57" s="300"/>
      <c r="BS57" s="300"/>
      <c r="BT57" s="300"/>
      <c r="BU57" s="301"/>
      <c r="BV57" s="302" t="e">
        <f>IF(ISERROR($AM56),VLOOKUP($AP56,Entf,21,FALSE),VLOOKUP($AP56,Entm,22,FALSE))</f>
        <v>#N/A</v>
      </c>
      <c r="BW57" s="303"/>
      <c r="BX57" s="303"/>
      <c r="BY57" s="304"/>
      <c r="BZ57" s="302" t="e">
        <f>IF(ISERROR($AM56),VLOOKUP($AP56,Entf,24,FALSE),VLOOKUP($AP56,Entm,25,FALSE))</f>
        <v>#N/A</v>
      </c>
      <c r="CA57" s="303"/>
      <c r="CB57" s="303"/>
      <c r="CC57" s="304"/>
      <c r="CF57" s="86"/>
      <c r="CG57" s="86"/>
      <c r="CH57" s="86"/>
      <c r="CI57" s="86"/>
      <c r="CK57"/>
      <c r="CL57"/>
      <c r="CM57"/>
      <c r="CN57"/>
    </row>
    <row r="58" spans="1:92" ht="13.5" customHeight="1" x14ac:dyDescent="0.2">
      <c r="A58" s="65" t="str">
        <f t="shared" si="7"/>
        <v/>
      </c>
      <c r="B58" s="65" t="str">
        <f t="shared" si="8"/>
        <v/>
      </c>
      <c r="C58" s="65" t="str">
        <f t="shared" si="23"/>
        <v/>
      </c>
      <c r="D58" s="74" t="str">
        <f t="shared" si="24"/>
        <v/>
      </c>
      <c r="E58" s="91">
        <f t="shared" si="25"/>
        <v>88</v>
      </c>
      <c r="F58" s="99">
        <f t="shared" si="10"/>
        <v>0</v>
      </c>
      <c r="G58" s="101"/>
      <c r="H58" s="102"/>
      <c r="I58" s="66">
        <f t="shared" si="17"/>
        <v>0</v>
      </c>
      <c r="J58" s="72">
        <f t="shared" si="11"/>
        <v>0</v>
      </c>
      <c r="K58" s="49">
        <f t="shared" si="12"/>
        <v>0</v>
      </c>
      <c r="L58" s="50">
        <f t="shared" si="13"/>
        <v>0</v>
      </c>
      <c r="M58" s="139"/>
      <c r="N58" s="53" t="str">
        <f t="shared" si="2"/>
        <v/>
      </c>
      <c r="O58" s="104"/>
      <c r="P58" s="139"/>
      <c r="Q58" s="53" t="str">
        <f t="shared" si="3"/>
        <v/>
      </c>
      <c r="R58" s="104"/>
      <c r="S58" s="139"/>
      <c r="T58" s="53" t="str">
        <f t="shared" si="20"/>
        <v/>
      </c>
      <c r="U58" s="104"/>
      <c r="V58" s="103"/>
      <c r="W58" s="53" t="str">
        <f t="shared" si="18"/>
        <v/>
      </c>
      <c r="X58" s="104"/>
      <c r="Y58" s="139"/>
      <c r="Z58" s="53" t="str">
        <f t="shared" si="19"/>
        <v/>
      </c>
      <c r="AA58" s="137"/>
      <c r="AB58" s="178" t="str">
        <f t="shared" si="14"/>
        <v>　　</v>
      </c>
      <c r="AC58" s="51"/>
      <c r="AD58" s="51"/>
      <c r="AE58" s="51"/>
      <c r="AF58" s="51"/>
      <c r="AG58" s="51"/>
      <c r="AH58" s="51"/>
      <c r="AI58" s="57"/>
      <c r="AJ58" s="57"/>
      <c r="AK58" s="192" t="str">
        <f>IF(AL58&gt;0,"Ｅ","")</f>
        <v/>
      </c>
      <c r="AL58" s="182">
        <f t="array" ref="AL58">COUNT(IF($W$10:$W$97="6011",IF($H$10:$H$97&gt;0,(IF(R_4="Ｅ",1)))))</f>
        <v>0</v>
      </c>
      <c r="AM58" s="96" t="e">
        <f>VLOOKUP(1+AM56,$C$10:$C$97,1,FALSE)</f>
        <v>#N/A</v>
      </c>
      <c r="AN58" s="96" t="e">
        <f>IF(ISERROR(AM58),VLOOKUP(1+AN56,$D$10:$D$97,1,FALSE),0)</f>
        <v>#N/A</v>
      </c>
      <c r="AO58" s="96">
        <v>20</v>
      </c>
      <c r="AP58" s="311" t="e">
        <f>IF(ISERROR($AM58),VLOOKUP(AN58,Entf,3,FALSE),VLOOKUP(AM58,Entm,4,FALSE))</f>
        <v>#N/A</v>
      </c>
      <c r="AQ58" s="312"/>
      <c r="AR58" s="311" t="e">
        <f>IF(ISERROR($AM58),VLOOKUP($AP58,Entf,5,FALSE),VLOOKUP($AP58,Entm,6,FALSE))</f>
        <v>#N/A</v>
      </c>
      <c r="AS58" s="315"/>
      <c r="AT58" s="312"/>
      <c r="AU58" s="311" t="e">
        <f>IF(ISERROR($AM58),VLOOKUP($AP58,Entf,6,FALSE),VLOOKUP($AP58,Entm,7,FALSE))</f>
        <v>#N/A</v>
      </c>
      <c r="AV58" s="315"/>
      <c r="AW58" s="315"/>
      <c r="AX58" s="315"/>
      <c r="AY58" s="315"/>
      <c r="AZ58" s="312"/>
      <c r="BA58" s="311" t="str">
        <f>IF(ISERROR(AM58),IF(ISERROR(AN58),"","女"),"男")</f>
        <v/>
      </c>
      <c r="BB58" s="312"/>
      <c r="BC58" s="305"/>
      <c r="BD58" s="306"/>
      <c r="BE58" s="306"/>
      <c r="BF58" s="307"/>
      <c r="BG58" s="308" t="e">
        <f>IF(ISERROR($AM58),VLOOKUP($AP58,Entf,10,FALSE),VLOOKUP($AP58,Entm,11,FALSE))</f>
        <v>#N/A</v>
      </c>
      <c r="BH58" s="309"/>
      <c r="BI58" s="309"/>
      <c r="BJ58" s="309"/>
      <c r="BK58" s="310"/>
      <c r="BL58" s="308" t="e">
        <f>IF(ISERROR($AM58),VLOOKUP($AP58,Entf,13,FALSE),VLOOKUP($AP58,Entm,14,FALSE))</f>
        <v>#N/A</v>
      </c>
      <c r="BM58" s="309"/>
      <c r="BN58" s="309"/>
      <c r="BO58" s="309"/>
      <c r="BP58" s="310"/>
      <c r="BQ58" s="308" t="e">
        <f>IF(ISERROR($AM58),VLOOKUP($AP58,Entf,16,FALSE),VLOOKUP($AP58,Entm,17,FALSE))</f>
        <v>#N/A</v>
      </c>
      <c r="BR58" s="309"/>
      <c r="BS58" s="309"/>
      <c r="BT58" s="309"/>
      <c r="BU58" s="310"/>
      <c r="BV58" s="290" t="e">
        <f>IF(ISERROR($AM58),VLOOKUP($AP58,Entf,19,FALSE),VLOOKUP($AP58,Entm,20,FALSE))</f>
        <v>#N/A</v>
      </c>
      <c r="BW58" s="291"/>
      <c r="BX58" s="291"/>
      <c r="BY58" s="292"/>
      <c r="BZ58" s="290" t="e">
        <f>IF(ISERROR($AM58),VLOOKUP($AP58,Entf,22,FALSE),VLOOKUP($AP58,Entm,23,FALSE))</f>
        <v>#N/A</v>
      </c>
      <c r="CA58" s="291"/>
      <c r="CB58" s="291"/>
      <c r="CC58" s="292"/>
      <c r="CF58" s="86"/>
      <c r="CG58" s="86"/>
      <c r="CH58" s="86"/>
      <c r="CI58" s="86"/>
      <c r="CK58"/>
      <c r="CL58"/>
      <c r="CM58"/>
      <c r="CN58"/>
    </row>
    <row r="59" spans="1:92" ht="13.5" customHeight="1" x14ac:dyDescent="0.2">
      <c r="A59" s="65" t="str">
        <f t="shared" si="7"/>
        <v/>
      </c>
      <c r="B59" s="65" t="str">
        <f t="shared" si="8"/>
        <v/>
      </c>
      <c r="C59" s="65" t="str">
        <f t="shared" si="23"/>
        <v/>
      </c>
      <c r="D59" s="74" t="str">
        <f t="shared" si="24"/>
        <v/>
      </c>
      <c r="E59" s="91">
        <f t="shared" si="25"/>
        <v>88</v>
      </c>
      <c r="F59" s="99">
        <f t="shared" si="10"/>
        <v>0</v>
      </c>
      <c r="G59" s="101"/>
      <c r="H59" s="102"/>
      <c r="I59" s="66">
        <f t="shared" si="17"/>
        <v>0</v>
      </c>
      <c r="J59" s="72">
        <f t="shared" si="11"/>
        <v>0</v>
      </c>
      <c r="K59" s="49">
        <f t="shared" si="12"/>
        <v>0</v>
      </c>
      <c r="L59" s="50">
        <f t="shared" si="13"/>
        <v>0</v>
      </c>
      <c r="M59" s="139"/>
      <c r="N59" s="53" t="str">
        <f t="shared" si="2"/>
        <v/>
      </c>
      <c r="O59" s="104"/>
      <c r="P59" s="139"/>
      <c r="Q59" s="53" t="str">
        <f t="shared" si="3"/>
        <v/>
      </c>
      <c r="R59" s="104"/>
      <c r="S59" s="139"/>
      <c r="T59" s="53" t="str">
        <f t="shared" si="20"/>
        <v/>
      </c>
      <c r="U59" s="104"/>
      <c r="V59" s="103"/>
      <c r="W59" s="53" t="str">
        <f t="shared" si="18"/>
        <v/>
      </c>
      <c r="X59" s="104"/>
      <c r="Y59" s="139"/>
      <c r="Z59" s="53" t="str">
        <f t="shared" si="19"/>
        <v/>
      </c>
      <c r="AA59" s="137"/>
      <c r="AB59" s="178" t="str">
        <f t="shared" si="14"/>
        <v>　　</v>
      </c>
      <c r="AC59" s="51"/>
      <c r="AD59" s="51"/>
      <c r="AE59" s="51"/>
      <c r="AF59" s="51"/>
      <c r="AG59" s="51"/>
      <c r="AH59" s="51"/>
      <c r="AI59" s="57"/>
      <c r="AJ59" s="57"/>
      <c r="AK59" s="193" t="str">
        <f>IF(AL59&gt;0,"Ｆ","")</f>
        <v/>
      </c>
      <c r="AL59" s="183">
        <f t="array" ref="AL59">COUNT(IF($W$10:$W$97="6011",IF($H$10:$H$97&gt;0,(IF(R_4="Ｆ",1)))))</f>
        <v>0</v>
      </c>
      <c r="AP59" s="313"/>
      <c r="AQ59" s="314"/>
      <c r="AR59" s="313"/>
      <c r="AS59" s="316"/>
      <c r="AT59" s="314"/>
      <c r="AU59" s="293" t="e">
        <f>IF(ISERROR($AM58),VLOOKUP($AP58,Entf,7,FALSE),VLOOKUP($AP58,Entm,8,FALSE))</f>
        <v>#N/A</v>
      </c>
      <c r="AV59" s="294"/>
      <c r="AW59" s="294"/>
      <c r="AX59" s="294"/>
      <c r="AY59" s="294"/>
      <c r="AZ59" s="295"/>
      <c r="BA59" s="313"/>
      <c r="BB59" s="314"/>
      <c r="BC59" s="296" t="e">
        <f>IF(ISERROR($AM58),VLOOKUP($AP58,Entf,9,FALSE),VLOOKUP($AP58,Entm,10,FALSE))</f>
        <v>#N/A</v>
      </c>
      <c r="BD59" s="297"/>
      <c r="BE59" s="297"/>
      <c r="BF59" s="298"/>
      <c r="BG59" s="299" t="e">
        <f>IF(ISERROR($AM58),VLOOKUP($AP58,Entf,12,FALSE),VLOOKUP($AP58,Entm,13,FALSE))</f>
        <v>#N/A</v>
      </c>
      <c r="BH59" s="300"/>
      <c r="BI59" s="300"/>
      <c r="BJ59" s="300"/>
      <c r="BK59" s="301"/>
      <c r="BL59" s="299" t="e">
        <f>IF(ISERROR($AM58),VLOOKUP($AP58,Entf,15,FALSE),VLOOKUP($AP58,Entm,16,FALSE))</f>
        <v>#N/A</v>
      </c>
      <c r="BM59" s="300"/>
      <c r="BN59" s="300"/>
      <c r="BO59" s="300"/>
      <c r="BP59" s="301"/>
      <c r="BQ59" s="299" t="e">
        <f>IF(ISERROR($AM58),VLOOKUP($AP58,Entf,18,FALSE),VLOOKUP($AP58,Entm,19,FALSE))</f>
        <v>#N/A</v>
      </c>
      <c r="BR59" s="300"/>
      <c r="BS59" s="300"/>
      <c r="BT59" s="300"/>
      <c r="BU59" s="301"/>
      <c r="BV59" s="302" t="e">
        <f>IF(ISERROR($AM58),VLOOKUP($AP58,Entf,21,FALSE),VLOOKUP($AP58,Entm,22,FALSE))</f>
        <v>#N/A</v>
      </c>
      <c r="BW59" s="303"/>
      <c r="BX59" s="303"/>
      <c r="BY59" s="304"/>
      <c r="BZ59" s="302" t="e">
        <f>IF(ISERROR($AM58),VLOOKUP($AP58,Entf,24,FALSE),VLOOKUP($AP58,Entm,25,FALSE))</f>
        <v>#N/A</v>
      </c>
      <c r="CA59" s="303"/>
      <c r="CB59" s="303"/>
      <c r="CC59" s="304"/>
      <c r="CF59" s="86"/>
      <c r="CG59" s="86"/>
      <c r="CH59" s="86"/>
      <c r="CI59" s="86"/>
      <c r="CK59"/>
      <c r="CL59"/>
      <c r="CM59"/>
      <c r="CN59"/>
    </row>
    <row r="60" spans="1:92" ht="13.5" customHeight="1" x14ac:dyDescent="0.2">
      <c r="A60" s="65" t="str">
        <f t="shared" si="7"/>
        <v/>
      </c>
      <c r="B60" s="65" t="str">
        <f t="shared" si="8"/>
        <v/>
      </c>
      <c r="C60" s="65" t="str">
        <f t="shared" si="23"/>
        <v/>
      </c>
      <c r="D60" s="74" t="str">
        <f t="shared" si="24"/>
        <v/>
      </c>
      <c r="E60" s="91">
        <f t="shared" si="25"/>
        <v>88</v>
      </c>
      <c r="F60" s="99">
        <f t="shared" si="10"/>
        <v>0</v>
      </c>
      <c r="G60" s="101"/>
      <c r="H60" s="102"/>
      <c r="I60" s="66">
        <f t="shared" si="17"/>
        <v>0</v>
      </c>
      <c r="J60" s="72">
        <f t="shared" si="11"/>
        <v>0</v>
      </c>
      <c r="K60" s="49">
        <f t="shared" si="12"/>
        <v>0</v>
      </c>
      <c r="L60" s="50">
        <f t="shared" si="13"/>
        <v>0</v>
      </c>
      <c r="M60" s="139"/>
      <c r="N60" s="53" t="str">
        <f t="shared" si="2"/>
        <v/>
      </c>
      <c r="O60" s="104"/>
      <c r="P60" s="139"/>
      <c r="Q60" s="53" t="str">
        <f t="shared" si="3"/>
        <v/>
      </c>
      <c r="R60" s="104"/>
      <c r="S60" s="139"/>
      <c r="T60" s="53" t="str">
        <f t="shared" si="20"/>
        <v/>
      </c>
      <c r="U60" s="104"/>
      <c r="V60" s="103"/>
      <c r="W60" s="53" t="str">
        <f t="shared" si="18"/>
        <v/>
      </c>
      <c r="X60" s="104"/>
      <c r="Y60" s="139"/>
      <c r="Z60" s="53" t="str">
        <f t="shared" si="19"/>
        <v/>
      </c>
      <c r="AA60" s="137"/>
      <c r="AB60" s="178" t="str">
        <f t="shared" si="14"/>
        <v>　　</v>
      </c>
      <c r="AC60" s="51"/>
      <c r="AD60" s="51"/>
      <c r="AE60" s="51"/>
      <c r="AF60" s="51"/>
      <c r="AG60" s="51"/>
      <c r="AH60" s="51"/>
      <c r="AI60" s="57"/>
      <c r="AJ60" s="57"/>
      <c r="AK60" s="184"/>
      <c r="AL60" s="185">
        <f>COUNTIF($Z$10:$Z$97,"6031")</f>
        <v>0</v>
      </c>
      <c r="AM60" s="96" t="e">
        <f>VLOOKUP(1+AM58,$C$10:$C$97,1,FALSE)</f>
        <v>#N/A</v>
      </c>
      <c r="AN60" s="96" t="e">
        <f>IF(ISERROR(AM60),VLOOKUP(1+AN58,$D$10:$D$97,1,FALSE),0)</f>
        <v>#N/A</v>
      </c>
      <c r="AO60" s="96">
        <v>21</v>
      </c>
      <c r="AP60" s="311" t="e">
        <f>IF(ISERROR($AM60),VLOOKUP(AN60,Entf,3,FALSE),VLOOKUP(AM60,Entm,4,FALSE))</f>
        <v>#N/A</v>
      </c>
      <c r="AQ60" s="312"/>
      <c r="AR60" s="311" t="e">
        <f>IF(ISERROR($AM60),VLOOKUP($AP60,Entf,5,FALSE),VLOOKUP($AP60,Entm,6,FALSE))</f>
        <v>#N/A</v>
      </c>
      <c r="AS60" s="315"/>
      <c r="AT60" s="312"/>
      <c r="AU60" s="311" t="e">
        <f>IF(ISERROR($AM60),VLOOKUP($AP60,Entf,6,FALSE),VLOOKUP($AP60,Entm,7,FALSE))</f>
        <v>#N/A</v>
      </c>
      <c r="AV60" s="315"/>
      <c r="AW60" s="315"/>
      <c r="AX60" s="315"/>
      <c r="AY60" s="315"/>
      <c r="AZ60" s="312"/>
      <c r="BA60" s="311" t="str">
        <f>IF(ISERROR(AM60),IF(ISERROR(AN60),"","女"),"男")</f>
        <v/>
      </c>
      <c r="BB60" s="312"/>
      <c r="BC60" s="305"/>
      <c r="BD60" s="306"/>
      <c r="BE60" s="306"/>
      <c r="BF60" s="307"/>
      <c r="BG60" s="308" t="e">
        <f>IF(ISERROR($AM60),VLOOKUP($AP60,Entf,10,FALSE),VLOOKUP($AP60,Entm,11,FALSE))</f>
        <v>#N/A</v>
      </c>
      <c r="BH60" s="309"/>
      <c r="BI60" s="309"/>
      <c r="BJ60" s="309"/>
      <c r="BK60" s="310"/>
      <c r="BL60" s="308" t="e">
        <f>IF(ISERROR($AM60),VLOOKUP($AP60,Entf,13,FALSE),VLOOKUP($AP60,Entm,14,FALSE))</f>
        <v>#N/A</v>
      </c>
      <c r="BM60" s="309"/>
      <c r="BN60" s="309"/>
      <c r="BO60" s="309"/>
      <c r="BP60" s="310"/>
      <c r="BQ60" s="308" t="e">
        <f>IF(ISERROR($AM60),VLOOKUP($AP60,Entf,16,FALSE),VLOOKUP($AP60,Entm,17,FALSE))</f>
        <v>#N/A</v>
      </c>
      <c r="BR60" s="309"/>
      <c r="BS60" s="309"/>
      <c r="BT60" s="309"/>
      <c r="BU60" s="310"/>
      <c r="BV60" s="290" t="e">
        <f>IF(ISERROR($AM60),VLOOKUP($AP60,Entf,19,FALSE),VLOOKUP($AP60,Entm,20,FALSE))</f>
        <v>#N/A</v>
      </c>
      <c r="BW60" s="291"/>
      <c r="BX60" s="291"/>
      <c r="BY60" s="292"/>
      <c r="BZ60" s="290" t="e">
        <f>IF(ISERROR($AM60),VLOOKUP($AP60,Entf,22,FALSE),VLOOKUP($AP60,Entm,23,FALSE))</f>
        <v>#N/A</v>
      </c>
      <c r="CA60" s="291"/>
      <c r="CB60" s="291"/>
      <c r="CC60" s="292"/>
      <c r="CF60" s="86"/>
      <c r="CG60" s="86"/>
      <c r="CH60" s="86"/>
      <c r="CI60" s="86"/>
      <c r="CK60"/>
      <c r="CL60"/>
      <c r="CM60"/>
      <c r="CN60"/>
    </row>
    <row r="61" spans="1:92" ht="13.5" customHeight="1" x14ac:dyDescent="0.2">
      <c r="A61" s="65" t="str">
        <f t="shared" si="7"/>
        <v/>
      </c>
      <c r="B61" s="65" t="str">
        <f t="shared" si="8"/>
        <v/>
      </c>
      <c r="C61" s="65" t="str">
        <f t="shared" si="23"/>
        <v/>
      </c>
      <c r="D61" s="74" t="str">
        <f t="shared" si="24"/>
        <v/>
      </c>
      <c r="E61" s="91">
        <f t="shared" si="25"/>
        <v>88</v>
      </c>
      <c r="F61" s="99">
        <f t="shared" si="10"/>
        <v>0</v>
      </c>
      <c r="G61" s="101"/>
      <c r="H61" s="102"/>
      <c r="I61" s="66">
        <f t="shared" si="17"/>
        <v>0</v>
      </c>
      <c r="J61" s="72">
        <f t="shared" si="11"/>
        <v>0</v>
      </c>
      <c r="K61" s="49">
        <f t="shared" si="12"/>
        <v>0</v>
      </c>
      <c r="L61" s="50">
        <f t="shared" si="13"/>
        <v>0</v>
      </c>
      <c r="M61" s="139"/>
      <c r="N61" s="53" t="str">
        <f t="shared" si="2"/>
        <v/>
      </c>
      <c r="O61" s="104"/>
      <c r="P61" s="139"/>
      <c r="Q61" s="53" t="str">
        <f t="shared" si="3"/>
        <v/>
      </c>
      <c r="R61" s="104"/>
      <c r="S61" s="139"/>
      <c r="T61" s="53" t="str">
        <f t="shared" si="20"/>
        <v/>
      </c>
      <c r="U61" s="104"/>
      <c r="V61" s="103"/>
      <c r="W61" s="53" t="str">
        <f t="shared" si="18"/>
        <v/>
      </c>
      <c r="X61" s="104"/>
      <c r="Y61" s="139"/>
      <c r="Z61" s="53" t="str">
        <f t="shared" si="19"/>
        <v/>
      </c>
      <c r="AA61" s="137"/>
      <c r="AB61" s="178" t="str">
        <f t="shared" si="14"/>
        <v>　　</v>
      </c>
      <c r="AC61" s="51"/>
      <c r="AD61" s="51"/>
      <c r="AE61" s="51"/>
      <c r="AF61" s="51"/>
      <c r="AG61" s="51"/>
      <c r="AH61" s="51"/>
      <c r="AI61" s="57"/>
      <c r="AJ61" s="57"/>
      <c r="AK61" s="192" t="str">
        <f>IF(AL61&gt;0,"Ａ","")</f>
        <v/>
      </c>
      <c r="AL61" s="182">
        <f t="array" ref="AL61">COUNT(IF($Z$10:$Z$97="6031",IF($H$10:$H$97&gt;0,IF(R_16="Ａ",1))))</f>
        <v>0</v>
      </c>
      <c r="AP61" s="313"/>
      <c r="AQ61" s="314"/>
      <c r="AR61" s="313"/>
      <c r="AS61" s="316"/>
      <c r="AT61" s="314"/>
      <c r="AU61" s="293" t="e">
        <f>IF(ISERROR($AM60),VLOOKUP($AP60,Entf,7,FALSE),VLOOKUP($AP60,Entm,8,FALSE))</f>
        <v>#N/A</v>
      </c>
      <c r="AV61" s="294"/>
      <c r="AW61" s="294"/>
      <c r="AX61" s="294"/>
      <c r="AY61" s="294"/>
      <c r="AZ61" s="295"/>
      <c r="BA61" s="313"/>
      <c r="BB61" s="314"/>
      <c r="BC61" s="296" t="e">
        <f>IF(ISERROR($AM60),VLOOKUP($AP60,Entf,9,FALSE),VLOOKUP($AP60,Entm,10,FALSE))</f>
        <v>#N/A</v>
      </c>
      <c r="BD61" s="297"/>
      <c r="BE61" s="297"/>
      <c r="BF61" s="298"/>
      <c r="BG61" s="299" t="e">
        <f>IF(ISERROR($AM60),VLOOKUP($AP60,Entf,12,FALSE),VLOOKUP($AP60,Entm,13,FALSE))</f>
        <v>#N/A</v>
      </c>
      <c r="BH61" s="300"/>
      <c r="BI61" s="300"/>
      <c r="BJ61" s="300"/>
      <c r="BK61" s="301"/>
      <c r="BL61" s="299" t="e">
        <f>IF(ISERROR($AM60),VLOOKUP($AP60,Entf,15,FALSE),VLOOKUP($AP60,Entm,16,FALSE))</f>
        <v>#N/A</v>
      </c>
      <c r="BM61" s="300"/>
      <c r="BN61" s="300"/>
      <c r="BO61" s="300"/>
      <c r="BP61" s="301"/>
      <c r="BQ61" s="299" t="e">
        <f>IF(ISERROR($AM60),VLOOKUP($AP60,Entf,18,FALSE),VLOOKUP($AP60,Entm,19,FALSE))</f>
        <v>#N/A</v>
      </c>
      <c r="BR61" s="300"/>
      <c r="BS61" s="300"/>
      <c r="BT61" s="300"/>
      <c r="BU61" s="301"/>
      <c r="BV61" s="302" t="e">
        <f>IF(ISERROR($AM60),VLOOKUP($AP60,Entf,21,FALSE),VLOOKUP($AP60,Entm,22,FALSE))</f>
        <v>#N/A</v>
      </c>
      <c r="BW61" s="303"/>
      <c r="BX61" s="303"/>
      <c r="BY61" s="304"/>
      <c r="BZ61" s="302" t="e">
        <f>IF(ISERROR($AM60),VLOOKUP($AP60,Entf,24,FALSE),VLOOKUP($AP60,Entm,25,FALSE))</f>
        <v>#N/A</v>
      </c>
      <c r="CA61" s="303"/>
      <c r="CB61" s="303"/>
      <c r="CC61" s="304"/>
      <c r="CF61" s="86"/>
      <c r="CG61" s="86"/>
      <c r="CH61" s="86"/>
      <c r="CI61" s="86"/>
      <c r="CK61"/>
      <c r="CL61"/>
      <c r="CM61"/>
      <c r="CN61"/>
    </row>
    <row r="62" spans="1:92" ht="13.5" customHeight="1" x14ac:dyDescent="0.2">
      <c r="A62" s="65" t="str">
        <f t="shared" si="7"/>
        <v/>
      </c>
      <c r="B62" s="65" t="str">
        <f t="shared" si="8"/>
        <v/>
      </c>
      <c r="C62" s="65" t="str">
        <f t="shared" si="23"/>
        <v/>
      </c>
      <c r="D62" s="74" t="str">
        <f t="shared" si="24"/>
        <v/>
      </c>
      <c r="E62" s="91">
        <f t="shared" si="25"/>
        <v>88</v>
      </c>
      <c r="F62" s="99">
        <f t="shared" si="10"/>
        <v>0</v>
      </c>
      <c r="G62" s="101"/>
      <c r="H62" s="102"/>
      <c r="I62" s="66">
        <f t="shared" si="17"/>
        <v>0</v>
      </c>
      <c r="J62" s="72">
        <f t="shared" si="11"/>
        <v>0</v>
      </c>
      <c r="K62" s="49">
        <f t="shared" si="12"/>
        <v>0</v>
      </c>
      <c r="L62" s="50">
        <f t="shared" si="13"/>
        <v>0</v>
      </c>
      <c r="M62" s="139"/>
      <c r="N62" s="53" t="str">
        <f t="shared" si="2"/>
        <v/>
      </c>
      <c r="O62" s="104"/>
      <c r="P62" s="139"/>
      <c r="Q62" s="53" t="str">
        <f t="shared" si="3"/>
        <v/>
      </c>
      <c r="R62" s="104"/>
      <c r="S62" s="139"/>
      <c r="T62" s="53" t="str">
        <f t="shared" si="20"/>
        <v/>
      </c>
      <c r="U62" s="104"/>
      <c r="V62" s="103"/>
      <c r="W62" s="53" t="str">
        <f t="shared" si="18"/>
        <v/>
      </c>
      <c r="X62" s="104"/>
      <c r="Y62" s="139"/>
      <c r="Z62" s="53" t="str">
        <f t="shared" si="19"/>
        <v/>
      </c>
      <c r="AA62" s="137"/>
      <c r="AB62" s="178" t="str">
        <f t="shared" si="14"/>
        <v>　　</v>
      </c>
      <c r="AC62" s="51"/>
      <c r="AD62" s="51"/>
      <c r="AE62" s="51"/>
      <c r="AF62" s="51"/>
      <c r="AG62" s="51"/>
      <c r="AH62" s="51"/>
      <c r="AI62" s="57"/>
      <c r="AJ62" s="57"/>
      <c r="AK62" s="192" t="str">
        <f>IF(AL62&gt;0,"Ｂ","")</f>
        <v/>
      </c>
      <c r="AL62" s="182">
        <f t="array" ref="AL62">COUNT(IF($Z$10:$Z$97="6031",IF($H$10:$H$97&gt;0,IF(R_16="Ｂ",1))))</f>
        <v>0</v>
      </c>
      <c r="AM62" s="96" t="e">
        <f>VLOOKUP(1+AM60,$C$10:$C$97,1,FALSE)</f>
        <v>#N/A</v>
      </c>
      <c r="AN62" s="96" t="e">
        <f>IF(ISERROR(AM62),VLOOKUP(1+AN60,$D$10:$D$97,1,FALSE),0)</f>
        <v>#N/A</v>
      </c>
      <c r="AO62" s="96">
        <v>22</v>
      </c>
      <c r="AP62" s="311" t="e">
        <f>IF(ISERROR($AM62),VLOOKUP(AN62,Entf,3,FALSE),VLOOKUP(AM62,Entm,4,FALSE))</f>
        <v>#N/A</v>
      </c>
      <c r="AQ62" s="312"/>
      <c r="AR62" s="311" t="e">
        <f>IF(ISERROR($AM62),VLOOKUP($AP62,Entf,5,FALSE),VLOOKUP($AP62,Entm,6,FALSE))</f>
        <v>#N/A</v>
      </c>
      <c r="AS62" s="315"/>
      <c r="AT62" s="312"/>
      <c r="AU62" s="311" t="e">
        <f>IF(ISERROR($AM62),VLOOKUP($AP62,Entf,6,FALSE),VLOOKUP($AP62,Entm,7,FALSE))</f>
        <v>#N/A</v>
      </c>
      <c r="AV62" s="315"/>
      <c r="AW62" s="315"/>
      <c r="AX62" s="315"/>
      <c r="AY62" s="315"/>
      <c r="AZ62" s="312"/>
      <c r="BA62" s="311" t="str">
        <f>IF(ISERROR(AM62),IF(ISERROR(AN62),"","女"),"男")</f>
        <v/>
      </c>
      <c r="BB62" s="312"/>
      <c r="BC62" s="305"/>
      <c r="BD62" s="306"/>
      <c r="BE62" s="306"/>
      <c r="BF62" s="307"/>
      <c r="BG62" s="308" t="e">
        <f>IF(ISERROR($AM62),VLOOKUP($AP62,Entf,10,FALSE),VLOOKUP($AP62,Entm,11,FALSE))</f>
        <v>#N/A</v>
      </c>
      <c r="BH62" s="309"/>
      <c r="BI62" s="309"/>
      <c r="BJ62" s="309"/>
      <c r="BK62" s="310"/>
      <c r="BL62" s="308" t="e">
        <f>IF(ISERROR($AM62),VLOOKUP($AP62,Entf,13,FALSE),VLOOKUP($AP62,Entm,14,FALSE))</f>
        <v>#N/A</v>
      </c>
      <c r="BM62" s="309"/>
      <c r="BN62" s="309"/>
      <c r="BO62" s="309"/>
      <c r="BP62" s="310"/>
      <c r="BQ62" s="308" t="e">
        <f>IF(ISERROR($AM62),VLOOKUP($AP62,Entf,16,FALSE),VLOOKUP($AP62,Entm,17,FALSE))</f>
        <v>#N/A</v>
      </c>
      <c r="BR62" s="309"/>
      <c r="BS62" s="309"/>
      <c r="BT62" s="309"/>
      <c r="BU62" s="310"/>
      <c r="BV62" s="290" t="e">
        <f>IF(ISERROR($AM62),VLOOKUP($AP62,Entf,19,FALSE),VLOOKUP($AP62,Entm,20,FALSE))</f>
        <v>#N/A</v>
      </c>
      <c r="BW62" s="291"/>
      <c r="BX62" s="291"/>
      <c r="BY62" s="292"/>
      <c r="BZ62" s="290" t="e">
        <f>IF(ISERROR($AM62),VLOOKUP($AP62,Entf,22,FALSE),VLOOKUP($AP62,Entm,23,FALSE))</f>
        <v>#N/A</v>
      </c>
      <c r="CA62" s="291"/>
      <c r="CB62" s="291"/>
      <c r="CC62" s="292"/>
      <c r="CF62" s="86"/>
      <c r="CG62" s="86"/>
      <c r="CH62" s="86"/>
      <c r="CI62" s="86"/>
      <c r="CK62"/>
      <c r="CL62"/>
      <c r="CM62"/>
      <c r="CN62"/>
    </row>
    <row r="63" spans="1:92" ht="13.5" customHeight="1" x14ac:dyDescent="0.2">
      <c r="A63" s="65" t="str">
        <f t="shared" si="7"/>
        <v/>
      </c>
      <c r="B63" s="65" t="str">
        <f t="shared" si="8"/>
        <v/>
      </c>
      <c r="C63" s="65" t="str">
        <f t="shared" si="23"/>
        <v/>
      </c>
      <c r="D63" s="74" t="str">
        <f t="shared" si="24"/>
        <v/>
      </c>
      <c r="E63" s="91">
        <f t="shared" si="25"/>
        <v>88</v>
      </c>
      <c r="F63" s="99">
        <f t="shared" si="10"/>
        <v>0</v>
      </c>
      <c r="G63" s="101"/>
      <c r="H63" s="102"/>
      <c r="I63" s="66">
        <f t="shared" si="17"/>
        <v>0</v>
      </c>
      <c r="J63" s="72">
        <f t="shared" si="11"/>
        <v>0</v>
      </c>
      <c r="K63" s="49">
        <f t="shared" si="12"/>
        <v>0</v>
      </c>
      <c r="L63" s="50">
        <f t="shared" si="13"/>
        <v>0</v>
      </c>
      <c r="M63" s="139"/>
      <c r="N63" s="53" t="str">
        <f t="shared" si="2"/>
        <v/>
      </c>
      <c r="O63" s="104"/>
      <c r="P63" s="139"/>
      <c r="Q63" s="53" t="str">
        <f t="shared" si="3"/>
        <v/>
      </c>
      <c r="R63" s="104"/>
      <c r="S63" s="139"/>
      <c r="T63" s="53" t="str">
        <f t="shared" si="20"/>
        <v/>
      </c>
      <c r="U63" s="104"/>
      <c r="V63" s="103"/>
      <c r="W63" s="53" t="str">
        <f t="shared" si="18"/>
        <v/>
      </c>
      <c r="X63" s="104"/>
      <c r="Y63" s="139"/>
      <c r="Z63" s="53" t="str">
        <f t="shared" si="19"/>
        <v/>
      </c>
      <c r="AA63" s="137"/>
      <c r="AB63" s="178" t="str">
        <f t="shared" si="14"/>
        <v>　　</v>
      </c>
      <c r="AC63" s="51"/>
      <c r="AD63" s="51"/>
      <c r="AE63" s="51"/>
      <c r="AF63" s="51"/>
      <c r="AG63" s="51"/>
      <c r="AH63" s="51"/>
      <c r="AI63" s="57"/>
      <c r="AJ63" s="57"/>
      <c r="AK63" s="192" t="str">
        <f>IF(AL63&gt;0,"Ｃ","")</f>
        <v/>
      </c>
      <c r="AL63" s="182">
        <f t="array" ref="AL63">COUNT(IF($Z$10:$Z$97="6031",IF($H$10:$H$97&gt;0,IF(R_16="Ｃ",1))))</f>
        <v>0</v>
      </c>
      <c r="AP63" s="313"/>
      <c r="AQ63" s="314"/>
      <c r="AR63" s="313"/>
      <c r="AS63" s="316"/>
      <c r="AT63" s="314"/>
      <c r="AU63" s="293" t="e">
        <f>IF(ISERROR($AM62),VLOOKUP($AP62,Entf,7,FALSE),VLOOKUP($AP62,Entm,8,FALSE))</f>
        <v>#N/A</v>
      </c>
      <c r="AV63" s="294"/>
      <c r="AW63" s="294"/>
      <c r="AX63" s="294"/>
      <c r="AY63" s="294"/>
      <c r="AZ63" s="295"/>
      <c r="BA63" s="313"/>
      <c r="BB63" s="314"/>
      <c r="BC63" s="296" t="e">
        <f>IF(ISERROR($AM62),VLOOKUP($AP62,Entf,9,FALSE),VLOOKUP($AP62,Entm,10,FALSE))</f>
        <v>#N/A</v>
      </c>
      <c r="BD63" s="297"/>
      <c r="BE63" s="297"/>
      <c r="BF63" s="298"/>
      <c r="BG63" s="299" t="e">
        <f>IF(ISERROR($AM62),VLOOKUP($AP62,Entf,12,FALSE),VLOOKUP($AP62,Entm,13,FALSE))</f>
        <v>#N/A</v>
      </c>
      <c r="BH63" s="300"/>
      <c r="BI63" s="300"/>
      <c r="BJ63" s="300"/>
      <c r="BK63" s="301"/>
      <c r="BL63" s="299" t="e">
        <f>IF(ISERROR($AM62),VLOOKUP($AP62,Entf,15,FALSE),VLOOKUP($AP62,Entm,16,FALSE))</f>
        <v>#N/A</v>
      </c>
      <c r="BM63" s="300"/>
      <c r="BN63" s="300"/>
      <c r="BO63" s="300"/>
      <c r="BP63" s="301"/>
      <c r="BQ63" s="299" t="e">
        <f>IF(ISERROR($AM62),VLOOKUP($AP62,Entf,18,FALSE),VLOOKUP($AP62,Entm,19,FALSE))</f>
        <v>#N/A</v>
      </c>
      <c r="BR63" s="300"/>
      <c r="BS63" s="300"/>
      <c r="BT63" s="300"/>
      <c r="BU63" s="301"/>
      <c r="BV63" s="302" t="e">
        <f>IF(ISERROR($AM62),VLOOKUP($AP62,Entf,21,FALSE),VLOOKUP($AP62,Entm,22,FALSE))</f>
        <v>#N/A</v>
      </c>
      <c r="BW63" s="303"/>
      <c r="BX63" s="303"/>
      <c r="BY63" s="304"/>
      <c r="BZ63" s="302" t="e">
        <f>IF(ISERROR($AM62),VLOOKUP($AP62,Entf,24,FALSE),VLOOKUP($AP62,Entm,25,FALSE))</f>
        <v>#N/A</v>
      </c>
      <c r="CA63" s="303"/>
      <c r="CB63" s="303"/>
      <c r="CC63" s="304"/>
      <c r="CF63" s="86"/>
      <c r="CG63" s="86"/>
      <c r="CH63" s="86"/>
      <c r="CI63" s="86"/>
      <c r="CK63"/>
      <c r="CL63"/>
      <c r="CM63"/>
      <c r="CN63"/>
    </row>
    <row r="64" spans="1:92" ht="13.5" customHeight="1" x14ac:dyDescent="0.2">
      <c r="A64" s="65" t="str">
        <f t="shared" si="7"/>
        <v/>
      </c>
      <c r="B64" s="65" t="str">
        <f t="shared" si="8"/>
        <v/>
      </c>
      <c r="C64" s="65" t="str">
        <f t="shared" si="23"/>
        <v/>
      </c>
      <c r="D64" s="74" t="str">
        <f t="shared" si="24"/>
        <v/>
      </c>
      <c r="E64" s="91">
        <f t="shared" si="25"/>
        <v>88</v>
      </c>
      <c r="F64" s="99">
        <f t="shared" si="10"/>
        <v>0</v>
      </c>
      <c r="G64" s="101"/>
      <c r="H64" s="102"/>
      <c r="I64" s="66">
        <f t="shared" si="17"/>
        <v>0</v>
      </c>
      <c r="J64" s="72">
        <f t="shared" si="11"/>
        <v>0</v>
      </c>
      <c r="K64" s="49">
        <f t="shared" si="12"/>
        <v>0</v>
      </c>
      <c r="L64" s="50">
        <f t="shared" si="13"/>
        <v>0</v>
      </c>
      <c r="M64" s="139"/>
      <c r="N64" s="53" t="str">
        <f t="shared" si="2"/>
        <v/>
      </c>
      <c r="O64" s="104"/>
      <c r="P64" s="139"/>
      <c r="Q64" s="53" t="str">
        <f t="shared" si="3"/>
        <v/>
      </c>
      <c r="R64" s="104"/>
      <c r="S64" s="139"/>
      <c r="T64" s="53" t="str">
        <f t="shared" si="20"/>
        <v/>
      </c>
      <c r="U64" s="104"/>
      <c r="V64" s="103"/>
      <c r="W64" s="53" t="str">
        <f t="shared" si="18"/>
        <v/>
      </c>
      <c r="X64" s="104"/>
      <c r="Y64" s="139"/>
      <c r="Z64" s="53" t="str">
        <f t="shared" si="19"/>
        <v/>
      </c>
      <c r="AA64" s="137"/>
      <c r="AB64" s="178" t="str">
        <f t="shared" si="14"/>
        <v>　　</v>
      </c>
      <c r="AC64" s="51"/>
      <c r="AD64" s="51"/>
      <c r="AE64" s="51"/>
      <c r="AF64" s="51"/>
      <c r="AG64" s="51"/>
      <c r="AH64" s="51"/>
      <c r="AI64" s="57"/>
      <c r="AJ64" s="57"/>
      <c r="AK64" s="192" t="str">
        <f>IF(AL64&gt;0,"Ｄ","")</f>
        <v/>
      </c>
      <c r="AL64" s="182">
        <f t="array" ref="AL64">COUNT(IF($Z$10:$Z$97="6031",IF($H$10:$H$97&gt;0,IF(R_16="Ｄ",1))))</f>
        <v>0</v>
      </c>
      <c r="AQ64" t="s">
        <v>369</v>
      </c>
      <c r="CF64" s="86"/>
      <c r="CG64" s="86"/>
      <c r="CH64" s="86"/>
      <c r="CI64" s="86"/>
      <c r="CK64"/>
      <c r="CL64"/>
      <c r="CM64"/>
      <c r="CN64"/>
    </row>
    <row r="65" spans="1:92" ht="13.5" customHeight="1" x14ac:dyDescent="0.2">
      <c r="A65" s="65" t="str">
        <f t="shared" si="7"/>
        <v/>
      </c>
      <c r="B65" s="65" t="str">
        <f t="shared" si="8"/>
        <v/>
      </c>
      <c r="C65" s="65" t="str">
        <f t="shared" si="23"/>
        <v/>
      </c>
      <c r="D65" s="74" t="str">
        <f t="shared" si="24"/>
        <v/>
      </c>
      <c r="E65" s="91">
        <f t="shared" si="25"/>
        <v>88</v>
      </c>
      <c r="F65" s="99">
        <f t="shared" si="10"/>
        <v>0</v>
      </c>
      <c r="G65" s="101"/>
      <c r="H65" s="102"/>
      <c r="I65" s="66">
        <f t="shared" si="17"/>
        <v>0</v>
      </c>
      <c r="J65" s="72">
        <f t="shared" si="11"/>
        <v>0</v>
      </c>
      <c r="K65" s="49">
        <f t="shared" si="12"/>
        <v>0</v>
      </c>
      <c r="L65" s="50">
        <f t="shared" si="13"/>
        <v>0</v>
      </c>
      <c r="M65" s="139"/>
      <c r="N65" s="53" t="str">
        <f t="shared" si="2"/>
        <v/>
      </c>
      <c r="O65" s="104"/>
      <c r="P65" s="139"/>
      <c r="Q65" s="53" t="str">
        <f t="shared" si="3"/>
        <v/>
      </c>
      <c r="R65" s="104"/>
      <c r="S65" s="139"/>
      <c r="T65" s="53" t="str">
        <f t="shared" si="20"/>
        <v/>
      </c>
      <c r="U65" s="104"/>
      <c r="V65" s="103"/>
      <c r="W65" s="53" t="str">
        <f t="shared" si="18"/>
        <v/>
      </c>
      <c r="X65" s="104"/>
      <c r="Y65" s="139"/>
      <c r="Z65" s="53" t="str">
        <f t="shared" si="19"/>
        <v/>
      </c>
      <c r="AA65" s="137"/>
      <c r="AB65" s="178" t="str">
        <f t="shared" si="14"/>
        <v>　　</v>
      </c>
      <c r="AC65" s="51"/>
      <c r="AD65" s="51"/>
      <c r="AE65" s="51"/>
      <c r="AF65" s="51"/>
      <c r="AG65" s="51"/>
      <c r="AH65" s="51"/>
      <c r="AI65" s="57"/>
      <c r="AJ65" s="57"/>
      <c r="AK65" s="192" t="str">
        <f>IF(AL65&gt;0,"Ｅ","")</f>
        <v/>
      </c>
      <c r="AL65" s="182">
        <f t="array" ref="AL65">COUNT(IF($Z$10:$Z$97="6031",IF($H$10:$H$97&gt;0,IF(R_16="Ｅ",1))))</f>
        <v>0</v>
      </c>
      <c r="AR65" t="s">
        <v>370</v>
      </c>
      <c r="CF65" s="86"/>
      <c r="CG65" s="86"/>
      <c r="CH65" s="86"/>
      <c r="CI65" s="86"/>
      <c r="CK65"/>
      <c r="CL65"/>
      <c r="CM65"/>
      <c r="CN65"/>
    </row>
    <row r="66" spans="1:92" ht="13.5" customHeight="1" thickBot="1" x14ac:dyDescent="0.25">
      <c r="A66" s="65" t="str">
        <f t="shared" si="7"/>
        <v/>
      </c>
      <c r="B66" s="65" t="str">
        <f t="shared" si="8"/>
        <v/>
      </c>
      <c r="C66" s="65" t="str">
        <f t="shared" si="23"/>
        <v/>
      </c>
      <c r="D66" s="74" t="str">
        <f t="shared" si="24"/>
        <v/>
      </c>
      <c r="E66" s="91">
        <f t="shared" si="25"/>
        <v>88</v>
      </c>
      <c r="F66" s="99">
        <f t="shared" si="10"/>
        <v>0</v>
      </c>
      <c r="G66" s="101"/>
      <c r="H66" s="102"/>
      <c r="I66" s="66">
        <f t="shared" si="17"/>
        <v>0</v>
      </c>
      <c r="J66" s="72">
        <f t="shared" si="11"/>
        <v>0</v>
      </c>
      <c r="K66" s="49">
        <f t="shared" si="12"/>
        <v>0</v>
      </c>
      <c r="L66" s="50">
        <f t="shared" si="13"/>
        <v>0</v>
      </c>
      <c r="M66" s="139"/>
      <c r="N66" s="53" t="str">
        <f t="shared" si="2"/>
        <v/>
      </c>
      <c r="O66" s="104"/>
      <c r="P66" s="139"/>
      <c r="Q66" s="53" t="str">
        <f t="shared" si="3"/>
        <v/>
      </c>
      <c r="R66" s="104"/>
      <c r="S66" s="139"/>
      <c r="T66" s="53" t="str">
        <f t="shared" si="20"/>
        <v/>
      </c>
      <c r="U66" s="104"/>
      <c r="V66" s="103"/>
      <c r="W66" s="53" t="str">
        <f t="shared" si="18"/>
        <v/>
      </c>
      <c r="X66" s="104"/>
      <c r="Y66" s="139"/>
      <c r="Z66" s="53" t="str">
        <f t="shared" si="19"/>
        <v/>
      </c>
      <c r="AA66" s="137"/>
      <c r="AB66" s="178" t="str">
        <f t="shared" si="14"/>
        <v>　　</v>
      </c>
      <c r="AC66" s="51"/>
      <c r="AD66" s="51"/>
      <c r="AE66" s="51"/>
      <c r="AF66" s="51"/>
      <c r="AG66" s="51"/>
      <c r="AH66" s="51"/>
      <c r="AI66" s="57"/>
      <c r="AJ66" s="57"/>
      <c r="AK66" s="193" t="str">
        <f>IF(AL66&gt;0,"Ｆ","")</f>
        <v/>
      </c>
      <c r="AL66" s="186">
        <f t="array" ref="AL66">COUNT(IF($Z$10:$Z$97="6031",IF($H$10:$H$97&gt;0,IF(R_16="Ｆ",1))))</f>
        <v>0</v>
      </c>
      <c r="AR66" t="s">
        <v>371</v>
      </c>
      <c r="CF66" s="86"/>
      <c r="CG66" s="86"/>
      <c r="CH66" s="86"/>
      <c r="CI66" s="86"/>
      <c r="CK66"/>
      <c r="CL66"/>
      <c r="CM66"/>
      <c r="CN66"/>
    </row>
    <row r="67" spans="1:92" ht="13.5" customHeight="1" x14ac:dyDescent="0.2">
      <c r="A67" s="65" t="str">
        <f t="shared" si="7"/>
        <v/>
      </c>
      <c r="B67" s="65" t="str">
        <f t="shared" si="8"/>
        <v/>
      </c>
      <c r="C67" s="65" t="str">
        <f t="shared" si="23"/>
        <v/>
      </c>
      <c r="D67" s="74" t="str">
        <f t="shared" si="24"/>
        <v/>
      </c>
      <c r="E67" s="91">
        <f t="shared" si="25"/>
        <v>88</v>
      </c>
      <c r="F67" s="99">
        <f t="shared" si="10"/>
        <v>0</v>
      </c>
      <c r="G67" s="101"/>
      <c r="H67" s="102"/>
      <c r="I67" s="66">
        <f t="shared" si="17"/>
        <v>0</v>
      </c>
      <c r="J67" s="72">
        <f t="shared" si="11"/>
        <v>0</v>
      </c>
      <c r="K67" s="49">
        <f t="shared" si="12"/>
        <v>0</v>
      </c>
      <c r="L67" s="50">
        <f t="shared" si="13"/>
        <v>0</v>
      </c>
      <c r="M67" s="139"/>
      <c r="N67" s="53" t="str">
        <f t="shared" si="2"/>
        <v/>
      </c>
      <c r="O67" s="104"/>
      <c r="P67" s="139"/>
      <c r="Q67" s="53" t="str">
        <f t="shared" si="3"/>
        <v/>
      </c>
      <c r="R67" s="104"/>
      <c r="S67" s="139"/>
      <c r="T67" s="53" t="str">
        <f t="shared" si="20"/>
        <v/>
      </c>
      <c r="U67" s="104"/>
      <c r="V67" s="103"/>
      <c r="W67" s="53" t="str">
        <f t="shared" si="18"/>
        <v/>
      </c>
      <c r="X67" s="104"/>
      <c r="Y67" s="139"/>
      <c r="Z67" s="53" t="str">
        <f t="shared" si="19"/>
        <v/>
      </c>
      <c r="AA67" s="137"/>
      <c r="AB67" s="178" t="str">
        <f t="shared" si="14"/>
        <v>　　</v>
      </c>
      <c r="AC67" s="51"/>
      <c r="AD67" s="51"/>
      <c r="AE67" s="51"/>
      <c r="AF67" s="51"/>
      <c r="AG67" s="51"/>
      <c r="AH67" s="51"/>
      <c r="AI67" s="57"/>
      <c r="AJ67" s="57"/>
      <c r="AK67" s="187" t="s">
        <v>138</v>
      </c>
      <c r="AL67" s="188"/>
      <c r="CF67" s="86"/>
      <c r="CG67" s="86"/>
      <c r="CH67" s="86"/>
      <c r="CI67" s="86"/>
      <c r="CK67"/>
      <c r="CL67"/>
      <c r="CM67"/>
      <c r="CN67"/>
    </row>
    <row r="68" spans="1:92" ht="13.5" customHeight="1" x14ac:dyDescent="0.2">
      <c r="A68" s="65" t="str">
        <f t="shared" si="7"/>
        <v/>
      </c>
      <c r="B68" s="65" t="str">
        <f t="shared" si="8"/>
        <v/>
      </c>
      <c r="C68" s="65" t="str">
        <f t="shared" si="23"/>
        <v/>
      </c>
      <c r="D68" s="74" t="str">
        <f t="shared" si="24"/>
        <v/>
      </c>
      <c r="E68" s="91">
        <f t="shared" si="25"/>
        <v>88</v>
      </c>
      <c r="F68" s="99">
        <f t="shared" si="10"/>
        <v>0</v>
      </c>
      <c r="G68" s="101"/>
      <c r="H68" s="102"/>
      <c r="I68" s="66">
        <f t="shared" si="17"/>
        <v>0</v>
      </c>
      <c r="J68" s="72">
        <f t="shared" si="11"/>
        <v>0</v>
      </c>
      <c r="K68" s="49">
        <f t="shared" si="12"/>
        <v>0</v>
      </c>
      <c r="L68" s="50">
        <f t="shared" si="13"/>
        <v>0</v>
      </c>
      <c r="M68" s="139"/>
      <c r="N68" s="53" t="str">
        <f t="shared" si="2"/>
        <v/>
      </c>
      <c r="O68" s="104"/>
      <c r="P68" s="139"/>
      <c r="Q68" s="53" t="str">
        <f t="shared" si="3"/>
        <v/>
      </c>
      <c r="R68" s="104"/>
      <c r="S68" s="139"/>
      <c r="T68" s="53" t="str">
        <f t="shared" si="20"/>
        <v/>
      </c>
      <c r="U68" s="104"/>
      <c r="V68" s="103"/>
      <c r="W68" s="53" t="str">
        <f t="shared" si="18"/>
        <v/>
      </c>
      <c r="X68" s="104"/>
      <c r="Y68" s="139"/>
      <c r="Z68" s="53" t="str">
        <f t="shared" si="19"/>
        <v/>
      </c>
      <c r="AA68" s="137"/>
      <c r="AB68" s="178" t="str">
        <f t="shared" si="14"/>
        <v>　　</v>
      </c>
      <c r="AC68" s="51"/>
      <c r="AD68" s="51"/>
      <c r="AE68" s="51"/>
      <c r="AF68" s="51"/>
      <c r="AG68" s="51"/>
      <c r="AH68" s="51"/>
      <c r="AI68" s="57"/>
      <c r="AJ68" s="57"/>
      <c r="AK68" s="192" t="str">
        <f>IF(AL68&gt;0,"Ａ","")</f>
        <v/>
      </c>
      <c r="AL68" s="182">
        <f t="array" ref="AL68">COUNT(IF($W$10:$W$97="6012",IF($H$10:$H$97&gt;0,(IF(R_4="Ａ",1)))))</f>
        <v>0</v>
      </c>
      <c r="CF68" s="86"/>
      <c r="CG68" s="86"/>
      <c r="CH68" s="86"/>
      <c r="CI68" s="86"/>
      <c r="CK68"/>
      <c r="CL68"/>
      <c r="CM68"/>
      <c r="CN68"/>
    </row>
    <row r="69" spans="1:92" ht="13.5" customHeight="1" x14ac:dyDescent="0.2">
      <c r="A69" s="65" t="str">
        <f t="shared" si="7"/>
        <v/>
      </c>
      <c r="B69" s="65" t="str">
        <f t="shared" si="8"/>
        <v/>
      </c>
      <c r="C69" s="65" t="str">
        <f t="shared" si="23"/>
        <v/>
      </c>
      <c r="D69" s="74" t="str">
        <f t="shared" si="24"/>
        <v/>
      </c>
      <c r="E69" s="91">
        <f t="shared" si="25"/>
        <v>88</v>
      </c>
      <c r="F69" s="99">
        <f t="shared" si="10"/>
        <v>0</v>
      </c>
      <c r="G69" s="101"/>
      <c r="H69" s="102"/>
      <c r="I69" s="66">
        <f t="shared" si="17"/>
        <v>0</v>
      </c>
      <c r="J69" s="72">
        <f t="shared" si="11"/>
        <v>0</v>
      </c>
      <c r="K69" s="49">
        <f t="shared" si="12"/>
        <v>0</v>
      </c>
      <c r="L69" s="50">
        <f t="shared" si="13"/>
        <v>0</v>
      </c>
      <c r="M69" s="139"/>
      <c r="N69" s="53" t="str">
        <f t="shared" si="2"/>
        <v/>
      </c>
      <c r="O69" s="104"/>
      <c r="P69" s="139"/>
      <c r="Q69" s="53" t="str">
        <f t="shared" si="3"/>
        <v/>
      </c>
      <c r="R69" s="104"/>
      <c r="S69" s="139"/>
      <c r="T69" s="53" t="str">
        <f t="shared" si="20"/>
        <v/>
      </c>
      <c r="U69" s="104"/>
      <c r="V69" s="103"/>
      <c r="W69" s="53" t="str">
        <f t="shared" si="18"/>
        <v/>
      </c>
      <c r="X69" s="104"/>
      <c r="Y69" s="139"/>
      <c r="Z69" s="53" t="str">
        <f t="shared" si="19"/>
        <v/>
      </c>
      <c r="AA69" s="137"/>
      <c r="AB69" s="178" t="str">
        <f t="shared" si="14"/>
        <v>　　</v>
      </c>
      <c r="AC69" s="51"/>
      <c r="AD69" s="51"/>
      <c r="AE69" s="51"/>
      <c r="AF69" s="51"/>
      <c r="AG69" s="51"/>
      <c r="AH69" s="51"/>
      <c r="AI69" s="57"/>
      <c r="AJ69" s="57"/>
      <c r="AK69" s="192" t="str">
        <f>IF(AL69&gt;0,"Ｂ","")</f>
        <v/>
      </c>
      <c r="AL69" s="182">
        <f t="array" ref="AL69">COUNT(IF($W$10:$W$97="6012",IF($H$10:$H$97&gt;0,(IF(R_4="Ｂ",1)))))</f>
        <v>0</v>
      </c>
      <c r="AM69" s="96" t="e">
        <f>VLOOKUP(1+AM62,$C$10:$C$97,1,FALSE)</f>
        <v>#N/A</v>
      </c>
      <c r="AN69" s="96" t="e">
        <f>IF(ISERROR(AM69),VLOOKUP(1+AN62,$D$10:$D$97,1,FALSE),0)</f>
        <v>#N/A</v>
      </c>
      <c r="AO69" s="96">
        <v>23</v>
      </c>
      <c r="AP69" s="311" t="e">
        <f>IF(ISERROR($AM69),VLOOKUP(AN69,Entf,3,FALSE),VLOOKUP(AM69,Entm,4,FALSE))</f>
        <v>#N/A</v>
      </c>
      <c r="AQ69" s="312"/>
      <c r="AR69" s="311" t="e">
        <f>IF(ISERROR($AM69),VLOOKUP($AP69,Entf,5,FALSE),VLOOKUP($AP69,Entm,6,FALSE))</f>
        <v>#N/A</v>
      </c>
      <c r="AS69" s="315"/>
      <c r="AT69" s="312"/>
      <c r="AU69" s="311" t="e">
        <f>IF(ISERROR($AM69),VLOOKUP($AP69,Entf,6,FALSE),VLOOKUP($AP69,Entm,7,FALSE))</f>
        <v>#N/A</v>
      </c>
      <c r="AV69" s="315"/>
      <c r="AW69" s="315"/>
      <c r="AX69" s="315"/>
      <c r="AY69" s="315"/>
      <c r="AZ69" s="312"/>
      <c r="BA69" s="311" t="str">
        <f>IF(ISERROR(AM69),IF(ISERROR(AN69),"","女"),"男")</f>
        <v/>
      </c>
      <c r="BB69" s="312"/>
      <c r="BC69" s="305"/>
      <c r="BD69" s="306"/>
      <c r="BE69" s="306"/>
      <c r="BF69" s="307"/>
      <c r="BG69" s="308" t="e">
        <f>IF(ISERROR($AM69),VLOOKUP($AP69,Entf,10,FALSE),VLOOKUP($AP69,Entm,11,FALSE))</f>
        <v>#N/A</v>
      </c>
      <c r="BH69" s="309"/>
      <c r="BI69" s="309"/>
      <c r="BJ69" s="309"/>
      <c r="BK69" s="310"/>
      <c r="BL69" s="308" t="e">
        <f>IF(ISERROR($AM69),VLOOKUP($AP69,Entf,13,FALSE),VLOOKUP($AP69,Entm,14,FALSE))</f>
        <v>#N/A</v>
      </c>
      <c r="BM69" s="309"/>
      <c r="BN69" s="309"/>
      <c r="BO69" s="309"/>
      <c r="BP69" s="310"/>
      <c r="BQ69" s="308" t="e">
        <f>IF(ISERROR($AM69),VLOOKUP($AP69,Entf,16,FALSE),VLOOKUP($AP69,Entm,17,FALSE))</f>
        <v>#N/A</v>
      </c>
      <c r="BR69" s="309"/>
      <c r="BS69" s="309"/>
      <c r="BT69" s="309"/>
      <c r="BU69" s="310"/>
      <c r="BV69" s="290" t="e">
        <f>IF(ISERROR($AM69),VLOOKUP($AP69,Entf,19,FALSE),VLOOKUP($AP69,Entm,20,FALSE))</f>
        <v>#N/A</v>
      </c>
      <c r="BW69" s="291"/>
      <c r="BX69" s="291"/>
      <c r="BY69" s="292"/>
      <c r="BZ69" s="290" t="e">
        <f>IF(ISERROR($AM69),VLOOKUP($AP69,Entf,22,FALSE),VLOOKUP($AP69,Entm,23,FALSE))</f>
        <v>#N/A</v>
      </c>
      <c r="CA69" s="291"/>
      <c r="CB69" s="291"/>
      <c r="CC69" s="292"/>
      <c r="CF69" s="86"/>
      <c r="CG69" s="86"/>
      <c r="CH69" s="86"/>
      <c r="CI69" s="86"/>
      <c r="CK69"/>
      <c r="CL69"/>
      <c r="CM69"/>
      <c r="CN69"/>
    </row>
    <row r="70" spans="1:92" ht="13.5" customHeight="1" x14ac:dyDescent="0.2">
      <c r="A70" s="65" t="str">
        <f t="shared" si="7"/>
        <v/>
      </c>
      <c r="B70" s="65" t="str">
        <f t="shared" si="8"/>
        <v/>
      </c>
      <c r="C70" s="65" t="str">
        <f t="shared" si="23"/>
        <v/>
      </c>
      <c r="D70" s="74" t="str">
        <f t="shared" si="24"/>
        <v/>
      </c>
      <c r="E70" s="91">
        <f t="shared" si="25"/>
        <v>88</v>
      </c>
      <c r="F70" s="99">
        <f t="shared" si="10"/>
        <v>0</v>
      </c>
      <c r="G70" s="101"/>
      <c r="H70" s="102"/>
      <c r="I70" s="66">
        <f t="shared" si="17"/>
        <v>0</v>
      </c>
      <c r="J70" s="72">
        <f t="shared" si="11"/>
        <v>0</v>
      </c>
      <c r="K70" s="49">
        <f t="shared" si="12"/>
        <v>0</v>
      </c>
      <c r="L70" s="50">
        <f t="shared" si="13"/>
        <v>0</v>
      </c>
      <c r="M70" s="139"/>
      <c r="N70" s="53" t="str">
        <f t="shared" si="2"/>
        <v/>
      </c>
      <c r="O70" s="104"/>
      <c r="P70" s="139"/>
      <c r="Q70" s="53" t="str">
        <f t="shared" si="3"/>
        <v/>
      </c>
      <c r="R70" s="104"/>
      <c r="S70" s="139"/>
      <c r="T70" s="53" t="str">
        <f t="shared" si="20"/>
        <v/>
      </c>
      <c r="U70" s="104"/>
      <c r="V70" s="103"/>
      <c r="W70" s="53" t="str">
        <f t="shared" si="18"/>
        <v/>
      </c>
      <c r="X70" s="104"/>
      <c r="Y70" s="139"/>
      <c r="Z70" s="53" t="str">
        <f t="shared" si="19"/>
        <v/>
      </c>
      <c r="AA70" s="137"/>
      <c r="AB70" s="178" t="str">
        <f t="shared" si="14"/>
        <v>　　</v>
      </c>
      <c r="AC70" s="51"/>
      <c r="AD70" s="51"/>
      <c r="AE70" s="51"/>
      <c r="AF70" s="51"/>
      <c r="AG70" s="51"/>
      <c r="AH70" s="51"/>
      <c r="AI70" s="57"/>
      <c r="AJ70" s="57"/>
      <c r="AK70" s="192" t="str">
        <f>IF(AL70&gt;0,"Ｃ","")</f>
        <v/>
      </c>
      <c r="AL70" s="182">
        <f t="array" ref="AL70">COUNT(IF($W$10:$W$97="6012",IF($H$10:$H$97&gt;0,(IF(R_4="Ｃ",1)))))</f>
        <v>0</v>
      </c>
      <c r="AP70" s="313"/>
      <c r="AQ70" s="314"/>
      <c r="AR70" s="313"/>
      <c r="AS70" s="316"/>
      <c r="AT70" s="314"/>
      <c r="AU70" s="293" t="e">
        <f>IF(ISERROR($AM69),VLOOKUP($AP69,Entf,7,FALSE),VLOOKUP($AP69,Entm,8,FALSE))</f>
        <v>#N/A</v>
      </c>
      <c r="AV70" s="294"/>
      <c r="AW70" s="294"/>
      <c r="AX70" s="294"/>
      <c r="AY70" s="294"/>
      <c r="AZ70" s="295"/>
      <c r="BA70" s="313"/>
      <c r="BB70" s="314"/>
      <c r="BC70" s="296" t="e">
        <f>IF(ISERROR($AM69),VLOOKUP($AP69,Entf,9,FALSE),VLOOKUP($AP69,Entm,10,FALSE))</f>
        <v>#N/A</v>
      </c>
      <c r="BD70" s="297"/>
      <c r="BE70" s="297"/>
      <c r="BF70" s="298"/>
      <c r="BG70" s="299" t="e">
        <f>IF(ISERROR($AM69),VLOOKUP($AP69,Entf,12,FALSE),VLOOKUP($AP69,Entm,13,FALSE))</f>
        <v>#N/A</v>
      </c>
      <c r="BH70" s="300"/>
      <c r="BI70" s="300"/>
      <c r="BJ70" s="300"/>
      <c r="BK70" s="301"/>
      <c r="BL70" s="299" t="e">
        <f>IF(ISERROR($AM69),VLOOKUP($AP69,Entf,15,FALSE),VLOOKUP($AP69,Entm,16,FALSE))</f>
        <v>#N/A</v>
      </c>
      <c r="BM70" s="300"/>
      <c r="BN70" s="300"/>
      <c r="BO70" s="300"/>
      <c r="BP70" s="301"/>
      <c r="BQ70" s="299" t="e">
        <f>IF(ISERROR($AM69),VLOOKUP($AP69,Entf,18,FALSE),VLOOKUP($AP69,Entm,19,FALSE))</f>
        <v>#N/A</v>
      </c>
      <c r="BR70" s="300"/>
      <c r="BS70" s="300"/>
      <c r="BT70" s="300"/>
      <c r="BU70" s="301"/>
      <c r="BV70" s="302" t="e">
        <f>IF(ISERROR($AM69),VLOOKUP($AP69,Entf,21,FALSE),VLOOKUP($AP69,Entm,22,FALSE))</f>
        <v>#N/A</v>
      </c>
      <c r="BW70" s="303"/>
      <c r="BX70" s="303"/>
      <c r="BY70" s="304"/>
      <c r="BZ70" s="302" t="e">
        <f>IF(ISERROR($AM69),VLOOKUP($AP69,Entf,24,FALSE),VLOOKUP($AP69,Entm,25,FALSE))</f>
        <v>#N/A</v>
      </c>
      <c r="CA70" s="303"/>
      <c r="CB70" s="303"/>
      <c r="CC70" s="304"/>
      <c r="CF70" s="86"/>
      <c r="CG70" s="86"/>
      <c r="CH70" s="86"/>
      <c r="CI70" s="86"/>
      <c r="CK70"/>
      <c r="CL70"/>
      <c r="CM70"/>
      <c r="CN70"/>
    </row>
    <row r="71" spans="1:92" ht="13.5" customHeight="1" x14ac:dyDescent="0.2">
      <c r="A71" s="65" t="str">
        <f t="shared" si="7"/>
        <v/>
      </c>
      <c r="B71" s="65" t="str">
        <f t="shared" si="8"/>
        <v/>
      </c>
      <c r="C71" s="65" t="str">
        <f t="shared" si="23"/>
        <v/>
      </c>
      <c r="D71" s="74" t="str">
        <f t="shared" si="24"/>
        <v/>
      </c>
      <c r="E71" s="91">
        <f t="shared" si="25"/>
        <v>88</v>
      </c>
      <c r="F71" s="99">
        <f t="shared" si="10"/>
        <v>0</v>
      </c>
      <c r="G71" s="101"/>
      <c r="H71" s="102"/>
      <c r="I71" s="66">
        <f t="shared" si="17"/>
        <v>0</v>
      </c>
      <c r="J71" s="72">
        <f t="shared" si="11"/>
        <v>0</v>
      </c>
      <c r="K71" s="49">
        <f t="shared" si="12"/>
        <v>0</v>
      </c>
      <c r="L71" s="50">
        <f t="shared" si="13"/>
        <v>0</v>
      </c>
      <c r="M71" s="139"/>
      <c r="N71" s="53" t="str">
        <f t="shared" si="2"/>
        <v/>
      </c>
      <c r="O71" s="104"/>
      <c r="P71" s="139"/>
      <c r="Q71" s="53" t="str">
        <f t="shared" si="3"/>
        <v/>
      </c>
      <c r="R71" s="104"/>
      <c r="S71" s="139"/>
      <c r="T71" s="53" t="str">
        <f t="shared" si="20"/>
        <v/>
      </c>
      <c r="U71" s="104"/>
      <c r="V71" s="103"/>
      <c r="W71" s="53" t="str">
        <f t="shared" si="18"/>
        <v/>
      </c>
      <c r="X71" s="104"/>
      <c r="Y71" s="139"/>
      <c r="Z71" s="53" t="str">
        <f t="shared" si="19"/>
        <v/>
      </c>
      <c r="AA71" s="137"/>
      <c r="AB71" s="178" t="str">
        <f t="shared" si="14"/>
        <v>　　</v>
      </c>
      <c r="AC71" s="51"/>
      <c r="AD71" s="51"/>
      <c r="AE71" s="51"/>
      <c r="AF71" s="51"/>
      <c r="AG71" s="51"/>
      <c r="AH71" s="51"/>
      <c r="AI71" s="57"/>
      <c r="AJ71" s="57"/>
      <c r="AK71" s="192" t="str">
        <f>IF(AL71&gt;0,"Ｄ","")</f>
        <v/>
      </c>
      <c r="AL71" s="182">
        <f t="array" ref="AL71">COUNT(IF($W$10:$W$97="6012",IF($H$10:$H$97&gt;0,(IF(R_4="Ｄ",1)))))</f>
        <v>0</v>
      </c>
      <c r="AM71" s="96" t="e">
        <f>VLOOKUP(1+AM69,$C$10:$C$97,1,FALSE)</f>
        <v>#N/A</v>
      </c>
      <c r="AN71" s="96" t="e">
        <f>IF(ISERROR(AM71),VLOOKUP(1+AN69,$D$10:$D$97,1,FALSE),0)</f>
        <v>#N/A</v>
      </c>
      <c r="AO71" s="96">
        <v>24</v>
      </c>
      <c r="AP71" s="311" t="e">
        <f>IF(ISERROR($AM71),VLOOKUP(AN71,Entf,3,FALSE),VLOOKUP(AM71,Entm,4,FALSE))</f>
        <v>#N/A</v>
      </c>
      <c r="AQ71" s="312"/>
      <c r="AR71" s="311" t="e">
        <f>IF(ISERROR($AM71),VLOOKUP($AP71,Entf,5,FALSE),VLOOKUP($AP71,Entm,6,FALSE))</f>
        <v>#N/A</v>
      </c>
      <c r="AS71" s="315"/>
      <c r="AT71" s="312"/>
      <c r="AU71" s="311" t="e">
        <f>IF(ISERROR($AM71),VLOOKUP($AP71,Entf,6,FALSE),VLOOKUP($AP71,Entm,7,FALSE))</f>
        <v>#N/A</v>
      </c>
      <c r="AV71" s="315"/>
      <c r="AW71" s="315"/>
      <c r="AX71" s="315"/>
      <c r="AY71" s="315"/>
      <c r="AZ71" s="312"/>
      <c r="BA71" s="311" t="str">
        <f>IF(ISERROR(AM71),IF(ISERROR(AN71),"","女"),"男")</f>
        <v/>
      </c>
      <c r="BB71" s="312"/>
      <c r="BC71" s="305"/>
      <c r="BD71" s="306"/>
      <c r="BE71" s="306"/>
      <c r="BF71" s="307"/>
      <c r="BG71" s="308" t="e">
        <f>IF(ISERROR($AM71),VLOOKUP($AP71,Entf,10,FALSE),VLOOKUP($AP71,Entm,11,FALSE))</f>
        <v>#N/A</v>
      </c>
      <c r="BH71" s="309"/>
      <c r="BI71" s="309"/>
      <c r="BJ71" s="309"/>
      <c r="BK71" s="310"/>
      <c r="BL71" s="308" t="e">
        <f>IF(ISERROR($AM71),VLOOKUP($AP71,Entf,13,FALSE),VLOOKUP($AP71,Entm,14,FALSE))</f>
        <v>#N/A</v>
      </c>
      <c r="BM71" s="309"/>
      <c r="BN71" s="309"/>
      <c r="BO71" s="309"/>
      <c r="BP71" s="310"/>
      <c r="BQ71" s="308" t="e">
        <f>IF(ISERROR($AM71),VLOOKUP($AP71,Entf,16,FALSE),VLOOKUP($AP71,Entm,17,FALSE))</f>
        <v>#N/A</v>
      </c>
      <c r="BR71" s="309"/>
      <c r="BS71" s="309"/>
      <c r="BT71" s="309"/>
      <c r="BU71" s="310"/>
      <c r="BV71" s="290" t="e">
        <f>IF(ISERROR($AM71),VLOOKUP($AP71,Entf,19,FALSE),VLOOKUP($AP71,Entm,20,FALSE))</f>
        <v>#N/A</v>
      </c>
      <c r="BW71" s="291"/>
      <c r="BX71" s="291"/>
      <c r="BY71" s="292"/>
      <c r="BZ71" s="290" t="e">
        <f>IF(ISERROR($AM71),VLOOKUP($AP71,Entf,22,FALSE),VLOOKUP($AP71,Entm,23,FALSE))</f>
        <v>#N/A</v>
      </c>
      <c r="CA71" s="291"/>
      <c r="CB71" s="291"/>
      <c r="CC71" s="292"/>
      <c r="CF71" s="86"/>
      <c r="CG71" s="86"/>
      <c r="CH71" s="86"/>
      <c r="CI71" s="86"/>
      <c r="CK71"/>
      <c r="CL71"/>
      <c r="CM71"/>
      <c r="CN71"/>
    </row>
    <row r="72" spans="1:92" ht="13.5" customHeight="1" x14ac:dyDescent="0.2">
      <c r="A72" s="65" t="str">
        <f t="shared" si="7"/>
        <v/>
      </c>
      <c r="B72" s="65" t="str">
        <f t="shared" si="8"/>
        <v/>
      </c>
      <c r="C72" s="65" t="str">
        <f t="shared" si="23"/>
        <v/>
      </c>
      <c r="D72" s="74" t="str">
        <f t="shared" si="24"/>
        <v/>
      </c>
      <c r="E72" s="91">
        <f t="shared" si="25"/>
        <v>88</v>
      </c>
      <c r="F72" s="99">
        <f t="shared" si="10"/>
        <v>0</v>
      </c>
      <c r="G72" s="101"/>
      <c r="H72" s="102"/>
      <c r="I72" s="66">
        <f t="shared" si="17"/>
        <v>0</v>
      </c>
      <c r="J72" s="72">
        <f t="shared" si="11"/>
        <v>0</v>
      </c>
      <c r="K72" s="49">
        <f t="shared" si="12"/>
        <v>0</v>
      </c>
      <c r="L72" s="50">
        <f t="shared" si="13"/>
        <v>0</v>
      </c>
      <c r="M72" s="139"/>
      <c r="N72" s="53" t="str">
        <f t="shared" si="2"/>
        <v/>
      </c>
      <c r="O72" s="104"/>
      <c r="P72" s="139"/>
      <c r="Q72" s="53" t="str">
        <f t="shared" si="3"/>
        <v/>
      </c>
      <c r="R72" s="104"/>
      <c r="S72" s="139"/>
      <c r="T72" s="53" t="str">
        <f t="shared" si="20"/>
        <v/>
      </c>
      <c r="U72" s="104"/>
      <c r="V72" s="103"/>
      <c r="W72" s="53" t="str">
        <f t="shared" si="18"/>
        <v/>
      </c>
      <c r="X72" s="104"/>
      <c r="Y72" s="139"/>
      <c r="Z72" s="53" t="str">
        <f t="shared" si="19"/>
        <v/>
      </c>
      <c r="AA72" s="137"/>
      <c r="AB72" s="178" t="str">
        <f t="shared" si="14"/>
        <v>　　</v>
      </c>
      <c r="AC72" s="51"/>
      <c r="AD72" s="51"/>
      <c r="AE72" s="51"/>
      <c r="AF72" s="51"/>
      <c r="AG72" s="51"/>
      <c r="AH72" s="51"/>
      <c r="AI72" s="57"/>
      <c r="AJ72" s="57"/>
      <c r="AK72" s="192" t="str">
        <f>IF(AL72&gt;0,"Ｅ","")</f>
        <v/>
      </c>
      <c r="AL72" s="182">
        <f t="array" ref="AL72">COUNT(IF($W$10:$W$97="6012",IF($H$10:$H$97&gt;0,(IF(R_4="Ｅ",1)))))</f>
        <v>0</v>
      </c>
      <c r="AP72" s="313"/>
      <c r="AQ72" s="314"/>
      <c r="AR72" s="313"/>
      <c r="AS72" s="316"/>
      <c r="AT72" s="314"/>
      <c r="AU72" s="293" t="e">
        <f>IF(ISERROR($AM71),VLOOKUP($AP71,Entf,7,FALSE),VLOOKUP($AP71,Entm,8,FALSE))</f>
        <v>#N/A</v>
      </c>
      <c r="AV72" s="294"/>
      <c r="AW72" s="294"/>
      <c r="AX72" s="294"/>
      <c r="AY72" s="294"/>
      <c r="AZ72" s="295"/>
      <c r="BA72" s="313"/>
      <c r="BB72" s="314"/>
      <c r="BC72" s="296" t="e">
        <f>IF(ISERROR($AM71),VLOOKUP($AP71,Entf,9,FALSE),VLOOKUP($AP71,Entm,10,FALSE))</f>
        <v>#N/A</v>
      </c>
      <c r="BD72" s="297"/>
      <c r="BE72" s="297"/>
      <c r="BF72" s="298"/>
      <c r="BG72" s="299" t="e">
        <f>IF(ISERROR($AM71),VLOOKUP($AP71,Entf,12,FALSE),VLOOKUP($AP71,Entm,13,FALSE))</f>
        <v>#N/A</v>
      </c>
      <c r="BH72" s="300"/>
      <c r="BI72" s="300"/>
      <c r="BJ72" s="300"/>
      <c r="BK72" s="301"/>
      <c r="BL72" s="299" t="e">
        <f>IF(ISERROR($AM71),VLOOKUP($AP71,Entf,15,FALSE),VLOOKUP($AP71,Entm,16,FALSE))</f>
        <v>#N/A</v>
      </c>
      <c r="BM72" s="300"/>
      <c r="BN72" s="300"/>
      <c r="BO72" s="300"/>
      <c r="BP72" s="301"/>
      <c r="BQ72" s="299" t="e">
        <f>IF(ISERROR($AM71),VLOOKUP($AP71,Entf,18,FALSE),VLOOKUP($AP71,Entm,19,FALSE))</f>
        <v>#N/A</v>
      </c>
      <c r="BR72" s="300"/>
      <c r="BS72" s="300"/>
      <c r="BT72" s="300"/>
      <c r="BU72" s="301"/>
      <c r="BV72" s="302" t="e">
        <f>IF(ISERROR($AM71),VLOOKUP($AP71,Entf,21,FALSE),VLOOKUP($AP71,Entm,22,FALSE))</f>
        <v>#N/A</v>
      </c>
      <c r="BW72" s="303"/>
      <c r="BX72" s="303"/>
      <c r="BY72" s="304"/>
      <c r="BZ72" s="302" t="e">
        <f>IF(ISERROR($AM71),VLOOKUP($AP71,Entf,24,FALSE),VLOOKUP($AP71,Entm,25,FALSE))</f>
        <v>#N/A</v>
      </c>
      <c r="CA72" s="303"/>
      <c r="CB72" s="303"/>
      <c r="CC72" s="304"/>
      <c r="CF72" s="86"/>
      <c r="CG72" s="86"/>
      <c r="CH72" s="86"/>
      <c r="CI72" s="86"/>
      <c r="CK72"/>
      <c r="CL72"/>
      <c r="CM72"/>
      <c r="CN72"/>
    </row>
    <row r="73" spans="1:92" ht="13.5" customHeight="1" x14ac:dyDescent="0.2">
      <c r="A73" s="65" t="str">
        <f t="shared" si="7"/>
        <v/>
      </c>
      <c r="B73" s="65" t="str">
        <f t="shared" si="8"/>
        <v/>
      </c>
      <c r="C73" s="65" t="str">
        <f t="shared" si="23"/>
        <v/>
      </c>
      <c r="D73" s="74" t="str">
        <f t="shared" si="24"/>
        <v/>
      </c>
      <c r="E73" s="91">
        <f t="shared" si="25"/>
        <v>88</v>
      </c>
      <c r="F73" s="99">
        <f t="shared" si="10"/>
        <v>0</v>
      </c>
      <c r="G73" s="101"/>
      <c r="H73" s="102"/>
      <c r="I73" s="66">
        <f t="shared" si="17"/>
        <v>0</v>
      </c>
      <c r="J73" s="72">
        <f t="shared" si="11"/>
        <v>0</v>
      </c>
      <c r="K73" s="49">
        <f t="shared" si="12"/>
        <v>0</v>
      </c>
      <c r="L73" s="50">
        <f t="shared" si="13"/>
        <v>0</v>
      </c>
      <c r="M73" s="139"/>
      <c r="N73" s="53" t="str">
        <f t="shared" si="2"/>
        <v/>
      </c>
      <c r="O73" s="104"/>
      <c r="P73" s="139"/>
      <c r="Q73" s="53" t="str">
        <f t="shared" si="3"/>
        <v/>
      </c>
      <c r="R73" s="104"/>
      <c r="S73" s="139"/>
      <c r="T73" s="53" t="str">
        <f t="shared" si="20"/>
        <v/>
      </c>
      <c r="U73" s="104"/>
      <c r="V73" s="103"/>
      <c r="W73" s="53" t="str">
        <f t="shared" si="18"/>
        <v/>
      </c>
      <c r="X73" s="104"/>
      <c r="Y73" s="139"/>
      <c r="Z73" s="53" t="str">
        <f t="shared" si="19"/>
        <v/>
      </c>
      <c r="AA73" s="137"/>
      <c r="AB73" s="178" t="str">
        <f t="shared" si="14"/>
        <v>　　</v>
      </c>
      <c r="AC73" s="51"/>
      <c r="AD73" s="51"/>
      <c r="AE73" s="51"/>
      <c r="AF73" s="51"/>
      <c r="AG73" s="51"/>
      <c r="AH73" s="51"/>
      <c r="AI73" s="57"/>
      <c r="AJ73" s="57"/>
      <c r="AK73" s="193" t="str">
        <f>IF(AL73&gt;0,"Ｆ","")</f>
        <v/>
      </c>
      <c r="AL73" s="189">
        <f t="array" ref="AL73">COUNT(IF($W$10:$W$97="6012",IF($H$10:$H$97&gt;0,(IF(R_4="Ｆ",1)))))</f>
        <v>0</v>
      </c>
      <c r="AM73" s="96" t="e">
        <f>VLOOKUP(1+AM71,$C$10:$C$97,1,FALSE)</f>
        <v>#N/A</v>
      </c>
      <c r="AN73" s="96" t="e">
        <f>IF(ISERROR(AM73),VLOOKUP(1+AN71,$D$10:$D$97,1,FALSE),0)</f>
        <v>#N/A</v>
      </c>
      <c r="AO73" s="96">
        <v>25</v>
      </c>
      <c r="AP73" s="311" t="e">
        <f>IF(ISERROR($AM73),VLOOKUP(AN73,Entf,3,FALSE),VLOOKUP(AM73,Entm,4,FALSE))</f>
        <v>#N/A</v>
      </c>
      <c r="AQ73" s="312"/>
      <c r="AR73" s="311" t="e">
        <f>IF(ISERROR($AM73),VLOOKUP($AP73,Entf,5,FALSE),VLOOKUP($AP73,Entm,6,FALSE))</f>
        <v>#N/A</v>
      </c>
      <c r="AS73" s="315"/>
      <c r="AT73" s="312"/>
      <c r="AU73" s="311" t="e">
        <f>IF(ISERROR($AM73),VLOOKUP($AP73,Entf,6,FALSE),VLOOKUP($AP73,Entm,7,FALSE))</f>
        <v>#N/A</v>
      </c>
      <c r="AV73" s="315"/>
      <c r="AW73" s="315"/>
      <c r="AX73" s="315"/>
      <c r="AY73" s="315"/>
      <c r="AZ73" s="312"/>
      <c r="BA73" s="311" t="str">
        <f>IF(ISERROR(AM73),IF(ISERROR(AN73),"","女"),"男")</f>
        <v/>
      </c>
      <c r="BB73" s="312"/>
      <c r="BC73" s="305"/>
      <c r="BD73" s="306"/>
      <c r="BE73" s="306"/>
      <c r="BF73" s="307"/>
      <c r="BG73" s="308" t="e">
        <f>IF(ISERROR($AM73),VLOOKUP($AP73,Entf,10,FALSE),VLOOKUP($AP73,Entm,11,FALSE))</f>
        <v>#N/A</v>
      </c>
      <c r="BH73" s="309"/>
      <c r="BI73" s="309"/>
      <c r="BJ73" s="309"/>
      <c r="BK73" s="310"/>
      <c r="BL73" s="308" t="e">
        <f>IF(ISERROR($AM73),VLOOKUP($AP73,Entf,13,FALSE),VLOOKUP($AP73,Entm,14,FALSE))</f>
        <v>#N/A</v>
      </c>
      <c r="BM73" s="309"/>
      <c r="BN73" s="309"/>
      <c r="BO73" s="309"/>
      <c r="BP73" s="310"/>
      <c r="BQ73" s="308" t="e">
        <f>IF(ISERROR($AM73),VLOOKUP($AP73,Entf,16,FALSE),VLOOKUP($AP73,Entm,17,FALSE))</f>
        <v>#N/A</v>
      </c>
      <c r="BR73" s="309"/>
      <c r="BS73" s="309"/>
      <c r="BT73" s="309"/>
      <c r="BU73" s="310"/>
      <c r="BV73" s="290" t="e">
        <f>IF(ISERROR($AM73),VLOOKUP($AP73,Entf,19,FALSE),VLOOKUP($AP73,Entm,20,FALSE))</f>
        <v>#N/A</v>
      </c>
      <c r="BW73" s="291"/>
      <c r="BX73" s="291"/>
      <c r="BY73" s="292"/>
      <c r="BZ73" s="290" t="e">
        <f>IF(ISERROR($AM73),VLOOKUP($AP73,Entf,22,FALSE),VLOOKUP($AP73,Entm,23,FALSE))</f>
        <v>#N/A</v>
      </c>
      <c r="CA73" s="291"/>
      <c r="CB73" s="291"/>
      <c r="CC73" s="292"/>
      <c r="CF73" s="86"/>
      <c r="CG73" s="86"/>
      <c r="CH73" s="86"/>
      <c r="CI73" s="86"/>
      <c r="CK73"/>
      <c r="CL73"/>
      <c r="CM73"/>
      <c r="CN73"/>
    </row>
    <row r="74" spans="1:92" ht="13.5" customHeight="1" x14ac:dyDescent="0.2">
      <c r="A74" s="65" t="str">
        <f t="shared" si="7"/>
        <v/>
      </c>
      <c r="B74" s="65" t="str">
        <f t="shared" si="8"/>
        <v/>
      </c>
      <c r="C74" s="65" t="str">
        <f t="shared" ref="C74:C97" si="26">+IF(A74="","",RANK(A74,A$10:A$97,1))</f>
        <v/>
      </c>
      <c r="D74" s="74" t="str">
        <f t="shared" ref="D74:D97" si="27">+IF(B74="","",RANK(B74,B$10:B$97,1))</f>
        <v/>
      </c>
      <c r="E74" s="91">
        <f t="shared" ref="E74:E97" si="28">IF($I74="",0,COUNTIF($I$10:$I$97,$I74))</f>
        <v>88</v>
      </c>
      <c r="F74" s="99">
        <f t="shared" si="10"/>
        <v>0</v>
      </c>
      <c r="G74" s="101"/>
      <c r="H74" s="102"/>
      <c r="I74" s="66">
        <f t="shared" si="17"/>
        <v>0</v>
      </c>
      <c r="J74" s="72">
        <f t="shared" si="11"/>
        <v>0</v>
      </c>
      <c r="K74" s="49">
        <f t="shared" si="12"/>
        <v>0</v>
      </c>
      <c r="L74" s="50">
        <f t="shared" si="13"/>
        <v>0</v>
      </c>
      <c r="M74" s="139"/>
      <c r="N74" s="53" t="str">
        <f t="shared" ref="N74:N97" si="29">IF(M74="","",TEXT(VLOOKUP(M74,IF($G74="男",種目男１,IF($G74="女",種目女１,種目なし)),2,FALSE),"00000")&amp;TEXT(IF($G74="男",1,2),0))</f>
        <v/>
      </c>
      <c r="O74" s="104"/>
      <c r="P74" s="139"/>
      <c r="Q74" s="53" t="str">
        <f t="shared" ref="Q74:Q97" si="30">IF(P74="","",TEXT(VLOOKUP(P74,IF($G74="男",種目男１,IF($G74="女",種目女１,種目なし)),2,FALSE),"00000")&amp;TEXT(IF($G74="男",1,2),0))</f>
        <v/>
      </c>
      <c r="R74" s="104"/>
      <c r="S74" s="139"/>
      <c r="T74" s="53" t="str">
        <f t="shared" si="20"/>
        <v/>
      </c>
      <c r="U74" s="104"/>
      <c r="V74" s="103"/>
      <c r="W74" s="53" t="str">
        <f t="shared" si="18"/>
        <v/>
      </c>
      <c r="X74" s="104"/>
      <c r="Y74" s="139"/>
      <c r="Z74" s="53" t="str">
        <f t="shared" si="19"/>
        <v/>
      </c>
      <c r="AA74" s="137"/>
      <c r="AB74" s="178" t="str">
        <f t="shared" si="14"/>
        <v>　　</v>
      </c>
      <c r="AC74" s="51"/>
      <c r="AD74" s="51"/>
      <c r="AE74" s="51"/>
      <c r="AF74" s="51"/>
      <c r="AG74" s="51"/>
      <c r="AH74" s="51"/>
      <c r="AI74" s="57"/>
      <c r="AJ74" s="57"/>
      <c r="AK74" s="190"/>
      <c r="AL74" s="191">
        <f>COUNTIF($W$11:$Z$98,"6032")</f>
        <v>0</v>
      </c>
      <c r="AP74" s="313"/>
      <c r="AQ74" s="314"/>
      <c r="AR74" s="313"/>
      <c r="AS74" s="316"/>
      <c r="AT74" s="314"/>
      <c r="AU74" s="293" t="e">
        <f>IF(ISERROR($AM73),VLOOKUP($AP73,Entf,7,FALSE),VLOOKUP($AP73,Entm,8,FALSE))</f>
        <v>#N/A</v>
      </c>
      <c r="AV74" s="294"/>
      <c r="AW74" s="294"/>
      <c r="AX74" s="294"/>
      <c r="AY74" s="294"/>
      <c r="AZ74" s="295"/>
      <c r="BA74" s="313"/>
      <c r="BB74" s="314"/>
      <c r="BC74" s="296" t="e">
        <f>IF(ISERROR($AM73),VLOOKUP($AP73,Entf,9,FALSE),VLOOKUP($AP73,Entm,10,FALSE))</f>
        <v>#N/A</v>
      </c>
      <c r="BD74" s="297"/>
      <c r="BE74" s="297"/>
      <c r="BF74" s="298"/>
      <c r="BG74" s="299" t="e">
        <f>IF(ISERROR($AM73),VLOOKUP($AP73,Entf,12,FALSE),VLOOKUP($AP73,Entm,13,FALSE))</f>
        <v>#N/A</v>
      </c>
      <c r="BH74" s="300"/>
      <c r="BI74" s="300"/>
      <c r="BJ74" s="300"/>
      <c r="BK74" s="301"/>
      <c r="BL74" s="299" t="e">
        <f>IF(ISERROR($AM73),VLOOKUP($AP73,Entf,15,FALSE),VLOOKUP($AP73,Entm,16,FALSE))</f>
        <v>#N/A</v>
      </c>
      <c r="BM74" s="300"/>
      <c r="BN74" s="300"/>
      <c r="BO74" s="300"/>
      <c r="BP74" s="301"/>
      <c r="BQ74" s="299" t="e">
        <f>IF(ISERROR($AM73),VLOOKUP($AP73,Entf,18,FALSE),VLOOKUP($AP73,Entm,19,FALSE))</f>
        <v>#N/A</v>
      </c>
      <c r="BR74" s="300"/>
      <c r="BS74" s="300"/>
      <c r="BT74" s="300"/>
      <c r="BU74" s="301"/>
      <c r="BV74" s="302" t="e">
        <f>IF(ISERROR($AM73),VLOOKUP($AP73,Entf,21,FALSE),VLOOKUP($AP73,Entm,22,FALSE))</f>
        <v>#N/A</v>
      </c>
      <c r="BW74" s="303"/>
      <c r="BX74" s="303"/>
      <c r="BY74" s="304"/>
      <c r="BZ74" s="302" t="e">
        <f>IF(ISERROR($AM73),VLOOKUP($AP73,Entf,24,FALSE),VLOOKUP($AP73,Entm,25,FALSE))</f>
        <v>#N/A</v>
      </c>
      <c r="CA74" s="303"/>
      <c r="CB74" s="303"/>
      <c r="CC74" s="304"/>
      <c r="CF74" s="86"/>
      <c r="CG74" s="86"/>
      <c r="CH74" s="86"/>
      <c r="CI74" s="86"/>
      <c r="CK74"/>
      <c r="CL74"/>
      <c r="CM74"/>
      <c r="CN74"/>
    </row>
    <row r="75" spans="1:92" ht="13.5" customHeight="1" x14ac:dyDescent="0.2">
      <c r="A75" s="65" t="str">
        <f t="shared" ref="A75:A87" si="31">+IF(G75="男",ROW(),"")</f>
        <v/>
      </c>
      <c r="B75" s="65" t="str">
        <f t="shared" ref="B75:B87" si="32">+IF(G75="女",ROW(),"")</f>
        <v/>
      </c>
      <c r="C75" s="65" t="str">
        <f t="shared" si="26"/>
        <v/>
      </c>
      <c r="D75" s="74" t="str">
        <f t="shared" si="27"/>
        <v/>
      </c>
      <c r="E75" s="91">
        <f t="shared" si="28"/>
        <v>88</v>
      </c>
      <c r="F75" s="99">
        <f t="shared" ref="F75:F87" si="33">+IF(C75="",0,C75)+IF(D75="",0,D75)</f>
        <v>0</v>
      </c>
      <c r="G75" s="101"/>
      <c r="H75" s="102"/>
      <c r="I75" s="66">
        <f t="shared" ref="I75:I97" si="34">VLOOKUP($G75&amp;TEXT($H75,0),競技者,8,FALSE)</f>
        <v>0</v>
      </c>
      <c r="J75" s="72">
        <f t="shared" ref="J75:J97" si="35">VLOOKUP($G75&amp;TEXT($H75,0),競技者,9,FALSE)</f>
        <v>0</v>
      </c>
      <c r="K75" s="49">
        <f t="shared" ref="K75:K97" si="36">VLOOKUP($G75&amp;TEXT($H75,0),競技者,4,FALSE)</f>
        <v>0</v>
      </c>
      <c r="L75" s="50">
        <f t="shared" ref="L75:L97" si="37">VLOOKUP($G75&amp;TEXT($H75,0),競技者,10,FALSE)</f>
        <v>0</v>
      </c>
      <c r="M75" s="139"/>
      <c r="N75" s="53" t="str">
        <f t="shared" si="29"/>
        <v/>
      </c>
      <c r="O75" s="104"/>
      <c r="P75" s="139"/>
      <c r="Q75" s="53" t="str">
        <f t="shared" si="30"/>
        <v/>
      </c>
      <c r="R75" s="104"/>
      <c r="S75" s="139"/>
      <c r="T75" s="53" t="str">
        <f t="shared" ref="T75:T97" si="38">IF(S75="","",TEXT(VLOOKUP(S75,IF($G75="男",種目男１,IF($G75="女",種目女１,種目なし)),2,FALSE),"00000")&amp;TEXT(IF($G75="男",1,2),0))</f>
        <v/>
      </c>
      <c r="U75" s="104"/>
      <c r="V75" s="103"/>
      <c r="W75" s="53" t="str">
        <f t="shared" ref="W75:W97" si="39">IF(V75="","",TEXT("601","000")&amp;TEXT(IF($G75="男",1,IF($G75="女",2,#N/A)),0))</f>
        <v/>
      </c>
      <c r="X75" s="104"/>
      <c r="Y75" s="139"/>
      <c r="Z75" s="53" t="str">
        <f t="shared" ref="Z75:Z97" si="40">IF(Y75="","",TEXT("603","000")&amp;TEXT(IF($G75="男",1,IF($G75="女",2,#N/A)),0))</f>
        <v/>
      </c>
      <c r="AA75" s="137"/>
      <c r="AB75" s="178" t="str">
        <f t="shared" ref="AB75:AB97" si="41">VLOOKUP($G75&amp;TEXT($H75,0),競技者,12,FALSE)&amp;"　"&amp;VLOOKUP($G75&amp;TEXT($H75,0),競技者,13,FALSE)&amp;"　"&amp;VLOOKUP($G75&amp;TEXT($H75,0),競技者,14,FALSE)</f>
        <v>　　</v>
      </c>
      <c r="AC75" s="51"/>
      <c r="AD75" s="51"/>
      <c r="AE75" s="51"/>
      <c r="AF75" s="51"/>
      <c r="AG75" s="51"/>
      <c r="AH75" s="51"/>
      <c r="AI75" s="57"/>
      <c r="AJ75" s="57"/>
      <c r="AK75" s="192" t="str">
        <f>IF(AL75&gt;0,"Ａ","")</f>
        <v/>
      </c>
      <c r="AL75" s="182">
        <f t="array" ref="AL75">COUNT(IF($Z$10:$Z$97="6032",IF($H$10:$H$97&gt;0,IF(R_16="Ａ",1))))</f>
        <v>0</v>
      </c>
      <c r="AM75" s="96" t="e">
        <f>VLOOKUP(1+AM73,$C$10:$C$97,1,FALSE)</f>
        <v>#N/A</v>
      </c>
      <c r="AN75" s="96" t="e">
        <f>IF(ISERROR(AM75),VLOOKUP(1+AN73,$D$10:$D$97,1,FALSE),0)</f>
        <v>#N/A</v>
      </c>
      <c r="AO75" s="96">
        <v>26</v>
      </c>
      <c r="AP75" s="311" t="e">
        <f>IF(ISERROR($AM75),VLOOKUP(AN75,Entf,3,FALSE),VLOOKUP(AM75,Entm,4,FALSE))</f>
        <v>#N/A</v>
      </c>
      <c r="AQ75" s="312"/>
      <c r="AR75" s="311" t="e">
        <f>IF(ISERROR($AM75),VLOOKUP($AP75,Entf,5,FALSE),VLOOKUP($AP75,Entm,6,FALSE))</f>
        <v>#N/A</v>
      </c>
      <c r="AS75" s="315"/>
      <c r="AT75" s="312"/>
      <c r="AU75" s="311" t="e">
        <f>IF(ISERROR($AM75),VLOOKUP($AP75,Entf,6,FALSE),VLOOKUP($AP75,Entm,7,FALSE))</f>
        <v>#N/A</v>
      </c>
      <c r="AV75" s="315"/>
      <c r="AW75" s="315"/>
      <c r="AX75" s="315"/>
      <c r="AY75" s="315"/>
      <c r="AZ75" s="312"/>
      <c r="BA75" s="311" t="str">
        <f>IF(ISERROR(AM75),IF(ISERROR(AN75),"","女"),"男")</f>
        <v/>
      </c>
      <c r="BB75" s="312"/>
      <c r="BC75" s="305"/>
      <c r="BD75" s="306"/>
      <c r="BE75" s="306"/>
      <c r="BF75" s="307"/>
      <c r="BG75" s="308" t="e">
        <f>IF(ISERROR($AM75),VLOOKUP($AP75,Entf,10,FALSE),VLOOKUP($AP75,Entm,11,FALSE))</f>
        <v>#N/A</v>
      </c>
      <c r="BH75" s="309"/>
      <c r="BI75" s="309"/>
      <c r="BJ75" s="309"/>
      <c r="BK75" s="310"/>
      <c r="BL75" s="308" t="e">
        <f>IF(ISERROR($AM75),VLOOKUP($AP75,Entf,13,FALSE),VLOOKUP($AP75,Entm,14,FALSE))</f>
        <v>#N/A</v>
      </c>
      <c r="BM75" s="309"/>
      <c r="BN75" s="309"/>
      <c r="BO75" s="309"/>
      <c r="BP75" s="310"/>
      <c r="BQ75" s="308" t="e">
        <f>IF(ISERROR($AM75),VLOOKUP($AP75,Entf,16,FALSE),VLOOKUP($AP75,Entm,17,FALSE))</f>
        <v>#N/A</v>
      </c>
      <c r="BR75" s="309"/>
      <c r="BS75" s="309"/>
      <c r="BT75" s="309"/>
      <c r="BU75" s="310"/>
      <c r="BV75" s="290" t="e">
        <f>IF(ISERROR($AM75),VLOOKUP($AP75,Entf,19,FALSE),VLOOKUP($AP75,Entm,20,FALSE))</f>
        <v>#N/A</v>
      </c>
      <c r="BW75" s="291"/>
      <c r="BX75" s="291"/>
      <c r="BY75" s="292"/>
      <c r="BZ75" s="290" t="e">
        <f>IF(ISERROR($AM75),VLOOKUP($AP75,Entf,22,FALSE),VLOOKUP($AP75,Entm,23,FALSE))</f>
        <v>#N/A</v>
      </c>
      <c r="CA75" s="291"/>
      <c r="CB75" s="291"/>
      <c r="CC75" s="292"/>
      <c r="CF75" s="86"/>
      <c r="CG75" s="86"/>
      <c r="CH75" s="86"/>
      <c r="CI75" s="86"/>
      <c r="CK75"/>
      <c r="CL75"/>
      <c r="CM75"/>
      <c r="CN75"/>
    </row>
    <row r="76" spans="1:92" ht="13.5" customHeight="1" x14ac:dyDescent="0.2">
      <c r="A76" s="65" t="str">
        <f t="shared" si="31"/>
        <v/>
      </c>
      <c r="B76" s="65" t="str">
        <f t="shared" si="32"/>
        <v/>
      </c>
      <c r="C76" s="65" t="str">
        <f t="shared" si="26"/>
        <v/>
      </c>
      <c r="D76" s="74" t="str">
        <f t="shared" si="27"/>
        <v/>
      </c>
      <c r="E76" s="91">
        <f t="shared" si="28"/>
        <v>88</v>
      </c>
      <c r="F76" s="99">
        <f t="shared" si="33"/>
        <v>0</v>
      </c>
      <c r="G76" s="101"/>
      <c r="H76" s="102"/>
      <c r="I76" s="66">
        <f t="shared" si="34"/>
        <v>0</v>
      </c>
      <c r="J76" s="72">
        <f t="shared" si="35"/>
        <v>0</v>
      </c>
      <c r="K76" s="49">
        <f t="shared" si="36"/>
        <v>0</v>
      </c>
      <c r="L76" s="50">
        <f t="shared" si="37"/>
        <v>0</v>
      </c>
      <c r="M76" s="139"/>
      <c r="N76" s="53" t="str">
        <f t="shared" si="29"/>
        <v/>
      </c>
      <c r="O76" s="104"/>
      <c r="P76" s="139"/>
      <c r="Q76" s="53" t="str">
        <f t="shared" si="30"/>
        <v/>
      </c>
      <c r="R76" s="104"/>
      <c r="S76" s="139"/>
      <c r="T76" s="53" t="str">
        <f t="shared" si="38"/>
        <v/>
      </c>
      <c r="U76" s="104"/>
      <c r="V76" s="103"/>
      <c r="W76" s="53" t="str">
        <f t="shared" si="39"/>
        <v/>
      </c>
      <c r="X76" s="104"/>
      <c r="Y76" s="139"/>
      <c r="Z76" s="53" t="str">
        <f t="shared" si="40"/>
        <v/>
      </c>
      <c r="AA76" s="137"/>
      <c r="AB76" s="178" t="str">
        <f t="shared" si="41"/>
        <v>　　</v>
      </c>
      <c r="AC76" s="51"/>
      <c r="AD76" s="51"/>
      <c r="AE76" s="51"/>
      <c r="AF76" s="51"/>
      <c r="AG76" s="51"/>
      <c r="AH76" s="51"/>
      <c r="AI76" s="57"/>
      <c r="AJ76" s="57"/>
      <c r="AK76" s="192" t="str">
        <f>IF(AL76&gt;0,"Ｂ","")</f>
        <v/>
      </c>
      <c r="AL76" s="182">
        <f t="array" ref="AL76">COUNT(IF($Z$10:$Z$97="6032",IF($H$10:$H$97&gt;0,IF(R_16="Ｂ",1))))</f>
        <v>0</v>
      </c>
      <c r="AP76" s="313"/>
      <c r="AQ76" s="314"/>
      <c r="AR76" s="313"/>
      <c r="AS76" s="316"/>
      <c r="AT76" s="314"/>
      <c r="AU76" s="293" t="e">
        <f>IF(ISERROR($AM75),VLOOKUP($AP75,Entf,7,FALSE),VLOOKUP($AP75,Entm,8,FALSE))</f>
        <v>#N/A</v>
      </c>
      <c r="AV76" s="294"/>
      <c r="AW76" s="294"/>
      <c r="AX76" s="294"/>
      <c r="AY76" s="294"/>
      <c r="AZ76" s="295"/>
      <c r="BA76" s="313"/>
      <c r="BB76" s="314"/>
      <c r="BC76" s="296" t="e">
        <f>IF(ISERROR($AM75),VLOOKUP($AP75,Entf,9,FALSE),VLOOKUP($AP75,Entm,10,FALSE))</f>
        <v>#N/A</v>
      </c>
      <c r="BD76" s="297"/>
      <c r="BE76" s="297"/>
      <c r="BF76" s="298"/>
      <c r="BG76" s="299" t="e">
        <f>IF(ISERROR($AM75),VLOOKUP($AP75,Entf,12,FALSE),VLOOKUP($AP75,Entm,13,FALSE))</f>
        <v>#N/A</v>
      </c>
      <c r="BH76" s="300"/>
      <c r="BI76" s="300"/>
      <c r="BJ76" s="300"/>
      <c r="BK76" s="301"/>
      <c r="BL76" s="299" t="e">
        <f>IF(ISERROR($AM75),VLOOKUP($AP75,Entf,15,FALSE),VLOOKUP($AP75,Entm,16,FALSE))</f>
        <v>#N/A</v>
      </c>
      <c r="BM76" s="300"/>
      <c r="BN76" s="300"/>
      <c r="BO76" s="300"/>
      <c r="BP76" s="301"/>
      <c r="BQ76" s="299" t="e">
        <f>IF(ISERROR($AM75),VLOOKUP($AP75,Entf,18,FALSE),VLOOKUP($AP75,Entm,19,FALSE))</f>
        <v>#N/A</v>
      </c>
      <c r="BR76" s="300"/>
      <c r="BS76" s="300"/>
      <c r="BT76" s="300"/>
      <c r="BU76" s="301"/>
      <c r="BV76" s="302" t="e">
        <f>IF(ISERROR($AM75),VLOOKUP($AP75,Entf,21,FALSE),VLOOKUP($AP75,Entm,22,FALSE))</f>
        <v>#N/A</v>
      </c>
      <c r="BW76" s="303"/>
      <c r="BX76" s="303"/>
      <c r="BY76" s="304"/>
      <c r="BZ76" s="302" t="e">
        <f>IF(ISERROR($AM75),VLOOKUP($AP75,Entf,24,FALSE),VLOOKUP($AP75,Entm,25,FALSE))</f>
        <v>#N/A</v>
      </c>
      <c r="CA76" s="303"/>
      <c r="CB76" s="303"/>
      <c r="CC76" s="304"/>
      <c r="CF76" s="86"/>
      <c r="CG76" s="86"/>
      <c r="CH76" s="86"/>
      <c r="CI76" s="86"/>
      <c r="CK76"/>
      <c r="CL76"/>
      <c r="CM76"/>
      <c r="CN76"/>
    </row>
    <row r="77" spans="1:92" ht="13.5" customHeight="1" x14ac:dyDescent="0.2">
      <c r="A77" s="65" t="str">
        <f t="shared" si="31"/>
        <v/>
      </c>
      <c r="B77" s="65" t="str">
        <f t="shared" si="32"/>
        <v/>
      </c>
      <c r="C77" s="65" t="str">
        <f t="shared" si="26"/>
        <v/>
      </c>
      <c r="D77" s="74" t="str">
        <f t="shared" si="27"/>
        <v/>
      </c>
      <c r="E77" s="91">
        <f t="shared" si="28"/>
        <v>88</v>
      </c>
      <c r="F77" s="99">
        <f t="shared" si="33"/>
        <v>0</v>
      </c>
      <c r="G77" s="101"/>
      <c r="H77" s="102"/>
      <c r="I77" s="66">
        <f t="shared" si="34"/>
        <v>0</v>
      </c>
      <c r="J77" s="72">
        <f t="shared" si="35"/>
        <v>0</v>
      </c>
      <c r="K77" s="49">
        <f t="shared" si="36"/>
        <v>0</v>
      </c>
      <c r="L77" s="50">
        <f t="shared" si="37"/>
        <v>0</v>
      </c>
      <c r="M77" s="139"/>
      <c r="N77" s="53" t="str">
        <f t="shared" si="29"/>
        <v/>
      </c>
      <c r="O77" s="104"/>
      <c r="P77" s="139"/>
      <c r="Q77" s="53" t="str">
        <f t="shared" si="30"/>
        <v/>
      </c>
      <c r="R77" s="104"/>
      <c r="S77" s="139"/>
      <c r="T77" s="53" t="str">
        <f t="shared" si="38"/>
        <v/>
      </c>
      <c r="U77" s="104"/>
      <c r="V77" s="103"/>
      <c r="W77" s="53" t="str">
        <f t="shared" si="39"/>
        <v/>
      </c>
      <c r="X77" s="104"/>
      <c r="Y77" s="139"/>
      <c r="Z77" s="53" t="str">
        <f t="shared" si="40"/>
        <v/>
      </c>
      <c r="AA77" s="137"/>
      <c r="AB77" s="178" t="str">
        <f t="shared" si="41"/>
        <v>　　</v>
      </c>
      <c r="AC77" s="51"/>
      <c r="AD77" s="51"/>
      <c r="AE77" s="51"/>
      <c r="AF77" s="51"/>
      <c r="AG77" s="51"/>
      <c r="AH77" s="51"/>
      <c r="AI77" s="57"/>
      <c r="AJ77" s="57"/>
      <c r="AK77" s="192" t="str">
        <f>IF(AL77&gt;0,"Ｃ","")</f>
        <v/>
      </c>
      <c r="AL77" s="182">
        <f t="array" ref="AL77">COUNT(IF($Z$10:$Z$97="6032",IF($H$10:$H$97&gt;0,IF(R_16="Ｃ",1))))</f>
        <v>0</v>
      </c>
      <c r="AM77" s="96" t="e">
        <f>VLOOKUP(1+AM75,$C$10:$C$97,1,FALSE)</f>
        <v>#N/A</v>
      </c>
      <c r="AN77" s="96" t="e">
        <f>IF(ISERROR(AM77),VLOOKUP(1+AN75,$D$10:$D$97,1,FALSE),0)</f>
        <v>#N/A</v>
      </c>
      <c r="AO77" s="96">
        <v>27</v>
      </c>
      <c r="AP77" s="311" t="e">
        <f>IF(ISERROR($AM77),VLOOKUP(AN77,Entf,3,FALSE),VLOOKUP(AM77,Entm,4,FALSE))</f>
        <v>#N/A</v>
      </c>
      <c r="AQ77" s="312"/>
      <c r="AR77" s="311" t="e">
        <f>IF(ISERROR($AM77),VLOOKUP($AP77,Entf,5,FALSE),VLOOKUP($AP77,Entm,6,FALSE))</f>
        <v>#N/A</v>
      </c>
      <c r="AS77" s="315"/>
      <c r="AT77" s="312"/>
      <c r="AU77" s="311" t="e">
        <f>IF(ISERROR($AM77),VLOOKUP($AP77,Entf,6,FALSE),VLOOKUP($AP77,Entm,7,FALSE))</f>
        <v>#N/A</v>
      </c>
      <c r="AV77" s="315"/>
      <c r="AW77" s="315"/>
      <c r="AX77" s="315"/>
      <c r="AY77" s="315"/>
      <c r="AZ77" s="312"/>
      <c r="BA77" s="311" t="str">
        <f>IF(ISERROR(AM77),IF(ISERROR(AN77),"","女"),"男")</f>
        <v/>
      </c>
      <c r="BB77" s="312"/>
      <c r="BC77" s="305"/>
      <c r="BD77" s="306"/>
      <c r="BE77" s="306"/>
      <c r="BF77" s="307"/>
      <c r="BG77" s="308" t="e">
        <f>IF(ISERROR($AM77),VLOOKUP($AP77,Entf,10,FALSE),VLOOKUP($AP77,Entm,11,FALSE))</f>
        <v>#N/A</v>
      </c>
      <c r="BH77" s="309"/>
      <c r="BI77" s="309"/>
      <c r="BJ77" s="309"/>
      <c r="BK77" s="310"/>
      <c r="BL77" s="308" t="e">
        <f>IF(ISERROR($AM77),VLOOKUP($AP77,Entf,13,FALSE),VLOOKUP($AP77,Entm,14,FALSE))</f>
        <v>#N/A</v>
      </c>
      <c r="BM77" s="309"/>
      <c r="BN77" s="309"/>
      <c r="BO77" s="309"/>
      <c r="BP77" s="310"/>
      <c r="BQ77" s="308" t="e">
        <f>IF(ISERROR($AM77),VLOOKUP($AP77,Entf,16,FALSE),VLOOKUP($AP77,Entm,17,FALSE))</f>
        <v>#N/A</v>
      </c>
      <c r="BR77" s="309"/>
      <c r="BS77" s="309"/>
      <c r="BT77" s="309"/>
      <c r="BU77" s="310"/>
      <c r="BV77" s="290" t="e">
        <f>IF(ISERROR($AM77),VLOOKUP($AP77,Entf,19,FALSE),VLOOKUP($AP77,Entm,20,FALSE))</f>
        <v>#N/A</v>
      </c>
      <c r="BW77" s="291"/>
      <c r="BX77" s="291"/>
      <c r="BY77" s="292"/>
      <c r="BZ77" s="290" t="e">
        <f>IF(ISERROR($AM77),VLOOKUP($AP77,Entf,22,FALSE),VLOOKUP($AP77,Entm,23,FALSE))</f>
        <v>#N/A</v>
      </c>
      <c r="CA77" s="291"/>
      <c r="CB77" s="291"/>
      <c r="CC77" s="292"/>
      <c r="CF77" s="86"/>
      <c r="CG77" s="86"/>
      <c r="CH77" s="86"/>
      <c r="CI77" s="86"/>
      <c r="CK77"/>
      <c r="CL77"/>
      <c r="CM77"/>
      <c r="CN77"/>
    </row>
    <row r="78" spans="1:92" ht="13.5" customHeight="1" x14ac:dyDescent="0.2">
      <c r="A78" s="65" t="str">
        <f t="shared" si="31"/>
        <v/>
      </c>
      <c r="B78" s="65" t="str">
        <f t="shared" si="32"/>
        <v/>
      </c>
      <c r="C78" s="65" t="str">
        <f t="shared" si="26"/>
        <v/>
      </c>
      <c r="D78" s="74" t="str">
        <f t="shared" si="27"/>
        <v/>
      </c>
      <c r="E78" s="91">
        <f t="shared" si="28"/>
        <v>88</v>
      </c>
      <c r="F78" s="99">
        <f t="shared" si="33"/>
        <v>0</v>
      </c>
      <c r="G78" s="101"/>
      <c r="H78" s="102"/>
      <c r="I78" s="66">
        <f t="shared" si="34"/>
        <v>0</v>
      </c>
      <c r="J78" s="72">
        <f t="shared" si="35"/>
        <v>0</v>
      </c>
      <c r="K78" s="49">
        <f t="shared" si="36"/>
        <v>0</v>
      </c>
      <c r="L78" s="50">
        <f t="shared" si="37"/>
        <v>0</v>
      </c>
      <c r="M78" s="139"/>
      <c r="N78" s="53" t="str">
        <f t="shared" si="29"/>
        <v/>
      </c>
      <c r="O78" s="104"/>
      <c r="P78" s="139"/>
      <c r="Q78" s="53" t="str">
        <f t="shared" si="30"/>
        <v/>
      </c>
      <c r="R78" s="104"/>
      <c r="S78" s="139"/>
      <c r="T78" s="53" t="str">
        <f t="shared" si="38"/>
        <v/>
      </c>
      <c r="U78" s="104"/>
      <c r="V78" s="103"/>
      <c r="W78" s="53" t="str">
        <f t="shared" si="39"/>
        <v/>
      </c>
      <c r="X78" s="104"/>
      <c r="Y78" s="139"/>
      <c r="Z78" s="53" t="str">
        <f t="shared" si="40"/>
        <v/>
      </c>
      <c r="AA78" s="137"/>
      <c r="AB78" s="178" t="str">
        <f t="shared" si="41"/>
        <v>　　</v>
      </c>
      <c r="AC78" s="51"/>
      <c r="AD78" s="51"/>
      <c r="AE78" s="51"/>
      <c r="AF78" s="51"/>
      <c r="AG78" s="51"/>
      <c r="AH78" s="51"/>
      <c r="AI78" s="57"/>
      <c r="AJ78" s="57"/>
      <c r="AK78" s="192" t="str">
        <f>IF(AL78&gt;0,"Ｄ","")</f>
        <v/>
      </c>
      <c r="AL78" s="182">
        <f t="array" ref="AL78">COUNT(IF($Z$10:$Z$97="6032",IF($H$10:$H$97&gt;0,IF(R_16="Ｄ",1))))</f>
        <v>0</v>
      </c>
      <c r="AP78" s="313"/>
      <c r="AQ78" s="314"/>
      <c r="AR78" s="313"/>
      <c r="AS78" s="316"/>
      <c r="AT78" s="314"/>
      <c r="AU78" s="293" t="e">
        <f>IF(ISERROR($AM77),VLOOKUP($AP77,Entf,7,FALSE),VLOOKUP($AP77,Entm,8,FALSE))</f>
        <v>#N/A</v>
      </c>
      <c r="AV78" s="294"/>
      <c r="AW78" s="294"/>
      <c r="AX78" s="294"/>
      <c r="AY78" s="294"/>
      <c r="AZ78" s="295"/>
      <c r="BA78" s="313"/>
      <c r="BB78" s="314"/>
      <c r="BC78" s="296" t="e">
        <f>IF(ISERROR($AM77),VLOOKUP($AP77,Entf,9,FALSE),VLOOKUP($AP77,Entm,10,FALSE))</f>
        <v>#N/A</v>
      </c>
      <c r="BD78" s="297"/>
      <c r="BE78" s="297"/>
      <c r="BF78" s="298"/>
      <c r="BG78" s="299" t="e">
        <f>IF(ISERROR($AM77),VLOOKUP($AP77,Entf,12,FALSE),VLOOKUP($AP77,Entm,13,FALSE))</f>
        <v>#N/A</v>
      </c>
      <c r="BH78" s="300"/>
      <c r="BI78" s="300"/>
      <c r="BJ78" s="300"/>
      <c r="BK78" s="301"/>
      <c r="BL78" s="299" t="e">
        <f>IF(ISERROR($AM77),VLOOKUP($AP77,Entf,15,FALSE),VLOOKUP($AP77,Entm,16,FALSE))</f>
        <v>#N/A</v>
      </c>
      <c r="BM78" s="300"/>
      <c r="BN78" s="300"/>
      <c r="BO78" s="300"/>
      <c r="BP78" s="301"/>
      <c r="BQ78" s="299" t="e">
        <f>IF(ISERROR($AM77),VLOOKUP($AP77,Entf,18,FALSE),VLOOKUP($AP77,Entm,19,FALSE))</f>
        <v>#N/A</v>
      </c>
      <c r="BR78" s="300"/>
      <c r="BS78" s="300"/>
      <c r="BT78" s="300"/>
      <c r="BU78" s="301"/>
      <c r="BV78" s="302" t="e">
        <f>IF(ISERROR($AM77),VLOOKUP($AP77,Entf,21,FALSE),VLOOKUP($AP77,Entm,22,FALSE))</f>
        <v>#N/A</v>
      </c>
      <c r="BW78" s="303"/>
      <c r="BX78" s="303"/>
      <c r="BY78" s="304"/>
      <c r="BZ78" s="302" t="e">
        <f>IF(ISERROR($AM77),VLOOKUP($AP77,Entf,24,FALSE),VLOOKUP($AP77,Entm,25,FALSE))</f>
        <v>#N/A</v>
      </c>
      <c r="CA78" s="303"/>
      <c r="CB78" s="303"/>
      <c r="CC78" s="304"/>
      <c r="CF78" s="86"/>
      <c r="CG78" s="86"/>
      <c r="CH78" s="86"/>
      <c r="CI78" s="86"/>
      <c r="CK78"/>
      <c r="CL78"/>
      <c r="CM78"/>
      <c r="CN78"/>
    </row>
    <row r="79" spans="1:92" ht="13.5" customHeight="1" x14ac:dyDescent="0.2">
      <c r="A79" s="65" t="str">
        <f t="shared" si="31"/>
        <v/>
      </c>
      <c r="B79" s="65" t="str">
        <f t="shared" si="32"/>
        <v/>
      </c>
      <c r="C79" s="65" t="str">
        <f t="shared" si="26"/>
        <v/>
      </c>
      <c r="D79" s="74" t="str">
        <f t="shared" si="27"/>
        <v/>
      </c>
      <c r="E79" s="91">
        <f t="shared" si="28"/>
        <v>88</v>
      </c>
      <c r="F79" s="99">
        <f t="shared" si="33"/>
        <v>0</v>
      </c>
      <c r="G79" s="101"/>
      <c r="H79" s="102"/>
      <c r="I79" s="66">
        <f t="shared" si="34"/>
        <v>0</v>
      </c>
      <c r="J79" s="72">
        <f t="shared" si="35"/>
        <v>0</v>
      </c>
      <c r="K79" s="49">
        <f t="shared" si="36"/>
        <v>0</v>
      </c>
      <c r="L79" s="50">
        <f t="shared" si="37"/>
        <v>0</v>
      </c>
      <c r="M79" s="139"/>
      <c r="N79" s="53" t="str">
        <f t="shared" si="29"/>
        <v/>
      </c>
      <c r="O79" s="104"/>
      <c r="P79" s="139"/>
      <c r="Q79" s="53" t="str">
        <f t="shared" si="30"/>
        <v/>
      </c>
      <c r="R79" s="104"/>
      <c r="S79" s="139"/>
      <c r="T79" s="53" t="str">
        <f t="shared" si="38"/>
        <v/>
      </c>
      <c r="U79" s="104"/>
      <c r="V79" s="103"/>
      <c r="W79" s="53" t="str">
        <f t="shared" si="39"/>
        <v/>
      </c>
      <c r="X79" s="104"/>
      <c r="Y79" s="139"/>
      <c r="Z79" s="53" t="str">
        <f t="shared" si="40"/>
        <v/>
      </c>
      <c r="AA79" s="137"/>
      <c r="AB79" s="178" t="str">
        <f t="shared" si="41"/>
        <v>　　</v>
      </c>
      <c r="AC79" s="51"/>
      <c r="AD79" s="51"/>
      <c r="AE79" s="51"/>
      <c r="AF79" s="51"/>
      <c r="AG79" s="51"/>
      <c r="AH79" s="51"/>
      <c r="AI79" s="57"/>
      <c r="AJ79" s="57"/>
      <c r="AK79" s="192" t="str">
        <f>IF(AL79&gt;0,"Ｅ","")</f>
        <v/>
      </c>
      <c r="AL79" s="182">
        <f t="array" ref="AL79">COUNT(IF($Z$10:$Z$97="6032",IF($H$10:$H$97&gt;0,IF(R_16="Ｅ",1))))</f>
        <v>0</v>
      </c>
      <c r="AM79" s="96" t="e">
        <f>VLOOKUP(1+AM77,$C$10:$C$97,1,FALSE)</f>
        <v>#N/A</v>
      </c>
      <c r="AN79" s="96" t="e">
        <f>IF(ISERROR(AM79),VLOOKUP(1+AN77,$D$10:$D$97,1,FALSE),0)</f>
        <v>#N/A</v>
      </c>
      <c r="AO79" s="96">
        <v>28</v>
      </c>
      <c r="AP79" s="311" t="e">
        <f>IF(ISERROR($AM79),VLOOKUP(AN79,Entf,3,FALSE),VLOOKUP(AM79,Entm,4,FALSE))</f>
        <v>#N/A</v>
      </c>
      <c r="AQ79" s="312"/>
      <c r="AR79" s="311" t="e">
        <f>IF(ISERROR($AM79),VLOOKUP($AP79,Entf,5,FALSE),VLOOKUP($AP79,Entm,6,FALSE))</f>
        <v>#N/A</v>
      </c>
      <c r="AS79" s="315"/>
      <c r="AT79" s="312"/>
      <c r="AU79" s="311" t="e">
        <f>IF(ISERROR($AM79),VLOOKUP($AP79,Entf,6,FALSE),VLOOKUP($AP79,Entm,7,FALSE))</f>
        <v>#N/A</v>
      </c>
      <c r="AV79" s="315"/>
      <c r="AW79" s="315"/>
      <c r="AX79" s="315"/>
      <c r="AY79" s="315"/>
      <c r="AZ79" s="312"/>
      <c r="BA79" s="311" t="str">
        <f>IF(ISERROR(AM79),IF(ISERROR(AN79),"","女"),"男")</f>
        <v/>
      </c>
      <c r="BB79" s="312"/>
      <c r="BC79" s="305"/>
      <c r="BD79" s="306"/>
      <c r="BE79" s="306"/>
      <c r="BF79" s="307"/>
      <c r="BG79" s="308" t="e">
        <f>IF(ISERROR($AM79),VLOOKUP($AP79,Entf,10,FALSE),VLOOKUP($AP79,Entm,11,FALSE))</f>
        <v>#N/A</v>
      </c>
      <c r="BH79" s="309"/>
      <c r="BI79" s="309"/>
      <c r="BJ79" s="309"/>
      <c r="BK79" s="310"/>
      <c r="BL79" s="308" t="e">
        <f>IF(ISERROR($AM79),VLOOKUP($AP79,Entf,13,FALSE),VLOOKUP($AP79,Entm,14,FALSE))</f>
        <v>#N/A</v>
      </c>
      <c r="BM79" s="309"/>
      <c r="BN79" s="309"/>
      <c r="BO79" s="309"/>
      <c r="BP79" s="310"/>
      <c r="BQ79" s="308" t="e">
        <f>IF(ISERROR($AM79),VLOOKUP($AP79,Entf,16,FALSE),VLOOKUP($AP79,Entm,17,FALSE))</f>
        <v>#N/A</v>
      </c>
      <c r="BR79" s="309"/>
      <c r="BS79" s="309"/>
      <c r="BT79" s="309"/>
      <c r="BU79" s="310"/>
      <c r="BV79" s="290" t="e">
        <f>IF(ISERROR($AM79),VLOOKUP($AP79,Entf,19,FALSE),VLOOKUP($AP79,Entm,20,FALSE))</f>
        <v>#N/A</v>
      </c>
      <c r="BW79" s="291"/>
      <c r="BX79" s="291"/>
      <c r="BY79" s="292"/>
      <c r="BZ79" s="290" t="e">
        <f>IF(ISERROR($AM79),VLOOKUP($AP79,Entf,22,FALSE),VLOOKUP($AP79,Entm,23,FALSE))</f>
        <v>#N/A</v>
      </c>
      <c r="CA79" s="291"/>
      <c r="CB79" s="291"/>
      <c r="CC79" s="292"/>
      <c r="CF79" s="86"/>
      <c r="CG79" s="86"/>
      <c r="CH79" s="86"/>
      <c r="CI79" s="86"/>
      <c r="CK79"/>
      <c r="CL79"/>
      <c r="CM79"/>
      <c r="CN79"/>
    </row>
    <row r="80" spans="1:92" ht="13.5" customHeight="1" thickBot="1" x14ac:dyDescent="0.25">
      <c r="A80" s="65" t="str">
        <f t="shared" si="31"/>
        <v/>
      </c>
      <c r="B80" s="65" t="str">
        <f t="shared" si="32"/>
        <v/>
      </c>
      <c r="C80" s="65" t="str">
        <f t="shared" si="26"/>
        <v/>
      </c>
      <c r="D80" s="74" t="str">
        <f t="shared" si="27"/>
        <v/>
      </c>
      <c r="E80" s="91">
        <f t="shared" si="28"/>
        <v>88</v>
      </c>
      <c r="F80" s="99">
        <f t="shared" si="33"/>
        <v>0</v>
      </c>
      <c r="G80" s="101"/>
      <c r="H80" s="102"/>
      <c r="I80" s="66">
        <f t="shared" si="34"/>
        <v>0</v>
      </c>
      <c r="J80" s="72">
        <f t="shared" si="35"/>
        <v>0</v>
      </c>
      <c r="K80" s="49">
        <f t="shared" si="36"/>
        <v>0</v>
      </c>
      <c r="L80" s="50">
        <f t="shared" si="37"/>
        <v>0</v>
      </c>
      <c r="M80" s="139"/>
      <c r="N80" s="53" t="str">
        <f t="shared" si="29"/>
        <v/>
      </c>
      <c r="O80" s="104"/>
      <c r="P80" s="139"/>
      <c r="Q80" s="53" t="str">
        <f t="shared" si="30"/>
        <v/>
      </c>
      <c r="R80" s="104"/>
      <c r="S80" s="139"/>
      <c r="T80" s="53" t="str">
        <f t="shared" si="38"/>
        <v/>
      </c>
      <c r="U80" s="104"/>
      <c r="V80" s="103"/>
      <c r="W80" s="53" t="str">
        <f t="shared" si="39"/>
        <v/>
      </c>
      <c r="X80" s="104"/>
      <c r="Y80" s="139"/>
      <c r="Z80" s="53" t="str">
        <f t="shared" si="40"/>
        <v/>
      </c>
      <c r="AA80" s="137"/>
      <c r="AB80" s="178" t="str">
        <f t="shared" si="41"/>
        <v>　　</v>
      </c>
      <c r="AC80" s="51"/>
      <c r="AD80" s="51"/>
      <c r="AE80" s="51"/>
      <c r="AF80" s="51"/>
      <c r="AG80" s="51"/>
      <c r="AH80" s="51"/>
      <c r="AI80" s="57"/>
      <c r="AJ80" s="57"/>
      <c r="AK80" s="193" t="str">
        <f>IF(AL80&gt;0,"Ｆ","")</f>
        <v/>
      </c>
      <c r="AL80" s="186">
        <f t="array" ref="AL80">COUNT(IF($Z$10:$Z$97="6032",IF($H$10:$H$97&gt;0,IF(R_16="Ｆ",1))))</f>
        <v>0</v>
      </c>
      <c r="AP80" s="313"/>
      <c r="AQ80" s="314"/>
      <c r="AR80" s="313"/>
      <c r="AS80" s="316"/>
      <c r="AT80" s="314"/>
      <c r="AU80" s="293" t="e">
        <f>IF(ISERROR($AM79),VLOOKUP($AP79,Entf,7,FALSE),VLOOKUP($AP79,Entm,8,FALSE))</f>
        <v>#N/A</v>
      </c>
      <c r="AV80" s="294"/>
      <c r="AW80" s="294"/>
      <c r="AX80" s="294"/>
      <c r="AY80" s="294"/>
      <c r="AZ80" s="295"/>
      <c r="BA80" s="313"/>
      <c r="BB80" s="314"/>
      <c r="BC80" s="296" t="e">
        <f>IF(ISERROR($AM79),VLOOKUP($AP79,Entf,9,FALSE),VLOOKUP($AP79,Entm,10,FALSE))</f>
        <v>#N/A</v>
      </c>
      <c r="BD80" s="297"/>
      <c r="BE80" s="297"/>
      <c r="BF80" s="298"/>
      <c r="BG80" s="299" t="e">
        <f>IF(ISERROR($AM79),VLOOKUP($AP79,Entf,12,FALSE),VLOOKUP($AP79,Entm,13,FALSE))</f>
        <v>#N/A</v>
      </c>
      <c r="BH80" s="300"/>
      <c r="BI80" s="300"/>
      <c r="BJ80" s="300"/>
      <c r="BK80" s="301"/>
      <c r="BL80" s="299" t="e">
        <f>IF(ISERROR($AM79),VLOOKUP($AP79,Entf,15,FALSE),VLOOKUP($AP79,Entm,16,FALSE))</f>
        <v>#N/A</v>
      </c>
      <c r="BM80" s="300"/>
      <c r="BN80" s="300"/>
      <c r="BO80" s="300"/>
      <c r="BP80" s="301"/>
      <c r="BQ80" s="299" t="e">
        <f>IF(ISERROR($AM79),VLOOKUP($AP79,Entf,18,FALSE),VLOOKUP($AP79,Entm,19,FALSE))</f>
        <v>#N/A</v>
      </c>
      <c r="BR80" s="300"/>
      <c r="BS80" s="300"/>
      <c r="BT80" s="300"/>
      <c r="BU80" s="301"/>
      <c r="BV80" s="302" t="e">
        <f>IF(ISERROR($AM79),VLOOKUP($AP79,Entf,21,FALSE),VLOOKUP($AP79,Entm,22,FALSE))</f>
        <v>#N/A</v>
      </c>
      <c r="BW80" s="303"/>
      <c r="BX80" s="303"/>
      <c r="BY80" s="304"/>
      <c r="BZ80" s="302" t="e">
        <f>IF(ISERROR($AM79),VLOOKUP($AP79,Entf,24,FALSE),VLOOKUP($AP79,Entm,25,FALSE))</f>
        <v>#N/A</v>
      </c>
      <c r="CA80" s="303"/>
      <c r="CB80" s="303"/>
      <c r="CC80" s="304"/>
      <c r="CF80" s="86"/>
      <c r="CG80" s="86"/>
      <c r="CH80" s="86"/>
      <c r="CI80" s="86"/>
      <c r="CK80"/>
      <c r="CL80"/>
      <c r="CM80"/>
      <c r="CN80"/>
    </row>
    <row r="81" spans="1:92" ht="13.5" customHeight="1" x14ac:dyDescent="0.2">
      <c r="A81" s="65" t="str">
        <f t="shared" si="31"/>
        <v/>
      </c>
      <c r="B81" s="65" t="str">
        <f t="shared" si="32"/>
        <v/>
      </c>
      <c r="C81" s="65" t="str">
        <f t="shared" si="26"/>
        <v/>
      </c>
      <c r="D81" s="74" t="str">
        <f t="shared" si="27"/>
        <v/>
      </c>
      <c r="E81" s="91">
        <f t="shared" si="28"/>
        <v>88</v>
      </c>
      <c r="F81" s="99">
        <f t="shared" si="33"/>
        <v>0</v>
      </c>
      <c r="G81" s="101"/>
      <c r="H81" s="102"/>
      <c r="I81" s="66">
        <f t="shared" si="34"/>
        <v>0</v>
      </c>
      <c r="J81" s="72">
        <f t="shared" si="35"/>
        <v>0</v>
      </c>
      <c r="K81" s="49">
        <f t="shared" si="36"/>
        <v>0</v>
      </c>
      <c r="L81" s="50">
        <f t="shared" si="37"/>
        <v>0</v>
      </c>
      <c r="M81" s="139"/>
      <c r="N81" s="53" t="str">
        <f t="shared" si="29"/>
        <v/>
      </c>
      <c r="O81" s="104"/>
      <c r="P81" s="139"/>
      <c r="Q81" s="53" t="str">
        <f t="shared" si="30"/>
        <v/>
      </c>
      <c r="R81" s="104"/>
      <c r="S81" s="139"/>
      <c r="T81" s="53" t="str">
        <f t="shared" si="38"/>
        <v/>
      </c>
      <c r="U81" s="104"/>
      <c r="V81" s="103"/>
      <c r="W81" s="53" t="str">
        <f t="shared" si="39"/>
        <v/>
      </c>
      <c r="X81" s="104"/>
      <c r="Y81" s="139"/>
      <c r="Z81" s="53" t="str">
        <f t="shared" si="40"/>
        <v/>
      </c>
      <c r="AA81" s="137"/>
      <c r="AB81" s="178" t="str">
        <f t="shared" si="41"/>
        <v>　　</v>
      </c>
      <c r="AC81" s="51"/>
      <c r="AD81" s="51"/>
      <c r="AE81" s="51"/>
      <c r="AF81" s="51"/>
      <c r="AG81" s="51"/>
      <c r="AH81" s="51"/>
      <c r="AI81" s="57"/>
      <c r="AJ81" s="57"/>
      <c r="AK81" s="355" t="s">
        <v>152</v>
      </c>
      <c r="AL81" s="355"/>
      <c r="AM81" s="96" t="e">
        <f>VLOOKUP(1+AM79,$C$10:$C$97,1,FALSE)</f>
        <v>#N/A</v>
      </c>
      <c r="AN81" s="96" t="e">
        <f>IF(ISERROR(AM81),VLOOKUP(1+AN79,$D$10:$D$97,1,FALSE),0)</f>
        <v>#N/A</v>
      </c>
      <c r="AO81" s="96">
        <v>29</v>
      </c>
      <c r="AP81" s="311" t="e">
        <f>IF(ISERROR($AM81),VLOOKUP(AN81,Entf,3,FALSE),VLOOKUP(AM81,Entm,4,FALSE))</f>
        <v>#N/A</v>
      </c>
      <c r="AQ81" s="312"/>
      <c r="AR81" s="311" t="e">
        <f>IF(ISERROR($AM81),VLOOKUP($AP81,Entf,5,FALSE),VLOOKUP($AP81,Entm,6,FALSE))</f>
        <v>#N/A</v>
      </c>
      <c r="AS81" s="315"/>
      <c r="AT81" s="312"/>
      <c r="AU81" s="311" t="e">
        <f>IF(ISERROR($AM81),VLOOKUP($AP81,Entf,6,FALSE),VLOOKUP($AP81,Entm,7,FALSE))</f>
        <v>#N/A</v>
      </c>
      <c r="AV81" s="315"/>
      <c r="AW81" s="315"/>
      <c r="AX81" s="315"/>
      <c r="AY81" s="315"/>
      <c r="AZ81" s="312"/>
      <c r="BA81" s="311" t="str">
        <f>IF(ISERROR(AM81),IF(ISERROR(AN81),"","女"),"男")</f>
        <v/>
      </c>
      <c r="BB81" s="312"/>
      <c r="BC81" s="305"/>
      <c r="BD81" s="306"/>
      <c r="BE81" s="306"/>
      <c r="BF81" s="307"/>
      <c r="BG81" s="308" t="e">
        <f>IF(ISERROR($AM81),VLOOKUP($AP81,Entf,10,FALSE),VLOOKUP($AP81,Entm,11,FALSE))</f>
        <v>#N/A</v>
      </c>
      <c r="BH81" s="309"/>
      <c r="BI81" s="309"/>
      <c r="BJ81" s="309"/>
      <c r="BK81" s="310"/>
      <c r="BL81" s="308" t="e">
        <f>IF(ISERROR($AM81),VLOOKUP($AP81,Entf,13,FALSE),VLOOKUP($AP81,Entm,14,FALSE))</f>
        <v>#N/A</v>
      </c>
      <c r="BM81" s="309"/>
      <c r="BN81" s="309"/>
      <c r="BO81" s="309"/>
      <c r="BP81" s="310"/>
      <c r="BQ81" s="308" t="e">
        <f>IF(ISERROR($AM81),VLOOKUP($AP81,Entf,16,FALSE),VLOOKUP($AP81,Entm,17,FALSE))</f>
        <v>#N/A</v>
      </c>
      <c r="BR81" s="309"/>
      <c r="BS81" s="309"/>
      <c r="BT81" s="309"/>
      <c r="BU81" s="310"/>
      <c r="BV81" s="290" t="e">
        <f>IF(ISERROR($AM81),VLOOKUP($AP81,Entf,19,FALSE),VLOOKUP($AP81,Entm,20,FALSE))</f>
        <v>#N/A</v>
      </c>
      <c r="BW81" s="291"/>
      <c r="BX81" s="291"/>
      <c r="BY81" s="292"/>
      <c r="BZ81" s="290" t="e">
        <f>IF(ISERROR($AM81),VLOOKUP($AP81,Entf,22,FALSE),VLOOKUP($AP81,Entm,23,FALSE))</f>
        <v>#N/A</v>
      </c>
      <c r="CA81" s="291"/>
      <c r="CB81" s="291"/>
      <c r="CC81" s="292"/>
      <c r="CF81" s="86"/>
      <c r="CG81" s="86"/>
      <c r="CH81" s="86"/>
      <c r="CI81" s="86"/>
      <c r="CK81"/>
      <c r="CL81"/>
      <c r="CM81"/>
      <c r="CN81"/>
    </row>
    <row r="82" spans="1:92" ht="13.5" customHeight="1" x14ac:dyDescent="0.2">
      <c r="A82" s="65" t="str">
        <f t="shared" si="31"/>
        <v/>
      </c>
      <c r="B82" s="65" t="str">
        <f t="shared" si="32"/>
        <v/>
      </c>
      <c r="C82" s="65" t="str">
        <f t="shared" si="26"/>
        <v/>
      </c>
      <c r="D82" s="74" t="str">
        <f t="shared" si="27"/>
        <v/>
      </c>
      <c r="E82" s="91">
        <f t="shared" si="28"/>
        <v>88</v>
      </c>
      <c r="F82" s="99">
        <f t="shared" si="33"/>
        <v>0</v>
      </c>
      <c r="G82" s="101"/>
      <c r="H82" s="102"/>
      <c r="I82" s="66">
        <f t="shared" si="34"/>
        <v>0</v>
      </c>
      <c r="J82" s="72">
        <f t="shared" si="35"/>
        <v>0</v>
      </c>
      <c r="K82" s="49">
        <f t="shared" si="36"/>
        <v>0</v>
      </c>
      <c r="L82" s="50">
        <f t="shared" si="37"/>
        <v>0</v>
      </c>
      <c r="M82" s="139"/>
      <c r="N82" s="53" t="str">
        <f t="shared" si="29"/>
        <v/>
      </c>
      <c r="O82" s="104"/>
      <c r="P82" s="139"/>
      <c r="Q82" s="53" t="str">
        <f t="shared" si="30"/>
        <v/>
      </c>
      <c r="R82" s="104"/>
      <c r="S82" s="139"/>
      <c r="T82" s="53" t="str">
        <f t="shared" si="38"/>
        <v/>
      </c>
      <c r="U82" s="104"/>
      <c r="V82" s="103"/>
      <c r="W82" s="53" t="str">
        <f t="shared" si="39"/>
        <v/>
      </c>
      <c r="X82" s="104"/>
      <c r="Y82" s="139"/>
      <c r="Z82" s="53" t="str">
        <f t="shared" si="40"/>
        <v/>
      </c>
      <c r="AA82" s="137"/>
      <c r="AB82" s="178" t="str">
        <f t="shared" si="41"/>
        <v>　　</v>
      </c>
      <c r="AC82" s="51"/>
      <c r="AD82" s="51"/>
      <c r="AE82" s="51"/>
      <c r="AF82" s="51"/>
      <c r="AG82" s="51"/>
      <c r="AH82" s="51"/>
      <c r="AI82" s="57"/>
      <c r="AJ82" s="57"/>
      <c r="AK82" s="356"/>
      <c r="AL82" s="356"/>
      <c r="AP82" s="313"/>
      <c r="AQ82" s="314"/>
      <c r="AR82" s="313"/>
      <c r="AS82" s="316"/>
      <c r="AT82" s="314"/>
      <c r="AU82" s="293" t="e">
        <f>IF(ISERROR($AM81),VLOOKUP($AP81,Entf,7,FALSE),VLOOKUP($AP81,Entm,8,FALSE))</f>
        <v>#N/A</v>
      </c>
      <c r="AV82" s="294"/>
      <c r="AW82" s="294"/>
      <c r="AX82" s="294"/>
      <c r="AY82" s="294"/>
      <c r="AZ82" s="295"/>
      <c r="BA82" s="313"/>
      <c r="BB82" s="314"/>
      <c r="BC82" s="296" t="e">
        <f>IF(ISERROR($AM81),VLOOKUP($AP81,Entf,9,FALSE),VLOOKUP($AP81,Entm,10,FALSE))</f>
        <v>#N/A</v>
      </c>
      <c r="BD82" s="297"/>
      <c r="BE82" s="297"/>
      <c r="BF82" s="298"/>
      <c r="BG82" s="299" t="e">
        <f>IF(ISERROR($AM81),VLOOKUP($AP81,Entf,12,FALSE),VLOOKUP($AP81,Entm,13,FALSE))</f>
        <v>#N/A</v>
      </c>
      <c r="BH82" s="300"/>
      <c r="BI82" s="300"/>
      <c r="BJ82" s="300"/>
      <c r="BK82" s="301"/>
      <c r="BL82" s="299" t="e">
        <f>IF(ISERROR($AM81),VLOOKUP($AP81,Entf,15,FALSE),VLOOKUP($AP81,Entm,16,FALSE))</f>
        <v>#N/A</v>
      </c>
      <c r="BM82" s="300"/>
      <c r="BN82" s="300"/>
      <c r="BO82" s="300"/>
      <c r="BP82" s="301"/>
      <c r="BQ82" s="299" t="e">
        <f>IF(ISERROR($AM81),VLOOKUP($AP81,Entf,18,FALSE),VLOOKUP($AP81,Entm,19,FALSE))</f>
        <v>#N/A</v>
      </c>
      <c r="BR82" s="300"/>
      <c r="BS82" s="300"/>
      <c r="BT82" s="300"/>
      <c r="BU82" s="301"/>
      <c r="BV82" s="302" t="e">
        <f>IF(ISERROR($AM81),VLOOKUP($AP81,Entf,21,FALSE),VLOOKUP($AP81,Entm,22,FALSE))</f>
        <v>#N/A</v>
      </c>
      <c r="BW82" s="303"/>
      <c r="BX82" s="303"/>
      <c r="BY82" s="304"/>
      <c r="BZ82" s="302" t="e">
        <f>IF(ISERROR($AM81),VLOOKUP($AP81,Entf,24,FALSE),VLOOKUP($AP81,Entm,25,FALSE))</f>
        <v>#N/A</v>
      </c>
      <c r="CA82" s="303"/>
      <c r="CB82" s="303"/>
      <c r="CC82" s="304"/>
      <c r="CF82" s="86"/>
      <c r="CG82" s="86"/>
      <c r="CH82" s="86"/>
      <c r="CI82" s="86"/>
      <c r="CK82"/>
      <c r="CL82"/>
      <c r="CM82"/>
      <c r="CN82"/>
    </row>
    <row r="83" spans="1:92" ht="13.5" customHeight="1" x14ac:dyDescent="0.2">
      <c r="A83" s="65" t="str">
        <f t="shared" si="31"/>
        <v/>
      </c>
      <c r="B83" s="65" t="str">
        <f t="shared" si="32"/>
        <v/>
      </c>
      <c r="C83" s="65" t="str">
        <f t="shared" si="26"/>
        <v/>
      </c>
      <c r="D83" s="74" t="str">
        <f t="shared" si="27"/>
        <v/>
      </c>
      <c r="E83" s="91">
        <f t="shared" si="28"/>
        <v>88</v>
      </c>
      <c r="F83" s="99">
        <f t="shared" si="33"/>
        <v>0</v>
      </c>
      <c r="G83" s="101"/>
      <c r="H83" s="102"/>
      <c r="I83" s="66">
        <f t="shared" si="34"/>
        <v>0</v>
      </c>
      <c r="J83" s="72">
        <f t="shared" si="35"/>
        <v>0</v>
      </c>
      <c r="K83" s="49">
        <f t="shared" si="36"/>
        <v>0</v>
      </c>
      <c r="L83" s="50">
        <f t="shared" si="37"/>
        <v>0</v>
      </c>
      <c r="M83" s="139"/>
      <c r="N83" s="53" t="str">
        <f t="shared" si="29"/>
        <v/>
      </c>
      <c r="O83" s="104"/>
      <c r="P83" s="139"/>
      <c r="Q83" s="53" t="str">
        <f t="shared" si="30"/>
        <v/>
      </c>
      <c r="R83" s="104"/>
      <c r="S83" s="139"/>
      <c r="T83" s="53" t="str">
        <f t="shared" si="38"/>
        <v/>
      </c>
      <c r="U83" s="104"/>
      <c r="V83" s="103"/>
      <c r="W83" s="53" t="str">
        <f t="shared" si="39"/>
        <v/>
      </c>
      <c r="X83" s="104"/>
      <c r="Y83" s="139"/>
      <c r="Z83" s="53" t="str">
        <f t="shared" si="40"/>
        <v/>
      </c>
      <c r="AA83" s="137"/>
      <c r="AB83" s="178" t="str">
        <f t="shared" si="41"/>
        <v>　　</v>
      </c>
      <c r="AC83" s="51"/>
      <c r="AD83" s="51"/>
      <c r="AE83" s="51"/>
      <c r="AF83" s="51"/>
      <c r="AG83" s="51"/>
      <c r="AH83" s="51"/>
      <c r="AI83" s="57"/>
      <c r="AJ83" s="57"/>
      <c r="AK83" s="59"/>
      <c r="AL83" s="58"/>
      <c r="AM83" s="96" t="e">
        <f>VLOOKUP(1+AM81,$C$10:$C$97,1,FALSE)</f>
        <v>#N/A</v>
      </c>
      <c r="AN83" s="96" t="e">
        <f>IF(ISERROR(AM83),VLOOKUP(1+AN81,$D$10:$D$97,1,FALSE),0)</f>
        <v>#N/A</v>
      </c>
      <c r="AO83" s="96">
        <v>30</v>
      </c>
      <c r="AP83" s="311" t="e">
        <f>IF(ISERROR($AM83),VLOOKUP(AN83,Entf,3,FALSE),VLOOKUP(AM83,Entm,4,FALSE))</f>
        <v>#N/A</v>
      </c>
      <c r="AQ83" s="312"/>
      <c r="AR83" s="311" t="e">
        <f>IF(ISERROR($AM83),VLOOKUP($AP83,Entf,5,FALSE),VLOOKUP($AP83,Entm,6,FALSE))</f>
        <v>#N/A</v>
      </c>
      <c r="AS83" s="315"/>
      <c r="AT83" s="312"/>
      <c r="AU83" s="311" t="e">
        <f>IF(ISERROR($AM83),VLOOKUP($AP83,Entf,6,FALSE),VLOOKUP($AP83,Entm,7,FALSE))</f>
        <v>#N/A</v>
      </c>
      <c r="AV83" s="315"/>
      <c r="AW83" s="315"/>
      <c r="AX83" s="315"/>
      <c r="AY83" s="315"/>
      <c r="AZ83" s="312"/>
      <c r="BA83" s="311" t="str">
        <f>IF(ISERROR(AM83),IF(ISERROR(AN83),"","女"),"男")</f>
        <v/>
      </c>
      <c r="BB83" s="312"/>
      <c r="BC83" s="305"/>
      <c r="BD83" s="306"/>
      <c r="BE83" s="306"/>
      <c r="BF83" s="307"/>
      <c r="BG83" s="308" t="e">
        <f>IF(ISERROR($AM83),VLOOKUP($AP83,Entf,10,FALSE),VLOOKUP($AP83,Entm,11,FALSE))</f>
        <v>#N/A</v>
      </c>
      <c r="BH83" s="309"/>
      <c r="BI83" s="309"/>
      <c r="BJ83" s="309"/>
      <c r="BK83" s="310"/>
      <c r="BL83" s="308" t="e">
        <f>IF(ISERROR($AM83),VLOOKUP($AP83,Entf,13,FALSE),VLOOKUP($AP83,Entm,14,FALSE))</f>
        <v>#N/A</v>
      </c>
      <c r="BM83" s="309"/>
      <c r="BN83" s="309"/>
      <c r="BO83" s="309"/>
      <c r="BP83" s="310"/>
      <c r="BQ83" s="308" t="e">
        <f>IF(ISERROR($AM83),VLOOKUP($AP83,Entf,16,FALSE),VLOOKUP($AP83,Entm,17,FALSE))</f>
        <v>#N/A</v>
      </c>
      <c r="BR83" s="309"/>
      <c r="BS83" s="309"/>
      <c r="BT83" s="309"/>
      <c r="BU83" s="310"/>
      <c r="BV83" s="290" t="e">
        <f>IF(ISERROR($AM83),VLOOKUP($AP83,Entf,19,FALSE),VLOOKUP($AP83,Entm,20,FALSE))</f>
        <v>#N/A</v>
      </c>
      <c r="BW83" s="291"/>
      <c r="BX83" s="291"/>
      <c r="BY83" s="292"/>
      <c r="BZ83" s="290" t="e">
        <f>IF(ISERROR($AM83),VLOOKUP($AP83,Entf,22,FALSE),VLOOKUP($AP83,Entm,23,FALSE))</f>
        <v>#N/A</v>
      </c>
      <c r="CA83" s="291"/>
      <c r="CB83" s="291"/>
      <c r="CC83" s="292"/>
      <c r="CF83" s="86"/>
      <c r="CG83" s="86"/>
      <c r="CH83" s="86"/>
      <c r="CI83" s="86"/>
      <c r="CK83"/>
      <c r="CL83"/>
      <c r="CM83"/>
      <c r="CN83"/>
    </row>
    <row r="84" spans="1:92" ht="13.5" customHeight="1" x14ac:dyDescent="0.2">
      <c r="A84" s="65" t="str">
        <f t="shared" si="31"/>
        <v/>
      </c>
      <c r="B84" s="65" t="str">
        <f t="shared" si="32"/>
        <v/>
      </c>
      <c r="C84" s="65" t="str">
        <f t="shared" si="26"/>
        <v/>
      </c>
      <c r="D84" s="74" t="str">
        <f t="shared" si="27"/>
        <v/>
      </c>
      <c r="E84" s="91">
        <f t="shared" si="28"/>
        <v>88</v>
      </c>
      <c r="F84" s="99">
        <f t="shared" si="33"/>
        <v>0</v>
      </c>
      <c r="G84" s="101"/>
      <c r="H84" s="102"/>
      <c r="I84" s="66">
        <f t="shared" si="34"/>
        <v>0</v>
      </c>
      <c r="J84" s="72">
        <f t="shared" si="35"/>
        <v>0</v>
      </c>
      <c r="K84" s="49">
        <f t="shared" si="36"/>
        <v>0</v>
      </c>
      <c r="L84" s="50">
        <f t="shared" si="37"/>
        <v>0</v>
      </c>
      <c r="M84" s="139"/>
      <c r="N84" s="53" t="str">
        <f t="shared" si="29"/>
        <v/>
      </c>
      <c r="O84" s="104"/>
      <c r="P84" s="139"/>
      <c r="Q84" s="53" t="str">
        <f t="shared" si="30"/>
        <v/>
      </c>
      <c r="R84" s="104"/>
      <c r="S84" s="139"/>
      <c r="T84" s="53" t="str">
        <f t="shared" si="38"/>
        <v/>
      </c>
      <c r="U84" s="104"/>
      <c r="V84" s="103"/>
      <c r="W84" s="53" t="str">
        <f t="shared" si="39"/>
        <v/>
      </c>
      <c r="X84" s="104"/>
      <c r="Y84" s="139"/>
      <c r="Z84" s="53" t="str">
        <f t="shared" si="40"/>
        <v/>
      </c>
      <c r="AA84" s="137"/>
      <c r="AB84" s="178" t="str">
        <f t="shared" si="41"/>
        <v>　　</v>
      </c>
      <c r="AC84" s="51"/>
      <c r="AD84" s="51"/>
      <c r="AE84" s="51"/>
      <c r="AF84" s="51"/>
      <c r="AG84" s="51"/>
      <c r="AH84" s="51"/>
      <c r="AI84" s="57"/>
      <c r="AJ84" s="57"/>
      <c r="AK84" s="59"/>
      <c r="AL84" s="58"/>
      <c r="AP84" s="313"/>
      <c r="AQ84" s="314"/>
      <c r="AR84" s="313"/>
      <c r="AS84" s="316"/>
      <c r="AT84" s="314"/>
      <c r="AU84" s="293" t="e">
        <f>IF(ISERROR($AM83),VLOOKUP($AP83,Entf,7,FALSE),VLOOKUP($AP83,Entm,8,FALSE))</f>
        <v>#N/A</v>
      </c>
      <c r="AV84" s="294"/>
      <c r="AW84" s="294"/>
      <c r="AX84" s="294"/>
      <c r="AY84" s="294"/>
      <c r="AZ84" s="295"/>
      <c r="BA84" s="313"/>
      <c r="BB84" s="314"/>
      <c r="BC84" s="296" t="e">
        <f>IF(ISERROR($AM83),VLOOKUP($AP83,Entf,9,FALSE),VLOOKUP($AP83,Entm,10,FALSE))</f>
        <v>#N/A</v>
      </c>
      <c r="BD84" s="297"/>
      <c r="BE84" s="297"/>
      <c r="BF84" s="298"/>
      <c r="BG84" s="299" t="e">
        <f>IF(ISERROR($AM83),VLOOKUP($AP83,Entf,12,FALSE),VLOOKUP($AP83,Entm,13,FALSE))</f>
        <v>#N/A</v>
      </c>
      <c r="BH84" s="300"/>
      <c r="BI84" s="300"/>
      <c r="BJ84" s="300"/>
      <c r="BK84" s="301"/>
      <c r="BL84" s="299" t="e">
        <f>IF(ISERROR($AM83),VLOOKUP($AP83,Entf,15,FALSE),VLOOKUP($AP83,Entm,16,FALSE))</f>
        <v>#N/A</v>
      </c>
      <c r="BM84" s="300"/>
      <c r="BN84" s="300"/>
      <c r="BO84" s="300"/>
      <c r="BP84" s="301"/>
      <c r="BQ84" s="299" t="e">
        <f>IF(ISERROR($AM83),VLOOKUP($AP83,Entf,18,FALSE),VLOOKUP($AP83,Entm,19,FALSE))</f>
        <v>#N/A</v>
      </c>
      <c r="BR84" s="300"/>
      <c r="BS84" s="300"/>
      <c r="BT84" s="300"/>
      <c r="BU84" s="301"/>
      <c r="BV84" s="302" t="e">
        <f>IF(ISERROR($AM83),VLOOKUP($AP83,Entf,21,FALSE),VLOOKUP($AP83,Entm,22,FALSE))</f>
        <v>#N/A</v>
      </c>
      <c r="BW84" s="303"/>
      <c r="BX84" s="303"/>
      <c r="BY84" s="304"/>
      <c r="BZ84" s="302" t="e">
        <f>IF(ISERROR($AM83),VLOOKUP($AP83,Entf,24,FALSE),VLOOKUP($AP83,Entm,25,FALSE))</f>
        <v>#N/A</v>
      </c>
      <c r="CA84" s="303"/>
      <c r="CB84" s="303"/>
      <c r="CC84" s="304"/>
      <c r="CF84" s="86"/>
      <c r="CG84" s="86"/>
      <c r="CH84" s="86"/>
      <c r="CI84" s="86"/>
      <c r="CK84"/>
      <c r="CL84"/>
      <c r="CM84"/>
      <c r="CN84"/>
    </row>
    <row r="85" spans="1:92" ht="13.5" customHeight="1" x14ac:dyDescent="0.2">
      <c r="A85" s="65" t="str">
        <f t="shared" si="31"/>
        <v/>
      </c>
      <c r="B85" s="65" t="str">
        <f t="shared" si="32"/>
        <v/>
      </c>
      <c r="C85" s="65" t="str">
        <f t="shared" si="26"/>
        <v/>
      </c>
      <c r="D85" s="74" t="str">
        <f t="shared" si="27"/>
        <v/>
      </c>
      <c r="E85" s="91">
        <f t="shared" si="28"/>
        <v>88</v>
      </c>
      <c r="F85" s="99">
        <f t="shared" si="33"/>
        <v>0</v>
      </c>
      <c r="G85" s="101"/>
      <c r="H85" s="102"/>
      <c r="I85" s="66">
        <f t="shared" si="34"/>
        <v>0</v>
      </c>
      <c r="J85" s="72">
        <f t="shared" si="35"/>
        <v>0</v>
      </c>
      <c r="K85" s="49">
        <f t="shared" si="36"/>
        <v>0</v>
      </c>
      <c r="L85" s="50">
        <f t="shared" si="37"/>
        <v>0</v>
      </c>
      <c r="M85" s="139"/>
      <c r="N85" s="53" t="str">
        <f t="shared" si="29"/>
        <v/>
      </c>
      <c r="O85" s="104"/>
      <c r="P85" s="139"/>
      <c r="Q85" s="53" t="str">
        <f t="shared" si="30"/>
        <v/>
      </c>
      <c r="R85" s="104"/>
      <c r="S85" s="139"/>
      <c r="T85" s="53" t="str">
        <f t="shared" si="38"/>
        <v/>
      </c>
      <c r="U85" s="104"/>
      <c r="V85" s="103"/>
      <c r="W85" s="53" t="str">
        <f t="shared" si="39"/>
        <v/>
      </c>
      <c r="X85" s="104"/>
      <c r="Y85" s="139"/>
      <c r="Z85" s="53" t="str">
        <f t="shared" si="40"/>
        <v/>
      </c>
      <c r="AA85" s="137"/>
      <c r="AB85" s="178" t="str">
        <f t="shared" si="41"/>
        <v>　　</v>
      </c>
      <c r="AC85" s="51"/>
      <c r="AD85" s="51"/>
      <c r="AE85" s="51"/>
      <c r="AF85" s="51"/>
      <c r="AG85" s="51"/>
      <c r="AH85" s="51"/>
      <c r="AI85" s="57"/>
      <c r="AJ85" s="57"/>
      <c r="AK85" s="59"/>
      <c r="AL85" s="58"/>
      <c r="AM85" s="96" t="e">
        <f>VLOOKUP(1+AM83,$C$10:$C$97,1,FALSE)</f>
        <v>#N/A</v>
      </c>
      <c r="AN85" s="96" t="e">
        <f>IF(ISERROR(AM85),VLOOKUP(1+AN83,$D$10:$D$97,1,FALSE),0)</f>
        <v>#N/A</v>
      </c>
      <c r="AO85" s="96">
        <v>31</v>
      </c>
      <c r="AP85" s="311" t="e">
        <f>IF(ISERROR($AM85),VLOOKUP(AN85,Entf,3,FALSE),VLOOKUP(AM85,Entm,4,FALSE))</f>
        <v>#N/A</v>
      </c>
      <c r="AQ85" s="312"/>
      <c r="AR85" s="311" t="e">
        <f>IF(ISERROR($AM85),VLOOKUP($AP85,Entf,5,FALSE),VLOOKUP($AP85,Entm,6,FALSE))</f>
        <v>#N/A</v>
      </c>
      <c r="AS85" s="315"/>
      <c r="AT85" s="312"/>
      <c r="AU85" s="311" t="e">
        <f>IF(ISERROR($AM85),VLOOKUP($AP85,Entf,6,FALSE),VLOOKUP($AP85,Entm,7,FALSE))</f>
        <v>#N/A</v>
      </c>
      <c r="AV85" s="315"/>
      <c r="AW85" s="315"/>
      <c r="AX85" s="315"/>
      <c r="AY85" s="315"/>
      <c r="AZ85" s="312"/>
      <c r="BA85" s="311" t="str">
        <f>IF(ISERROR(AM85),IF(ISERROR(AN85),"","女"),"男")</f>
        <v/>
      </c>
      <c r="BB85" s="312"/>
      <c r="BC85" s="305"/>
      <c r="BD85" s="306"/>
      <c r="BE85" s="306"/>
      <c r="BF85" s="307"/>
      <c r="BG85" s="308" t="e">
        <f>IF(ISERROR($AM85),VLOOKUP($AP85,Entf,10,FALSE),VLOOKUP($AP85,Entm,11,FALSE))</f>
        <v>#N/A</v>
      </c>
      <c r="BH85" s="309"/>
      <c r="BI85" s="309"/>
      <c r="BJ85" s="309"/>
      <c r="BK85" s="310"/>
      <c r="BL85" s="308" t="e">
        <f>IF(ISERROR($AM85),VLOOKUP($AP85,Entf,13,FALSE),VLOOKUP($AP85,Entm,14,FALSE))</f>
        <v>#N/A</v>
      </c>
      <c r="BM85" s="309"/>
      <c r="BN85" s="309"/>
      <c r="BO85" s="309"/>
      <c r="BP85" s="310"/>
      <c r="BQ85" s="308" t="e">
        <f>IF(ISERROR($AM85),VLOOKUP($AP85,Entf,16,FALSE),VLOOKUP($AP85,Entm,17,FALSE))</f>
        <v>#N/A</v>
      </c>
      <c r="BR85" s="309"/>
      <c r="BS85" s="309"/>
      <c r="BT85" s="309"/>
      <c r="BU85" s="310"/>
      <c r="BV85" s="290" t="e">
        <f>IF(ISERROR($AM85),VLOOKUP($AP85,Entf,19,FALSE),VLOOKUP($AP85,Entm,20,FALSE))</f>
        <v>#N/A</v>
      </c>
      <c r="BW85" s="291"/>
      <c r="BX85" s="291"/>
      <c r="BY85" s="292"/>
      <c r="BZ85" s="290" t="e">
        <f>IF(ISERROR($AM85),VLOOKUP($AP85,Entf,22,FALSE),VLOOKUP($AP85,Entm,23,FALSE))</f>
        <v>#N/A</v>
      </c>
      <c r="CA85" s="291"/>
      <c r="CB85" s="291"/>
      <c r="CC85" s="292"/>
      <c r="CF85" s="86"/>
      <c r="CG85" s="86"/>
      <c r="CH85" s="86"/>
      <c r="CI85" s="86"/>
      <c r="CK85"/>
      <c r="CL85"/>
      <c r="CM85"/>
      <c r="CN85"/>
    </row>
    <row r="86" spans="1:92" ht="13.5" customHeight="1" x14ac:dyDescent="0.2">
      <c r="A86" s="65" t="str">
        <f t="shared" si="31"/>
        <v/>
      </c>
      <c r="B86" s="65" t="str">
        <f t="shared" si="32"/>
        <v/>
      </c>
      <c r="C86" s="65" t="str">
        <f t="shared" si="26"/>
        <v/>
      </c>
      <c r="D86" s="74" t="str">
        <f t="shared" si="27"/>
        <v/>
      </c>
      <c r="E86" s="91">
        <f t="shared" si="28"/>
        <v>88</v>
      </c>
      <c r="F86" s="99">
        <f t="shared" si="33"/>
        <v>0</v>
      </c>
      <c r="G86" s="101"/>
      <c r="H86" s="102"/>
      <c r="I86" s="66">
        <f t="shared" si="34"/>
        <v>0</v>
      </c>
      <c r="J86" s="72">
        <f t="shared" si="35"/>
        <v>0</v>
      </c>
      <c r="K86" s="49">
        <f t="shared" si="36"/>
        <v>0</v>
      </c>
      <c r="L86" s="50">
        <f t="shared" si="37"/>
        <v>0</v>
      </c>
      <c r="M86" s="139"/>
      <c r="N86" s="53" t="str">
        <f t="shared" si="29"/>
        <v/>
      </c>
      <c r="O86" s="104"/>
      <c r="P86" s="139"/>
      <c r="Q86" s="53" t="str">
        <f t="shared" si="30"/>
        <v/>
      </c>
      <c r="R86" s="104"/>
      <c r="S86" s="139"/>
      <c r="T86" s="53" t="str">
        <f t="shared" si="38"/>
        <v/>
      </c>
      <c r="U86" s="104"/>
      <c r="V86" s="103"/>
      <c r="W86" s="53" t="str">
        <f t="shared" si="39"/>
        <v/>
      </c>
      <c r="X86" s="104"/>
      <c r="Y86" s="139"/>
      <c r="Z86" s="53" t="str">
        <f t="shared" si="40"/>
        <v/>
      </c>
      <c r="AA86" s="137"/>
      <c r="AB86" s="178" t="str">
        <f t="shared" si="41"/>
        <v>　　</v>
      </c>
      <c r="AC86" s="51"/>
      <c r="AD86" s="51"/>
      <c r="AE86" s="51"/>
      <c r="AF86" s="51"/>
      <c r="AG86" s="51"/>
      <c r="AH86" s="51"/>
      <c r="AI86" s="57"/>
      <c r="AJ86" s="57"/>
      <c r="AK86" s="59"/>
      <c r="AL86" s="58"/>
      <c r="AP86" s="313"/>
      <c r="AQ86" s="314"/>
      <c r="AR86" s="313"/>
      <c r="AS86" s="316"/>
      <c r="AT86" s="314"/>
      <c r="AU86" s="293" t="e">
        <f>IF(ISERROR($AM85),VLOOKUP($AP85,Entf,7,FALSE),VLOOKUP($AP85,Entm,8,FALSE))</f>
        <v>#N/A</v>
      </c>
      <c r="AV86" s="294"/>
      <c r="AW86" s="294"/>
      <c r="AX86" s="294"/>
      <c r="AY86" s="294"/>
      <c r="AZ86" s="295"/>
      <c r="BA86" s="313"/>
      <c r="BB86" s="314"/>
      <c r="BC86" s="296" t="e">
        <f>IF(ISERROR($AM85),VLOOKUP($AP85,Entf,9,FALSE),VLOOKUP($AP85,Entm,10,FALSE))</f>
        <v>#N/A</v>
      </c>
      <c r="BD86" s="297"/>
      <c r="BE86" s="297"/>
      <c r="BF86" s="298"/>
      <c r="BG86" s="299" t="e">
        <f>IF(ISERROR($AM85),VLOOKUP($AP85,Entf,12,FALSE),VLOOKUP($AP85,Entm,13,FALSE))</f>
        <v>#N/A</v>
      </c>
      <c r="BH86" s="300"/>
      <c r="BI86" s="300"/>
      <c r="BJ86" s="300"/>
      <c r="BK86" s="301"/>
      <c r="BL86" s="299" t="e">
        <f>IF(ISERROR($AM85),VLOOKUP($AP85,Entf,15,FALSE),VLOOKUP($AP85,Entm,16,FALSE))</f>
        <v>#N/A</v>
      </c>
      <c r="BM86" s="300"/>
      <c r="BN86" s="300"/>
      <c r="BO86" s="300"/>
      <c r="BP86" s="301"/>
      <c r="BQ86" s="299" t="e">
        <f>IF(ISERROR($AM85),VLOOKUP($AP85,Entf,18,FALSE),VLOOKUP($AP85,Entm,19,FALSE))</f>
        <v>#N/A</v>
      </c>
      <c r="BR86" s="300"/>
      <c r="BS86" s="300"/>
      <c r="BT86" s="300"/>
      <c r="BU86" s="301"/>
      <c r="BV86" s="302" t="e">
        <f>IF(ISERROR($AM85),VLOOKUP($AP85,Entf,21,FALSE),VLOOKUP($AP85,Entm,22,FALSE))</f>
        <v>#N/A</v>
      </c>
      <c r="BW86" s="303"/>
      <c r="BX86" s="303"/>
      <c r="BY86" s="304"/>
      <c r="BZ86" s="302" t="e">
        <f>IF(ISERROR($AM85),VLOOKUP($AP85,Entf,24,FALSE),VLOOKUP($AP85,Entm,25,FALSE))</f>
        <v>#N/A</v>
      </c>
      <c r="CA86" s="303"/>
      <c r="CB86" s="303"/>
      <c r="CC86" s="304"/>
      <c r="CF86" s="86"/>
      <c r="CG86" s="86"/>
      <c r="CH86" s="86"/>
      <c r="CI86" s="86"/>
      <c r="CK86"/>
      <c r="CL86"/>
      <c r="CM86"/>
      <c r="CN86"/>
    </row>
    <row r="87" spans="1:92" ht="13.5" customHeight="1" x14ac:dyDescent="0.2">
      <c r="A87" s="65" t="str">
        <f t="shared" si="31"/>
        <v/>
      </c>
      <c r="B87" s="65" t="str">
        <f t="shared" si="32"/>
        <v/>
      </c>
      <c r="C87" s="65" t="str">
        <f t="shared" si="26"/>
        <v/>
      </c>
      <c r="D87" s="74" t="str">
        <f t="shared" si="27"/>
        <v/>
      </c>
      <c r="E87" s="91">
        <f t="shared" si="28"/>
        <v>88</v>
      </c>
      <c r="F87" s="99">
        <f t="shared" si="33"/>
        <v>0</v>
      </c>
      <c r="G87" s="101"/>
      <c r="H87" s="102"/>
      <c r="I87" s="66">
        <f t="shared" si="34"/>
        <v>0</v>
      </c>
      <c r="J87" s="72">
        <f t="shared" si="35"/>
        <v>0</v>
      </c>
      <c r="K87" s="49">
        <f t="shared" si="36"/>
        <v>0</v>
      </c>
      <c r="L87" s="50">
        <f t="shared" si="37"/>
        <v>0</v>
      </c>
      <c r="M87" s="139"/>
      <c r="N87" s="53" t="str">
        <f t="shared" si="29"/>
        <v/>
      </c>
      <c r="O87" s="104"/>
      <c r="P87" s="139"/>
      <c r="Q87" s="53" t="str">
        <f t="shared" si="30"/>
        <v/>
      </c>
      <c r="R87" s="104"/>
      <c r="S87" s="139"/>
      <c r="T87" s="53" t="str">
        <f t="shared" si="38"/>
        <v/>
      </c>
      <c r="U87" s="104"/>
      <c r="V87" s="103"/>
      <c r="W87" s="53" t="str">
        <f t="shared" si="39"/>
        <v/>
      </c>
      <c r="X87" s="104"/>
      <c r="Y87" s="139"/>
      <c r="Z87" s="53" t="str">
        <f t="shared" si="40"/>
        <v/>
      </c>
      <c r="AA87" s="137"/>
      <c r="AB87" s="178" t="str">
        <f t="shared" si="41"/>
        <v>　　</v>
      </c>
      <c r="AC87" s="51"/>
      <c r="AD87" s="51"/>
      <c r="AE87" s="51"/>
      <c r="AF87" s="51"/>
      <c r="AG87" s="51"/>
      <c r="AH87" s="51"/>
      <c r="AI87" s="57"/>
      <c r="AJ87" s="57"/>
      <c r="AK87" s="59"/>
      <c r="AL87" s="58"/>
      <c r="AM87" s="96" t="e">
        <f>VLOOKUP(1+AM85,$C$10:$C$97,1,FALSE)</f>
        <v>#N/A</v>
      </c>
      <c r="AN87" s="96" t="e">
        <f>IF(ISERROR(AM87),VLOOKUP(1+AN85,$D$10:$D$97,1,FALSE),0)</f>
        <v>#N/A</v>
      </c>
      <c r="AO87" s="96">
        <v>32</v>
      </c>
      <c r="AP87" s="311" t="e">
        <f>IF(ISERROR($AM87),VLOOKUP(AN87,Entf,3,FALSE),VLOOKUP(AM87,Entm,4,FALSE))</f>
        <v>#N/A</v>
      </c>
      <c r="AQ87" s="312"/>
      <c r="AR87" s="311" t="e">
        <f>IF(ISERROR($AM87),VLOOKUP($AP87,Entf,5,FALSE),VLOOKUP($AP87,Entm,6,FALSE))</f>
        <v>#N/A</v>
      </c>
      <c r="AS87" s="315"/>
      <c r="AT87" s="312"/>
      <c r="AU87" s="311" t="e">
        <f>IF(ISERROR($AM87),VLOOKUP($AP87,Entf,6,FALSE),VLOOKUP($AP87,Entm,7,FALSE))</f>
        <v>#N/A</v>
      </c>
      <c r="AV87" s="315"/>
      <c r="AW87" s="315"/>
      <c r="AX87" s="315"/>
      <c r="AY87" s="315"/>
      <c r="AZ87" s="312"/>
      <c r="BA87" s="311" t="str">
        <f>IF(ISERROR(AM87),IF(ISERROR(AN87),"","女"),"男")</f>
        <v/>
      </c>
      <c r="BB87" s="312"/>
      <c r="BC87" s="305"/>
      <c r="BD87" s="306"/>
      <c r="BE87" s="306"/>
      <c r="BF87" s="307"/>
      <c r="BG87" s="308" t="e">
        <f>IF(ISERROR($AM87),VLOOKUP($AP87,Entf,10,FALSE),VLOOKUP($AP87,Entm,11,FALSE))</f>
        <v>#N/A</v>
      </c>
      <c r="BH87" s="309"/>
      <c r="BI87" s="309"/>
      <c r="BJ87" s="309"/>
      <c r="BK87" s="310"/>
      <c r="BL87" s="308" t="e">
        <f>IF(ISERROR($AM87),VLOOKUP($AP87,Entf,13,FALSE),VLOOKUP($AP87,Entm,14,FALSE))</f>
        <v>#N/A</v>
      </c>
      <c r="BM87" s="309"/>
      <c r="BN87" s="309"/>
      <c r="BO87" s="309"/>
      <c r="BP87" s="310"/>
      <c r="BQ87" s="308" t="e">
        <f>IF(ISERROR($AM87),VLOOKUP($AP87,Entf,16,FALSE),VLOOKUP($AP87,Entm,17,FALSE))</f>
        <v>#N/A</v>
      </c>
      <c r="BR87" s="309"/>
      <c r="BS87" s="309"/>
      <c r="BT87" s="309"/>
      <c r="BU87" s="310"/>
      <c r="BV87" s="290" t="e">
        <f>IF(ISERROR($AM87),VLOOKUP($AP87,Entf,19,FALSE),VLOOKUP($AP87,Entm,20,FALSE))</f>
        <v>#N/A</v>
      </c>
      <c r="BW87" s="291"/>
      <c r="BX87" s="291"/>
      <c r="BY87" s="292"/>
      <c r="BZ87" s="290" t="e">
        <f>IF(ISERROR($AM87),VLOOKUP($AP87,Entf,22,FALSE),VLOOKUP($AP87,Entm,23,FALSE))</f>
        <v>#N/A</v>
      </c>
      <c r="CA87" s="291"/>
      <c r="CB87" s="291"/>
      <c r="CC87" s="292"/>
      <c r="CF87" s="86"/>
      <c r="CG87" s="86"/>
      <c r="CH87" s="86"/>
      <c r="CI87" s="86"/>
      <c r="CK87"/>
      <c r="CL87"/>
      <c r="CM87"/>
      <c r="CN87"/>
    </row>
    <row r="88" spans="1:92" ht="13.5" customHeight="1" x14ac:dyDescent="0.2">
      <c r="A88" s="65" t="str">
        <f t="shared" ref="A88:A97" si="42">+IF(G88="男",ROW(),"")</f>
        <v/>
      </c>
      <c r="B88" s="65" t="str">
        <f t="shared" ref="B88:B97" si="43">+IF(G88="女",ROW(),"")</f>
        <v/>
      </c>
      <c r="C88" s="65" t="str">
        <f t="shared" si="26"/>
        <v/>
      </c>
      <c r="D88" s="74" t="str">
        <f t="shared" si="27"/>
        <v/>
      </c>
      <c r="E88" s="91">
        <f t="shared" si="28"/>
        <v>88</v>
      </c>
      <c r="F88" s="99">
        <f t="shared" ref="F88:F97" si="44">+IF(C88="",0,C88)+IF(D88="",0,D88)</f>
        <v>0</v>
      </c>
      <c r="G88" s="101"/>
      <c r="H88" s="102"/>
      <c r="I88" s="66">
        <f t="shared" si="34"/>
        <v>0</v>
      </c>
      <c r="J88" s="72">
        <f t="shared" si="35"/>
        <v>0</v>
      </c>
      <c r="K88" s="49">
        <f t="shared" si="36"/>
        <v>0</v>
      </c>
      <c r="L88" s="50">
        <f t="shared" si="37"/>
        <v>0</v>
      </c>
      <c r="M88" s="139"/>
      <c r="N88" s="53" t="str">
        <f t="shared" si="29"/>
        <v/>
      </c>
      <c r="O88" s="104"/>
      <c r="P88" s="139"/>
      <c r="Q88" s="53" t="str">
        <f t="shared" si="30"/>
        <v/>
      </c>
      <c r="R88" s="104"/>
      <c r="S88" s="139"/>
      <c r="T88" s="53" t="str">
        <f t="shared" si="38"/>
        <v/>
      </c>
      <c r="U88" s="104"/>
      <c r="V88" s="103"/>
      <c r="W88" s="53" t="str">
        <f t="shared" si="39"/>
        <v/>
      </c>
      <c r="X88" s="104"/>
      <c r="Y88" s="139"/>
      <c r="Z88" s="53" t="str">
        <f t="shared" si="40"/>
        <v/>
      </c>
      <c r="AA88" s="137"/>
      <c r="AB88" s="178" t="str">
        <f t="shared" si="41"/>
        <v>　　</v>
      </c>
      <c r="AC88" s="51"/>
      <c r="AD88" s="51"/>
      <c r="AE88" s="51"/>
      <c r="AF88" s="51"/>
      <c r="AG88" s="51"/>
      <c r="AH88" s="51"/>
      <c r="AI88" s="57"/>
      <c r="AJ88" s="57"/>
      <c r="AK88" s="59"/>
      <c r="AL88" s="58"/>
      <c r="AP88" s="313"/>
      <c r="AQ88" s="314"/>
      <c r="AR88" s="313"/>
      <c r="AS88" s="316"/>
      <c r="AT88" s="314"/>
      <c r="AU88" s="293" t="e">
        <f>IF(ISERROR($AM87),VLOOKUP($AP87,Entf,7,FALSE),VLOOKUP($AP87,Entm,8,FALSE))</f>
        <v>#N/A</v>
      </c>
      <c r="AV88" s="294"/>
      <c r="AW88" s="294"/>
      <c r="AX88" s="294"/>
      <c r="AY88" s="294"/>
      <c r="AZ88" s="295"/>
      <c r="BA88" s="313"/>
      <c r="BB88" s="314"/>
      <c r="BC88" s="296" t="e">
        <f>IF(ISERROR($AM87),VLOOKUP($AP87,Entf,9,FALSE),VLOOKUP($AP87,Entm,10,FALSE))</f>
        <v>#N/A</v>
      </c>
      <c r="BD88" s="297"/>
      <c r="BE88" s="297"/>
      <c r="BF88" s="298"/>
      <c r="BG88" s="299" t="e">
        <f>IF(ISERROR($AM87),VLOOKUP($AP87,Entf,12,FALSE),VLOOKUP($AP87,Entm,13,FALSE))</f>
        <v>#N/A</v>
      </c>
      <c r="BH88" s="300"/>
      <c r="BI88" s="300"/>
      <c r="BJ88" s="300"/>
      <c r="BK88" s="301"/>
      <c r="BL88" s="299" t="e">
        <f>IF(ISERROR($AM87),VLOOKUP($AP87,Entf,15,FALSE),VLOOKUP($AP87,Entm,16,FALSE))</f>
        <v>#N/A</v>
      </c>
      <c r="BM88" s="300"/>
      <c r="BN88" s="300"/>
      <c r="BO88" s="300"/>
      <c r="BP88" s="301"/>
      <c r="BQ88" s="299" t="e">
        <f>IF(ISERROR($AM87),VLOOKUP($AP87,Entf,18,FALSE),VLOOKUP($AP87,Entm,19,FALSE))</f>
        <v>#N/A</v>
      </c>
      <c r="BR88" s="300"/>
      <c r="BS88" s="300"/>
      <c r="BT88" s="300"/>
      <c r="BU88" s="301"/>
      <c r="BV88" s="302" t="e">
        <f>IF(ISERROR($AM87),VLOOKUP($AP87,Entf,21,FALSE),VLOOKUP($AP87,Entm,22,FALSE))</f>
        <v>#N/A</v>
      </c>
      <c r="BW88" s="303"/>
      <c r="BX88" s="303"/>
      <c r="BY88" s="304"/>
      <c r="BZ88" s="302" t="e">
        <f>IF(ISERROR($AM87),VLOOKUP($AP87,Entf,24,FALSE),VLOOKUP($AP87,Entm,25,FALSE))</f>
        <v>#N/A</v>
      </c>
      <c r="CA88" s="303"/>
      <c r="CB88" s="303"/>
      <c r="CC88" s="304"/>
      <c r="CF88" s="86"/>
      <c r="CG88" s="86"/>
      <c r="CH88" s="86"/>
      <c r="CI88" s="86"/>
      <c r="CK88"/>
      <c r="CL88"/>
      <c r="CM88"/>
      <c r="CN88"/>
    </row>
    <row r="89" spans="1:92" ht="13.5" customHeight="1" x14ac:dyDescent="0.2">
      <c r="A89" s="65" t="str">
        <f t="shared" si="42"/>
        <v/>
      </c>
      <c r="B89" s="65" t="str">
        <f t="shared" si="43"/>
        <v/>
      </c>
      <c r="C89" s="65" t="str">
        <f t="shared" si="26"/>
        <v/>
      </c>
      <c r="D89" s="74" t="str">
        <f t="shared" si="27"/>
        <v/>
      </c>
      <c r="E89" s="91">
        <f t="shared" si="28"/>
        <v>88</v>
      </c>
      <c r="F89" s="99">
        <f t="shared" si="44"/>
        <v>0</v>
      </c>
      <c r="G89" s="101"/>
      <c r="H89" s="102"/>
      <c r="I89" s="66">
        <f t="shared" si="34"/>
        <v>0</v>
      </c>
      <c r="J89" s="72">
        <f t="shared" si="35"/>
        <v>0</v>
      </c>
      <c r="K89" s="49">
        <f t="shared" si="36"/>
        <v>0</v>
      </c>
      <c r="L89" s="50">
        <f t="shared" si="37"/>
        <v>0</v>
      </c>
      <c r="M89" s="139"/>
      <c r="N89" s="53" t="str">
        <f t="shared" si="29"/>
        <v/>
      </c>
      <c r="O89" s="104"/>
      <c r="P89" s="139"/>
      <c r="Q89" s="53" t="str">
        <f t="shared" si="30"/>
        <v/>
      </c>
      <c r="R89" s="104"/>
      <c r="S89" s="139"/>
      <c r="T89" s="53" t="str">
        <f t="shared" si="38"/>
        <v/>
      </c>
      <c r="U89" s="104"/>
      <c r="V89" s="103"/>
      <c r="W89" s="53" t="str">
        <f t="shared" si="39"/>
        <v/>
      </c>
      <c r="X89" s="104"/>
      <c r="Y89" s="139"/>
      <c r="Z89" s="53" t="str">
        <f t="shared" si="40"/>
        <v/>
      </c>
      <c r="AA89" s="137"/>
      <c r="AB89" s="178" t="str">
        <f t="shared" si="41"/>
        <v>　　</v>
      </c>
      <c r="AC89" s="51"/>
      <c r="AD89" s="51"/>
      <c r="AE89" s="51"/>
      <c r="AF89" s="51"/>
      <c r="AG89" s="51"/>
      <c r="AH89" s="51"/>
      <c r="AI89" s="57"/>
      <c r="AJ89" s="57"/>
      <c r="AK89" s="59"/>
      <c r="AL89" s="58"/>
      <c r="AM89" s="96" t="e">
        <f>VLOOKUP(1+AM87,$C$10:$C$97,1,FALSE)</f>
        <v>#N/A</v>
      </c>
      <c r="AN89" s="96" t="e">
        <f>IF(ISERROR(AM89),VLOOKUP(1+AN87,$D$10:$D$97,1,FALSE),0)</f>
        <v>#N/A</v>
      </c>
      <c r="AO89" s="96">
        <v>33</v>
      </c>
      <c r="AP89" s="311" t="e">
        <f>IF(ISERROR($AM89),VLOOKUP(AN89,Entf,3,FALSE),VLOOKUP(AM89,Entm,4,FALSE))</f>
        <v>#N/A</v>
      </c>
      <c r="AQ89" s="312"/>
      <c r="AR89" s="311" t="e">
        <f>IF(ISERROR($AM89),VLOOKUP($AP89,Entf,5,FALSE),VLOOKUP($AP89,Entm,6,FALSE))</f>
        <v>#N/A</v>
      </c>
      <c r="AS89" s="315"/>
      <c r="AT89" s="312"/>
      <c r="AU89" s="311" t="e">
        <f>IF(ISERROR($AM89),VLOOKUP($AP89,Entf,6,FALSE),VLOOKUP($AP89,Entm,7,FALSE))</f>
        <v>#N/A</v>
      </c>
      <c r="AV89" s="315"/>
      <c r="AW89" s="315"/>
      <c r="AX89" s="315"/>
      <c r="AY89" s="315"/>
      <c r="AZ89" s="312"/>
      <c r="BA89" s="311" t="str">
        <f>IF(ISERROR(AM89),IF(ISERROR(AN89),"","女"),"男")</f>
        <v/>
      </c>
      <c r="BB89" s="312"/>
      <c r="BC89" s="305"/>
      <c r="BD89" s="306"/>
      <c r="BE89" s="306"/>
      <c r="BF89" s="307"/>
      <c r="BG89" s="308" t="e">
        <f>IF(ISERROR($AM89),VLOOKUP($AP89,Entf,10,FALSE),VLOOKUP($AP89,Entm,11,FALSE))</f>
        <v>#N/A</v>
      </c>
      <c r="BH89" s="309"/>
      <c r="BI89" s="309"/>
      <c r="BJ89" s="309"/>
      <c r="BK89" s="310"/>
      <c r="BL89" s="308" t="e">
        <f>IF(ISERROR($AM89),VLOOKUP($AP89,Entf,13,FALSE),VLOOKUP($AP89,Entm,14,FALSE))</f>
        <v>#N/A</v>
      </c>
      <c r="BM89" s="309"/>
      <c r="BN89" s="309"/>
      <c r="BO89" s="309"/>
      <c r="BP89" s="310"/>
      <c r="BQ89" s="308" t="e">
        <f>IF(ISERROR($AM89),VLOOKUP($AP89,Entf,16,FALSE),VLOOKUP($AP89,Entm,17,FALSE))</f>
        <v>#N/A</v>
      </c>
      <c r="BR89" s="309"/>
      <c r="BS89" s="309"/>
      <c r="BT89" s="309"/>
      <c r="BU89" s="310"/>
      <c r="BV89" s="290" t="e">
        <f>IF(ISERROR($AM89),VLOOKUP($AP89,Entf,19,FALSE),VLOOKUP($AP89,Entm,20,FALSE))</f>
        <v>#N/A</v>
      </c>
      <c r="BW89" s="291"/>
      <c r="BX89" s="291"/>
      <c r="BY89" s="292"/>
      <c r="BZ89" s="290" t="e">
        <f>IF(ISERROR($AM89),VLOOKUP($AP89,Entf,22,FALSE),VLOOKUP($AP89,Entm,23,FALSE))</f>
        <v>#N/A</v>
      </c>
      <c r="CA89" s="291"/>
      <c r="CB89" s="291"/>
      <c r="CC89" s="292"/>
      <c r="CF89" s="86"/>
      <c r="CG89" s="86"/>
      <c r="CH89" s="86"/>
      <c r="CI89" s="86"/>
      <c r="CK89"/>
      <c r="CL89"/>
      <c r="CM89"/>
      <c r="CN89"/>
    </row>
    <row r="90" spans="1:92" ht="13.5" customHeight="1" x14ac:dyDescent="0.2">
      <c r="A90" s="65" t="str">
        <f t="shared" si="42"/>
        <v/>
      </c>
      <c r="B90" s="65" t="str">
        <f t="shared" si="43"/>
        <v/>
      </c>
      <c r="C90" s="65" t="str">
        <f t="shared" si="26"/>
        <v/>
      </c>
      <c r="D90" s="74" t="str">
        <f t="shared" si="27"/>
        <v/>
      </c>
      <c r="E90" s="91">
        <f t="shared" si="28"/>
        <v>88</v>
      </c>
      <c r="F90" s="99">
        <f t="shared" si="44"/>
        <v>0</v>
      </c>
      <c r="G90" s="101"/>
      <c r="H90" s="102"/>
      <c r="I90" s="66">
        <f t="shared" si="34"/>
        <v>0</v>
      </c>
      <c r="J90" s="72">
        <f t="shared" si="35"/>
        <v>0</v>
      </c>
      <c r="K90" s="49">
        <f t="shared" si="36"/>
        <v>0</v>
      </c>
      <c r="L90" s="50">
        <f t="shared" si="37"/>
        <v>0</v>
      </c>
      <c r="M90" s="139"/>
      <c r="N90" s="53" t="str">
        <f t="shared" si="29"/>
        <v/>
      </c>
      <c r="O90" s="104"/>
      <c r="P90" s="139"/>
      <c r="Q90" s="53" t="str">
        <f t="shared" si="30"/>
        <v/>
      </c>
      <c r="R90" s="104"/>
      <c r="S90" s="139"/>
      <c r="T90" s="53" t="str">
        <f t="shared" si="38"/>
        <v/>
      </c>
      <c r="U90" s="104"/>
      <c r="V90" s="103"/>
      <c r="W90" s="53" t="str">
        <f t="shared" si="39"/>
        <v/>
      </c>
      <c r="X90" s="104"/>
      <c r="Y90" s="139"/>
      <c r="Z90" s="53" t="str">
        <f t="shared" si="40"/>
        <v/>
      </c>
      <c r="AA90" s="137"/>
      <c r="AB90" s="178" t="str">
        <f t="shared" si="41"/>
        <v>　　</v>
      </c>
      <c r="AC90" s="51"/>
      <c r="AD90" s="51"/>
      <c r="AE90" s="51"/>
      <c r="AF90" s="51"/>
      <c r="AG90" s="51"/>
      <c r="AH90" s="51"/>
      <c r="AI90" s="57"/>
      <c r="AJ90" s="57"/>
      <c r="AK90" s="59"/>
      <c r="AL90" s="58"/>
      <c r="AP90" s="313"/>
      <c r="AQ90" s="314"/>
      <c r="AR90" s="313"/>
      <c r="AS90" s="316"/>
      <c r="AT90" s="314"/>
      <c r="AU90" s="293" t="e">
        <f>IF(ISERROR($AM89),VLOOKUP($AP89,Entf,7,FALSE),VLOOKUP($AP89,Entm,8,FALSE))</f>
        <v>#N/A</v>
      </c>
      <c r="AV90" s="294"/>
      <c r="AW90" s="294"/>
      <c r="AX90" s="294"/>
      <c r="AY90" s="294"/>
      <c r="AZ90" s="295"/>
      <c r="BA90" s="313"/>
      <c r="BB90" s="314"/>
      <c r="BC90" s="296" t="e">
        <f>IF(ISERROR($AM89),VLOOKUP($AP89,Entf,9,FALSE),VLOOKUP($AP89,Entm,10,FALSE))</f>
        <v>#N/A</v>
      </c>
      <c r="BD90" s="297"/>
      <c r="BE90" s="297"/>
      <c r="BF90" s="298"/>
      <c r="BG90" s="299" t="e">
        <f>IF(ISERROR($AM89),VLOOKUP($AP89,Entf,12,FALSE),VLOOKUP($AP89,Entm,13,FALSE))</f>
        <v>#N/A</v>
      </c>
      <c r="BH90" s="300"/>
      <c r="BI90" s="300"/>
      <c r="BJ90" s="300"/>
      <c r="BK90" s="301"/>
      <c r="BL90" s="299" t="e">
        <f>IF(ISERROR($AM89),VLOOKUP($AP89,Entf,15,FALSE),VLOOKUP($AP89,Entm,16,FALSE))</f>
        <v>#N/A</v>
      </c>
      <c r="BM90" s="300"/>
      <c r="BN90" s="300"/>
      <c r="BO90" s="300"/>
      <c r="BP90" s="301"/>
      <c r="BQ90" s="299" t="e">
        <f>IF(ISERROR($AM89),VLOOKUP($AP89,Entf,18,FALSE),VLOOKUP($AP89,Entm,19,FALSE))</f>
        <v>#N/A</v>
      </c>
      <c r="BR90" s="300"/>
      <c r="BS90" s="300"/>
      <c r="BT90" s="300"/>
      <c r="BU90" s="301"/>
      <c r="BV90" s="302" t="e">
        <f>IF(ISERROR($AM89),VLOOKUP($AP89,Entf,21,FALSE),VLOOKUP($AP89,Entm,22,FALSE))</f>
        <v>#N/A</v>
      </c>
      <c r="BW90" s="303"/>
      <c r="BX90" s="303"/>
      <c r="BY90" s="304"/>
      <c r="BZ90" s="302" t="e">
        <f>IF(ISERROR($AM89),VLOOKUP($AP89,Entf,24,FALSE),VLOOKUP($AP89,Entm,25,FALSE))</f>
        <v>#N/A</v>
      </c>
      <c r="CA90" s="303"/>
      <c r="CB90" s="303"/>
      <c r="CC90" s="304"/>
      <c r="CF90" s="86"/>
      <c r="CG90" s="86"/>
      <c r="CH90" s="86"/>
      <c r="CI90" s="86"/>
      <c r="CK90"/>
      <c r="CL90"/>
      <c r="CM90"/>
      <c r="CN90"/>
    </row>
    <row r="91" spans="1:92" ht="13.5" customHeight="1" x14ac:dyDescent="0.2">
      <c r="A91" s="65" t="str">
        <f t="shared" si="42"/>
        <v/>
      </c>
      <c r="B91" s="65" t="str">
        <f t="shared" si="43"/>
        <v/>
      </c>
      <c r="C91" s="65" t="str">
        <f t="shared" si="26"/>
        <v/>
      </c>
      <c r="D91" s="74" t="str">
        <f t="shared" si="27"/>
        <v/>
      </c>
      <c r="E91" s="91">
        <f t="shared" si="28"/>
        <v>88</v>
      </c>
      <c r="F91" s="99">
        <f t="shared" si="44"/>
        <v>0</v>
      </c>
      <c r="G91" s="101"/>
      <c r="H91" s="102"/>
      <c r="I91" s="66">
        <f t="shared" si="34"/>
        <v>0</v>
      </c>
      <c r="J91" s="72">
        <f t="shared" si="35"/>
        <v>0</v>
      </c>
      <c r="K91" s="49">
        <f t="shared" si="36"/>
        <v>0</v>
      </c>
      <c r="L91" s="50">
        <f t="shared" si="37"/>
        <v>0</v>
      </c>
      <c r="M91" s="139"/>
      <c r="N91" s="53" t="str">
        <f t="shared" si="29"/>
        <v/>
      </c>
      <c r="O91" s="104"/>
      <c r="P91" s="139"/>
      <c r="Q91" s="53" t="str">
        <f t="shared" si="30"/>
        <v/>
      </c>
      <c r="R91" s="104"/>
      <c r="S91" s="139"/>
      <c r="T91" s="53" t="str">
        <f t="shared" si="38"/>
        <v/>
      </c>
      <c r="U91" s="104"/>
      <c r="V91" s="103"/>
      <c r="W91" s="53" t="str">
        <f t="shared" si="39"/>
        <v/>
      </c>
      <c r="X91" s="104"/>
      <c r="Y91" s="139"/>
      <c r="Z91" s="53" t="str">
        <f t="shared" si="40"/>
        <v/>
      </c>
      <c r="AA91" s="137"/>
      <c r="AB91" s="178" t="str">
        <f t="shared" si="41"/>
        <v>　　</v>
      </c>
      <c r="AC91" s="51"/>
      <c r="AD91" s="51"/>
      <c r="AE91" s="51"/>
      <c r="AF91" s="51"/>
      <c r="AG91" s="51"/>
      <c r="AH91" s="51"/>
      <c r="AI91" s="57"/>
      <c r="AJ91" s="57"/>
      <c r="AK91" s="59"/>
      <c r="AL91" s="58"/>
      <c r="AM91" s="96" t="e">
        <f>VLOOKUP(1+AM89,$C$10:$C$97,1,FALSE)</f>
        <v>#N/A</v>
      </c>
      <c r="AN91" s="96" t="e">
        <f>IF(ISERROR(AM91),VLOOKUP(1+AN89,$D$10:$D$97,1,FALSE),0)</f>
        <v>#N/A</v>
      </c>
      <c r="AO91" s="96">
        <v>34</v>
      </c>
      <c r="AP91" s="311" t="e">
        <f>IF(ISERROR($AM91),VLOOKUP(AN91,Entf,3,FALSE),VLOOKUP(AM91,Entm,4,FALSE))</f>
        <v>#N/A</v>
      </c>
      <c r="AQ91" s="312"/>
      <c r="AR91" s="311" t="e">
        <f>IF(ISERROR($AM91),VLOOKUP($AP91,Entf,5,FALSE),VLOOKUP($AP91,Entm,6,FALSE))</f>
        <v>#N/A</v>
      </c>
      <c r="AS91" s="315"/>
      <c r="AT91" s="312"/>
      <c r="AU91" s="311" t="e">
        <f>IF(ISERROR($AM91),VLOOKUP($AP91,Entf,6,FALSE),VLOOKUP($AP91,Entm,7,FALSE))</f>
        <v>#N/A</v>
      </c>
      <c r="AV91" s="315"/>
      <c r="AW91" s="315"/>
      <c r="AX91" s="315"/>
      <c r="AY91" s="315"/>
      <c r="AZ91" s="312"/>
      <c r="BA91" s="311" t="str">
        <f>IF(ISERROR(AM91),IF(ISERROR(AN91),"","女"),"男")</f>
        <v/>
      </c>
      <c r="BB91" s="312"/>
      <c r="BC91" s="305"/>
      <c r="BD91" s="306"/>
      <c r="BE91" s="306"/>
      <c r="BF91" s="307"/>
      <c r="BG91" s="308" t="e">
        <f>IF(ISERROR($AM91),VLOOKUP($AP91,Entf,10,FALSE),VLOOKUP($AP91,Entm,11,FALSE))</f>
        <v>#N/A</v>
      </c>
      <c r="BH91" s="309"/>
      <c r="BI91" s="309"/>
      <c r="BJ91" s="309"/>
      <c r="BK91" s="310"/>
      <c r="BL91" s="308" t="e">
        <f>IF(ISERROR($AM91),VLOOKUP($AP91,Entf,13,FALSE),VLOOKUP($AP91,Entm,14,FALSE))</f>
        <v>#N/A</v>
      </c>
      <c r="BM91" s="309"/>
      <c r="BN91" s="309"/>
      <c r="BO91" s="309"/>
      <c r="BP91" s="310"/>
      <c r="BQ91" s="308" t="e">
        <f>IF(ISERROR($AM91),VLOOKUP($AP91,Entf,16,FALSE),VLOOKUP($AP91,Entm,17,FALSE))</f>
        <v>#N/A</v>
      </c>
      <c r="BR91" s="309"/>
      <c r="BS91" s="309"/>
      <c r="BT91" s="309"/>
      <c r="BU91" s="310"/>
      <c r="BV91" s="290" t="e">
        <f>IF(ISERROR($AM91),VLOOKUP($AP91,Entf,19,FALSE),VLOOKUP($AP91,Entm,20,FALSE))</f>
        <v>#N/A</v>
      </c>
      <c r="BW91" s="291"/>
      <c r="BX91" s="291"/>
      <c r="BY91" s="292"/>
      <c r="BZ91" s="290" t="e">
        <f>IF(ISERROR($AM91),VLOOKUP($AP91,Entf,22,FALSE),VLOOKUP($AP91,Entm,23,FALSE))</f>
        <v>#N/A</v>
      </c>
      <c r="CA91" s="291"/>
      <c r="CB91" s="291"/>
      <c r="CC91" s="292"/>
      <c r="CF91" s="86"/>
      <c r="CG91" s="86"/>
      <c r="CH91" s="86"/>
      <c r="CI91" s="86"/>
      <c r="CK91"/>
      <c r="CL91"/>
      <c r="CM91"/>
      <c r="CN91"/>
    </row>
    <row r="92" spans="1:92" ht="13.5" customHeight="1" x14ac:dyDescent="0.2">
      <c r="A92" s="65" t="str">
        <f t="shared" si="42"/>
        <v/>
      </c>
      <c r="B92" s="65" t="str">
        <f t="shared" si="43"/>
        <v/>
      </c>
      <c r="C92" s="65" t="str">
        <f t="shared" si="26"/>
        <v/>
      </c>
      <c r="D92" s="74" t="str">
        <f t="shared" si="27"/>
        <v/>
      </c>
      <c r="E92" s="91">
        <f t="shared" si="28"/>
        <v>88</v>
      </c>
      <c r="F92" s="99">
        <f t="shared" si="44"/>
        <v>0</v>
      </c>
      <c r="G92" s="101"/>
      <c r="H92" s="102"/>
      <c r="I92" s="66">
        <f t="shared" si="34"/>
        <v>0</v>
      </c>
      <c r="J92" s="72">
        <f t="shared" si="35"/>
        <v>0</v>
      </c>
      <c r="K92" s="49">
        <f t="shared" si="36"/>
        <v>0</v>
      </c>
      <c r="L92" s="50">
        <f t="shared" si="37"/>
        <v>0</v>
      </c>
      <c r="M92" s="139"/>
      <c r="N92" s="53" t="str">
        <f t="shared" si="29"/>
        <v/>
      </c>
      <c r="O92" s="104"/>
      <c r="P92" s="139"/>
      <c r="Q92" s="53" t="str">
        <f t="shared" si="30"/>
        <v/>
      </c>
      <c r="R92" s="104"/>
      <c r="S92" s="139"/>
      <c r="T92" s="53" t="str">
        <f t="shared" si="38"/>
        <v/>
      </c>
      <c r="U92" s="104"/>
      <c r="V92" s="103"/>
      <c r="W92" s="53" t="str">
        <f t="shared" si="39"/>
        <v/>
      </c>
      <c r="X92" s="104"/>
      <c r="Y92" s="139"/>
      <c r="Z92" s="53" t="str">
        <f t="shared" si="40"/>
        <v/>
      </c>
      <c r="AA92" s="137"/>
      <c r="AB92" s="178" t="str">
        <f t="shared" si="41"/>
        <v>　　</v>
      </c>
      <c r="AC92" s="51"/>
      <c r="AD92" s="51"/>
      <c r="AE92" s="51"/>
      <c r="AF92" s="51"/>
      <c r="AG92" s="51"/>
      <c r="AH92" s="51"/>
      <c r="AI92" s="57"/>
      <c r="AJ92" s="57"/>
      <c r="AK92" s="59"/>
      <c r="AL92" s="58"/>
      <c r="AP92" s="313"/>
      <c r="AQ92" s="314"/>
      <c r="AR92" s="313"/>
      <c r="AS92" s="316"/>
      <c r="AT92" s="314"/>
      <c r="AU92" s="293" t="e">
        <f>IF(ISERROR($AM91),VLOOKUP($AP91,Entf,7,FALSE),VLOOKUP($AP91,Entm,8,FALSE))</f>
        <v>#N/A</v>
      </c>
      <c r="AV92" s="294"/>
      <c r="AW92" s="294"/>
      <c r="AX92" s="294"/>
      <c r="AY92" s="294"/>
      <c r="AZ92" s="295"/>
      <c r="BA92" s="313"/>
      <c r="BB92" s="314"/>
      <c r="BC92" s="296" t="e">
        <f>IF(ISERROR($AM91),VLOOKUP($AP91,Entf,9,FALSE),VLOOKUP($AP91,Entm,10,FALSE))</f>
        <v>#N/A</v>
      </c>
      <c r="BD92" s="297"/>
      <c r="BE92" s="297"/>
      <c r="BF92" s="298"/>
      <c r="BG92" s="299" t="e">
        <f>IF(ISERROR($AM91),VLOOKUP($AP91,Entf,12,FALSE),VLOOKUP($AP91,Entm,13,FALSE))</f>
        <v>#N/A</v>
      </c>
      <c r="BH92" s="300"/>
      <c r="BI92" s="300"/>
      <c r="BJ92" s="300"/>
      <c r="BK92" s="301"/>
      <c r="BL92" s="299" t="e">
        <f>IF(ISERROR($AM91),VLOOKUP($AP91,Entf,15,FALSE),VLOOKUP($AP91,Entm,16,FALSE))</f>
        <v>#N/A</v>
      </c>
      <c r="BM92" s="300"/>
      <c r="BN92" s="300"/>
      <c r="BO92" s="300"/>
      <c r="BP92" s="301"/>
      <c r="BQ92" s="299" t="e">
        <f>IF(ISERROR($AM91),VLOOKUP($AP91,Entf,18,FALSE),VLOOKUP($AP91,Entm,19,FALSE))</f>
        <v>#N/A</v>
      </c>
      <c r="BR92" s="300"/>
      <c r="BS92" s="300"/>
      <c r="BT92" s="300"/>
      <c r="BU92" s="301"/>
      <c r="BV92" s="302" t="e">
        <f>IF(ISERROR($AM91),VLOOKUP($AP91,Entf,21,FALSE),VLOOKUP($AP91,Entm,22,FALSE))</f>
        <v>#N/A</v>
      </c>
      <c r="BW92" s="303"/>
      <c r="BX92" s="303"/>
      <c r="BY92" s="304"/>
      <c r="BZ92" s="302" t="e">
        <f>IF(ISERROR($AM91),VLOOKUP($AP91,Entf,24,FALSE),VLOOKUP($AP91,Entm,25,FALSE))</f>
        <v>#N/A</v>
      </c>
      <c r="CA92" s="303"/>
      <c r="CB92" s="303"/>
      <c r="CC92" s="304"/>
      <c r="CF92" s="86"/>
      <c r="CG92" s="86"/>
      <c r="CH92" s="86"/>
      <c r="CI92" s="86"/>
      <c r="CK92"/>
      <c r="CL92"/>
      <c r="CM92"/>
      <c r="CN92"/>
    </row>
    <row r="93" spans="1:92" ht="13.5" customHeight="1" x14ac:dyDescent="0.2">
      <c r="A93" s="65" t="str">
        <f t="shared" si="42"/>
        <v/>
      </c>
      <c r="B93" s="65" t="str">
        <f t="shared" si="43"/>
        <v/>
      </c>
      <c r="C93" s="65" t="str">
        <f t="shared" si="26"/>
        <v/>
      </c>
      <c r="D93" s="74" t="str">
        <f t="shared" si="27"/>
        <v/>
      </c>
      <c r="E93" s="91">
        <f t="shared" si="28"/>
        <v>88</v>
      </c>
      <c r="F93" s="99">
        <f t="shared" si="44"/>
        <v>0</v>
      </c>
      <c r="G93" s="101"/>
      <c r="H93" s="102"/>
      <c r="I93" s="66">
        <f t="shared" si="34"/>
        <v>0</v>
      </c>
      <c r="J93" s="72">
        <f t="shared" si="35"/>
        <v>0</v>
      </c>
      <c r="K93" s="49">
        <f t="shared" si="36"/>
        <v>0</v>
      </c>
      <c r="L93" s="50">
        <f t="shared" si="37"/>
        <v>0</v>
      </c>
      <c r="M93" s="139"/>
      <c r="N93" s="53" t="str">
        <f t="shared" si="29"/>
        <v/>
      </c>
      <c r="O93" s="104"/>
      <c r="P93" s="139"/>
      <c r="Q93" s="53" t="str">
        <f t="shared" si="30"/>
        <v/>
      </c>
      <c r="R93" s="104"/>
      <c r="S93" s="139"/>
      <c r="T93" s="53" t="str">
        <f t="shared" si="38"/>
        <v/>
      </c>
      <c r="U93" s="104"/>
      <c r="V93" s="103"/>
      <c r="W93" s="53" t="str">
        <f t="shared" si="39"/>
        <v/>
      </c>
      <c r="X93" s="104"/>
      <c r="Y93" s="139"/>
      <c r="Z93" s="53" t="str">
        <f t="shared" si="40"/>
        <v/>
      </c>
      <c r="AA93" s="137"/>
      <c r="AB93" s="178" t="str">
        <f t="shared" si="41"/>
        <v>　　</v>
      </c>
      <c r="AC93" s="51"/>
      <c r="AD93" s="51"/>
      <c r="AE93" s="51"/>
      <c r="AF93" s="51"/>
      <c r="AG93" s="51"/>
      <c r="AH93" s="51"/>
      <c r="AI93" s="57"/>
      <c r="AJ93" s="57"/>
      <c r="AK93" s="59"/>
      <c r="AL93" s="58"/>
      <c r="AM93" s="96" t="e">
        <f>VLOOKUP(1+AM91,$C$10:$C$97,1,FALSE)</f>
        <v>#N/A</v>
      </c>
      <c r="AN93" s="96" t="e">
        <f>IF(ISERROR(AM93),VLOOKUP(1+AN91,$D$10:$D$97,1,FALSE),0)</f>
        <v>#N/A</v>
      </c>
      <c r="AO93" s="96">
        <v>35</v>
      </c>
      <c r="AP93" s="311" t="e">
        <f>IF(ISERROR($AM93),VLOOKUP(AN93,Entf,3,FALSE),VLOOKUP(AM93,Entm,4,FALSE))</f>
        <v>#N/A</v>
      </c>
      <c r="AQ93" s="312"/>
      <c r="AR93" s="311" t="e">
        <f>IF(ISERROR($AM93),VLOOKUP($AP93,Entf,5,FALSE),VLOOKUP($AP93,Entm,6,FALSE))</f>
        <v>#N/A</v>
      </c>
      <c r="AS93" s="315"/>
      <c r="AT93" s="312"/>
      <c r="AU93" s="311" t="e">
        <f>IF(ISERROR($AM93),VLOOKUP($AP93,Entf,6,FALSE),VLOOKUP($AP93,Entm,7,FALSE))</f>
        <v>#N/A</v>
      </c>
      <c r="AV93" s="315"/>
      <c r="AW93" s="315"/>
      <c r="AX93" s="315"/>
      <c r="AY93" s="315"/>
      <c r="AZ93" s="312"/>
      <c r="BA93" s="311" t="str">
        <f>IF(ISERROR(AM93),IF(ISERROR(AN93),"","女"),"男")</f>
        <v/>
      </c>
      <c r="BB93" s="312"/>
      <c r="BC93" s="305"/>
      <c r="BD93" s="306"/>
      <c r="BE93" s="306"/>
      <c r="BF93" s="307"/>
      <c r="BG93" s="308" t="e">
        <f>IF(ISERROR($AM93),VLOOKUP($AP93,Entf,10,FALSE),VLOOKUP($AP93,Entm,11,FALSE))</f>
        <v>#N/A</v>
      </c>
      <c r="BH93" s="309"/>
      <c r="BI93" s="309"/>
      <c r="BJ93" s="309"/>
      <c r="BK93" s="310"/>
      <c r="BL93" s="308" t="e">
        <f>IF(ISERROR($AM93),VLOOKUP($AP93,Entf,13,FALSE),VLOOKUP($AP93,Entm,14,FALSE))</f>
        <v>#N/A</v>
      </c>
      <c r="BM93" s="309"/>
      <c r="BN93" s="309"/>
      <c r="BO93" s="309"/>
      <c r="BP93" s="310"/>
      <c r="BQ93" s="308" t="e">
        <f>IF(ISERROR($AM93),VLOOKUP($AP93,Entf,16,FALSE),VLOOKUP($AP93,Entm,17,FALSE))</f>
        <v>#N/A</v>
      </c>
      <c r="BR93" s="309"/>
      <c r="BS93" s="309"/>
      <c r="BT93" s="309"/>
      <c r="BU93" s="310"/>
      <c r="BV93" s="290" t="e">
        <f>IF(ISERROR($AM93),VLOOKUP($AP93,Entf,19,FALSE),VLOOKUP($AP93,Entm,20,FALSE))</f>
        <v>#N/A</v>
      </c>
      <c r="BW93" s="291"/>
      <c r="BX93" s="291"/>
      <c r="BY93" s="292"/>
      <c r="BZ93" s="290" t="e">
        <f>IF(ISERROR($AM93),VLOOKUP($AP93,Entf,22,FALSE),VLOOKUP($AP93,Entm,23,FALSE))</f>
        <v>#N/A</v>
      </c>
      <c r="CA93" s="291"/>
      <c r="CB93" s="291"/>
      <c r="CC93" s="292"/>
      <c r="CF93" s="86"/>
      <c r="CG93" s="86"/>
      <c r="CH93" s="86"/>
      <c r="CI93" s="86"/>
      <c r="CK93"/>
      <c r="CL93"/>
      <c r="CM93"/>
      <c r="CN93"/>
    </row>
    <row r="94" spans="1:92" ht="13.5" customHeight="1" x14ac:dyDescent="0.2">
      <c r="A94" s="65" t="str">
        <f t="shared" si="42"/>
        <v/>
      </c>
      <c r="B94" s="65" t="str">
        <f t="shared" si="43"/>
        <v/>
      </c>
      <c r="C94" s="65" t="str">
        <f t="shared" si="26"/>
        <v/>
      </c>
      <c r="D94" s="74" t="str">
        <f t="shared" si="27"/>
        <v/>
      </c>
      <c r="E94" s="91">
        <f t="shared" si="28"/>
        <v>88</v>
      </c>
      <c r="F94" s="99">
        <f t="shared" si="44"/>
        <v>0</v>
      </c>
      <c r="G94" s="101"/>
      <c r="H94" s="102"/>
      <c r="I94" s="66">
        <f t="shared" si="34"/>
        <v>0</v>
      </c>
      <c r="J94" s="72">
        <f t="shared" si="35"/>
        <v>0</v>
      </c>
      <c r="K94" s="49">
        <f t="shared" si="36"/>
        <v>0</v>
      </c>
      <c r="L94" s="50">
        <f t="shared" si="37"/>
        <v>0</v>
      </c>
      <c r="M94" s="139"/>
      <c r="N94" s="53" t="str">
        <f t="shared" si="29"/>
        <v/>
      </c>
      <c r="O94" s="104"/>
      <c r="P94" s="139"/>
      <c r="Q94" s="53" t="str">
        <f t="shared" si="30"/>
        <v/>
      </c>
      <c r="R94" s="104"/>
      <c r="S94" s="139"/>
      <c r="T94" s="53" t="str">
        <f t="shared" si="38"/>
        <v/>
      </c>
      <c r="U94" s="104"/>
      <c r="V94" s="103"/>
      <c r="W94" s="53" t="str">
        <f t="shared" si="39"/>
        <v/>
      </c>
      <c r="X94" s="104"/>
      <c r="Y94" s="139"/>
      <c r="Z94" s="53" t="str">
        <f t="shared" si="40"/>
        <v/>
      </c>
      <c r="AA94" s="137"/>
      <c r="AB94" s="178" t="str">
        <f t="shared" si="41"/>
        <v>　　</v>
      </c>
      <c r="AC94" s="51"/>
      <c r="AD94" s="51"/>
      <c r="AE94" s="51"/>
      <c r="AF94" s="51"/>
      <c r="AG94" s="51"/>
      <c r="AH94" s="51"/>
      <c r="AI94" s="57"/>
      <c r="AJ94" s="57"/>
      <c r="AK94" s="59"/>
      <c r="AL94" s="58"/>
      <c r="AP94" s="313"/>
      <c r="AQ94" s="314"/>
      <c r="AR94" s="313"/>
      <c r="AS94" s="316"/>
      <c r="AT94" s="314"/>
      <c r="AU94" s="293" t="e">
        <f>IF(ISERROR($AM93),VLOOKUP($AP93,Entf,7,FALSE),VLOOKUP($AP93,Entm,8,FALSE))</f>
        <v>#N/A</v>
      </c>
      <c r="AV94" s="294"/>
      <c r="AW94" s="294"/>
      <c r="AX94" s="294"/>
      <c r="AY94" s="294"/>
      <c r="AZ94" s="295"/>
      <c r="BA94" s="313"/>
      <c r="BB94" s="314"/>
      <c r="BC94" s="296" t="e">
        <f>IF(ISERROR($AM93),VLOOKUP($AP93,Entf,9,FALSE),VLOOKUP($AP93,Entm,10,FALSE))</f>
        <v>#N/A</v>
      </c>
      <c r="BD94" s="297"/>
      <c r="BE94" s="297"/>
      <c r="BF94" s="298"/>
      <c r="BG94" s="299" t="e">
        <f>IF(ISERROR($AM93),VLOOKUP($AP93,Entf,12,FALSE),VLOOKUP($AP93,Entm,13,FALSE))</f>
        <v>#N/A</v>
      </c>
      <c r="BH94" s="300"/>
      <c r="BI94" s="300"/>
      <c r="BJ94" s="300"/>
      <c r="BK94" s="301"/>
      <c r="BL94" s="299" t="e">
        <f>IF(ISERROR($AM93),VLOOKUP($AP93,Entf,15,FALSE),VLOOKUP($AP93,Entm,16,FALSE))</f>
        <v>#N/A</v>
      </c>
      <c r="BM94" s="300"/>
      <c r="BN94" s="300"/>
      <c r="BO94" s="300"/>
      <c r="BP94" s="301"/>
      <c r="BQ94" s="299" t="e">
        <f>IF(ISERROR($AM93),VLOOKUP($AP93,Entf,18,FALSE),VLOOKUP($AP93,Entm,19,FALSE))</f>
        <v>#N/A</v>
      </c>
      <c r="BR94" s="300"/>
      <c r="BS94" s="300"/>
      <c r="BT94" s="300"/>
      <c r="BU94" s="301"/>
      <c r="BV94" s="302" t="e">
        <f>IF(ISERROR($AM93),VLOOKUP($AP93,Entf,21,FALSE),VLOOKUP($AP93,Entm,22,FALSE))</f>
        <v>#N/A</v>
      </c>
      <c r="BW94" s="303"/>
      <c r="BX94" s="303"/>
      <c r="BY94" s="304"/>
      <c r="BZ94" s="302" t="e">
        <f>IF(ISERROR($AM93),VLOOKUP($AP93,Entf,24,FALSE),VLOOKUP($AP93,Entm,25,FALSE))</f>
        <v>#N/A</v>
      </c>
      <c r="CA94" s="303"/>
      <c r="CB94" s="303"/>
      <c r="CC94" s="304"/>
      <c r="CF94" s="86"/>
      <c r="CG94" s="86"/>
      <c r="CH94" s="86"/>
      <c r="CI94" s="86"/>
      <c r="CK94"/>
      <c r="CL94"/>
      <c r="CM94"/>
      <c r="CN94"/>
    </row>
    <row r="95" spans="1:92" ht="13.5" customHeight="1" x14ac:dyDescent="0.2">
      <c r="A95" s="65" t="str">
        <f t="shared" si="42"/>
        <v/>
      </c>
      <c r="B95" s="65" t="str">
        <f t="shared" si="43"/>
        <v/>
      </c>
      <c r="C95" s="65" t="str">
        <f t="shared" si="26"/>
        <v/>
      </c>
      <c r="D95" s="74" t="str">
        <f t="shared" si="27"/>
        <v/>
      </c>
      <c r="E95" s="91">
        <f t="shared" si="28"/>
        <v>88</v>
      </c>
      <c r="F95" s="99">
        <f t="shared" si="44"/>
        <v>0</v>
      </c>
      <c r="G95" s="101"/>
      <c r="H95" s="102"/>
      <c r="I95" s="66">
        <f t="shared" si="34"/>
        <v>0</v>
      </c>
      <c r="J95" s="72">
        <f t="shared" si="35"/>
        <v>0</v>
      </c>
      <c r="K95" s="49">
        <f t="shared" si="36"/>
        <v>0</v>
      </c>
      <c r="L95" s="50">
        <f t="shared" si="37"/>
        <v>0</v>
      </c>
      <c r="M95" s="139"/>
      <c r="N95" s="53" t="str">
        <f t="shared" si="29"/>
        <v/>
      </c>
      <c r="O95" s="104"/>
      <c r="P95" s="139"/>
      <c r="Q95" s="53" t="str">
        <f t="shared" si="30"/>
        <v/>
      </c>
      <c r="R95" s="104"/>
      <c r="S95" s="139"/>
      <c r="T95" s="53" t="str">
        <f t="shared" si="38"/>
        <v/>
      </c>
      <c r="U95" s="104"/>
      <c r="V95" s="103"/>
      <c r="W95" s="53" t="str">
        <f t="shared" si="39"/>
        <v/>
      </c>
      <c r="X95" s="104"/>
      <c r="Y95" s="139"/>
      <c r="Z95" s="53" t="str">
        <f t="shared" si="40"/>
        <v/>
      </c>
      <c r="AA95" s="137"/>
      <c r="AB95" s="178" t="str">
        <f t="shared" si="41"/>
        <v>　　</v>
      </c>
      <c r="AC95" s="51"/>
      <c r="AD95" s="51"/>
      <c r="AE95" s="51"/>
      <c r="AF95" s="51"/>
      <c r="AG95" s="51"/>
      <c r="AH95" s="51"/>
      <c r="AI95" s="57"/>
      <c r="AJ95" s="57"/>
      <c r="AK95" s="59"/>
      <c r="AL95" s="58"/>
      <c r="AM95" s="96" t="e">
        <f>VLOOKUP(1+AM93,$C$10:$C$97,1,FALSE)</f>
        <v>#N/A</v>
      </c>
      <c r="AN95" s="96" t="e">
        <f>IF(ISERROR(AM95),VLOOKUP(1+AN93,$D$10:$D$97,1,FALSE),0)</f>
        <v>#N/A</v>
      </c>
      <c r="AO95" s="96">
        <v>36</v>
      </c>
      <c r="AP95" s="311" t="e">
        <f>IF(ISERROR($AM95),VLOOKUP(AN95,Entf,3,FALSE),VLOOKUP(AM95,Entm,4,FALSE))</f>
        <v>#N/A</v>
      </c>
      <c r="AQ95" s="312"/>
      <c r="AR95" s="311" t="e">
        <f>IF(ISERROR($AM95),VLOOKUP($AP95,Entf,5,FALSE),VLOOKUP($AP95,Entm,6,FALSE))</f>
        <v>#N/A</v>
      </c>
      <c r="AS95" s="315"/>
      <c r="AT95" s="312"/>
      <c r="AU95" s="290" t="e">
        <f>IF(ISERROR($AM95),VLOOKUP($AP95,Entf,6,FALSE),VLOOKUP($AP95,Entm,7,FALSE))</f>
        <v>#N/A</v>
      </c>
      <c r="AV95" s="291"/>
      <c r="AW95" s="291"/>
      <c r="AX95" s="291"/>
      <c r="AY95" s="291"/>
      <c r="AZ95" s="292"/>
      <c r="BA95" s="311" t="str">
        <f>IF(ISERROR(AM95),IF(ISERROR(AN95),"","女"),"男")</f>
        <v/>
      </c>
      <c r="BB95" s="312"/>
      <c r="BC95" s="305"/>
      <c r="BD95" s="306"/>
      <c r="BE95" s="306"/>
      <c r="BF95" s="307"/>
      <c r="BG95" s="308" t="e">
        <f>IF(ISERROR($AM95),VLOOKUP($AP95,Entf,10,FALSE),VLOOKUP($AP95,Entm,11,FALSE))</f>
        <v>#N/A</v>
      </c>
      <c r="BH95" s="309"/>
      <c r="BI95" s="309"/>
      <c r="BJ95" s="309"/>
      <c r="BK95" s="310"/>
      <c r="BL95" s="308" t="e">
        <f>IF(ISERROR($AM95),VLOOKUP($AP95,Entf,13,FALSE),VLOOKUP($AP95,Entm,14,FALSE))</f>
        <v>#N/A</v>
      </c>
      <c r="BM95" s="309"/>
      <c r="BN95" s="309"/>
      <c r="BO95" s="309"/>
      <c r="BP95" s="310"/>
      <c r="BQ95" s="308" t="e">
        <f>IF(ISERROR($AM95),VLOOKUP($AP95,Entf,16,FALSE),VLOOKUP($AP95,Entm,17,FALSE))</f>
        <v>#N/A</v>
      </c>
      <c r="BR95" s="309"/>
      <c r="BS95" s="309"/>
      <c r="BT95" s="309"/>
      <c r="BU95" s="310"/>
      <c r="BV95" s="290" t="e">
        <f>IF(ISERROR($AM95),VLOOKUP($AP95,Entf,19,FALSE),VLOOKUP($AP95,Entm,20,FALSE))</f>
        <v>#N/A</v>
      </c>
      <c r="BW95" s="291"/>
      <c r="BX95" s="291"/>
      <c r="BY95" s="292"/>
      <c r="BZ95" s="290" t="e">
        <f>IF(ISERROR($AM95),VLOOKUP($AP95,Entf,22,FALSE),VLOOKUP($AP95,Entm,23,FALSE))</f>
        <v>#N/A</v>
      </c>
      <c r="CA95" s="291"/>
      <c r="CB95" s="291"/>
      <c r="CC95" s="292"/>
      <c r="CF95" s="86"/>
      <c r="CG95" s="86"/>
      <c r="CH95" s="86"/>
      <c r="CI95" s="86"/>
      <c r="CK95"/>
      <c r="CL95"/>
      <c r="CM95"/>
      <c r="CN95"/>
    </row>
    <row r="96" spans="1:92" ht="13.5" customHeight="1" x14ac:dyDescent="0.2">
      <c r="A96" s="65" t="str">
        <f t="shared" si="42"/>
        <v/>
      </c>
      <c r="B96" s="65" t="str">
        <f t="shared" si="43"/>
        <v/>
      </c>
      <c r="C96" s="65" t="str">
        <f t="shared" si="26"/>
        <v/>
      </c>
      <c r="D96" s="74" t="str">
        <f t="shared" si="27"/>
        <v/>
      </c>
      <c r="E96" s="91">
        <f t="shared" si="28"/>
        <v>88</v>
      </c>
      <c r="F96" s="99">
        <f t="shared" si="44"/>
        <v>0</v>
      </c>
      <c r="G96" s="101"/>
      <c r="H96" s="102"/>
      <c r="I96" s="66">
        <f t="shared" si="34"/>
        <v>0</v>
      </c>
      <c r="J96" s="72">
        <f t="shared" si="35"/>
        <v>0</v>
      </c>
      <c r="K96" s="49">
        <f t="shared" si="36"/>
        <v>0</v>
      </c>
      <c r="L96" s="50">
        <f t="shared" si="37"/>
        <v>0</v>
      </c>
      <c r="M96" s="139"/>
      <c r="N96" s="53" t="str">
        <f t="shared" si="29"/>
        <v/>
      </c>
      <c r="O96" s="104"/>
      <c r="P96" s="139"/>
      <c r="Q96" s="53" t="str">
        <f t="shared" si="30"/>
        <v/>
      </c>
      <c r="R96" s="104"/>
      <c r="S96" s="139"/>
      <c r="T96" s="53" t="str">
        <f t="shared" si="38"/>
        <v/>
      </c>
      <c r="U96" s="104"/>
      <c r="V96" s="103"/>
      <c r="W96" s="53" t="str">
        <f t="shared" si="39"/>
        <v/>
      </c>
      <c r="X96" s="104"/>
      <c r="Y96" s="139"/>
      <c r="Z96" s="53" t="str">
        <f t="shared" si="40"/>
        <v/>
      </c>
      <c r="AA96" s="137"/>
      <c r="AB96" s="178" t="str">
        <f t="shared" si="41"/>
        <v>　　</v>
      </c>
      <c r="AC96" s="51"/>
      <c r="AD96" s="51"/>
      <c r="AE96" s="51"/>
      <c r="AF96" s="51"/>
      <c r="AG96" s="51"/>
      <c r="AH96" s="51"/>
      <c r="AI96" s="57"/>
      <c r="AJ96" s="57"/>
      <c r="AK96" s="59"/>
      <c r="AL96" s="58"/>
      <c r="AP96" s="313"/>
      <c r="AQ96" s="314"/>
      <c r="AR96" s="313"/>
      <c r="AS96" s="316"/>
      <c r="AT96" s="314"/>
      <c r="AU96" s="293" t="e">
        <f>IF(ISERROR($AM95),VLOOKUP($AP95,Entf,7,FALSE),VLOOKUP($AP95,Entm,8,FALSE))</f>
        <v>#N/A</v>
      </c>
      <c r="AV96" s="294"/>
      <c r="AW96" s="294"/>
      <c r="AX96" s="294"/>
      <c r="AY96" s="294"/>
      <c r="AZ96" s="295"/>
      <c r="BA96" s="313"/>
      <c r="BB96" s="314"/>
      <c r="BC96" s="296" t="e">
        <f>IF(ISERROR($AM95),VLOOKUP($AP95,Entf,9,FALSE),VLOOKUP($AP95,Entm,10,FALSE))</f>
        <v>#N/A</v>
      </c>
      <c r="BD96" s="297"/>
      <c r="BE96" s="297"/>
      <c r="BF96" s="298"/>
      <c r="BG96" s="299" t="e">
        <f>IF(ISERROR($AM95),VLOOKUP($AP95,Entf,12,FALSE),VLOOKUP($AP95,Entm,13,FALSE))</f>
        <v>#N/A</v>
      </c>
      <c r="BH96" s="300"/>
      <c r="BI96" s="300"/>
      <c r="BJ96" s="300"/>
      <c r="BK96" s="301"/>
      <c r="BL96" s="299" t="e">
        <f>IF(ISERROR($AM95),VLOOKUP($AP95,Entf,15,FALSE),VLOOKUP($AP95,Entm,16,FALSE))</f>
        <v>#N/A</v>
      </c>
      <c r="BM96" s="300"/>
      <c r="BN96" s="300"/>
      <c r="BO96" s="300"/>
      <c r="BP96" s="301"/>
      <c r="BQ96" s="299" t="e">
        <f>IF(ISERROR($AM95),VLOOKUP($AP95,Entf,18,FALSE),VLOOKUP($AP95,Entm,19,FALSE))</f>
        <v>#N/A</v>
      </c>
      <c r="BR96" s="300"/>
      <c r="BS96" s="300"/>
      <c r="BT96" s="300"/>
      <c r="BU96" s="301"/>
      <c r="BV96" s="302" t="e">
        <f>IF(ISERROR($AM95),VLOOKUP($AP95,Entf,21,FALSE),VLOOKUP($AP95,Entm,22,FALSE))</f>
        <v>#N/A</v>
      </c>
      <c r="BW96" s="303"/>
      <c r="BX96" s="303"/>
      <c r="BY96" s="304"/>
      <c r="BZ96" s="302" t="e">
        <f>IF(ISERROR($AM95),VLOOKUP($AP95,Entf,24,FALSE),VLOOKUP($AP95,Entm,25,FALSE))</f>
        <v>#N/A</v>
      </c>
      <c r="CA96" s="303"/>
      <c r="CB96" s="303"/>
      <c r="CC96" s="304"/>
      <c r="CF96" s="86"/>
      <c r="CG96" s="86"/>
      <c r="CH96" s="86"/>
      <c r="CI96" s="86"/>
      <c r="CK96"/>
      <c r="CL96"/>
      <c r="CM96"/>
      <c r="CN96"/>
    </row>
    <row r="97" spans="1:92" ht="13.5" customHeight="1" thickBot="1" x14ac:dyDescent="0.25">
      <c r="A97" s="199" t="str">
        <f t="shared" si="42"/>
        <v/>
      </c>
      <c r="B97" s="199" t="str">
        <f t="shared" si="43"/>
        <v/>
      </c>
      <c r="C97" s="199" t="str">
        <f t="shared" si="26"/>
        <v/>
      </c>
      <c r="D97" s="200" t="str">
        <f t="shared" si="27"/>
        <v/>
      </c>
      <c r="E97" s="213">
        <f t="shared" si="28"/>
        <v>88</v>
      </c>
      <c r="F97" s="100">
        <f t="shared" si="44"/>
        <v>0</v>
      </c>
      <c r="G97" s="201"/>
      <c r="H97" s="202"/>
      <c r="I97" s="203">
        <f t="shared" si="34"/>
        <v>0</v>
      </c>
      <c r="J97" s="204">
        <f t="shared" si="35"/>
        <v>0</v>
      </c>
      <c r="K97" s="205">
        <f t="shared" si="36"/>
        <v>0</v>
      </c>
      <c r="L97" s="206">
        <f t="shared" si="37"/>
        <v>0</v>
      </c>
      <c r="M97" s="207"/>
      <c r="N97" s="53" t="str">
        <f t="shared" si="29"/>
        <v/>
      </c>
      <c r="O97" s="209"/>
      <c r="P97" s="207"/>
      <c r="Q97" s="53" t="str">
        <f t="shared" si="30"/>
        <v/>
      </c>
      <c r="R97" s="209"/>
      <c r="S97" s="207"/>
      <c r="T97" s="208" t="str">
        <f t="shared" si="38"/>
        <v/>
      </c>
      <c r="U97" s="209"/>
      <c r="V97" s="210"/>
      <c r="W97" s="208" t="str">
        <f t="shared" si="39"/>
        <v/>
      </c>
      <c r="X97" s="209"/>
      <c r="Y97" s="226"/>
      <c r="Z97" s="208" t="str">
        <f t="shared" si="40"/>
        <v/>
      </c>
      <c r="AA97" s="211"/>
      <c r="AB97" s="212" t="str">
        <f t="shared" si="41"/>
        <v>　　</v>
      </c>
      <c r="AC97" s="51"/>
      <c r="AD97" s="51"/>
      <c r="AE97" s="51"/>
      <c r="AF97" s="51"/>
      <c r="AG97" s="51"/>
      <c r="AH97" s="51"/>
      <c r="AI97" s="57"/>
      <c r="AJ97" s="57"/>
      <c r="AK97" s="59"/>
      <c r="AL97" s="58"/>
      <c r="AM97" s="96" t="e">
        <f>VLOOKUP(1+AM95,$C$10:$C$97,1,FALSE)</f>
        <v>#N/A</v>
      </c>
      <c r="AN97" s="96" t="e">
        <f>IF(ISERROR(AM97),VLOOKUP(1+AN95,$D$10:$D$97,1,FALSE),0)</f>
        <v>#N/A</v>
      </c>
      <c r="AO97" s="96">
        <v>37</v>
      </c>
      <c r="AP97" s="311" t="e">
        <f>IF(ISERROR($AM97),VLOOKUP(AN97,Entf,3,FALSE),VLOOKUP(AM97,Entm,4,FALSE))</f>
        <v>#N/A</v>
      </c>
      <c r="AQ97" s="312"/>
      <c r="AR97" s="311" t="e">
        <f>IF(ISERROR($AM97),VLOOKUP($AP97,Entf,5,FALSE),VLOOKUP($AP97,Entm,6,FALSE))</f>
        <v>#N/A</v>
      </c>
      <c r="AS97" s="315"/>
      <c r="AT97" s="312"/>
      <c r="AU97" s="311" t="e">
        <f>IF(ISERROR($AM97),VLOOKUP($AP97,Entf,6,FALSE),VLOOKUP($AP97,Entm,7,FALSE))</f>
        <v>#N/A</v>
      </c>
      <c r="AV97" s="315"/>
      <c r="AW97" s="315"/>
      <c r="AX97" s="315"/>
      <c r="AY97" s="315"/>
      <c r="AZ97" s="312"/>
      <c r="BA97" s="311" t="str">
        <f>IF(ISERROR(AM97),IF(ISERROR(AN97),"","女"),"男")</f>
        <v/>
      </c>
      <c r="BB97" s="312"/>
      <c r="BC97" s="305"/>
      <c r="BD97" s="306"/>
      <c r="BE97" s="306"/>
      <c r="BF97" s="307"/>
      <c r="BG97" s="308" t="e">
        <f>IF(ISERROR($AM97),VLOOKUP($AP97,Entf,10,FALSE),VLOOKUP($AP97,Entm,11,FALSE))</f>
        <v>#N/A</v>
      </c>
      <c r="BH97" s="309"/>
      <c r="BI97" s="309"/>
      <c r="BJ97" s="309"/>
      <c r="BK97" s="310"/>
      <c r="BL97" s="308" t="e">
        <f>IF(ISERROR($AM97),VLOOKUP($AP97,Entf,13,FALSE),VLOOKUP($AP97,Entm,14,FALSE))</f>
        <v>#N/A</v>
      </c>
      <c r="BM97" s="309"/>
      <c r="BN97" s="309"/>
      <c r="BO97" s="309"/>
      <c r="BP97" s="310"/>
      <c r="BQ97" s="308" t="e">
        <f>IF(ISERROR($AM97),VLOOKUP($AP97,Entf,16,FALSE),VLOOKUP($AP97,Entm,17,FALSE))</f>
        <v>#N/A</v>
      </c>
      <c r="BR97" s="309"/>
      <c r="BS97" s="309"/>
      <c r="BT97" s="309"/>
      <c r="BU97" s="310"/>
      <c r="BV97" s="290" t="e">
        <f>IF(ISERROR($AM97),VLOOKUP($AP97,Entf,19,FALSE),VLOOKUP($AP97,Entm,20,FALSE))</f>
        <v>#N/A</v>
      </c>
      <c r="BW97" s="291"/>
      <c r="BX97" s="291"/>
      <c r="BY97" s="292"/>
      <c r="BZ97" s="290" t="e">
        <f>IF(ISERROR($AM97),VLOOKUP($AP97,Entf,22,FALSE),VLOOKUP($AP97,Entm,23,FALSE))</f>
        <v>#N/A</v>
      </c>
      <c r="CA97" s="291"/>
      <c r="CB97" s="291"/>
      <c r="CC97" s="292"/>
      <c r="CF97" s="86"/>
      <c r="CG97" s="86"/>
      <c r="CH97" s="86"/>
      <c r="CI97" s="86"/>
      <c r="CK97"/>
      <c r="CL97"/>
      <c r="CM97"/>
      <c r="CN97"/>
    </row>
    <row r="98" spans="1:92" ht="13.5" customHeight="1" x14ac:dyDescent="0.2">
      <c r="G98" s="58"/>
      <c r="H98" s="58"/>
      <c r="I98" s="60"/>
      <c r="J98" s="58"/>
      <c r="K98" s="58"/>
      <c r="L98" s="58"/>
      <c r="M98" s="61"/>
      <c r="N98" s="60"/>
      <c r="O98" s="62"/>
      <c r="P98" s="61"/>
      <c r="Q98" s="60"/>
      <c r="R98" s="62"/>
      <c r="S98" s="61"/>
      <c r="T98" s="60"/>
      <c r="U98" s="62"/>
      <c r="V98" s="61"/>
      <c r="W98" s="60"/>
      <c r="X98" s="62"/>
      <c r="Y98" s="61"/>
      <c r="Z98" s="60"/>
      <c r="AA98" s="62"/>
      <c r="AB98" s="60"/>
      <c r="AC98" s="51"/>
      <c r="AD98" s="51"/>
      <c r="AE98" s="51"/>
      <c r="AF98" s="51"/>
      <c r="AG98" s="51"/>
      <c r="AH98" s="51"/>
      <c r="AI98" s="57"/>
      <c r="AJ98" s="57"/>
      <c r="AK98" s="59"/>
      <c r="AL98" s="58"/>
      <c r="AP98" s="313"/>
      <c r="AQ98" s="314"/>
      <c r="AR98" s="313"/>
      <c r="AS98" s="316"/>
      <c r="AT98" s="314"/>
      <c r="AU98" s="293" t="e">
        <f>IF(ISERROR($AM97),VLOOKUP($AP97,Entf,7,FALSE),VLOOKUP($AP97,Entm,8,FALSE))</f>
        <v>#N/A</v>
      </c>
      <c r="AV98" s="294"/>
      <c r="AW98" s="294"/>
      <c r="AX98" s="294"/>
      <c r="AY98" s="294"/>
      <c r="AZ98" s="295"/>
      <c r="BA98" s="313"/>
      <c r="BB98" s="314"/>
      <c r="BC98" s="296" t="e">
        <f>IF(ISERROR($AM97),VLOOKUP($AP97,Entf,9,FALSE),VLOOKUP($AP97,Entm,10,FALSE))</f>
        <v>#N/A</v>
      </c>
      <c r="BD98" s="297"/>
      <c r="BE98" s="297"/>
      <c r="BF98" s="298"/>
      <c r="BG98" s="299" t="e">
        <f>IF(ISERROR($AM97),VLOOKUP($AP97,Entf,12,FALSE),VLOOKUP($AP97,Entm,13,FALSE))</f>
        <v>#N/A</v>
      </c>
      <c r="BH98" s="300"/>
      <c r="BI98" s="300"/>
      <c r="BJ98" s="300"/>
      <c r="BK98" s="301"/>
      <c r="BL98" s="299" t="e">
        <f>IF(ISERROR($AM97),VLOOKUP($AP97,Entf,15,FALSE),VLOOKUP($AP97,Entm,16,FALSE))</f>
        <v>#N/A</v>
      </c>
      <c r="BM98" s="300"/>
      <c r="BN98" s="300"/>
      <c r="BO98" s="300"/>
      <c r="BP98" s="301"/>
      <c r="BQ98" s="299" t="e">
        <f>IF(ISERROR($AM97),VLOOKUP($AP97,Entf,18,FALSE),VLOOKUP($AP97,Entm,19,FALSE))</f>
        <v>#N/A</v>
      </c>
      <c r="BR98" s="300"/>
      <c r="BS98" s="300"/>
      <c r="BT98" s="300"/>
      <c r="BU98" s="301"/>
      <c r="BV98" s="302" t="e">
        <f>IF(ISERROR($AM97),VLOOKUP($AP97,Entf,21,FALSE),VLOOKUP($AP97,Entm,22,FALSE))</f>
        <v>#N/A</v>
      </c>
      <c r="BW98" s="303"/>
      <c r="BX98" s="303"/>
      <c r="BY98" s="304"/>
      <c r="BZ98" s="302" t="e">
        <f>IF(ISERROR($AM97),VLOOKUP($AP97,Entf,24,FALSE),VLOOKUP($AP97,Entm,25,FALSE))</f>
        <v>#N/A</v>
      </c>
      <c r="CA98" s="303"/>
      <c r="CB98" s="303"/>
      <c r="CC98" s="304"/>
      <c r="CF98" s="86"/>
      <c r="CG98" s="86"/>
      <c r="CH98" s="86"/>
      <c r="CI98" s="86"/>
      <c r="CK98"/>
      <c r="CL98"/>
      <c r="CM98"/>
      <c r="CN98"/>
    </row>
    <row r="99" spans="1:92" ht="13.5" customHeight="1" x14ac:dyDescent="0.2">
      <c r="G99" s="58"/>
      <c r="H99" s="58"/>
      <c r="I99" s="60"/>
      <c r="J99" s="58"/>
      <c r="K99" s="58"/>
      <c r="L99" s="58"/>
      <c r="M99" s="61"/>
      <c r="N99" s="60"/>
      <c r="O99" s="62"/>
      <c r="P99" s="61"/>
      <c r="Q99" s="60"/>
      <c r="R99" s="62"/>
      <c r="S99" s="61"/>
      <c r="T99" s="60"/>
      <c r="U99" s="62"/>
      <c r="V99" s="61"/>
      <c r="W99" s="60"/>
      <c r="X99" s="62"/>
      <c r="Y99" s="61"/>
      <c r="Z99" s="60"/>
      <c r="AA99" s="62"/>
      <c r="AB99" s="60"/>
      <c r="AC99" s="51"/>
      <c r="AD99" s="51"/>
      <c r="AE99" s="51"/>
      <c r="AF99" s="51"/>
      <c r="AG99" s="51"/>
      <c r="AH99" s="51"/>
      <c r="AI99" s="57"/>
      <c r="AJ99" s="57"/>
      <c r="AK99" s="59"/>
      <c r="AL99" s="58"/>
      <c r="AM99" s="96" t="e">
        <f>VLOOKUP(1+AM97,$C$10:$C$97,1,FALSE)</f>
        <v>#N/A</v>
      </c>
      <c r="AN99" s="96" t="e">
        <f>IF(ISERROR(AM99),VLOOKUP(1+AN97,$D$10:$D$97,1,FALSE),0)</f>
        <v>#N/A</v>
      </c>
      <c r="AO99" s="96">
        <v>38</v>
      </c>
      <c r="AP99" s="311" t="e">
        <f>IF(ISERROR($AM99),VLOOKUP(AN99,Entf,3,FALSE),VLOOKUP(AM99,Entm,4,FALSE))</f>
        <v>#N/A</v>
      </c>
      <c r="AQ99" s="312"/>
      <c r="AR99" s="311" t="e">
        <f>IF(ISERROR($AM99),VLOOKUP($AP99,Entf,5,FALSE),VLOOKUP($AP99,Entm,6,FALSE))</f>
        <v>#N/A</v>
      </c>
      <c r="AS99" s="315"/>
      <c r="AT99" s="312"/>
      <c r="AU99" s="311" t="e">
        <f>IF(ISERROR($AM99),VLOOKUP($AP99,Entf,6,FALSE),VLOOKUP($AP99,Entm,7,FALSE))</f>
        <v>#N/A</v>
      </c>
      <c r="AV99" s="315"/>
      <c r="AW99" s="315"/>
      <c r="AX99" s="315"/>
      <c r="AY99" s="315"/>
      <c r="AZ99" s="312"/>
      <c r="BA99" s="311" t="str">
        <f>IF(ISERROR(AM99),IF(ISERROR(AN99),"","女"),"男")</f>
        <v/>
      </c>
      <c r="BB99" s="312"/>
      <c r="BC99" s="305"/>
      <c r="BD99" s="306"/>
      <c r="BE99" s="306"/>
      <c r="BF99" s="307"/>
      <c r="BG99" s="308" t="e">
        <f>IF(ISERROR($AM99),VLOOKUP($AP99,Entf,10,FALSE),VLOOKUP($AP99,Entm,11,FALSE))</f>
        <v>#N/A</v>
      </c>
      <c r="BH99" s="309"/>
      <c r="BI99" s="309"/>
      <c r="BJ99" s="309"/>
      <c r="BK99" s="310"/>
      <c r="BL99" s="308" t="e">
        <f>IF(ISERROR($AM99),VLOOKUP($AP99,Entf,13,FALSE),VLOOKUP($AP99,Entm,14,FALSE))</f>
        <v>#N/A</v>
      </c>
      <c r="BM99" s="309"/>
      <c r="BN99" s="309"/>
      <c r="BO99" s="309"/>
      <c r="BP99" s="310"/>
      <c r="BQ99" s="308" t="e">
        <f>IF(ISERROR($AM99),VLOOKUP($AP99,Entf,16,FALSE),VLOOKUP($AP99,Entm,17,FALSE))</f>
        <v>#N/A</v>
      </c>
      <c r="BR99" s="309"/>
      <c r="BS99" s="309"/>
      <c r="BT99" s="309"/>
      <c r="BU99" s="310"/>
      <c r="BV99" s="290" t="e">
        <f>IF(ISERROR($AM99),VLOOKUP($AP99,Entf,19,FALSE),VLOOKUP($AP99,Entm,20,FALSE))</f>
        <v>#N/A</v>
      </c>
      <c r="BW99" s="291"/>
      <c r="BX99" s="291"/>
      <c r="BY99" s="292"/>
      <c r="BZ99" s="290" t="e">
        <f>IF(ISERROR($AM99),VLOOKUP($AP99,Entf,22,FALSE),VLOOKUP($AP99,Entm,23,FALSE))</f>
        <v>#N/A</v>
      </c>
      <c r="CA99" s="291"/>
      <c r="CB99" s="291"/>
      <c r="CC99" s="292"/>
      <c r="CF99" s="86"/>
      <c r="CG99" s="86"/>
      <c r="CH99" s="86"/>
      <c r="CI99" s="86"/>
      <c r="CK99"/>
      <c r="CL99"/>
      <c r="CM99"/>
      <c r="CN99"/>
    </row>
    <row r="100" spans="1:92" ht="13.5" customHeight="1" x14ac:dyDescent="0.2">
      <c r="G100" s="58"/>
      <c r="H100" s="58"/>
      <c r="I100" s="60"/>
      <c r="J100" s="58"/>
      <c r="K100" s="58"/>
      <c r="L100" s="58"/>
      <c r="M100" s="61"/>
      <c r="N100" s="60"/>
      <c r="O100" s="62"/>
      <c r="P100" s="61"/>
      <c r="Q100" s="60"/>
      <c r="R100" s="62"/>
      <c r="S100" s="61"/>
      <c r="T100" s="60"/>
      <c r="U100" s="62"/>
      <c r="V100" s="61"/>
      <c r="W100" s="60"/>
      <c r="X100" s="62"/>
      <c r="Y100" s="61"/>
      <c r="Z100" s="60"/>
      <c r="AA100" s="62"/>
      <c r="AB100" s="60"/>
      <c r="AC100" s="51"/>
      <c r="AD100" s="51"/>
      <c r="AE100" s="51"/>
      <c r="AF100" s="51"/>
      <c r="AG100" s="51"/>
      <c r="AH100" s="51"/>
      <c r="AI100" s="57"/>
      <c r="AJ100" s="57"/>
      <c r="AK100" s="59"/>
      <c r="AL100" s="58"/>
      <c r="AP100" s="313"/>
      <c r="AQ100" s="314"/>
      <c r="AR100" s="313"/>
      <c r="AS100" s="316"/>
      <c r="AT100" s="314"/>
      <c r="AU100" s="293" t="e">
        <f>IF(ISERROR($AM99),VLOOKUP($AP99,Entf,7,FALSE),VLOOKUP($AP99,Entm,8,FALSE))</f>
        <v>#N/A</v>
      </c>
      <c r="AV100" s="294"/>
      <c r="AW100" s="294"/>
      <c r="AX100" s="294"/>
      <c r="AY100" s="294"/>
      <c r="AZ100" s="295"/>
      <c r="BA100" s="313"/>
      <c r="BB100" s="314"/>
      <c r="BC100" s="296" t="e">
        <f>IF(ISERROR($AM99),VLOOKUP($AP99,Entf,9,FALSE),VLOOKUP($AP99,Entm,10,FALSE))</f>
        <v>#N/A</v>
      </c>
      <c r="BD100" s="297"/>
      <c r="BE100" s="297"/>
      <c r="BF100" s="298"/>
      <c r="BG100" s="299" t="e">
        <f>IF(ISERROR($AM99),VLOOKUP($AP99,Entf,12,FALSE),VLOOKUP($AP99,Entm,13,FALSE))</f>
        <v>#N/A</v>
      </c>
      <c r="BH100" s="300"/>
      <c r="BI100" s="300"/>
      <c r="BJ100" s="300"/>
      <c r="BK100" s="301"/>
      <c r="BL100" s="299" t="e">
        <f>IF(ISERROR($AM99),VLOOKUP($AP99,Entf,15,FALSE),VLOOKUP($AP99,Entm,16,FALSE))</f>
        <v>#N/A</v>
      </c>
      <c r="BM100" s="300"/>
      <c r="BN100" s="300"/>
      <c r="BO100" s="300"/>
      <c r="BP100" s="301"/>
      <c r="BQ100" s="299" t="e">
        <f>IF(ISERROR($AM99),VLOOKUP($AP99,Entf,18,FALSE),VLOOKUP($AP99,Entm,19,FALSE))</f>
        <v>#N/A</v>
      </c>
      <c r="BR100" s="300"/>
      <c r="BS100" s="300"/>
      <c r="BT100" s="300"/>
      <c r="BU100" s="301"/>
      <c r="BV100" s="302" t="e">
        <f>IF(ISERROR($AM99),VLOOKUP($AP99,Entf,21,FALSE),VLOOKUP($AP99,Entm,22,FALSE))</f>
        <v>#N/A</v>
      </c>
      <c r="BW100" s="303"/>
      <c r="BX100" s="303"/>
      <c r="BY100" s="304"/>
      <c r="BZ100" s="302" t="e">
        <f>IF(ISERROR($AM99),VLOOKUP($AP99,Entf,24,FALSE),VLOOKUP($AP99,Entm,25,FALSE))</f>
        <v>#N/A</v>
      </c>
      <c r="CA100" s="303"/>
      <c r="CB100" s="303"/>
      <c r="CC100" s="304"/>
      <c r="CF100" s="86"/>
      <c r="CG100" s="86"/>
      <c r="CH100" s="86"/>
      <c r="CI100" s="86"/>
      <c r="CK100"/>
      <c r="CL100"/>
      <c r="CM100"/>
      <c r="CN100"/>
    </row>
    <row r="101" spans="1:92" ht="13.5" customHeight="1" x14ac:dyDescent="0.2">
      <c r="G101" s="58"/>
      <c r="H101" s="58"/>
      <c r="I101" s="60"/>
      <c r="J101" s="58"/>
      <c r="K101" s="58"/>
      <c r="L101" s="58"/>
      <c r="M101" s="61"/>
      <c r="N101" s="60"/>
      <c r="O101" s="62"/>
      <c r="P101" s="61"/>
      <c r="Q101" s="60"/>
      <c r="R101" s="62"/>
      <c r="S101" s="61"/>
      <c r="T101" s="60"/>
      <c r="U101" s="62"/>
      <c r="V101" s="61"/>
      <c r="W101" s="60"/>
      <c r="X101" s="62"/>
      <c r="Y101" s="61"/>
      <c r="Z101" s="60"/>
      <c r="AA101" s="62"/>
      <c r="AB101" s="60"/>
      <c r="AC101" s="51"/>
      <c r="AD101" s="51"/>
      <c r="AE101" s="51"/>
      <c r="AF101" s="51"/>
      <c r="AG101" s="51"/>
      <c r="AH101" s="51"/>
      <c r="AI101" s="57"/>
      <c r="AJ101" s="57"/>
      <c r="AK101" s="59"/>
      <c r="AL101" s="58"/>
      <c r="AM101" s="96" t="e">
        <f>VLOOKUP(1+AM99,$C$10:$C$97,1,FALSE)</f>
        <v>#N/A</v>
      </c>
      <c r="AN101" s="96" t="e">
        <f>IF(ISERROR(AM101),VLOOKUP(1+AN99,$D$10:$D$97,1,FALSE),0)</f>
        <v>#N/A</v>
      </c>
      <c r="AO101" s="96">
        <v>39</v>
      </c>
      <c r="AP101" s="311" t="e">
        <f>IF(ISERROR($AM101),VLOOKUP(AN101,Entf,3,FALSE),VLOOKUP(AM101,Entm,4,FALSE))</f>
        <v>#N/A</v>
      </c>
      <c r="AQ101" s="312"/>
      <c r="AR101" s="311" t="e">
        <f>IF(ISERROR($AM101),VLOOKUP($AP101,Entf,5,FALSE),VLOOKUP($AP101,Entm,6,FALSE))</f>
        <v>#N/A</v>
      </c>
      <c r="AS101" s="315"/>
      <c r="AT101" s="312"/>
      <c r="AU101" s="311" t="e">
        <f>IF(ISERROR($AM101),VLOOKUP($AP101,Entf,6,FALSE),VLOOKUP($AP101,Entm,7,FALSE))</f>
        <v>#N/A</v>
      </c>
      <c r="AV101" s="315"/>
      <c r="AW101" s="315"/>
      <c r="AX101" s="315"/>
      <c r="AY101" s="315"/>
      <c r="AZ101" s="312"/>
      <c r="BA101" s="311" t="str">
        <f>IF(ISERROR(AM101),IF(ISERROR(AN101),"","女"),"男")</f>
        <v/>
      </c>
      <c r="BB101" s="312"/>
      <c r="BC101" s="305"/>
      <c r="BD101" s="306"/>
      <c r="BE101" s="306"/>
      <c r="BF101" s="307"/>
      <c r="BG101" s="308" t="e">
        <f>IF(ISERROR($AM101),VLOOKUP($AP101,Entf,10,FALSE),VLOOKUP($AP101,Entm,11,FALSE))</f>
        <v>#N/A</v>
      </c>
      <c r="BH101" s="309"/>
      <c r="BI101" s="309"/>
      <c r="BJ101" s="309"/>
      <c r="BK101" s="310"/>
      <c r="BL101" s="308" t="e">
        <f>IF(ISERROR($AM101),VLOOKUP($AP101,Entf,13,FALSE),VLOOKUP($AP101,Entm,14,FALSE))</f>
        <v>#N/A</v>
      </c>
      <c r="BM101" s="309"/>
      <c r="BN101" s="309"/>
      <c r="BO101" s="309"/>
      <c r="BP101" s="310"/>
      <c r="BQ101" s="308" t="e">
        <f>IF(ISERROR($AM101),VLOOKUP($AP101,Entf,16,FALSE),VLOOKUP($AP101,Entm,17,FALSE))</f>
        <v>#N/A</v>
      </c>
      <c r="BR101" s="309"/>
      <c r="BS101" s="309"/>
      <c r="BT101" s="309"/>
      <c r="BU101" s="310"/>
      <c r="BV101" s="290" t="e">
        <f>IF(ISERROR($AM101),VLOOKUP($AP101,Entf,19,FALSE),VLOOKUP($AP101,Entm,20,FALSE))</f>
        <v>#N/A</v>
      </c>
      <c r="BW101" s="291"/>
      <c r="BX101" s="291"/>
      <c r="BY101" s="292"/>
      <c r="BZ101" s="290" t="e">
        <f>IF(ISERROR($AM101),VLOOKUP($AP101,Entf,22,FALSE),VLOOKUP($AP101,Entm,23,FALSE))</f>
        <v>#N/A</v>
      </c>
      <c r="CA101" s="291"/>
      <c r="CB101" s="291"/>
      <c r="CC101" s="292"/>
      <c r="CF101" s="86"/>
      <c r="CG101" s="86"/>
      <c r="CH101" s="86"/>
      <c r="CI101" s="86"/>
      <c r="CK101"/>
      <c r="CL101"/>
      <c r="CM101"/>
      <c r="CN101"/>
    </row>
    <row r="102" spans="1:92" ht="13.5" customHeight="1" x14ac:dyDescent="0.2">
      <c r="G102" s="58"/>
      <c r="H102" s="58"/>
      <c r="I102" s="60"/>
      <c r="J102" s="58"/>
      <c r="K102" s="58"/>
      <c r="L102" s="58"/>
      <c r="M102" s="61"/>
      <c r="N102" s="60"/>
      <c r="O102" s="62"/>
      <c r="P102" s="61"/>
      <c r="Q102" s="60"/>
      <c r="R102" s="62"/>
      <c r="S102" s="61"/>
      <c r="T102" s="60"/>
      <c r="U102" s="62"/>
      <c r="V102" s="61"/>
      <c r="W102" s="60"/>
      <c r="X102" s="62"/>
      <c r="Y102" s="61"/>
      <c r="Z102" s="60"/>
      <c r="AA102" s="62"/>
      <c r="AB102" s="60"/>
      <c r="AC102" s="51"/>
      <c r="AD102" s="51"/>
      <c r="AE102" s="51"/>
      <c r="AF102" s="51"/>
      <c r="AG102" s="51"/>
      <c r="AH102" s="51"/>
      <c r="AI102" s="57"/>
      <c r="AJ102" s="57"/>
      <c r="AK102" s="59"/>
      <c r="AL102" s="58"/>
      <c r="AP102" s="313"/>
      <c r="AQ102" s="314"/>
      <c r="AR102" s="313"/>
      <c r="AS102" s="316"/>
      <c r="AT102" s="314"/>
      <c r="AU102" s="293" t="e">
        <f>IF(ISERROR($AM101),VLOOKUP($AP101,Entf,7,FALSE),VLOOKUP($AP101,Entm,8,FALSE))</f>
        <v>#N/A</v>
      </c>
      <c r="AV102" s="294"/>
      <c r="AW102" s="294"/>
      <c r="AX102" s="294"/>
      <c r="AY102" s="294"/>
      <c r="AZ102" s="295"/>
      <c r="BA102" s="313"/>
      <c r="BB102" s="314"/>
      <c r="BC102" s="296" t="e">
        <f>IF(ISERROR($AM101),VLOOKUP($AP101,Entf,9,FALSE),VLOOKUP($AP101,Entm,10,FALSE))</f>
        <v>#N/A</v>
      </c>
      <c r="BD102" s="297"/>
      <c r="BE102" s="297"/>
      <c r="BF102" s="298"/>
      <c r="BG102" s="299" t="e">
        <f>IF(ISERROR($AM101),VLOOKUP($AP101,Entf,12,FALSE),VLOOKUP($AP101,Entm,13,FALSE))</f>
        <v>#N/A</v>
      </c>
      <c r="BH102" s="300"/>
      <c r="BI102" s="300"/>
      <c r="BJ102" s="300"/>
      <c r="BK102" s="301"/>
      <c r="BL102" s="299" t="e">
        <f>IF(ISERROR($AM101),VLOOKUP($AP101,Entf,15,FALSE),VLOOKUP($AP101,Entm,16,FALSE))</f>
        <v>#N/A</v>
      </c>
      <c r="BM102" s="300"/>
      <c r="BN102" s="300"/>
      <c r="BO102" s="300"/>
      <c r="BP102" s="301"/>
      <c r="BQ102" s="299" t="e">
        <f>IF(ISERROR($AM101),VLOOKUP($AP101,Entf,18,FALSE),VLOOKUP($AP101,Entm,19,FALSE))</f>
        <v>#N/A</v>
      </c>
      <c r="BR102" s="300"/>
      <c r="BS102" s="300"/>
      <c r="BT102" s="300"/>
      <c r="BU102" s="301"/>
      <c r="BV102" s="302" t="e">
        <f>IF(ISERROR($AM101),VLOOKUP($AP101,Entf,21,FALSE),VLOOKUP($AP101,Entm,22,FALSE))</f>
        <v>#N/A</v>
      </c>
      <c r="BW102" s="303"/>
      <c r="BX102" s="303"/>
      <c r="BY102" s="304"/>
      <c r="BZ102" s="302" t="e">
        <f>IF(ISERROR($AM101),VLOOKUP($AP101,Entf,24,FALSE),VLOOKUP($AP101,Entm,25,FALSE))</f>
        <v>#N/A</v>
      </c>
      <c r="CA102" s="303"/>
      <c r="CB102" s="303"/>
      <c r="CC102" s="304"/>
      <c r="CF102" s="86"/>
      <c r="CG102" s="86"/>
      <c r="CH102" s="86"/>
      <c r="CI102" s="86"/>
      <c r="CK102"/>
      <c r="CL102"/>
      <c r="CM102"/>
      <c r="CN102"/>
    </row>
    <row r="103" spans="1:92" ht="13.5" customHeight="1" x14ac:dyDescent="0.2">
      <c r="G103" s="58"/>
      <c r="H103" s="58"/>
      <c r="I103" s="60"/>
      <c r="J103" s="58"/>
      <c r="K103" s="58"/>
      <c r="L103" s="58"/>
      <c r="M103" s="61"/>
      <c r="N103" s="60"/>
      <c r="O103" s="62"/>
      <c r="P103" s="61"/>
      <c r="Q103" s="60"/>
      <c r="R103" s="62"/>
      <c r="S103" s="61"/>
      <c r="T103" s="60"/>
      <c r="U103" s="62"/>
      <c r="V103" s="61"/>
      <c r="W103" s="60"/>
      <c r="X103" s="62"/>
      <c r="Y103" s="61"/>
      <c r="Z103" s="60"/>
      <c r="AA103" s="62"/>
      <c r="AB103" s="60"/>
      <c r="AC103" s="51"/>
      <c r="AD103" s="51"/>
      <c r="AE103" s="51"/>
      <c r="AF103" s="51"/>
      <c r="AG103" s="51"/>
      <c r="AH103" s="51"/>
      <c r="AI103" s="57"/>
      <c r="AJ103" s="57"/>
      <c r="AK103" s="59"/>
      <c r="AL103" s="58"/>
      <c r="AM103" s="96" t="e">
        <f>VLOOKUP(1+AM101,$C$10:$C$97,1,FALSE)</f>
        <v>#N/A</v>
      </c>
      <c r="AN103" s="96" t="e">
        <f>IF(ISERROR(AM103),VLOOKUP(1+AN101,$D$10:$D$97,1,FALSE),0)</f>
        <v>#N/A</v>
      </c>
      <c r="AO103" s="96">
        <v>40</v>
      </c>
      <c r="AP103" s="311" t="e">
        <f>IF(ISERROR($AM103),VLOOKUP(AN103,Entf,3,FALSE),VLOOKUP(AM103,Entm,4,FALSE))</f>
        <v>#N/A</v>
      </c>
      <c r="AQ103" s="312"/>
      <c r="AR103" s="311" t="e">
        <f>IF(ISERROR($AM103),VLOOKUP($AP103,Entf,5,FALSE),VLOOKUP($AP103,Entm,6,FALSE))</f>
        <v>#N/A</v>
      </c>
      <c r="AS103" s="315"/>
      <c r="AT103" s="312"/>
      <c r="AU103" s="311" t="e">
        <f>IF(ISERROR($AM103),VLOOKUP($AP103,Entf,6,FALSE),VLOOKUP($AP103,Entm,7,FALSE))</f>
        <v>#N/A</v>
      </c>
      <c r="AV103" s="315"/>
      <c r="AW103" s="315"/>
      <c r="AX103" s="315"/>
      <c r="AY103" s="315"/>
      <c r="AZ103" s="312"/>
      <c r="BA103" s="311" t="str">
        <f>IF(ISERROR(AM103),IF(ISERROR(AN103),"","女"),"男")</f>
        <v/>
      </c>
      <c r="BB103" s="312"/>
      <c r="BC103" s="305"/>
      <c r="BD103" s="306"/>
      <c r="BE103" s="306"/>
      <c r="BF103" s="307"/>
      <c r="BG103" s="308" t="e">
        <f>IF(ISERROR($AM103),VLOOKUP($AP103,Entf,10,FALSE),VLOOKUP($AP103,Entm,11,FALSE))</f>
        <v>#N/A</v>
      </c>
      <c r="BH103" s="309"/>
      <c r="BI103" s="309"/>
      <c r="BJ103" s="309"/>
      <c r="BK103" s="310"/>
      <c r="BL103" s="308" t="e">
        <f>IF(ISERROR($AM103),VLOOKUP($AP103,Entf,13,FALSE),VLOOKUP($AP103,Entm,14,FALSE))</f>
        <v>#N/A</v>
      </c>
      <c r="BM103" s="309"/>
      <c r="BN103" s="309"/>
      <c r="BO103" s="309"/>
      <c r="BP103" s="310"/>
      <c r="BQ103" s="308" t="e">
        <f>IF(ISERROR($AM103),VLOOKUP($AP103,Entf,16,FALSE),VLOOKUP($AP103,Entm,17,FALSE))</f>
        <v>#N/A</v>
      </c>
      <c r="BR103" s="309"/>
      <c r="BS103" s="309"/>
      <c r="BT103" s="309"/>
      <c r="BU103" s="310"/>
      <c r="BV103" s="290" t="e">
        <f>IF(ISERROR($AM103),VLOOKUP($AP103,Entf,19,FALSE),VLOOKUP($AP103,Entm,20,FALSE))</f>
        <v>#N/A</v>
      </c>
      <c r="BW103" s="291"/>
      <c r="BX103" s="291"/>
      <c r="BY103" s="292"/>
      <c r="BZ103" s="290" t="e">
        <f>IF(ISERROR($AM103),VLOOKUP($AP103,Entf,22,FALSE),VLOOKUP($AP103,Entm,23,FALSE))</f>
        <v>#N/A</v>
      </c>
      <c r="CA103" s="291"/>
      <c r="CB103" s="291"/>
      <c r="CC103" s="292"/>
      <c r="CF103" s="86"/>
      <c r="CG103" s="86"/>
      <c r="CH103" s="86"/>
      <c r="CI103" s="86"/>
      <c r="CK103"/>
      <c r="CL103"/>
      <c r="CM103"/>
      <c r="CN103"/>
    </row>
    <row r="104" spans="1:92" ht="13.5" customHeight="1" x14ac:dyDescent="0.2">
      <c r="G104" s="58"/>
      <c r="H104" s="58"/>
      <c r="I104" s="60"/>
      <c r="J104" s="58"/>
      <c r="K104" s="58"/>
      <c r="L104" s="58"/>
      <c r="M104" s="61"/>
      <c r="N104" s="60"/>
      <c r="O104" s="62"/>
      <c r="P104" s="61"/>
      <c r="Q104" s="60"/>
      <c r="R104" s="62"/>
      <c r="S104" s="61"/>
      <c r="T104" s="60"/>
      <c r="U104" s="62"/>
      <c r="V104" s="61"/>
      <c r="W104" s="60"/>
      <c r="X104" s="62"/>
      <c r="Y104" s="61"/>
      <c r="Z104" s="60"/>
      <c r="AA104" s="62"/>
      <c r="AB104" s="60"/>
      <c r="AC104" s="51"/>
      <c r="AD104" s="51"/>
      <c r="AE104" s="51"/>
      <c r="AF104" s="51"/>
      <c r="AG104" s="51"/>
      <c r="AH104" s="51"/>
      <c r="AI104" s="57"/>
      <c r="AJ104" s="57"/>
      <c r="AK104" s="59"/>
      <c r="AL104" s="58"/>
      <c r="AP104" s="313"/>
      <c r="AQ104" s="314"/>
      <c r="AR104" s="313"/>
      <c r="AS104" s="316"/>
      <c r="AT104" s="314"/>
      <c r="AU104" s="293" t="e">
        <f>IF(ISERROR($AM103),VLOOKUP($AP103,Entf,7,FALSE),VLOOKUP($AP103,Entm,8,FALSE))</f>
        <v>#N/A</v>
      </c>
      <c r="AV104" s="294"/>
      <c r="AW104" s="294"/>
      <c r="AX104" s="294"/>
      <c r="AY104" s="294"/>
      <c r="AZ104" s="295"/>
      <c r="BA104" s="313"/>
      <c r="BB104" s="314"/>
      <c r="BC104" s="296" t="e">
        <f>IF(ISERROR($AM103),VLOOKUP($AP103,Entf,9,FALSE),VLOOKUP($AP103,Entm,10,FALSE))</f>
        <v>#N/A</v>
      </c>
      <c r="BD104" s="297"/>
      <c r="BE104" s="297"/>
      <c r="BF104" s="298"/>
      <c r="BG104" s="299" t="e">
        <f>IF(ISERROR($AM103),VLOOKUP($AP103,Entf,12,FALSE),VLOOKUP($AP103,Entm,13,FALSE))</f>
        <v>#N/A</v>
      </c>
      <c r="BH104" s="300"/>
      <c r="BI104" s="300"/>
      <c r="BJ104" s="300"/>
      <c r="BK104" s="301"/>
      <c r="BL104" s="299" t="e">
        <f>IF(ISERROR($AM103),VLOOKUP($AP103,Entf,15,FALSE),VLOOKUP($AP103,Entm,16,FALSE))</f>
        <v>#N/A</v>
      </c>
      <c r="BM104" s="300"/>
      <c r="BN104" s="300"/>
      <c r="BO104" s="300"/>
      <c r="BP104" s="301"/>
      <c r="BQ104" s="299" t="e">
        <f>IF(ISERROR($AM103),VLOOKUP($AP103,Entf,18,FALSE),VLOOKUP($AP103,Entm,19,FALSE))</f>
        <v>#N/A</v>
      </c>
      <c r="BR104" s="300"/>
      <c r="BS104" s="300"/>
      <c r="BT104" s="300"/>
      <c r="BU104" s="301"/>
      <c r="BV104" s="302" t="e">
        <f>IF(ISERROR($AM103),VLOOKUP($AP103,Entf,21,FALSE),VLOOKUP($AP103,Entm,22,FALSE))</f>
        <v>#N/A</v>
      </c>
      <c r="BW104" s="303"/>
      <c r="BX104" s="303"/>
      <c r="BY104" s="304"/>
      <c r="BZ104" s="302" t="e">
        <f>IF(ISERROR($AM103),VLOOKUP($AP103,Entf,24,FALSE),VLOOKUP($AP103,Entm,25,FALSE))</f>
        <v>#N/A</v>
      </c>
      <c r="CA104" s="303"/>
      <c r="CB104" s="303"/>
      <c r="CC104" s="304"/>
      <c r="CF104" s="86"/>
      <c r="CG104" s="86"/>
      <c r="CH104" s="86"/>
      <c r="CI104" s="86"/>
      <c r="CK104"/>
      <c r="CL104"/>
      <c r="CM104"/>
      <c r="CN104"/>
    </row>
    <row r="105" spans="1:92" ht="13.5" customHeight="1" x14ac:dyDescent="0.2">
      <c r="G105" s="58"/>
      <c r="H105" s="58"/>
      <c r="I105" s="60"/>
      <c r="J105" s="58"/>
      <c r="K105" s="58"/>
      <c r="L105" s="58"/>
      <c r="M105" s="61"/>
      <c r="N105" s="60"/>
      <c r="O105" s="62"/>
      <c r="P105" s="61"/>
      <c r="Q105" s="60"/>
      <c r="R105" s="62"/>
      <c r="S105" s="61"/>
      <c r="T105" s="60"/>
      <c r="U105" s="62"/>
      <c r="V105" s="61"/>
      <c r="W105" s="60"/>
      <c r="X105" s="62"/>
      <c r="Y105" s="61"/>
      <c r="Z105" s="60"/>
      <c r="AA105" s="62"/>
      <c r="AB105" s="60"/>
      <c r="AC105" s="51"/>
      <c r="AD105" s="51"/>
      <c r="AE105" s="51"/>
      <c r="AF105" s="51"/>
      <c r="AG105" s="51"/>
      <c r="AH105" s="51"/>
      <c r="AI105" s="57"/>
      <c r="AJ105" s="57"/>
      <c r="AK105" s="59"/>
      <c r="AL105" s="58"/>
      <c r="AM105" s="96" t="e">
        <f>VLOOKUP(1+AM103,$C$10:$C$97,1,FALSE)</f>
        <v>#N/A</v>
      </c>
      <c r="AN105" s="96" t="e">
        <f>IF(ISERROR(AM105),VLOOKUP(1+AN103,$D$10:$D$97,1,FALSE),0)</f>
        <v>#N/A</v>
      </c>
      <c r="AO105" s="96">
        <v>41</v>
      </c>
      <c r="AP105" s="311" t="e">
        <f>IF(ISERROR($AM105),VLOOKUP(AN105,Entf,3,FALSE),VLOOKUP(AM105,Entm,4,FALSE))</f>
        <v>#N/A</v>
      </c>
      <c r="AQ105" s="312"/>
      <c r="AR105" s="311" t="e">
        <f>IF(ISERROR($AM105),VLOOKUP($AP105,Entf,5,FALSE),VLOOKUP($AP105,Entm,6,FALSE))</f>
        <v>#N/A</v>
      </c>
      <c r="AS105" s="315"/>
      <c r="AT105" s="312"/>
      <c r="AU105" s="311" t="e">
        <f>IF(ISERROR($AM105),VLOOKUP($AP105,Entf,6,FALSE),VLOOKUP($AP105,Entm,7,FALSE))</f>
        <v>#N/A</v>
      </c>
      <c r="AV105" s="315"/>
      <c r="AW105" s="315"/>
      <c r="AX105" s="315"/>
      <c r="AY105" s="315"/>
      <c r="AZ105" s="312"/>
      <c r="BA105" s="311" t="str">
        <f>IF(ISERROR(AM105),IF(ISERROR(AN105),"","女"),"男")</f>
        <v/>
      </c>
      <c r="BB105" s="312"/>
      <c r="BC105" s="305"/>
      <c r="BD105" s="306"/>
      <c r="BE105" s="306"/>
      <c r="BF105" s="307"/>
      <c r="BG105" s="308" t="e">
        <f>IF(ISERROR($AM105),VLOOKUP($AP105,Entf,10,FALSE),VLOOKUP($AP105,Entm,11,FALSE))</f>
        <v>#N/A</v>
      </c>
      <c r="BH105" s="309"/>
      <c r="BI105" s="309"/>
      <c r="BJ105" s="309"/>
      <c r="BK105" s="310"/>
      <c r="BL105" s="308" t="e">
        <f>IF(ISERROR($AM105),VLOOKUP($AP105,Entf,13,FALSE),VLOOKUP($AP105,Entm,14,FALSE))</f>
        <v>#N/A</v>
      </c>
      <c r="BM105" s="309"/>
      <c r="BN105" s="309"/>
      <c r="BO105" s="309"/>
      <c r="BP105" s="310"/>
      <c r="BQ105" s="308" t="e">
        <f>IF(ISERROR($AM105),VLOOKUP($AP105,Entf,16,FALSE),VLOOKUP($AP105,Entm,17,FALSE))</f>
        <v>#N/A</v>
      </c>
      <c r="BR105" s="309"/>
      <c r="BS105" s="309"/>
      <c r="BT105" s="309"/>
      <c r="BU105" s="310"/>
      <c r="BV105" s="290" t="e">
        <f>IF(ISERROR($AM105),VLOOKUP($AP105,Entf,19,FALSE),VLOOKUP($AP105,Entm,20,FALSE))</f>
        <v>#N/A</v>
      </c>
      <c r="BW105" s="291"/>
      <c r="BX105" s="291"/>
      <c r="BY105" s="292"/>
      <c r="BZ105" s="290" t="e">
        <f>IF(ISERROR($AM105),VLOOKUP($AP105,Entf,22,FALSE),VLOOKUP($AP105,Entm,23,FALSE))</f>
        <v>#N/A</v>
      </c>
      <c r="CA105" s="291"/>
      <c r="CB105" s="291"/>
      <c r="CC105" s="292"/>
      <c r="CF105" s="86"/>
      <c r="CG105" s="86"/>
      <c r="CH105" s="86"/>
      <c r="CI105" s="86"/>
      <c r="CK105"/>
      <c r="CL105"/>
      <c r="CM105"/>
      <c r="CN105"/>
    </row>
    <row r="106" spans="1:92" ht="13.5" customHeight="1" x14ac:dyDescent="0.2">
      <c r="G106" s="58"/>
      <c r="H106" s="58"/>
      <c r="I106" s="60"/>
      <c r="J106" s="58"/>
      <c r="K106" s="58"/>
      <c r="L106" s="58"/>
      <c r="M106" s="61"/>
      <c r="N106" s="60"/>
      <c r="O106" s="62"/>
      <c r="P106" s="61"/>
      <c r="Q106" s="60"/>
      <c r="R106" s="62"/>
      <c r="S106" s="61"/>
      <c r="T106" s="60"/>
      <c r="U106" s="62"/>
      <c r="V106" s="61"/>
      <c r="W106" s="60"/>
      <c r="X106" s="62"/>
      <c r="Y106" s="61"/>
      <c r="Z106" s="60"/>
      <c r="AA106" s="62"/>
      <c r="AB106" s="60"/>
      <c r="AC106" s="51"/>
      <c r="AD106" s="51"/>
      <c r="AE106" s="51"/>
      <c r="AF106" s="51"/>
      <c r="AG106" s="51"/>
      <c r="AH106" s="51"/>
      <c r="AI106" s="57"/>
      <c r="AJ106" s="57"/>
      <c r="AK106" s="59"/>
      <c r="AL106" s="58"/>
      <c r="AP106" s="313"/>
      <c r="AQ106" s="314"/>
      <c r="AR106" s="313"/>
      <c r="AS106" s="316"/>
      <c r="AT106" s="314"/>
      <c r="AU106" s="293" t="e">
        <f>IF(ISERROR($AM105),VLOOKUP($AP105,Entf,7,FALSE),VLOOKUP($AP105,Entm,8,FALSE))</f>
        <v>#N/A</v>
      </c>
      <c r="AV106" s="294"/>
      <c r="AW106" s="294"/>
      <c r="AX106" s="294"/>
      <c r="AY106" s="294"/>
      <c r="AZ106" s="295"/>
      <c r="BA106" s="313"/>
      <c r="BB106" s="314"/>
      <c r="BC106" s="296" t="e">
        <f>IF(ISERROR($AM105),VLOOKUP($AP105,Entf,9,FALSE),VLOOKUP($AP105,Entm,10,FALSE))</f>
        <v>#N/A</v>
      </c>
      <c r="BD106" s="297"/>
      <c r="BE106" s="297"/>
      <c r="BF106" s="298"/>
      <c r="BG106" s="299" t="e">
        <f>IF(ISERROR($AM105),VLOOKUP($AP105,Entf,12,FALSE),VLOOKUP($AP105,Entm,13,FALSE))</f>
        <v>#N/A</v>
      </c>
      <c r="BH106" s="300"/>
      <c r="BI106" s="300"/>
      <c r="BJ106" s="300"/>
      <c r="BK106" s="301"/>
      <c r="BL106" s="299" t="e">
        <f>IF(ISERROR($AM105),VLOOKUP($AP105,Entf,15,FALSE),VLOOKUP($AP105,Entm,16,FALSE))</f>
        <v>#N/A</v>
      </c>
      <c r="BM106" s="300"/>
      <c r="BN106" s="300"/>
      <c r="BO106" s="300"/>
      <c r="BP106" s="301"/>
      <c r="BQ106" s="299" t="e">
        <f>IF(ISERROR($AM105),VLOOKUP($AP105,Entf,18,FALSE),VLOOKUP($AP105,Entm,19,FALSE))</f>
        <v>#N/A</v>
      </c>
      <c r="BR106" s="300"/>
      <c r="BS106" s="300"/>
      <c r="BT106" s="300"/>
      <c r="BU106" s="301"/>
      <c r="BV106" s="302" t="e">
        <f>IF(ISERROR($AM105),VLOOKUP($AP105,Entf,21,FALSE),VLOOKUP($AP105,Entm,22,FALSE))</f>
        <v>#N/A</v>
      </c>
      <c r="BW106" s="303"/>
      <c r="BX106" s="303"/>
      <c r="BY106" s="304"/>
      <c r="BZ106" s="302" t="e">
        <f>IF(ISERROR($AM105),VLOOKUP($AP105,Entf,24,FALSE),VLOOKUP($AP105,Entm,25,FALSE))</f>
        <v>#N/A</v>
      </c>
      <c r="CA106" s="303"/>
      <c r="CB106" s="303"/>
      <c r="CC106" s="304"/>
      <c r="CF106" s="86"/>
      <c r="CG106" s="86"/>
      <c r="CH106" s="86"/>
      <c r="CI106" s="86"/>
      <c r="CK106"/>
      <c r="CL106"/>
      <c r="CM106"/>
      <c r="CN106"/>
    </row>
    <row r="107" spans="1:92" ht="13.5" customHeight="1" x14ac:dyDescent="0.2">
      <c r="G107" s="58"/>
      <c r="H107" s="58"/>
      <c r="I107" s="60"/>
      <c r="J107" s="58"/>
      <c r="K107" s="58"/>
      <c r="L107" s="58"/>
      <c r="M107" s="61"/>
      <c r="N107" s="60"/>
      <c r="O107" s="62"/>
      <c r="P107" s="61"/>
      <c r="Q107" s="60"/>
      <c r="R107" s="62"/>
      <c r="S107" s="61"/>
      <c r="T107" s="60"/>
      <c r="U107" s="62"/>
      <c r="V107" s="61"/>
      <c r="W107" s="60"/>
      <c r="X107" s="62"/>
      <c r="Y107" s="61"/>
      <c r="Z107" s="60"/>
      <c r="AA107" s="62"/>
      <c r="AB107" s="60"/>
      <c r="AC107" s="51"/>
      <c r="AD107" s="51"/>
      <c r="AE107" s="51"/>
      <c r="AF107" s="51"/>
      <c r="AG107" s="51"/>
      <c r="AH107" s="51"/>
      <c r="AI107" s="57"/>
      <c r="AJ107" s="57"/>
      <c r="AK107" s="59"/>
      <c r="AL107" s="58"/>
      <c r="AM107" s="96" t="e">
        <f>VLOOKUP(1+AM105,$C$10:$C$97,1,FALSE)</f>
        <v>#N/A</v>
      </c>
      <c r="AN107" s="96" t="e">
        <f>IF(ISERROR(AM107),VLOOKUP(1+AN105,$D$10:$D$97,1,FALSE),0)</f>
        <v>#N/A</v>
      </c>
      <c r="AO107" s="96">
        <v>42</v>
      </c>
      <c r="AP107" s="311" t="e">
        <f>IF(ISERROR($AM107),VLOOKUP(AN107,Entf,3,FALSE),VLOOKUP(AM107,Entm,4,FALSE))</f>
        <v>#N/A</v>
      </c>
      <c r="AQ107" s="312"/>
      <c r="AR107" s="311" t="e">
        <f>IF(ISERROR($AM107),VLOOKUP($AP107,Entf,5,FALSE),VLOOKUP($AP107,Entm,6,FALSE))</f>
        <v>#N/A</v>
      </c>
      <c r="AS107" s="315"/>
      <c r="AT107" s="312"/>
      <c r="AU107" s="311" t="e">
        <f>IF(ISERROR($AM107),VLOOKUP($AP107,Entf,6,FALSE),VLOOKUP($AP107,Entm,7,FALSE))</f>
        <v>#N/A</v>
      </c>
      <c r="AV107" s="315"/>
      <c r="AW107" s="315"/>
      <c r="AX107" s="315"/>
      <c r="AY107" s="315"/>
      <c r="AZ107" s="312"/>
      <c r="BA107" s="311" t="str">
        <f>IF(ISERROR(AM107),IF(ISERROR(AN107),"","女"),"男")</f>
        <v/>
      </c>
      <c r="BB107" s="312"/>
      <c r="BC107" s="305"/>
      <c r="BD107" s="306"/>
      <c r="BE107" s="306"/>
      <c r="BF107" s="307"/>
      <c r="BG107" s="308" t="e">
        <f>IF(ISERROR($AM107),VLOOKUP($AP107,Entf,10,FALSE),VLOOKUP($AP107,Entm,11,FALSE))</f>
        <v>#N/A</v>
      </c>
      <c r="BH107" s="309"/>
      <c r="BI107" s="309"/>
      <c r="BJ107" s="309"/>
      <c r="BK107" s="310"/>
      <c r="BL107" s="308" t="e">
        <f>IF(ISERROR($AM107),VLOOKUP($AP107,Entf,13,FALSE),VLOOKUP($AP107,Entm,14,FALSE))</f>
        <v>#N/A</v>
      </c>
      <c r="BM107" s="309"/>
      <c r="BN107" s="309"/>
      <c r="BO107" s="309"/>
      <c r="BP107" s="310"/>
      <c r="BQ107" s="308" t="e">
        <f>IF(ISERROR($AM107),VLOOKUP($AP107,Entf,16,FALSE),VLOOKUP($AP107,Entm,17,FALSE))</f>
        <v>#N/A</v>
      </c>
      <c r="BR107" s="309"/>
      <c r="BS107" s="309"/>
      <c r="BT107" s="309"/>
      <c r="BU107" s="310"/>
      <c r="BV107" s="290" t="e">
        <f>IF(ISERROR($AM107),VLOOKUP($AP107,Entf,19,FALSE),VLOOKUP($AP107,Entm,20,FALSE))</f>
        <v>#N/A</v>
      </c>
      <c r="BW107" s="291"/>
      <c r="BX107" s="291"/>
      <c r="BY107" s="292"/>
      <c r="BZ107" s="290" t="e">
        <f>IF(ISERROR($AM107),VLOOKUP($AP107,Entf,22,FALSE),VLOOKUP($AP107,Entm,23,FALSE))</f>
        <v>#N/A</v>
      </c>
      <c r="CA107" s="291"/>
      <c r="CB107" s="291"/>
      <c r="CC107" s="292"/>
      <c r="CF107" s="86"/>
      <c r="CG107" s="86"/>
      <c r="CH107" s="86"/>
      <c r="CI107" s="86"/>
      <c r="CK107"/>
      <c r="CL107"/>
      <c r="CM107"/>
      <c r="CN107"/>
    </row>
    <row r="108" spans="1:92" ht="13.5" customHeight="1" x14ac:dyDescent="0.2">
      <c r="G108" s="58"/>
      <c r="H108" s="58"/>
      <c r="I108" s="60"/>
      <c r="J108" s="58"/>
      <c r="K108" s="58"/>
      <c r="L108" s="58"/>
      <c r="M108" s="61"/>
      <c r="N108" s="60"/>
      <c r="O108" s="62"/>
      <c r="P108" s="61"/>
      <c r="Q108" s="60"/>
      <c r="R108" s="62"/>
      <c r="S108" s="61"/>
      <c r="T108" s="60"/>
      <c r="U108" s="62"/>
      <c r="V108" s="61"/>
      <c r="W108" s="60"/>
      <c r="X108" s="62"/>
      <c r="Y108" s="61"/>
      <c r="Z108" s="60"/>
      <c r="AA108" s="62"/>
      <c r="AB108" s="60"/>
      <c r="AC108" s="51"/>
      <c r="AD108" s="51"/>
      <c r="AE108" s="51"/>
      <c r="AF108" s="51"/>
      <c r="AG108" s="51"/>
      <c r="AH108" s="51"/>
      <c r="AI108" s="57"/>
      <c r="AJ108" s="57"/>
      <c r="AK108" s="59"/>
      <c r="AL108" s="58"/>
      <c r="AP108" s="313"/>
      <c r="AQ108" s="314"/>
      <c r="AR108" s="313"/>
      <c r="AS108" s="316"/>
      <c r="AT108" s="314"/>
      <c r="AU108" s="293" t="e">
        <f>IF(ISERROR($AM107),VLOOKUP($AP107,Entf,7,FALSE),VLOOKUP($AP107,Entm,8,FALSE))</f>
        <v>#N/A</v>
      </c>
      <c r="AV108" s="294"/>
      <c r="AW108" s="294"/>
      <c r="AX108" s="294"/>
      <c r="AY108" s="294"/>
      <c r="AZ108" s="295"/>
      <c r="BA108" s="313"/>
      <c r="BB108" s="314"/>
      <c r="BC108" s="296" t="e">
        <f>IF(ISERROR($AM107),VLOOKUP($AP107,Entf,9,FALSE),VLOOKUP($AP107,Entm,10,FALSE))</f>
        <v>#N/A</v>
      </c>
      <c r="BD108" s="297"/>
      <c r="BE108" s="297"/>
      <c r="BF108" s="298"/>
      <c r="BG108" s="299" t="e">
        <f>IF(ISERROR($AM107),VLOOKUP($AP107,Entf,12,FALSE),VLOOKUP($AP107,Entm,13,FALSE))</f>
        <v>#N/A</v>
      </c>
      <c r="BH108" s="300"/>
      <c r="BI108" s="300"/>
      <c r="BJ108" s="300"/>
      <c r="BK108" s="301"/>
      <c r="BL108" s="299" t="e">
        <f>IF(ISERROR($AM107),VLOOKUP($AP107,Entf,15,FALSE),VLOOKUP($AP107,Entm,16,FALSE))</f>
        <v>#N/A</v>
      </c>
      <c r="BM108" s="300"/>
      <c r="BN108" s="300"/>
      <c r="BO108" s="300"/>
      <c r="BP108" s="301"/>
      <c r="BQ108" s="299" t="e">
        <f>IF(ISERROR($AM107),VLOOKUP($AP107,Entf,18,FALSE),VLOOKUP($AP107,Entm,19,FALSE))</f>
        <v>#N/A</v>
      </c>
      <c r="BR108" s="300"/>
      <c r="BS108" s="300"/>
      <c r="BT108" s="300"/>
      <c r="BU108" s="301"/>
      <c r="BV108" s="302" t="e">
        <f>IF(ISERROR($AM107),VLOOKUP($AP107,Entf,21,FALSE),VLOOKUP($AP107,Entm,22,FALSE))</f>
        <v>#N/A</v>
      </c>
      <c r="BW108" s="303"/>
      <c r="BX108" s="303"/>
      <c r="BY108" s="304"/>
      <c r="BZ108" s="302" t="e">
        <f>IF(ISERROR($AM107),VLOOKUP($AP107,Entf,24,FALSE),VLOOKUP($AP107,Entm,25,FALSE))</f>
        <v>#N/A</v>
      </c>
      <c r="CA108" s="303"/>
      <c r="CB108" s="303"/>
      <c r="CC108" s="304"/>
      <c r="CF108" s="86"/>
      <c r="CG108" s="86"/>
      <c r="CH108" s="86"/>
      <c r="CI108" s="86"/>
      <c r="CK108"/>
      <c r="CL108"/>
      <c r="CM108"/>
      <c r="CN108"/>
    </row>
    <row r="109" spans="1:92" ht="13.5" customHeight="1" x14ac:dyDescent="0.2">
      <c r="G109" s="58"/>
      <c r="H109" s="58"/>
      <c r="I109" s="60"/>
      <c r="J109" s="58"/>
      <c r="K109" s="58"/>
      <c r="L109" s="58"/>
      <c r="M109" s="61"/>
      <c r="N109" s="60"/>
      <c r="O109" s="62"/>
      <c r="P109" s="61"/>
      <c r="Q109" s="60"/>
      <c r="R109" s="62"/>
      <c r="S109" s="61"/>
      <c r="T109" s="60"/>
      <c r="U109" s="62"/>
      <c r="V109" s="61"/>
      <c r="W109" s="60"/>
      <c r="X109" s="62"/>
      <c r="Y109" s="61"/>
      <c r="Z109" s="60"/>
      <c r="AA109" s="62"/>
      <c r="AB109" s="60"/>
      <c r="AC109" s="51"/>
      <c r="AD109" s="51"/>
      <c r="AE109" s="51"/>
      <c r="AF109" s="51"/>
      <c r="AG109" s="51"/>
      <c r="AH109" s="51"/>
      <c r="AI109" s="57"/>
      <c r="AJ109" s="57"/>
      <c r="AK109" s="59"/>
      <c r="AL109" s="58"/>
      <c r="AM109" s="96" t="e">
        <f>VLOOKUP(1+AM107,$C$10:$C$97,1,FALSE)</f>
        <v>#N/A</v>
      </c>
      <c r="AN109" s="96" t="e">
        <f>IF(ISERROR(AM109),VLOOKUP(1+AN107,$D$10:$D$97,1,FALSE),0)</f>
        <v>#N/A</v>
      </c>
      <c r="AO109" s="96">
        <v>43</v>
      </c>
      <c r="AP109" s="311" t="e">
        <f>IF(ISERROR($AM109),VLOOKUP(AN109,Entf,3,FALSE),VLOOKUP(AM109,Entm,4,FALSE))</f>
        <v>#N/A</v>
      </c>
      <c r="AQ109" s="312"/>
      <c r="AR109" s="311" t="e">
        <f>IF(ISERROR($AM109),VLOOKUP($AP109,Entf,5,FALSE),VLOOKUP($AP109,Entm,6,FALSE))</f>
        <v>#N/A</v>
      </c>
      <c r="AS109" s="315"/>
      <c r="AT109" s="312"/>
      <c r="AU109" s="311" t="e">
        <f>IF(ISERROR($AM109),VLOOKUP($AP109,Entf,6,FALSE),VLOOKUP($AP109,Entm,7,FALSE))</f>
        <v>#N/A</v>
      </c>
      <c r="AV109" s="315"/>
      <c r="AW109" s="315"/>
      <c r="AX109" s="315"/>
      <c r="AY109" s="315"/>
      <c r="AZ109" s="312"/>
      <c r="BA109" s="311" t="str">
        <f>IF(ISERROR(AM109),IF(ISERROR(AN109),"","女"),"男")</f>
        <v/>
      </c>
      <c r="BB109" s="312"/>
      <c r="BC109" s="305"/>
      <c r="BD109" s="306"/>
      <c r="BE109" s="306"/>
      <c r="BF109" s="307"/>
      <c r="BG109" s="308" t="e">
        <f>IF(ISERROR($AM109),VLOOKUP($AP109,Entf,10,FALSE),VLOOKUP($AP109,Entm,11,FALSE))</f>
        <v>#N/A</v>
      </c>
      <c r="BH109" s="309"/>
      <c r="BI109" s="309"/>
      <c r="BJ109" s="309"/>
      <c r="BK109" s="310"/>
      <c r="BL109" s="308" t="e">
        <f>IF(ISERROR($AM109),VLOOKUP($AP109,Entf,13,FALSE),VLOOKUP($AP109,Entm,14,FALSE))</f>
        <v>#N/A</v>
      </c>
      <c r="BM109" s="309"/>
      <c r="BN109" s="309"/>
      <c r="BO109" s="309"/>
      <c r="BP109" s="310"/>
      <c r="BQ109" s="308" t="e">
        <f>IF(ISERROR($AM109),VLOOKUP($AP109,Entf,16,FALSE),VLOOKUP($AP109,Entm,17,FALSE))</f>
        <v>#N/A</v>
      </c>
      <c r="BR109" s="309"/>
      <c r="BS109" s="309"/>
      <c r="BT109" s="309"/>
      <c r="BU109" s="310"/>
      <c r="BV109" s="290" t="e">
        <f>IF(ISERROR($AM109),VLOOKUP($AP109,Entf,19,FALSE),VLOOKUP($AP109,Entm,20,FALSE))</f>
        <v>#N/A</v>
      </c>
      <c r="BW109" s="291"/>
      <c r="BX109" s="291"/>
      <c r="BY109" s="292"/>
      <c r="BZ109" s="290" t="e">
        <f>IF(ISERROR($AM109),VLOOKUP($AP109,Entf,22,FALSE),VLOOKUP($AP109,Entm,23,FALSE))</f>
        <v>#N/A</v>
      </c>
      <c r="CA109" s="291"/>
      <c r="CB109" s="291"/>
      <c r="CC109" s="292"/>
      <c r="CF109" s="86"/>
      <c r="CG109" s="86"/>
      <c r="CH109" s="86"/>
      <c r="CI109" s="86"/>
      <c r="CK109"/>
      <c r="CL109"/>
      <c r="CM109"/>
      <c r="CN109"/>
    </row>
    <row r="110" spans="1:92" ht="13.5" customHeight="1" x14ac:dyDescent="0.2">
      <c r="G110" s="58"/>
      <c r="H110" s="58"/>
      <c r="I110" s="60"/>
      <c r="J110" s="58"/>
      <c r="K110" s="58"/>
      <c r="L110" s="58"/>
      <c r="M110" s="61"/>
      <c r="N110" s="60"/>
      <c r="O110" s="62"/>
      <c r="P110" s="61"/>
      <c r="Q110" s="60"/>
      <c r="R110" s="62"/>
      <c r="S110" s="61"/>
      <c r="T110" s="60"/>
      <c r="U110" s="62"/>
      <c r="V110" s="61"/>
      <c r="W110" s="60"/>
      <c r="X110" s="62"/>
      <c r="Y110" s="61"/>
      <c r="Z110" s="60"/>
      <c r="AA110" s="62"/>
      <c r="AB110" s="60"/>
      <c r="AC110" s="51"/>
      <c r="AD110" s="51"/>
      <c r="AE110" s="51"/>
      <c r="AF110" s="51"/>
      <c r="AG110" s="51"/>
      <c r="AH110" s="51"/>
      <c r="AI110" s="57"/>
      <c r="AJ110" s="57"/>
      <c r="AK110" s="59"/>
      <c r="AL110" s="58"/>
      <c r="AP110" s="313"/>
      <c r="AQ110" s="314"/>
      <c r="AR110" s="313"/>
      <c r="AS110" s="316"/>
      <c r="AT110" s="314"/>
      <c r="AU110" s="293" t="e">
        <f>IF(ISERROR($AM109),VLOOKUP($AP109,Entf,7,FALSE),VLOOKUP($AP109,Entm,8,FALSE))</f>
        <v>#N/A</v>
      </c>
      <c r="AV110" s="294"/>
      <c r="AW110" s="294"/>
      <c r="AX110" s="294"/>
      <c r="AY110" s="294"/>
      <c r="AZ110" s="295"/>
      <c r="BA110" s="313"/>
      <c r="BB110" s="314"/>
      <c r="BC110" s="296" t="e">
        <f>IF(ISERROR($AM109),VLOOKUP($AP109,Entf,9,FALSE),VLOOKUP($AP109,Entm,10,FALSE))</f>
        <v>#N/A</v>
      </c>
      <c r="BD110" s="297"/>
      <c r="BE110" s="297"/>
      <c r="BF110" s="298"/>
      <c r="BG110" s="299" t="e">
        <f>IF(ISERROR($AM109),VLOOKUP($AP109,Entf,12,FALSE),VLOOKUP($AP109,Entm,13,FALSE))</f>
        <v>#N/A</v>
      </c>
      <c r="BH110" s="300"/>
      <c r="BI110" s="300"/>
      <c r="BJ110" s="300"/>
      <c r="BK110" s="301"/>
      <c r="BL110" s="299" t="e">
        <f>IF(ISERROR($AM109),VLOOKUP($AP109,Entf,15,FALSE),VLOOKUP($AP109,Entm,16,FALSE))</f>
        <v>#N/A</v>
      </c>
      <c r="BM110" s="300"/>
      <c r="BN110" s="300"/>
      <c r="BO110" s="300"/>
      <c r="BP110" s="301"/>
      <c r="BQ110" s="299" t="e">
        <f>IF(ISERROR($AM109),VLOOKUP($AP109,Entf,18,FALSE),VLOOKUP($AP109,Entm,19,FALSE))</f>
        <v>#N/A</v>
      </c>
      <c r="BR110" s="300"/>
      <c r="BS110" s="300"/>
      <c r="BT110" s="300"/>
      <c r="BU110" s="301"/>
      <c r="BV110" s="302" t="e">
        <f>IF(ISERROR($AM109),VLOOKUP($AP109,Entf,21,FALSE),VLOOKUP($AP109,Entm,22,FALSE))</f>
        <v>#N/A</v>
      </c>
      <c r="BW110" s="303"/>
      <c r="BX110" s="303"/>
      <c r="BY110" s="304"/>
      <c r="BZ110" s="302" t="e">
        <f>IF(ISERROR($AM109),VLOOKUP($AP109,Entf,24,FALSE),VLOOKUP($AP109,Entm,25,FALSE))</f>
        <v>#N/A</v>
      </c>
      <c r="CA110" s="303"/>
      <c r="CB110" s="303"/>
      <c r="CC110" s="304"/>
      <c r="CF110" s="86"/>
      <c r="CG110" s="86"/>
      <c r="CH110" s="86"/>
      <c r="CI110" s="86"/>
      <c r="CK110"/>
      <c r="CL110"/>
      <c r="CM110"/>
      <c r="CN110"/>
    </row>
    <row r="111" spans="1:92" ht="13.5" customHeight="1" x14ac:dyDescent="0.2">
      <c r="G111" s="58"/>
      <c r="H111" s="58"/>
      <c r="I111" s="60"/>
      <c r="J111" s="58"/>
      <c r="K111" s="58"/>
      <c r="L111" s="58"/>
      <c r="M111" s="61"/>
      <c r="N111" s="60"/>
      <c r="O111" s="62"/>
      <c r="P111" s="61"/>
      <c r="Q111" s="60"/>
      <c r="R111" s="62"/>
      <c r="S111" s="61"/>
      <c r="T111" s="60"/>
      <c r="U111" s="62"/>
      <c r="V111" s="61"/>
      <c r="W111" s="60"/>
      <c r="X111" s="62"/>
      <c r="Y111" s="61"/>
      <c r="Z111" s="60"/>
      <c r="AA111" s="62"/>
      <c r="AB111" s="60"/>
      <c r="AC111" s="51"/>
      <c r="AD111" s="51"/>
      <c r="AE111" s="51"/>
      <c r="AF111" s="51"/>
      <c r="AG111" s="51"/>
      <c r="AH111" s="51"/>
      <c r="AI111" s="57"/>
      <c r="AJ111" s="57"/>
      <c r="AK111" s="59"/>
      <c r="AL111" s="58"/>
      <c r="AM111" s="96" t="e">
        <f>VLOOKUP(1+AM109,$C$10:$C$97,1,FALSE)</f>
        <v>#N/A</v>
      </c>
      <c r="AN111" s="96" t="e">
        <f>IF(ISERROR(AM111),VLOOKUP(1+AN109,$D$10:$D$97,1,FALSE),0)</f>
        <v>#N/A</v>
      </c>
      <c r="AO111" s="96">
        <v>44</v>
      </c>
      <c r="AP111" s="311" t="e">
        <f>IF(ISERROR($AM111),VLOOKUP(AN111,Entf,3,FALSE),VLOOKUP(AM111,Entm,4,FALSE))</f>
        <v>#N/A</v>
      </c>
      <c r="AQ111" s="312"/>
      <c r="AR111" s="311" t="e">
        <f>IF(ISERROR($AM111),VLOOKUP($AP111,Entf,5,FALSE),VLOOKUP($AP111,Entm,6,FALSE))</f>
        <v>#N/A</v>
      </c>
      <c r="AS111" s="315"/>
      <c r="AT111" s="312"/>
      <c r="AU111" s="311" t="e">
        <f>IF(ISERROR($AM111),VLOOKUP($AP111,Entf,6,FALSE),VLOOKUP($AP111,Entm,7,FALSE))</f>
        <v>#N/A</v>
      </c>
      <c r="AV111" s="315"/>
      <c r="AW111" s="315"/>
      <c r="AX111" s="315"/>
      <c r="AY111" s="315"/>
      <c r="AZ111" s="312"/>
      <c r="BA111" s="311" t="str">
        <f>IF(ISERROR(AM111),IF(ISERROR(AN111),"","女"),"男")</f>
        <v/>
      </c>
      <c r="BB111" s="312"/>
      <c r="BC111" s="305"/>
      <c r="BD111" s="306"/>
      <c r="BE111" s="306"/>
      <c r="BF111" s="307"/>
      <c r="BG111" s="308" t="e">
        <f>IF(ISERROR($AM111),VLOOKUP($AP111,Entf,10,FALSE),VLOOKUP($AP111,Entm,11,FALSE))</f>
        <v>#N/A</v>
      </c>
      <c r="BH111" s="309"/>
      <c r="BI111" s="309"/>
      <c r="BJ111" s="309"/>
      <c r="BK111" s="310"/>
      <c r="BL111" s="308" t="e">
        <f>IF(ISERROR($AM111),VLOOKUP($AP111,Entf,13,FALSE),VLOOKUP($AP111,Entm,14,FALSE))</f>
        <v>#N/A</v>
      </c>
      <c r="BM111" s="309"/>
      <c r="BN111" s="309"/>
      <c r="BO111" s="309"/>
      <c r="BP111" s="310"/>
      <c r="BQ111" s="308" t="e">
        <f>IF(ISERROR($AM111),VLOOKUP($AP111,Entf,16,FALSE),VLOOKUP($AP111,Entm,17,FALSE))</f>
        <v>#N/A</v>
      </c>
      <c r="BR111" s="309"/>
      <c r="BS111" s="309"/>
      <c r="BT111" s="309"/>
      <c r="BU111" s="310"/>
      <c r="BV111" s="290" t="e">
        <f>IF(ISERROR($AM111),VLOOKUP($AP111,Entf,19,FALSE),VLOOKUP($AP111,Entm,20,FALSE))</f>
        <v>#N/A</v>
      </c>
      <c r="BW111" s="291"/>
      <c r="BX111" s="291"/>
      <c r="BY111" s="292"/>
      <c r="BZ111" s="290" t="e">
        <f>IF(ISERROR($AM111),VLOOKUP($AP111,Entf,22,FALSE),VLOOKUP($AP111,Entm,23,FALSE))</f>
        <v>#N/A</v>
      </c>
      <c r="CA111" s="291"/>
      <c r="CB111" s="291"/>
      <c r="CC111" s="292"/>
      <c r="CF111" s="86"/>
      <c r="CG111" s="86"/>
      <c r="CH111" s="86"/>
      <c r="CI111" s="86"/>
      <c r="CK111"/>
      <c r="CL111"/>
      <c r="CM111"/>
      <c r="CN111"/>
    </row>
    <row r="112" spans="1:92" ht="13.5" customHeight="1" x14ac:dyDescent="0.2">
      <c r="G112" s="58"/>
      <c r="H112" s="58"/>
      <c r="I112" s="60"/>
      <c r="J112" s="58"/>
      <c r="K112" s="58"/>
      <c r="L112" s="58"/>
      <c r="M112" s="61"/>
      <c r="N112" s="60"/>
      <c r="O112" s="62"/>
      <c r="P112" s="61"/>
      <c r="Q112" s="60"/>
      <c r="R112" s="62"/>
      <c r="S112" s="61"/>
      <c r="T112" s="60"/>
      <c r="U112" s="62"/>
      <c r="V112" s="61"/>
      <c r="W112" s="60"/>
      <c r="X112" s="62"/>
      <c r="Y112" s="61"/>
      <c r="Z112" s="60"/>
      <c r="AA112" s="62"/>
      <c r="AB112" s="60"/>
      <c r="AC112" s="51"/>
      <c r="AD112" s="51"/>
      <c r="AE112" s="51"/>
      <c r="AF112" s="51"/>
      <c r="AG112" s="51"/>
      <c r="AH112" s="51"/>
      <c r="AI112" s="57"/>
      <c r="AJ112" s="57"/>
      <c r="AK112" s="59"/>
      <c r="AL112" s="58"/>
      <c r="AP112" s="313"/>
      <c r="AQ112" s="314"/>
      <c r="AR112" s="313"/>
      <c r="AS112" s="316"/>
      <c r="AT112" s="314"/>
      <c r="AU112" s="293" t="e">
        <f>IF(ISERROR($AM111),VLOOKUP($AP111,Entf,7,FALSE),VLOOKUP($AP111,Entm,8,FALSE))</f>
        <v>#N/A</v>
      </c>
      <c r="AV112" s="294"/>
      <c r="AW112" s="294"/>
      <c r="AX112" s="294"/>
      <c r="AY112" s="294"/>
      <c r="AZ112" s="295"/>
      <c r="BA112" s="313"/>
      <c r="BB112" s="314"/>
      <c r="BC112" s="296" t="e">
        <f>IF(ISERROR($AM111),VLOOKUP($AP111,Entf,9,FALSE),VLOOKUP($AP111,Entm,10,FALSE))</f>
        <v>#N/A</v>
      </c>
      <c r="BD112" s="297"/>
      <c r="BE112" s="297"/>
      <c r="BF112" s="298"/>
      <c r="BG112" s="299" t="e">
        <f>IF(ISERROR($AM111),VLOOKUP($AP111,Entf,12,FALSE),VLOOKUP($AP111,Entm,13,FALSE))</f>
        <v>#N/A</v>
      </c>
      <c r="BH112" s="300"/>
      <c r="BI112" s="300"/>
      <c r="BJ112" s="300"/>
      <c r="BK112" s="301"/>
      <c r="BL112" s="299" t="e">
        <f>IF(ISERROR($AM111),VLOOKUP($AP111,Entf,15,FALSE),VLOOKUP($AP111,Entm,16,FALSE))</f>
        <v>#N/A</v>
      </c>
      <c r="BM112" s="300"/>
      <c r="BN112" s="300"/>
      <c r="BO112" s="300"/>
      <c r="BP112" s="301"/>
      <c r="BQ112" s="299" t="e">
        <f>IF(ISERROR($AM111),VLOOKUP($AP111,Entf,18,FALSE),VLOOKUP($AP111,Entm,19,FALSE))</f>
        <v>#N/A</v>
      </c>
      <c r="BR112" s="300"/>
      <c r="BS112" s="300"/>
      <c r="BT112" s="300"/>
      <c r="BU112" s="301"/>
      <c r="BV112" s="302" t="e">
        <f>IF(ISERROR($AM111),VLOOKUP($AP111,Entf,21,FALSE),VLOOKUP($AP111,Entm,22,FALSE))</f>
        <v>#N/A</v>
      </c>
      <c r="BW112" s="303"/>
      <c r="BX112" s="303"/>
      <c r="BY112" s="304"/>
      <c r="BZ112" s="302" t="e">
        <f>IF(ISERROR($AM111),VLOOKUP($AP111,Entf,24,FALSE),VLOOKUP($AP111,Entm,25,FALSE))</f>
        <v>#N/A</v>
      </c>
      <c r="CA112" s="303"/>
      <c r="CB112" s="303"/>
      <c r="CC112" s="304"/>
      <c r="CF112" s="86"/>
      <c r="CG112" s="86"/>
      <c r="CH112" s="86"/>
      <c r="CI112" s="86"/>
      <c r="CK112"/>
      <c r="CL112"/>
      <c r="CM112"/>
      <c r="CN112"/>
    </row>
    <row r="113" spans="7:92" ht="13.5" customHeight="1" x14ac:dyDescent="0.2">
      <c r="G113" s="58"/>
      <c r="H113" s="58"/>
      <c r="I113" s="60"/>
      <c r="J113" s="58"/>
      <c r="K113" s="58"/>
      <c r="L113" s="58"/>
      <c r="M113" s="61"/>
      <c r="N113" s="60"/>
      <c r="O113" s="62"/>
      <c r="P113" s="61"/>
      <c r="Q113" s="60"/>
      <c r="R113" s="62"/>
      <c r="S113" s="61"/>
      <c r="T113" s="60"/>
      <c r="U113" s="62"/>
      <c r="V113" s="61"/>
      <c r="W113" s="60"/>
      <c r="X113" s="62"/>
      <c r="Y113" s="61"/>
      <c r="Z113" s="60"/>
      <c r="AA113" s="62"/>
      <c r="AB113" s="60"/>
      <c r="AC113" s="51"/>
      <c r="AD113" s="51"/>
      <c r="AE113" s="51"/>
      <c r="AF113" s="51"/>
      <c r="AG113" s="51"/>
      <c r="AH113" s="51"/>
      <c r="AI113" s="57"/>
      <c r="AJ113" s="57"/>
      <c r="AK113" s="59"/>
      <c r="AL113" s="58"/>
      <c r="AQ113" t="s">
        <v>369</v>
      </c>
      <c r="CF113" s="86"/>
      <c r="CG113" s="86"/>
      <c r="CH113" s="86"/>
      <c r="CI113" s="86"/>
      <c r="CK113"/>
      <c r="CL113"/>
      <c r="CM113"/>
      <c r="CN113"/>
    </row>
    <row r="114" spans="7:92" ht="13.5" customHeight="1" x14ac:dyDescent="0.2">
      <c r="G114" s="58"/>
      <c r="H114" s="58"/>
      <c r="I114" s="60"/>
      <c r="J114" s="58"/>
      <c r="K114" s="58"/>
      <c r="L114" s="58"/>
      <c r="M114" s="61"/>
      <c r="N114" s="60"/>
      <c r="O114" s="62"/>
      <c r="P114" s="61"/>
      <c r="Q114" s="60"/>
      <c r="R114" s="62"/>
      <c r="S114" s="61"/>
      <c r="T114" s="60"/>
      <c r="U114" s="62"/>
      <c r="V114" s="61"/>
      <c r="W114" s="60"/>
      <c r="X114" s="62"/>
      <c r="Y114" s="61"/>
      <c r="Z114" s="60"/>
      <c r="AA114" s="62"/>
      <c r="AB114" s="60"/>
      <c r="AC114" s="51"/>
      <c r="AD114" s="51"/>
      <c r="AE114" s="51"/>
      <c r="AF114" s="51"/>
      <c r="AG114" s="51"/>
      <c r="AH114" s="51"/>
      <c r="AI114" s="57"/>
      <c r="AJ114" s="57"/>
      <c r="AK114" s="59"/>
      <c r="AL114" s="58"/>
      <c r="AR114" t="s">
        <v>370</v>
      </c>
      <c r="CF114" s="86"/>
      <c r="CG114" s="86"/>
      <c r="CH114" s="86"/>
      <c r="CI114" s="86"/>
      <c r="CK114"/>
      <c r="CL114"/>
      <c r="CM114"/>
      <c r="CN114"/>
    </row>
    <row r="115" spans="7:92" ht="13.5" customHeight="1" x14ac:dyDescent="0.2">
      <c r="G115" s="58"/>
      <c r="H115" s="58"/>
      <c r="I115" s="60"/>
      <c r="J115" s="58"/>
      <c r="K115" s="58"/>
      <c r="L115" s="58"/>
      <c r="M115" s="61"/>
      <c r="N115" s="60"/>
      <c r="O115" s="62"/>
      <c r="P115" s="61"/>
      <c r="Q115" s="60"/>
      <c r="R115" s="62"/>
      <c r="S115" s="61"/>
      <c r="T115" s="60"/>
      <c r="U115" s="62"/>
      <c r="V115" s="61"/>
      <c r="W115" s="60"/>
      <c r="X115" s="62"/>
      <c r="Y115" s="61"/>
      <c r="Z115" s="60"/>
      <c r="AA115" s="62"/>
      <c r="AB115" s="60"/>
      <c r="AC115" s="51"/>
      <c r="AD115" s="51"/>
      <c r="AE115" s="51"/>
      <c r="AF115" s="51"/>
      <c r="AG115" s="51"/>
      <c r="AH115" s="51"/>
      <c r="AI115" s="57"/>
      <c r="AJ115" s="57"/>
      <c r="AK115" s="59"/>
      <c r="AL115" s="58"/>
      <c r="AR115" t="s">
        <v>371</v>
      </c>
      <c r="CF115" s="86"/>
      <c r="CG115" s="86"/>
      <c r="CH115" s="86"/>
      <c r="CI115" s="86"/>
      <c r="CK115"/>
      <c r="CL115"/>
      <c r="CM115"/>
      <c r="CN115"/>
    </row>
    <row r="116" spans="7:92" ht="13.5" customHeight="1" x14ac:dyDescent="0.2">
      <c r="G116" s="58"/>
      <c r="H116" s="58"/>
      <c r="I116" s="60"/>
      <c r="J116" s="58"/>
      <c r="K116" s="58"/>
      <c r="L116" s="58"/>
      <c r="M116" s="61"/>
      <c r="N116" s="60"/>
      <c r="O116" s="62"/>
      <c r="P116" s="61"/>
      <c r="Q116" s="60"/>
      <c r="R116" s="62"/>
      <c r="S116" s="61"/>
      <c r="T116" s="60"/>
      <c r="U116" s="62"/>
      <c r="V116" s="61"/>
      <c r="W116" s="60"/>
      <c r="X116" s="62"/>
      <c r="Y116" s="61"/>
      <c r="Z116" s="60"/>
      <c r="AA116" s="62"/>
      <c r="AB116" s="60"/>
      <c r="AC116" s="51"/>
      <c r="AD116" s="51"/>
      <c r="AE116" s="51"/>
      <c r="AF116" s="51"/>
      <c r="AG116" s="51"/>
      <c r="AH116" s="51"/>
      <c r="AI116" s="57"/>
      <c r="AJ116" s="57"/>
      <c r="AK116" s="59"/>
      <c r="AL116" s="58"/>
      <c r="CF116" s="86"/>
      <c r="CG116" s="86"/>
      <c r="CH116" s="86"/>
      <c r="CI116" s="86"/>
      <c r="CK116"/>
      <c r="CL116"/>
      <c r="CM116"/>
      <c r="CN116"/>
    </row>
    <row r="117" spans="7:92" ht="13.5" customHeight="1" x14ac:dyDescent="0.2">
      <c r="G117" s="58"/>
      <c r="H117" s="58"/>
      <c r="I117" s="60"/>
      <c r="J117" s="58"/>
      <c r="K117" s="58"/>
      <c r="L117" s="58"/>
      <c r="M117" s="61"/>
      <c r="N117" s="60"/>
      <c r="O117" s="62"/>
      <c r="P117" s="61"/>
      <c r="Q117" s="60"/>
      <c r="R117" s="62"/>
      <c r="S117" s="61"/>
      <c r="T117" s="60"/>
      <c r="U117" s="62"/>
      <c r="V117" s="61"/>
      <c r="W117" s="60"/>
      <c r="X117" s="62"/>
      <c r="Y117" s="61"/>
      <c r="Z117" s="60"/>
      <c r="AA117" s="62"/>
      <c r="AB117" s="60"/>
      <c r="AC117" s="51"/>
      <c r="AD117" s="51"/>
      <c r="AE117" s="51"/>
      <c r="AF117" s="51"/>
      <c r="AG117" s="51"/>
      <c r="AH117" s="51"/>
      <c r="AI117" s="57"/>
      <c r="AJ117" s="57"/>
      <c r="AK117" s="59"/>
      <c r="AL117" s="58"/>
      <c r="CF117" s="86"/>
      <c r="CG117" s="86"/>
      <c r="CH117" s="86"/>
      <c r="CI117" s="86"/>
      <c r="CK117"/>
      <c r="CL117"/>
      <c r="CM117"/>
      <c r="CN117"/>
    </row>
    <row r="118" spans="7:92" ht="13.5" customHeight="1" x14ac:dyDescent="0.2">
      <c r="G118" s="58"/>
      <c r="H118" s="58"/>
      <c r="I118" s="60"/>
      <c r="J118" s="58"/>
      <c r="K118" s="58"/>
      <c r="L118" s="58"/>
      <c r="M118" s="61"/>
      <c r="N118" s="60"/>
      <c r="O118" s="62"/>
      <c r="P118" s="61"/>
      <c r="Q118" s="60"/>
      <c r="R118" s="62"/>
      <c r="S118" s="61"/>
      <c r="T118" s="60"/>
      <c r="U118" s="62"/>
      <c r="V118" s="61"/>
      <c r="W118" s="60"/>
      <c r="X118" s="62"/>
      <c r="Y118" s="61"/>
      <c r="Z118" s="60"/>
      <c r="AA118" s="62"/>
      <c r="AB118" s="60"/>
      <c r="AC118" s="51"/>
      <c r="AD118" s="51"/>
      <c r="AE118" s="51"/>
      <c r="AF118" s="51"/>
      <c r="AG118" s="51"/>
      <c r="AH118" s="51"/>
      <c r="AI118" s="57"/>
      <c r="AJ118" s="57"/>
      <c r="AK118" s="59"/>
      <c r="AL118" s="58"/>
      <c r="AM118" s="96" t="e">
        <f>VLOOKUP(1+AM111,$C$10:$C$97,1,FALSE)</f>
        <v>#N/A</v>
      </c>
      <c r="AN118" s="96" t="e">
        <f>IF(ISERROR(AM118),VLOOKUP(1+AN111,$D$10:$D$97,1,FALSE),0)</f>
        <v>#N/A</v>
      </c>
      <c r="AO118" s="96">
        <v>45</v>
      </c>
      <c r="AP118" s="311" t="e">
        <f>IF(ISERROR($AM118),VLOOKUP(AN118,Entf,3,FALSE),VLOOKUP(AM118,Entm,4,FALSE))</f>
        <v>#N/A</v>
      </c>
      <c r="AQ118" s="312"/>
      <c r="AR118" s="311" t="e">
        <f>IF(ISERROR($AM118),VLOOKUP($AP118,Entf,5,FALSE),VLOOKUP($AP118,Entm,6,FALSE))</f>
        <v>#N/A</v>
      </c>
      <c r="AS118" s="315"/>
      <c r="AT118" s="312"/>
      <c r="AU118" s="311" t="e">
        <f>IF(ISERROR($AM118),VLOOKUP($AP118,Entf,6,FALSE),VLOOKUP($AP118,Entm,7,FALSE))</f>
        <v>#N/A</v>
      </c>
      <c r="AV118" s="315"/>
      <c r="AW118" s="315"/>
      <c r="AX118" s="315"/>
      <c r="AY118" s="315"/>
      <c r="AZ118" s="312"/>
      <c r="BA118" s="311" t="str">
        <f>IF(ISERROR(AM118),IF(ISERROR(AN118),"","女"),"男")</f>
        <v/>
      </c>
      <c r="BB118" s="312"/>
      <c r="BC118" s="305"/>
      <c r="BD118" s="306"/>
      <c r="BE118" s="306"/>
      <c r="BF118" s="307"/>
      <c r="BG118" s="308" t="e">
        <f>IF(ISERROR($AM118),VLOOKUP($AP118,Entf,10,FALSE),VLOOKUP($AP118,Entm,11,FALSE))</f>
        <v>#N/A</v>
      </c>
      <c r="BH118" s="309"/>
      <c r="BI118" s="309"/>
      <c r="BJ118" s="309"/>
      <c r="BK118" s="310"/>
      <c r="BL118" s="308" t="e">
        <f>IF(ISERROR($AM118),VLOOKUP($AP118,Entf,13,FALSE),VLOOKUP($AP118,Entm,14,FALSE))</f>
        <v>#N/A</v>
      </c>
      <c r="BM118" s="309"/>
      <c r="BN118" s="309"/>
      <c r="BO118" s="309"/>
      <c r="BP118" s="310"/>
      <c r="BQ118" s="308" t="e">
        <f>IF(ISERROR($AM118),VLOOKUP($AP118,Entf,16,FALSE),VLOOKUP($AP118,Entm,17,FALSE))</f>
        <v>#N/A</v>
      </c>
      <c r="BR118" s="309"/>
      <c r="BS118" s="309"/>
      <c r="BT118" s="309"/>
      <c r="BU118" s="310"/>
      <c r="BV118" s="290" t="e">
        <f>IF(ISERROR($AM118),VLOOKUP($AP118,Entf,19,FALSE),VLOOKUP($AP118,Entm,20,FALSE))</f>
        <v>#N/A</v>
      </c>
      <c r="BW118" s="291"/>
      <c r="BX118" s="291"/>
      <c r="BY118" s="292"/>
      <c r="BZ118" s="290" t="e">
        <f>IF(ISERROR($AM118),VLOOKUP($AP118,Entf,22,FALSE),VLOOKUP($AP118,Entm,23,FALSE))</f>
        <v>#N/A</v>
      </c>
      <c r="CA118" s="291"/>
      <c r="CB118" s="291"/>
      <c r="CC118" s="292"/>
      <c r="CF118" s="86"/>
      <c r="CG118" s="86"/>
      <c r="CH118" s="86"/>
      <c r="CI118" s="86"/>
      <c r="CK118"/>
      <c r="CL118"/>
      <c r="CM118"/>
      <c r="CN118"/>
    </row>
    <row r="119" spans="7:92" ht="13.5" customHeight="1" x14ac:dyDescent="0.2">
      <c r="G119" s="58"/>
      <c r="H119" s="58"/>
      <c r="I119" s="60"/>
      <c r="J119" s="58"/>
      <c r="K119" s="58"/>
      <c r="L119" s="58"/>
      <c r="M119" s="61"/>
      <c r="N119" s="60"/>
      <c r="O119" s="62"/>
      <c r="P119" s="61"/>
      <c r="Q119" s="60"/>
      <c r="R119" s="62"/>
      <c r="S119" s="61"/>
      <c r="T119" s="60"/>
      <c r="U119" s="62"/>
      <c r="V119" s="61"/>
      <c r="W119" s="60"/>
      <c r="X119" s="62"/>
      <c r="Y119" s="61"/>
      <c r="Z119" s="60"/>
      <c r="AA119" s="62"/>
      <c r="AB119" s="60"/>
      <c r="AC119" s="51"/>
      <c r="AD119" s="51"/>
      <c r="AE119" s="51"/>
      <c r="AF119" s="51"/>
      <c r="AG119" s="51"/>
      <c r="AH119" s="51"/>
      <c r="AI119" s="57"/>
      <c r="AJ119" s="57"/>
      <c r="AK119" s="59"/>
      <c r="AL119" s="58"/>
      <c r="AP119" s="313"/>
      <c r="AQ119" s="314"/>
      <c r="AR119" s="313"/>
      <c r="AS119" s="316"/>
      <c r="AT119" s="314"/>
      <c r="AU119" s="293" t="e">
        <f>IF(ISERROR($AM118),VLOOKUP($AP118,Entf,7,FALSE),VLOOKUP($AP118,Entm,8,FALSE))</f>
        <v>#N/A</v>
      </c>
      <c r="AV119" s="294"/>
      <c r="AW119" s="294"/>
      <c r="AX119" s="294"/>
      <c r="AY119" s="294"/>
      <c r="AZ119" s="295"/>
      <c r="BA119" s="313"/>
      <c r="BB119" s="314"/>
      <c r="BC119" s="296" t="e">
        <f>IF(ISERROR($AM118),VLOOKUP($AP118,Entf,9,FALSE),VLOOKUP($AP118,Entm,10,FALSE))</f>
        <v>#N/A</v>
      </c>
      <c r="BD119" s="297"/>
      <c r="BE119" s="297"/>
      <c r="BF119" s="298"/>
      <c r="BG119" s="299" t="e">
        <f>IF(ISERROR($AM118),VLOOKUP($AP118,Entf,12,FALSE),VLOOKUP($AP118,Entm,13,FALSE))</f>
        <v>#N/A</v>
      </c>
      <c r="BH119" s="300"/>
      <c r="BI119" s="300"/>
      <c r="BJ119" s="300"/>
      <c r="BK119" s="301"/>
      <c r="BL119" s="299" t="e">
        <f>IF(ISERROR($AM118),VLOOKUP($AP118,Entf,15,FALSE),VLOOKUP($AP118,Entm,16,FALSE))</f>
        <v>#N/A</v>
      </c>
      <c r="BM119" s="300"/>
      <c r="BN119" s="300"/>
      <c r="BO119" s="300"/>
      <c r="BP119" s="301"/>
      <c r="BQ119" s="299" t="e">
        <f>IF(ISERROR($AM118),VLOOKUP($AP118,Entf,18,FALSE),VLOOKUP($AP118,Entm,19,FALSE))</f>
        <v>#N/A</v>
      </c>
      <c r="BR119" s="300"/>
      <c r="BS119" s="300"/>
      <c r="BT119" s="300"/>
      <c r="BU119" s="301"/>
      <c r="BV119" s="302" t="e">
        <f>IF(ISERROR($AM118),VLOOKUP($AP118,Entf,21,FALSE),VLOOKUP($AP118,Entm,22,FALSE))</f>
        <v>#N/A</v>
      </c>
      <c r="BW119" s="303"/>
      <c r="BX119" s="303"/>
      <c r="BY119" s="304"/>
      <c r="BZ119" s="302" t="e">
        <f>IF(ISERROR($AM118),VLOOKUP($AP118,Entf,24,FALSE),VLOOKUP($AP118,Entm,25,FALSE))</f>
        <v>#N/A</v>
      </c>
      <c r="CA119" s="303"/>
      <c r="CB119" s="303"/>
      <c r="CC119" s="304"/>
      <c r="CF119" s="86"/>
      <c r="CG119" s="86"/>
      <c r="CH119" s="86"/>
      <c r="CI119" s="86"/>
      <c r="CK119"/>
      <c r="CL119"/>
      <c r="CM119"/>
      <c r="CN119"/>
    </row>
    <row r="120" spans="7:92" ht="13.5" customHeight="1" x14ac:dyDescent="0.2">
      <c r="G120" s="58"/>
      <c r="H120" s="58"/>
      <c r="I120" s="60"/>
      <c r="J120" s="58"/>
      <c r="K120" s="58"/>
      <c r="L120" s="58"/>
      <c r="M120" s="61"/>
      <c r="N120" s="60"/>
      <c r="O120" s="62"/>
      <c r="P120" s="61"/>
      <c r="Q120" s="60"/>
      <c r="R120" s="62"/>
      <c r="S120" s="61"/>
      <c r="T120" s="60"/>
      <c r="U120" s="62"/>
      <c r="V120" s="61"/>
      <c r="W120" s="60"/>
      <c r="X120" s="62"/>
      <c r="Y120" s="61"/>
      <c r="Z120" s="60"/>
      <c r="AA120" s="62"/>
      <c r="AB120" s="60"/>
      <c r="AC120" s="51"/>
      <c r="AD120" s="51"/>
      <c r="AE120" s="51"/>
      <c r="AF120" s="51"/>
      <c r="AG120" s="51"/>
      <c r="AH120" s="51"/>
      <c r="AI120" s="57"/>
      <c r="AJ120" s="57"/>
      <c r="AK120" s="59"/>
      <c r="AL120" s="58"/>
      <c r="AM120" s="96" t="e">
        <f>VLOOKUP(1+AM118,$C$10:$C$97,1,FALSE)</f>
        <v>#N/A</v>
      </c>
      <c r="AN120" s="96" t="e">
        <f>IF(ISERROR(AM120),VLOOKUP(1+AN118,$D$10:$D$97,1,FALSE),0)</f>
        <v>#N/A</v>
      </c>
      <c r="AO120" s="96">
        <v>46</v>
      </c>
      <c r="AP120" s="311" t="e">
        <f>IF(ISERROR($AM120),VLOOKUP(AN120,Entf,3,FALSE),VLOOKUP(AM120,Entm,4,FALSE))</f>
        <v>#N/A</v>
      </c>
      <c r="AQ120" s="312"/>
      <c r="AR120" s="311" t="e">
        <f>IF(ISERROR($AM120),VLOOKUP($AP120,Entf,5,FALSE),VLOOKUP($AP120,Entm,6,FALSE))</f>
        <v>#N/A</v>
      </c>
      <c r="AS120" s="315"/>
      <c r="AT120" s="312"/>
      <c r="AU120" s="311" t="e">
        <f>IF(ISERROR($AM120),VLOOKUP($AP120,Entf,6,FALSE),VLOOKUP($AP120,Entm,7,FALSE))</f>
        <v>#N/A</v>
      </c>
      <c r="AV120" s="315"/>
      <c r="AW120" s="315"/>
      <c r="AX120" s="315"/>
      <c r="AY120" s="315"/>
      <c r="AZ120" s="312"/>
      <c r="BA120" s="311" t="str">
        <f>IF(ISERROR(AM120),IF(ISERROR(AN120),"","女"),"男")</f>
        <v/>
      </c>
      <c r="BB120" s="312"/>
      <c r="BC120" s="305"/>
      <c r="BD120" s="306"/>
      <c r="BE120" s="306"/>
      <c r="BF120" s="307"/>
      <c r="BG120" s="308" t="e">
        <f>IF(ISERROR($AM120),VLOOKUP($AP120,Entf,10,FALSE),VLOOKUP($AP120,Entm,11,FALSE))</f>
        <v>#N/A</v>
      </c>
      <c r="BH120" s="309"/>
      <c r="BI120" s="309"/>
      <c r="BJ120" s="309"/>
      <c r="BK120" s="310"/>
      <c r="BL120" s="308" t="e">
        <f>IF(ISERROR($AM120),VLOOKUP($AP120,Entf,13,FALSE),VLOOKUP($AP120,Entm,14,FALSE))</f>
        <v>#N/A</v>
      </c>
      <c r="BM120" s="309"/>
      <c r="BN120" s="309"/>
      <c r="BO120" s="309"/>
      <c r="BP120" s="310"/>
      <c r="BQ120" s="308" t="e">
        <f>IF(ISERROR($AM120),VLOOKUP($AP120,Entf,16,FALSE),VLOOKUP($AP120,Entm,17,FALSE))</f>
        <v>#N/A</v>
      </c>
      <c r="BR120" s="309"/>
      <c r="BS120" s="309"/>
      <c r="BT120" s="309"/>
      <c r="BU120" s="310"/>
      <c r="BV120" s="290" t="e">
        <f>IF(ISERROR($AM120),VLOOKUP($AP120,Entf,19,FALSE),VLOOKUP($AP120,Entm,20,FALSE))</f>
        <v>#N/A</v>
      </c>
      <c r="BW120" s="291"/>
      <c r="BX120" s="291"/>
      <c r="BY120" s="292"/>
      <c r="BZ120" s="290" t="e">
        <f>IF(ISERROR($AM120),VLOOKUP($AP120,Entf,22,FALSE),VLOOKUP($AP120,Entm,23,FALSE))</f>
        <v>#N/A</v>
      </c>
      <c r="CA120" s="291"/>
      <c r="CB120" s="291"/>
      <c r="CC120" s="292"/>
      <c r="CF120" s="86"/>
      <c r="CG120" s="86"/>
      <c r="CH120" s="86"/>
      <c r="CI120" s="86"/>
      <c r="CK120"/>
      <c r="CL120"/>
      <c r="CM120"/>
      <c r="CN120"/>
    </row>
    <row r="121" spans="7:92" ht="13.5" customHeight="1" x14ac:dyDescent="0.2">
      <c r="G121" s="58"/>
      <c r="H121" s="58"/>
      <c r="I121" s="60"/>
      <c r="J121" s="58"/>
      <c r="K121" s="58"/>
      <c r="L121" s="58"/>
      <c r="M121" s="61"/>
      <c r="N121" s="60"/>
      <c r="O121" s="62"/>
      <c r="P121" s="61"/>
      <c r="Q121" s="60"/>
      <c r="R121" s="62"/>
      <c r="S121" s="61"/>
      <c r="T121" s="60"/>
      <c r="U121" s="62"/>
      <c r="V121" s="61"/>
      <c r="W121" s="60"/>
      <c r="X121" s="62"/>
      <c r="Y121" s="61"/>
      <c r="Z121" s="60"/>
      <c r="AA121" s="62"/>
      <c r="AB121" s="60"/>
      <c r="AC121" s="51"/>
      <c r="AD121" s="51"/>
      <c r="AE121" s="51"/>
      <c r="AF121" s="51"/>
      <c r="AG121" s="51"/>
      <c r="AH121" s="51"/>
      <c r="AI121" s="57"/>
      <c r="AJ121" s="57"/>
      <c r="AK121" s="59"/>
      <c r="AL121" s="58"/>
      <c r="AP121" s="313"/>
      <c r="AQ121" s="314"/>
      <c r="AR121" s="313"/>
      <c r="AS121" s="316"/>
      <c r="AT121" s="314"/>
      <c r="AU121" s="293" t="e">
        <f>IF(ISERROR($AM120),VLOOKUP($AP120,Entf,7,FALSE),VLOOKUP($AP120,Entm,8,FALSE))</f>
        <v>#N/A</v>
      </c>
      <c r="AV121" s="294"/>
      <c r="AW121" s="294"/>
      <c r="AX121" s="294"/>
      <c r="AY121" s="294"/>
      <c r="AZ121" s="295"/>
      <c r="BA121" s="313"/>
      <c r="BB121" s="314"/>
      <c r="BC121" s="296" t="e">
        <f>IF(ISERROR($AM120),VLOOKUP($AP120,Entf,9,FALSE),VLOOKUP($AP120,Entm,10,FALSE))</f>
        <v>#N/A</v>
      </c>
      <c r="BD121" s="297"/>
      <c r="BE121" s="297"/>
      <c r="BF121" s="298"/>
      <c r="BG121" s="299" t="e">
        <f>IF(ISERROR($AM120),VLOOKUP($AP120,Entf,12,FALSE),VLOOKUP($AP120,Entm,13,FALSE))</f>
        <v>#N/A</v>
      </c>
      <c r="BH121" s="300"/>
      <c r="BI121" s="300"/>
      <c r="BJ121" s="300"/>
      <c r="BK121" s="301"/>
      <c r="BL121" s="299" t="e">
        <f>IF(ISERROR($AM120),VLOOKUP($AP120,Entf,15,FALSE),VLOOKUP($AP120,Entm,16,FALSE))</f>
        <v>#N/A</v>
      </c>
      <c r="BM121" s="300"/>
      <c r="BN121" s="300"/>
      <c r="BO121" s="300"/>
      <c r="BP121" s="301"/>
      <c r="BQ121" s="299" t="e">
        <f>IF(ISERROR($AM120),VLOOKUP($AP120,Entf,18,FALSE),VLOOKUP($AP120,Entm,19,FALSE))</f>
        <v>#N/A</v>
      </c>
      <c r="BR121" s="300"/>
      <c r="BS121" s="300"/>
      <c r="BT121" s="300"/>
      <c r="BU121" s="301"/>
      <c r="BV121" s="302" t="e">
        <f>IF(ISERROR($AM120),VLOOKUP($AP120,Entf,21,FALSE),VLOOKUP($AP120,Entm,22,FALSE))</f>
        <v>#N/A</v>
      </c>
      <c r="BW121" s="303"/>
      <c r="BX121" s="303"/>
      <c r="BY121" s="304"/>
      <c r="BZ121" s="302" t="e">
        <f>IF(ISERROR($AM120),VLOOKUP($AP120,Entf,24,FALSE),VLOOKUP($AP120,Entm,25,FALSE))</f>
        <v>#N/A</v>
      </c>
      <c r="CA121" s="303"/>
      <c r="CB121" s="303"/>
      <c r="CC121" s="304"/>
      <c r="CF121" s="86"/>
      <c r="CG121" s="86"/>
      <c r="CH121" s="86"/>
      <c r="CI121" s="86"/>
      <c r="CK121"/>
      <c r="CL121"/>
      <c r="CM121"/>
      <c r="CN121"/>
    </row>
    <row r="122" spans="7:92" ht="13.5" customHeight="1" x14ac:dyDescent="0.2">
      <c r="G122" s="58"/>
      <c r="H122" s="58"/>
      <c r="I122" s="60"/>
      <c r="J122" s="58"/>
      <c r="K122" s="58"/>
      <c r="L122" s="58"/>
      <c r="M122" s="61"/>
      <c r="N122" s="60"/>
      <c r="O122" s="62"/>
      <c r="P122" s="61"/>
      <c r="Q122" s="60"/>
      <c r="R122" s="62"/>
      <c r="S122" s="61"/>
      <c r="T122" s="60"/>
      <c r="U122" s="62"/>
      <c r="V122" s="61"/>
      <c r="W122" s="60"/>
      <c r="X122" s="62"/>
      <c r="Y122" s="61"/>
      <c r="Z122" s="60"/>
      <c r="AA122" s="62"/>
      <c r="AB122" s="60"/>
      <c r="AC122" s="51"/>
      <c r="AD122" s="51"/>
      <c r="AE122" s="51"/>
      <c r="AF122" s="51"/>
      <c r="AG122" s="51"/>
      <c r="AH122" s="51"/>
      <c r="AI122" s="57"/>
      <c r="AJ122" s="57"/>
      <c r="AK122" s="59"/>
      <c r="AL122" s="58"/>
      <c r="AM122" s="96" t="e">
        <f>VLOOKUP(1+AM120,$C$10:$C$97,1,FALSE)</f>
        <v>#N/A</v>
      </c>
      <c r="AN122" s="96" t="e">
        <f>IF(ISERROR(AM122),VLOOKUP(1+AN120,$D$10:$D$97,1,FALSE),0)</f>
        <v>#N/A</v>
      </c>
      <c r="AO122" s="96">
        <v>47</v>
      </c>
      <c r="AP122" s="311" t="e">
        <f>IF(ISERROR($AM122),VLOOKUP(AN122,Entf,3,FALSE),VLOOKUP(AM122,Entm,4,FALSE))</f>
        <v>#N/A</v>
      </c>
      <c r="AQ122" s="312"/>
      <c r="AR122" s="311" t="e">
        <f>IF(ISERROR($AM122),VLOOKUP($AP122,Entf,5,FALSE),VLOOKUP($AP122,Entm,6,FALSE))</f>
        <v>#N/A</v>
      </c>
      <c r="AS122" s="315"/>
      <c r="AT122" s="312"/>
      <c r="AU122" s="311" t="e">
        <f>IF(ISERROR($AM122),VLOOKUP($AP122,Entf,6,FALSE),VLOOKUP($AP122,Entm,7,FALSE))</f>
        <v>#N/A</v>
      </c>
      <c r="AV122" s="315"/>
      <c r="AW122" s="315"/>
      <c r="AX122" s="315"/>
      <c r="AY122" s="315"/>
      <c r="AZ122" s="312"/>
      <c r="BA122" s="311" t="str">
        <f>IF(ISERROR(AM122),IF(ISERROR(AN122),"","女"),"男")</f>
        <v/>
      </c>
      <c r="BB122" s="312"/>
      <c r="BC122" s="305"/>
      <c r="BD122" s="306"/>
      <c r="BE122" s="306"/>
      <c r="BF122" s="307"/>
      <c r="BG122" s="308" t="e">
        <f>IF(ISERROR($AM122),VLOOKUP($AP122,Entf,10,FALSE),VLOOKUP($AP122,Entm,11,FALSE))</f>
        <v>#N/A</v>
      </c>
      <c r="BH122" s="309"/>
      <c r="BI122" s="309"/>
      <c r="BJ122" s="309"/>
      <c r="BK122" s="310"/>
      <c r="BL122" s="308" t="e">
        <f>IF(ISERROR($AM122),VLOOKUP($AP122,Entf,13,FALSE),VLOOKUP($AP122,Entm,14,FALSE))</f>
        <v>#N/A</v>
      </c>
      <c r="BM122" s="309"/>
      <c r="BN122" s="309"/>
      <c r="BO122" s="309"/>
      <c r="BP122" s="310"/>
      <c r="BQ122" s="308" t="e">
        <f>IF(ISERROR($AM122),VLOOKUP($AP122,Entf,16,FALSE),VLOOKUP($AP122,Entm,17,FALSE))</f>
        <v>#N/A</v>
      </c>
      <c r="BR122" s="309"/>
      <c r="BS122" s="309"/>
      <c r="BT122" s="309"/>
      <c r="BU122" s="310"/>
      <c r="BV122" s="290" t="e">
        <f>IF(ISERROR($AM122),VLOOKUP($AP122,Entf,19,FALSE),VLOOKUP($AP122,Entm,20,FALSE))</f>
        <v>#N/A</v>
      </c>
      <c r="BW122" s="291"/>
      <c r="BX122" s="291"/>
      <c r="BY122" s="292"/>
      <c r="BZ122" s="290" t="e">
        <f>IF(ISERROR($AM122),VLOOKUP($AP122,Entf,22,FALSE),VLOOKUP($AP122,Entm,23,FALSE))</f>
        <v>#N/A</v>
      </c>
      <c r="CA122" s="291"/>
      <c r="CB122" s="291"/>
      <c r="CC122" s="292"/>
      <c r="CF122" s="86"/>
      <c r="CG122" s="86"/>
      <c r="CH122" s="86"/>
      <c r="CI122" s="86"/>
      <c r="CK122"/>
      <c r="CL122"/>
      <c r="CM122"/>
      <c r="CN122"/>
    </row>
    <row r="123" spans="7:92" ht="13.5" customHeight="1" x14ac:dyDescent="0.2">
      <c r="G123" s="58"/>
      <c r="H123" s="58"/>
      <c r="I123" s="60"/>
      <c r="J123" s="58"/>
      <c r="K123" s="58"/>
      <c r="L123" s="58"/>
      <c r="M123" s="61"/>
      <c r="N123" s="60"/>
      <c r="O123" s="62"/>
      <c r="P123" s="61"/>
      <c r="Q123" s="60"/>
      <c r="R123" s="62"/>
      <c r="S123" s="61"/>
      <c r="T123" s="60"/>
      <c r="U123" s="62"/>
      <c r="V123" s="61"/>
      <c r="W123" s="60"/>
      <c r="X123" s="62"/>
      <c r="Y123" s="61"/>
      <c r="Z123" s="60"/>
      <c r="AA123" s="62"/>
      <c r="AB123" s="60"/>
      <c r="AC123" s="51"/>
      <c r="AD123" s="51"/>
      <c r="AE123" s="51"/>
      <c r="AF123" s="51"/>
      <c r="AG123" s="51"/>
      <c r="AH123" s="51"/>
      <c r="AI123" s="57"/>
      <c r="AJ123" s="57"/>
      <c r="AK123" s="59"/>
      <c r="AL123" s="58"/>
      <c r="AP123" s="313"/>
      <c r="AQ123" s="314"/>
      <c r="AR123" s="313"/>
      <c r="AS123" s="316"/>
      <c r="AT123" s="314"/>
      <c r="AU123" s="293" t="e">
        <f>IF(ISERROR($AM122),VLOOKUP($AP122,Entf,7,FALSE),VLOOKUP($AP122,Entm,8,FALSE))</f>
        <v>#N/A</v>
      </c>
      <c r="AV123" s="294"/>
      <c r="AW123" s="294"/>
      <c r="AX123" s="294"/>
      <c r="AY123" s="294"/>
      <c r="AZ123" s="295"/>
      <c r="BA123" s="313"/>
      <c r="BB123" s="314"/>
      <c r="BC123" s="296" t="e">
        <f>IF(ISERROR($AM122),VLOOKUP($AP122,Entf,9,FALSE),VLOOKUP($AP122,Entm,10,FALSE))</f>
        <v>#N/A</v>
      </c>
      <c r="BD123" s="297"/>
      <c r="BE123" s="297"/>
      <c r="BF123" s="298"/>
      <c r="BG123" s="299" t="e">
        <f>IF(ISERROR($AM122),VLOOKUP($AP122,Entf,12,FALSE),VLOOKUP($AP122,Entm,13,FALSE))</f>
        <v>#N/A</v>
      </c>
      <c r="BH123" s="300"/>
      <c r="BI123" s="300"/>
      <c r="BJ123" s="300"/>
      <c r="BK123" s="301"/>
      <c r="BL123" s="299" t="e">
        <f>IF(ISERROR($AM122),VLOOKUP($AP122,Entf,15,FALSE),VLOOKUP($AP122,Entm,16,FALSE))</f>
        <v>#N/A</v>
      </c>
      <c r="BM123" s="300"/>
      <c r="BN123" s="300"/>
      <c r="BO123" s="300"/>
      <c r="BP123" s="301"/>
      <c r="BQ123" s="299" t="e">
        <f>IF(ISERROR($AM122),VLOOKUP($AP122,Entf,18,FALSE),VLOOKUP($AP122,Entm,19,FALSE))</f>
        <v>#N/A</v>
      </c>
      <c r="BR123" s="300"/>
      <c r="BS123" s="300"/>
      <c r="BT123" s="300"/>
      <c r="BU123" s="301"/>
      <c r="BV123" s="302" t="e">
        <f>IF(ISERROR($AM122),VLOOKUP($AP122,Entf,21,FALSE),VLOOKUP($AP122,Entm,22,FALSE))</f>
        <v>#N/A</v>
      </c>
      <c r="BW123" s="303"/>
      <c r="BX123" s="303"/>
      <c r="BY123" s="304"/>
      <c r="BZ123" s="302" t="e">
        <f>IF(ISERROR($AM122),VLOOKUP($AP122,Entf,24,FALSE),VLOOKUP($AP122,Entm,25,FALSE))</f>
        <v>#N/A</v>
      </c>
      <c r="CA123" s="303"/>
      <c r="CB123" s="303"/>
      <c r="CC123" s="304"/>
      <c r="CF123" s="86"/>
      <c r="CG123" s="86"/>
      <c r="CH123" s="86"/>
      <c r="CI123" s="86"/>
      <c r="CK123"/>
      <c r="CL123"/>
      <c r="CM123"/>
      <c r="CN123"/>
    </row>
    <row r="124" spans="7:92" ht="13.5" customHeight="1" x14ac:dyDescent="0.2">
      <c r="G124" s="58"/>
      <c r="H124" s="58"/>
      <c r="I124" s="60"/>
      <c r="J124" s="58"/>
      <c r="K124" s="58"/>
      <c r="L124" s="58"/>
      <c r="M124" s="61"/>
      <c r="N124" s="60"/>
      <c r="O124" s="62"/>
      <c r="P124" s="61"/>
      <c r="Q124" s="60"/>
      <c r="R124" s="62"/>
      <c r="S124" s="61"/>
      <c r="T124" s="60"/>
      <c r="U124" s="62"/>
      <c r="V124" s="61"/>
      <c r="W124" s="60"/>
      <c r="X124" s="62"/>
      <c r="Y124" s="61"/>
      <c r="Z124" s="60"/>
      <c r="AA124" s="62"/>
      <c r="AB124" s="60"/>
      <c r="AC124" s="51"/>
      <c r="AD124" s="51"/>
      <c r="AE124" s="51"/>
      <c r="AF124" s="51"/>
      <c r="AG124" s="51"/>
      <c r="AH124" s="51"/>
      <c r="AI124" s="57"/>
      <c r="AJ124" s="57"/>
      <c r="AK124" s="59"/>
      <c r="AL124" s="58"/>
      <c r="AM124" s="96" t="e">
        <f>VLOOKUP(1+AM122,$C$10:$C$97,1,FALSE)</f>
        <v>#N/A</v>
      </c>
      <c r="AN124" s="96" t="e">
        <f>IF(ISERROR(AM124),VLOOKUP(1+AN122,$D$10:$D$97,1,FALSE),0)</f>
        <v>#N/A</v>
      </c>
      <c r="AO124" s="96">
        <v>48</v>
      </c>
      <c r="AP124" s="311" t="e">
        <f>IF(ISERROR($AM124),VLOOKUP(AN124,Entf,3,FALSE),VLOOKUP(AM124,Entm,4,FALSE))</f>
        <v>#N/A</v>
      </c>
      <c r="AQ124" s="312"/>
      <c r="AR124" s="311" t="e">
        <f>IF(ISERROR($AM124),VLOOKUP($AP124,Entf,5,FALSE),VLOOKUP($AP124,Entm,6,FALSE))</f>
        <v>#N/A</v>
      </c>
      <c r="AS124" s="315"/>
      <c r="AT124" s="312"/>
      <c r="AU124" s="311" t="e">
        <f>IF(ISERROR($AM124),VLOOKUP($AP124,Entf,6,FALSE),VLOOKUP($AP124,Entm,7,FALSE))</f>
        <v>#N/A</v>
      </c>
      <c r="AV124" s="315"/>
      <c r="AW124" s="315"/>
      <c r="AX124" s="315"/>
      <c r="AY124" s="315"/>
      <c r="AZ124" s="312"/>
      <c r="BA124" s="311" t="str">
        <f>IF(ISERROR(AM124),IF(ISERROR(AN124),"","女"),"男")</f>
        <v/>
      </c>
      <c r="BB124" s="312"/>
      <c r="BC124" s="305"/>
      <c r="BD124" s="306"/>
      <c r="BE124" s="306"/>
      <c r="BF124" s="307"/>
      <c r="BG124" s="308" t="e">
        <f>IF(ISERROR($AM124),VLOOKUP($AP124,Entf,10,FALSE),VLOOKUP($AP124,Entm,11,FALSE))</f>
        <v>#N/A</v>
      </c>
      <c r="BH124" s="309"/>
      <c r="BI124" s="309"/>
      <c r="BJ124" s="309"/>
      <c r="BK124" s="310"/>
      <c r="BL124" s="308" t="e">
        <f>IF(ISERROR($AM124),VLOOKUP($AP124,Entf,13,FALSE),VLOOKUP($AP124,Entm,14,FALSE))</f>
        <v>#N/A</v>
      </c>
      <c r="BM124" s="309"/>
      <c r="BN124" s="309"/>
      <c r="BO124" s="309"/>
      <c r="BP124" s="310"/>
      <c r="BQ124" s="308" t="e">
        <f>IF(ISERROR($AM124),VLOOKUP($AP124,Entf,16,FALSE),VLOOKUP($AP124,Entm,17,FALSE))</f>
        <v>#N/A</v>
      </c>
      <c r="BR124" s="309"/>
      <c r="BS124" s="309"/>
      <c r="BT124" s="309"/>
      <c r="BU124" s="310"/>
      <c r="BV124" s="290" t="e">
        <f>IF(ISERROR($AM124),VLOOKUP($AP124,Entf,19,FALSE),VLOOKUP($AP124,Entm,20,FALSE))</f>
        <v>#N/A</v>
      </c>
      <c r="BW124" s="291"/>
      <c r="BX124" s="291"/>
      <c r="BY124" s="292"/>
      <c r="BZ124" s="290" t="e">
        <f>IF(ISERROR($AM124),VLOOKUP($AP124,Entf,22,FALSE),VLOOKUP($AP124,Entm,23,FALSE))</f>
        <v>#N/A</v>
      </c>
      <c r="CA124" s="291"/>
      <c r="CB124" s="291"/>
      <c r="CC124" s="292"/>
      <c r="CF124" s="86"/>
      <c r="CG124" s="86"/>
      <c r="CH124" s="86"/>
      <c r="CI124" s="86"/>
      <c r="CK124"/>
      <c r="CL124"/>
      <c r="CM124"/>
      <c r="CN124"/>
    </row>
    <row r="125" spans="7:92" ht="13.5" customHeight="1" x14ac:dyDescent="0.2">
      <c r="G125" s="58"/>
      <c r="H125" s="58"/>
      <c r="I125" s="60"/>
      <c r="J125" s="58"/>
      <c r="K125" s="58"/>
      <c r="L125" s="58"/>
      <c r="M125" s="61"/>
      <c r="N125" s="60"/>
      <c r="O125" s="62"/>
      <c r="P125" s="61"/>
      <c r="Q125" s="60"/>
      <c r="R125" s="62"/>
      <c r="S125" s="61"/>
      <c r="T125" s="60"/>
      <c r="U125" s="62"/>
      <c r="V125" s="61"/>
      <c r="W125" s="60"/>
      <c r="X125" s="62"/>
      <c r="Y125" s="61"/>
      <c r="Z125" s="60"/>
      <c r="AA125" s="62"/>
      <c r="AB125" s="60"/>
      <c r="AC125" s="51"/>
      <c r="AD125" s="51"/>
      <c r="AE125" s="51"/>
      <c r="AF125" s="51"/>
      <c r="AG125" s="51"/>
      <c r="AH125" s="51"/>
      <c r="AI125" s="57"/>
      <c r="AJ125" s="57"/>
      <c r="AK125" s="59"/>
      <c r="AL125" s="58"/>
      <c r="AP125" s="313"/>
      <c r="AQ125" s="314"/>
      <c r="AR125" s="313"/>
      <c r="AS125" s="316"/>
      <c r="AT125" s="314"/>
      <c r="AU125" s="293" t="e">
        <f>IF(ISERROR($AM124),VLOOKUP($AP124,Entf,7,FALSE),VLOOKUP($AP124,Entm,8,FALSE))</f>
        <v>#N/A</v>
      </c>
      <c r="AV125" s="294"/>
      <c r="AW125" s="294"/>
      <c r="AX125" s="294"/>
      <c r="AY125" s="294"/>
      <c r="AZ125" s="295"/>
      <c r="BA125" s="313"/>
      <c r="BB125" s="314"/>
      <c r="BC125" s="296" t="e">
        <f>IF(ISERROR($AM124),VLOOKUP($AP124,Entf,9,FALSE),VLOOKUP($AP124,Entm,10,FALSE))</f>
        <v>#N/A</v>
      </c>
      <c r="BD125" s="297"/>
      <c r="BE125" s="297"/>
      <c r="BF125" s="298"/>
      <c r="BG125" s="299" t="e">
        <f>IF(ISERROR($AM124),VLOOKUP($AP124,Entf,12,FALSE),VLOOKUP($AP124,Entm,13,FALSE))</f>
        <v>#N/A</v>
      </c>
      <c r="BH125" s="300"/>
      <c r="BI125" s="300"/>
      <c r="BJ125" s="300"/>
      <c r="BK125" s="301"/>
      <c r="BL125" s="299" t="e">
        <f>IF(ISERROR($AM124),VLOOKUP($AP124,Entf,15,FALSE),VLOOKUP($AP124,Entm,16,FALSE))</f>
        <v>#N/A</v>
      </c>
      <c r="BM125" s="300"/>
      <c r="BN125" s="300"/>
      <c r="BO125" s="300"/>
      <c r="BP125" s="301"/>
      <c r="BQ125" s="299" t="e">
        <f>IF(ISERROR($AM124),VLOOKUP($AP124,Entf,18,FALSE),VLOOKUP($AP124,Entm,19,FALSE))</f>
        <v>#N/A</v>
      </c>
      <c r="BR125" s="300"/>
      <c r="BS125" s="300"/>
      <c r="BT125" s="300"/>
      <c r="BU125" s="301"/>
      <c r="BV125" s="302" t="e">
        <f>IF(ISERROR($AM124),VLOOKUP($AP124,Entf,21,FALSE),VLOOKUP($AP124,Entm,22,FALSE))</f>
        <v>#N/A</v>
      </c>
      <c r="BW125" s="303"/>
      <c r="BX125" s="303"/>
      <c r="BY125" s="304"/>
      <c r="BZ125" s="302" t="e">
        <f>IF(ISERROR($AM124),VLOOKUP($AP124,Entf,24,FALSE),VLOOKUP($AP124,Entm,25,FALSE))</f>
        <v>#N/A</v>
      </c>
      <c r="CA125" s="303"/>
      <c r="CB125" s="303"/>
      <c r="CC125" s="304"/>
      <c r="CF125" s="86"/>
      <c r="CG125" s="86"/>
      <c r="CH125" s="86"/>
      <c r="CI125" s="86"/>
      <c r="CK125"/>
      <c r="CL125"/>
      <c r="CM125"/>
      <c r="CN125"/>
    </row>
    <row r="126" spans="7:92" ht="13.5" customHeight="1" x14ac:dyDescent="0.2">
      <c r="G126" s="58"/>
      <c r="H126" s="58"/>
      <c r="I126" s="60"/>
      <c r="J126" s="58"/>
      <c r="K126" s="58"/>
      <c r="L126" s="58"/>
      <c r="M126" s="61"/>
      <c r="N126" s="60"/>
      <c r="O126" s="62"/>
      <c r="P126" s="61"/>
      <c r="Q126" s="60"/>
      <c r="R126" s="62"/>
      <c r="S126" s="61"/>
      <c r="T126" s="60"/>
      <c r="U126" s="62"/>
      <c r="V126" s="61"/>
      <c r="W126" s="60"/>
      <c r="X126" s="62"/>
      <c r="Y126" s="61"/>
      <c r="Z126" s="60"/>
      <c r="AA126" s="62"/>
      <c r="AB126" s="60"/>
      <c r="AC126" s="51"/>
      <c r="AD126" s="51"/>
      <c r="AE126" s="51"/>
      <c r="AF126" s="51"/>
      <c r="AG126" s="51"/>
      <c r="AH126" s="51"/>
      <c r="AI126" s="57"/>
      <c r="AJ126" s="57"/>
      <c r="AK126" s="59"/>
      <c r="AL126" s="58"/>
      <c r="AM126" s="96" t="e">
        <f>VLOOKUP(1+AM124,$C$10:$C$97,1,FALSE)</f>
        <v>#N/A</v>
      </c>
      <c r="AN126" s="96" t="e">
        <f>IF(ISERROR(AM126),VLOOKUP(1+AN124,$D$10:$D$97,1,FALSE),0)</f>
        <v>#N/A</v>
      </c>
      <c r="AO126" s="96">
        <v>49</v>
      </c>
      <c r="AP126" s="311" t="e">
        <f>IF(ISERROR($AM126),VLOOKUP(AN126,Entf,3,FALSE),VLOOKUP(AM126,Entm,4,FALSE))</f>
        <v>#N/A</v>
      </c>
      <c r="AQ126" s="312"/>
      <c r="AR126" s="311" t="e">
        <f>IF(ISERROR($AM126),VLOOKUP($AP126,Entf,5,FALSE),VLOOKUP($AP126,Entm,6,FALSE))</f>
        <v>#N/A</v>
      </c>
      <c r="AS126" s="315"/>
      <c r="AT126" s="312"/>
      <c r="AU126" s="311" t="e">
        <f>IF(ISERROR($AM126),VLOOKUP($AP126,Entf,6,FALSE),VLOOKUP($AP126,Entm,7,FALSE))</f>
        <v>#N/A</v>
      </c>
      <c r="AV126" s="315"/>
      <c r="AW126" s="315"/>
      <c r="AX126" s="315"/>
      <c r="AY126" s="315"/>
      <c r="AZ126" s="312"/>
      <c r="BA126" s="311" t="str">
        <f>IF(ISERROR(AM126),IF(ISERROR(AN126),"","女"),"男")</f>
        <v/>
      </c>
      <c r="BB126" s="312"/>
      <c r="BC126" s="305"/>
      <c r="BD126" s="306"/>
      <c r="BE126" s="306"/>
      <c r="BF126" s="307"/>
      <c r="BG126" s="308" t="e">
        <f>IF(ISERROR($AM126),VLOOKUP($AP126,Entf,10,FALSE),VLOOKUP($AP126,Entm,11,FALSE))</f>
        <v>#N/A</v>
      </c>
      <c r="BH126" s="309"/>
      <c r="BI126" s="309"/>
      <c r="BJ126" s="309"/>
      <c r="BK126" s="310"/>
      <c r="BL126" s="308" t="e">
        <f>IF(ISERROR($AM126),VLOOKUP($AP126,Entf,13,FALSE),VLOOKUP($AP126,Entm,14,FALSE))</f>
        <v>#N/A</v>
      </c>
      <c r="BM126" s="309"/>
      <c r="BN126" s="309"/>
      <c r="BO126" s="309"/>
      <c r="BP126" s="310"/>
      <c r="BQ126" s="308" t="e">
        <f>IF(ISERROR($AM126),VLOOKUP($AP126,Entf,16,FALSE),VLOOKUP($AP126,Entm,17,FALSE))</f>
        <v>#N/A</v>
      </c>
      <c r="BR126" s="309"/>
      <c r="BS126" s="309"/>
      <c r="BT126" s="309"/>
      <c r="BU126" s="310"/>
      <c r="BV126" s="290" t="e">
        <f>IF(ISERROR($AM126),VLOOKUP($AP126,Entf,19,FALSE),VLOOKUP($AP126,Entm,20,FALSE))</f>
        <v>#N/A</v>
      </c>
      <c r="BW126" s="291"/>
      <c r="BX126" s="291"/>
      <c r="BY126" s="292"/>
      <c r="BZ126" s="290" t="e">
        <f>IF(ISERROR($AM126),VLOOKUP($AP126,Entf,22,FALSE),VLOOKUP($AP126,Entm,23,FALSE))</f>
        <v>#N/A</v>
      </c>
      <c r="CA126" s="291"/>
      <c r="CB126" s="291"/>
      <c r="CC126" s="292"/>
      <c r="CF126" s="86"/>
      <c r="CG126" s="86"/>
      <c r="CH126" s="86"/>
      <c r="CI126" s="86"/>
      <c r="CK126"/>
      <c r="CL126"/>
      <c r="CM126"/>
      <c r="CN126"/>
    </row>
    <row r="127" spans="7:92" ht="13.5" customHeight="1" x14ac:dyDescent="0.2">
      <c r="G127" s="58"/>
      <c r="H127" s="58"/>
      <c r="I127" s="60"/>
      <c r="J127" s="58"/>
      <c r="K127" s="58"/>
      <c r="L127" s="58"/>
      <c r="M127" s="61"/>
      <c r="N127" s="60"/>
      <c r="O127" s="62"/>
      <c r="P127" s="61"/>
      <c r="Q127" s="60"/>
      <c r="R127" s="62"/>
      <c r="S127" s="61"/>
      <c r="T127" s="60"/>
      <c r="U127" s="62"/>
      <c r="V127" s="61"/>
      <c r="W127" s="60"/>
      <c r="X127" s="62"/>
      <c r="Y127" s="61"/>
      <c r="Z127" s="60"/>
      <c r="AA127" s="62"/>
      <c r="AB127" s="60"/>
      <c r="AC127" s="51"/>
      <c r="AD127" s="51"/>
      <c r="AE127" s="51"/>
      <c r="AF127" s="51"/>
      <c r="AG127" s="51"/>
      <c r="AH127" s="51"/>
      <c r="AI127" s="57"/>
      <c r="AJ127" s="57"/>
      <c r="AK127" s="59"/>
      <c r="AL127" s="58"/>
      <c r="AP127" s="313"/>
      <c r="AQ127" s="314"/>
      <c r="AR127" s="313"/>
      <c r="AS127" s="316"/>
      <c r="AT127" s="314"/>
      <c r="AU127" s="293" t="e">
        <f>IF(ISERROR($AM126),VLOOKUP($AP126,Entf,7,FALSE),VLOOKUP($AP126,Entm,8,FALSE))</f>
        <v>#N/A</v>
      </c>
      <c r="AV127" s="294"/>
      <c r="AW127" s="294"/>
      <c r="AX127" s="294"/>
      <c r="AY127" s="294"/>
      <c r="AZ127" s="295"/>
      <c r="BA127" s="313"/>
      <c r="BB127" s="314"/>
      <c r="BC127" s="296" t="e">
        <f>IF(ISERROR($AM126),VLOOKUP($AP126,Entf,9,FALSE),VLOOKUP($AP126,Entm,10,FALSE))</f>
        <v>#N/A</v>
      </c>
      <c r="BD127" s="297"/>
      <c r="BE127" s="297"/>
      <c r="BF127" s="298"/>
      <c r="BG127" s="299" t="e">
        <f>IF(ISERROR($AM126),VLOOKUP($AP126,Entf,12,FALSE),VLOOKUP($AP126,Entm,13,FALSE))</f>
        <v>#N/A</v>
      </c>
      <c r="BH127" s="300"/>
      <c r="BI127" s="300"/>
      <c r="BJ127" s="300"/>
      <c r="BK127" s="301"/>
      <c r="BL127" s="299" t="e">
        <f>IF(ISERROR($AM126),VLOOKUP($AP126,Entf,15,FALSE),VLOOKUP($AP126,Entm,16,FALSE))</f>
        <v>#N/A</v>
      </c>
      <c r="BM127" s="300"/>
      <c r="BN127" s="300"/>
      <c r="BO127" s="300"/>
      <c r="BP127" s="301"/>
      <c r="BQ127" s="299" t="e">
        <f>IF(ISERROR($AM126),VLOOKUP($AP126,Entf,18,FALSE),VLOOKUP($AP126,Entm,19,FALSE))</f>
        <v>#N/A</v>
      </c>
      <c r="BR127" s="300"/>
      <c r="BS127" s="300"/>
      <c r="BT127" s="300"/>
      <c r="BU127" s="301"/>
      <c r="BV127" s="302" t="e">
        <f>IF(ISERROR($AM126),VLOOKUP($AP126,Entf,21,FALSE),VLOOKUP($AP126,Entm,22,FALSE))</f>
        <v>#N/A</v>
      </c>
      <c r="BW127" s="303"/>
      <c r="BX127" s="303"/>
      <c r="BY127" s="304"/>
      <c r="BZ127" s="302" t="e">
        <f>IF(ISERROR($AM126),VLOOKUP($AP126,Entf,24,FALSE),VLOOKUP($AP126,Entm,25,FALSE))</f>
        <v>#N/A</v>
      </c>
      <c r="CA127" s="303"/>
      <c r="CB127" s="303"/>
      <c r="CC127" s="304"/>
      <c r="CF127" s="86"/>
      <c r="CG127" s="86"/>
      <c r="CH127" s="86"/>
      <c r="CI127" s="86"/>
      <c r="CK127"/>
      <c r="CL127"/>
      <c r="CM127"/>
      <c r="CN127"/>
    </row>
    <row r="128" spans="7:92" ht="13.5" customHeight="1" x14ac:dyDescent="0.2">
      <c r="G128" s="58"/>
      <c r="H128" s="58"/>
      <c r="I128" s="60"/>
      <c r="J128" s="58"/>
      <c r="K128" s="58"/>
      <c r="L128" s="58"/>
      <c r="M128" s="61"/>
      <c r="N128" s="60"/>
      <c r="O128" s="62"/>
      <c r="P128" s="61"/>
      <c r="Q128" s="60"/>
      <c r="R128" s="62"/>
      <c r="S128" s="61"/>
      <c r="T128" s="60"/>
      <c r="U128" s="62"/>
      <c r="V128" s="61"/>
      <c r="W128" s="60"/>
      <c r="X128" s="62"/>
      <c r="Y128" s="61"/>
      <c r="Z128" s="60"/>
      <c r="AA128" s="62"/>
      <c r="AB128" s="60"/>
      <c r="AC128" s="51"/>
      <c r="AD128" s="51"/>
      <c r="AE128" s="51"/>
      <c r="AF128" s="51"/>
      <c r="AG128" s="51"/>
      <c r="AH128" s="51"/>
      <c r="AI128" s="57"/>
      <c r="AJ128" s="57"/>
      <c r="AK128" s="59"/>
      <c r="AL128" s="58"/>
      <c r="AM128" s="96" t="e">
        <f>VLOOKUP(1+AM126,$C$10:$C$97,1,FALSE)</f>
        <v>#N/A</v>
      </c>
      <c r="AN128" s="96" t="e">
        <f>IF(ISERROR(AM128),VLOOKUP(1+AN126,$D$10:$D$97,1,FALSE),0)</f>
        <v>#N/A</v>
      </c>
      <c r="AO128" s="96">
        <v>50</v>
      </c>
      <c r="AP128" s="311" t="e">
        <f>IF(ISERROR($AM128),VLOOKUP(AN128,Entf,3,FALSE),VLOOKUP(AM128,Entm,4,FALSE))</f>
        <v>#N/A</v>
      </c>
      <c r="AQ128" s="312"/>
      <c r="AR128" s="311" t="e">
        <f>IF(ISERROR($AM128),VLOOKUP($AP128,Entf,5,FALSE),VLOOKUP($AP128,Entm,6,FALSE))</f>
        <v>#N/A</v>
      </c>
      <c r="AS128" s="315"/>
      <c r="AT128" s="312"/>
      <c r="AU128" s="311" t="e">
        <f>IF(ISERROR($AM128),VLOOKUP($AP128,Entf,6,FALSE),VLOOKUP($AP128,Entm,7,FALSE))</f>
        <v>#N/A</v>
      </c>
      <c r="AV128" s="315"/>
      <c r="AW128" s="315"/>
      <c r="AX128" s="315"/>
      <c r="AY128" s="315"/>
      <c r="AZ128" s="312"/>
      <c r="BA128" s="311" t="str">
        <f>IF(ISERROR(AM128),IF(ISERROR(AN128),"","女"),"男")</f>
        <v/>
      </c>
      <c r="BB128" s="312"/>
      <c r="BC128" s="305"/>
      <c r="BD128" s="306"/>
      <c r="BE128" s="306"/>
      <c r="BF128" s="307"/>
      <c r="BG128" s="308" t="e">
        <f>IF(ISERROR($AM128),VLOOKUP($AP128,Entf,10,FALSE),VLOOKUP($AP128,Entm,11,FALSE))</f>
        <v>#N/A</v>
      </c>
      <c r="BH128" s="309"/>
      <c r="BI128" s="309"/>
      <c r="BJ128" s="309"/>
      <c r="BK128" s="310"/>
      <c r="BL128" s="308" t="e">
        <f>IF(ISERROR($AM128),VLOOKUP($AP128,Entf,13,FALSE),VLOOKUP($AP128,Entm,14,FALSE))</f>
        <v>#N/A</v>
      </c>
      <c r="BM128" s="309"/>
      <c r="BN128" s="309"/>
      <c r="BO128" s="309"/>
      <c r="BP128" s="310"/>
      <c r="BQ128" s="308" t="e">
        <f>IF(ISERROR($AM128),VLOOKUP($AP128,Entf,16,FALSE),VLOOKUP($AP128,Entm,17,FALSE))</f>
        <v>#N/A</v>
      </c>
      <c r="BR128" s="309"/>
      <c r="BS128" s="309"/>
      <c r="BT128" s="309"/>
      <c r="BU128" s="310"/>
      <c r="BV128" s="290" t="e">
        <f>IF(ISERROR($AM128),VLOOKUP($AP128,Entf,19,FALSE),VLOOKUP($AP128,Entm,20,FALSE))</f>
        <v>#N/A</v>
      </c>
      <c r="BW128" s="291"/>
      <c r="BX128" s="291"/>
      <c r="BY128" s="292"/>
      <c r="BZ128" s="290" t="e">
        <f>IF(ISERROR($AM128),VLOOKUP($AP128,Entf,22,FALSE),VLOOKUP($AP128,Entm,23,FALSE))</f>
        <v>#N/A</v>
      </c>
      <c r="CA128" s="291"/>
      <c r="CB128" s="291"/>
      <c r="CC128" s="292"/>
      <c r="CF128" s="86"/>
      <c r="CG128" s="86"/>
      <c r="CH128" s="86"/>
      <c r="CI128" s="86"/>
      <c r="CK128"/>
      <c r="CL128"/>
      <c r="CM128"/>
      <c r="CN128"/>
    </row>
    <row r="129" spans="7:92" ht="13.5" customHeight="1" x14ac:dyDescent="0.2">
      <c r="G129" s="58"/>
      <c r="H129" s="58"/>
      <c r="I129" s="60"/>
      <c r="J129" s="58"/>
      <c r="K129" s="58"/>
      <c r="L129" s="58"/>
      <c r="M129" s="61"/>
      <c r="N129" s="60"/>
      <c r="O129" s="62"/>
      <c r="P129" s="61"/>
      <c r="Q129" s="60"/>
      <c r="R129" s="62"/>
      <c r="S129" s="61"/>
      <c r="T129" s="60"/>
      <c r="U129" s="62"/>
      <c r="V129" s="61"/>
      <c r="W129" s="60"/>
      <c r="X129" s="62"/>
      <c r="Y129" s="61"/>
      <c r="Z129" s="60"/>
      <c r="AA129" s="62"/>
      <c r="AB129" s="60"/>
      <c r="AC129" s="51"/>
      <c r="AD129" s="51"/>
      <c r="AE129" s="51"/>
      <c r="AF129" s="51"/>
      <c r="AG129" s="51"/>
      <c r="AH129" s="51"/>
      <c r="AI129" s="57"/>
      <c r="AJ129" s="57"/>
      <c r="AK129" s="59"/>
      <c r="AL129" s="58"/>
      <c r="AP129" s="313"/>
      <c r="AQ129" s="314"/>
      <c r="AR129" s="313"/>
      <c r="AS129" s="316"/>
      <c r="AT129" s="314"/>
      <c r="AU129" s="293" t="e">
        <f>IF(ISERROR($AM128),VLOOKUP($AP128,Entf,7,FALSE),VLOOKUP($AP128,Entm,8,FALSE))</f>
        <v>#N/A</v>
      </c>
      <c r="AV129" s="294"/>
      <c r="AW129" s="294"/>
      <c r="AX129" s="294"/>
      <c r="AY129" s="294"/>
      <c r="AZ129" s="295"/>
      <c r="BA129" s="313"/>
      <c r="BB129" s="314"/>
      <c r="BC129" s="296" t="e">
        <f>IF(ISERROR($AM128),VLOOKUP($AP128,Entf,9,FALSE),VLOOKUP($AP128,Entm,10,FALSE))</f>
        <v>#N/A</v>
      </c>
      <c r="BD129" s="297"/>
      <c r="BE129" s="297"/>
      <c r="BF129" s="298"/>
      <c r="BG129" s="299" t="e">
        <f>IF(ISERROR($AM128),VLOOKUP($AP128,Entf,12,FALSE),VLOOKUP($AP128,Entm,13,FALSE))</f>
        <v>#N/A</v>
      </c>
      <c r="BH129" s="300"/>
      <c r="BI129" s="300"/>
      <c r="BJ129" s="300"/>
      <c r="BK129" s="301"/>
      <c r="BL129" s="299" t="e">
        <f>IF(ISERROR($AM128),VLOOKUP($AP128,Entf,15,FALSE),VLOOKUP($AP128,Entm,16,FALSE))</f>
        <v>#N/A</v>
      </c>
      <c r="BM129" s="300"/>
      <c r="BN129" s="300"/>
      <c r="BO129" s="300"/>
      <c r="BP129" s="301"/>
      <c r="BQ129" s="299" t="e">
        <f>IF(ISERROR($AM128),VLOOKUP($AP128,Entf,18,FALSE),VLOOKUP($AP128,Entm,19,FALSE))</f>
        <v>#N/A</v>
      </c>
      <c r="BR129" s="300"/>
      <c r="BS129" s="300"/>
      <c r="BT129" s="300"/>
      <c r="BU129" s="301"/>
      <c r="BV129" s="302" t="e">
        <f>IF(ISERROR($AM128),VLOOKUP($AP128,Entf,21,FALSE),VLOOKUP($AP128,Entm,22,FALSE))</f>
        <v>#N/A</v>
      </c>
      <c r="BW129" s="303"/>
      <c r="BX129" s="303"/>
      <c r="BY129" s="304"/>
      <c r="BZ129" s="302" t="e">
        <f>IF(ISERROR($AM128),VLOOKUP($AP128,Entf,24,FALSE),VLOOKUP($AP128,Entm,25,FALSE))</f>
        <v>#N/A</v>
      </c>
      <c r="CA129" s="303"/>
      <c r="CB129" s="303"/>
      <c r="CC129" s="304"/>
      <c r="CF129" s="86"/>
      <c r="CG129" s="86"/>
      <c r="CH129" s="86"/>
      <c r="CI129" s="86"/>
      <c r="CK129"/>
      <c r="CL129"/>
      <c r="CM129"/>
      <c r="CN129"/>
    </row>
    <row r="130" spans="7:92" ht="13.5" customHeight="1" x14ac:dyDescent="0.2">
      <c r="G130" s="58"/>
      <c r="H130" s="58"/>
      <c r="I130" s="60"/>
      <c r="J130" s="58"/>
      <c r="K130" s="58"/>
      <c r="L130" s="58"/>
      <c r="M130" s="61"/>
      <c r="N130" s="60"/>
      <c r="O130" s="62"/>
      <c r="P130" s="61"/>
      <c r="Q130" s="60"/>
      <c r="R130" s="62"/>
      <c r="S130" s="61"/>
      <c r="T130" s="60"/>
      <c r="U130" s="62"/>
      <c r="V130" s="61"/>
      <c r="W130" s="60"/>
      <c r="X130" s="62"/>
      <c r="Y130" s="61"/>
      <c r="Z130" s="60"/>
      <c r="AA130" s="62"/>
      <c r="AB130" s="60"/>
      <c r="AC130" s="51"/>
      <c r="AD130" s="51"/>
      <c r="AE130" s="51"/>
      <c r="AF130" s="51"/>
      <c r="AG130" s="51"/>
      <c r="AH130" s="51"/>
      <c r="AI130" s="57"/>
      <c r="AJ130" s="57"/>
      <c r="AK130" s="59"/>
      <c r="AL130" s="58"/>
      <c r="AM130" s="96" t="e">
        <f>VLOOKUP(1+AM128,$C$10:$C$97,1,FALSE)</f>
        <v>#N/A</v>
      </c>
      <c r="AN130" s="96" t="e">
        <f>IF(ISERROR(AM130),VLOOKUP(1+AN128,$D$10:$D$97,1,FALSE),0)</f>
        <v>#N/A</v>
      </c>
      <c r="AO130" s="96">
        <v>51</v>
      </c>
      <c r="AP130" s="311" t="e">
        <f>IF(ISERROR($AM130),VLOOKUP(AN130,Entf,3,FALSE),VLOOKUP(AM130,Entm,4,FALSE))</f>
        <v>#N/A</v>
      </c>
      <c r="AQ130" s="312"/>
      <c r="AR130" s="311" t="e">
        <f>IF(ISERROR($AM130),VLOOKUP($AP130,Entf,5,FALSE),VLOOKUP($AP130,Entm,6,FALSE))</f>
        <v>#N/A</v>
      </c>
      <c r="AS130" s="315"/>
      <c r="AT130" s="312"/>
      <c r="AU130" s="311" t="e">
        <f>IF(ISERROR($AM130),VLOOKUP($AP130,Entf,6,FALSE),VLOOKUP($AP130,Entm,7,FALSE))</f>
        <v>#N/A</v>
      </c>
      <c r="AV130" s="315"/>
      <c r="AW130" s="315"/>
      <c r="AX130" s="315"/>
      <c r="AY130" s="315"/>
      <c r="AZ130" s="312"/>
      <c r="BA130" s="311" t="str">
        <f>IF(ISERROR(AM130),IF(ISERROR(AN130),"","女"),"男")</f>
        <v/>
      </c>
      <c r="BB130" s="312"/>
      <c r="BC130" s="305"/>
      <c r="BD130" s="306"/>
      <c r="BE130" s="306"/>
      <c r="BF130" s="307"/>
      <c r="BG130" s="308" t="e">
        <f>IF(ISERROR($AM130),VLOOKUP($AP130,Entf,10,FALSE),VLOOKUP($AP130,Entm,11,FALSE))</f>
        <v>#N/A</v>
      </c>
      <c r="BH130" s="309"/>
      <c r="BI130" s="309"/>
      <c r="BJ130" s="309"/>
      <c r="BK130" s="310"/>
      <c r="BL130" s="308" t="e">
        <f>IF(ISERROR($AM130),VLOOKUP($AP130,Entf,13,FALSE),VLOOKUP($AP130,Entm,14,FALSE))</f>
        <v>#N/A</v>
      </c>
      <c r="BM130" s="309"/>
      <c r="BN130" s="309"/>
      <c r="BO130" s="309"/>
      <c r="BP130" s="310"/>
      <c r="BQ130" s="308" t="e">
        <f>IF(ISERROR($AM130),VLOOKUP($AP130,Entf,16,FALSE),VLOOKUP($AP130,Entm,17,FALSE))</f>
        <v>#N/A</v>
      </c>
      <c r="BR130" s="309"/>
      <c r="BS130" s="309"/>
      <c r="BT130" s="309"/>
      <c r="BU130" s="310"/>
      <c r="BV130" s="290" t="e">
        <f>IF(ISERROR($AM130),VLOOKUP($AP130,Entf,19,FALSE),VLOOKUP($AP130,Entm,20,FALSE))</f>
        <v>#N/A</v>
      </c>
      <c r="BW130" s="291"/>
      <c r="BX130" s="291"/>
      <c r="BY130" s="292"/>
      <c r="BZ130" s="290" t="e">
        <f>IF(ISERROR($AM130),VLOOKUP($AP130,Entf,22,FALSE),VLOOKUP($AP130,Entm,23,FALSE))</f>
        <v>#N/A</v>
      </c>
      <c r="CA130" s="291"/>
      <c r="CB130" s="291"/>
      <c r="CC130" s="292"/>
      <c r="CF130" s="86"/>
      <c r="CG130" s="86"/>
      <c r="CH130" s="86"/>
      <c r="CI130" s="86"/>
      <c r="CK130"/>
      <c r="CL130"/>
      <c r="CM130"/>
      <c r="CN130"/>
    </row>
    <row r="131" spans="7:92" ht="13.5" customHeight="1" x14ac:dyDescent="0.2">
      <c r="G131" s="58"/>
      <c r="H131" s="58"/>
      <c r="I131" s="60"/>
      <c r="J131" s="58"/>
      <c r="K131" s="58"/>
      <c r="L131" s="58"/>
      <c r="M131" s="61"/>
      <c r="N131" s="60"/>
      <c r="O131" s="62"/>
      <c r="P131" s="61"/>
      <c r="Q131" s="60"/>
      <c r="R131" s="62"/>
      <c r="S131" s="61"/>
      <c r="T131" s="60"/>
      <c r="U131" s="62"/>
      <c r="V131" s="61"/>
      <c r="W131" s="60"/>
      <c r="X131" s="62"/>
      <c r="Y131" s="61"/>
      <c r="Z131" s="60"/>
      <c r="AA131" s="62"/>
      <c r="AB131" s="60"/>
      <c r="AC131" s="51"/>
      <c r="AD131" s="51"/>
      <c r="AE131" s="51"/>
      <c r="AF131" s="51"/>
      <c r="AG131" s="51"/>
      <c r="AH131" s="51"/>
      <c r="AI131" s="57"/>
      <c r="AJ131" s="57"/>
      <c r="AK131" s="59"/>
      <c r="AL131" s="58"/>
      <c r="AP131" s="313"/>
      <c r="AQ131" s="314"/>
      <c r="AR131" s="313"/>
      <c r="AS131" s="316"/>
      <c r="AT131" s="314"/>
      <c r="AU131" s="293" t="e">
        <f>IF(ISERROR($AM130),VLOOKUP($AP130,Entf,7,FALSE),VLOOKUP($AP130,Entm,8,FALSE))</f>
        <v>#N/A</v>
      </c>
      <c r="AV131" s="294"/>
      <c r="AW131" s="294"/>
      <c r="AX131" s="294"/>
      <c r="AY131" s="294"/>
      <c r="AZ131" s="295"/>
      <c r="BA131" s="313"/>
      <c r="BB131" s="314"/>
      <c r="BC131" s="296" t="e">
        <f>IF(ISERROR($AM130),VLOOKUP($AP130,Entf,9,FALSE),VLOOKUP($AP130,Entm,10,FALSE))</f>
        <v>#N/A</v>
      </c>
      <c r="BD131" s="297"/>
      <c r="BE131" s="297"/>
      <c r="BF131" s="298"/>
      <c r="BG131" s="299" t="e">
        <f>IF(ISERROR($AM130),VLOOKUP($AP130,Entf,12,FALSE),VLOOKUP($AP130,Entm,13,FALSE))</f>
        <v>#N/A</v>
      </c>
      <c r="BH131" s="300"/>
      <c r="BI131" s="300"/>
      <c r="BJ131" s="300"/>
      <c r="BK131" s="301"/>
      <c r="BL131" s="299" t="e">
        <f>IF(ISERROR($AM130),VLOOKUP($AP130,Entf,15,FALSE),VLOOKUP($AP130,Entm,16,FALSE))</f>
        <v>#N/A</v>
      </c>
      <c r="BM131" s="300"/>
      <c r="BN131" s="300"/>
      <c r="BO131" s="300"/>
      <c r="BP131" s="301"/>
      <c r="BQ131" s="299" t="e">
        <f>IF(ISERROR($AM130),VLOOKUP($AP130,Entf,18,FALSE),VLOOKUP($AP130,Entm,19,FALSE))</f>
        <v>#N/A</v>
      </c>
      <c r="BR131" s="300"/>
      <c r="BS131" s="300"/>
      <c r="BT131" s="300"/>
      <c r="BU131" s="301"/>
      <c r="BV131" s="302" t="e">
        <f>IF(ISERROR($AM130),VLOOKUP($AP130,Entf,21,FALSE),VLOOKUP($AP130,Entm,22,FALSE))</f>
        <v>#N/A</v>
      </c>
      <c r="BW131" s="303"/>
      <c r="BX131" s="303"/>
      <c r="BY131" s="304"/>
      <c r="BZ131" s="302" t="e">
        <f>IF(ISERROR($AM130),VLOOKUP($AP130,Entf,24,FALSE),VLOOKUP($AP130,Entm,25,FALSE))</f>
        <v>#N/A</v>
      </c>
      <c r="CA131" s="303"/>
      <c r="CB131" s="303"/>
      <c r="CC131" s="304"/>
      <c r="CF131" s="86"/>
      <c r="CG131" s="86"/>
      <c r="CH131" s="86"/>
      <c r="CI131" s="86"/>
      <c r="CK131"/>
      <c r="CL131"/>
      <c r="CM131"/>
      <c r="CN131"/>
    </row>
    <row r="132" spans="7:92" ht="13.5" customHeight="1" x14ac:dyDescent="0.2">
      <c r="G132" s="58"/>
      <c r="H132" s="58"/>
      <c r="I132" s="60"/>
      <c r="J132" s="58"/>
      <c r="K132" s="58"/>
      <c r="L132" s="58"/>
      <c r="M132" s="61"/>
      <c r="N132" s="60"/>
      <c r="O132" s="62"/>
      <c r="P132" s="61"/>
      <c r="Q132" s="60"/>
      <c r="R132" s="62"/>
      <c r="S132" s="61"/>
      <c r="T132" s="60"/>
      <c r="U132" s="62"/>
      <c r="V132" s="61"/>
      <c r="W132" s="60"/>
      <c r="X132" s="62"/>
      <c r="Y132" s="61"/>
      <c r="Z132" s="60"/>
      <c r="AA132" s="62"/>
      <c r="AB132" s="60"/>
      <c r="AC132" s="51"/>
      <c r="AD132" s="51"/>
      <c r="AE132" s="51"/>
      <c r="AF132" s="51"/>
      <c r="AG132" s="51"/>
      <c r="AH132" s="51"/>
      <c r="AI132" s="57"/>
      <c r="AJ132" s="57"/>
      <c r="AK132" s="59"/>
      <c r="AL132" s="58"/>
      <c r="AM132" s="96" t="e">
        <f>VLOOKUP(1+AM130,$C$10:$C$97,1,FALSE)</f>
        <v>#N/A</v>
      </c>
      <c r="AN132" s="96" t="e">
        <f>IF(ISERROR(AM132),VLOOKUP(1+AN130,$D$10:$D$97,1,FALSE),0)</f>
        <v>#N/A</v>
      </c>
      <c r="AO132" s="96">
        <v>52</v>
      </c>
      <c r="AP132" s="311" t="e">
        <f>IF(ISERROR($AM132),VLOOKUP(AN132,Entf,3,FALSE),VLOOKUP(AM132,Entm,4,FALSE))</f>
        <v>#N/A</v>
      </c>
      <c r="AQ132" s="312"/>
      <c r="AR132" s="311" t="e">
        <f>IF(ISERROR($AM132),VLOOKUP($AP132,Entf,5,FALSE),VLOOKUP($AP132,Entm,6,FALSE))</f>
        <v>#N/A</v>
      </c>
      <c r="AS132" s="315"/>
      <c r="AT132" s="312"/>
      <c r="AU132" s="311" t="e">
        <f>IF(ISERROR($AM132),VLOOKUP($AP132,Entf,6,FALSE),VLOOKUP($AP132,Entm,7,FALSE))</f>
        <v>#N/A</v>
      </c>
      <c r="AV132" s="315"/>
      <c r="AW132" s="315"/>
      <c r="AX132" s="315"/>
      <c r="AY132" s="315"/>
      <c r="AZ132" s="312"/>
      <c r="BA132" s="311" t="str">
        <f>IF(ISERROR(AM132),IF(ISERROR(AN132),"","女"),"男")</f>
        <v/>
      </c>
      <c r="BB132" s="312"/>
      <c r="BC132" s="305"/>
      <c r="BD132" s="306"/>
      <c r="BE132" s="306"/>
      <c r="BF132" s="307"/>
      <c r="BG132" s="308" t="e">
        <f>IF(ISERROR($AM132),VLOOKUP($AP132,Entf,10,FALSE),VLOOKUP($AP132,Entm,11,FALSE))</f>
        <v>#N/A</v>
      </c>
      <c r="BH132" s="309"/>
      <c r="BI132" s="309"/>
      <c r="BJ132" s="309"/>
      <c r="BK132" s="310"/>
      <c r="BL132" s="308" t="e">
        <f>IF(ISERROR($AM132),VLOOKUP($AP132,Entf,13,FALSE),VLOOKUP($AP132,Entm,14,FALSE))</f>
        <v>#N/A</v>
      </c>
      <c r="BM132" s="309"/>
      <c r="BN132" s="309"/>
      <c r="BO132" s="309"/>
      <c r="BP132" s="310"/>
      <c r="BQ132" s="308" t="e">
        <f>IF(ISERROR($AM132),VLOOKUP($AP132,Entf,16,FALSE),VLOOKUP($AP132,Entm,17,FALSE))</f>
        <v>#N/A</v>
      </c>
      <c r="BR132" s="309"/>
      <c r="BS132" s="309"/>
      <c r="BT132" s="309"/>
      <c r="BU132" s="310"/>
      <c r="BV132" s="290" t="e">
        <f>IF(ISERROR($AM132),VLOOKUP($AP132,Entf,19,FALSE),VLOOKUP($AP132,Entm,20,FALSE))</f>
        <v>#N/A</v>
      </c>
      <c r="BW132" s="291"/>
      <c r="BX132" s="291"/>
      <c r="BY132" s="292"/>
      <c r="BZ132" s="290" t="e">
        <f>IF(ISERROR($AM132),VLOOKUP($AP132,Entf,22,FALSE),VLOOKUP($AP132,Entm,23,FALSE))</f>
        <v>#N/A</v>
      </c>
      <c r="CA132" s="291"/>
      <c r="CB132" s="291"/>
      <c r="CC132" s="292"/>
      <c r="CF132" s="86"/>
      <c r="CG132" s="86"/>
      <c r="CH132" s="86"/>
      <c r="CI132" s="86"/>
      <c r="CK132"/>
      <c r="CL132"/>
      <c r="CM132"/>
      <c r="CN132"/>
    </row>
    <row r="133" spans="7:92" ht="13.5" customHeight="1" x14ac:dyDescent="0.2">
      <c r="G133" s="58"/>
      <c r="H133" s="58"/>
      <c r="I133" s="60"/>
      <c r="J133" s="58"/>
      <c r="K133" s="58"/>
      <c r="L133" s="58"/>
      <c r="M133" s="61"/>
      <c r="N133" s="60"/>
      <c r="O133" s="62"/>
      <c r="P133" s="61"/>
      <c r="Q133" s="60"/>
      <c r="R133" s="62"/>
      <c r="S133" s="61"/>
      <c r="T133" s="60"/>
      <c r="U133" s="62"/>
      <c r="V133" s="61"/>
      <c r="W133" s="60"/>
      <c r="X133" s="62"/>
      <c r="Y133" s="61"/>
      <c r="Z133" s="60"/>
      <c r="AA133" s="62"/>
      <c r="AB133" s="60"/>
      <c r="AC133" s="51"/>
      <c r="AD133" s="51"/>
      <c r="AE133" s="51"/>
      <c r="AF133" s="51"/>
      <c r="AG133" s="51"/>
      <c r="AH133" s="51"/>
      <c r="AI133" s="57"/>
      <c r="AJ133" s="57"/>
      <c r="AK133" s="59"/>
      <c r="AL133" s="58"/>
      <c r="AP133" s="313"/>
      <c r="AQ133" s="314"/>
      <c r="AR133" s="313"/>
      <c r="AS133" s="316"/>
      <c r="AT133" s="314"/>
      <c r="AU133" s="293" t="e">
        <f>IF(ISERROR($AM132),VLOOKUP($AP132,Entf,7,FALSE),VLOOKUP($AP132,Entm,8,FALSE))</f>
        <v>#N/A</v>
      </c>
      <c r="AV133" s="294"/>
      <c r="AW133" s="294"/>
      <c r="AX133" s="294"/>
      <c r="AY133" s="294"/>
      <c r="AZ133" s="295"/>
      <c r="BA133" s="313"/>
      <c r="BB133" s="314"/>
      <c r="BC133" s="296" t="e">
        <f>IF(ISERROR($AM132),VLOOKUP($AP132,Entf,9,FALSE),VLOOKUP($AP132,Entm,10,FALSE))</f>
        <v>#N/A</v>
      </c>
      <c r="BD133" s="297"/>
      <c r="BE133" s="297"/>
      <c r="BF133" s="298"/>
      <c r="BG133" s="299" t="e">
        <f>IF(ISERROR($AM132),VLOOKUP($AP132,Entf,12,FALSE),VLOOKUP($AP132,Entm,13,FALSE))</f>
        <v>#N/A</v>
      </c>
      <c r="BH133" s="300"/>
      <c r="BI133" s="300"/>
      <c r="BJ133" s="300"/>
      <c r="BK133" s="301"/>
      <c r="BL133" s="299" t="e">
        <f>IF(ISERROR($AM132),VLOOKUP($AP132,Entf,15,FALSE),VLOOKUP($AP132,Entm,16,FALSE))</f>
        <v>#N/A</v>
      </c>
      <c r="BM133" s="300"/>
      <c r="BN133" s="300"/>
      <c r="BO133" s="300"/>
      <c r="BP133" s="301"/>
      <c r="BQ133" s="299" t="e">
        <f>IF(ISERROR($AM132),VLOOKUP($AP132,Entf,18,FALSE),VLOOKUP($AP132,Entm,19,FALSE))</f>
        <v>#N/A</v>
      </c>
      <c r="BR133" s="300"/>
      <c r="BS133" s="300"/>
      <c r="BT133" s="300"/>
      <c r="BU133" s="301"/>
      <c r="BV133" s="302" t="e">
        <f>IF(ISERROR($AM132),VLOOKUP($AP132,Entf,21,FALSE),VLOOKUP($AP132,Entm,22,FALSE))</f>
        <v>#N/A</v>
      </c>
      <c r="BW133" s="303"/>
      <c r="BX133" s="303"/>
      <c r="BY133" s="304"/>
      <c r="BZ133" s="302" t="e">
        <f>IF(ISERROR($AM132),VLOOKUP($AP132,Entf,24,FALSE),VLOOKUP($AP132,Entm,25,FALSE))</f>
        <v>#N/A</v>
      </c>
      <c r="CA133" s="303"/>
      <c r="CB133" s="303"/>
      <c r="CC133" s="304"/>
      <c r="CF133" s="86"/>
      <c r="CG133" s="86"/>
      <c r="CH133" s="86"/>
      <c r="CI133" s="86"/>
      <c r="CK133"/>
      <c r="CL133"/>
      <c r="CM133"/>
      <c r="CN133"/>
    </row>
    <row r="134" spans="7:92" ht="13.5" customHeight="1" x14ac:dyDescent="0.2">
      <c r="G134" s="58"/>
      <c r="H134" s="58"/>
      <c r="I134" s="60"/>
      <c r="J134" s="58"/>
      <c r="K134" s="58"/>
      <c r="L134" s="58"/>
      <c r="M134" s="61"/>
      <c r="N134" s="60"/>
      <c r="O134" s="62"/>
      <c r="P134" s="61"/>
      <c r="Q134" s="60"/>
      <c r="R134" s="62"/>
      <c r="S134" s="61"/>
      <c r="T134" s="60"/>
      <c r="U134" s="62"/>
      <c r="V134" s="61"/>
      <c r="W134" s="60"/>
      <c r="X134" s="62"/>
      <c r="Y134" s="61"/>
      <c r="Z134" s="60"/>
      <c r="AA134" s="62"/>
      <c r="AB134" s="60"/>
      <c r="AC134" s="51"/>
      <c r="AD134" s="51"/>
      <c r="AE134" s="51"/>
      <c r="AF134" s="51"/>
      <c r="AG134" s="51"/>
      <c r="AH134" s="51"/>
      <c r="AI134" s="57"/>
      <c r="AJ134" s="57"/>
      <c r="AK134" s="59"/>
      <c r="AL134" s="58"/>
      <c r="AM134" s="96" t="e">
        <f>VLOOKUP(1+AM132,$C$10:$C$97,1,FALSE)</f>
        <v>#N/A</v>
      </c>
      <c r="AN134" s="96" t="e">
        <f>IF(ISERROR(AM134),VLOOKUP(1+AN132,$D$10:$D$97,1,FALSE),0)</f>
        <v>#N/A</v>
      </c>
      <c r="AO134" s="96">
        <v>53</v>
      </c>
      <c r="AP134" s="311" t="e">
        <f>IF(ISERROR($AM134),VLOOKUP(AN134,Entf,3,FALSE),VLOOKUP(AM134,Entm,4,FALSE))</f>
        <v>#N/A</v>
      </c>
      <c r="AQ134" s="312"/>
      <c r="AR134" s="311" t="e">
        <f>IF(ISERROR($AM134),VLOOKUP($AP134,Entf,5,FALSE),VLOOKUP($AP134,Entm,6,FALSE))</f>
        <v>#N/A</v>
      </c>
      <c r="AS134" s="315"/>
      <c r="AT134" s="312"/>
      <c r="AU134" s="311" t="e">
        <f>IF(ISERROR($AM134),VLOOKUP($AP134,Entf,6,FALSE),VLOOKUP($AP134,Entm,7,FALSE))</f>
        <v>#N/A</v>
      </c>
      <c r="AV134" s="315"/>
      <c r="AW134" s="315"/>
      <c r="AX134" s="315"/>
      <c r="AY134" s="315"/>
      <c r="AZ134" s="312"/>
      <c r="BA134" s="311" t="str">
        <f>IF(ISERROR(AM134),IF(ISERROR(AN134),"","女"),"男")</f>
        <v/>
      </c>
      <c r="BB134" s="312"/>
      <c r="BC134" s="305"/>
      <c r="BD134" s="306"/>
      <c r="BE134" s="306"/>
      <c r="BF134" s="307"/>
      <c r="BG134" s="308" t="e">
        <f>IF(ISERROR($AM134),VLOOKUP($AP134,Entf,10,FALSE),VLOOKUP($AP134,Entm,11,FALSE))</f>
        <v>#N/A</v>
      </c>
      <c r="BH134" s="309"/>
      <c r="BI134" s="309"/>
      <c r="BJ134" s="309"/>
      <c r="BK134" s="310"/>
      <c r="BL134" s="308" t="e">
        <f>IF(ISERROR($AM134),VLOOKUP($AP134,Entf,13,FALSE),VLOOKUP($AP134,Entm,14,FALSE))</f>
        <v>#N/A</v>
      </c>
      <c r="BM134" s="309"/>
      <c r="BN134" s="309"/>
      <c r="BO134" s="309"/>
      <c r="BP134" s="310"/>
      <c r="BQ134" s="308" t="e">
        <f>IF(ISERROR($AM134),VLOOKUP($AP134,Entf,16,FALSE),VLOOKUP($AP134,Entm,17,FALSE))</f>
        <v>#N/A</v>
      </c>
      <c r="BR134" s="309"/>
      <c r="BS134" s="309"/>
      <c r="BT134" s="309"/>
      <c r="BU134" s="310"/>
      <c r="BV134" s="290" t="e">
        <f>IF(ISERROR($AM134),VLOOKUP($AP134,Entf,19,FALSE),VLOOKUP($AP134,Entm,20,FALSE))</f>
        <v>#N/A</v>
      </c>
      <c r="BW134" s="291"/>
      <c r="BX134" s="291"/>
      <c r="BY134" s="292"/>
      <c r="BZ134" s="290" t="e">
        <f>IF(ISERROR($AM134),VLOOKUP($AP134,Entf,22,FALSE),VLOOKUP($AP134,Entm,23,FALSE))</f>
        <v>#N/A</v>
      </c>
      <c r="CA134" s="291"/>
      <c r="CB134" s="291"/>
      <c r="CC134" s="292"/>
      <c r="CF134" s="86"/>
      <c r="CG134" s="86"/>
      <c r="CH134" s="86"/>
      <c r="CI134" s="86"/>
      <c r="CK134"/>
      <c r="CL134"/>
      <c r="CM134"/>
      <c r="CN134"/>
    </row>
    <row r="135" spans="7:92" ht="13.5" customHeight="1" x14ac:dyDescent="0.2">
      <c r="G135" s="58"/>
      <c r="H135" s="58"/>
      <c r="I135" s="60"/>
      <c r="J135" s="58"/>
      <c r="K135" s="58"/>
      <c r="L135" s="58"/>
      <c r="M135" s="61"/>
      <c r="N135" s="60"/>
      <c r="O135" s="62"/>
      <c r="P135" s="61"/>
      <c r="Q135" s="60"/>
      <c r="R135" s="62"/>
      <c r="S135" s="61"/>
      <c r="T135" s="60"/>
      <c r="U135" s="62"/>
      <c r="V135" s="61"/>
      <c r="W135" s="60"/>
      <c r="X135" s="62"/>
      <c r="Y135" s="61"/>
      <c r="Z135" s="60"/>
      <c r="AA135" s="62"/>
      <c r="AB135" s="60"/>
      <c r="AC135" s="51"/>
      <c r="AD135" s="51"/>
      <c r="AE135" s="51"/>
      <c r="AF135" s="51"/>
      <c r="AG135" s="51"/>
      <c r="AH135" s="51"/>
      <c r="AI135" s="57"/>
      <c r="AJ135" s="57"/>
      <c r="AK135" s="59"/>
      <c r="AL135" s="58"/>
      <c r="AP135" s="313"/>
      <c r="AQ135" s="314"/>
      <c r="AR135" s="313"/>
      <c r="AS135" s="316"/>
      <c r="AT135" s="314"/>
      <c r="AU135" s="293" t="e">
        <f>IF(ISERROR($AM134),VLOOKUP($AP134,Entf,7,FALSE),VLOOKUP($AP134,Entm,8,FALSE))</f>
        <v>#N/A</v>
      </c>
      <c r="AV135" s="294"/>
      <c r="AW135" s="294"/>
      <c r="AX135" s="294"/>
      <c r="AY135" s="294"/>
      <c r="AZ135" s="295"/>
      <c r="BA135" s="313"/>
      <c r="BB135" s="314"/>
      <c r="BC135" s="296" t="e">
        <f>IF(ISERROR($AM134),VLOOKUP($AP134,Entf,9,FALSE),VLOOKUP($AP134,Entm,10,FALSE))</f>
        <v>#N/A</v>
      </c>
      <c r="BD135" s="297"/>
      <c r="BE135" s="297"/>
      <c r="BF135" s="298"/>
      <c r="BG135" s="299" t="e">
        <f>IF(ISERROR($AM134),VLOOKUP($AP134,Entf,12,FALSE),VLOOKUP($AP134,Entm,13,FALSE))</f>
        <v>#N/A</v>
      </c>
      <c r="BH135" s="300"/>
      <c r="BI135" s="300"/>
      <c r="BJ135" s="300"/>
      <c r="BK135" s="301"/>
      <c r="BL135" s="299" t="e">
        <f>IF(ISERROR($AM134),VLOOKUP($AP134,Entf,15,FALSE),VLOOKUP($AP134,Entm,16,FALSE))</f>
        <v>#N/A</v>
      </c>
      <c r="BM135" s="300"/>
      <c r="BN135" s="300"/>
      <c r="BO135" s="300"/>
      <c r="BP135" s="301"/>
      <c r="BQ135" s="299" t="e">
        <f>IF(ISERROR($AM134),VLOOKUP($AP134,Entf,18,FALSE),VLOOKUP($AP134,Entm,19,FALSE))</f>
        <v>#N/A</v>
      </c>
      <c r="BR135" s="300"/>
      <c r="BS135" s="300"/>
      <c r="BT135" s="300"/>
      <c r="BU135" s="301"/>
      <c r="BV135" s="302" t="e">
        <f>IF(ISERROR($AM134),VLOOKUP($AP134,Entf,21,FALSE),VLOOKUP($AP134,Entm,22,FALSE))</f>
        <v>#N/A</v>
      </c>
      <c r="BW135" s="303"/>
      <c r="BX135" s="303"/>
      <c r="BY135" s="304"/>
      <c r="BZ135" s="302" t="e">
        <f>IF(ISERROR($AM134),VLOOKUP($AP134,Entf,24,FALSE),VLOOKUP($AP134,Entm,25,FALSE))</f>
        <v>#N/A</v>
      </c>
      <c r="CA135" s="303"/>
      <c r="CB135" s="303"/>
      <c r="CC135" s="304"/>
      <c r="CF135" s="86"/>
      <c r="CG135" s="86"/>
      <c r="CH135" s="86"/>
      <c r="CI135" s="86"/>
      <c r="CK135"/>
      <c r="CL135"/>
      <c r="CM135"/>
      <c r="CN135"/>
    </row>
    <row r="136" spans="7:92" ht="13.5" customHeight="1" x14ac:dyDescent="0.2">
      <c r="G136" s="58"/>
      <c r="H136" s="58"/>
      <c r="I136" s="60"/>
      <c r="J136" s="58"/>
      <c r="K136" s="58"/>
      <c r="L136" s="58"/>
      <c r="M136" s="61"/>
      <c r="N136" s="60"/>
      <c r="O136" s="62"/>
      <c r="P136" s="61"/>
      <c r="Q136" s="60"/>
      <c r="R136" s="62"/>
      <c r="S136" s="61"/>
      <c r="T136" s="60"/>
      <c r="U136" s="62"/>
      <c r="V136" s="61"/>
      <c r="W136" s="60"/>
      <c r="X136" s="62"/>
      <c r="Y136" s="61"/>
      <c r="Z136" s="60"/>
      <c r="AA136" s="62"/>
      <c r="AB136" s="60"/>
      <c r="AC136" s="51"/>
      <c r="AD136" s="51"/>
      <c r="AE136" s="51"/>
      <c r="AF136" s="51"/>
      <c r="AG136" s="51"/>
      <c r="AH136" s="51"/>
      <c r="AI136" s="57"/>
      <c r="AJ136" s="57"/>
      <c r="AK136" s="59"/>
      <c r="AL136" s="58"/>
      <c r="AM136" s="96" t="e">
        <f>VLOOKUP(1+AM134,$C$10:$C$97,1,FALSE)</f>
        <v>#N/A</v>
      </c>
      <c r="AN136" s="96" t="e">
        <f>IF(ISERROR(AM136),VLOOKUP(1+AN134,$D$10:$D$97,1,FALSE),0)</f>
        <v>#N/A</v>
      </c>
      <c r="AO136" s="96">
        <v>54</v>
      </c>
      <c r="AP136" s="311" t="e">
        <f>IF(ISERROR($AM136),VLOOKUP(AN136,Entf,3,FALSE),VLOOKUP(AM136,Entm,4,FALSE))</f>
        <v>#N/A</v>
      </c>
      <c r="AQ136" s="312"/>
      <c r="AR136" s="311" t="e">
        <f>IF(ISERROR($AM136),VLOOKUP($AP136,Entf,5,FALSE),VLOOKUP($AP136,Entm,6,FALSE))</f>
        <v>#N/A</v>
      </c>
      <c r="AS136" s="315"/>
      <c r="AT136" s="312"/>
      <c r="AU136" s="311" t="e">
        <f>IF(ISERROR($AM136),VLOOKUP($AP136,Entf,6,FALSE),VLOOKUP($AP136,Entm,7,FALSE))</f>
        <v>#N/A</v>
      </c>
      <c r="AV136" s="315"/>
      <c r="AW136" s="315"/>
      <c r="AX136" s="315"/>
      <c r="AY136" s="315"/>
      <c r="AZ136" s="312"/>
      <c r="BA136" s="311" t="str">
        <f>IF(ISERROR(AM136),IF(ISERROR(AN136),"","女"),"男")</f>
        <v/>
      </c>
      <c r="BB136" s="312"/>
      <c r="BC136" s="305"/>
      <c r="BD136" s="306"/>
      <c r="BE136" s="306"/>
      <c r="BF136" s="307"/>
      <c r="BG136" s="308" t="e">
        <f>IF(ISERROR($AM136),VLOOKUP($AP136,Entf,10,FALSE),VLOOKUP($AP136,Entm,11,FALSE))</f>
        <v>#N/A</v>
      </c>
      <c r="BH136" s="309"/>
      <c r="BI136" s="309"/>
      <c r="BJ136" s="309"/>
      <c r="BK136" s="310"/>
      <c r="BL136" s="308" t="e">
        <f>IF(ISERROR($AM136),VLOOKUP($AP136,Entf,13,FALSE),VLOOKUP($AP136,Entm,14,FALSE))</f>
        <v>#N/A</v>
      </c>
      <c r="BM136" s="309"/>
      <c r="BN136" s="309"/>
      <c r="BO136" s="309"/>
      <c r="BP136" s="310"/>
      <c r="BQ136" s="308" t="e">
        <f>IF(ISERROR($AM136),VLOOKUP($AP136,Entf,16,FALSE),VLOOKUP($AP136,Entm,17,FALSE))</f>
        <v>#N/A</v>
      </c>
      <c r="BR136" s="309"/>
      <c r="BS136" s="309"/>
      <c r="BT136" s="309"/>
      <c r="BU136" s="310"/>
      <c r="BV136" s="290" t="e">
        <f>IF(ISERROR($AM136),VLOOKUP($AP136,Entf,19,FALSE),VLOOKUP($AP136,Entm,20,FALSE))</f>
        <v>#N/A</v>
      </c>
      <c r="BW136" s="291"/>
      <c r="BX136" s="291"/>
      <c r="BY136" s="292"/>
      <c r="BZ136" s="290" t="e">
        <f>IF(ISERROR($AM136),VLOOKUP($AP136,Entf,22,FALSE),VLOOKUP($AP136,Entm,23,FALSE))</f>
        <v>#N/A</v>
      </c>
      <c r="CA136" s="291"/>
      <c r="CB136" s="291"/>
      <c r="CC136" s="292"/>
      <c r="CF136" s="86"/>
      <c r="CG136" s="86"/>
      <c r="CH136" s="86"/>
      <c r="CI136" s="86"/>
      <c r="CK136"/>
      <c r="CL136"/>
      <c r="CM136"/>
      <c r="CN136"/>
    </row>
    <row r="137" spans="7:92" ht="13.5" customHeight="1" x14ac:dyDescent="0.2">
      <c r="G137" s="58"/>
      <c r="H137" s="58"/>
      <c r="I137" s="60"/>
      <c r="J137" s="58"/>
      <c r="K137" s="58"/>
      <c r="L137" s="58"/>
      <c r="M137" s="61"/>
      <c r="N137" s="60"/>
      <c r="O137" s="62"/>
      <c r="P137" s="61"/>
      <c r="Q137" s="60"/>
      <c r="R137" s="62"/>
      <c r="S137" s="61"/>
      <c r="T137" s="60"/>
      <c r="U137" s="62"/>
      <c r="V137" s="61"/>
      <c r="W137" s="60"/>
      <c r="X137" s="62"/>
      <c r="Y137" s="61"/>
      <c r="Z137" s="60"/>
      <c r="AA137" s="62"/>
      <c r="AB137" s="60"/>
      <c r="AC137" s="51"/>
      <c r="AD137" s="51"/>
      <c r="AE137" s="51"/>
      <c r="AF137" s="51"/>
      <c r="AG137" s="51"/>
      <c r="AH137" s="51"/>
      <c r="AI137" s="57"/>
      <c r="AJ137" s="57"/>
      <c r="AK137" s="59"/>
      <c r="AL137" s="58"/>
      <c r="AP137" s="313"/>
      <c r="AQ137" s="314"/>
      <c r="AR137" s="313"/>
      <c r="AS137" s="316"/>
      <c r="AT137" s="314"/>
      <c r="AU137" s="293" t="e">
        <f>IF(ISERROR($AM136),VLOOKUP($AP136,Entf,7,FALSE),VLOOKUP($AP136,Entm,8,FALSE))</f>
        <v>#N/A</v>
      </c>
      <c r="AV137" s="294"/>
      <c r="AW137" s="294"/>
      <c r="AX137" s="294"/>
      <c r="AY137" s="294"/>
      <c r="AZ137" s="295"/>
      <c r="BA137" s="313"/>
      <c r="BB137" s="314"/>
      <c r="BC137" s="296" t="e">
        <f>IF(ISERROR($AM136),VLOOKUP($AP136,Entf,9,FALSE),VLOOKUP($AP136,Entm,10,FALSE))</f>
        <v>#N/A</v>
      </c>
      <c r="BD137" s="297"/>
      <c r="BE137" s="297"/>
      <c r="BF137" s="298"/>
      <c r="BG137" s="299" t="e">
        <f>IF(ISERROR($AM136),VLOOKUP($AP136,Entf,12,FALSE),VLOOKUP($AP136,Entm,13,FALSE))</f>
        <v>#N/A</v>
      </c>
      <c r="BH137" s="300"/>
      <c r="BI137" s="300"/>
      <c r="BJ137" s="300"/>
      <c r="BK137" s="301"/>
      <c r="BL137" s="299" t="e">
        <f>IF(ISERROR($AM136),VLOOKUP($AP136,Entf,15,FALSE),VLOOKUP($AP136,Entm,16,FALSE))</f>
        <v>#N/A</v>
      </c>
      <c r="BM137" s="300"/>
      <c r="BN137" s="300"/>
      <c r="BO137" s="300"/>
      <c r="BP137" s="301"/>
      <c r="BQ137" s="299" t="e">
        <f>IF(ISERROR($AM136),VLOOKUP($AP136,Entf,18,FALSE),VLOOKUP($AP136,Entm,19,FALSE))</f>
        <v>#N/A</v>
      </c>
      <c r="BR137" s="300"/>
      <c r="BS137" s="300"/>
      <c r="BT137" s="300"/>
      <c r="BU137" s="301"/>
      <c r="BV137" s="302" t="e">
        <f>IF(ISERROR($AM136),VLOOKUP($AP136,Entf,21,FALSE),VLOOKUP($AP136,Entm,22,FALSE))</f>
        <v>#N/A</v>
      </c>
      <c r="BW137" s="303"/>
      <c r="BX137" s="303"/>
      <c r="BY137" s="304"/>
      <c r="BZ137" s="302" t="e">
        <f>IF(ISERROR($AM136),VLOOKUP($AP136,Entf,24,FALSE),VLOOKUP($AP136,Entm,25,FALSE))</f>
        <v>#N/A</v>
      </c>
      <c r="CA137" s="303"/>
      <c r="CB137" s="303"/>
      <c r="CC137" s="304"/>
      <c r="CF137" s="86"/>
      <c r="CG137" s="86"/>
      <c r="CH137" s="86"/>
      <c r="CI137" s="86"/>
      <c r="CK137"/>
      <c r="CL137"/>
      <c r="CM137"/>
      <c r="CN137"/>
    </row>
    <row r="138" spans="7:92" ht="13.5" customHeight="1" x14ac:dyDescent="0.2">
      <c r="G138" s="58"/>
      <c r="H138" s="58"/>
      <c r="I138" s="60"/>
      <c r="J138" s="58"/>
      <c r="K138" s="58"/>
      <c r="L138" s="58"/>
      <c r="M138" s="61"/>
      <c r="N138" s="60"/>
      <c r="O138" s="62"/>
      <c r="P138" s="61"/>
      <c r="Q138" s="60"/>
      <c r="R138" s="62"/>
      <c r="S138" s="61"/>
      <c r="T138" s="60"/>
      <c r="U138" s="62"/>
      <c r="V138" s="61"/>
      <c r="W138" s="60"/>
      <c r="X138" s="62"/>
      <c r="Y138" s="61"/>
      <c r="Z138" s="60"/>
      <c r="AA138" s="62"/>
      <c r="AB138" s="60"/>
      <c r="AC138" s="51"/>
      <c r="AD138" s="51"/>
      <c r="AE138" s="51"/>
      <c r="AF138" s="51"/>
      <c r="AG138" s="51"/>
      <c r="AH138" s="51"/>
      <c r="AI138" s="57"/>
      <c r="AJ138" s="57"/>
      <c r="AK138" s="59"/>
      <c r="AL138" s="58"/>
      <c r="AM138" s="96" t="e">
        <f>VLOOKUP(1+AM136,$C$10:$C$97,1,FALSE)</f>
        <v>#N/A</v>
      </c>
      <c r="AN138" s="96" t="e">
        <f>IF(ISERROR(AM138),VLOOKUP(1+AN136,$D$10:$D$97,1,FALSE),0)</f>
        <v>#N/A</v>
      </c>
      <c r="AO138" s="96">
        <v>55</v>
      </c>
      <c r="AP138" s="311" t="e">
        <f>IF(ISERROR($AM138),VLOOKUP(AN138,Entf,3,FALSE),VLOOKUP(AM138,Entm,4,FALSE))</f>
        <v>#N/A</v>
      </c>
      <c r="AQ138" s="312"/>
      <c r="AR138" s="311" t="e">
        <f>IF(ISERROR($AM138),VLOOKUP($AP138,Entf,5,FALSE),VLOOKUP($AP138,Entm,6,FALSE))</f>
        <v>#N/A</v>
      </c>
      <c r="AS138" s="315"/>
      <c r="AT138" s="312"/>
      <c r="AU138" s="311" t="e">
        <f>IF(ISERROR($AM138),VLOOKUP($AP138,Entf,6,FALSE),VLOOKUP($AP138,Entm,7,FALSE))</f>
        <v>#N/A</v>
      </c>
      <c r="AV138" s="315"/>
      <c r="AW138" s="315"/>
      <c r="AX138" s="315"/>
      <c r="AY138" s="315"/>
      <c r="AZ138" s="312"/>
      <c r="BA138" s="311" t="str">
        <f>IF(ISERROR(AM138),IF(ISERROR(AN138),"","女"),"男")</f>
        <v/>
      </c>
      <c r="BB138" s="312"/>
      <c r="BC138" s="305"/>
      <c r="BD138" s="306"/>
      <c r="BE138" s="306"/>
      <c r="BF138" s="307"/>
      <c r="BG138" s="308" t="e">
        <f>IF(ISERROR($AM138),VLOOKUP($AP138,Entf,10,FALSE),VLOOKUP($AP138,Entm,11,FALSE))</f>
        <v>#N/A</v>
      </c>
      <c r="BH138" s="309"/>
      <c r="BI138" s="309"/>
      <c r="BJ138" s="309"/>
      <c r="BK138" s="310"/>
      <c r="BL138" s="308" t="e">
        <f>IF(ISERROR($AM138),VLOOKUP($AP138,Entf,13,FALSE),VLOOKUP($AP138,Entm,14,FALSE))</f>
        <v>#N/A</v>
      </c>
      <c r="BM138" s="309"/>
      <c r="BN138" s="309"/>
      <c r="BO138" s="309"/>
      <c r="BP138" s="310"/>
      <c r="BQ138" s="308" t="e">
        <f>IF(ISERROR($AM138),VLOOKUP($AP138,Entf,16,FALSE),VLOOKUP($AP138,Entm,17,FALSE))</f>
        <v>#N/A</v>
      </c>
      <c r="BR138" s="309"/>
      <c r="BS138" s="309"/>
      <c r="BT138" s="309"/>
      <c r="BU138" s="310"/>
      <c r="BV138" s="290" t="e">
        <f>IF(ISERROR($AM138),VLOOKUP($AP138,Entf,19,FALSE),VLOOKUP($AP138,Entm,20,FALSE))</f>
        <v>#N/A</v>
      </c>
      <c r="BW138" s="291"/>
      <c r="BX138" s="291"/>
      <c r="BY138" s="292"/>
      <c r="BZ138" s="290" t="e">
        <f>IF(ISERROR($AM138),VLOOKUP($AP138,Entf,22,FALSE),VLOOKUP($AP138,Entm,23,FALSE))</f>
        <v>#N/A</v>
      </c>
      <c r="CA138" s="291"/>
      <c r="CB138" s="291"/>
      <c r="CC138" s="292"/>
      <c r="CF138" s="86"/>
      <c r="CG138" s="86"/>
      <c r="CH138" s="86"/>
      <c r="CI138" s="86"/>
      <c r="CK138"/>
      <c r="CL138"/>
      <c r="CM138"/>
      <c r="CN138"/>
    </row>
    <row r="139" spans="7:92" ht="13.5" customHeight="1" x14ac:dyDescent="0.2">
      <c r="G139" s="58"/>
      <c r="H139" s="58"/>
      <c r="I139" s="60"/>
      <c r="J139" s="58"/>
      <c r="K139" s="58"/>
      <c r="L139" s="58"/>
      <c r="M139" s="61"/>
      <c r="N139" s="60"/>
      <c r="O139" s="62"/>
      <c r="P139" s="61"/>
      <c r="Q139" s="60"/>
      <c r="R139" s="62"/>
      <c r="S139" s="61"/>
      <c r="T139" s="60"/>
      <c r="U139" s="62"/>
      <c r="V139" s="61"/>
      <c r="W139" s="60"/>
      <c r="X139" s="62"/>
      <c r="Y139" s="61"/>
      <c r="Z139" s="60"/>
      <c r="AA139" s="62"/>
      <c r="AB139" s="60"/>
      <c r="AC139" s="51"/>
      <c r="AD139" s="51"/>
      <c r="AE139" s="51"/>
      <c r="AF139" s="51"/>
      <c r="AG139" s="51"/>
      <c r="AH139" s="51"/>
      <c r="AI139" s="57"/>
      <c r="AJ139" s="57"/>
      <c r="AK139" s="59"/>
      <c r="AL139" s="58"/>
      <c r="AP139" s="313"/>
      <c r="AQ139" s="314"/>
      <c r="AR139" s="313"/>
      <c r="AS139" s="316"/>
      <c r="AT139" s="314"/>
      <c r="AU139" s="293" t="e">
        <f>IF(ISERROR($AM138),VLOOKUP($AP138,Entf,7,FALSE),VLOOKUP($AP138,Entm,8,FALSE))</f>
        <v>#N/A</v>
      </c>
      <c r="AV139" s="294"/>
      <c r="AW139" s="294"/>
      <c r="AX139" s="294"/>
      <c r="AY139" s="294"/>
      <c r="AZ139" s="295"/>
      <c r="BA139" s="313"/>
      <c r="BB139" s="314"/>
      <c r="BC139" s="296" t="e">
        <f>IF(ISERROR($AM138),VLOOKUP($AP138,Entf,9,FALSE),VLOOKUP($AP138,Entm,10,FALSE))</f>
        <v>#N/A</v>
      </c>
      <c r="BD139" s="297"/>
      <c r="BE139" s="297"/>
      <c r="BF139" s="298"/>
      <c r="BG139" s="299" t="e">
        <f>IF(ISERROR($AM138),VLOOKUP($AP138,Entf,12,FALSE),VLOOKUP($AP138,Entm,13,FALSE))</f>
        <v>#N/A</v>
      </c>
      <c r="BH139" s="300"/>
      <c r="BI139" s="300"/>
      <c r="BJ139" s="300"/>
      <c r="BK139" s="301"/>
      <c r="BL139" s="299" t="e">
        <f>IF(ISERROR($AM138),VLOOKUP($AP138,Entf,15,FALSE),VLOOKUP($AP138,Entm,16,FALSE))</f>
        <v>#N/A</v>
      </c>
      <c r="BM139" s="300"/>
      <c r="BN139" s="300"/>
      <c r="BO139" s="300"/>
      <c r="BP139" s="301"/>
      <c r="BQ139" s="299" t="e">
        <f>IF(ISERROR($AM138),VLOOKUP($AP138,Entf,18,FALSE),VLOOKUP($AP138,Entm,19,FALSE))</f>
        <v>#N/A</v>
      </c>
      <c r="BR139" s="300"/>
      <c r="BS139" s="300"/>
      <c r="BT139" s="300"/>
      <c r="BU139" s="301"/>
      <c r="BV139" s="302" t="e">
        <f>IF(ISERROR($AM138),VLOOKUP($AP138,Entf,21,FALSE),VLOOKUP($AP138,Entm,22,FALSE))</f>
        <v>#N/A</v>
      </c>
      <c r="BW139" s="303"/>
      <c r="BX139" s="303"/>
      <c r="BY139" s="304"/>
      <c r="BZ139" s="302" t="e">
        <f>IF(ISERROR($AM138),VLOOKUP($AP138,Entf,24,FALSE),VLOOKUP($AP138,Entm,25,FALSE))</f>
        <v>#N/A</v>
      </c>
      <c r="CA139" s="303"/>
      <c r="CB139" s="303"/>
      <c r="CC139" s="304"/>
      <c r="CF139" s="86"/>
      <c r="CG139" s="86"/>
      <c r="CH139" s="86"/>
      <c r="CI139" s="86"/>
      <c r="CK139"/>
      <c r="CL139"/>
      <c r="CM139"/>
      <c r="CN139"/>
    </row>
    <row r="140" spans="7:92" ht="13.5" customHeight="1" x14ac:dyDescent="0.2">
      <c r="G140" s="58"/>
      <c r="H140" s="58"/>
      <c r="I140" s="60"/>
      <c r="J140" s="58"/>
      <c r="K140" s="58"/>
      <c r="L140" s="58"/>
      <c r="M140" s="61"/>
      <c r="N140" s="60"/>
      <c r="O140" s="62"/>
      <c r="P140" s="61"/>
      <c r="Q140" s="60"/>
      <c r="R140" s="62"/>
      <c r="S140" s="61"/>
      <c r="T140" s="60"/>
      <c r="U140" s="62"/>
      <c r="V140" s="61"/>
      <c r="W140" s="60"/>
      <c r="X140" s="62"/>
      <c r="Y140" s="61"/>
      <c r="Z140" s="60"/>
      <c r="AA140" s="62"/>
      <c r="AB140" s="60"/>
      <c r="AC140" s="51"/>
      <c r="AD140" s="51"/>
      <c r="AE140" s="51"/>
      <c r="AF140" s="51"/>
      <c r="AG140" s="51"/>
      <c r="AH140" s="51"/>
      <c r="AI140" s="57"/>
      <c r="AJ140" s="57"/>
      <c r="AK140" s="59"/>
      <c r="AL140" s="58"/>
      <c r="AM140" s="96" t="e">
        <f>VLOOKUP(1+AM138,$C$10:$C$97,1,FALSE)</f>
        <v>#N/A</v>
      </c>
      <c r="AN140" s="96" t="e">
        <f>IF(ISERROR(AM140),VLOOKUP(1+AN138,$D$10:$D$97,1,FALSE),0)</f>
        <v>#N/A</v>
      </c>
      <c r="AO140" s="96">
        <v>56</v>
      </c>
      <c r="AP140" s="311" t="e">
        <f>IF(ISERROR($AM140),VLOOKUP(AN140,Entf,3,FALSE),VLOOKUP(AM140,Entm,4,FALSE))</f>
        <v>#N/A</v>
      </c>
      <c r="AQ140" s="312"/>
      <c r="AR140" s="311" t="e">
        <f>IF(ISERROR($AM140),VLOOKUP($AP140,Entf,5,FALSE),VLOOKUP($AP140,Entm,6,FALSE))</f>
        <v>#N/A</v>
      </c>
      <c r="AS140" s="315"/>
      <c r="AT140" s="312"/>
      <c r="AU140" s="311" t="e">
        <f>IF(ISERROR($AM140),VLOOKUP($AP140,Entf,6,FALSE),VLOOKUP($AP140,Entm,7,FALSE))</f>
        <v>#N/A</v>
      </c>
      <c r="AV140" s="315"/>
      <c r="AW140" s="315"/>
      <c r="AX140" s="315"/>
      <c r="AY140" s="315"/>
      <c r="AZ140" s="312"/>
      <c r="BA140" s="311" t="str">
        <f>IF(ISERROR(AM140),IF(ISERROR(AN140),"","女"),"男")</f>
        <v/>
      </c>
      <c r="BB140" s="312"/>
      <c r="BC140" s="305"/>
      <c r="BD140" s="306"/>
      <c r="BE140" s="306"/>
      <c r="BF140" s="307"/>
      <c r="BG140" s="308" t="e">
        <f>IF(ISERROR($AM140),VLOOKUP($AP140,Entf,10,FALSE),VLOOKUP($AP140,Entm,11,FALSE))</f>
        <v>#N/A</v>
      </c>
      <c r="BH140" s="309"/>
      <c r="BI140" s="309"/>
      <c r="BJ140" s="309"/>
      <c r="BK140" s="310"/>
      <c r="BL140" s="308" t="e">
        <f>IF(ISERROR($AM140),VLOOKUP($AP140,Entf,13,FALSE),VLOOKUP($AP140,Entm,14,FALSE))</f>
        <v>#N/A</v>
      </c>
      <c r="BM140" s="309"/>
      <c r="BN140" s="309"/>
      <c r="BO140" s="309"/>
      <c r="BP140" s="310"/>
      <c r="BQ140" s="308" t="e">
        <f>IF(ISERROR($AM140),VLOOKUP($AP140,Entf,16,FALSE),VLOOKUP($AP140,Entm,17,FALSE))</f>
        <v>#N/A</v>
      </c>
      <c r="BR140" s="309"/>
      <c r="BS140" s="309"/>
      <c r="BT140" s="309"/>
      <c r="BU140" s="310"/>
      <c r="BV140" s="290" t="e">
        <f>IF(ISERROR($AM140),VLOOKUP($AP140,Entf,19,FALSE),VLOOKUP($AP140,Entm,20,FALSE))</f>
        <v>#N/A</v>
      </c>
      <c r="BW140" s="291"/>
      <c r="BX140" s="291"/>
      <c r="BY140" s="292"/>
      <c r="BZ140" s="290" t="e">
        <f>IF(ISERROR($AM140),VLOOKUP($AP140,Entf,22,FALSE),VLOOKUP($AP140,Entm,23,FALSE))</f>
        <v>#N/A</v>
      </c>
      <c r="CA140" s="291"/>
      <c r="CB140" s="291"/>
      <c r="CC140" s="292"/>
      <c r="CF140" s="86"/>
      <c r="CG140" s="86"/>
      <c r="CH140" s="86"/>
      <c r="CI140" s="86"/>
      <c r="CK140"/>
      <c r="CL140"/>
      <c r="CM140"/>
      <c r="CN140"/>
    </row>
    <row r="141" spans="7:92" ht="13.5" customHeight="1" x14ac:dyDescent="0.2">
      <c r="G141" s="58"/>
      <c r="H141" s="58"/>
      <c r="I141" s="60"/>
      <c r="J141" s="58"/>
      <c r="K141" s="58"/>
      <c r="L141" s="58"/>
      <c r="M141" s="61"/>
      <c r="N141" s="60"/>
      <c r="O141" s="62"/>
      <c r="P141" s="61"/>
      <c r="Q141" s="60"/>
      <c r="R141" s="62"/>
      <c r="S141" s="61"/>
      <c r="T141" s="60"/>
      <c r="U141" s="62"/>
      <c r="V141" s="61"/>
      <c r="W141" s="60"/>
      <c r="X141" s="62"/>
      <c r="Y141" s="61"/>
      <c r="Z141" s="60"/>
      <c r="AA141" s="62"/>
      <c r="AB141" s="60"/>
      <c r="AC141" s="51"/>
      <c r="AD141" s="51"/>
      <c r="AE141" s="51"/>
      <c r="AF141" s="51"/>
      <c r="AG141" s="51"/>
      <c r="AH141" s="51"/>
      <c r="AI141" s="57"/>
      <c r="AJ141" s="57"/>
      <c r="AK141" s="59"/>
      <c r="AL141" s="58"/>
      <c r="AP141" s="313"/>
      <c r="AQ141" s="314"/>
      <c r="AR141" s="313"/>
      <c r="AS141" s="316"/>
      <c r="AT141" s="314"/>
      <c r="AU141" s="293" t="e">
        <f>IF(ISERROR($AM140),VLOOKUP($AP140,Entf,7,FALSE),VLOOKUP($AP140,Entm,8,FALSE))</f>
        <v>#N/A</v>
      </c>
      <c r="AV141" s="294"/>
      <c r="AW141" s="294"/>
      <c r="AX141" s="294"/>
      <c r="AY141" s="294"/>
      <c r="AZ141" s="295"/>
      <c r="BA141" s="313"/>
      <c r="BB141" s="314"/>
      <c r="BC141" s="296" t="e">
        <f>IF(ISERROR($AM140),VLOOKUP($AP140,Entf,9,FALSE),VLOOKUP($AP140,Entm,10,FALSE))</f>
        <v>#N/A</v>
      </c>
      <c r="BD141" s="297"/>
      <c r="BE141" s="297"/>
      <c r="BF141" s="298"/>
      <c r="BG141" s="299" t="e">
        <f>IF(ISERROR($AM140),VLOOKUP($AP140,Entf,12,FALSE),VLOOKUP($AP140,Entm,13,FALSE))</f>
        <v>#N/A</v>
      </c>
      <c r="BH141" s="300"/>
      <c r="BI141" s="300"/>
      <c r="BJ141" s="300"/>
      <c r="BK141" s="301"/>
      <c r="BL141" s="299" t="e">
        <f>IF(ISERROR($AM140),VLOOKUP($AP140,Entf,15,FALSE),VLOOKUP($AP140,Entm,16,FALSE))</f>
        <v>#N/A</v>
      </c>
      <c r="BM141" s="300"/>
      <c r="BN141" s="300"/>
      <c r="BO141" s="300"/>
      <c r="BP141" s="301"/>
      <c r="BQ141" s="299" t="e">
        <f>IF(ISERROR($AM140),VLOOKUP($AP140,Entf,18,FALSE),VLOOKUP($AP140,Entm,19,FALSE))</f>
        <v>#N/A</v>
      </c>
      <c r="BR141" s="300"/>
      <c r="BS141" s="300"/>
      <c r="BT141" s="300"/>
      <c r="BU141" s="301"/>
      <c r="BV141" s="302" t="e">
        <f>IF(ISERROR($AM140),VLOOKUP($AP140,Entf,21,FALSE),VLOOKUP($AP140,Entm,22,FALSE))</f>
        <v>#N/A</v>
      </c>
      <c r="BW141" s="303"/>
      <c r="BX141" s="303"/>
      <c r="BY141" s="304"/>
      <c r="BZ141" s="302" t="e">
        <f>IF(ISERROR($AM140),VLOOKUP($AP140,Entf,24,FALSE),VLOOKUP($AP140,Entm,25,FALSE))</f>
        <v>#N/A</v>
      </c>
      <c r="CA141" s="303"/>
      <c r="CB141" s="303"/>
      <c r="CC141" s="304"/>
      <c r="CF141" s="86"/>
      <c r="CG141" s="86"/>
      <c r="CH141" s="86"/>
      <c r="CI141" s="86"/>
      <c r="CK141"/>
      <c r="CL141"/>
      <c r="CM141"/>
      <c r="CN141"/>
    </row>
    <row r="142" spans="7:92" ht="13.5" customHeight="1" x14ac:dyDescent="0.2">
      <c r="G142" s="58"/>
      <c r="H142" s="58"/>
      <c r="I142" s="60"/>
      <c r="J142" s="58"/>
      <c r="K142" s="58"/>
      <c r="L142" s="58"/>
      <c r="M142" s="61"/>
      <c r="N142" s="60"/>
      <c r="O142" s="62"/>
      <c r="P142" s="61"/>
      <c r="Q142" s="60"/>
      <c r="R142" s="62"/>
      <c r="S142" s="61"/>
      <c r="T142" s="60"/>
      <c r="U142" s="62"/>
      <c r="V142" s="61"/>
      <c r="W142" s="60"/>
      <c r="X142" s="62"/>
      <c r="Y142" s="61"/>
      <c r="Z142" s="60"/>
      <c r="AA142" s="62"/>
      <c r="AB142" s="60"/>
      <c r="AC142" s="51"/>
      <c r="AD142" s="51"/>
      <c r="AE142" s="51"/>
      <c r="AF142" s="51"/>
      <c r="AG142" s="51"/>
      <c r="AH142" s="51"/>
      <c r="AI142" s="57"/>
      <c r="AJ142" s="57"/>
      <c r="AK142" s="59"/>
      <c r="AL142" s="58"/>
      <c r="AM142" s="96" t="e">
        <f>VLOOKUP(1+AM140,$C$10:$C$97,1,FALSE)</f>
        <v>#N/A</v>
      </c>
      <c r="AN142" s="96" t="e">
        <f>IF(ISERROR(AM142),VLOOKUP(1+AN140,$D$10:$D$97,1,FALSE),0)</f>
        <v>#N/A</v>
      </c>
      <c r="AO142" s="96">
        <v>57</v>
      </c>
      <c r="AP142" s="311" t="e">
        <f>IF(ISERROR($AM142),VLOOKUP(AN142,Entf,3,FALSE),VLOOKUP(AM142,Entm,4,FALSE))</f>
        <v>#N/A</v>
      </c>
      <c r="AQ142" s="312"/>
      <c r="AR142" s="311" t="e">
        <f>IF(ISERROR($AM142),VLOOKUP($AP142,Entf,5,FALSE),VLOOKUP($AP142,Entm,6,FALSE))</f>
        <v>#N/A</v>
      </c>
      <c r="AS142" s="315"/>
      <c r="AT142" s="312"/>
      <c r="AU142" s="311" t="e">
        <f>IF(ISERROR($AM142),VLOOKUP($AP142,Entf,6,FALSE),VLOOKUP($AP142,Entm,7,FALSE))</f>
        <v>#N/A</v>
      </c>
      <c r="AV142" s="315"/>
      <c r="AW142" s="315"/>
      <c r="AX142" s="315"/>
      <c r="AY142" s="315"/>
      <c r="AZ142" s="312"/>
      <c r="BA142" s="311" t="str">
        <f>IF(ISERROR(AM142),IF(ISERROR(AN142),"","女"),"男")</f>
        <v/>
      </c>
      <c r="BB142" s="312"/>
      <c r="BC142" s="305"/>
      <c r="BD142" s="306"/>
      <c r="BE142" s="306"/>
      <c r="BF142" s="307"/>
      <c r="BG142" s="308" t="e">
        <f>IF(ISERROR($AM142),VLOOKUP($AP142,Entf,10,FALSE),VLOOKUP($AP142,Entm,11,FALSE))</f>
        <v>#N/A</v>
      </c>
      <c r="BH142" s="309"/>
      <c r="BI142" s="309"/>
      <c r="BJ142" s="309"/>
      <c r="BK142" s="310"/>
      <c r="BL142" s="308" t="e">
        <f>IF(ISERROR($AM142),VLOOKUP($AP142,Entf,13,FALSE),VLOOKUP($AP142,Entm,14,FALSE))</f>
        <v>#N/A</v>
      </c>
      <c r="BM142" s="309"/>
      <c r="BN142" s="309"/>
      <c r="BO142" s="309"/>
      <c r="BP142" s="310"/>
      <c r="BQ142" s="308" t="e">
        <f>IF(ISERROR($AM142),VLOOKUP($AP142,Entf,16,FALSE),VLOOKUP($AP142,Entm,17,FALSE))</f>
        <v>#N/A</v>
      </c>
      <c r="BR142" s="309"/>
      <c r="BS142" s="309"/>
      <c r="BT142" s="309"/>
      <c r="BU142" s="310"/>
      <c r="BV142" s="290" t="e">
        <f>IF(ISERROR($AM142),VLOOKUP($AP142,Entf,19,FALSE),VLOOKUP($AP142,Entm,20,FALSE))</f>
        <v>#N/A</v>
      </c>
      <c r="BW142" s="291"/>
      <c r="BX142" s="291"/>
      <c r="BY142" s="292"/>
      <c r="BZ142" s="290" t="e">
        <f>IF(ISERROR($AM142),VLOOKUP($AP142,Entf,22,FALSE),VLOOKUP($AP142,Entm,23,FALSE))</f>
        <v>#N/A</v>
      </c>
      <c r="CA142" s="291"/>
      <c r="CB142" s="291"/>
      <c r="CC142" s="292"/>
      <c r="CF142" s="86"/>
      <c r="CG142" s="86"/>
      <c r="CH142" s="86"/>
      <c r="CI142" s="86"/>
      <c r="CK142"/>
      <c r="CL142"/>
      <c r="CM142"/>
      <c r="CN142"/>
    </row>
    <row r="143" spans="7:92" ht="13.5" customHeight="1" x14ac:dyDescent="0.2">
      <c r="G143" s="58"/>
      <c r="H143" s="58"/>
      <c r="I143" s="60"/>
      <c r="J143" s="58"/>
      <c r="K143" s="58"/>
      <c r="L143" s="58"/>
      <c r="M143" s="61"/>
      <c r="N143" s="60"/>
      <c r="O143" s="62"/>
      <c r="P143" s="61"/>
      <c r="Q143" s="60"/>
      <c r="R143" s="62"/>
      <c r="S143" s="61"/>
      <c r="T143" s="60"/>
      <c r="U143" s="62"/>
      <c r="V143" s="61"/>
      <c r="W143" s="60"/>
      <c r="X143" s="62"/>
      <c r="Y143" s="61"/>
      <c r="Z143" s="60"/>
      <c r="AA143" s="62"/>
      <c r="AB143" s="60"/>
      <c r="AC143" s="51"/>
      <c r="AD143" s="51"/>
      <c r="AE143" s="51"/>
      <c r="AF143" s="51"/>
      <c r="AG143" s="51"/>
      <c r="AH143" s="51"/>
      <c r="AI143" s="57"/>
      <c r="AJ143" s="57"/>
      <c r="AK143" s="59"/>
      <c r="AL143" s="58"/>
      <c r="AP143" s="313"/>
      <c r="AQ143" s="314"/>
      <c r="AR143" s="313"/>
      <c r="AS143" s="316"/>
      <c r="AT143" s="314"/>
      <c r="AU143" s="293" t="e">
        <f>IF(ISERROR($AM142),VLOOKUP($AP142,Entf,7,FALSE),VLOOKUP($AP142,Entm,8,FALSE))</f>
        <v>#N/A</v>
      </c>
      <c r="AV143" s="294"/>
      <c r="AW143" s="294"/>
      <c r="AX143" s="294"/>
      <c r="AY143" s="294"/>
      <c r="AZ143" s="295"/>
      <c r="BA143" s="313"/>
      <c r="BB143" s="314"/>
      <c r="BC143" s="296" t="e">
        <f>IF(ISERROR($AM142),VLOOKUP($AP142,Entf,9,FALSE),VLOOKUP($AP142,Entm,10,FALSE))</f>
        <v>#N/A</v>
      </c>
      <c r="BD143" s="297"/>
      <c r="BE143" s="297"/>
      <c r="BF143" s="298"/>
      <c r="BG143" s="299" t="e">
        <f>IF(ISERROR($AM142),VLOOKUP($AP142,Entf,12,FALSE),VLOOKUP($AP142,Entm,13,FALSE))</f>
        <v>#N/A</v>
      </c>
      <c r="BH143" s="300"/>
      <c r="BI143" s="300"/>
      <c r="BJ143" s="300"/>
      <c r="BK143" s="301"/>
      <c r="BL143" s="299" t="e">
        <f>IF(ISERROR($AM142),VLOOKUP($AP142,Entf,15,FALSE),VLOOKUP($AP142,Entm,16,FALSE))</f>
        <v>#N/A</v>
      </c>
      <c r="BM143" s="300"/>
      <c r="BN143" s="300"/>
      <c r="BO143" s="300"/>
      <c r="BP143" s="301"/>
      <c r="BQ143" s="299" t="e">
        <f>IF(ISERROR($AM142),VLOOKUP($AP142,Entf,18,FALSE),VLOOKUP($AP142,Entm,19,FALSE))</f>
        <v>#N/A</v>
      </c>
      <c r="BR143" s="300"/>
      <c r="BS143" s="300"/>
      <c r="BT143" s="300"/>
      <c r="BU143" s="301"/>
      <c r="BV143" s="302" t="e">
        <f>IF(ISERROR($AM142),VLOOKUP($AP142,Entf,21,FALSE),VLOOKUP($AP142,Entm,22,FALSE))</f>
        <v>#N/A</v>
      </c>
      <c r="BW143" s="303"/>
      <c r="BX143" s="303"/>
      <c r="BY143" s="304"/>
      <c r="BZ143" s="302" t="e">
        <f>IF(ISERROR($AM142),VLOOKUP($AP142,Entf,24,FALSE),VLOOKUP($AP142,Entm,25,FALSE))</f>
        <v>#N/A</v>
      </c>
      <c r="CA143" s="303"/>
      <c r="CB143" s="303"/>
      <c r="CC143" s="304"/>
      <c r="CF143" s="86"/>
      <c r="CG143" s="86"/>
      <c r="CH143" s="86"/>
      <c r="CI143" s="86"/>
      <c r="CK143"/>
      <c r="CL143"/>
      <c r="CM143"/>
      <c r="CN143"/>
    </row>
    <row r="144" spans="7:92" ht="13.5" customHeight="1" x14ac:dyDescent="0.2">
      <c r="G144" s="58"/>
      <c r="H144" s="58"/>
      <c r="I144" s="60"/>
      <c r="J144" s="58"/>
      <c r="K144" s="58"/>
      <c r="L144" s="58"/>
      <c r="M144" s="61"/>
      <c r="N144" s="60"/>
      <c r="O144" s="62"/>
      <c r="P144" s="61"/>
      <c r="Q144" s="60"/>
      <c r="R144" s="62"/>
      <c r="S144" s="61"/>
      <c r="T144" s="60"/>
      <c r="U144" s="62"/>
      <c r="V144" s="61"/>
      <c r="W144" s="60"/>
      <c r="X144" s="62"/>
      <c r="Y144" s="61"/>
      <c r="Z144" s="60"/>
      <c r="AA144" s="62"/>
      <c r="AB144" s="60"/>
      <c r="AC144" s="51"/>
      <c r="AD144" s="51"/>
      <c r="AE144" s="51"/>
      <c r="AF144" s="51"/>
      <c r="AG144" s="51"/>
      <c r="AH144" s="51"/>
      <c r="AI144" s="57"/>
      <c r="AJ144" s="57"/>
      <c r="AK144" s="59"/>
      <c r="AL144" s="58"/>
      <c r="AM144" s="96" t="e">
        <f>VLOOKUP(1+AM142,$C$10:$C$97,1,FALSE)</f>
        <v>#N/A</v>
      </c>
      <c r="AN144" s="96" t="e">
        <f>IF(ISERROR(AM144),VLOOKUP(1+AN142,$D$10:$D$97,1,FALSE),0)</f>
        <v>#N/A</v>
      </c>
      <c r="AO144" s="96">
        <v>58</v>
      </c>
      <c r="AP144" s="311" t="e">
        <f>IF(ISERROR($AM144),VLOOKUP(AN144,Entf,3,FALSE),VLOOKUP(AM144,Entm,4,FALSE))</f>
        <v>#N/A</v>
      </c>
      <c r="AQ144" s="312"/>
      <c r="AR144" s="311" t="e">
        <f>IF(ISERROR($AM144),VLOOKUP($AP144,Entf,5,FALSE),VLOOKUP($AP144,Entm,6,FALSE))</f>
        <v>#N/A</v>
      </c>
      <c r="AS144" s="315"/>
      <c r="AT144" s="312"/>
      <c r="AU144" s="311" t="e">
        <f>IF(ISERROR($AM144),VLOOKUP($AP144,Entf,6,FALSE),VLOOKUP($AP144,Entm,7,FALSE))</f>
        <v>#N/A</v>
      </c>
      <c r="AV144" s="315"/>
      <c r="AW144" s="315"/>
      <c r="AX144" s="315"/>
      <c r="AY144" s="315"/>
      <c r="AZ144" s="312"/>
      <c r="BA144" s="311" t="str">
        <f>IF(ISERROR(AM144),IF(ISERROR(AN144),"","女"),"男")</f>
        <v/>
      </c>
      <c r="BB144" s="312"/>
      <c r="BC144" s="305"/>
      <c r="BD144" s="306"/>
      <c r="BE144" s="306"/>
      <c r="BF144" s="307"/>
      <c r="BG144" s="308" t="e">
        <f>IF(ISERROR($AM144),VLOOKUP($AP144,Entf,10,FALSE),VLOOKUP($AP144,Entm,11,FALSE))</f>
        <v>#N/A</v>
      </c>
      <c r="BH144" s="309"/>
      <c r="BI144" s="309"/>
      <c r="BJ144" s="309"/>
      <c r="BK144" s="310"/>
      <c r="BL144" s="308" t="e">
        <f>IF(ISERROR($AM144),VLOOKUP($AP144,Entf,13,FALSE),VLOOKUP($AP144,Entm,14,FALSE))</f>
        <v>#N/A</v>
      </c>
      <c r="BM144" s="309"/>
      <c r="BN144" s="309"/>
      <c r="BO144" s="309"/>
      <c r="BP144" s="310"/>
      <c r="BQ144" s="308" t="e">
        <f>IF(ISERROR($AM144),VLOOKUP($AP144,Entf,16,FALSE),VLOOKUP($AP144,Entm,17,FALSE))</f>
        <v>#N/A</v>
      </c>
      <c r="BR144" s="309"/>
      <c r="BS144" s="309"/>
      <c r="BT144" s="309"/>
      <c r="BU144" s="310"/>
      <c r="BV144" s="290" t="e">
        <f>IF(ISERROR($AM144),VLOOKUP($AP144,Entf,19,FALSE),VLOOKUP($AP144,Entm,20,FALSE))</f>
        <v>#N/A</v>
      </c>
      <c r="BW144" s="291"/>
      <c r="BX144" s="291"/>
      <c r="BY144" s="292"/>
      <c r="BZ144" s="290" t="e">
        <f>IF(ISERROR($AM144),VLOOKUP($AP144,Entf,22,FALSE),VLOOKUP($AP144,Entm,23,FALSE))</f>
        <v>#N/A</v>
      </c>
      <c r="CA144" s="291"/>
      <c r="CB144" s="291"/>
      <c r="CC144" s="292"/>
      <c r="CF144" s="86"/>
      <c r="CG144" s="86"/>
      <c r="CH144" s="86"/>
      <c r="CI144" s="86"/>
      <c r="CK144"/>
      <c r="CL144"/>
      <c r="CM144"/>
      <c r="CN144"/>
    </row>
    <row r="145" spans="7:92" ht="13.5" customHeight="1" x14ac:dyDescent="0.2">
      <c r="G145" s="58"/>
      <c r="H145" s="58"/>
      <c r="I145" s="60"/>
      <c r="J145" s="58"/>
      <c r="K145" s="58"/>
      <c r="L145" s="58"/>
      <c r="M145" s="61"/>
      <c r="N145" s="60"/>
      <c r="O145" s="62"/>
      <c r="P145" s="61"/>
      <c r="Q145" s="60"/>
      <c r="R145" s="62"/>
      <c r="S145" s="61"/>
      <c r="T145" s="60"/>
      <c r="U145" s="62"/>
      <c r="V145" s="61"/>
      <c r="W145" s="60"/>
      <c r="X145" s="62"/>
      <c r="Y145" s="61"/>
      <c r="Z145" s="60"/>
      <c r="AA145" s="62"/>
      <c r="AB145" s="60"/>
      <c r="AC145" s="51"/>
      <c r="AD145" s="51"/>
      <c r="AE145" s="51"/>
      <c r="AF145" s="51"/>
      <c r="AG145" s="51"/>
      <c r="AH145" s="51"/>
      <c r="AI145" s="57"/>
      <c r="AJ145" s="57"/>
      <c r="AK145" s="59"/>
      <c r="AL145" s="58"/>
      <c r="AP145" s="313"/>
      <c r="AQ145" s="314"/>
      <c r="AR145" s="313"/>
      <c r="AS145" s="316"/>
      <c r="AT145" s="314"/>
      <c r="AU145" s="293" t="e">
        <f>IF(ISERROR($AM144),VLOOKUP($AP144,Entf,7,FALSE),VLOOKUP($AP144,Entm,8,FALSE))</f>
        <v>#N/A</v>
      </c>
      <c r="AV145" s="294"/>
      <c r="AW145" s="294"/>
      <c r="AX145" s="294"/>
      <c r="AY145" s="294"/>
      <c r="AZ145" s="295"/>
      <c r="BA145" s="313"/>
      <c r="BB145" s="314"/>
      <c r="BC145" s="296" t="e">
        <f>IF(ISERROR($AM144),VLOOKUP($AP144,Entf,9,FALSE),VLOOKUP($AP144,Entm,10,FALSE))</f>
        <v>#N/A</v>
      </c>
      <c r="BD145" s="297"/>
      <c r="BE145" s="297"/>
      <c r="BF145" s="298"/>
      <c r="BG145" s="299" t="e">
        <f>IF(ISERROR($AM144),VLOOKUP($AP144,Entf,12,FALSE),VLOOKUP($AP144,Entm,13,FALSE))</f>
        <v>#N/A</v>
      </c>
      <c r="BH145" s="300"/>
      <c r="BI145" s="300"/>
      <c r="BJ145" s="300"/>
      <c r="BK145" s="301"/>
      <c r="BL145" s="299" t="e">
        <f>IF(ISERROR($AM144),VLOOKUP($AP144,Entf,15,FALSE),VLOOKUP($AP144,Entm,16,FALSE))</f>
        <v>#N/A</v>
      </c>
      <c r="BM145" s="300"/>
      <c r="BN145" s="300"/>
      <c r="BO145" s="300"/>
      <c r="BP145" s="301"/>
      <c r="BQ145" s="299" t="e">
        <f>IF(ISERROR($AM144),VLOOKUP($AP144,Entf,18,FALSE),VLOOKUP($AP144,Entm,19,FALSE))</f>
        <v>#N/A</v>
      </c>
      <c r="BR145" s="300"/>
      <c r="BS145" s="300"/>
      <c r="BT145" s="300"/>
      <c r="BU145" s="301"/>
      <c r="BV145" s="302" t="e">
        <f>IF(ISERROR($AM144),VLOOKUP($AP144,Entf,21,FALSE),VLOOKUP($AP144,Entm,22,FALSE))</f>
        <v>#N/A</v>
      </c>
      <c r="BW145" s="303"/>
      <c r="BX145" s="303"/>
      <c r="BY145" s="304"/>
      <c r="BZ145" s="302" t="e">
        <f>IF(ISERROR($AM144),VLOOKUP($AP144,Entf,24,FALSE),VLOOKUP($AP144,Entm,25,FALSE))</f>
        <v>#N/A</v>
      </c>
      <c r="CA145" s="303"/>
      <c r="CB145" s="303"/>
      <c r="CC145" s="304"/>
      <c r="CF145" s="86"/>
      <c r="CG145" s="86"/>
      <c r="CH145" s="86"/>
      <c r="CI145" s="86"/>
      <c r="CK145"/>
      <c r="CL145"/>
      <c r="CM145"/>
      <c r="CN145"/>
    </row>
    <row r="146" spans="7:92" ht="13.5" customHeight="1" x14ac:dyDescent="0.2">
      <c r="G146" s="58"/>
      <c r="H146" s="58"/>
      <c r="I146" s="60"/>
      <c r="J146" s="58"/>
      <c r="K146" s="58"/>
      <c r="L146" s="58"/>
      <c r="M146" s="61"/>
      <c r="N146" s="60"/>
      <c r="O146" s="62"/>
      <c r="P146" s="61"/>
      <c r="Q146" s="60"/>
      <c r="R146" s="62"/>
      <c r="S146" s="61"/>
      <c r="T146" s="60"/>
      <c r="U146" s="62"/>
      <c r="V146" s="61"/>
      <c r="W146" s="60"/>
      <c r="X146" s="62"/>
      <c r="Y146" s="61"/>
      <c r="Z146" s="60"/>
      <c r="AA146" s="62"/>
      <c r="AB146" s="60"/>
      <c r="AC146" s="51"/>
      <c r="AD146" s="51"/>
      <c r="AE146" s="51"/>
      <c r="AF146" s="51"/>
      <c r="AG146" s="51"/>
      <c r="AH146" s="51"/>
      <c r="AI146" s="57"/>
      <c r="AJ146" s="57"/>
      <c r="AK146" s="59"/>
      <c r="AL146" s="58"/>
      <c r="AM146" s="96" t="e">
        <f>VLOOKUP(1+AM144,$C$10:$C$97,1,FALSE)</f>
        <v>#N/A</v>
      </c>
      <c r="AN146" s="96" t="e">
        <f>IF(ISERROR(AM146),VLOOKUP(1+AN144,$D$10:$D$97,1,FALSE),0)</f>
        <v>#N/A</v>
      </c>
      <c r="AO146" s="96">
        <v>59</v>
      </c>
      <c r="AP146" s="311" t="e">
        <f>IF(ISERROR($AM146),VLOOKUP(AN146,Entf,3,FALSE),VLOOKUP(AM146,Entm,4,FALSE))</f>
        <v>#N/A</v>
      </c>
      <c r="AQ146" s="312"/>
      <c r="AR146" s="311" t="e">
        <f>IF(ISERROR($AM146),VLOOKUP($AP146,Entf,5,FALSE),VLOOKUP($AP146,Entm,6,FALSE))</f>
        <v>#N/A</v>
      </c>
      <c r="AS146" s="315"/>
      <c r="AT146" s="312"/>
      <c r="AU146" s="311" t="e">
        <f>IF(ISERROR($AM146),VLOOKUP($AP146,Entf,6,FALSE),VLOOKUP($AP146,Entm,7,FALSE))</f>
        <v>#N/A</v>
      </c>
      <c r="AV146" s="315"/>
      <c r="AW146" s="315"/>
      <c r="AX146" s="315"/>
      <c r="AY146" s="315"/>
      <c r="AZ146" s="312"/>
      <c r="BA146" s="311" t="str">
        <f>IF(ISERROR(AM146),IF(ISERROR(AN146),"","女"),"男")</f>
        <v/>
      </c>
      <c r="BB146" s="312"/>
      <c r="BC146" s="305"/>
      <c r="BD146" s="306"/>
      <c r="BE146" s="306"/>
      <c r="BF146" s="307"/>
      <c r="BG146" s="308" t="e">
        <f>IF(ISERROR($AM146),VLOOKUP($AP146,Entf,10,FALSE),VLOOKUP($AP146,Entm,11,FALSE))</f>
        <v>#N/A</v>
      </c>
      <c r="BH146" s="309"/>
      <c r="BI146" s="309"/>
      <c r="BJ146" s="309"/>
      <c r="BK146" s="310"/>
      <c r="BL146" s="308" t="e">
        <f>IF(ISERROR($AM146),VLOOKUP($AP146,Entf,13,FALSE),VLOOKUP($AP146,Entm,14,FALSE))</f>
        <v>#N/A</v>
      </c>
      <c r="BM146" s="309"/>
      <c r="BN146" s="309"/>
      <c r="BO146" s="309"/>
      <c r="BP146" s="310"/>
      <c r="BQ146" s="308" t="e">
        <f>IF(ISERROR($AM146),VLOOKUP($AP146,Entf,16,FALSE),VLOOKUP($AP146,Entm,17,FALSE))</f>
        <v>#N/A</v>
      </c>
      <c r="BR146" s="309"/>
      <c r="BS146" s="309"/>
      <c r="BT146" s="309"/>
      <c r="BU146" s="310"/>
      <c r="BV146" s="290" t="e">
        <f>IF(ISERROR($AM146),VLOOKUP($AP146,Entf,19,FALSE),VLOOKUP($AP146,Entm,20,FALSE))</f>
        <v>#N/A</v>
      </c>
      <c r="BW146" s="291"/>
      <c r="BX146" s="291"/>
      <c r="BY146" s="292"/>
      <c r="BZ146" s="290" t="e">
        <f>IF(ISERROR($AM146),VLOOKUP($AP146,Entf,22,FALSE),VLOOKUP($AP146,Entm,23,FALSE))</f>
        <v>#N/A</v>
      </c>
      <c r="CA146" s="291"/>
      <c r="CB146" s="291"/>
      <c r="CC146" s="292"/>
      <c r="CF146" s="86"/>
      <c r="CG146" s="86"/>
      <c r="CH146" s="86"/>
      <c r="CI146" s="86"/>
      <c r="CK146"/>
      <c r="CL146"/>
      <c r="CM146"/>
      <c r="CN146"/>
    </row>
    <row r="147" spans="7:92" ht="13.5" customHeight="1" x14ac:dyDescent="0.2">
      <c r="G147" s="58"/>
      <c r="H147" s="58"/>
      <c r="I147" s="60"/>
      <c r="J147" s="58"/>
      <c r="K147" s="58"/>
      <c r="L147" s="58"/>
      <c r="M147" s="61"/>
      <c r="N147" s="60"/>
      <c r="O147" s="62"/>
      <c r="P147" s="61"/>
      <c r="Q147" s="60"/>
      <c r="R147" s="62"/>
      <c r="S147" s="61"/>
      <c r="T147" s="60"/>
      <c r="U147" s="62"/>
      <c r="V147" s="61"/>
      <c r="W147" s="60"/>
      <c r="X147" s="62"/>
      <c r="Y147" s="61"/>
      <c r="Z147" s="60"/>
      <c r="AA147" s="62"/>
      <c r="AB147" s="60"/>
      <c r="AC147" s="51"/>
      <c r="AD147" s="51"/>
      <c r="AE147" s="51"/>
      <c r="AF147" s="51"/>
      <c r="AG147" s="51"/>
      <c r="AH147" s="51"/>
      <c r="AI147" s="57"/>
      <c r="AJ147" s="57"/>
      <c r="AK147" s="59"/>
      <c r="AL147" s="58"/>
      <c r="AP147" s="313"/>
      <c r="AQ147" s="314"/>
      <c r="AR147" s="313"/>
      <c r="AS147" s="316"/>
      <c r="AT147" s="314"/>
      <c r="AU147" s="293" t="e">
        <f>IF(ISERROR($AM146),VLOOKUP($AP146,Entf,7,FALSE),VLOOKUP($AP146,Entm,8,FALSE))</f>
        <v>#N/A</v>
      </c>
      <c r="AV147" s="294"/>
      <c r="AW147" s="294"/>
      <c r="AX147" s="294"/>
      <c r="AY147" s="294"/>
      <c r="AZ147" s="295"/>
      <c r="BA147" s="313"/>
      <c r="BB147" s="314"/>
      <c r="BC147" s="296" t="e">
        <f>IF(ISERROR($AM146),VLOOKUP($AP146,Entf,9,FALSE),VLOOKUP($AP146,Entm,10,FALSE))</f>
        <v>#N/A</v>
      </c>
      <c r="BD147" s="297"/>
      <c r="BE147" s="297"/>
      <c r="BF147" s="298"/>
      <c r="BG147" s="299" t="e">
        <f>IF(ISERROR($AM146),VLOOKUP($AP146,Entf,12,FALSE),VLOOKUP($AP146,Entm,13,FALSE))</f>
        <v>#N/A</v>
      </c>
      <c r="BH147" s="300"/>
      <c r="BI147" s="300"/>
      <c r="BJ147" s="300"/>
      <c r="BK147" s="301"/>
      <c r="BL147" s="299" t="e">
        <f>IF(ISERROR($AM146),VLOOKUP($AP146,Entf,15,FALSE),VLOOKUP($AP146,Entm,16,FALSE))</f>
        <v>#N/A</v>
      </c>
      <c r="BM147" s="300"/>
      <c r="BN147" s="300"/>
      <c r="BO147" s="300"/>
      <c r="BP147" s="301"/>
      <c r="BQ147" s="299" t="e">
        <f>IF(ISERROR($AM146),VLOOKUP($AP146,Entf,18,FALSE),VLOOKUP($AP146,Entm,19,FALSE))</f>
        <v>#N/A</v>
      </c>
      <c r="BR147" s="300"/>
      <c r="BS147" s="300"/>
      <c r="BT147" s="300"/>
      <c r="BU147" s="301"/>
      <c r="BV147" s="302" t="e">
        <f>IF(ISERROR($AM146),VLOOKUP($AP146,Entf,21,FALSE),VLOOKUP($AP146,Entm,22,FALSE))</f>
        <v>#N/A</v>
      </c>
      <c r="BW147" s="303"/>
      <c r="BX147" s="303"/>
      <c r="BY147" s="304"/>
      <c r="BZ147" s="302" t="e">
        <f>IF(ISERROR($AM146),VLOOKUP($AP146,Entf,24,FALSE),VLOOKUP($AP146,Entm,25,FALSE))</f>
        <v>#N/A</v>
      </c>
      <c r="CA147" s="303"/>
      <c r="CB147" s="303"/>
      <c r="CC147" s="304"/>
      <c r="CF147" s="86"/>
      <c r="CG147" s="86"/>
      <c r="CH147" s="86"/>
      <c r="CI147" s="86"/>
      <c r="CK147"/>
      <c r="CL147"/>
      <c r="CM147"/>
      <c r="CN147"/>
    </row>
    <row r="148" spans="7:92" ht="13.5" customHeight="1" x14ac:dyDescent="0.2">
      <c r="G148" s="58"/>
      <c r="H148" s="58"/>
      <c r="I148" s="60"/>
      <c r="J148" s="58"/>
      <c r="K148" s="58"/>
      <c r="L148" s="58"/>
      <c r="M148" s="61"/>
      <c r="N148" s="60"/>
      <c r="O148" s="62"/>
      <c r="P148" s="61"/>
      <c r="Q148" s="60"/>
      <c r="R148" s="62"/>
      <c r="S148" s="61"/>
      <c r="T148" s="60"/>
      <c r="U148" s="62"/>
      <c r="V148" s="61"/>
      <c r="W148" s="60"/>
      <c r="X148" s="62"/>
      <c r="Y148" s="61"/>
      <c r="Z148" s="60"/>
      <c r="AA148" s="62"/>
      <c r="AB148" s="60"/>
      <c r="AC148" s="51"/>
      <c r="AD148" s="51"/>
      <c r="AE148" s="51"/>
      <c r="AF148" s="51"/>
      <c r="AG148" s="51"/>
      <c r="AH148" s="51"/>
      <c r="AI148" s="57"/>
      <c r="AJ148" s="57"/>
      <c r="AK148" s="59"/>
      <c r="AL148" s="58"/>
      <c r="AM148" s="96" t="e">
        <f>VLOOKUP(1+AM146,$C$10:$C$97,1,FALSE)</f>
        <v>#N/A</v>
      </c>
      <c r="AN148" s="96" t="e">
        <f>IF(ISERROR(AM148),VLOOKUP(1+AN146,$D$10:$D$97,1,FALSE),0)</f>
        <v>#N/A</v>
      </c>
      <c r="AO148" s="96">
        <v>60</v>
      </c>
      <c r="AP148" s="311" t="e">
        <f>IF(ISERROR($AM148),VLOOKUP(AN148,Entf,3,FALSE),VLOOKUP(AM148,Entm,4,FALSE))</f>
        <v>#N/A</v>
      </c>
      <c r="AQ148" s="312"/>
      <c r="AR148" s="311" t="e">
        <f>IF(ISERROR($AM148),VLOOKUP($AP148,Entf,5,FALSE),VLOOKUP($AP148,Entm,6,FALSE))</f>
        <v>#N/A</v>
      </c>
      <c r="AS148" s="315"/>
      <c r="AT148" s="312"/>
      <c r="AU148" s="311" t="e">
        <f>IF(ISERROR($AM148),VLOOKUP($AP148,Entf,6,FALSE),VLOOKUP($AP148,Entm,7,FALSE))</f>
        <v>#N/A</v>
      </c>
      <c r="AV148" s="315"/>
      <c r="AW148" s="315"/>
      <c r="AX148" s="315"/>
      <c r="AY148" s="315"/>
      <c r="AZ148" s="312"/>
      <c r="BA148" s="311" t="str">
        <f>IF(ISERROR(AM148),IF(ISERROR(AN148),"","女"),"男")</f>
        <v/>
      </c>
      <c r="BB148" s="312"/>
      <c r="BC148" s="305"/>
      <c r="BD148" s="306"/>
      <c r="BE148" s="306"/>
      <c r="BF148" s="307"/>
      <c r="BG148" s="308" t="e">
        <f>IF(ISERROR($AM148),VLOOKUP($AP148,Entf,10,FALSE),VLOOKUP($AP148,Entm,11,FALSE))</f>
        <v>#N/A</v>
      </c>
      <c r="BH148" s="309"/>
      <c r="BI148" s="309"/>
      <c r="BJ148" s="309"/>
      <c r="BK148" s="310"/>
      <c r="BL148" s="308" t="e">
        <f>IF(ISERROR($AM148),VLOOKUP($AP148,Entf,13,FALSE),VLOOKUP($AP148,Entm,14,FALSE))</f>
        <v>#N/A</v>
      </c>
      <c r="BM148" s="309"/>
      <c r="BN148" s="309"/>
      <c r="BO148" s="309"/>
      <c r="BP148" s="310"/>
      <c r="BQ148" s="308" t="e">
        <f>IF(ISERROR($AM148),VLOOKUP($AP148,Entf,16,FALSE),VLOOKUP($AP148,Entm,17,FALSE))</f>
        <v>#N/A</v>
      </c>
      <c r="BR148" s="309"/>
      <c r="BS148" s="309"/>
      <c r="BT148" s="309"/>
      <c r="BU148" s="310"/>
      <c r="BV148" s="290" t="e">
        <f>IF(ISERROR($AM148),VLOOKUP($AP148,Entf,19,FALSE),VLOOKUP($AP148,Entm,20,FALSE))</f>
        <v>#N/A</v>
      </c>
      <c r="BW148" s="291"/>
      <c r="BX148" s="291"/>
      <c r="BY148" s="292"/>
      <c r="BZ148" s="290" t="e">
        <f>IF(ISERROR($AM148),VLOOKUP($AP148,Entf,22,FALSE),VLOOKUP($AP148,Entm,23,FALSE))</f>
        <v>#N/A</v>
      </c>
      <c r="CA148" s="291"/>
      <c r="CB148" s="291"/>
      <c r="CC148" s="292"/>
      <c r="CF148" s="86"/>
      <c r="CG148" s="86"/>
      <c r="CH148" s="86"/>
      <c r="CI148" s="86"/>
      <c r="CK148"/>
      <c r="CL148"/>
      <c r="CM148"/>
      <c r="CN148"/>
    </row>
    <row r="149" spans="7:92" ht="13.5" customHeight="1" x14ac:dyDescent="0.2">
      <c r="G149" s="58"/>
      <c r="H149" s="58"/>
      <c r="I149" s="60"/>
      <c r="J149" s="58"/>
      <c r="K149" s="58"/>
      <c r="L149" s="58"/>
      <c r="M149" s="61"/>
      <c r="N149" s="60"/>
      <c r="O149" s="62"/>
      <c r="P149" s="61"/>
      <c r="Q149" s="60"/>
      <c r="R149" s="62"/>
      <c r="S149" s="61"/>
      <c r="T149" s="60"/>
      <c r="U149" s="62"/>
      <c r="V149" s="61"/>
      <c r="W149" s="60"/>
      <c r="X149" s="62"/>
      <c r="Y149" s="61"/>
      <c r="Z149" s="60"/>
      <c r="AA149" s="62"/>
      <c r="AB149" s="60"/>
      <c r="AC149" s="51"/>
      <c r="AD149" s="51"/>
      <c r="AE149" s="51"/>
      <c r="AF149" s="51"/>
      <c r="AG149" s="51"/>
      <c r="AH149" s="51"/>
      <c r="AI149" s="57"/>
      <c r="AJ149" s="57"/>
      <c r="AK149" s="59"/>
      <c r="AL149" s="58"/>
      <c r="AP149" s="313"/>
      <c r="AQ149" s="314"/>
      <c r="AR149" s="313"/>
      <c r="AS149" s="316"/>
      <c r="AT149" s="314"/>
      <c r="AU149" s="293" t="e">
        <f>IF(ISERROR($AM148),VLOOKUP($AP148,Entf,7,FALSE),VLOOKUP($AP148,Entm,8,FALSE))</f>
        <v>#N/A</v>
      </c>
      <c r="AV149" s="294"/>
      <c r="AW149" s="294"/>
      <c r="AX149" s="294"/>
      <c r="AY149" s="294"/>
      <c r="AZ149" s="295"/>
      <c r="BA149" s="313"/>
      <c r="BB149" s="314"/>
      <c r="BC149" s="296" t="e">
        <f>IF(ISERROR($AM148),VLOOKUP($AP148,Entf,9,FALSE),VLOOKUP($AP148,Entm,10,FALSE))</f>
        <v>#N/A</v>
      </c>
      <c r="BD149" s="297"/>
      <c r="BE149" s="297"/>
      <c r="BF149" s="298"/>
      <c r="BG149" s="299" t="e">
        <f>IF(ISERROR($AM148),VLOOKUP($AP148,Entf,12,FALSE),VLOOKUP($AP148,Entm,13,FALSE))</f>
        <v>#N/A</v>
      </c>
      <c r="BH149" s="300"/>
      <c r="BI149" s="300"/>
      <c r="BJ149" s="300"/>
      <c r="BK149" s="301"/>
      <c r="BL149" s="299" t="e">
        <f>IF(ISERROR($AM148),VLOOKUP($AP148,Entf,15,FALSE),VLOOKUP($AP148,Entm,16,FALSE))</f>
        <v>#N/A</v>
      </c>
      <c r="BM149" s="300"/>
      <c r="BN149" s="300"/>
      <c r="BO149" s="300"/>
      <c r="BP149" s="301"/>
      <c r="BQ149" s="299" t="e">
        <f>IF(ISERROR($AM148),VLOOKUP($AP148,Entf,18,FALSE),VLOOKUP($AP148,Entm,19,FALSE))</f>
        <v>#N/A</v>
      </c>
      <c r="BR149" s="300"/>
      <c r="BS149" s="300"/>
      <c r="BT149" s="300"/>
      <c r="BU149" s="301"/>
      <c r="BV149" s="302" t="e">
        <f>IF(ISERROR($AM148),VLOOKUP($AP148,Entf,21,FALSE),VLOOKUP($AP148,Entm,22,FALSE))</f>
        <v>#N/A</v>
      </c>
      <c r="BW149" s="303"/>
      <c r="BX149" s="303"/>
      <c r="BY149" s="304"/>
      <c r="BZ149" s="302" t="e">
        <f>IF(ISERROR($AM148),VLOOKUP($AP148,Entf,24,FALSE),VLOOKUP($AP148,Entm,25,FALSE))</f>
        <v>#N/A</v>
      </c>
      <c r="CA149" s="303"/>
      <c r="CB149" s="303"/>
      <c r="CC149" s="304"/>
      <c r="CF149" s="86"/>
      <c r="CG149" s="86"/>
      <c r="CH149" s="86"/>
      <c r="CI149" s="86"/>
      <c r="CK149"/>
      <c r="CL149"/>
      <c r="CM149"/>
      <c r="CN149"/>
    </row>
    <row r="150" spans="7:92" ht="13.5" customHeight="1" x14ac:dyDescent="0.2">
      <c r="G150" s="58"/>
      <c r="H150" s="58"/>
      <c r="I150" s="60"/>
      <c r="J150" s="58"/>
      <c r="K150" s="58"/>
      <c r="L150" s="58"/>
      <c r="M150" s="61"/>
      <c r="N150" s="60"/>
      <c r="O150" s="62"/>
      <c r="P150" s="61"/>
      <c r="Q150" s="60"/>
      <c r="R150" s="62"/>
      <c r="S150" s="61"/>
      <c r="T150" s="60"/>
      <c r="U150" s="62"/>
      <c r="V150" s="61"/>
      <c r="W150" s="60"/>
      <c r="X150" s="62"/>
      <c r="Y150" s="61"/>
      <c r="Z150" s="60"/>
      <c r="AA150" s="62"/>
      <c r="AB150" s="60"/>
      <c r="AC150" s="51"/>
      <c r="AD150" s="51"/>
      <c r="AE150" s="51"/>
      <c r="AF150" s="51"/>
      <c r="AG150" s="51"/>
      <c r="AH150" s="51"/>
      <c r="AI150" s="57"/>
      <c r="AJ150" s="57"/>
      <c r="AK150" s="59"/>
      <c r="AL150" s="58"/>
      <c r="AM150" s="96" t="e">
        <f>VLOOKUP(1+AM148,$C$10:$C$97,1,FALSE)</f>
        <v>#N/A</v>
      </c>
      <c r="AN150" s="96" t="e">
        <f>IF(ISERROR(AM150),VLOOKUP(1+AN148,$D$10:$D$97,1,FALSE),0)</f>
        <v>#N/A</v>
      </c>
      <c r="AO150" s="96">
        <v>61</v>
      </c>
      <c r="AP150" s="311" t="e">
        <f>IF(ISERROR($AM150),VLOOKUP(AN150,Entf,3,FALSE),VLOOKUP(AM150,Entm,4,FALSE))</f>
        <v>#N/A</v>
      </c>
      <c r="AQ150" s="312"/>
      <c r="AR150" s="311" t="e">
        <f>IF(ISERROR($AM150),VLOOKUP($AP150,Entf,5,FALSE),VLOOKUP($AP150,Entm,6,FALSE))</f>
        <v>#N/A</v>
      </c>
      <c r="AS150" s="315"/>
      <c r="AT150" s="312"/>
      <c r="AU150" s="311" t="e">
        <f>IF(ISERROR($AM150),VLOOKUP($AP150,Entf,6,FALSE),VLOOKUP($AP150,Entm,7,FALSE))</f>
        <v>#N/A</v>
      </c>
      <c r="AV150" s="315"/>
      <c r="AW150" s="315"/>
      <c r="AX150" s="315"/>
      <c r="AY150" s="315"/>
      <c r="AZ150" s="312"/>
      <c r="BA150" s="311" t="str">
        <f>IF(ISERROR(AM150),IF(ISERROR(AN150),"","女"),"男")</f>
        <v/>
      </c>
      <c r="BB150" s="312"/>
      <c r="BC150" s="305"/>
      <c r="BD150" s="306"/>
      <c r="BE150" s="306"/>
      <c r="BF150" s="307"/>
      <c r="BG150" s="308" t="e">
        <f>IF(ISERROR($AM150),VLOOKUP($AP150,Entf,10,FALSE),VLOOKUP($AP150,Entm,11,FALSE))</f>
        <v>#N/A</v>
      </c>
      <c r="BH150" s="309"/>
      <c r="BI150" s="309"/>
      <c r="BJ150" s="309"/>
      <c r="BK150" s="310"/>
      <c r="BL150" s="308" t="e">
        <f>IF(ISERROR($AM150),VLOOKUP($AP150,Entf,13,FALSE),VLOOKUP($AP150,Entm,14,FALSE))</f>
        <v>#N/A</v>
      </c>
      <c r="BM150" s="309"/>
      <c r="BN150" s="309"/>
      <c r="BO150" s="309"/>
      <c r="BP150" s="310"/>
      <c r="BQ150" s="308" t="e">
        <f>IF(ISERROR($AM150),VLOOKUP($AP150,Entf,16,FALSE),VLOOKUP($AP150,Entm,17,FALSE))</f>
        <v>#N/A</v>
      </c>
      <c r="BR150" s="309"/>
      <c r="BS150" s="309"/>
      <c r="BT150" s="309"/>
      <c r="BU150" s="310"/>
      <c r="BV150" s="290" t="e">
        <f>IF(ISERROR($AM150),VLOOKUP($AP150,Entf,19,FALSE),VLOOKUP($AP150,Entm,20,FALSE))</f>
        <v>#N/A</v>
      </c>
      <c r="BW150" s="291"/>
      <c r="BX150" s="291"/>
      <c r="BY150" s="292"/>
      <c r="BZ150" s="290" t="e">
        <f>IF(ISERROR($AM150),VLOOKUP($AP150,Entf,22,FALSE),VLOOKUP($AP150,Entm,23,FALSE))</f>
        <v>#N/A</v>
      </c>
      <c r="CA150" s="291"/>
      <c r="CB150" s="291"/>
      <c r="CC150" s="292"/>
      <c r="CF150" s="86"/>
      <c r="CG150" s="86"/>
      <c r="CH150" s="86"/>
      <c r="CI150" s="86"/>
      <c r="CK150"/>
      <c r="CL150"/>
      <c r="CM150"/>
      <c r="CN150"/>
    </row>
    <row r="151" spans="7:92" ht="13.5" customHeight="1" x14ac:dyDescent="0.2">
      <c r="G151" s="58"/>
      <c r="H151" s="58"/>
      <c r="I151" s="60"/>
      <c r="J151" s="58"/>
      <c r="K151" s="58"/>
      <c r="L151" s="58"/>
      <c r="M151" s="61"/>
      <c r="N151" s="60"/>
      <c r="O151" s="62"/>
      <c r="P151" s="61"/>
      <c r="Q151" s="60"/>
      <c r="R151" s="62"/>
      <c r="S151" s="61"/>
      <c r="T151" s="60"/>
      <c r="U151" s="62"/>
      <c r="V151" s="61"/>
      <c r="W151" s="60"/>
      <c r="X151" s="62"/>
      <c r="Y151" s="61"/>
      <c r="Z151" s="60"/>
      <c r="AA151" s="62"/>
      <c r="AB151" s="60"/>
      <c r="AC151" s="51"/>
      <c r="AD151" s="51"/>
      <c r="AE151" s="51"/>
      <c r="AF151" s="51"/>
      <c r="AG151" s="51"/>
      <c r="AH151" s="51"/>
      <c r="AI151" s="57"/>
      <c r="AJ151" s="57"/>
      <c r="AK151" s="59"/>
      <c r="AL151" s="58"/>
      <c r="AP151" s="313"/>
      <c r="AQ151" s="314"/>
      <c r="AR151" s="313"/>
      <c r="AS151" s="316"/>
      <c r="AT151" s="314"/>
      <c r="AU151" s="293" t="e">
        <f>IF(ISERROR($AM150),VLOOKUP($AP150,Entf,7,FALSE),VLOOKUP($AP150,Entm,8,FALSE))</f>
        <v>#N/A</v>
      </c>
      <c r="AV151" s="294"/>
      <c r="AW151" s="294"/>
      <c r="AX151" s="294"/>
      <c r="AY151" s="294"/>
      <c r="AZ151" s="295"/>
      <c r="BA151" s="313"/>
      <c r="BB151" s="314"/>
      <c r="BC151" s="296" t="e">
        <f>IF(ISERROR($AM150),VLOOKUP($AP150,Entf,9,FALSE),VLOOKUP($AP150,Entm,10,FALSE))</f>
        <v>#N/A</v>
      </c>
      <c r="BD151" s="297"/>
      <c r="BE151" s="297"/>
      <c r="BF151" s="298"/>
      <c r="BG151" s="299" t="e">
        <f>IF(ISERROR($AM150),VLOOKUP($AP150,Entf,12,FALSE),VLOOKUP($AP150,Entm,13,FALSE))</f>
        <v>#N/A</v>
      </c>
      <c r="BH151" s="300"/>
      <c r="BI151" s="300"/>
      <c r="BJ151" s="300"/>
      <c r="BK151" s="301"/>
      <c r="BL151" s="299" t="e">
        <f>IF(ISERROR($AM150),VLOOKUP($AP150,Entf,15,FALSE),VLOOKUP($AP150,Entm,16,FALSE))</f>
        <v>#N/A</v>
      </c>
      <c r="BM151" s="300"/>
      <c r="BN151" s="300"/>
      <c r="BO151" s="300"/>
      <c r="BP151" s="301"/>
      <c r="BQ151" s="299" t="e">
        <f>IF(ISERROR($AM150),VLOOKUP($AP150,Entf,18,FALSE),VLOOKUP($AP150,Entm,19,FALSE))</f>
        <v>#N/A</v>
      </c>
      <c r="BR151" s="300"/>
      <c r="BS151" s="300"/>
      <c r="BT151" s="300"/>
      <c r="BU151" s="301"/>
      <c r="BV151" s="302" t="e">
        <f>IF(ISERROR($AM150),VLOOKUP($AP150,Entf,21,FALSE),VLOOKUP($AP150,Entm,22,FALSE))</f>
        <v>#N/A</v>
      </c>
      <c r="BW151" s="303"/>
      <c r="BX151" s="303"/>
      <c r="BY151" s="304"/>
      <c r="BZ151" s="302" t="e">
        <f>IF(ISERROR($AM150),VLOOKUP($AP150,Entf,24,FALSE),VLOOKUP($AP150,Entm,25,FALSE))</f>
        <v>#N/A</v>
      </c>
      <c r="CA151" s="303"/>
      <c r="CB151" s="303"/>
      <c r="CC151" s="304"/>
      <c r="CF151" s="86"/>
      <c r="CG151" s="86"/>
      <c r="CH151" s="86"/>
      <c r="CI151" s="86"/>
      <c r="CK151"/>
      <c r="CL151"/>
      <c r="CM151"/>
      <c r="CN151"/>
    </row>
    <row r="152" spans="7:92" ht="13.5" customHeight="1" x14ac:dyDescent="0.2">
      <c r="G152" s="58"/>
      <c r="H152" s="58"/>
      <c r="I152" s="60"/>
      <c r="J152" s="58"/>
      <c r="K152" s="58"/>
      <c r="L152" s="58"/>
      <c r="M152" s="61"/>
      <c r="N152" s="60"/>
      <c r="O152" s="62"/>
      <c r="P152" s="61"/>
      <c r="Q152" s="60"/>
      <c r="R152" s="62"/>
      <c r="S152" s="61"/>
      <c r="T152" s="60"/>
      <c r="U152" s="62"/>
      <c r="V152" s="61"/>
      <c r="W152" s="60"/>
      <c r="X152" s="62"/>
      <c r="Y152" s="61"/>
      <c r="Z152" s="60"/>
      <c r="AA152" s="62"/>
      <c r="AB152" s="60"/>
      <c r="AC152" s="51"/>
      <c r="AD152" s="51"/>
      <c r="AE152" s="51"/>
      <c r="AF152" s="51"/>
      <c r="AG152" s="51"/>
      <c r="AH152" s="51"/>
      <c r="AI152" s="57"/>
      <c r="AJ152" s="57"/>
      <c r="AK152" s="59"/>
      <c r="AL152" s="58"/>
      <c r="AM152" s="96" t="e">
        <f>VLOOKUP(1+AM150,$C$10:$C$97,1,FALSE)</f>
        <v>#N/A</v>
      </c>
      <c r="AN152" s="96" t="e">
        <f>IF(ISERROR(AM152),VLOOKUP(1+AN150,$D$10:$D$97,1,FALSE),0)</f>
        <v>#N/A</v>
      </c>
      <c r="AO152" s="96">
        <v>62</v>
      </c>
      <c r="AP152" s="311" t="e">
        <f>IF(ISERROR($AM152),VLOOKUP(AN152,Entf,3,FALSE),VLOOKUP(AM152,Entm,4,FALSE))</f>
        <v>#N/A</v>
      </c>
      <c r="AQ152" s="312"/>
      <c r="AR152" s="311" t="e">
        <f>IF(ISERROR($AM152),VLOOKUP($AP152,Entf,5,FALSE),VLOOKUP($AP152,Entm,6,FALSE))</f>
        <v>#N/A</v>
      </c>
      <c r="AS152" s="315"/>
      <c r="AT152" s="312"/>
      <c r="AU152" s="311" t="e">
        <f>IF(ISERROR($AM152),VLOOKUP($AP152,Entf,6,FALSE),VLOOKUP($AP152,Entm,7,FALSE))</f>
        <v>#N/A</v>
      </c>
      <c r="AV152" s="315"/>
      <c r="AW152" s="315"/>
      <c r="AX152" s="315"/>
      <c r="AY152" s="315"/>
      <c r="AZ152" s="312"/>
      <c r="BA152" s="311" t="str">
        <f>IF(ISERROR(AM152),IF(ISERROR(AN152),"","女"),"男")</f>
        <v/>
      </c>
      <c r="BB152" s="312"/>
      <c r="BC152" s="305"/>
      <c r="BD152" s="306"/>
      <c r="BE152" s="306"/>
      <c r="BF152" s="307"/>
      <c r="BG152" s="308" t="e">
        <f>IF(ISERROR($AM152),VLOOKUP($AP152,Entf,10,FALSE),VLOOKUP($AP152,Entm,11,FALSE))</f>
        <v>#N/A</v>
      </c>
      <c r="BH152" s="309"/>
      <c r="BI152" s="309"/>
      <c r="BJ152" s="309"/>
      <c r="BK152" s="310"/>
      <c r="BL152" s="308" t="e">
        <f>IF(ISERROR($AM152),VLOOKUP($AP152,Entf,13,FALSE),VLOOKUP($AP152,Entm,14,FALSE))</f>
        <v>#N/A</v>
      </c>
      <c r="BM152" s="309"/>
      <c r="BN152" s="309"/>
      <c r="BO152" s="309"/>
      <c r="BP152" s="310"/>
      <c r="BQ152" s="308" t="e">
        <f>IF(ISERROR($AM152),VLOOKUP($AP152,Entf,16,FALSE),VLOOKUP($AP152,Entm,17,FALSE))</f>
        <v>#N/A</v>
      </c>
      <c r="BR152" s="309"/>
      <c r="BS152" s="309"/>
      <c r="BT152" s="309"/>
      <c r="BU152" s="310"/>
      <c r="BV152" s="290" t="e">
        <f>IF(ISERROR($AM152),VLOOKUP($AP152,Entf,19,FALSE),VLOOKUP($AP152,Entm,20,FALSE))</f>
        <v>#N/A</v>
      </c>
      <c r="BW152" s="291"/>
      <c r="BX152" s="291"/>
      <c r="BY152" s="292"/>
      <c r="BZ152" s="290" t="e">
        <f>IF(ISERROR($AM152),VLOOKUP($AP152,Entf,22,FALSE),VLOOKUP($AP152,Entm,23,FALSE))</f>
        <v>#N/A</v>
      </c>
      <c r="CA152" s="291"/>
      <c r="CB152" s="291"/>
      <c r="CC152" s="292"/>
      <c r="CF152" s="86"/>
      <c r="CG152" s="86"/>
      <c r="CH152" s="86"/>
      <c r="CI152" s="86"/>
      <c r="CK152"/>
      <c r="CL152"/>
      <c r="CM152"/>
      <c r="CN152"/>
    </row>
    <row r="153" spans="7:92" ht="13.5" customHeight="1" x14ac:dyDescent="0.2">
      <c r="G153" s="58"/>
      <c r="H153" s="58"/>
      <c r="I153" s="60"/>
      <c r="J153" s="58"/>
      <c r="K153" s="58"/>
      <c r="L153" s="58"/>
      <c r="M153" s="61"/>
      <c r="N153" s="60"/>
      <c r="O153" s="62"/>
      <c r="P153" s="61"/>
      <c r="Q153" s="60"/>
      <c r="R153" s="62"/>
      <c r="S153" s="61"/>
      <c r="T153" s="60"/>
      <c r="U153" s="62"/>
      <c r="V153" s="61"/>
      <c r="W153" s="60"/>
      <c r="X153" s="62"/>
      <c r="Y153" s="61"/>
      <c r="Z153" s="60"/>
      <c r="AA153" s="62"/>
      <c r="AB153" s="60"/>
      <c r="AC153" s="51"/>
      <c r="AD153" s="51"/>
      <c r="AE153" s="51"/>
      <c r="AF153" s="51"/>
      <c r="AG153" s="51"/>
      <c r="AH153" s="51"/>
      <c r="AI153" s="57"/>
      <c r="AJ153" s="57"/>
      <c r="AK153" s="59"/>
      <c r="AL153" s="58"/>
      <c r="AP153" s="313"/>
      <c r="AQ153" s="314"/>
      <c r="AR153" s="313"/>
      <c r="AS153" s="316"/>
      <c r="AT153" s="314"/>
      <c r="AU153" s="293" t="e">
        <f>IF(ISERROR($AM152),VLOOKUP($AP152,Entf,7,FALSE),VLOOKUP($AP152,Entm,8,FALSE))</f>
        <v>#N/A</v>
      </c>
      <c r="AV153" s="294"/>
      <c r="AW153" s="294"/>
      <c r="AX153" s="294"/>
      <c r="AY153" s="294"/>
      <c r="AZ153" s="295"/>
      <c r="BA153" s="313"/>
      <c r="BB153" s="314"/>
      <c r="BC153" s="296" t="e">
        <f>IF(ISERROR($AM152),VLOOKUP($AP152,Entf,9,FALSE),VLOOKUP($AP152,Entm,10,FALSE))</f>
        <v>#N/A</v>
      </c>
      <c r="BD153" s="297"/>
      <c r="BE153" s="297"/>
      <c r="BF153" s="298"/>
      <c r="BG153" s="299" t="e">
        <f>IF(ISERROR($AM152),VLOOKUP($AP152,Entf,12,FALSE),VLOOKUP($AP152,Entm,13,FALSE))</f>
        <v>#N/A</v>
      </c>
      <c r="BH153" s="300"/>
      <c r="BI153" s="300"/>
      <c r="BJ153" s="300"/>
      <c r="BK153" s="301"/>
      <c r="BL153" s="299" t="e">
        <f>IF(ISERROR($AM152),VLOOKUP($AP152,Entf,15,FALSE),VLOOKUP($AP152,Entm,16,FALSE))</f>
        <v>#N/A</v>
      </c>
      <c r="BM153" s="300"/>
      <c r="BN153" s="300"/>
      <c r="BO153" s="300"/>
      <c r="BP153" s="301"/>
      <c r="BQ153" s="299" t="e">
        <f>IF(ISERROR($AM152),VLOOKUP($AP152,Entf,18,FALSE),VLOOKUP($AP152,Entm,19,FALSE))</f>
        <v>#N/A</v>
      </c>
      <c r="BR153" s="300"/>
      <c r="BS153" s="300"/>
      <c r="BT153" s="300"/>
      <c r="BU153" s="301"/>
      <c r="BV153" s="302" t="e">
        <f>IF(ISERROR($AM152),VLOOKUP($AP152,Entf,21,FALSE),VLOOKUP($AP152,Entm,22,FALSE))</f>
        <v>#N/A</v>
      </c>
      <c r="BW153" s="303"/>
      <c r="BX153" s="303"/>
      <c r="BY153" s="304"/>
      <c r="BZ153" s="302" t="e">
        <f>IF(ISERROR($AM152),VLOOKUP($AP152,Entf,24,FALSE),VLOOKUP($AP152,Entm,25,FALSE))</f>
        <v>#N/A</v>
      </c>
      <c r="CA153" s="303"/>
      <c r="CB153" s="303"/>
      <c r="CC153" s="304"/>
      <c r="CF153" s="86"/>
      <c r="CG153" s="86"/>
      <c r="CH153" s="86"/>
      <c r="CI153" s="86"/>
      <c r="CK153"/>
      <c r="CL153"/>
      <c r="CM153"/>
      <c r="CN153"/>
    </row>
    <row r="154" spans="7:92" ht="13.5" customHeight="1" x14ac:dyDescent="0.2">
      <c r="G154" s="58"/>
      <c r="H154" s="58"/>
      <c r="I154" s="60"/>
      <c r="J154" s="58"/>
      <c r="K154" s="58"/>
      <c r="L154" s="58"/>
      <c r="M154" s="61"/>
      <c r="N154" s="60"/>
      <c r="O154" s="62"/>
      <c r="P154" s="61"/>
      <c r="Q154" s="60"/>
      <c r="R154" s="62"/>
      <c r="S154" s="61"/>
      <c r="T154" s="60"/>
      <c r="U154" s="62"/>
      <c r="V154" s="61"/>
      <c r="W154" s="60"/>
      <c r="X154" s="62"/>
      <c r="Y154" s="61"/>
      <c r="Z154" s="60"/>
      <c r="AA154" s="62"/>
      <c r="AB154" s="60"/>
      <c r="AC154" s="51"/>
      <c r="AD154" s="51"/>
      <c r="AE154" s="51"/>
      <c r="AF154" s="51"/>
      <c r="AG154" s="51"/>
      <c r="AH154" s="51"/>
      <c r="AI154" s="57"/>
      <c r="AJ154" s="57"/>
      <c r="AK154" s="59"/>
      <c r="AL154" s="58"/>
      <c r="AM154" s="96" t="e">
        <f>VLOOKUP(1+AM152,$C$10:$C$97,1,FALSE)</f>
        <v>#N/A</v>
      </c>
      <c r="AN154" s="96" t="e">
        <f>IF(ISERROR(AM154),VLOOKUP(1+AN152,$D$10:$D$97,1,FALSE),0)</f>
        <v>#N/A</v>
      </c>
      <c r="AO154" s="96">
        <v>63</v>
      </c>
      <c r="AP154" s="311" t="e">
        <f>IF(ISERROR($AM154),VLOOKUP(AN154,Entf,3,FALSE),VLOOKUP(AM154,Entm,4,FALSE))</f>
        <v>#N/A</v>
      </c>
      <c r="AQ154" s="312"/>
      <c r="AR154" s="311" t="e">
        <f>IF(ISERROR($AM154),VLOOKUP($AP154,Entf,5,FALSE),VLOOKUP($AP154,Entm,6,FALSE))</f>
        <v>#N/A</v>
      </c>
      <c r="AS154" s="315"/>
      <c r="AT154" s="312"/>
      <c r="AU154" s="311" t="e">
        <f>IF(ISERROR($AM154),VLOOKUP($AP154,Entf,6,FALSE),VLOOKUP($AP154,Entm,7,FALSE))</f>
        <v>#N/A</v>
      </c>
      <c r="AV154" s="315"/>
      <c r="AW154" s="315"/>
      <c r="AX154" s="315"/>
      <c r="AY154" s="315"/>
      <c r="AZ154" s="312"/>
      <c r="BA154" s="311" t="str">
        <f>IF(ISERROR(AM154),IF(ISERROR(AN154),"","女"),"男")</f>
        <v/>
      </c>
      <c r="BB154" s="312"/>
      <c r="BC154" s="305"/>
      <c r="BD154" s="306"/>
      <c r="BE154" s="306"/>
      <c r="BF154" s="307"/>
      <c r="BG154" s="308" t="e">
        <f>IF(ISERROR($AM154),VLOOKUP($AP154,Entf,10,FALSE),VLOOKUP($AP154,Entm,11,FALSE))</f>
        <v>#N/A</v>
      </c>
      <c r="BH154" s="309"/>
      <c r="BI154" s="309"/>
      <c r="BJ154" s="309"/>
      <c r="BK154" s="310"/>
      <c r="BL154" s="308" t="e">
        <f>IF(ISERROR($AM154),VLOOKUP($AP154,Entf,13,FALSE),VLOOKUP($AP154,Entm,14,FALSE))</f>
        <v>#N/A</v>
      </c>
      <c r="BM154" s="309"/>
      <c r="BN154" s="309"/>
      <c r="BO154" s="309"/>
      <c r="BP154" s="310"/>
      <c r="BQ154" s="308" t="e">
        <f>IF(ISERROR($AM154),VLOOKUP($AP154,Entf,16,FALSE),VLOOKUP($AP154,Entm,17,FALSE))</f>
        <v>#N/A</v>
      </c>
      <c r="BR154" s="309"/>
      <c r="BS154" s="309"/>
      <c r="BT154" s="309"/>
      <c r="BU154" s="310"/>
      <c r="BV154" s="290" t="e">
        <f>IF(ISERROR($AM154),VLOOKUP($AP154,Entf,19,FALSE),VLOOKUP($AP154,Entm,20,FALSE))</f>
        <v>#N/A</v>
      </c>
      <c r="BW154" s="291"/>
      <c r="BX154" s="291"/>
      <c r="BY154" s="292"/>
      <c r="BZ154" s="290" t="e">
        <f>IF(ISERROR($AM154),VLOOKUP($AP154,Entf,22,FALSE),VLOOKUP($AP154,Entm,23,FALSE))</f>
        <v>#N/A</v>
      </c>
      <c r="CA154" s="291"/>
      <c r="CB154" s="291"/>
      <c r="CC154" s="292"/>
      <c r="CF154" s="86"/>
      <c r="CG154" s="86"/>
      <c r="CH154" s="86"/>
      <c r="CI154" s="86"/>
      <c r="CK154"/>
      <c r="CL154"/>
      <c r="CM154"/>
      <c r="CN154"/>
    </row>
    <row r="155" spans="7:92" ht="13.5" customHeight="1" x14ac:dyDescent="0.2">
      <c r="G155" s="58"/>
      <c r="H155" s="58"/>
      <c r="I155" s="60"/>
      <c r="J155" s="58"/>
      <c r="K155" s="58"/>
      <c r="L155" s="58"/>
      <c r="M155" s="61"/>
      <c r="N155" s="60"/>
      <c r="O155" s="62"/>
      <c r="P155" s="61"/>
      <c r="Q155" s="60"/>
      <c r="R155" s="62"/>
      <c r="S155" s="61"/>
      <c r="T155" s="60"/>
      <c r="U155" s="62"/>
      <c r="V155" s="61"/>
      <c r="W155" s="60"/>
      <c r="X155" s="62"/>
      <c r="Y155" s="61"/>
      <c r="Z155" s="60"/>
      <c r="AA155" s="62"/>
      <c r="AB155" s="60"/>
      <c r="AC155" s="51"/>
      <c r="AD155" s="51"/>
      <c r="AE155" s="51"/>
      <c r="AF155" s="51"/>
      <c r="AG155" s="51"/>
      <c r="AH155" s="51"/>
      <c r="AI155" s="57"/>
      <c r="AJ155" s="57"/>
      <c r="AK155" s="59"/>
      <c r="AL155" s="58"/>
      <c r="AP155" s="313"/>
      <c r="AQ155" s="314"/>
      <c r="AR155" s="313"/>
      <c r="AS155" s="316"/>
      <c r="AT155" s="314"/>
      <c r="AU155" s="293" t="e">
        <f>IF(ISERROR($AM154),VLOOKUP($AP154,Entf,7,FALSE),VLOOKUP($AP154,Entm,8,FALSE))</f>
        <v>#N/A</v>
      </c>
      <c r="AV155" s="294"/>
      <c r="AW155" s="294"/>
      <c r="AX155" s="294"/>
      <c r="AY155" s="294"/>
      <c r="AZ155" s="295"/>
      <c r="BA155" s="313"/>
      <c r="BB155" s="314"/>
      <c r="BC155" s="296" t="e">
        <f>IF(ISERROR($AM154),VLOOKUP($AP154,Entf,9,FALSE),VLOOKUP($AP154,Entm,10,FALSE))</f>
        <v>#N/A</v>
      </c>
      <c r="BD155" s="297"/>
      <c r="BE155" s="297"/>
      <c r="BF155" s="298"/>
      <c r="BG155" s="299" t="e">
        <f>IF(ISERROR($AM154),VLOOKUP($AP154,Entf,12,FALSE),VLOOKUP($AP154,Entm,13,FALSE))</f>
        <v>#N/A</v>
      </c>
      <c r="BH155" s="300"/>
      <c r="BI155" s="300"/>
      <c r="BJ155" s="300"/>
      <c r="BK155" s="301"/>
      <c r="BL155" s="299" t="e">
        <f>IF(ISERROR($AM154),VLOOKUP($AP154,Entf,15,FALSE),VLOOKUP($AP154,Entm,16,FALSE))</f>
        <v>#N/A</v>
      </c>
      <c r="BM155" s="300"/>
      <c r="BN155" s="300"/>
      <c r="BO155" s="300"/>
      <c r="BP155" s="301"/>
      <c r="BQ155" s="299" t="e">
        <f>IF(ISERROR($AM154),VLOOKUP($AP154,Entf,18,FALSE),VLOOKUP($AP154,Entm,19,FALSE))</f>
        <v>#N/A</v>
      </c>
      <c r="BR155" s="300"/>
      <c r="BS155" s="300"/>
      <c r="BT155" s="300"/>
      <c r="BU155" s="301"/>
      <c r="BV155" s="302" t="e">
        <f>IF(ISERROR($AM154),VLOOKUP($AP154,Entf,21,FALSE),VLOOKUP($AP154,Entm,22,FALSE))</f>
        <v>#N/A</v>
      </c>
      <c r="BW155" s="303"/>
      <c r="BX155" s="303"/>
      <c r="BY155" s="304"/>
      <c r="BZ155" s="302" t="e">
        <f>IF(ISERROR($AM154),VLOOKUP($AP154,Entf,24,FALSE),VLOOKUP($AP154,Entm,25,FALSE))</f>
        <v>#N/A</v>
      </c>
      <c r="CA155" s="303"/>
      <c r="CB155" s="303"/>
      <c r="CC155" s="304"/>
      <c r="CF155" s="86"/>
      <c r="CG155" s="86"/>
      <c r="CH155" s="86"/>
      <c r="CI155" s="86"/>
      <c r="CK155"/>
      <c r="CL155"/>
      <c r="CM155"/>
      <c r="CN155"/>
    </row>
    <row r="156" spans="7:92" ht="13.5" customHeight="1" x14ac:dyDescent="0.2">
      <c r="G156" s="58"/>
      <c r="H156" s="58"/>
      <c r="I156" s="60"/>
      <c r="J156" s="58"/>
      <c r="K156" s="58"/>
      <c r="L156" s="58"/>
      <c r="M156" s="61"/>
      <c r="N156" s="60"/>
      <c r="O156" s="62"/>
      <c r="P156" s="61"/>
      <c r="Q156" s="60"/>
      <c r="R156" s="62"/>
      <c r="S156" s="61"/>
      <c r="T156" s="60"/>
      <c r="U156" s="62"/>
      <c r="V156" s="61"/>
      <c r="W156" s="60"/>
      <c r="X156" s="62"/>
      <c r="Y156" s="61"/>
      <c r="Z156" s="60"/>
      <c r="AA156" s="62"/>
      <c r="AB156" s="60"/>
      <c r="AC156" s="51"/>
      <c r="AD156" s="51"/>
      <c r="AE156" s="51"/>
      <c r="AF156" s="51"/>
      <c r="AG156" s="51"/>
      <c r="AH156" s="51"/>
      <c r="AI156" s="57"/>
      <c r="AJ156" s="57"/>
      <c r="AK156" s="59"/>
      <c r="AL156" s="58"/>
      <c r="AM156" s="96" t="e">
        <f>VLOOKUP(1+AM154,$C$10:$C$97,1,FALSE)</f>
        <v>#N/A</v>
      </c>
      <c r="AN156" s="96" t="e">
        <f>IF(ISERROR(AM156),VLOOKUP(1+AN154,$D$10:$D$97,1,FALSE),0)</f>
        <v>#N/A</v>
      </c>
      <c r="AO156" s="96">
        <v>64</v>
      </c>
      <c r="AP156" s="311" t="e">
        <f>IF(ISERROR($AM156),VLOOKUP(AN156,Entf,3,FALSE),VLOOKUP(AM156,Entm,4,FALSE))</f>
        <v>#N/A</v>
      </c>
      <c r="AQ156" s="312"/>
      <c r="AR156" s="311" t="e">
        <f>IF(ISERROR($AM156),VLOOKUP($AP156,Entf,5,FALSE),VLOOKUP($AP156,Entm,6,FALSE))</f>
        <v>#N/A</v>
      </c>
      <c r="AS156" s="315"/>
      <c r="AT156" s="312"/>
      <c r="AU156" s="311" t="e">
        <f>IF(ISERROR($AM156),VLOOKUP($AP156,Entf,6,FALSE),VLOOKUP($AP156,Entm,7,FALSE))</f>
        <v>#N/A</v>
      </c>
      <c r="AV156" s="315"/>
      <c r="AW156" s="315"/>
      <c r="AX156" s="315"/>
      <c r="AY156" s="315"/>
      <c r="AZ156" s="312"/>
      <c r="BA156" s="311" t="str">
        <f>IF(ISERROR(AM156),IF(ISERROR(AN156),"","女"),"男")</f>
        <v/>
      </c>
      <c r="BB156" s="312"/>
      <c r="BC156" s="305"/>
      <c r="BD156" s="306"/>
      <c r="BE156" s="306"/>
      <c r="BF156" s="307"/>
      <c r="BG156" s="308" t="e">
        <f>IF(ISERROR($AM156),VLOOKUP($AP156,Entf,10,FALSE),VLOOKUP($AP156,Entm,11,FALSE))</f>
        <v>#N/A</v>
      </c>
      <c r="BH156" s="309"/>
      <c r="BI156" s="309"/>
      <c r="BJ156" s="309"/>
      <c r="BK156" s="310"/>
      <c r="BL156" s="308" t="e">
        <f>IF(ISERROR($AM156),VLOOKUP($AP156,Entf,13,FALSE),VLOOKUP($AP156,Entm,14,FALSE))</f>
        <v>#N/A</v>
      </c>
      <c r="BM156" s="309"/>
      <c r="BN156" s="309"/>
      <c r="BO156" s="309"/>
      <c r="BP156" s="310"/>
      <c r="BQ156" s="308" t="e">
        <f>IF(ISERROR($AM156),VLOOKUP($AP156,Entf,16,FALSE),VLOOKUP($AP156,Entm,17,FALSE))</f>
        <v>#N/A</v>
      </c>
      <c r="BR156" s="309"/>
      <c r="BS156" s="309"/>
      <c r="BT156" s="309"/>
      <c r="BU156" s="310"/>
      <c r="BV156" s="290" t="e">
        <f>IF(ISERROR($AM156),VLOOKUP($AP156,Entf,19,FALSE),VLOOKUP($AP156,Entm,20,FALSE))</f>
        <v>#N/A</v>
      </c>
      <c r="BW156" s="291"/>
      <c r="BX156" s="291"/>
      <c r="BY156" s="292"/>
      <c r="BZ156" s="290" t="e">
        <f>IF(ISERROR($AM156),VLOOKUP($AP156,Entf,22,FALSE),VLOOKUP($AP156,Entm,23,FALSE))</f>
        <v>#N/A</v>
      </c>
      <c r="CA156" s="291"/>
      <c r="CB156" s="291"/>
      <c r="CC156" s="292"/>
      <c r="CF156" s="86"/>
      <c r="CG156" s="86"/>
      <c r="CH156" s="86"/>
      <c r="CI156" s="86"/>
      <c r="CK156"/>
      <c r="CL156"/>
      <c r="CM156"/>
      <c r="CN156"/>
    </row>
    <row r="157" spans="7:92" ht="13.5" customHeight="1" x14ac:dyDescent="0.2">
      <c r="G157" s="58"/>
      <c r="H157" s="58"/>
      <c r="I157" s="60"/>
      <c r="J157" s="58"/>
      <c r="K157" s="58"/>
      <c r="L157" s="58"/>
      <c r="M157" s="61"/>
      <c r="N157" s="60"/>
      <c r="O157" s="62"/>
      <c r="P157" s="61"/>
      <c r="Q157" s="60"/>
      <c r="R157" s="62"/>
      <c r="S157" s="61"/>
      <c r="T157" s="60"/>
      <c r="U157" s="62"/>
      <c r="V157" s="61"/>
      <c r="W157" s="60"/>
      <c r="X157" s="62"/>
      <c r="Y157" s="61"/>
      <c r="Z157" s="60"/>
      <c r="AA157" s="62"/>
      <c r="AB157" s="60"/>
      <c r="AC157" s="51"/>
      <c r="AD157" s="51"/>
      <c r="AE157" s="51"/>
      <c r="AF157" s="51"/>
      <c r="AG157" s="51"/>
      <c r="AH157" s="51"/>
      <c r="AI157" s="57"/>
      <c r="AJ157" s="57"/>
      <c r="AK157" s="59"/>
      <c r="AL157" s="58"/>
      <c r="AP157" s="313"/>
      <c r="AQ157" s="314"/>
      <c r="AR157" s="313"/>
      <c r="AS157" s="316"/>
      <c r="AT157" s="314"/>
      <c r="AU157" s="293" t="e">
        <f>IF(ISERROR($AM156),VLOOKUP($AP156,Entf,7,FALSE),VLOOKUP($AP156,Entm,8,FALSE))</f>
        <v>#N/A</v>
      </c>
      <c r="AV157" s="294"/>
      <c r="AW157" s="294"/>
      <c r="AX157" s="294"/>
      <c r="AY157" s="294"/>
      <c r="AZ157" s="295"/>
      <c r="BA157" s="313"/>
      <c r="BB157" s="314"/>
      <c r="BC157" s="296" t="e">
        <f>IF(ISERROR($AM156),VLOOKUP($AP156,Entf,9,FALSE),VLOOKUP($AP156,Entm,10,FALSE))</f>
        <v>#N/A</v>
      </c>
      <c r="BD157" s="297"/>
      <c r="BE157" s="297"/>
      <c r="BF157" s="298"/>
      <c r="BG157" s="299" t="e">
        <f>IF(ISERROR($AM156),VLOOKUP($AP156,Entf,12,FALSE),VLOOKUP($AP156,Entm,13,FALSE))</f>
        <v>#N/A</v>
      </c>
      <c r="BH157" s="300"/>
      <c r="BI157" s="300"/>
      <c r="BJ157" s="300"/>
      <c r="BK157" s="301"/>
      <c r="BL157" s="299" t="e">
        <f>IF(ISERROR($AM156),VLOOKUP($AP156,Entf,15,FALSE),VLOOKUP($AP156,Entm,16,FALSE))</f>
        <v>#N/A</v>
      </c>
      <c r="BM157" s="300"/>
      <c r="BN157" s="300"/>
      <c r="BO157" s="300"/>
      <c r="BP157" s="301"/>
      <c r="BQ157" s="299" t="e">
        <f>IF(ISERROR($AM156),VLOOKUP($AP156,Entf,18,FALSE),VLOOKUP($AP156,Entm,19,FALSE))</f>
        <v>#N/A</v>
      </c>
      <c r="BR157" s="300"/>
      <c r="BS157" s="300"/>
      <c r="BT157" s="300"/>
      <c r="BU157" s="301"/>
      <c r="BV157" s="302" t="e">
        <f>IF(ISERROR($AM156),VLOOKUP($AP156,Entf,21,FALSE),VLOOKUP($AP156,Entm,22,FALSE))</f>
        <v>#N/A</v>
      </c>
      <c r="BW157" s="303"/>
      <c r="BX157" s="303"/>
      <c r="BY157" s="304"/>
      <c r="BZ157" s="302" t="e">
        <f>IF(ISERROR($AM156),VLOOKUP($AP156,Entf,24,FALSE),VLOOKUP($AP156,Entm,25,FALSE))</f>
        <v>#N/A</v>
      </c>
      <c r="CA157" s="303"/>
      <c r="CB157" s="303"/>
      <c r="CC157" s="304"/>
      <c r="CF157" s="86"/>
      <c r="CG157" s="86"/>
      <c r="CH157" s="86"/>
      <c r="CI157" s="86"/>
      <c r="CK157"/>
      <c r="CL157"/>
      <c r="CM157"/>
      <c r="CN157"/>
    </row>
    <row r="158" spans="7:92" ht="13.5" customHeight="1" x14ac:dyDescent="0.2">
      <c r="G158" s="58"/>
      <c r="H158" s="58"/>
      <c r="I158" s="60"/>
      <c r="J158" s="58"/>
      <c r="K158" s="58"/>
      <c r="L158" s="58"/>
      <c r="M158" s="61"/>
      <c r="N158" s="60"/>
      <c r="O158" s="62"/>
      <c r="P158" s="61"/>
      <c r="Q158" s="60"/>
      <c r="R158" s="62"/>
      <c r="S158" s="61"/>
      <c r="T158" s="60"/>
      <c r="U158" s="62"/>
      <c r="V158" s="61"/>
      <c r="W158" s="60"/>
      <c r="X158" s="62"/>
      <c r="Y158" s="61"/>
      <c r="Z158" s="60"/>
      <c r="AA158" s="62"/>
      <c r="AB158" s="60"/>
      <c r="AC158" s="51"/>
      <c r="AD158" s="51"/>
      <c r="AE158" s="51"/>
      <c r="AF158" s="51"/>
      <c r="AG158" s="51"/>
      <c r="AH158" s="51"/>
      <c r="AI158" s="57"/>
      <c r="AJ158" s="57"/>
      <c r="AK158" s="59"/>
      <c r="AL158" s="58"/>
      <c r="AM158" s="96" t="e">
        <f>VLOOKUP(1+AM156,$C$10:$C$97,1,FALSE)</f>
        <v>#N/A</v>
      </c>
      <c r="AN158" s="96" t="e">
        <f>IF(ISERROR(AM158),VLOOKUP(1+AN156,$D$10:$D$97,1,FALSE),0)</f>
        <v>#N/A</v>
      </c>
      <c r="AO158" s="96">
        <v>65</v>
      </c>
      <c r="AP158" s="311" t="e">
        <f>IF(ISERROR($AM158),VLOOKUP(AN158,Entf,3,FALSE),VLOOKUP(AM158,Entm,4,FALSE))</f>
        <v>#N/A</v>
      </c>
      <c r="AQ158" s="312"/>
      <c r="AR158" s="311" t="e">
        <f>IF(ISERROR($AM158),VLOOKUP($AP158,Entf,5,FALSE),VLOOKUP($AP158,Entm,6,FALSE))</f>
        <v>#N/A</v>
      </c>
      <c r="AS158" s="315"/>
      <c r="AT158" s="312"/>
      <c r="AU158" s="311" t="e">
        <f>IF(ISERROR($AM158),VLOOKUP($AP158,Entf,6,FALSE),VLOOKUP($AP158,Entm,7,FALSE))</f>
        <v>#N/A</v>
      </c>
      <c r="AV158" s="315"/>
      <c r="AW158" s="315"/>
      <c r="AX158" s="315"/>
      <c r="AY158" s="315"/>
      <c r="AZ158" s="312"/>
      <c r="BA158" s="311" t="str">
        <f>IF(ISERROR(AM158),IF(ISERROR(AN158),"","女"),"男")</f>
        <v/>
      </c>
      <c r="BB158" s="312"/>
      <c r="BC158" s="305"/>
      <c r="BD158" s="306"/>
      <c r="BE158" s="306"/>
      <c r="BF158" s="307"/>
      <c r="BG158" s="308" t="e">
        <f>IF(ISERROR($AM158),VLOOKUP($AP158,Entf,10,FALSE),VLOOKUP($AP158,Entm,11,FALSE))</f>
        <v>#N/A</v>
      </c>
      <c r="BH158" s="309"/>
      <c r="BI158" s="309"/>
      <c r="BJ158" s="309"/>
      <c r="BK158" s="310"/>
      <c r="BL158" s="308" t="e">
        <f>IF(ISERROR($AM158),VLOOKUP($AP158,Entf,13,FALSE),VLOOKUP($AP158,Entm,14,FALSE))</f>
        <v>#N/A</v>
      </c>
      <c r="BM158" s="309"/>
      <c r="BN158" s="309"/>
      <c r="BO158" s="309"/>
      <c r="BP158" s="310"/>
      <c r="BQ158" s="308" t="e">
        <f>IF(ISERROR($AM158),VLOOKUP($AP158,Entf,16,FALSE),VLOOKUP($AP158,Entm,17,FALSE))</f>
        <v>#N/A</v>
      </c>
      <c r="BR158" s="309"/>
      <c r="BS158" s="309"/>
      <c r="BT158" s="309"/>
      <c r="BU158" s="310"/>
      <c r="BV158" s="290" t="e">
        <f>IF(ISERROR($AM158),VLOOKUP($AP158,Entf,19,FALSE),VLOOKUP($AP158,Entm,20,FALSE))</f>
        <v>#N/A</v>
      </c>
      <c r="BW158" s="291"/>
      <c r="BX158" s="291"/>
      <c r="BY158" s="292"/>
      <c r="BZ158" s="290" t="e">
        <f>IF(ISERROR($AM158),VLOOKUP($AP158,Entf,22,FALSE),VLOOKUP($AP158,Entm,23,FALSE))</f>
        <v>#N/A</v>
      </c>
      <c r="CA158" s="291"/>
      <c r="CB158" s="291"/>
      <c r="CC158" s="292"/>
      <c r="CF158" s="86"/>
      <c r="CG158" s="86"/>
      <c r="CH158" s="86"/>
      <c r="CI158" s="86"/>
      <c r="CK158"/>
      <c r="CL158"/>
      <c r="CM158"/>
      <c r="CN158"/>
    </row>
    <row r="159" spans="7:92" ht="13.5" customHeight="1" x14ac:dyDescent="0.2">
      <c r="G159" s="58"/>
      <c r="H159" s="58"/>
      <c r="I159" s="60"/>
      <c r="J159" s="58"/>
      <c r="K159" s="58"/>
      <c r="L159" s="58"/>
      <c r="M159" s="61"/>
      <c r="N159" s="60"/>
      <c r="O159" s="62"/>
      <c r="P159" s="61"/>
      <c r="Q159" s="60"/>
      <c r="R159" s="62"/>
      <c r="S159" s="61"/>
      <c r="T159" s="60"/>
      <c r="U159" s="62"/>
      <c r="V159" s="61"/>
      <c r="W159" s="60"/>
      <c r="X159" s="62"/>
      <c r="Y159" s="61"/>
      <c r="Z159" s="60"/>
      <c r="AA159" s="62"/>
      <c r="AB159" s="60"/>
      <c r="AC159" s="51"/>
      <c r="AD159" s="51"/>
      <c r="AE159" s="51"/>
      <c r="AF159" s="51"/>
      <c r="AG159" s="51"/>
      <c r="AH159" s="51"/>
      <c r="AI159" s="57"/>
      <c r="AJ159" s="57"/>
      <c r="AK159" s="59"/>
      <c r="AL159" s="58"/>
      <c r="AP159" s="313"/>
      <c r="AQ159" s="314"/>
      <c r="AR159" s="313"/>
      <c r="AS159" s="316"/>
      <c r="AT159" s="314"/>
      <c r="AU159" s="293" t="e">
        <f>IF(ISERROR($AM158),VLOOKUP($AP158,Entf,7,FALSE),VLOOKUP($AP158,Entm,8,FALSE))</f>
        <v>#N/A</v>
      </c>
      <c r="AV159" s="294"/>
      <c r="AW159" s="294"/>
      <c r="AX159" s="294"/>
      <c r="AY159" s="294"/>
      <c r="AZ159" s="295"/>
      <c r="BA159" s="313"/>
      <c r="BB159" s="314"/>
      <c r="BC159" s="296" t="e">
        <f>IF(ISERROR($AM158),VLOOKUP($AP158,Entf,9,FALSE),VLOOKUP($AP158,Entm,10,FALSE))</f>
        <v>#N/A</v>
      </c>
      <c r="BD159" s="297"/>
      <c r="BE159" s="297"/>
      <c r="BF159" s="298"/>
      <c r="BG159" s="299" t="e">
        <f>IF(ISERROR($AM158),VLOOKUP($AP158,Entf,12,FALSE),VLOOKUP($AP158,Entm,13,FALSE))</f>
        <v>#N/A</v>
      </c>
      <c r="BH159" s="300"/>
      <c r="BI159" s="300"/>
      <c r="BJ159" s="300"/>
      <c r="BK159" s="301"/>
      <c r="BL159" s="299" t="e">
        <f>IF(ISERROR($AM158),VLOOKUP($AP158,Entf,15,FALSE),VLOOKUP($AP158,Entm,16,FALSE))</f>
        <v>#N/A</v>
      </c>
      <c r="BM159" s="300"/>
      <c r="BN159" s="300"/>
      <c r="BO159" s="300"/>
      <c r="BP159" s="301"/>
      <c r="BQ159" s="299" t="e">
        <f>IF(ISERROR($AM158),VLOOKUP($AP158,Entf,18,FALSE),VLOOKUP($AP158,Entm,19,FALSE))</f>
        <v>#N/A</v>
      </c>
      <c r="BR159" s="300"/>
      <c r="BS159" s="300"/>
      <c r="BT159" s="300"/>
      <c r="BU159" s="301"/>
      <c r="BV159" s="302" t="e">
        <f>IF(ISERROR($AM158),VLOOKUP($AP158,Entf,21,FALSE),VLOOKUP($AP158,Entm,22,FALSE))</f>
        <v>#N/A</v>
      </c>
      <c r="BW159" s="303"/>
      <c r="BX159" s="303"/>
      <c r="BY159" s="304"/>
      <c r="BZ159" s="302" t="e">
        <f>IF(ISERROR($AM158),VLOOKUP($AP158,Entf,24,FALSE),VLOOKUP($AP158,Entm,25,FALSE))</f>
        <v>#N/A</v>
      </c>
      <c r="CA159" s="303"/>
      <c r="CB159" s="303"/>
      <c r="CC159" s="304"/>
      <c r="CF159" s="86"/>
      <c r="CG159" s="86"/>
      <c r="CH159" s="86"/>
      <c r="CI159" s="86"/>
      <c r="CK159"/>
      <c r="CL159"/>
      <c r="CM159"/>
      <c r="CN159"/>
    </row>
    <row r="160" spans="7:92" ht="13.5" customHeight="1" x14ac:dyDescent="0.2">
      <c r="G160" s="58"/>
      <c r="H160" s="58"/>
      <c r="I160" s="60"/>
      <c r="J160" s="58"/>
      <c r="K160" s="58"/>
      <c r="L160" s="58"/>
      <c r="M160" s="61"/>
      <c r="N160" s="60"/>
      <c r="O160" s="62"/>
      <c r="P160" s="61"/>
      <c r="Q160" s="60"/>
      <c r="R160" s="62"/>
      <c r="S160" s="61"/>
      <c r="T160" s="60"/>
      <c r="U160" s="62"/>
      <c r="V160" s="61"/>
      <c r="W160" s="60"/>
      <c r="X160" s="62"/>
      <c r="Y160" s="61"/>
      <c r="Z160" s="60"/>
      <c r="AA160" s="62"/>
      <c r="AB160" s="60"/>
      <c r="AC160" s="51"/>
      <c r="AD160" s="51"/>
      <c r="AE160" s="51"/>
      <c r="AF160" s="51"/>
      <c r="AG160" s="51"/>
      <c r="AH160" s="51"/>
      <c r="AI160" s="57"/>
      <c r="AJ160" s="57"/>
      <c r="AK160" s="59"/>
      <c r="AL160" s="58"/>
      <c r="AM160" s="96" t="e">
        <f>VLOOKUP(1+AM158,$C$10:$C$97,1,FALSE)</f>
        <v>#N/A</v>
      </c>
      <c r="AN160" s="96" t="e">
        <f>IF(ISERROR(AM160),VLOOKUP(1+AN158,$D$10:$D$97,1,FALSE),0)</f>
        <v>#N/A</v>
      </c>
      <c r="AO160" s="96">
        <v>66</v>
      </c>
      <c r="AP160" s="311" t="e">
        <f>IF(ISERROR($AM160),VLOOKUP(AN160,Entf,3,FALSE),VLOOKUP(AM160,Entm,4,FALSE))</f>
        <v>#N/A</v>
      </c>
      <c r="AQ160" s="312"/>
      <c r="AR160" s="311" t="e">
        <f>IF(ISERROR($AM160),VLOOKUP($AP160,Entf,5,FALSE),VLOOKUP($AP160,Entm,6,FALSE))</f>
        <v>#N/A</v>
      </c>
      <c r="AS160" s="315"/>
      <c r="AT160" s="312"/>
      <c r="AU160" s="311" t="e">
        <f>IF(ISERROR($AM160),VLOOKUP($AP160,Entf,6,FALSE),VLOOKUP($AP160,Entm,7,FALSE))</f>
        <v>#N/A</v>
      </c>
      <c r="AV160" s="315"/>
      <c r="AW160" s="315"/>
      <c r="AX160" s="315"/>
      <c r="AY160" s="315"/>
      <c r="AZ160" s="312"/>
      <c r="BA160" s="311" t="str">
        <f>IF(ISERROR(AM160),IF(ISERROR(AN160),"","女"),"男")</f>
        <v/>
      </c>
      <c r="BB160" s="312"/>
      <c r="BC160" s="305"/>
      <c r="BD160" s="306"/>
      <c r="BE160" s="306"/>
      <c r="BF160" s="307"/>
      <c r="BG160" s="308" t="e">
        <f>IF(ISERROR($AM160),VLOOKUP($AP160,Entf,10,FALSE),VLOOKUP($AP160,Entm,11,FALSE))</f>
        <v>#N/A</v>
      </c>
      <c r="BH160" s="309"/>
      <c r="BI160" s="309"/>
      <c r="BJ160" s="309"/>
      <c r="BK160" s="310"/>
      <c r="BL160" s="308" t="e">
        <f>IF(ISERROR($AM160),VLOOKUP($AP160,Entf,13,FALSE),VLOOKUP($AP160,Entm,14,FALSE))</f>
        <v>#N/A</v>
      </c>
      <c r="BM160" s="309"/>
      <c r="BN160" s="309"/>
      <c r="BO160" s="309"/>
      <c r="BP160" s="310"/>
      <c r="BQ160" s="308" t="e">
        <f>IF(ISERROR($AM160),VLOOKUP($AP160,Entf,16,FALSE),VLOOKUP($AP160,Entm,17,FALSE))</f>
        <v>#N/A</v>
      </c>
      <c r="BR160" s="309"/>
      <c r="BS160" s="309"/>
      <c r="BT160" s="309"/>
      <c r="BU160" s="310"/>
      <c r="BV160" s="290" t="e">
        <f>IF(ISERROR($AM160),VLOOKUP($AP160,Entf,19,FALSE),VLOOKUP($AP160,Entm,20,FALSE))</f>
        <v>#N/A</v>
      </c>
      <c r="BW160" s="291"/>
      <c r="BX160" s="291"/>
      <c r="BY160" s="292"/>
      <c r="BZ160" s="290" t="e">
        <f>IF(ISERROR($AM160),VLOOKUP($AP160,Entf,22,FALSE),VLOOKUP($AP160,Entm,23,FALSE))</f>
        <v>#N/A</v>
      </c>
      <c r="CA160" s="291"/>
      <c r="CB160" s="291"/>
      <c r="CC160" s="292"/>
      <c r="CF160" s="86"/>
      <c r="CG160" s="86"/>
      <c r="CH160" s="86"/>
      <c r="CI160" s="86"/>
      <c r="CK160"/>
      <c r="CL160"/>
      <c r="CM160"/>
      <c r="CN160"/>
    </row>
    <row r="161" spans="7:92" ht="13.5" customHeight="1" x14ac:dyDescent="0.2">
      <c r="G161" s="58"/>
      <c r="H161" s="58"/>
      <c r="I161" s="60"/>
      <c r="J161" s="58"/>
      <c r="K161" s="58"/>
      <c r="L161" s="58"/>
      <c r="M161" s="61"/>
      <c r="N161" s="60"/>
      <c r="O161" s="62"/>
      <c r="P161" s="61"/>
      <c r="Q161" s="60"/>
      <c r="R161" s="62"/>
      <c r="S161" s="61"/>
      <c r="T161" s="60"/>
      <c r="U161" s="62"/>
      <c r="V161" s="61"/>
      <c r="W161" s="60"/>
      <c r="X161" s="62"/>
      <c r="Y161" s="61"/>
      <c r="Z161" s="60"/>
      <c r="AA161" s="62"/>
      <c r="AB161" s="60"/>
      <c r="AC161" s="51"/>
      <c r="AD161" s="51"/>
      <c r="AE161" s="51"/>
      <c r="AF161" s="51"/>
      <c r="AG161" s="51"/>
      <c r="AH161" s="51"/>
      <c r="AI161" s="57"/>
      <c r="AJ161" s="57"/>
      <c r="AK161" s="59"/>
      <c r="AL161" s="58"/>
      <c r="AP161" s="313"/>
      <c r="AQ161" s="314"/>
      <c r="AR161" s="313"/>
      <c r="AS161" s="316"/>
      <c r="AT161" s="314"/>
      <c r="AU161" s="293" t="e">
        <f>IF(ISERROR($AM160),VLOOKUP($AP160,Entf,7,FALSE),VLOOKUP($AP160,Entm,8,FALSE))</f>
        <v>#N/A</v>
      </c>
      <c r="AV161" s="294"/>
      <c r="AW161" s="294"/>
      <c r="AX161" s="294"/>
      <c r="AY161" s="294"/>
      <c r="AZ161" s="295"/>
      <c r="BA161" s="313"/>
      <c r="BB161" s="314"/>
      <c r="BC161" s="296" t="e">
        <f>IF(ISERROR($AM160),VLOOKUP($AP160,Entf,9,FALSE),VLOOKUP($AP160,Entm,10,FALSE))</f>
        <v>#N/A</v>
      </c>
      <c r="BD161" s="297"/>
      <c r="BE161" s="297"/>
      <c r="BF161" s="298"/>
      <c r="BG161" s="299" t="e">
        <f>IF(ISERROR($AM160),VLOOKUP($AP160,Entf,12,FALSE),VLOOKUP($AP160,Entm,13,FALSE))</f>
        <v>#N/A</v>
      </c>
      <c r="BH161" s="300"/>
      <c r="BI161" s="300"/>
      <c r="BJ161" s="300"/>
      <c r="BK161" s="301"/>
      <c r="BL161" s="299" t="e">
        <f>IF(ISERROR($AM160),VLOOKUP($AP160,Entf,15,FALSE),VLOOKUP($AP160,Entm,16,FALSE))</f>
        <v>#N/A</v>
      </c>
      <c r="BM161" s="300"/>
      <c r="BN161" s="300"/>
      <c r="BO161" s="300"/>
      <c r="BP161" s="301"/>
      <c r="BQ161" s="299" t="e">
        <f>IF(ISERROR($AM160),VLOOKUP($AP160,Entf,18,FALSE),VLOOKUP($AP160,Entm,19,FALSE))</f>
        <v>#N/A</v>
      </c>
      <c r="BR161" s="300"/>
      <c r="BS161" s="300"/>
      <c r="BT161" s="300"/>
      <c r="BU161" s="301"/>
      <c r="BV161" s="302" t="e">
        <f>IF(ISERROR($AM160),VLOOKUP($AP160,Entf,21,FALSE),VLOOKUP($AP160,Entm,22,FALSE))</f>
        <v>#N/A</v>
      </c>
      <c r="BW161" s="303"/>
      <c r="BX161" s="303"/>
      <c r="BY161" s="304"/>
      <c r="BZ161" s="302" t="e">
        <f>IF(ISERROR($AM160),VLOOKUP($AP160,Entf,24,FALSE),VLOOKUP($AP160,Entm,25,FALSE))</f>
        <v>#N/A</v>
      </c>
      <c r="CA161" s="303"/>
      <c r="CB161" s="303"/>
      <c r="CC161" s="304"/>
      <c r="CF161" s="86"/>
      <c r="CG161" s="86"/>
      <c r="CH161" s="86"/>
      <c r="CI161" s="86"/>
      <c r="CK161"/>
      <c r="CL161"/>
      <c r="CM161"/>
      <c r="CN161"/>
    </row>
    <row r="162" spans="7:92" ht="13.5" customHeight="1" x14ac:dyDescent="0.2">
      <c r="G162" s="58"/>
      <c r="H162" s="58"/>
      <c r="I162" s="60"/>
      <c r="J162" s="58"/>
      <c r="K162" s="58"/>
      <c r="L162" s="58"/>
      <c r="M162" s="61"/>
      <c r="N162" s="60"/>
      <c r="O162" s="62"/>
      <c r="P162" s="61"/>
      <c r="Q162" s="60"/>
      <c r="R162" s="62"/>
      <c r="S162" s="61"/>
      <c r="T162" s="60"/>
      <c r="U162" s="62"/>
      <c r="V162" s="61"/>
      <c r="W162" s="60"/>
      <c r="X162" s="62"/>
      <c r="Y162" s="61"/>
      <c r="Z162" s="60"/>
      <c r="AA162" s="62"/>
      <c r="AB162" s="60"/>
      <c r="AC162" s="51"/>
      <c r="AD162" s="51"/>
      <c r="AE162" s="51"/>
      <c r="AF162" s="51"/>
      <c r="AG162" s="51"/>
      <c r="AH162" s="51"/>
      <c r="AI162" s="57"/>
      <c r="AJ162" s="57"/>
      <c r="AK162" s="59"/>
      <c r="AL162" s="58"/>
      <c r="AQ162" t="s">
        <v>369</v>
      </c>
      <c r="CF162" s="86"/>
      <c r="CG162" s="86"/>
      <c r="CH162" s="86"/>
      <c r="CI162" s="86"/>
      <c r="CK162"/>
      <c r="CL162"/>
      <c r="CM162"/>
      <c r="CN162"/>
    </row>
    <row r="163" spans="7:92" ht="13.5" customHeight="1" x14ac:dyDescent="0.2">
      <c r="G163" s="58"/>
      <c r="H163" s="58"/>
      <c r="I163" s="60"/>
      <c r="J163" s="58"/>
      <c r="K163" s="58"/>
      <c r="L163" s="58"/>
      <c r="M163" s="61"/>
      <c r="N163" s="60"/>
      <c r="O163" s="62"/>
      <c r="P163" s="61"/>
      <c r="Q163" s="60"/>
      <c r="R163" s="62"/>
      <c r="S163" s="61"/>
      <c r="T163" s="60"/>
      <c r="U163" s="62"/>
      <c r="V163" s="61"/>
      <c r="W163" s="60"/>
      <c r="X163" s="62"/>
      <c r="Y163" s="61"/>
      <c r="Z163" s="60"/>
      <c r="AA163" s="62"/>
      <c r="AB163" s="60"/>
      <c r="AC163" s="51"/>
      <c r="AD163" s="51"/>
      <c r="AE163" s="51"/>
      <c r="AF163" s="51"/>
      <c r="AG163" s="51"/>
      <c r="AH163" s="51"/>
      <c r="AI163" s="57"/>
      <c r="AJ163" s="57"/>
      <c r="AK163" s="59"/>
      <c r="AL163" s="58"/>
      <c r="AR163" t="s">
        <v>370</v>
      </c>
      <c r="CF163" s="86"/>
      <c r="CG163" s="86"/>
      <c r="CH163" s="86"/>
      <c r="CI163" s="86"/>
      <c r="CK163"/>
      <c r="CL163"/>
      <c r="CM163"/>
      <c r="CN163"/>
    </row>
    <row r="164" spans="7:92" ht="13.5" customHeight="1" x14ac:dyDescent="0.2">
      <c r="G164" s="58"/>
      <c r="H164" s="58"/>
      <c r="I164" s="60"/>
      <c r="J164" s="58"/>
      <c r="K164" s="58"/>
      <c r="L164" s="58"/>
      <c r="M164" s="61"/>
      <c r="N164" s="60"/>
      <c r="O164" s="62"/>
      <c r="P164" s="61"/>
      <c r="Q164" s="60"/>
      <c r="R164" s="62"/>
      <c r="S164" s="61"/>
      <c r="T164" s="60"/>
      <c r="U164" s="62"/>
      <c r="V164" s="61"/>
      <c r="W164" s="60"/>
      <c r="X164" s="62"/>
      <c r="Y164" s="61"/>
      <c r="Z164" s="60"/>
      <c r="AA164" s="62"/>
      <c r="AB164" s="60"/>
      <c r="AC164" s="51"/>
      <c r="AD164" s="51"/>
      <c r="AE164" s="51"/>
      <c r="AF164" s="51"/>
      <c r="AG164" s="51"/>
      <c r="AH164" s="51"/>
      <c r="AI164" s="57"/>
      <c r="AJ164" s="57"/>
      <c r="AK164" s="59"/>
      <c r="AL164" s="58"/>
      <c r="AR164" t="s">
        <v>371</v>
      </c>
      <c r="CF164" s="86"/>
      <c r="CG164" s="86"/>
      <c r="CH164" s="86"/>
      <c r="CI164" s="86"/>
      <c r="CK164"/>
      <c r="CL164"/>
      <c r="CM164"/>
      <c r="CN164"/>
    </row>
    <row r="165" spans="7:92" ht="13.5" customHeight="1" x14ac:dyDescent="0.2">
      <c r="G165" s="58"/>
      <c r="H165" s="58"/>
      <c r="I165" s="60"/>
      <c r="J165" s="58"/>
      <c r="K165" s="58"/>
      <c r="L165" s="58"/>
      <c r="M165" s="61"/>
      <c r="N165" s="60"/>
      <c r="O165" s="62"/>
      <c r="P165" s="61"/>
      <c r="Q165" s="60"/>
      <c r="R165" s="62"/>
      <c r="S165" s="61"/>
      <c r="T165" s="60"/>
      <c r="U165" s="62"/>
      <c r="V165" s="61"/>
      <c r="W165" s="60"/>
      <c r="X165" s="62"/>
      <c r="Y165" s="61"/>
      <c r="Z165" s="60"/>
      <c r="AA165" s="62"/>
      <c r="AB165" s="60"/>
      <c r="AC165" s="51"/>
      <c r="AD165" s="51"/>
      <c r="AE165" s="51"/>
      <c r="AF165" s="51"/>
      <c r="AG165" s="51"/>
      <c r="AH165" s="51"/>
      <c r="AI165" s="57"/>
      <c r="AJ165" s="57"/>
      <c r="AK165" s="59"/>
      <c r="AL165" s="58"/>
      <c r="CF165" s="86"/>
      <c r="CG165" s="86"/>
      <c r="CH165" s="86"/>
      <c r="CI165" s="86"/>
      <c r="CK165"/>
      <c r="CL165"/>
      <c r="CM165"/>
      <c r="CN165"/>
    </row>
    <row r="166" spans="7:92" ht="13.5" customHeight="1" x14ac:dyDescent="0.2">
      <c r="G166" s="58"/>
      <c r="H166" s="58"/>
      <c r="I166" s="60"/>
      <c r="J166" s="58"/>
      <c r="K166" s="58"/>
      <c r="L166" s="58"/>
      <c r="M166" s="61"/>
      <c r="N166" s="60"/>
      <c r="O166" s="62"/>
      <c r="P166" s="61"/>
      <c r="Q166" s="60"/>
      <c r="R166" s="62"/>
      <c r="S166" s="61"/>
      <c r="T166" s="60"/>
      <c r="U166" s="62"/>
      <c r="V166" s="61"/>
      <c r="W166" s="60"/>
      <c r="X166" s="62"/>
      <c r="Y166" s="61"/>
      <c r="Z166" s="60"/>
      <c r="AA166" s="62"/>
      <c r="AB166" s="60"/>
      <c r="AC166" s="51"/>
      <c r="AD166" s="51"/>
      <c r="AE166" s="51"/>
      <c r="AF166" s="51"/>
      <c r="AG166" s="51"/>
      <c r="AH166" s="51"/>
      <c r="AI166" s="57"/>
      <c r="AJ166" s="57"/>
      <c r="AK166" s="59"/>
      <c r="AL166" s="58"/>
      <c r="CF166" s="86"/>
      <c r="CG166" s="86"/>
      <c r="CH166" s="86"/>
      <c r="CI166" s="86"/>
      <c r="CK166"/>
      <c r="CL166"/>
      <c r="CM166"/>
      <c r="CN166"/>
    </row>
    <row r="167" spans="7:92" ht="13.5" customHeight="1" x14ac:dyDescent="0.2">
      <c r="G167" s="58"/>
      <c r="H167" s="58"/>
      <c r="I167" s="60"/>
      <c r="J167" s="58"/>
      <c r="K167" s="58"/>
      <c r="L167" s="58"/>
      <c r="M167" s="61"/>
      <c r="N167" s="60"/>
      <c r="O167" s="62"/>
      <c r="P167" s="61"/>
      <c r="Q167" s="60"/>
      <c r="R167" s="62"/>
      <c r="S167" s="61"/>
      <c r="T167" s="60"/>
      <c r="U167" s="62"/>
      <c r="V167" s="61"/>
      <c r="W167" s="60"/>
      <c r="X167" s="62"/>
      <c r="Y167" s="61"/>
      <c r="Z167" s="60"/>
      <c r="AA167" s="62"/>
      <c r="AB167" s="60"/>
      <c r="AC167" s="51"/>
      <c r="AD167" s="51"/>
      <c r="AE167" s="51"/>
      <c r="AF167" s="51"/>
      <c r="AG167" s="51"/>
      <c r="AH167" s="51"/>
      <c r="AI167" s="57"/>
      <c r="AJ167" s="57"/>
      <c r="AK167" s="59"/>
      <c r="AL167" s="58"/>
      <c r="AM167" s="96" t="e">
        <f>VLOOKUP(1+AM160,$C$10:$C$97,1,FALSE)</f>
        <v>#N/A</v>
      </c>
      <c r="AN167" s="96" t="e">
        <f>IF(ISERROR(AM167),VLOOKUP(1+AN160,$D$10:$D$97,1,FALSE),0)</f>
        <v>#N/A</v>
      </c>
      <c r="AO167" s="96">
        <v>67</v>
      </c>
      <c r="AP167" s="311" t="e">
        <f>IF(ISERROR($AM167),VLOOKUP(AN167,Entf,3,FALSE),VLOOKUP(AM167,Entm,4,FALSE))</f>
        <v>#N/A</v>
      </c>
      <c r="AQ167" s="312"/>
      <c r="AR167" s="311" t="e">
        <f>IF(ISERROR($AM167),VLOOKUP($AP167,Entf,5,FALSE),VLOOKUP($AP167,Entm,6,FALSE))</f>
        <v>#N/A</v>
      </c>
      <c r="AS167" s="315"/>
      <c r="AT167" s="312"/>
      <c r="AU167" s="311" t="e">
        <f>IF(ISERROR($AM167),VLOOKUP($AP167,Entf,6,FALSE),VLOOKUP($AP167,Entm,7,FALSE))</f>
        <v>#N/A</v>
      </c>
      <c r="AV167" s="315"/>
      <c r="AW167" s="315"/>
      <c r="AX167" s="315"/>
      <c r="AY167" s="315"/>
      <c r="AZ167" s="312"/>
      <c r="BA167" s="311" t="str">
        <f>IF(ISERROR(AM167),IF(ISERROR(AN167),"","女"),"男")</f>
        <v/>
      </c>
      <c r="BB167" s="312"/>
      <c r="BC167" s="305"/>
      <c r="BD167" s="306"/>
      <c r="BE167" s="306"/>
      <c r="BF167" s="307"/>
      <c r="BG167" s="308" t="e">
        <f>IF(ISERROR($AM167),VLOOKUP($AP167,Entf,10,FALSE),VLOOKUP($AP167,Entm,11,FALSE))</f>
        <v>#N/A</v>
      </c>
      <c r="BH167" s="309"/>
      <c r="BI167" s="309"/>
      <c r="BJ167" s="309"/>
      <c r="BK167" s="310"/>
      <c r="BL167" s="308" t="e">
        <f>IF(ISERROR($AM167),VLOOKUP($AP167,Entf,13,FALSE),VLOOKUP($AP167,Entm,14,FALSE))</f>
        <v>#N/A</v>
      </c>
      <c r="BM167" s="309"/>
      <c r="BN167" s="309"/>
      <c r="BO167" s="309"/>
      <c r="BP167" s="310"/>
      <c r="BQ167" s="308" t="e">
        <f>IF(ISERROR($AM167),VLOOKUP($AP167,Entf,16,FALSE),VLOOKUP($AP167,Entm,17,FALSE))</f>
        <v>#N/A</v>
      </c>
      <c r="BR167" s="309"/>
      <c r="BS167" s="309"/>
      <c r="BT167" s="309"/>
      <c r="BU167" s="310"/>
      <c r="BV167" s="290" t="e">
        <f>IF(ISERROR($AM167),VLOOKUP($AP167,Entf,19,FALSE),VLOOKUP($AP167,Entm,20,FALSE))</f>
        <v>#N/A</v>
      </c>
      <c r="BW167" s="291"/>
      <c r="BX167" s="291"/>
      <c r="BY167" s="292"/>
      <c r="BZ167" s="290" t="e">
        <f>IF(ISERROR($AM167),VLOOKUP($AP167,Entf,22,FALSE),VLOOKUP($AP167,Entm,23,FALSE))</f>
        <v>#N/A</v>
      </c>
      <c r="CA167" s="291"/>
      <c r="CB167" s="291"/>
      <c r="CC167" s="292"/>
      <c r="CF167" s="86"/>
      <c r="CG167" s="86"/>
      <c r="CH167" s="86"/>
      <c r="CI167" s="86"/>
      <c r="CK167"/>
      <c r="CL167"/>
      <c r="CM167"/>
      <c r="CN167"/>
    </row>
    <row r="168" spans="7:92" ht="13.5" customHeight="1" x14ac:dyDescent="0.2">
      <c r="G168" s="58"/>
      <c r="H168" s="58"/>
      <c r="I168" s="60"/>
      <c r="J168" s="58"/>
      <c r="K168" s="58"/>
      <c r="L168" s="58"/>
      <c r="M168" s="61"/>
      <c r="N168" s="60"/>
      <c r="O168" s="62"/>
      <c r="P168" s="61"/>
      <c r="Q168" s="60"/>
      <c r="R168" s="62"/>
      <c r="S168" s="61"/>
      <c r="T168" s="60"/>
      <c r="U168" s="62"/>
      <c r="V168" s="61"/>
      <c r="W168" s="60"/>
      <c r="X168" s="62"/>
      <c r="Y168" s="61"/>
      <c r="Z168" s="60"/>
      <c r="AA168" s="62"/>
      <c r="AB168" s="60"/>
      <c r="AC168" s="51"/>
      <c r="AD168" s="51"/>
      <c r="AE168" s="51"/>
      <c r="AF168" s="51"/>
      <c r="AG168" s="51"/>
      <c r="AH168" s="51"/>
      <c r="AI168" s="57"/>
      <c r="AJ168" s="57"/>
      <c r="AK168" s="59"/>
      <c r="AL168" s="58"/>
      <c r="AP168" s="313"/>
      <c r="AQ168" s="314"/>
      <c r="AR168" s="313"/>
      <c r="AS168" s="316"/>
      <c r="AT168" s="314"/>
      <c r="AU168" s="293" t="e">
        <f>IF(ISERROR($AM167),VLOOKUP($AP167,Entf,7,FALSE),VLOOKUP($AP167,Entm,8,FALSE))</f>
        <v>#N/A</v>
      </c>
      <c r="AV168" s="294"/>
      <c r="AW168" s="294"/>
      <c r="AX168" s="294"/>
      <c r="AY168" s="294"/>
      <c r="AZ168" s="295"/>
      <c r="BA168" s="313"/>
      <c r="BB168" s="314"/>
      <c r="BC168" s="296" t="e">
        <f>IF(ISERROR($AM167),VLOOKUP($AP167,Entf,9,FALSE),VLOOKUP($AP167,Entm,10,FALSE))</f>
        <v>#N/A</v>
      </c>
      <c r="BD168" s="297"/>
      <c r="BE168" s="297"/>
      <c r="BF168" s="298"/>
      <c r="BG168" s="299" t="e">
        <f>IF(ISERROR($AM167),VLOOKUP($AP167,Entf,12,FALSE),VLOOKUP($AP167,Entm,13,FALSE))</f>
        <v>#N/A</v>
      </c>
      <c r="BH168" s="300"/>
      <c r="BI168" s="300"/>
      <c r="BJ168" s="300"/>
      <c r="BK168" s="301"/>
      <c r="BL168" s="299" t="e">
        <f>IF(ISERROR($AM167),VLOOKUP($AP167,Entf,15,FALSE),VLOOKUP($AP167,Entm,16,FALSE))</f>
        <v>#N/A</v>
      </c>
      <c r="BM168" s="300"/>
      <c r="BN168" s="300"/>
      <c r="BO168" s="300"/>
      <c r="BP168" s="301"/>
      <c r="BQ168" s="299" t="e">
        <f>IF(ISERROR($AM167),VLOOKUP($AP167,Entf,18,FALSE),VLOOKUP($AP167,Entm,19,FALSE))</f>
        <v>#N/A</v>
      </c>
      <c r="BR168" s="300"/>
      <c r="BS168" s="300"/>
      <c r="BT168" s="300"/>
      <c r="BU168" s="301"/>
      <c r="BV168" s="302" t="e">
        <f>IF(ISERROR($AM167),VLOOKUP($AP167,Entf,21,FALSE),VLOOKUP($AP167,Entm,22,FALSE))</f>
        <v>#N/A</v>
      </c>
      <c r="BW168" s="303"/>
      <c r="BX168" s="303"/>
      <c r="BY168" s="304"/>
      <c r="BZ168" s="302" t="e">
        <f>IF(ISERROR($AM167),VLOOKUP($AP167,Entf,24,FALSE),VLOOKUP($AP167,Entm,25,FALSE))</f>
        <v>#N/A</v>
      </c>
      <c r="CA168" s="303"/>
      <c r="CB168" s="303"/>
      <c r="CC168" s="304"/>
      <c r="CF168" s="86"/>
      <c r="CG168" s="86"/>
      <c r="CH168" s="86"/>
      <c r="CI168" s="86"/>
      <c r="CK168"/>
      <c r="CL168"/>
      <c r="CM168"/>
      <c r="CN168"/>
    </row>
    <row r="169" spans="7:92" ht="13.5" customHeight="1" x14ac:dyDescent="0.2">
      <c r="G169" s="58"/>
      <c r="H169" s="58"/>
      <c r="I169" s="60"/>
      <c r="J169" s="58"/>
      <c r="K169" s="58"/>
      <c r="L169" s="58"/>
      <c r="M169" s="61"/>
      <c r="N169" s="60"/>
      <c r="O169" s="62"/>
      <c r="P169" s="61"/>
      <c r="Q169" s="60"/>
      <c r="R169" s="62"/>
      <c r="S169" s="61"/>
      <c r="T169" s="60"/>
      <c r="U169" s="62"/>
      <c r="V169" s="61"/>
      <c r="W169" s="60"/>
      <c r="X169" s="62"/>
      <c r="Y169" s="61"/>
      <c r="Z169" s="60"/>
      <c r="AA169" s="62"/>
      <c r="AB169" s="60"/>
      <c r="AC169" s="51"/>
      <c r="AD169" s="51"/>
      <c r="AE169" s="51"/>
      <c r="AF169" s="51"/>
      <c r="AG169" s="51"/>
      <c r="AH169" s="51"/>
      <c r="AI169" s="57"/>
      <c r="AJ169" s="57"/>
      <c r="AK169" s="59"/>
      <c r="AL169" s="58"/>
      <c r="AM169" s="96" t="e">
        <f>VLOOKUP(1+AM167,$C$10:$C$97,1,FALSE)</f>
        <v>#N/A</v>
      </c>
      <c r="AN169" s="96" t="e">
        <f>IF(ISERROR(AM169),VLOOKUP(1+AN167,$D$10:$D$97,1,FALSE),0)</f>
        <v>#N/A</v>
      </c>
      <c r="AO169" s="96">
        <v>68</v>
      </c>
      <c r="AP169" s="311" t="e">
        <f>IF(ISERROR($AM169),VLOOKUP(AN169,Entf,3,FALSE),VLOOKUP(AM169,Entm,4,FALSE))</f>
        <v>#N/A</v>
      </c>
      <c r="AQ169" s="312"/>
      <c r="AR169" s="311" t="e">
        <f>IF(ISERROR($AM169),VLOOKUP($AP169,Entf,5,FALSE),VLOOKUP($AP169,Entm,6,FALSE))</f>
        <v>#N/A</v>
      </c>
      <c r="AS169" s="315"/>
      <c r="AT169" s="312"/>
      <c r="AU169" s="311" t="e">
        <f>IF(ISERROR($AM169),VLOOKUP($AP169,Entf,6,FALSE),VLOOKUP($AP169,Entm,7,FALSE))</f>
        <v>#N/A</v>
      </c>
      <c r="AV169" s="315"/>
      <c r="AW169" s="315"/>
      <c r="AX169" s="315"/>
      <c r="AY169" s="315"/>
      <c r="AZ169" s="312"/>
      <c r="BA169" s="311" t="str">
        <f>IF(ISERROR(AM169),IF(ISERROR(AN169),"","女"),"男")</f>
        <v/>
      </c>
      <c r="BB169" s="312"/>
      <c r="BC169" s="305"/>
      <c r="BD169" s="306"/>
      <c r="BE169" s="306"/>
      <c r="BF169" s="307"/>
      <c r="BG169" s="308" t="e">
        <f>IF(ISERROR($AM169),VLOOKUP($AP169,Entf,10,FALSE),VLOOKUP($AP169,Entm,11,FALSE))</f>
        <v>#N/A</v>
      </c>
      <c r="BH169" s="309"/>
      <c r="BI169" s="309"/>
      <c r="BJ169" s="309"/>
      <c r="BK169" s="310"/>
      <c r="BL169" s="308" t="e">
        <f>IF(ISERROR($AM169),VLOOKUP($AP169,Entf,13,FALSE),VLOOKUP($AP169,Entm,14,FALSE))</f>
        <v>#N/A</v>
      </c>
      <c r="BM169" s="309"/>
      <c r="BN169" s="309"/>
      <c r="BO169" s="309"/>
      <c r="BP169" s="310"/>
      <c r="BQ169" s="308" t="e">
        <f>IF(ISERROR($AM169),VLOOKUP($AP169,Entf,16,FALSE),VLOOKUP($AP169,Entm,17,FALSE))</f>
        <v>#N/A</v>
      </c>
      <c r="BR169" s="309"/>
      <c r="BS169" s="309"/>
      <c r="BT169" s="309"/>
      <c r="BU169" s="310"/>
      <c r="BV169" s="290" t="e">
        <f>IF(ISERROR($AM169),VLOOKUP($AP169,Entf,19,FALSE),VLOOKUP($AP169,Entm,20,FALSE))</f>
        <v>#N/A</v>
      </c>
      <c r="BW169" s="291"/>
      <c r="BX169" s="291"/>
      <c r="BY169" s="292"/>
      <c r="BZ169" s="290" t="e">
        <f>IF(ISERROR($AM169),VLOOKUP($AP169,Entf,22,FALSE),VLOOKUP($AP169,Entm,23,FALSE))</f>
        <v>#N/A</v>
      </c>
      <c r="CA169" s="291"/>
      <c r="CB169" s="291"/>
      <c r="CC169" s="292"/>
      <c r="CF169" s="86"/>
      <c r="CG169" s="86"/>
      <c r="CH169" s="86"/>
      <c r="CI169" s="86"/>
      <c r="CK169"/>
      <c r="CL169"/>
      <c r="CM169"/>
      <c r="CN169"/>
    </row>
    <row r="170" spans="7:92" ht="13.5" customHeight="1" x14ac:dyDescent="0.2">
      <c r="G170" s="58"/>
      <c r="H170" s="58"/>
      <c r="I170" s="60"/>
      <c r="J170" s="58"/>
      <c r="K170" s="58"/>
      <c r="L170" s="58"/>
      <c r="M170" s="61"/>
      <c r="N170" s="60"/>
      <c r="O170" s="62"/>
      <c r="P170" s="61"/>
      <c r="Q170" s="60"/>
      <c r="R170" s="62"/>
      <c r="S170" s="61"/>
      <c r="T170" s="60"/>
      <c r="U170" s="62"/>
      <c r="V170" s="61"/>
      <c r="W170" s="60"/>
      <c r="X170" s="62"/>
      <c r="Y170" s="61"/>
      <c r="Z170" s="60"/>
      <c r="AA170" s="62"/>
      <c r="AB170" s="60"/>
      <c r="AC170" s="51"/>
      <c r="AD170" s="51"/>
      <c r="AE170" s="51"/>
      <c r="AF170" s="51"/>
      <c r="AG170" s="51"/>
      <c r="AH170" s="51"/>
      <c r="AI170" s="57"/>
      <c r="AJ170" s="57"/>
      <c r="AK170" s="59"/>
      <c r="AL170" s="58"/>
      <c r="AP170" s="313"/>
      <c r="AQ170" s="314"/>
      <c r="AR170" s="313"/>
      <c r="AS170" s="316"/>
      <c r="AT170" s="314"/>
      <c r="AU170" s="293" t="e">
        <f>IF(ISERROR($AM169),VLOOKUP($AP169,Entf,7,FALSE),VLOOKUP($AP169,Entm,8,FALSE))</f>
        <v>#N/A</v>
      </c>
      <c r="AV170" s="294"/>
      <c r="AW170" s="294"/>
      <c r="AX170" s="294"/>
      <c r="AY170" s="294"/>
      <c r="AZ170" s="295"/>
      <c r="BA170" s="313"/>
      <c r="BB170" s="314"/>
      <c r="BC170" s="296" t="e">
        <f>IF(ISERROR($AM169),VLOOKUP($AP169,Entf,9,FALSE),VLOOKUP($AP169,Entm,10,FALSE))</f>
        <v>#N/A</v>
      </c>
      <c r="BD170" s="297"/>
      <c r="BE170" s="297"/>
      <c r="BF170" s="298"/>
      <c r="BG170" s="299" t="e">
        <f>IF(ISERROR($AM169),VLOOKUP($AP169,Entf,12,FALSE),VLOOKUP($AP169,Entm,13,FALSE))</f>
        <v>#N/A</v>
      </c>
      <c r="BH170" s="300"/>
      <c r="BI170" s="300"/>
      <c r="BJ170" s="300"/>
      <c r="BK170" s="301"/>
      <c r="BL170" s="299" t="e">
        <f>IF(ISERROR($AM169),VLOOKUP($AP169,Entf,15,FALSE),VLOOKUP($AP169,Entm,16,FALSE))</f>
        <v>#N/A</v>
      </c>
      <c r="BM170" s="300"/>
      <c r="BN170" s="300"/>
      <c r="BO170" s="300"/>
      <c r="BP170" s="301"/>
      <c r="BQ170" s="299" t="e">
        <f>IF(ISERROR($AM169),VLOOKUP($AP169,Entf,18,FALSE),VLOOKUP($AP169,Entm,19,FALSE))</f>
        <v>#N/A</v>
      </c>
      <c r="BR170" s="300"/>
      <c r="BS170" s="300"/>
      <c r="BT170" s="300"/>
      <c r="BU170" s="301"/>
      <c r="BV170" s="302" t="e">
        <f>IF(ISERROR($AM169),VLOOKUP($AP169,Entf,21,FALSE),VLOOKUP($AP169,Entm,22,FALSE))</f>
        <v>#N/A</v>
      </c>
      <c r="BW170" s="303"/>
      <c r="BX170" s="303"/>
      <c r="BY170" s="304"/>
      <c r="BZ170" s="302" t="e">
        <f>IF(ISERROR($AM169),VLOOKUP($AP169,Entf,24,FALSE),VLOOKUP($AP169,Entm,25,FALSE))</f>
        <v>#N/A</v>
      </c>
      <c r="CA170" s="303"/>
      <c r="CB170" s="303"/>
      <c r="CC170" s="304"/>
      <c r="CF170" s="86"/>
      <c r="CG170" s="86"/>
      <c r="CH170" s="86"/>
      <c r="CI170" s="86"/>
      <c r="CK170"/>
      <c r="CL170"/>
      <c r="CM170"/>
      <c r="CN170"/>
    </row>
    <row r="171" spans="7:92" ht="13.5" customHeight="1" x14ac:dyDescent="0.2">
      <c r="G171" s="58"/>
      <c r="H171" s="58"/>
      <c r="I171" s="60"/>
      <c r="J171" s="58"/>
      <c r="K171" s="58"/>
      <c r="L171" s="58"/>
      <c r="M171" s="61"/>
      <c r="N171" s="60"/>
      <c r="O171" s="62"/>
      <c r="P171" s="61"/>
      <c r="Q171" s="60"/>
      <c r="R171" s="62"/>
      <c r="S171" s="61"/>
      <c r="T171" s="60"/>
      <c r="U171" s="62"/>
      <c r="V171" s="61"/>
      <c r="W171" s="60"/>
      <c r="X171" s="62"/>
      <c r="Y171" s="61"/>
      <c r="Z171" s="60"/>
      <c r="AA171" s="62"/>
      <c r="AB171" s="60"/>
      <c r="AC171" s="51"/>
      <c r="AD171" s="51"/>
      <c r="AE171" s="51"/>
      <c r="AF171" s="51"/>
      <c r="AG171" s="51"/>
      <c r="AH171" s="51"/>
      <c r="AI171" s="57"/>
      <c r="AJ171" s="57"/>
      <c r="AK171" s="59"/>
      <c r="AL171" s="58"/>
      <c r="AM171" s="96" t="e">
        <f>VLOOKUP(1+AM169,$C$10:$C$97,1,FALSE)</f>
        <v>#N/A</v>
      </c>
      <c r="AN171" s="96" t="e">
        <f>IF(ISERROR(AM171),VLOOKUP(1+AN169,$D$10:$D$97,1,FALSE),0)</f>
        <v>#N/A</v>
      </c>
      <c r="AO171" s="96">
        <v>69</v>
      </c>
      <c r="AP171" s="311" t="e">
        <f>IF(ISERROR($AM171),VLOOKUP(AN171,Entf,3,FALSE),VLOOKUP(AM171,Entm,4,FALSE))</f>
        <v>#N/A</v>
      </c>
      <c r="AQ171" s="312"/>
      <c r="AR171" s="311" t="e">
        <f>IF(ISERROR($AM171),VLOOKUP($AP171,Entf,5,FALSE),VLOOKUP($AP171,Entm,6,FALSE))</f>
        <v>#N/A</v>
      </c>
      <c r="AS171" s="315"/>
      <c r="AT171" s="312"/>
      <c r="AU171" s="311" t="e">
        <f>IF(ISERROR($AM171),VLOOKUP($AP171,Entf,6,FALSE),VLOOKUP($AP171,Entm,7,FALSE))</f>
        <v>#N/A</v>
      </c>
      <c r="AV171" s="315"/>
      <c r="AW171" s="315"/>
      <c r="AX171" s="315"/>
      <c r="AY171" s="315"/>
      <c r="AZ171" s="312"/>
      <c r="BA171" s="311" t="str">
        <f>IF(ISERROR(AM171),IF(ISERROR(AN171),"","女"),"男")</f>
        <v/>
      </c>
      <c r="BB171" s="312"/>
      <c r="BC171" s="305"/>
      <c r="BD171" s="306"/>
      <c r="BE171" s="306"/>
      <c r="BF171" s="307"/>
      <c r="BG171" s="308" t="e">
        <f>IF(ISERROR($AM171),VLOOKUP($AP171,Entf,10,FALSE),VLOOKUP($AP171,Entm,11,FALSE))</f>
        <v>#N/A</v>
      </c>
      <c r="BH171" s="309"/>
      <c r="BI171" s="309"/>
      <c r="BJ171" s="309"/>
      <c r="BK171" s="310"/>
      <c r="BL171" s="308" t="e">
        <f>IF(ISERROR($AM171),VLOOKUP($AP171,Entf,13,FALSE),VLOOKUP($AP171,Entm,14,FALSE))</f>
        <v>#N/A</v>
      </c>
      <c r="BM171" s="309"/>
      <c r="BN171" s="309"/>
      <c r="BO171" s="309"/>
      <c r="BP171" s="310"/>
      <c r="BQ171" s="308" t="e">
        <f>IF(ISERROR($AM171),VLOOKUP($AP171,Entf,16,FALSE),VLOOKUP($AP171,Entm,17,FALSE))</f>
        <v>#N/A</v>
      </c>
      <c r="BR171" s="309"/>
      <c r="BS171" s="309"/>
      <c r="BT171" s="309"/>
      <c r="BU171" s="310"/>
      <c r="BV171" s="290" t="e">
        <f>IF(ISERROR($AM171),VLOOKUP($AP171,Entf,19,FALSE),VLOOKUP($AP171,Entm,20,FALSE))</f>
        <v>#N/A</v>
      </c>
      <c r="BW171" s="291"/>
      <c r="BX171" s="291"/>
      <c r="BY171" s="292"/>
      <c r="BZ171" s="290" t="e">
        <f>IF(ISERROR($AM171),VLOOKUP($AP171,Entf,22,FALSE),VLOOKUP($AP171,Entm,23,FALSE))</f>
        <v>#N/A</v>
      </c>
      <c r="CA171" s="291"/>
      <c r="CB171" s="291"/>
      <c r="CC171" s="292"/>
      <c r="CF171" s="86"/>
      <c r="CG171" s="86"/>
      <c r="CH171" s="86"/>
      <c r="CI171" s="86"/>
      <c r="CK171"/>
      <c r="CL171"/>
      <c r="CM171"/>
      <c r="CN171"/>
    </row>
    <row r="172" spans="7:92" ht="13.5" customHeight="1" x14ac:dyDescent="0.2">
      <c r="G172" s="58"/>
      <c r="H172" s="58"/>
      <c r="I172" s="60"/>
      <c r="J172" s="58"/>
      <c r="K172" s="58"/>
      <c r="L172" s="58"/>
      <c r="M172" s="61"/>
      <c r="N172" s="60"/>
      <c r="O172" s="62"/>
      <c r="P172" s="61"/>
      <c r="Q172" s="60"/>
      <c r="R172" s="62"/>
      <c r="S172" s="61"/>
      <c r="T172" s="60"/>
      <c r="U172" s="62"/>
      <c r="V172" s="61"/>
      <c r="W172" s="60"/>
      <c r="X172" s="62"/>
      <c r="Y172" s="61"/>
      <c r="Z172" s="60"/>
      <c r="AA172" s="62"/>
      <c r="AB172" s="60"/>
      <c r="AC172" s="51"/>
      <c r="AD172" s="51"/>
      <c r="AE172" s="51"/>
      <c r="AF172" s="51"/>
      <c r="AG172" s="51"/>
      <c r="AH172" s="51"/>
      <c r="AI172" s="57"/>
      <c r="AJ172" s="57"/>
      <c r="AK172" s="59"/>
      <c r="AL172" s="58"/>
      <c r="AP172" s="313"/>
      <c r="AQ172" s="314"/>
      <c r="AR172" s="313"/>
      <c r="AS172" s="316"/>
      <c r="AT172" s="314"/>
      <c r="AU172" s="293" t="e">
        <f>IF(ISERROR($AM171),VLOOKUP($AP171,Entf,7,FALSE),VLOOKUP($AP171,Entm,8,FALSE))</f>
        <v>#N/A</v>
      </c>
      <c r="AV172" s="294"/>
      <c r="AW172" s="294"/>
      <c r="AX172" s="294"/>
      <c r="AY172" s="294"/>
      <c r="AZ172" s="295"/>
      <c r="BA172" s="313"/>
      <c r="BB172" s="314"/>
      <c r="BC172" s="296" t="e">
        <f>IF(ISERROR($AM171),VLOOKUP($AP171,Entf,9,FALSE),VLOOKUP($AP171,Entm,10,FALSE))</f>
        <v>#N/A</v>
      </c>
      <c r="BD172" s="297"/>
      <c r="BE172" s="297"/>
      <c r="BF172" s="298"/>
      <c r="BG172" s="299" t="e">
        <f>IF(ISERROR($AM171),VLOOKUP($AP171,Entf,12,FALSE),VLOOKUP($AP171,Entm,13,FALSE))</f>
        <v>#N/A</v>
      </c>
      <c r="BH172" s="300"/>
      <c r="BI172" s="300"/>
      <c r="BJ172" s="300"/>
      <c r="BK172" s="301"/>
      <c r="BL172" s="299" t="e">
        <f>IF(ISERROR($AM171),VLOOKUP($AP171,Entf,15,FALSE),VLOOKUP($AP171,Entm,16,FALSE))</f>
        <v>#N/A</v>
      </c>
      <c r="BM172" s="300"/>
      <c r="BN172" s="300"/>
      <c r="BO172" s="300"/>
      <c r="BP172" s="301"/>
      <c r="BQ172" s="299" t="e">
        <f>IF(ISERROR($AM171),VLOOKUP($AP171,Entf,18,FALSE),VLOOKUP($AP171,Entm,19,FALSE))</f>
        <v>#N/A</v>
      </c>
      <c r="BR172" s="300"/>
      <c r="BS172" s="300"/>
      <c r="BT172" s="300"/>
      <c r="BU172" s="301"/>
      <c r="BV172" s="302" t="e">
        <f>IF(ISERROR($AM171),VLOOKUP($AP171,Entf,21,FALSE),VLOOKUP($AP171,Entm,22,FALSE))</f>
        <v>#N/A</v>
      </c>
      <c r="BW172" s="303"/>
      <c r="BX172" s="303"/>
      <c r="BY172" s="304"/>
      <c r="BZ172" s="302" t="e">
        <f>IF(ISERROR($AM171),VLOOKUP($AP171,Entf,24,FALSE),VLOOKUP($AP171,Entm,25,FALSE))</f>
        <v>#N/A</v>
      </c>
      <c r="CA172" s="303"/>
      <c r="CB172" s="303"/>
      <c r="CC172" s="304"/>
      <c r="CF172" s="86"/>
      <c r="CG172" s="86"/>
      <c r="CH172" s="86"/>
      <c r="CI172" s="86"/>
      <c r="CK172"/>
      <c r="CL172"/>
      <c r="CM172"/>
      <c r="CN172"/>
    </row>
    <row r="173" spans="7:92" ht="13.5" customHeight="1" x14ac:dyDescent="0.2">
      <c r="G173" s="58"/>
      <c r="H173" s="58"/>
      <c r="I173" s="60"/>
      <c r="J173" s="58"/>
      <c r="K173" s="58"/>
      <c r="L173" s="58"/>
      <c r="M173" s="61"/>
      <c r="N173" s="60"/>
      <c r="O173" s="62"/>
      <c r="P173" s="61"/>
      <c r="Q173" s="60"/>
      <c r="R173" s="62"/>
      <c r="S173" s="61"/>
      <c r="T173" s="60"/>
      <c r="U173" s="62"/>
      <c r="V173" s="61"/>
      <c r="W173" s="60"/>
      <c r="X173" s="62"/>
      <c r="Y173" s="61"/>
      <c r="Z173" s="60"/>
      <c r="AA173" s="62"/>
      <c r="AB173" s="60"/>
      <c r="AC173" s="51"/>
      <c r="AD173" s="51"/>
      <c r="AE173" s="51"/>
      <c r="AF173" s="51"/>
      <c r="AG173" s="51"/>
      <c r="AH173" s="51"/>
      <c r="AI173" s="57"/>
      <c r="AJ173" s="57"/>
      <c r="AK173" s="59"/>
      <c r="AL173" s="58"/>
      <c r="AM173" s="96" t="e">
        <f>VLOOKUP(1+AM171,$C$10:$C$97,1,FALSE)</f>
        <v>#N/A</v>
      </c>
      <c r="AN173" s="96" t="e">
        <f>IF(ISERROR(AM173),VLOOKUP(1+AN171,$D$10:$D$97,1,FALSE),0)</f>
        <v>#N/A</v>
      </c>
      <c r="AO173" s="96">
        <v>70</v>
      </c>
      <c r="AP173" s="311" t="e">
        <f>IF(ISERROR($AM173),VLOOKUP(AN173,Entf,3,FALSE),VLOOKUP(AM173,Entm,4,FALSE))</f>
        <v>#N/A</v>
      </c>
      <c r="AQ173" s="312"/>
      <c r="AR173" s="311" t="e">
        <f>IF(ISERROR($AM173),VLOOKUP($AP173,Entf,5,FALSE),VLOOKUP($AP173,Entm,6,FALSE))</f>
        <v>#N/A</v>
      </c>
      <c r="AS173" s="315"/>
      <c r="AT173" s="312"/>
      <c r="AU173" s="311" t="e">
        <f>IF(ISERROR($AM173),VLOOKUP($AP173,Entf,6,FALSE),VLOOKUP($AP173,Entm,7,FALSE))</f>
        <v>#N/A</v>
      </c>
      <c r="AV173" s="315"/>
      <c r="AW173" s="315"/>
      <c r="AX173" s="315"/>
      <c r="AY173" s="315"/>
      <c r="AZ173" s="312"/>
      <c r="BA173" s="311" t="str">
        <f>IF(ISERROR(AM173),IF(ISERROR(AN173),"","女"),"男")</f>
        <v/>
      </c>
      <c r="BB173" s="312"/>
      <c r="BC173" s="305"/>
      <c r="BD173" s="306"/>
      <c r="BE173" s="306"/>
      <c r="BF173" s="307"/>
      <c r="BG173" s="308" t="e">
        <f>IF(ISERROR($AM173),VLOOKUP($AP173,Entf,10,FALSE),VLOOKUP($AP173,Entm,11,FALSE))</f>
        <v>#N/A</v>
      </c>
      <c r="BH173" s="309"/>
      <c r="BI173" s="309"/>
      <c r="BJ173" s="309"/>
      <c r="BK173" s="310"/>
      <c r="BL173" s="308" t="e">
        <f>IF(ISERROR($AM173),VLOOKUP($AP173,Entf,13,FALSE),VLOOKUP($AP173,Entm,14,FALSE))</f>
        <v>#N/A</v>
      </c>
      <c r="BM173" s="309"/>
      <c r="BN173" s="309"/>
      <c r="BO173" s="309"/>
      <c r="BP173" s="310"/>
      <c r="BQ173" s="308" t="e">
        <f>IF(ISERROR($AM173),VLOOKUP($AP173,Entf,16,FALSE),VLOOKUP($AP173,Entm,17,FALSE))</f>
        <v>#N/A</v>
      </c>
      <c r="BR173" s="309"/>
      <c r="BS173" s="309"/>
      <c r="BT173" s="309"/>
      <c r="BU173" s="310"/>
      <c r="BV173" s="290" t="e">
        <f>IF(ISERROR($AM173),VLOOKUP($AP173,Entf,19,FALSE),VLOOKUP($AP173,Entm,20,FALSE))</f>
        <v>#N/A</v>
      </c>
      <c r="BW173" s="291"/>
      <c r="BX173" s="291"/>
      <c r="BY173" s="292"/>
      <c r="BZ173" s="290" t="e">
        <f>IF(ISERROR($AM173),VLOOKUP($AP173,Entf,22,FALSE),VLOOKUP($AP173,Entm,23,FALSE))</f>
        <v>#N/A</v>
      </c>
      <c r="CA173" s="291"/>
      <c r="CB173" s="291"/>
      <c r="CC173" s="292"/>
      <c r="CF173" s="86"/>
      <c r="CG173" s="86"/>
      <c r="CH173" s="86"/>
      <c r="CI173" s="86"/>
      <c r="CK173"/>
      <c r="CL173"/>
      <c r="CM173"/>
      <c r="CN173"/>
    </row>
    <row r="174" spans="7:92" ht="13.5" customHeight="1" x14ac:dyDescent="0.2">
      <c r="G174" s="58"/>
      <c r="H174" s="58"/>
      <c r="I174" s="60"/>
      <c r="J174" s="58"/>
      <c r="K174" s="58"/>
      <c r="L174" s="58"/>
      <c r="M174" s="61"/>
      <c r="N174" s="60"/>
      <c r="O174" s="62"/>
      <c r="P174" s="61"/>
      <c r="Q174" s="60"/>
      <c r="R174" s="62"/>
      <c r="S174" s="61"/>
      <c r="T174" s="60"/>
      <c r="U174" s="62"/>
      <c r="V174" s="61"/>
      <c r="W174" s="60"/>
      <c r="X174" s="62"/>
      <c r="Y174" s="61"/>
      <c r="Z174" s="60"/>
      <c r="AA174" s="62"/>
      <c r="AB174" s="60"/>
      <c r="AC174" s="51"/>
      <c r="AD174" s="51"/>
      <c r="AE174" s="51"/>
      <c r="AF174" s="51"/>
      <c r="AG174" s="51"/>
      <c r="AH174" s="51"/>
      <c r="AI174" s="57"/>
      <c r="AJ174" s="57"/>
      <c r="AK174" s="59"/>
      <c r="AL174" s="58"/>
      <c r="AP174" s="313"/>
      <c r="AQ174" s="314"/>
      <c r="AR174" s="313"/>
      <c r="AS174" s="316"/>
      <c r="AT174" s="314"/>
      <c r="AU174" s="293" t="e">
        <f>IF(ISERROR($AM173),VLOOKUP($AP173,Entf,7,FALSE),VLOOKUP($AP173,Entm,8,FALSE))</f>
        <v>#N/A</v>
      </c>
      <c r="AV174" s="294"/>
      <c r="AW174" s="294"/>
      <c r="AX174" s="294"/>
      <c r="AY174" s="294"/>
      <c r="AZ174" s="295"/>
      <c r="BA174" s="313"/>
      <c r="BB174" s="314"/>
      <c r="BC174" s="296" t="e">
        <f>IF(ISERROR($AM173),VLOOKUP($AP173,Entf,9,FALSE),VLOOKUP($AP173,Entm,10,FALSE))</f>
        <v>#N/A</v>
      </c>
      <c r="BD174" s="297"/>
      <c r="BE174" s="297"/>
      <c r="BF174" s="298"/>
      <c r="BG174" s="299" t="e">
        <f>IF(ISERROR($AM173),VLOOKUP($AP173,Entf,12,FALSE),VLOOKUP($AP173,Entm,13,FALSE))</f>
        <v>#N/A</v>
      </c>
      <c r="BH174" s="300"/>
      <c r="BI174" s="300"/>
      <c r="BJ174" s="300"/>
      <c r="BK174" s="301"/>
      <c r="BL174" s="299" t="e">
        <f>IF(ISERROR($AM173),VLOOKUP($AP173,Entf,15,FALSE),VLOOKUP($AP173,Entm,16,FALSE))</f>
        <v>#N/A</v>
      </c>
      <c r="BM174" s="300"/>
      <c r="BN174" s="300"/>
      <c r="BO174" s="300"/>
      <c r="BP174" s="301"/>
      <c r="BQ174" s="299" t="e">
        <f>IF(ISERROR($AM173),VLOOKUP($AP173,Entf,18,FALSE),VLOOKUP($AP173,Entm,19,FALSE))</f>
        <v>#N/A</v>
      </c>
      <c r="BR174" s="300"/>
      <c r="BS174" s="300"/>
      <c r="BT174" s="300"/>
      <c r="BU174" s="301"/>
      <c r="BV174" s="302" t="e">
        <f>IF(ISERROR($AM173),VLOOKUP($AP173,Entf,21,FALSE),VLOOKUP($AP173,Entm,22,FALSE))</f>
        <v>#N/A</v>
      </c>
      <c r="BW174" s="303"/>
      <c r="BX174" s="303"/>
      <c r="BY174" s="304"/>
      <c r="BZ174" s="302" t="e">
        <f>IF(ISERROR($AM173),VLOOKUP($AP173,Entf,24,FALSE),VLOOKUP($AP173,Entm,25,FALSE))</f>
        <v>#N/A</v>
      </c>
      <c r="CA174" s="303"/>
      <c r="CB174" s="303"/>
      <c r="CC174" s="304"/>
      <c r="CF174" s="86"/>
      <c r="CG174" s="86"/>
      <c r="CH174" s="86"/>
      <c r="CI174" s="86"/>
      <c r="CK174"/>
      <c r="CL174"/>
      <c r="CM174"/>
      <c r="CN174"/>
    </row>
    <row r="175" spans="7:92" ht="13.5" customHeight="1" x14ac:dyDescent="0.2">
      <c r="G175" s="58"/>
      <c r="H175" s="58"/>
      <c r="I175" s="60"/>
      <c r="J175" s="58"/>
      <c r="K175" s="58"/>
      <c r="L175" s="58"/>
      <c r="M175" s="61"/>
      <c r="N175" s="60"/>
      <c r="O175" s="62"/>
      <c r="P175" s="61"/>
      <c r="Q175" s="60"/>
      <c r="R175" s="62"/>
      <c r="S175" s="61"/>
      <c r="T175" s="60"/>
      <c r="U175" s="62"/>
      <c r="V175" s="61"/>
      <c r="W175" s="60"/>
      <c r="X175" s="62"/>
      <c r="Y175" s="61"/>
      <c r="Z175" s="60"/>
      <c r="AA175" s="62"/>
      <c r="AB175" s="60"/>
      <c r="AD175" s="51"/>
      <c r="AE175" s="51"/>
      <c r="AF175" s="51"/>
      <c r="AG175" s="51"/>
      <c r="AH175" s="51"/>
      <c r="AI175" s="57"/>
      <c r="AJ175" s="57"/>
      <c r="AK175" s="59"/>
      <c r="AL175" s="58"/>
      <c r="AM175" s="96" t="e">
        <f>VLOOKUP(1+AM173,$C$10:$C$97,1,FALSE)</f>
        <v>#N/A</v>
      </c>
      <c r="AN175" s="96" t="e">
        <f>IF(ISERROR(AM175),VLOOKUP(1+AN173,$D$10:$D$97,1,FALSE),0)</f>
        <v>#N/A</v>
      </c>
      <c r="AO175" s="96">
        <v>71</v>
      </c>
      <c r="AP175" s="311" t="e">
        <f>IF(ISERROR($AM175),VLOOKUP(AN175,Entf,3,FALSE),VLOOKUP(AM175,Entm,4,FALSE))</f>
        <v>#N/A</v>
      </c>
      <c r="AQ175" s="312"/>
      <c r="AR175" s="311" t="e">
        <f>IF(ISERROR($AM175),VLOOKUP($AP175,Entf,5,FALSE),VLOOKUP($AP175,Entm,6,FALSE))</f>
        <v>#N/A</v>
      </c>
      <c r="AS175" s="315"/>
      <c r="AT175" s="312"/>
      <c r="AU175" s="311" t="e">
        <f>IF(ISERROR($AM175),VLOOKUP($AP175,Entf,6,FALSE),VLOOKUP($AP175,Entm,7,FALSE))</f>
        <v>#N/A</v>
      </c>
      <c r="AV175" s="315"/>
      <c r="AW175" s="315"/>
      <c r="AX175" s="315"/>
      <c r="AY175" s="315"/>
      <c r="AZ175" s="312"/>
      <c r="BA175" s="311" t="str">
        <f>IF(ISERROR(AM175),IF(ISERROR(AN175),"","女"),"男")</f>
        <v/>
      </c>
      <c r="BB175" s="312"/>
      <c r="BC175" s="305"/>
      <c r="BD175" s="306"/>
      <c r="BE175" s="306"/>
      <c r="BF175" s="307"/>
      <c r="BG175" s="308" t="e">
        <f>IF(ISERROR($AM175),VLOOKUP($AP175,Entf,10,FALSE),VLOOKUP($AP175,Entm,11,FALSE))</f>
        <v>#N/A</v>
      </c>
      <c r="BH175" s="309"/>
      <c r="BI175" s="309"/>
      <c r="BJ175" s="309"/>
      <c r="BK175" s="310"/>
      <c r="BL175" s="308" t="e">
        <f>IF(ISERROR($AM175),VLOOKUP($AP175,Entf,13,FALSE),VLOOKUP($AP175,Entm,14,FALSE))</f>
        <v>#N/A</v>
      </c>
      <c r="BM175" s="309"/>
      <c r="BN175" s="309"/>
      <c r="BO175" s="309"/>
      <c r="BP175" s="310"/>
      <c r="BQ175" s="308" t="e">
        <f>IF(ISERROR($AM175),VLOOKUP($AP175,Entf,16,FALSE),VLOOKUP($AP175,Entm,17,FALSE))</f>
        <v>#N/A</v>
      </c>
      <c r="BR175" s="309"/>
      <c r="BS175" s="309"/>
      <c r="BT175" s="309"/>
      <c r="BU175" s="310"/>
      <c r="BV175" s="290" t="e">
        <f>IF(ISERROR($AM175),VLOOKUP($AP175,Entf,19,FALSE),VLOOKUP($AP175,Entm,20,FALSE))</f>
        <v>#N/A</v>
      </c>
      <c r="BW175" s="291"/>
      <c r="BX175" s="291"/>
      <c r="BY175" s="292"/>
      <c r="BZ175" s="290" t="e">
        <f>IF(ISERROR($AM175),VLOOKUP($AP175,Entf,22,FALSE),VLOOKUP($AP175,Entm,23,FALSE))</f>
        <v>#N/A</v>
      </c>
      <c r="CA175" s="291"/>
      <c r="CB175" s="291"/>
      <c r="CC175" s="292"/>
      <c r="CF175" s="86"/>
      <c r="CG175" s="86"/>
      <c r="CH175" s="86"/>
      <c r="CI175" s="86"/>
      <c r="CK175"/>
      <c r="CL175"/>
      <c r="CM175"/>
      <c r="CN175"/>
    </row>
    <row r="176" spans="7:92" ht="13.5" customHeight="1" x14ac:dyDescent="0.2">
      <c r="G176" s="58"/>
      <c r="H176" s="58"/>
      <c r="I176" s="60"/>
      <c r="J176" s="58"/>
      <c r="K176" s="58"/>
      <c r="L176" s="58"/>
      <c r="M176" s="61"/>
      <c r="N176" s="60"/>
      <c r="O176" s="62"/>
      <c r="P176" s="61"/>
      <c r="Q176" s="60"/>
      <c r="R176" s="62"/>
      <c r="S176" s="61"/>
      <c r="T176" s="60"/>
      <c r="U176" s="62"/>
      <c r="V176" s="61"/>
      <c r="W176" s="60"/>
      <c r="X176" s="62"/>
      <c r="Y176" s="61"/>
      <c r="Z176" s="60"/>
      <c r="AA176" s="62"/>
      <c r="AB176" s="60"/>
      <c r="AD176" s="51"/>
      <c r="AE176" s="51"/>
      <c r="AF176" s="51"/>
      <c r="AG176" s="51"/>
      <c r="AH176" s="51"/>
      <c r="AI176" s="57"/>
      <c r="AJ176" s="57"/>
      <c r="AK176" s="59"/>
      <c r="AL176" s="58"/>
      <c r="AP176" s="313"/>
      <c r="AQ176" s="314"/>
      <c r="AR176" s="313"/>
      <c r="AS176" s="316"/>
      <c r="AT176" s="314"/>
      <c r="AU176" s="293" t="e">
        <f>IF(ISERROR($AM175),VLOOKUP($AP175,Entf,7,FALSE),VLOOKUP($AP175,Entm,8,FALSE))</f>
        <v>#N/A</v>
      </c>
      <c r="AV176" s="294"/>
      <c r="AW176" s="294"/>
      <c r="AX176" s="294"/>
      <c r="AY176" s="294"/>
      <c r="AZ176" s="295"/>
      <c r="BA176" s="313"/>
      <c r="BB176" s="314"/>
      <c r="BC176" s="296" t="e">
        <f>IF(ISERROR($AM175),VLOOKUP($AP175,Entf,9,FALSE),VLOOKUP($AP175,Entm,10,FALSE))</f>
        <v>#N/A</v>
      </c>
      <c r="BD176" s="297"/>
      <c r="BE176" s="297"/>
      <c r="BF176" s="298"/>
      <c r="BG176" s="299" t="e">
        <f>IF(ISERROR($AM175),VLOOKUP($AP175,Entf,12,FALSE),VLOOKUP($AP175,Entm,13,FALSE))</f>
        <v>#N/A</v>
      </c>
      <c r="BH176" s="300"/>
      <c r="BI176" s="300"/>
      <c r="BJ176" s="300"/>
      <c r="BK176" s="301"/>
      <c r="BL176" s="299" t="e">
        <f>IF(ISERROR($AM175),VLOOKUP($AP175,Entf,15,FALSE),VLOOKUP($AP175,Entm,16,FALSE))</f>
        <v>#N/A</v>
      </c>
      <c r="BM176" s="300"/>
      <c r="BN176" s="300"/>
      <c r="BO176" s="300"/>
      <c r="BP176" s="301"/>
      <c r="BQ176" s="299" t="e">
        <f>IF(ISERROR($AM175),VLOOKUP($AP175,Entf,18,FALSE),VLOOKUP($AP175,Entm,19,FALSE))</f>
        <v>#N/A</v>
      </c>
      <c r="BR176" s="300"/>
      <c r="BS176" s="300"/>
      <c r="BT176" s="300"/>
      <c r="BU176" s="301"/>
      <c r="BV176" s="302" t="e">
        <f>IF(ISERROR($AM175),VLOOKUP($AP175,Entf,21,FALSE),VLOOKUP($AP175,Entm,22,FALSE))</f>
        <v>#N/A</v>
      </c>
      <c r="BW176" s="303"/>
      <c r="BX176" s="303"/>
      <c r="BY176" s="304"/>
      <c r="BZ176" s="302" t="e">
        <f>IF(ISERROR($AM175),VLOOKUP($AP175,Entf,24,FALSE),VLOOKUP($AP175,Entm,25,FALSE))</f>
        <v>#N/A</v>
      </c>
      <c r="CA176" s="303"/>
      <c r="CB176" s="303"/>
      <c r="CC176" s="304"/>
      <c r="CF176" s="86"/>
      <c r="CG176" s="86"/>
      <c r="CH176" s="86"/>
      <c r="CI176" s="86"/>
      <c r="CK176"/>
      <c r="CL176"/>
      <c r="CM176"/>
      <c r="CN176"/>
    </row>
    <row r="177" spans="7:92" ht="13.5" customHeight="1" x14ac:dyDescent="0.2">
      <c r="G177" s="58"/>
      <c r="H177" s="58"/>
      <c r="I177" s="60"/>
      <c r="J177" s="58"/>
      <c r="K177" s="58"/>
      <c r="L177" s="58"/>
      <c r="M177" s="61"/>
      <c r="N177" s="60"/>
      <c r="O177" s="62"/>
      <c r="P177" s="61"/>
      <c r="Q177" s="60"/>
      <c r="R177" s="62"/>
      <c r="S177" s="61"/>
      <c r="T177" s="60"/>
      <c r="U177" s="62"/>
      <c r="V177" s="61"/>
      <c r="W177" s="60"/>
      <c r="X177" s="62"/>
      <c r="Y177" s="61"/>
      <c r="Z177" s="60"/>
      <c r="AA177" s="62"/>
      <c r="AB177" s="60"/>
      <c r="AD177" s="51"/>
      <c r="AE177" s="51"/>
      <c r="AF177" s="51"/>
      <c r="AG177" s="51"/>
      <c r="AH177" s="51"/>
      <c r="AI177" s="57"/>
      <c r="AJ177" s="57"/>
      <c r="AK177" s="59"/>
      <c r="AL177" s="58"/>
      <c r="AM177" s="96" t="e">
        <f>VLOOKUP(1+AM175,$C$10:$C$97,1,FALSE)</f>
        <v>#N/A</v>
      </c>
      <c r="AN177" s="96" t="e">
        <f>IF(ISERROR(AM177),VLOOKUP(1+AN175,$D$10:$D$97,1,FALSE),0)</f>
        <v>#N/A</v>
      </c>
      <c r="AO177" s="96">
        <v>72</v>
      </c>
      <c r="AP177" s="311" t="e">
        <f>IF(ISERROR($AM177),VLOOKUP(AN177,Entf,3,FALSE),VLOOKUP(AM177,Entm,4,FALSE))</f>
        <v>#N/A</v>
      </c>
      <c r="AQ177" s="312"/>
      <c r="AR177" s="311" t="e">
        <f>IF(ISERROR($AM177),VLOOKUP($AP177,Entf,5,FALSE),VLOOKUP($AP177,Entm,6,FALSE))</f>
        <v>#N/A</v>
      </c>
      <c r="AS177" s="315"/>
      <c r="AT177" s="312"/>
      <c r="AU177" s="311" t="e">
        <f>IF(ISERROR($AM177),VLOOKUP($AP177,Entf,6,FALSE),VLOOKUP($AP177,Entm,7,FALSE))</f>
        <v>#N/A</v>
      </c>
      <c r="AV177" s="315"/>
      <c r="AW177" s="315"/>
      <c r="AX177" s="315"/>
      <c r="AY177" s="315"/>
      <c r="AZ177" s="312"/>
      <c r="BA177" s="311" t="str">
        <f>IF(ISERROR(AM177),IF(ISERROR(AN177),"","女"),"男")</f>
        <v/>
      </c>
      <c r="BB177" s="312"/>
      <c r="BC177" s="305"/>
      <c r="BD177" s="306"/>
      <c r="BE177" s="306"/>
      <c r="BF177" s="307"/>
      <c r="BG177" s="308" t="e">
        <f>IF(ISERROR($AM177),VLOOKUP($AP177,Entf,10,FALSE),VLOOKUP($AP177,Entm,11,FALSE))</f>
        <v>#N/A</v>
      </c>
      <c r="BH177" s="309"/>
      <c r="BI177" s="309"/>
      <c r="BJ177" s="309"/>
      <c r="BK177" s="310"/>
      <c r="BL177" s="308" t="e">
        <f>IF(ISERROR($AM177),VLOOKUP($AP177,Entf,13,FALSE),VLOOKUP($AP177,Entm,14,FALSE))</f>
        <v>#N/A</v>
      </c>
      <c r="BM177" s="309"/>
      <c r="BN177" s="309"/>
      <c r="BO177" s="309"/>
      <c r="BP177" s="310"/>
      <c r="BQ177" s="308" t="e">
        <f>IF(ISERROR($AM177),VLOOKUP($AP177,Entf,16,FALSE),VLOOKUP($AP177,Entm,17,FALSE))</f>
        <v>#N/A</v>
      </c>
      <c r="BR177" s="309"/>
      <c r="BS177" s="309"/>
      <c r="BT177" s="309"/>
      <c r="BU177" s="310"/>
      <c r="BV177" s="290" t="e">
        <f>IF(ISERROR($AM177),VLOOKUP($AP177,Entf,19,FALSE),VLOOKUP($AP177,Entm,20,FALSE))</f>
        <v>#N/A</v>
      </c>
      <c r="BW177" s="291"/>
      <c r="BX177" s="291"/>
      <c r="BY177" s="292"/>
      <c r="BZ177" s="290" t="e">
        <f>IF(ISERROR($AM177),VLOOKUP($AP177,Entf,22,FALSE),VLOOKUP($AP177,Entm,23,FALSE))</f>
        <v>#N/A</v>
      </c>
      <c r="CA177" s="291"/>
      <c r="CB177" s="291"/>
      <c r="CC177" s="292"/>
      <c r="CF177" s="86"/>
      <c r="CG177" s="86"/>
      <c r="CH177" s="86"/>
      <c r="CI177" s="86"/>
      <c r="CK177"/>
      <c r="CL177"/>
      <c r="CM177"/>
      <c r="CN177"/>
    </row>
    <row r="178" spans="7:92" ht="13.5" customHeight="1" x14ac:dyDescent="0.2">
      <c r="G178" s="58"/>
      <c r="H178" s="58"/>
      <c r="I178" s="60"/>
      <c r="J178" s="58"/>
      <c r="K178" s="58"/>
      <c r="L178" s="58"/>
      <c r="M178" s="61"/>
      <c r="N178" s="60"/>
      <c r="O178" s="62"/>
      <c r="P178" s="61"/>
      <c r="Q178" s="60"/>
      <c r="R178" s="62"/>
      <c r="S178" s="61"/>
      <c r="T178" s="60"/>
      <c r="U178" s="62"/>
      <c r="V178" s="61"/>
      <c r="W178" s="60"/>
      <c r="X178" s="62"/>
      <c r="Y178" s="61"/>
      <c r="Z178" s="60"/>
      <c r="AA178" s="62"/>
      <c r="AB178" s="60"/>
      <c r="AD178" s="51"/>
      <c r="AE178" s="51"/>
      <c r="AF178" s="51"/>
      <c r="AG178" s="51"/>
      <c r="AH178" s="51"/>
      <c r="AI178" s="57"/>
      <c r="AJ178" s="57"/>
      <c r="AK178" s="59"/>
      <c r="AL178" s="58"/>
      <c r="AP178" s="313"/>
      <c r="AQ178" s="314"/>
      <c r="AR178" s="313"/>
      <c r="AS178" s="316"/>
      <c r="AT178" s="314"/>
      <c r="AU178" s="293" t="e">
        <f>IF(ISERROR($AM177),VLOOKUP($AP177,Entf,7,FALSE),VLOOKUP($AP177,Entm,8,FALSE))</f>
        <v>#N/A</v>
      </c>
      <c r="AV178" s="294"/>
      <c r="AW178" s="294"/>
      <c r="AX178" s="294"/>
      <c r="AY178" s="294"/>
      <c r="AZ178" s="295"/>
      <c r="BA178" s="313"/>
      <c r="BB178" s="314"/>
      <c r="BC178" s="296" t="e">
        <f>IF(ISERROR($AM177),VLOOKUP($AP177,Entf,9,FALSE),VLOOKUP($AP177,Entm,10,FALSE))</f>
        <v>#N/A</v>
      </c>
      <c r="BD178" s="297"/>
      <c r="BE178" s="297"/>
      <c r="BF178" s="298"/>
      <c r="BG178" s="299" t="e">
        <f>IF(ISERROR($AM177),VLOOKUP($AP177,Entf,12,FALSE),VLOOKUP($AP177,Entm,13,FALSE))</f>
        <v>#N/A</v>
      </c>
      <c r="BH178" s="300"/>
      <c r="BI178" s="300"/>
      <c r="BJ178" s="300"/>
      <c r="BK178" s="301"/>
      <c r="BL178" s="299" t="e">
        <f>IF(ISERROR($AM177),VLOOKUP($AP177,Entf,15,FALSE),VLOOKUP($AP177,Entm,16,FALSE))</f>
        <v>#N/A</v>
      </c>
      <c r="BM178" s="300"/>
      <c r="BN178" s="300"/>
      <c r="BO178" s="300"/>
      <c r="BP178" s="301"/>
      <c r="BQ178" s="299" t="e">
        <f>IF(ISERROR($AM177),VLOOKUP($AP177,Entf,18,FALSE),VLOOKUP($AP177,Entm,19,FALSE))</f>
        <v>#N/A</v>
      </c>
      <c r="BR178" s="300"/>
      <c r="BS178" s="300"/>
      <c r="BT178" s="300"/>
      <c r="BU178" s="301"/>
      <c r="BV178" s="302" t="e">
        <f>IF(ISERROR($AM177),VLOOKUP($AP177,Entf,21,FALSE),VLOOKUP($AP177,Entm,22,FALSE))</f>
        <v>#N/A</v>
      </c>
      <c r="BW178" s="303"/>
      <c r="BX178" s="303"/>
      <c r="BY178" s="304"/>
      <c r="BZ178" s="302" t="e">
        <f>IF(ISERROR($AM177),VLOOKUP($AP177,Entf,24,FALSE),VLOOKUP($AP177,Entm,25,FALSE))</f>
        <v>#N/A</v>
      </c>
      <c r="CA178" s="303"/>
      <c r="CB178" s="303"/>
      <c r="CC178" s="304"/>
      <c r="CF178" s="86"/>
      <c r="CG178" s="86"/>
      <c r="CH178" s="86"/>
      <c r="CI178" s="86"/>
      <c r="CK178"/>
      <c r="CL178"/>
      <c r="CM178"/>
      <c r="CN178"/>
    </row>
    <row r="179" spans="7:92" ht="13.5" customHeight="1" x14ac:dyDescent="0.2">
      <c r="G179" s="58"/>
      <c r="H179" s="58"/>
      <c r="I179" s="60"/>
      <c r="J179" s="58"/>
      <c r="K179" s="58"/>
      <c r="L179" s="58"/>
      <c r="M179" s="61"/>
      <c r="N179" s="60"/>
      <c r="O179" s="62"/>
      <c r="P179" s="61"/>
      <c r="Q179" s="60"/>
      <c r="R179" s="62"/>
      <c r="S179" s="61"/>
      <c r="T179" s="60"/>
      <c r="U179" s="62"/>
      <c r="V179" s="61"/>
      <c r="W179" s="60"/>
      <c r="X179" s="62"/>
      <c r="Y179" s="61"/>
      <c r="Z179" s="60"/>
      <c r="AA179" s="62"/>
      <c r="AB179" s="60"/>
      <c r="AD179" s="51"/>
      <c r="AE179" s="51"/>
      <c r="AF179" s="51"/>
      <c r="AG179" s="51"/>
      <c r="AH179" s="51"/>
      <c r="AI179" s="57"/>
      <c r="AJ179" s="57"/>
      <c r="AK179" s="59"/>
      <c r="AL179" s="58"/>
      <c r="AM179" s="96" t="e">
        <f>VLOOKUP(1+AM177,$C$10:$C$97,1,FALSE)</f>
        <v>#N/A</v>
      </c>
      <c r="AN179" s="96" t="e">
        <f>IF(ISERROR(AM179),VLOOKUP(1+AN177,$D$10:$D$97,1,FALSE),0)</f>
        <v>#N/A</v>
      </c>
      <c r="AO179" s="96">
        <v>73</v>
      </c>
      <c r="AP179" s="311" t="e">
        <f>IF(ISERROR($AM179),VLOOKUP(AN179,Entf,3,FALSE),VLOOKUP(AM179,Entm,4,FALSE))</f>
        <v>#N/A</v>
      </c>
      <c r="AQ179" s="312"/>
      <c r="AR179" s="311" t="e">
        <f>IF(ISERROR($AM179),VLOOKUP($AP179,Entf,5,FALSE),VLOOKUP($AP179,Entm,6,FALSE))</f>
        <v>#N/A</v>
      </c>
      <c r="AS179" s="315"/>
      <c r="AT179" s="312"/>
      <c r="AU179" s="311" t="e">
        <f>IF(ISERROR($AM179),VLOOKUP($AP179,Entf,6,FALSE),VLOOKUP($AP179,Entm,7,FALSE))</f>
        <v>#N/A</v>
      </c>
      <c r="AV179" s="315"/>
      <c r="AW179" s="315"/>
      <c r="AX179" s="315"/>
      <c r="AY179" s="315"/>
      <c r="AZ179" s="312"/>
      <c r="BA179" s="311" t="str">
        <f>IF(ISERROR(AM179),IF(ISERROR(AN179),"","女"),"男")</f>
        <v/>
      </c>
      <c r="BB179" s="312"/>
      <c r="BC179" s="305"/>
      <c r="BD179" s="306"/>
      <c r="BE179" s="306"/>
      <c r="BF179" s="307"/>
      <c r="BG179" s="308" t="e">
        <f>IF(ISERROR($AM179),VLOOKUP($AP179,Entf,10,FALSE),VLOOKUP($AP179,Entm,11,FALSE))</f>
        <v>#N/A</v>
      </c>
      <c r="BH179" s="309"/>
      <c r="BI179" s="309"/>
      <c r="BJ179" s="309"/>
      <c r="BK179" s="310"/>
      <c r="BL179" s="308" t="e">
        <f>IF(ISERROR($AM179),VLOOKUP($AP179,Entf,13,FALSE),VLOOKUP($AP179,Entm,14,FALSE))</f>
        <v>#N/A</v>
      </c>
      <c r="BM179" s="309"/>
      <c r="BN179" s="309"/>
      <c r="BO179" s="309"/>
      <c r="BP179" s="310"/>
      <c r="BQ179" s="308" t="e">
        <f>IF(ISERROR($AM179),VLOOKUP($AP179,Entf,16,FALSE),VLOOKUP($AP179,Entm,17,FALSE))</f>
        <v>#N/A</v>
      </c>
      <c r="BR179" s="309"/>
      <c r="BS179" s="309"/>
      <c r="BT179" s="309"/>
      <c r="BU179" s="310"/>
      <c r="BV179" s="290" t="e">
        <f>IF(ISERROR($AM179),VLOOKUP($AP179,Entf,19,FALSE),VLOOKUP($AP179,Entm,20,FALSE))</f>
        <v>#N/A</v>
      </c>
      <c r="BW179" s="291"/>
      <c r="BX179" s="291"/>
      <c r="BY179" s="292"/>
      <c r="BZ179" s="290" t="e">
        <f>IF(ISERROR($AM179),VLOOKUP($AP179,Entf,22,FALSE),VLOOKUP($AP179,Entm,23,FALSE))</f>
        <v>#N/A</v>
      </c>
      <c r="CA179" s="291"/>
      <c r="CB179" s="291"/>
      <c r="CC179" s="292"/>
      <c r="CF179" s="86"/>
      <c r="CG179" s="86"/>
      <c r="CH179" s="86"/>
      <c r="CI179" s="86"/>
      <c r="CK179"/>
      <c r="CL179"/>
      <c r="CM179"/>
      <c r="CN179"/>
    </row>
    <row r="180" spans="7:92" ht="13.5" customHeight="1" x14ac:dyDescent="0.2">
      <c r="G180" s="58"/>
      <c r="H180" s="58"/>
      <c r="I180" s="60"/>
      <c r="J180" s="58"/>
      <c r="K180" s="58"/>
      <c r="L180" s="58"/>
      <c r="M180" s="61"/>
      <c r="N180" s="60"/>
      <c r="O180" s="62"/>
      <c r="P180" s="61"/>
      <c r="Q180" s="60"/>
      <c r="R180" s="62"/>
      <c r="S180" s="61"/>
      <c r="T180" s="60"/>
      <c r="U180" s="62"/>
      <c r="V180" s="61"/>
      <c r="W180" s="60"/>
      <c r="X180" s="62"/>
      <c r="Y180" s="61"/>
      <c r="Z180" s="60"/>
      <c r="AA180" s="62"/>
      <c r="AB180" s="60"/>
      <c r="AD180" s="51"/>
      <c r="AE180" s="51"/>
      <c r="AF180" s="51"/>
      <c r="AG180" s="51"/>
      <c r="AH180" s="51"/>
      <c r="AI180" s="57"/>
      <c r="AJ180" s="57"/>
      <c r="AK180" s="59"/>
      <c r="AL180" s="58"/>
      <c r="AP180" s="313"/>
      <c r="AQ180" s="314"/>
      <c r="AR180" s="313"/>
      <c r="AS180" s="316"/>
      <c r="AT180" s="314"/>
      <c r="AU180" s="293" t="e">
        <f>IF(ISERROR($AM179),VLOOKUP($AP179,Entf,7,FALSE),VLOOKUP($AP179,Entm,8,FALSE))</f>
        <v>#N/A</v>
      </c>
      <c r="AV180" s="294"/>
      <c r="AW180" s="294"/>
      <c r="AX180" s="294"/>
      <c r="AY180" s="294"/>
      <c r="AZ180" s="295"/>
      <c r="BA180" s="313"/>
      <c r="BB180" s="314"/>
      <c r="BC180" s="296" t="e">
        <f>IF(ISERROR($AM179),VLOOKUP($AP179,Entf,9,FALSE),VLOOKUP($AP179,Entm,10,FALSE))</f>
        <v>#N/A</v>
      </c>
      <c r="BD180" s="297"/>
      <c r="BE180" s="297"/>
      <c r="BF180" s="298"/>
      <c r="BG180" s="299" t="e">
        <f>IF(ISERROR($AM179),VLOOKUP($AP179,Entf,12,FALSE),VLOOKUP($AP179,Entm,13,FALSE))</f>
        <v>#N/A</v>
      </c>
      <c r="BH180" s="300"/>
      <c r="BI180" s="300"/>
      <c r="BJ180" s="300"/>
      <c r="BK180" s="301"/>
      <c r="BL180" s="299" t="e">
        <f>IF(ISERROR($AM179),VLOOKUP($AP179,Entf,15,FALSE),VLOOKUP($AP179,Entm,16,FALSE))</f>
        <v>#N/A</v>
      </c>
      <c r="BM180" s="300"/>
      <c r="BN180" s="300"/>
      <c r="BO180" s="300"/>
      <c r="BP180" s="301"/>
      <c r="BQ180" s="299" t="e">
        <f>IF(ISERROR($AM179),VLOOKUP($AP179,Entf,18,FALSE),VLOOKUP($AP179,Entm,19,FALSE))</f>
        <v>#N/A</v>
      </c>
      <c r="BR180" s="300"/>
      <c r="BS180" s="300"/>
      <c r="BT180" s="300"/>
      <c r="BU180" s="301"/>
      <c r="BV180" s="302" t="e">
        <f>IF(ISERROR($AM179),VLOOKUP($AP179,Entf,21,FALSE),VLOOKUP($AP179,Entm,22,FALSE))</f>
        <v>#N/A</v>
      </c>
      <c r="BW180" s="303"/>
      <c r="BX180" s="303"/>
      <c r="BY180" s="304"/>
      <c r="BZ180" s="302" t="e">
        <f>IF(ISERROR($AM179),VLOOKUP($AP179,Entf,24,FALSE),VLOOKUP($AP179,Entm,25,FALSE))</f>
        <v>#N/A</v>
      </c>
      <c r="CA180" s="303"/>
      <c r="CB180" s="303"/>
      <c r="CC180" s="304"/>
      <c r="CF180" s="86"/>
      <c r="CG180" s="86"/>
      <c r="CH180" s="86"/>
      <c r="CI180" s="86"/>
      <c r="CK180"/>
      <c r="CL180"/>
      <c r="CM180"/>
      <c r="CN180"/>
    </row>
    <row r="181" spans="7:92" ht="13.5" customHeight="1" x14ac:dyDescent="0.2">
      <c r="G181" s="58"/>
      <c r="H181" s="58"/>
      <c r="I181" s="60"/>
      <c r="J181" s="58"/>
      <c r="K181" s="58"/>
      <c r="L181" s="58"/>
      <c r="M181" s="61"/>
      <c r="N181" s="60"/>
      <c r="O181" s="62"/>
      <c r="P181" s="61"/>
      <c r="Q181" s="60"/>
      <c r="R181" s="62"/>
      <c r="S181" s="61"/>
      <c r="T181" s="60"/>
      <c r="U181" s="62"/>
      <c r="V181" s="61"/>
      <c r="W181" s="60"/>
      <c r="X181" s="62"/>
      <c r="Y181" s="61"/>
      <c r="Z181" s="60"/>
      <c r="AA181" s="62"/>
      <c r="AB181" s="60"/>
      <c r="AD181" s="51"/>
      <c r="AE181" s="51"/>
      <c r="AF181" s="51"/>
      <c r="AG181" s="51"/>
      <c r="AH181" s="51"/>
      <c r="AI181" s="57"/>
      <c r="AJ181" s="57"/>
      <c r="AK181" s="59"/>
      <c r="AL181" s="58"/>
      <c r="AM181" s="96" t="e">
        <f>VLOOKUP(1+AM179,$C$10:$C$97,1,FALSE)</f>
        <v>#N/A</v>
      </c>
      <c r="AN181" s="96" t="e">
        <f>IF(ISERROR(AM181),VLOOKUP(1+AN179,$D$10:$D$97,1,FALSE),0)</f>
        <v>#N/A</v>
      </c>
      <c r="AO181" s="96">
        <v>74</v>
      </c>
      <c r="AP181" s="311" t="e">
        <f>IF(ISERROR($AM181),VLOOKUP(AN181,Entf,3,FALSE),VLOOKUP(AM181,Entm,4,FALSE))</f>
        <v>#N/A</v>
      </c>
      <c r="AQ181" s="312"/>
      <c r="AR181" s="311" t="e">
        <f>IF(ISERROR($AM181),VLOOKUP($AP181,Entf,5,FALSE),VLOOKUP($AP181,Entm,6,FALSE))</f>
        <v>#N/A</v>
      </c>
      <c r="AS181" s="315"/>
      <c r="AT181" s="312"/>
      <c r="AU181" s="311" t="e">
        <f>IF(ISERROR($AM181),VLOOKUP($AP181,Entf,6,FALSE),VLOOKUP($AP181,Entm,7,FALSE))</f>
        <v>#N/A</v>
      </c>
      <c r="AV181" s="315"/>
      <c r="AW181" s="315"/>
      <c r="AX181" s="315"/>
      <c r="AY181" s="315"/>
      <c r="AZ181" s="312"/>
      <c r="BA181" s="311" t="str">
        <f>IF(ISERROR(AM181),IF(ISERROR(AN181),"","女"),"男")</f>
        <v/>
      </c>
      <c r="BB181" s="312"/>
      <c r="BC181" s="305"/>
      <c r="BD181" s="306"/>
      <c r="BE181" s="306"/>
      <c r="BF181" s="307"/>
      <c r="BG181" s="308" t="e">
        <f>IF(ISERROR($AM181),VLOOKUP($AP181,Entf,10,FALSE),VLOOKUP($AP181,Entm,11,FALSE))</f>
        <v>#N/A</v>
      </c>
      <c r="BH181" s="309"/>
      <c r="BI181" s="309"/>
      <c r="BJ181" s="309"/>
      <c r="BK181" s="310"/>
      <c r="BL181" s="308" t="e">
        <f>IF(ISERROR($AM181),VLOOKUP($AP181,Entf,13,FALSE),VLOOKUP($AP181,Entm,14,FALSE))</f>
        <v>#N/A</v>
      </c>
      <c r="BM181" s="309"/>
      <c r="BN181" s="309"/>
      <c r="BO181" s="309"/>
      <c r="BP181" s="310"/>
      <c r="BQ181" s="308" t="e">
        <f>IF(ISERROR($AM181),VLOOKUP($AP181,Entf,16,FALSE),VLOOKUP($AP181,Entm,17,FALSE))</f>
        <v>#N/A</v>
      </c>
      <c r="BR181" s="309"/>
      <c r="BS181" s="309"/>
      <c r="BT181" s="309"/>
      <c r="BU181" s="310"/>
      <c r="BV181" s="290" t="e">
        <f>IF(ISERROR($AM181),VLOOKUP($AP181,Entf,19,FALSE),VLOOKUP($AP181,Entm,20,FALSE))</f>
        <v>#N/A</v>
      </c>
      <c r="BW181" s="291"/>
      <c r="BX181" s="291"/>
      <c r="BY181" s="292"/>
      <c r="BZ181" s="290" t="e">
        <f>IF(ISERROR($AM181),VLOOKUP($AP181,Entf,22,FALSE),VLOOKUP($AP181,Entm,23,FALSE))</f>
        <v>#N/A</v>
      </c>
      <c r="CA181" s="291"/>
      <c r="CB181" s="291"/>
      <c r="CC181" s="292"/>
      <c r="CF181" s="86"/>
      <c r="CG181" s="86"/>
      <c r="CH181" s="86"/>
      <c r="CI181" s="86"/>
      <c r="CK181"/>
      <c r="CL181"/>
      <c r="CM181"/>
      <c r="CN181"/>
    </row>
    <row r="182" spans="7:92" ht="13.5" customHeight="1" x14ac:dyDescent="0.2">
      <c r="G182" s="58"/>
      <c r="H182" s="58"/>
      <c r="I182" s="60"/>
      <c r="J182" s="58"/>
      <c r="K182" s="58"/>
      <c r="L182" s="58"/>
      <c r="M182" s="61"/>
      <c r="N182" s="60"/>
      <c r="O182" s="62"/>
      <c r="P182" s="61"/>
      <c r="Q182" s="60"/>
      <c r="R182" s="62"/>
      <c r="S182" s="61"/>
      <c r="T182" s="60"/>
      <c r="U182" s="62"/>
      <c r="V182" s="61"/>
      <c r="W182" s="60"/>
      <c r="X182" s="62"/>
      <c r="Y182" s="61"/>
      <c r="Z182" s="60"/>
      <c r="AA182" s="62"/>
      <c r="AB182" s="60"/>
      <c r="AH182" s="51"/>
      <c r="AI182" s="57"/>
      <c r="AK182" s="59"/>
      <c r="AL182" s="58"/>
      <c r="AP182" s="313"/>
      <c r="AQ182" s="314"/>
      <c r="AR182" s="313"/>
      <c r="AS182" s="316"/>
      <c r="AT182" s="314"/>
      <c r="AU182" s="293" t="e">
        <f>IF(ISERROR($AM181),VLOOKUP($AP181,Entf,7,FALSE),VLOOKUP($AP181,Entm,8,FALSE))</f>
        <v>#N/A</v>
      </c>
      <c r="AV182" s="294"/>
      <c r="AW182" s="294"/>
      <c r="AX182" s="294"/>
      <c r="AY182" s="294"/>
      <c r="AZ182" s="295"/>
      <c r="BA182" s="313"/>
      <c r="BB182" s="314"/>
      <c r="BC182" s="296" t="e">
        <f>IF(ISERROR($AM181),VLOOKUP($AP181,Entf,9,FALSE),VLOOKUP($AP181,Entm,10,FALSE))</f>
        <v>#N/A</v>
      </c>
      <c r="BD182" s="297"/>
      <c r="BE182" s="297"/>
      <c r="BF182" s="298"/>
      <c r="BG182" s="299" t="e">
        <f>IF(ISERROR($AM181),VLOOKUP($AP181,Entf,12,FALSE),VLOOKUP($AP181,Entm,13,FALSE))</f>
        <v>#N/A</v>
      </c>
      <c r="BH182" s="300"/>
      <c r="BI182" s="300"/>
      <c r="BJ182" s="300"/>
      <c r="BK182" s="301"/>
      <c r="BL182" s="299" t="e">
        <f>IF(ISERROR($AM181),VLOOKUP($AP181,Entf,15,FALSE),VLOOKUP($AP181,Entm,16,FALSE))</f>
        <v>#N/A</v>
      </c>
      <c r="BM182" s="300"/>
      <c r="BN182" s="300"/>
      <c r="BO182" s="300"/>
      <c r="BP182" s="301"/>
      <c r="BQ182" s="299" t="e">
        <f>IF(ISERROR($AM181),VLOOKUP($AP181,Entf,18,FALSE),VLOOKUP($AP181,Entm,19,FALSE))</f>
        <v>#N/A</v>
      </c>
      <c r="BR182" s="300"/>
      <c r="BS182" s="300"/>
      <c r="BT182" s="300"/>
      <c r="BU182" s="301"/>
      <c r="BV182" s="302" t="e">
        <f>IF(ISERROR($AM181),VLOOKUP($AP181,Entf,21,FALSE),VLOOKUP($AP181,Entm,22,FALSE))</f>
        <v>#N/A</v>
      </c>
      <c r="BW182" s="303"/>
      <c r="BX182" s="303"/>
      <c r="BY182" s="304"/>
      <c r="BZ182" s="302" t="e">
        <f>IF(ISERROR($AM181),VLOOKUP($AP181,Entf,24,FALSE),VLOOKUP($AP181,Entm,25,FALSE))</f>
        <v>#N/A</v>
      </c>
      <c r="CA182" s="303"/>
      <c r="CB182" s="303"/>
      <c r="CC182" s="304"/>
      <c r="CF182" s="86"/>
      <c r="CG182" s="86"/>
      <c r="CH182" s="86"/>
      <c r="CI182" s="86"/>
      <c r="CK182"/>
      <c r="CL182"/>
      <c r="CM182"/>
      <c r="CN182"/>
    </row>
    <row r="183" spans="7:92" ht="13.5" customHeight="1" x14ac:dyDescent="0.2">
      <c r="G183" s="58"/>
      <c r="H183" s="58"/>
      <c r="I183" s="60"/>
      <c r="J183" s="58"/>
      <c r="K183" s="58"/>
      <c r="L183" s="58"/>
      <c r="M183" s="61"/>
      <c r="N183" s="60"/>
      <c r="O183" s="62"/>
      <c r="P183" s="61"/>
      <c r="Q183" s="60"/>
      <c r="R183" s="62"/>
      <c r="S183" s="61"/>
      <c r="T183" s="60"/>
      <c r="U183" s="62"/>
      <c r="V183" s="61"/>
      <c r="W183" s="60"/>
      <c r="X183" s="62"/>
      <c r="Y183" s="61"/>
      <c r="Z183" s="60"/>
      <c r="AA183" s="62"/>
      <c r="AB183" s="60"/>
      <c r="AH183" s="51"/>
      <c r="AI183" s="57"/>
      <c r="AK183" s="59"/>
      <c r="AL183" s="58"/>
      <c r="AM183" s="96" t="e">
        <f>VLOOKUP(1+AM181,$C$10:$C$97,1,FALSE)</f>
        <v>#N/A</v>
      </c>
      <c r="AN183" s="96" t="e">
        <f>IF(ISERROR(AM183),VLOOKUP(1+AN181,$D$10:$D$97,1,FALSE),0)</f>
        <v>#N/A</v>
      </c>
      <c r="AO183" s="96">
        <v>75</v>
      </c>
      <c r="AP183" s="311" t="e">
        <f>IF(ISERROR($AM183),VLOOKUP(AN183,Entf,3,FALSE),VLOOKUP(AM183,Entm,4,FALSE))</f>
        <v>#N/A</v>
      </c>
      <c r="AQ183" s="312"/>
      <c r="AR183" s="311" t="e">
        <f>IF(ISERROR($AM183),VLOOKUP($AP183,Entf,5,FALSE),VLOOKUP($AP183,Entm,6,FALSE))</f>
        <v>#N/A</v>
      </c>
      <c r="AS183" s="315"/>
      <c r="AT183" s="312"/>
      <c r="AU183" s="311" t="e">
        <f>IF(ISERROR($AM183),VLOOKUP($AP183,Entf,6,FALSE),VLOOKUP($AP183,Entm,7,FALSE))</f>
        <v>#N/A</v>
      </c>
      <c r="AV183" s="315"/>
      <c r="AW183" s="315"/>
      <c r="AX183" s="315"/>
      <c r="AY183" s="315"/>
      <c r="AZ183" s="312"/>
      <c r="BA183" s="311" t="str">
        <f>IF(ISERROR(AM183),IF(ISERROR(AN183),"","女"),"男")</f>
        <v/>
      </c>
      <c r="BB183" s="312"/>
      <c r="BC183" s="305"/>
      <c r="BD183" s="306"/>
      <c r="BE183" s="306"/>
      <c r="BF183" s="307"/>
      <c r="BG183" s="308" t="e">
        <f>IF(ISERROR($AM183),VLOOKUP($AP183,Entf,10,FALSE),VLOOKUP($AP183,Entm,11,FALSE))</f>
        <v>#N/A</v>
      </c>
      <c r="BH183" s="309"/>
      <c r="BI183" s="309"/>
      <c r="BJ183" s="309"/>
      <c r="BK183" s="310"/>
      <c r="BL183" s="308" t="e">
        <f>IF(ISERROR($AM183),VLOOKUP($AP183,Entf,13,FALSE),VLOOKUP($AP183,Entm,14,FALSE))</f>
        <v>#N/A</v>
      </c>
      <c r="BM183" s="309"/>
      <c r="BN183" s="309"/>
      <c r="BO183" s="309"/>
      <c r="BP183" s="310"/>
      <c r="BQ183" s="308" t="e">
        <f>IF(ISERROR($AM183),VLOOKUP($AP183,Entf,16,FALSE),VLOOKUP($AP183,Entm,17,FALSE))</f>
        <v>#N/A</v>
      </c>
      <c r="BR183" s="309"/>
      <c r="BS183" s="309"/>
      <c r="BT183" s="309"/>
      <c r="BU183" s="310"/>
      <c r="BV183" s="290" t="e">
        <f>IF(ISERROR($AM183),VLOOKUP($AP183,Entf,19,FALSE),VLOOKUP($AP183,Entm,20,FALSE))</f>
        <v>#N/A</v>
      </c>
      <c r="BW183" s="291"/>
      <c r="BX183" s="291"/>
      <c r="BY183" s="292"/>
      <c r="BZ183" s="290" t="e">
        <f>IF(ISERROR($AM183),VLOOKUP($AP183,Entf,22,FALSE),VLOOKUP($AP183,Entm,23,FALSE))</f>
        <v>#N/A</v>
      </c>
      <c r="CA183" s="291"/>
      <c r="CB183" s="291"/>
      <c r="CC183" s="292"/>
      <c r="CF183" s="86"/>
      <c r="CG183" s="86"/>
      <c r="CH183" s="86"/>
      <c r="CI183" s="86"/>
      <c r="CK183"/>
      <c r="CL183"/>
      <c r="CM183"/>
      <c r="CN183"/>
    </row>
    <row r="184" spans="7:92" ht="13.5" customHeight="1" x14ac:dyDescent="0.2">
      <c r="G184" s="58"/>
      <c r="H184" s="58"/>
      <c r="I184" s="60"/>
      <c r="J184" s="58"/>
      <c r="K184" s="58"/>
      <c r="L184" s="58"/>
      <c r="M184" s="61"/>
      <c r="N184" s="60"/>
      <c r="O184" s="62"/>
      <c r="P184" s="61"/>
      <c r="Q184" s="60"/>
      <c r="R184" s="62"/>
      <c r="S184" s="61"/>
      <c r="T184" s="60"/>
      <c r="U184" s="62"/>
      <c r="V184" s="61"/>
      <c r="W184" s="60"/>
      <c r="X184" s="62"/>
      <c r="Y184" s="61"/>
      <c r="Z184" s="60"/>
      <c r="AA184" s="62"/>
      <c r="AB184" s="60"/>
      <c r="AH184" s="51"/>
      <c r="AI184" s="57"/>
      <c r="AK184" s="59"/>
      <c r="AL184" s="58"/>
      <c r="AP184" s="313"/>
      <c r="AQ184" s="314"/>
      <c r="AR184" s="313"/>
      <c r="AS184" s="316"/>
      <c r="AT184" s="314"/>
      <c r="AU184" s="293" t="e">
        <f>IF(ISERROR($AM183),VLOOKUP($AP183,Entf,7,FALSE),VLOOKUP($AP183,Entm,8,FALSE))</f>
        <v>#N/A</v>
      </c>
      <c r="AV184" s="294"/>
      <c r="AW184" s="294"/>
      <c r="AX184" s="294"/>
      <c r="AY184" s="294"/>
      <c r="AZ184" s="295"/>
      <c r="BA184" s="313"/>
      <c r="BB184" s="314"/>
      <c r="BC184" s="296" t="e">
        <f>IF(ISERROR($AM183),VLOOKUP($AP183,Entf,9,FALSE),VLOOKUP($AP183,Entm,10,FALSE))</f>
        <v>#N/A</v>
      </c>
      <c r="BD184" s="297"/>
      <c r="BE184" s="297"/>
      <c r="BF184" s="298"/>
      <c r="BG184" s="299" t="e">
        <f>IF(ISERROR($AM183),VLOOKUP($AP183,Entf,12,FALSE),VLOOKUP($AP183,Entm,13,FALSE))</f>
        <v>#N/A</v>
      </c>
      <c r="BH184" s="300"/>
      <c r="BI184" s="300"/>
      <c r="BJ184" s="300"/>
      <c r="BK184" s="301"/>
      <c r="BL184" s="299" t="e">
        <f>IF(ISERROR($AM183),VLOOKUP($AP183,Entf,15,FALSE),VLOOKUP($AP183,Entm,16,FALSE))</f>
        <v>#N/A</v>
      </c>
      <c r="BM184" s="300"/>
      <c r="BN184" s="300"/>
      <c r="BO184" s="300"/>
      <c r="BP184" s="301"/>
      <c r="BQ184" s="299" t="e">
        <f>IF(ISERROR($AM183),VLOOKUP($AP183,Entf,18,FALSE),VLOOKUP($AP183,Entm,19,FALSE))</f>
        <v>#N/A</v>
      </c>
      <c r="BR184" s="300"/>
      <c r="BS184" s="300"/>
      <c r="BT184" s="300"/>
      <c r="BU184" s="301"/>
      <c r="BV184" s="302" t="e">
        <f>IF(ISERROR($AM183),VLOOKUP($AP183,Entf,21,FALSE),VLOOKUP($AP183,Entm,22,FALSE))</f>
        <v>#N/A</v>
      </c>
      <c r="BW184" s="303"/>
      <c r="BX184" s="303"/>
      <c r="BY184" s="304"/>
      <c r="BZ184" s="302" t="e">
        <f>IF(ISERROR($AM183),VLOOKUP($AP183,Entf,24,FALSE),VLOOKUP($AP183,Entm,25,FALSE))</f>
        <v>#N/A</v>
      </c>
      <c r="CA184" s="303"/>
      <c r="CB184" s="303"/>
      <c r="CC184" s="304"/>
      <c r="CF184" s="86"/>
      <c r="CG184" s="86"/>
      <c r="CH184" s="86"/>
      <c r="CI184" s="86"/>
      <c r="CK184"/>
      <c r="CL184"/>
      <c r="CM184"/>
      <c r="CN184"/>
    </row>
    <row r="185" spans="7:92" ht="13.5" customHeight="1" x14ac:dyDescent="0.2">
      <c r="G185" s="58"/>
      <c r="H185" s="58"/>
      <c r="I185" s="60"/>
      <c r="J185" s="58"/>
      <c r="K185" s="58"/>
      <c r="L185" s="58"/>
      <c r="M185" s="61"/>
      <c r="N185" s="60"/>
      <c r="O185" s="62"/>
      <c r="P185" s="61"/>
      <c r="Q185" s="60"/>
      <c r="R185" s="62"/>
      <c r="S185" s="61"/>
      <c r="T185" s="60"/>
      <c r="U185" s="62"/>
      <c r="V185" s="61"/>
      <c r="W185" s="60"/>
      <c r="X185" s="62"/>
      <c r="Y185" s="61"/>
      <c r="Z185" s="60"/>
      <c r="AA185" s="62"/>
      <c r="AB185" s="60"/>
      <c r="AK185" s="59"/>
      <c r="AL185" s="58"/>
      <c r="AM185" s="96" t="e">
        <f>VLOOKUP(1+AM183,$C$10:$C$97,1,FALSE)</f>
        <v>#N/A</v>
      </c>
      <c r="AN185" s="96" t="e">
        <f>IF(ISERROR(AM185),VLOOKUP(1+AN183,$D$10:$D$97,1,FALSE),0)</f>
        <v>#N/A</v>
      </c>
      <c r="AO185" s="96">
        <v>76</v>
      </c>
      <c r="AP185" s="311" t="e">
        <f>IF(ISERROR($AM185),VLOOKUP(AN185,Entf,3,FALSE),VLOOKUP(AM185,Entm,4,FALSE))</f>
        <v>#N/A</v>
      </c>
      <c r="AQ185" s="312"/>
      <c r="AR185" s="311" t="e">
        <f>IF(ISERROR($AM185),VLOOKUP($AP185,Entf,5,FALSE),VLOOKUP($AP185,Entm,6,FALSE))</f>
        <v>#N/A</v>
      </c>
      <c r="AS185" s="315"/>
      <c r="AT185" s="312"/>
      <c r="AU185" s="311" t="e">
        <f>IF(ISERROR($AM185),VLOOKUP($AP185,Entf,6,FALSE),VLOOKUP($AP185,Entm,7,FALSE))</f>
        <v>#N/A</v>
      </c>
      <c r="AV185" s="315"/>
      <c r="AW185" s="315"/>
      <c r="AX185" s="315"/>
      <c r="AY185" s="315"/>
      <c r="AZ185" s="312"/>
      <c r="BA185" s="311" t="str">
        <f>IF(ISERROR(AM185),IF(ISERROR(AN185),"","女"),"男")</f>
        <v/>
      </c>
      <c r="BB185" s="312"/>
      <c r="BC185" s="305"/>
      <c r="BD185" s="306"/>
      <c r="BE185" s="306"/>
      <c r="BF185" s="307"/>
      <c r="BG185" s="308" t="e">
        <f>IF(ISERROR($AM185),VLOOKUP($AP185,Entf,10,FALSE),VLOOKUP($AP185,Entm,11,FALSE))</f>
        <v>#N/A</v>
      </c>
      <c r="BH185" s="309"/>
      <c r="BI185" s="309"/>
      <c r="BJ185" s="309"/>
      <c r="BK185" s="310"/>
      <c r="BL185" s="308" t="e">
        <f>IF(ISERROR($AM185),VLOOKUP($AP185,Entf,13,FALSE),VLOOKUP($AP185,Entm,14,FALSE))</f>
        <v>#N/A</v>
      </c>
      <c r="BM185" s="309"/>
      <c r="BN185" s="309"/>
      <c r="BO185" s="309"/>
      <c r="BP185" s="310"/>
      <c r="BQ185" s="308" t="e">
        <f>IF(ISERROR($AM185),VLOOKUP($AP185,Entf,16,FALSE),VLOOKUP($AP185,Entm,17,FALSE))</f>
        <v>#N/A</v>
      </c>
      <c r="BR185" s="309"/>
      <c r="BS185" s="309"/>
      <c r="BT185" s="309"/>
      <c r="BU185" s="310"/>
      <c r="BV185" s="290" t="e">
        <f>IF(ISERROR($AM185),VLOOKUP($AP185,Entf,19,FALSE),VLOOKUP($AP185,Entm,20,FALSE))</f>
        <v>#N/A</v>
      </c>
      <c r="BW185" s="291"/>
      <c r="BX185" s="291"/>
      <c r="BY185" s="292"/>
      <c r="BZ185" s="290" t="e">
        <f>IF(ISERROR($AM185),VLOOKUP($AP185,Entf,22,FALSE),VLOOKUP($AP185,Entm,23,FALSE))</f>
        <v>#N/A</v>
      </c>
      <c r="CA185" s="291"/>
      <c r="CB185" s="291"/>
      <c r="CC185" s="292"/>
      <c r="CF185" s="86"/>
      <c r="CG185" s="86"/>
      <c r="CH185" s="86"/>
      <c r="CI185" s="86"/>
      <c r="CK185"/>
      <c r="CL185"/>
      <c r="CM185"/>
      <c r="CN185"/>
    </row>
    <row r="186" spans="7:92" ht="13.5" customHeight="1" x14ac:dyDescent="0.2">
      <c r="G186" s="58"/>
      <c r="H186" s="58"/>
      <c r="I186" s="60"/>
      <c r="J186" s="58"/>
      <c r="K186" s="58"/>
      <c r="L186" s="58"/>
      <c r="M186" s="61"/>
      <c r="N186" s="60"/>
      <c r="O186" s="62"/>
      <c r="P186" s="61"/>
      <c r="Q186" s="60"/>
      <c r="R186" s="62"/>
      <c r="S186" s="61"/>
      <c r="T186" s="60"/>
      <c r="U186" s="62"/>
      <c r="V186" s="61"/>
      <c r="W186" s="60"/>
      <c r="X186" s="62"/>
      <c r="Y186" s="61"/>
      <c r="Z186" s="60"/>
      <c r="AA186" s="62"/>
      <c r="AB186" s="60"/>
      <c r="AK186" s="59"/>
      <c r="AL186" s="58"/>
      <c r="AP186" s="313"/>
      <c r="AQ186" s="314"/>
      <c r="AR186" s="313"/>
      <c r="AS186" s="316"/>
      <c r="AT186" s="314"/>
      <c r="AU186" s="293" t="e">
        <f>IF(ISERROR($AM185),VLOOKUP($AP185,Entf,7,FALSE),VLOOKUP($AP185,Entm,8,FALSE))</f>
        <v>#N/A</v>
      </c>
      <c r="AV186" s="294"/>
      <c r="AW186" s="294"/>
      <c r="AX186" s="294"/>
      <c r="AY186" s="294"/>
      <c r="AZ186" s="295"/>
      <c r="BA186" s="313"/>
      <c r="BB186" s="314"/>
      <c r="BC186" s="296" t="e">
        <f>IF(ISERROR($AM185),VLOOKUP($AP185,Entf,9,FALSE),VLOOKUP($AP185,Entm,10,FALSE))</f>
        <v>#N/A</v>
      </c>
      <c r="BD186" s="297"/>
      <c r="BE186" s="297"/>
      <c r="BF186" s="298"/>
      <c r="BG186" s="299" t="e">
        <f>IF(ISERROR($AM185),VLOOKUP($AP185,Entf,12,FALSE),VLOOKUP($AP185,Entm,13,FALSE))</f>
        <v>#N/A</v>
      </c>
      <c r="BH186" s="300"/>
      <c r="BI186" s="300"/>
      <c r="BJ186" s="300"/>
      <c r="BK186" s="301"/>
      <c r="BL186" s="299" t="e">
        <f>IF(ISERROR($AM185),VLOOKUP($AP185,Entf,15,FALSE),VLOOKUP($AP185,Entm,16,FALSE))</f>
        <v>#N/A</v>
      </c>
      <c r="BM186" s="300"/>
      <c r="BN186" s="300"/>
      <c r="BO186" s="300"/>
      <c r="BP186" s="301"/>
      <c r="BQ186" s="299" t="e">
        <f>IF(ISERROR($AM185),VLOOKUP($AP185,Entf,18,FALSE),VLOOKUP($AP185,Entm,19,FALSE))</f>
        <v>#N/A</v>
      </c>
      <c r="BR186" s="300"/>
      <c r="BS186" s="300"/>
      <c r="BT186" s="300"/>
      <c r="BU186" s="301"/>
      <c r="BV186" s="302" t="e">
        <f>IF(ISERROR($AM185),VLOOKUP($AP185,Entf,21,FALSE),VLOOKUP($AP185,Entm,22,FALSE))</f>
        <v>#N/A</v>
      </c>
      <c r="BW186" s="303"/>
      <c r="BX186" s="303"/>
      <c r="BY186" s="304"/>
      <c r="BZ186" s="302" t="e">
        <f>IF(ISERROR($AM185),VLOOKUP($AP185,Entf,24,FALSE),VLOOKUP($AP185,Entm,25,FALSE))</f>
        <v>#N/A</v>
      </c>
      <c r="CA186" s="303"/>
      <c r="CB186" s="303"/>
      <c r="CC186" s="304"/>
      <c r="CF186" s="86"/>
      <c r="CG186" s="86"/>
      <c r="CH186" s="86"/>
      <c r="CI186" s="86"/>
      <c r="CK186"/>
      <c r="CL186"/>
      <c r="CM186"/>
      <c r="CN186"/>
    </row>
    <row r="187" spans="7:92" ht="13.5" customHeight="1" x14ac:dyDescent="0.2">
      <c r="G187" s="58"/>
      <c r="H187" s="58"/>
      <c r="I187" s="60"/>
      <c r="J187" s="58"/>
      <c r="K187" s="58"/>
      <c r="L187" s="58"/>
      <c r="M187" s="61"/>
      <c r="N187" s="60"/>
      <c r="O187" s="62"/>
      <c r="P187" s="61"/>
      <c r="Q187" s="60"/>
      <c r="R187" s="62"/>
      <c r="S187" s="61"/>
      <c r="T187" s="60"/>
      <c r="U187" s="62"/>
      <c r="V187" s="61"/>
      <c r="W187" s="60"/>
      <c r="X187" s="62"/>
      <c r="Y187" s="61"/>
      <c r="Z187" s="60"/>
      <c r="AA187" s="62"/>
      <c r="AB187" s="60"/>
      <c r="AK187" s="59"/>
      <c r="AL187" s="58"/>
      <c r="AM187" s="96" t="e">
        <f>VLOOKUP(1+AM185,$C$10:$C$97,1,FALSE)</f>
        <v>#N/A</v>
      </c>
      <c r="AN187" s="96" t="e">
        <f>IF(ISERROR(AM187),VLOOKUP(1+AN185,$D$10:$D$97,1,FALSE),0)</f>
        <v>#N/A</v>
      </c>
      <c r="AO187" s="96">
        <v>77</v>
      </c>
      <c r="AP187" s="311" t="e">
        <f>IF(ISERROR($AM187),VLOOKUP(AN187,Entf,3,FALSE),VLOOKUP(AM187,Entm,4,FALSE))</f>
        <v>#N/A</v>
      </c>
      <c r="AQ187" s="312"/>
      <c r="AR187" s="311" t="e">
        <f>IF(ISERROR($AM187),VLOOKUP($AP187,Entf,5,FALSE),VLOOKUP($AP187,Entm,6,FALSE))</f>
        <v>#N/A</v>
      </c>
      <c r="AS187" s="315"/>
      <c r="AT187" s="312"/>
      <c r="AU187" s="311" t="e">
        <f>IF(ISERROR($AM187),VLOOKUP($AP187,Entf,6,FALSE),VLOOKUP($AP187,Entm,7,FALSE))</f>
        <v>#N/A</v>
      </c>
      <c r="AV187" s="315"/>
      <c r="AW187" s="315"/>
      <c r="AX187" s="315"/>
      <c r="AY187" s="315"/>
      <c r="AZ187" s="312"/>
      <c r="BA187" s="311" t="str">
        <f>IF(ISERROR(AM187),IF(ISERROR(AN187),"","女"),"男")</f>
        <v/>
      </c>
      <c r="BB187" s="312"/>
      <c r="BC187" s="305"/>
      <c r="BD187" s="306"/>
      <c r="BE187" s="306"/>
      <c r="BF187" s="307"/>
      <c r="BG187" s="308" t="e">
        <f>IF(ISERROR($AM187),VLOOKUP($AP187,Entf,10,FALSE),VLOOKUP($AP187,Entm,11,FALSE))</f>
        <v>#N/A</v>
      </c>
      <c r="BH187" s="309"/>
      <c r="BI187" s="309"/>
      <c r="BJ187" s="309"/>
      <c r="BK187" s="310"/>
      <c r="BL187" s="308" t="e">
        <f>IF(ISERROR($AM187),VLOOKUP($AP187,Entf,13,FALSE),VLOOKUP($AP187,Entm,14,FALSE))</f>
        <v>#N/A</v>
      </c>
      <c r="BM187" s="309"/>
      <c r="BN187" s="309"/>
      <c r="BO187" s="309"/>
      <c r="BP187" s="310"/>
      <c r="BQ187" s="308" t="e">
        <f>IF(ISERROR($AM187),VLOOKUP($AP187,Entf,16,FALSE),VLOOKUP($AP187,Entm,17,FALSE))</f>
        <v>#N/A</v>
      </c>
      <c r="BR187" s="309"/>
      <c r="BS187" s="309"/>
      <c r="BT187" s="309"/>
      <c r="BU187" s="310"/>
      <c r="BV187" s="290" t="e">
        <f>IF(ISERROR($AM187),VLOOKUP($AP187,Entf,19,FALSE),VLOOKUP($AP187,Entm,20,FALSE))</f>
        <v>#N/A</v>
      </c>
      <c r="BW187" s="291"/>
      <c r="BX187" s="291"/>
      <c r="BY187" s="292"/>
      <c r="BZ187" s="290" t="e">
        <f>IF(ISERROR($AM187),VLOOKUP($AP187,Entf,22,FALSE),VLOOKUP($AP187,Entm,23,FALSE))</f>
        <v>#N/A</v>
      </c>
      <c r="CA187" s="291"/>
      <c r="CB187" s="291"/>
      <c r="CC187" s="292"/>
      <c r="CF187" s="86"/>
      <c r="CG187" s="86"/>
      <c r="CH187" s="86"/>
      <c r="CI187" s="86"/>
      <c r="CK187"/>
      <c r="CL187"/>
      <c r="CM187"/>
      <c r="CN187"/>
    </row>
    <row r="188" spans="7:92" ht="13.5" customHeight="1" x14ac:dyDescent="0.2">
      <c r="G188" s="58"/>
      <c r="H188" s="58"/>
      <c r="I188" s="60"/>
      <c r="J188" s="58"/>
      <c r="K188" s="58"/>
      <c r="L188" s="58"/>
      <c r="M188" s="61"/>
      <c r="N188" s="60"/>
      <c r="O188" s="62"/>
      <c r="P188" s="61"/>
      <c r="Q188" s="60"/>
      <c r="R188" s="62"/>
      <c r="S188" s="61"/>
      <c r="T188" s="60"/>
      <c r="U188" s="62"/>
      <c r="V188" s="61"/>
      <c r="W188" s="60"/>
      <c r="X188" s="62"/>
      <c r="Y188" s="61"/>
      <c r="Z188" s="60"/>
      <c r="AA188" s="62"/>
      <c r="AB188" s="60"/>
      <c r="AK188" s="59"/>
      <c r="AL188" s="58"/>
      <c r="AP188" s="313"/>
      <c r="AQ188" s="314"/>
      <c r="AR188" s="313"/>
      <c r="AS188" s="316"/>
      <c r="AT188" s="314"/>
      <c r="AU188" s="293" t="e">
        <f>IF(ISERROR($AM187),VLOOKUP($AP187,Entf,7,FALSE),VLOOKUP($AP187,Entm,8,FALSE))</f>
        <v>#N/A</v>
      </c>
      <c r="AV188" s="294"/>
      <c r="AW188" s="294"/>
      <c r="AX188" s="294"/>
      <c r="AY188" s="294"/>
      <c r="AZ188" s="295"/>
      <c r="BA188" s="313"/>
      <c r="BB188" s="314"/>
      <c r="BC188" s="296" t="e">
        <f>IF(ISERROR($AM187),VLOOKUP($AP187,Entf,9,FALSE),VLOOKUP($AP187,Entm,10,FALSE))</f>
        <v>#N/A</v>
      </c>
      <c r="BD188" s="297"/>
      <c r="BE188" s="297"/>
      <c r="BF188" s="298"/>
      <c r="BG188" s="299" t="e">
        <f>IF(ISERROR($AM187),VLOOKUP($AP187,Entf,12,FALSE),VLOOKUP($AP187,Entm,13,FALSE))</f>
        <v>#N/A</v>
      </c>
      <c r="BH188" s="300"/>
      <c r="BI188" s="300"/>
      <c r="BJ188" s="300"/>
      <c r="BK188" s="301"/>
      <c r="BL188" s="299" t="e">
        <f>IF(ISERROR($AM187),VLOOKUP($AP187,Entf,15,FALSE),VLOOKUP($AP187,Entm,16,FALSE))</f>
        <v>#N/A</v>
      </c>
      <c r="BM188" s="300"/>
      <c r="BN188" s="300"/>
      <c r="BO188" s="300"/>
      <c r="BP188" s="301"/>
      <c r="BQ188" s="299" t="e">
        <f>IF(ISERROR($AM187),VLOOKUP($AP187,Entf,18,FALSE),VLOOKUP($AP187,Entm,19,FALSE))</f>
        <v>#N/A</v>
      </c>
      <c r="BR188" s="300"/>
      <c r="BS188" s="300"/>
      <c r="BT188" s="300"/>
      <c r="BU188" s="301"/>
      <c r="BV188" s="302" t="e">
        <f>IF(ISERROR($AM187),VLOOKUP($AP187,Entf,21,FALSE),VLOOKUP($AP187,Entm,22,FALSE))</f>
        <v>#N/A</v>
      </c>
      <c r="BW188" s="303"/>
      <c r="BX188" s="303"/>
      <c r="BY188" s="304"/>
      <c r="BZ188" s="302" t="e">
        <f>IF(ISERROR($AM187),VLOOKUP($AP187,Entf,24,FALSE),VLOOKUP($AP187,Entm,25,FALSE))</f>
        <v>#N/A</v>
      </c>
      <c r="CA188" s="303"/>
      <c r="CB188" s="303"/>
      <c r="CC188" s="304"/>
      <c r="CF188" s="86"/>
      <c r="CG188" s="86"/>
      <c r="CH188" s="86"/>
      <c r="CI188" s="86"/>
      <c r="CK188"/>
      <c r="CL188"/>
      <c r="CM188"/>
      <c r="CN188"/>
    </row>
    <row r="189" spans="7:92" ht="13.5" customHeight="1" x14ac:dyDescent="0.2">
      <c r="G189" s="58"/>
      <c r="H189" s="58"/>
      <c r="I189" s="60"/>
      <c r="J189" s="58"/>
      <c r="K189" s="58"/>
      <c r="L189" s="58"/>
      <c r="M189" s="61"/>
      <c r="N189" s="60"/>
      <c r="O189" s="62"/>
      <c r="P189" s="61"/>
      <c r="Q189" s="60"/>
      <c r="R189" s="62"/>
      <c r="S189" s="61"/>
      <c r="T189" s="60"/>
      <c r="U189" s="62"/>
      <c r="V189" s="61"/>
      <c r="W189" s="60"/>
      <c r="X189" s="62"/>
      <c r="Y189" s="61"/>
      <c r="Z189" s="60"/>
      <c r="AA189" s="62"/>
      <c r="AB189" s="60"/>
      <c r="AK189" s="59"/>
      <c r="AL189" s="58"/>
      <c r="AM189" s="96" t="e">
        <f>VLOOKUP(1+AM187,$C$10:$C$97,1,FALSE)</f>
        <v>#N/A</v>
      </c>
      <c r="AN189" s="96" t="e">
        <f>IF(ISERROR(AM189),VLOOKUP(1+AN187,$D$10:$D$97,1,FALSE),0)</f>
        <v>#N/A</v>
      </c>
      <c r="AO189" s="96">
        <v>78</v>
      </c>
      <c r="AP189" s="311" t="e">
        <f>IF(ISERROR($AM189),VLOOKUP(AN189,Entf,3,FALSE),VLOOKUP(AM189,Entm,4,FALSE))</f>
        <v>#N/A</v>
      </c>
      <c r="AQ189" s="312"/>
      <c r="AR189" s="311" t="e">
        <f>IF(ISERROR($AM189),VLOOKUP($AP189,Entf,5,FALSE),VLOOKUP($AP189,Entm,6,FALSE))</f>
        <v>#N/A</v>
      </c>
      <c r="AS189" s="315"/>
      <c r="AT189" s="312"/>
      <c r="AU189" s="311" t="e">
        <f>IF(ISERROR($AM189),VLOOKUP($AP189,Entf,6,FALSE),VLOOKUP($AP189,Entm,7,FALSE))</f>
        <v>#N/A</v>
      </c>
      <c r="AV189" s="315"/>
      <c r="AW189" s="315"/>
      <c r="AX189" s="315"/>
      <c r="AY189" s="315"/>
      <c r="AZ189" s="312"/>
      <c r="BA189" s="311" t="str">
        <f>IF(ISERROR(AM189),IF(ISERROR(AN189),"","女"),"男")</f>
        <v/>
      </c>
      <c r="BB189" s="312"/>
      <c r="BC189" s="305"/>
      <c r="BD189" s="306"/>
      <c r="BE189" s="306"/>
      <c r="BF189" s="307"/>
      <c r="BG189" s="308" t="e">
        <f>IF(ISERROR($AM189),VLOOKUP($AP189,Entf,10,FALSE),VLOOKUP($AP189,Entm,11,FALSE))</f>
        <v>#N/A</v>
      </c>
      <c r="BH189" s="309"/>
      <c r="BI189" s="309"/>
      <c r="BJ189" s="309"/>
      <c r="BK189" s="310"/>
      <c r="BL189" s="308" t="e">
        <f>IF(ISERROR($AM189),VLOOKUP($AP189,Entf,13,FALSE),VLOOKUP($AP189,Entm,14,FALSE))</f>
        <v>#N/A</v>
      </c>
      <c r="BM189" s="309"/>
      <c r="BN189" s="309"/>
      <c r="BO189" s="309"/>
      <c r="BP189" s="310"/>
      <c r="BQ189" s="308" t="e">
        <f>IF(ISERROR($AM189),VLOOKUP($AP189,Entf,16,FALSE),VLOOKUP($AP189,Entm,17,FALSE))</f>
        <v>#N/A</v>
      </c>
      <c r="BR189" s="309"/>
      <c r="BS189" s="309"/>
      <c r="BT189" s="309"/>
      <c r="BU189" s="310"/>
      <c r="BV189" s="290" t="e">
        <f>IF(ISERROR($AM189),VLOOKUP($AP189,Entf,19,FALSE),VLOOKUP($AP189,Entm,20,FALSE))</f>
        <v>#N/A</v>
      </c>
      <c r="BW189" s="291"/>
      <c r="BX189" s="291"/>
      <c r="BY189" s="292"/>
      <c r="BZ189" s="290" t="e">
        <f>IF(ISERROR($AM189),VLOOKUP($AP189,Entf,22,FALSE),VLOOKUP($AP189,Entm,23,FALSE))</f>
        <v>#N/A</v>
      </c>
      <c r="CA189" s="291"/>
      <c r="CB189" s="291"/>
      <c r="CC189" s="292"/>
      <c r="CF189" s="86"/>
      <c r="CG189" s="86"/>
      <c r="CH189" s="86"/>
      <c r="CI189" s="86"/>
      <c r="CK189"/>
      <c r="CL189"/>
      <c r="CM189"/>
      <c r="CN189"/>
    </row>
    <row r="190" spans="7:92" ht="13.5" customHeight="1" x14ac:dyDescent="0.2">
      <c r="AK190" s="59"/>
      <c r="AL190" s="58"/>
      <c r="AP190" s="313"/>
      <c r="AQ190" s="314"/>
      <c r="AR190" s="313"/>
      <c r="AS190" s="316"/>
      <c r="AT190" s="314"/>
      <c r="AU190" s="293" t="e">
        <f>IF(ISERROR($AM189),VLOOKUP($AP189,Entf,7,FALSE),VLOOKUP($AP189,Entm,8,FALSE))</f>
        <v>#N/A</v>
      </c>
      <c r="AV190" s="294"/>
      <c r="AW190" s="294"/>
      <c r="AX190" s="294"/>
      <c r="AY190" s="294"/>
      <c r="AZ190" s="295"/>
      <c r="BA190" s="313"/>
      <c r="BB190" s="314"/>
      <c r="BC190" s="296" t="e">
        <f>IF(ISERROR($AM189),VLOOKUP($AP189,Entf,9,FALSE),VLOOKUP($AP189,Entm,10,FALSE))</f>
        <v>#N/A</v>
      </c>
      <c r="BD190" s="297"/>
      <c r="BE190" s="297"/>
      <c r="BF190" s="298"/>
      <c r="BG190" s="299" t="e">
        <f>IF(ISERROR($AM189),VLOOKUP($AP189,Entf,12,FALSE),VLOOKUP($AP189,Entm,13,FALSE))</f>
        <v>#N/A</v>
      </c>
      <c r="BH190" s="300"/>
      <c r="BI190" s="300"/>
      <c r="BJ190" s="300"/>
      <c r="BK190" s="301"/>
      <c r="BL190" s="299" t="e">
        <f>IF(ISERROR($AM189),VLOOKUP($AP189,Entf,15,FALSE),VLOOKUP($AP189,Entm,16,FALSE))</f>
        <v>#N/A</v>
      </c>
      <c r="BM190" s="300"/>
      <c r="BN190" s="300"/>
      <c r="BO190" s="300"/>
      <c r="BP190" s="301"/>
      <c r="BQ190" s="299" t="e">
        <f>IF(ISERROR($AM189),VLOOKUP($AP189,Entf,18,FALSE),VLOOKUP($AP189,Entm,19,FALSE))</f>
        <v>#N/A</v>
      </c>
      <c r="BR190" s="300"/>
      <c r="BS190" s="300"/>
      <c r="BT190" s="300"/>
      <c r="BU190" s="301"/>
      <c r="BV190" s="302" t="e">
        <f>IF(ISERROR($AM189),VLOOKUP($AP189,Entf,21,FALSE),VLOOKUP($AP189,Entm,22,FALSE))</f>
        <v>#N/A</v>
      </c>
      <c r="BW190" s="303"/>
      <c r="BX190" s="303"/>
      <c r="BY190" s="304"/>
      <c r="BZ190" s="302" t="e">
        <f>IF(ISERROR($AM189),VLOOKUP($AP189,Entf,24,FALSE),VLOOKUP($AP189,Entm,25,FALSE))</f>
        <v>#N/A</v>
      </c>
      <c r="CA190" s="303"/>
      <c r="CB190" s="303"/>
      <c r="CC190" s="304"/>
      <c r="CF190" s="86"/>
      <c r="CG190" s="86"/>
      <c r="CH190" s="86"/>
      <c r="CI190" s="86"/>
      <c r="CK190"/>
      <c r="CL190"/>
      <c r="CM190"/>
      <c r="CN190"/>
    </row>
    <row r="191" spans="7:92" ht="13.5" customHeight="1" x14ac:dyDescent="0.2">
      <c r="AK191" s="59"/>
      <c r="AL191" s="58"/>
      <c r="AM191" s="96" t="e">
        <f>VLOOKUP(1+AM189,$C$10:$C$97,1,FALSE)</f>
        <v>#N/A</v>
      </c>
      <c r="AN191" s="96" t="e">
        <f>IF(ISERROR(AM191),VLOOKUP(1+AN189,$D$10:$D$97,1,FALSE),0)</f>
        <v>#N/A</v>
      </c>
      <c r="AO191" s="96">
        <v>79</v>
      </c>
      <c r="AP191" s="311" t="e">
        <f>IF(ISERROR($AM191),VLOOKUP(AN191,Entf,3,FALSE),VLOOKUP(AM191,Entm,4,FALSE))</f>
        <v>#N/A</v>
      </c>
      <c r="AQ191" s="312"/>
      <c r="AR191" s="311" t="e">
        <f>IF(ISERROR($AM191),VLOOKUP($AP191,Entf,5,FALSE),VLOOKUP($AP191,Entm,6,FALSE))</f>
        <v>#N/A</v>
      </c>
      <c r="AS191" s="315"/>
      <c r="AT191" s="312"/>
      <c r="AU191" s="311" t="e">
        <f>IF(ISERROR($AM191),VLOOKUP($AP191,Entf,6,FALSE),VLOOKUP($AP191,Entm,7,FALSE))</f>
        <v>#N/A</v>
      </c>
      <c r="AV191" s="315"/>
      <c r="AW191" s="315"/>
      <c r="AX191" s="315"/>
      <c r="AY191" s="315"/>
      <c r="AZ191" s="312"/>
      <c r="BA191" s="311" t="str">
        <f>IF(ISERROR(AM191),IF(ISERROR(AN191),"","女"),"男")</f>
        <v/>
      </c>
      <c r="BB191" s="312"/>
      <c r="BC191" s="305"/>
      <c r="BD191" s="306"/>
      <c r="BE191" s="306"/>
      <c r="BF191" s="307"/>
      <c r="BG191" s="308" t="e">
        <f>IF(ISERROR($AM191),VLOOKUP($AP191,Entf,10,FALSE),VLOOKUP($AP191,Entm,11,FALSE))</f>
        <v>#N/A</v>
      </c>
      <c r="BH191" s="309"/>
      <c r="BI191" s="309"/>
      <c r="BJ191" s="309"/>
      <c r="BK191" s="310"/>
      <c r="BL191" s="308" t="e">
        <f>IF(ISERROR($AM191),VLOOKUP($AP191,Entf,13,FALSE),VLOOKUP($AP191,Entm,14,FALSE))</f>
        <v>#N/A</v>
      </c>
      <c r="BM191" s="309"/>
      <c r="BN191" s="309"/>
      <c r="BO191" s="309"/>
      <c r="BP191" s="310"/>
      <c r="BQ191" s="308" t="e">
        <f>IF(ISERROR($AM191),VLOOKUP($AP191,Entf,16,FALSE),VLOOKUP($AP191,Entm,17,FALSE))</f>
        <v>#N/A</v>
      </c>
      <c r="BR191" s="309"/>
      <c r="BS191" s="309"/>
      <c r="BT191" s="309"/>
      <c r="BU191" s="310"/>
      <c r="BV191" s="290" t="e">
        <f>IF(ISERROR($AM191),VLOOKUP($AP191,Entf,19,FALSE),VLOOKUP($AP191,Entm,20,FALSE))</f>
        <v>#N/A</v>
      </c>
      <c r="BW191" s="291"/>
      <c r="BX191" s="291"/>
      <c r="BY191" s="292"/>
      <c r="BZ191" s="290" t="e">
        <f>IF(ISERROR($AM191),VLOOKUP($AP191,Entf,22,FALSE),VLOOKUP($AP191,Entm,23,FALSE))</f>
        <v>#N/A</v>
      </c>
      <c r="CA191" s="291"/>
      <c r="CB191" s="291"/>
      <c r="CC191" s="292"/>
      <c r="CF191" s="86"/>
      <c r="CG191" s="86"/>
      <c r="CH191" s="86"/>
      <c r="CI191" s="86"/>
      <c r="CK191"/>
      <c r="CL191"/>
      <c r="CM191"/>
      <c r="CN191"/>
    </row>
    <row r="192" spans="7:92" ht="13.5" customHeight="1" x14ac:dyDescent="0.2">
      <c r="AK192" s="59"/>
      <c r="AL192" s="58"/>
      <c r="AP192" s="313"/>
      <c r="AQ192" s="314"/>
      <c r="AR192" s="313"/>
      <c r="AS192" s="316"/>
      <c r="AT192" s="314"/>
      <c r="AU192" s="293" t="e">
        <f>IF(ISERROR($AM191),VLOOKUP($AP191,Entf,7,FALSE),VLOOKUP($AP191,Entm,8,FALSE))</f>
        <v>#N/A</v>
      </c>
      <c r="AV192" s="294"/>
      <c r="AW192" s="294"/>
      <c r="AX192" s="294"/>
      <c r="AY192" s="294"/>
      <c r="AZ192" s="295"/>
      <c r="BA192" s="313"/>
      <c r="BB192" s="314"/>
      <c r="BC192" s="296" t="e">
        <f>IF(ISERROR($AM191),VLOOKUP($AP191,Entf,9,FALSE),VLOOKUP($AP191,Entm,10,FALSE))</f>
        <v>#N/A</v>
      </c>
      <c r="BD192" s="297"/>
      <c r="BE192" s="297"/>
      <c r="BF192" s="298"/>
      <c r="BG192" s="299" t="e">
        <f>IF(ISERROR($AM191),VLOOKUP($AP191,Entf,12,FALSE),VLOOKUP($AP191,Entm,13,FALSE))</f>
        <v>#N/A</v>
      </c>
      <c r="BH192" s="300"/>
      <c r="BI192" s="300"/>
      <c r="BJ192" s="300"/>
      <c r="BK192" s="301"/>
      <c r="BL192" s="299" t="e">
        <f>IF(ISERROR($AM191),VLOOKUP($AP191,Entf,15,FALSE),VLOOKUP($AP191,Entm,16,FALSE))</f>
        <v>#N/A</v>
      </c>
      <c r="BM192" s="300"/>
      <c r="BN192" s="300"/>
      <c r="BO192" s="300"/>
      <c r="BP192" s="301"/>
      <c r="BQ192" s="299" t="e">
        <f>IF(ISERROR($AM191),VLOOKUP($AP191,Entf,18,FALSE),VLOOKUP($AP191,Entm,19,FALSE))</f>
        <v>#N/A</v>
      </c>
      <c r="BR192" s="300"/>
      <c r="BS192" s="300"/>
      <c r="BT192" s="300"/>
      <c r="BU192" s="301"/>
      <c r="BV192" s="302" t="e">
        <f>IF(ISERROR($AM191),VLOOKUP($AP191,Entf,21,FALSE),VLOOKUP($AP191,Entm,22,FALSE))</f>
        <v>#N/A</v>
      </c>
      <c r="BW192" s="303"/>
      <c r="BX192" s="303"/>
      <c r="BY192" s="304"/>
      <c r="BZ192" s="302" t="e">
        <f>IF(ISERROR($AM191),VLOOKUP($AP191,Entf,24,FALSE),VLOOKUP($AP191,Entm,25,FALSE))</f>
        <v>#N/A</v>
      </c>
      <c r="CA192" s="303"/>
      <c r="CB192" s="303"/>
      <c r="CC192" s="304"/>
      <c r="CF192" s="86"/>
      <c r="CG192" s="86"/>
      <c r="CH192" s="86"/>
      <c r="CI192" s="86"/>
      <c r="CK192"/>
      <c r="CL192"/>
      <c r="CM192"/>
      <c r="CN192"/>
    </row>
    <row r="193" spans="37:92" ht="13.5" customHeight="1" x14ac:dyDescent="0.2">
      <c r="AK193" s="59"/>
      <c r="AL193" s="58"/>
      <c r="AM193" s="96" t="e">
        <f>VLOOKUP(1+AM191,$C$10:$C$97,1,FALSE)</f>
        <v>#N/A</v>
      </c>
      <c r="AN193" s="96" t="e">
        <f>IF(ISERROR(AM193),VLOOKUP(1+AN191,$D$10:$D$97,1,FALSE),0)</f>
        <v>#N/A</v>
      </c>
      <c r="AO193" s="96">
        <v>80</v>
      </c>
      <c r="AP193" s="311" t="e">
        <f>IF(ISERROR($AM193),VLOOKUP(AN193,Entf,3,FALSE),VLOOKUP(AM193,Entm,4,FALSE))</f>
        <v>#N/A</v>
      </c>
      <c r="AQ193" s="312"/>
      <c r="AR193" s="311" t="e">
        <f>IF(ISERROR($AM193),VLOOKUP($AP193,Entf,5,FALSE),VLOOKUP($AP193,Entm,6,FALSE))</f>
        <v>#N/A</v>
      </c>
      <c r="AS193" s="315"/>
      <c r="AT193" s="312"/>
      <c r="AU193" s="311" t="e">
        <f>IF(ISERROR($AM193),VLOOKUP($AP193,Entf,6,FALSE),VLOOKUP($AP193,Entm,7,FALSE))</f>
        <v>#N/A</v>
      </c>
      <c r="AV193" s="315"/>
      <c r="AW193" s="315"/>
      <c r="AX193" s="315"/>
      <c r="AY193" s="315"/>
      <c r="AZ193" s="312"/>
      <c r="BA193" s="311" t="str">
        <f>IF(ISERROR(AM193),IF(ISERROR(AN193),"","女"),"男")</f>
        <v/>
      </c>
      <c r="BB193" s="312"/>
      <c r="BC193" s="305"/>
      <c r="BD193" s="306"/>
      <c r="BE193" s="306"/>
      <c r="BF193" s="307"/>
      <c r="BG193" s="308" t="e">
        <f>IF(ISERROR($AM193),VLOOKUP($AP193,Entf,10,FALSE),VLOOKUP($AP193,Entm,11,FALSE))</f>
        <v>#N/A</v>
      </c>
      <c r="BH193" s="309"/>
      <c r="BI193" s="309"/>
      <c r="BJ193" s="309"/>
      <c r="BK193" s="310"/>
      <c r="BL193" s="308" t="e">
        <f>IF(ISERROR($AM193),VLOOKUP($AP193,Entf,13,FALSE),VLOOKUP($AP193,Entm,14,FALSE))</f>
        <v>#N/A</v>
      </c>
      <c r="BM193" s="309"/>
      <c r="BN193" s="309"/>
      <c r="BO193" s="309"/>
      <c r="BP193" s="310"/>
      <c r="BQ193" s="308" t="e">
        <f>IF(ISERROR($AM193),VLOOKUP($AP193,Entf,16,FALSE),VLOOKUP($AP193,Entm,17,FALSE))</f>
        <v>#N/A</v>
      </c>
      <c r="BR193" s="309"/>
      <c r="BS193" s="309"/>
      <c r="BT193" s="309"/>
      <c r="BU193" s="310"/>
      <c r="BV193" s="290" t="e">
        <f>IF(ISERROR($AM193),VLOOKUP($AP193,Entf,19,FALSE),VLOOKUP($AP193,Entm,20,FALSE))</f>
        <v>#N/A</v>
      </c>
      <c r="BW193" s="291"/>
      <c r="BX193" s="291"/>
      <c r="BY193" s="292"/>
      <c r="BZ193" s="290" t="e">
        <f>IF(ISERROR($AM193),VLOOKUP($AP193,Entf,22,FALSE),VLOOKUP($AP193,Entm,23,FALSE))</f>
        <v>#N/A</v>
      </c>
      <c r="CA193" s="291"/>
      <c r="CB193" s="291"/>
      <c r="CC193" s="292"/>
      <c r="CF193" s="86"/>
      <c r="CG193" s="86"/>
      <c r="CH193" s="86"/>
      <c r="CI193" s="86"/>
      <c r="CK193"/>
      <c r="CL193"/>
      <c r="CM193"/>
      <c r="CN193"/>
    </row>
    <row r="194" spans="37:92" ht="13.5" customHeight="1" x14ac:dyDescent="0.2">
      <c r="AK194" s="59"/>
      <c r="AL194" s="58"/>
      <c r="AP194" s="313"/>
      <c r="AQ194" s="314"/>
      <c r="AR194" s="313"/>
      <c r="AS194" s="316"/>
      <c r="AT194" s="314"/>
      <c r="AU194" s="293" t="e">
        <f>IF(ISERROR($AM193),VLOOKUP($AP193,Entf,7,FALSE),VLOOKUP($AP193,Entm,8,FALSE))</f>
        <v>#N/A</v>
      </c>
      <c r="AV194" s="294"/>
      <c r="AW194" s="294"/>
      <c r="AX194" s="294"/>
      <c r="AY194" s="294"/>
      <c r="AZ194" s="295"/>
      <c r="BA194" s="313"/>
      <c r="BB194" s="314"/>
      <c r="BC194" s="296" t="e">
        <f>IF(ISERROR($AM193),VLOOKUP($AP193,Entf,9,FALSE),VLOOKUP($AP193,Entm,10,FALSE))</f>
        <v>#N/A</v>
      </c>
      <c r="BD194" s="297"/>
      <c r="BE194" s="297"/>
      <c r="BF194" s="298"/>
      <c r="BG194" s="299" t="e">
        <f>IF(ISERROR($AM193),VLOOKUP($AP193,Entf,12,FALSE),VLOOKUP($AP193,Entm,13,FALSE))</f>
        <v>#N/A</v>
      </c>
      <c r="BH194" s="300"/>
      <c r="BI194" s="300"/>
      <c r="BJ194" s="300"/>
      <c r="BK194" s="301"/>
      <c r="BL194" s="299" t="e">
        <f>IF(ISERROR($AM193),VLOOKUP($AP193,Entf,15,FALSE),VLOOKUP($AP193,Entm,16,FALSE))</f>
        <v>#N/A</v>
      </c>
      <c r="BM194" s="300"/>
      <c r="BN194" s="300"/>
      <c r="BO194" s="300"/>
      <c r="BP194" s="301"/>
      <c r="BQ194" s="299" t="e">
        <f>IF(ISERROR($AM193),VLOOKUP($AP193,Entf,18,FALSE),VLOOKUP($AP193,Entm,19,FALSE))</f>
        <v>#N/A</v>
      </c>
      <c r="BR194" s="300"/>
      <c r="BS194" s="300"/>
      <c r="BT194" s="300"/>
      <c r="BU194" s="301"/>
      <c r="BV194" s="302" t="e">
        <f>IF(ISERROR($AM193),VLOOKUP($AP193,Entf,21,FALSE),VLOOKUP($AP193,Entm,22,FALSE))</f>
        <v>#N/A</v>
      </c>
      <c r="BW194" s="303"/>
      <c r="BX194" s="303"/>
      <c r="BY194" s="304"/>
      <c r="BZ194" s="302" t="e">
        <f>IF(ISERROR($AM193),VLOOKUP($AP193,Entf,24,FALSE),VLOOKUP($AP193,Entm,25,FALSE))</f>
        <v>#N/A</v>
      </c>
      <c r="CA194" s="303"/>
      <c r="CB194" s="303"/>
      <c r="CC194" s="304"/>
      <c r="CF194" s="86"/>
      <c r="CG194" s="86"/>
      <c r="CH194" s="86"/>
      <c r="CI194" s="86"/>
      <c r="CK194"/>
      <c r="CL194"/>
      <c r="CM194"/>
      <c r="CN194"/>
    </row>
    <row r="195" spans="37:92" ht="13.5" customHeight="1" x14ac:dyDescent="0.2">
      <c r="AK195" s="59"/>
      <c r="AL195" s="58"/>
      <c r="AM195" s="96" t="e">
        <f>VLOOKUP(1+AM193,$C$10:$C$97,1,FALSE)</f>
        <v>#N/A</v>
      </c>
      <c r="AN195" s="96" t="e">
        <f>IF(ISERROR(AM195),VLOOKUP(1+AN193,$D$10:$D$97,1,FALSE),0)</f>
        <v>#N/A</v>
      </c>
      <c r="AO195" s="96">
        <v>81</v>
      </c>
      <c r="AP195" s="311" t="e">
        <f>IF(ISERROR($AM195),VLOOKUP(AN195,Entf,3,FALSE),VLOOKUP(AM195,Entm,4,FALSE))</f>
        <v>#N/A</v>
      </c>
      <c r="AQ195" s="312"/>
      <c r="AR195" s="311" t="e">
        <f>IF(ISERROR($AM195),VLOOKUP($AP195,Entf,5,FALSE),VLOOKUP($AP195,Entm,6,FALSE))</f>
        <v>#N/A</v>
      </c>
      <c r="AS195" s="315"/>
      <c r="AT195" s="312"/>
      <c r="AU195" s="311" t="e">
        <f>IF(ISERROR($AM195),VLOOKUP($AP195,Entf,6,FALSE),VLOOKUP($AP195,Entm,7,FALSE))</f>
        <v>#N/A</v>
      </c>
      <c r="AV195" s="315"/>
      <c r="AW195" s="315"/>
      <c r="AX195" s="315"/>
      <c r="AY195" s="315"/>
      <c r="AZ195" s="312"/>
      <c r="BA195" s="311" t="str">
        <f>IF(ISERROR(AM195),IF(ISERROR(AN195),"","女"),"男")</f>
        <v/>
      </c>
      <c r="BB195" s="312"/>
      <c r="BC195" s="305"/>
      <c r="BD195" s="306"/>
      <c r="BE195" s="306"/>
      <c r="BF195" s="307"/>
      <c r="BG195" s="308" t="e">
        <f>IF(ISERROR($AM195),VLOOKUP($AP195,Entf,10,FALSE),VLOOKUP($AP195,Entm,11,FALSE))</f>
        <v>#N/A</v>
      </c>
      <c r="BH195" s="309"/>
      <c r="BI195" s="309"/>
      <c r="BJ195" s="309"/>
      <c r="BK195" s="310"/>
      <c r="BL195" s="308" t="e">
        <f>IF(ISERROR($AM195),VLOOKUP($AP195,Entf,13,FALSE),VLOOKUP($AP195,Entm,14,FALSE))</f>
        <v>#N/A</v>
      </c>
      <c r="BM195" s="309"/>
      <c r="BN195" s="309"/>
      <c r="BO195" s="309"/>
      <c r="BP195" s="310"/>
      <c r="BQ195" s="308" t="e">
        <f>IF(ISERROR($AM195),VLOOKUP($AP195,Entf,16,FALSE),VLOOKUP($AP195,Entm,17,FALSE))</f>
        <v>#N/A</v>
      </c>
      <c r="BR195" s="309"/>
      <c r="BS195" s="309"/>
      <c r="BT195" s="309"/>
      <c r="BU195" s="310"/>
      <c r="BV195" s="290" t="e">
        <f>IF(ISERROR($AM195),VLOOKUP($AP195,Entf,19,FALSE),VLOOKUP($AP195,Entm,20,FALSE))</f>
        <v>#N/A</v>
      </c>
      <c r="BW195" s="291"/>
      <c r="BX195" s="291"/>
      <c r="BY195" s="292"/>
      <c r="BZ195" s="290" t="e">
        <f>IF(ISERROR($AM195),VLOOKUP($AP195,Entf,22,FALSE),VLOOKUP($AP195,Entm,23,FALSE))</f>
        <v>#N/A</v>
      </c>
      <c r="CA195" s="291"/>
      <c r="CB195" s="291"/>
      <c r="CC195" s="292"/>
      <c r="CF195" s="86"/>
      <c r="CG195" s="86"/>
      <c r="CH195" s="86"/>
      <c r="CI195" s="86"/>
      <c r="CK195"/>
      <c r="CL195"/>
      <c r="CM195"/>
      <c r="CN195"/>
    </row>
    <row r="196" spans="37:92" ht="13.5" customHeight="1" x14ac:dyDescent="0.2">
      <c r="AK196" s="59"/>
      <c r="AL196" s="58"/>
      <c r="AP196" s="313"/>
      <c r="AQ196" s="314"/>
      <c r="AR196" s="313"/>
      <c r="AS196" s="316"/>
      <c r="AT196" s="314"/>
      <c r="AU196" s="293" t="e">
        <f>IF(ISERROR($AM195),VLOOKUP($AP195,Entf,7,FALSE),VLOOKUP($AP195,Entm,8,FALSE))</f>
        <v>#N/A</v>
      </c>
      <c r="AV196" s="294"/>
      <c r="AW196" s="294"/>
      <c r="AX196" s="294"/>
      <c r="AY196" s="294"/>
      <c r="AZ196" s="295"/>
      <c r="BA196" s="313"/>
      <c r="BB196" s="314"/>
      <c r="BC196" s="296" t="e">
        <f>IF(ISERROR($AM195),VLOOKUP($AP195,Entf,9,FALSE),VLOOKUP($AP195,Entm,10,FALSE))</f>
        <v>#N/A</v>
      </c>
      <c r="BD196" s="297"/>
      <c r="BE196" s="297"/>
      <c r="BF196" s="298"/>
      <c r="BG196" s="299" t="e">
        <f>IF(ISERROR($AM195),VLOOKUP($AP195,Entf,12,FALSE),VLOOKUP($AP195,Entm,13,FALSE))</f>
        <v>#N/A</v>
      </c>
      <c r="BH196" s="300"/>
      <c r="BI196" s="300"/>
      <c r="BJ196" s="300"/>
      <c r="BK196" s="301"/>
      <c r="BL196" s="299" t="e">
        <f>IF(ISERROR($AM195),VLOOKUP($AP195,Entf,15,FALSE),VLOOKUP($AP195,Entm,16,FALSE))</f>
        <v>#N/A</v>
      </c>
      <c r="BM196" s="300"/>
      <c r="BN196" s="300"/>
      <c r="BO196" s="300"/>
      <c r="BP196" s="301"/>
      <c r="BQ196" s="299" t="e">
        <f>IF(ISERROR($AM195),VLOOKUP($AP195,Entf,18,FALSE),VLOOKUP($AP195,Entm,19,FALSE))</f>
        <v>#N/A</v>
      </c>
      <c r="BR196" s="300"/>
      <c r="BS196" s="300"/>
      <c r="BT196" s="300"/>
      <c r="BU196" s="301"/>
      <c r="BV196" s="302" t="e">
        <f>IF(ISERROR($AM195),VLOOKUP($AP195,Entf,21,FALSE),VLOOKUP($AP195,Entm,22,FALSE))</f>
        <v>#N/A</v>
      </c>
      <c r="BW196" s="303"/>
      <c r="BX196" s="303"/>
      <c r="BY196" s="304"/>
      <c r="BZ196" s="302" t="e">
        <f>IF(ISERROR($AM195),VLOOKUP($AP195,Entf,24,FALSE),VLOOKUP($AP195,Entm,25,FALSE))</f>
        <v>#N/A</v>
      </c>
      <c r="CA196" s="303"/>
      <c r="CB196" s="303"/>
      <c r="CC196" s="304"/>
      <c r="CF196" s="86"/>
      <c r="CG196" s="86"/>
      <c r="CH196" s="86"/>
      <c r="CI196" s="86"/>
      <c r="CK196"/>
      <c r="CL196"/>
      <c r="CM196"/>
      <c r="CN196"/>
    </row>
    <row r="197" spans="37:92" ht="13.5" customHeight="1" x14ac:dyDescent="0.2">
      <c r="AK197" s="59"/>
      <c r="AL197" s="58"/>
      <c r="AM197" s="96" t="e">
        <f>VLOOKUP(1+AM195,$C$10:$C$97,1,FALSE)</f>
        <v>#N/A</v>
      </c>
      <c r="AN197" s="96" t="e">
        <f>IF(ISERROR(AM197),VLOOKUP(1+AN195,$D$10:$D$97,1,FALSE),0)</f>
        <v>#N/A</v>
      </c>
      <c r="AO197" s="96">
        <v>82</v>
      </c>
      <c r="AP197" s="311" t="e">
        <f>IF(ISERROR($AM197),VLOOKUP(AN197,Entf,3,FALSE),VLOOKUP(AM197,Entm,4,FALSE))</f>
        <v>#N/A</v>
      </c>
      <c r="AQ197" s="312"/>
      <c r="AR197" s="311" t="e">
        <f>IF(ISERROR($AM197),VLOOKUP($AP197,Entf,5,FALSE),VLOOKUP($AP197,Entm,6,FALSE))</f>
        <v>#N/A</v>
      </c>
      <c r="AS197" s="315"/>
      <c r="AT197" s="312"/>
      <c r="AU197" s="311" t="e">
        <f>IF(ISERROR($AM197),VLOOKUP($AP197,Entf,6,FALSE),VLOOKUP($AP197,Entm,7,FALSE))</f>
        <v>#N/A</v>
      </c>
      <c r="AV197" s="315"/>
      <c r="AW197" s="315"/>
      <c r="AX197" s="315"/>
      <c r="AY197" s="315"/>
      <c r="AZ197" s="312"/>
      <c r="BA197" s="311" t="str">
        <f>IF(ISERROR(AM197),IF(ISERROR(AN197),"","女"),"男")</f>
        <v/>
      </c>
      <c r="BB197" s="312"/>
      <c r="BC197" s="305"/>
      <c r="BD197" s="306"/>
      <c r="BE197" s="306"/>
      <c r="BF197" s="307"/>
      <c r="BG197" s="308" t="e">
        <f>IF(ISERROR($AM197),VLOOKUP($AP197,Entf,10,FALSE),VLOOKUP($AP197,Entm,11,FALSE))</f>
        <v>#N/A</v>
      </c>
      <c r="BH197" s="309"/>
      <c r="BI197" s="309"/>
      <c r="BJ197" s="309"/>
      <c r="BK197" s="310"/>
      <c r="BL197" s="308" t="e">
        <f>IF(ISERROR($AM197),VLOOKUP($AP197,Entf,13,FALSE),VLOOKUP($AP197,Entm,14,FALSE))</f>
        <v>#N/A</v>
      </c>
      <c r="BM197" s="309"/>
      <c r="BN197" s="309"/>
      <c r="BO197" s="309"/>
      <c r="BP197" s="310"/>
      <c r="BQ197" s="308" t="e">
        <f>IF(ISERROR($AM197),VLOOKUP($AP197,Entf,16,FALSE),VLOOKUP($AP197,Entm,17,FALSE))</f>
        <v>#N/A</v>
      </c>
      <c r="BR197" s="309"/>
      <c r="BS197" s="309"/>
      <c r="BT197" s="309"/>
      <c r="BU197" s="310"/>
      <c r="BV197" s="290" t="e">
        <f>IF(ISERROR($AM197),VLOOKUP($AP197,Entf,19,FALSE),VLOOKUP($AP197,Entm,20,FALSE))</f>
        <v>#N/A</v>
      </c>
      <c r="BW197" s="291"/>
      <c r="BX197" s="291"/>
      <c r="BY197" s="292"/>
      <c r="BZ197" s="290" t="e">
        <f>IF(ISERROR($AM197),VLOOKUP($AP197,Entf,22,FALSE),VLOOKUP($AP197,Entm,23,FALSE))</f>
        <v>#N/A</v>
      </c>
      <c r="CA197" s="291"/>
      <c r="CB197" s="291"/>
      <c r="CC197" s="292"/>
      <c r="CF197" s="86"/>
      <c r="CG197" s="86"/>
      <c r="CH197" s="86"/>
      <c r="CI197" s="86"/>
      <c r="CK197"/>
      <c r="CL197"/>
      <c r="CM197"/>
      <c r="CN197"/>
    </row>
    <row r="198" spans="37:92" ht="13.5" customHeight="1" x14ac:dyDescent="0.2">
      <c r="AK198" s="59"/>
      <c r="AL198" s="58"/>
      <c r="AP198" s="313"/>
      <c r="AQ198" s="314"/>
      <c r="AR198" s="313"/>
      <c r="AS198" s="316"/>
      <c r="AT198" s="314"/>
      <c r="AU198" s="293" t="e">
        <f>IF(ISERROR($AM197),VLOOKUP($AP197,Entf,7,FALSE),VLOOKUP($AP197,Entm,8,FALSE))</f>
        <v>#N/A</v>
      </c>
      <c r="AV198" s="294"/>
      <c r="AW198" s="294"/>
      <c r="AX198" s="294"/>
      <c r="AY198" s="294"/>
      <c r="AZ198" s="295"/>
      <c r="BA198" s="313"/>
      <c r="BB198" s="314"/>
      <c r="BC198" s="296" t="e">
        <f>IF(ISERROR($AM197),VLOOKUP($AP197,Entf,9,FALSE),VLOOKUP($AP197,Entm,10,FALSE))</f>
        <v>#N/A</v>
      </c>
      <c r="BD198" s="297"/>
      <c r="BE198" s="297"/>
      <c r="BF198" s="298"/>
      <c r="BG198" s="299" t="e">
        <f>IF(ISERROR($AM197),VLOOKUP($AP197,Entf,12,FALSE),VLOOKUP($AP197,Entm,13,FALSE))</f>
        <v>#N/A</v>
      </c>
      <c r="BH198" s="300"/>
      <c r="BI198" s="300"/>
      <c r="BJ198" s="300"/>
      <c r="BK198" s="301"/>
      <c r="BL198" s="299" t="e">
        <f>IF(ISERROR($AM197),VLOOKUP($AP197,Entf,15,FALSE),VLOOKUP($AP197,Entm,16,FALSE))</f>
        <v>#N/A</v>
      </c>
      <c r="BM198" s="300"/>
      <c r="BN198" s="300"/>
      <c r="BO198" s="300"/>
      <c r="BP198" s="301"/>
      <c r="BQ198" s="299" t="e">
        <f>IF(ISERROR($AM197),VLOOKUP($AP197,Entf,18,FALSE),VLOOKUP($AP197,Entm,19,FALSE))</f>
        <v>#N/A</v>
      </c>
      <c r="BR198" s="300"/>
      <c r="BS198" s="300"/>
      <c r="BT198" s="300"/>
      <c r="BU198" s="301"/>
      <c r="BV198" s="302" t="e">
        <f>IF(ISERROR($AM197),VLOOKUP($AP197,Entf,21,FALSE),VLOOKUP($AP197,Entm,22,FALSE))</f>
        <v>#N/A</v>
      </c>
      <c r="BW198" s="303"/>
      <c r="BX198" s="303"/>
      <c r="BY198" s="304"/>
      <c r="BZ198" s="302" t="e">
        <f>IF(ISERROR($AM197),VLOOKUP($AP197,Entf,24,FALSE),VLOOKUP($AP197,Entm,25,FALSE))</f>
        <v>#N/A</v>
      </c>
      <c r="CA198" s="303"/>
      <c r="CB198" s="303"/>
      <c r="CC198" s="304"/>
      <c r="CF198" s="86"/>
      <c r="CG198" s="86"/>
      <c r="CH198" s="86"/>
      <c r="CI198" s="86"/>
      <c r="CK198"/>
      <c r="CL198"/>
      <c r="CM198"/>
      <c r="CN198"/>
    </row>
    <row r="199" spans="37:92" ht="13.5" customHeight="1" x14ac:dyDescent="0.2">
      <c r="AK199" s="59"/>
      <c r="AL199" s="58"/>
      <c r="AM199" s="96" t="e">
        <f>VLOOKUP(1+AM197,$C$10:$C$97,1,FALSE)</f>
        <v>#N/A</v>
      </c>
      <c r="AN199" s="96" t="e">
        <f>IF(ISERROR(AM199),VLOOKUP(1+AN197,$D$10:$D$97,1,FALSE),0)</f>
        <v>#N/A</v>
      </c>
      <c r="AO199" s="96">
        <v>83</v>
      </c>
      <c r="AP199" s="311" t="e">
        <f>IF(ISERROR($AM199),VLOOKUP(AN199,Entf,3,FALSE),VLOOKUP(AM199,Entm,4,FALSE))</f>
        <v>#N/A</v>
      </c>
      <c r="AQ199" s="312"/>
      <c r="AR199" s="311" t="e">
        <f>IF(ISERROR($AM199),VLOOKUP($AP199,Entf,5,FALSE),VLOOKUP($AP199,Entm,6,FALSE))</f>
        <v>#N/A</v>
      </c>
      <c r="AS199" s="315"/>
      <c r="AT199" s="312"/>
      <c r="AU199" s="311" t="e">
        <f>IF(ISERROR($AM199),VLOOKUP($AP199,Entf,6,FALSE),VLOOKUP($AP199,Entm,7,FALSE))</f>
        <v>#N/A</v>
      </c>
      <c r="AV199" s="315"/>
      <c r="AW199" s="315"/>
      <c r="AX199" s="315"/>
      <c r="AY199" s="315"/>
      <c r="AZ199" s="312"/>
      <c r="BA199" s="311" t="str">
        <f>IF(ISERROR(AM199),IF(ISERROR(AN199),"","女"),"男")</f>
        <v/>
      </c>
      <c r="BB199" s="312"/>
      <c r="BC199" s="305"/>
      <c r="BD199" s="306"/>
      <c r="BE199" s="306"/>
      <c r="BF199" s="307"/>
      <c r="BG199" s="308" t="e">
        <f>IF(ISERROR($AM199),VLOOKUP($AP199,Entf,10,FALSE),VLOOKUP($AP199,Entm,11,FALSE))</f>
        <v>#N/A</v>
      </c>
      <c r="BH199" s="309"/>
      <c r="BI199" s="309"/>
      <c r="BJ199" s="309"/>
      <c r="BK199" s="310"/>
      <c r="BL199" s="308" t="e">
        <f>IF(ISERROR($AM199),VLOOKUP($AP199,Entf,13,FALSE),VLOOKUP($AP199,Entm,14,FALSE))</f>
        <v>#N/A</v>
      </c>
      <c r="BM199" s="309"/>
      <c r="BN199" s="309"/>
      <c r="BO199" s="309"/>
      <c r="BP199" s="310"/>
      <c r="BQ199" s="308" t="e">
        <f>IF(ISERROR($AM199),VLOOKUP($AP199,Entf,16,FALSE),VLOOKUP($AP199,Entm,17,FALSE))</f>
        <v>#N/A</v>
      </c>
      <c r="BR199" s="309"/>
      <c r="BS199" s="309"/>
      <c r="BT199" s="309"/>
      <c r="BU199" s="310"/>
      <c r="BV199" s="290" t="e">
        <f>IF(ISERROR($AM199),VLOOKUP($AP199,Entf,19,FALSE),VLOOKUP($AP199,Entm,20,FALSE))</f>
        <v>#N/A</v>
      </c>
      <c r="BW199" s="291"/>
      <c r="BX199" s="291"/>
      <c r="BY199" s="292"/>
      <c r="BZ199" s="290" t="e">
        <f>IF(ISERROR($AM199),VLOOKUP($AP199,Entf,22,FALSE),VLOOKUP($AP199,Entm,23,FALSE))</f>
        <v>#N/A</v>
      </c>
      <c r="CA199" s="291"/>
      <c r="CB199" s="291"/>
      <c r="CC199" s="292"/>
      <c r="CF199" s="86"/>
      <c r="CG199" s="86"/>
      <c r="CH199" s="86"/>
      <c r="CI199" s="86"/>
      <c r="CK199"/>
      <c r="CL199"/>
      <c r="CM199"/>
      <c r="CN199"/>
    </row>
    <row r="200" spans="37:92" ht="13.5" customHeight="1" x14ac:dyDescent="0.2">
      <c r="AK200" s="59"/>
      <c r="AL200" s="58"/>
      <c r="AP200" s="313"/>
      <c r="AQ200" s="314"/>
      <c r="AR200" s="313"/>
      <c r="AS200" s="316"/>
      <c r="AT200" s="314"/>
      <c r="AU200" s="293" t="e">
        <f>IF(ISERROR($AM199),VLOOKUP($AP199,Entf,7,FALSE),VLOOKUP($AP199,Entm,8,FALSE))</f>
        <v>#N/A</v>
      </c>
      <c r="AV200" s="294"/>
      <c r="AW200" s="294"/>
      <c r="AX200" s="294"/>
      <c r="AY200" s="294"/>
      <c r="AZ200" s="295"/>
      <c r="BA200" s="313"/>
      <c r="BB200" s="314"/>
      <c r="BC200" s="296" t="e">
        <f>IF(ISERROR($AM199),VLOOKUP($AP199,Entf,9,FALSE),VLOOKUP($AP199,Entm,10,FALSE))</f>
        <v>#N/A</v>
      </c>
      <c r="BD200" s="297"/>
      <c r="BE200" s="297"/>
      <c r="BF200" s="298"/>
      <c r="BG200" s="299" t="e">
        <f>IF(ISERROR($AM199),VLOOKUP($AP199,Entf,12,FALSE),VLOOKUP($AP199,Entm,13,FALSE))</f>
        <v>#N/A</v>
      </c>
      <c r="BH200" s="300"/>
      <c r="BI200" s="300"/>
      <c r="BJ200" s="300"/>
      <c r="BK200" s="301"/>
      <c r="BL200" s="299" t="e">
        <f>IF(ISERROR($AM199),VLOOKUP($AP199,Entf,15,FALSE),VLOOKUP($AP199,Entm,16,FALSE))</f>
        <v>#N/A</v>
      </c>
      <c r="BM200" s="300"/>
      <c r="BN200" s="300"/>
      <c r="BO200" s="300"/>
      <c r="BP200" s="301"/>
      <c r="BQ200" s="299" t="e">
        <f>IF(ISERROR($AM199),VLOOKUP($AP199,Entf,18,FALSE),VLOOKUP($AP199,Entm,19,FALSE))</f>
        <v>#N/A</v>
      </c>
      <c r="BR200" s="300"/>
      <c r="BS200" s="300"/>
      <c r="BT200" s="300"/>
      <c r="BU200" s="301"/>
      <c r="BV200" s="302" t="e">
        <f>IF(ISERROR($AM199),VLOOKUP($AP199,Entf,21,FALSE),VLOOKUP($AP199,Entm,22,FALSE))</f>
        <v>#N/A</v>
      </c>
      <c r="BW200" s="303"/>
      <c r="BX200" s="303"/>
      <c r="BY200" s="304"/>
      <c r="BZ200" s="302" t="e">
        <f>IF(ISERROR($AM199),VLOOKUP($AP199,Entf,24,FALSE),VLOOKUP($AP199,Entm,25,FALSE))</f>
        <v>#N/A</v>
      </c>
      <c r="CA200" s="303"/>
      <c r="CB200" s="303"/>
      <c r="CC200" s="304"/>
      <c r="CF200" s="86"/>
      <c r="CG200" s="86"/>
      <c r="CH200" s="86"/>
      <c r="CI200" s="86"/>
      <c r="CK200"/>
      <c r="CL200"/>
      <c r="CM200"/>
      <c r="CN200"/>
    </row>
    <row r="201" spans="37:92" ht="13.5" customHeight="1" x14ac:dyDescent="0.2">
      <c r="AK201" s="59"/>
      <c r="AL201" s="58"/>
      <c r="AM201" s="96" t="e">
        <f t="shared" ref="AM201:AM209" si="45">VLOOKUP(1+AM199,$C$10:$C$97,1,FALSE)</f>
        <v>#N/A</v>
      </c>
      <c r="AN201" s="96" t="e">
        <f t="shared" ref="AN201:AN209" si="46">IF(ISERROR(AM201),VLOOKUP(1+AN199,$D$10:$D$97,1,FALSE),0)</f>
        <v>#N/A</v>
      </c>
      <c r="AO201" s="96">
        <v>84</v>
      </c>
      <c r="AP201" s="311" t="e">
        <f>IF(ISERROR($AM201),VLOOKUP(AN201,Entf,3,FALSE),VLOOKUP(AM201,Entm,4,FALSE))</f>
        <v>#N/A</v>
      </c>
      <c r="AQ201" s="312"/>
      <c r="AR201" s="311" t="e">
        <f t="shared" ref="AR201:AR209" si="47">IF(ISERROR($AM201),VLOOKUP($AP201,Entf,5,FALSE),VLOOKUP($AP201,Entm,6,FALSE))</f>
        <v>#N/A</v>
      </c>
      <c r="AS201" s="315"/>
      <c r="AT201" s="312"/>
      <c r="AU201" s="311" t="e">
        <f t="shared" ref="AU201:AU209" si="48">IF(ISERROR($AM201),VLOOKUP($AP201,Entf,6,FALSE),VLOOKUP($AP201,Entm,7,FALSE))</f>
        <v>#N/A</v>
      </c>
      <c r="AV201" s="315"/>
      <c r="AW201" s="315"/>
      <c r="AX201" s="315"/>
      <c r="AY201" s="315"/>
      <c r="AZ201" s="312"/>
      <c r="BA201" s="311" t="str">
        <f>IF(ISERROR(AM201),IF(ISERROR(AN201),"","女"),"男")</f>
        <v/>
      </c>
      <c r="BB201" s="312"/>
      <c r="BC201" s="305"/>
      <c r="BD201" s="306"/>
      <c r="BE201" s="306"/>
      <c r="BF201" s="307"/>
      <c r="BG201" s="308" t="e">
        <f t="shared" ref="BG201:BG209" si="49">IF(ISERROR($AM201),VLOOKUP($AP201,Entf,10,FALSE),VLOOKUP($AP201,Entm,11,FALSE))</f>
        <v>#N/A</v>
      </c>
      <c r="BH201" s="309"/>
      <c r="BI201" s="309"/>
      <c r="BJ201" s="309"/>
      <c r="BK201" s="310"/>
      <c r="BL201" s="308" t="e">
        <f t="shared" ref="BL201:BL209" si="50">IF(ISERROR($AM201),VLOOKUP($AP201,Entf,13,FALSE),VLOOKUP($AP201,Entm,14,FALSE))</f>
        <v>#N/A</v>
      </c>
      <c r="BM201" s="309"/>
      <c r="BN201" s="309"/>
      <c r="BO201" s="309"/>
      <c r="BP201" s="310"/>
      <c r="BQ201" s="308" t="e">
        <f>IF(ISERROR($AM201),VLOOKUP($AP201,Entf,16,FALSE),VLOOKUP($AP201,Entm,17,FALSE))</f>
        <v>#N/A</v>
      </c>
      <c r="BR201" s="309"/>
      <c r="BS201" s="309"/>
      <c r="BT201" s="309"/>
      <c r="BU201" s="310"/>
      <c r="BV201" s="290" t="e">
        <f>IF(ISERROR($AM201),VLOOKUP($AP201,Entf,19,FALSE),VLOOKUP($AP201,Entm,20,FALSE))</f>
        <v>#N/A</v>
      </c>
      <c r="BW201" s="291"/>
      <c r="BX201" s="291"/>
      <c r="BY201" s="292"/>
      <c r="BZ201" s="290" t="e">
        <f>IF(ISERROR($AM201),VLOOKUP($AP201,Entf,22,FALSE),VLOOKUP($AP201,Entm,23,FALSE))</f>
        <v>#N/A</v>
      </c>
      <c r="CA201" s="291"/>
      <c r="CB201" s="291"/>
      <c r="CC201" s="292"/>
      <c r="CF201" s="86"/>
      <c r="CG201" s="86"/>
      <c r="CH201" s="86"/>
      <c r="CI201" s="86"/>
      <c r="CK201"/>
      <c r="CL201"/>
      <c r="CM201"/>
      <c r="CN201"/>
    </row>
    <row r="202" spans="37:92" ht="13.5" customHeight="1" x14ac:dyDescent="0.2">
      <c r="AK202" s="59"/>
      <c r="AL202" s="58"/>
      <c r="AP202" s="313"/>
      <c r="AQ202" s="314"/>
      <c r="AR202" s="313"/>
      <c r="AS202" s="316"/>
      <c r="AT202" s="314"/>
      <c r="AU202" s="293" t="e">
        <f>IF(ISERROR($AM201),VLOOKUP($AP201,Entf,7,FALSE),VLOOKUP($AP201,Entm,8,FALSE))</f>
        <v>#N/A</v>
      </c>
      <c r="AV202" s="294"/>
      <c r="AW202" s="294"/>
      <c r="AX202" s="294"/>
      <c r="AY202" s="294"/>
      <c r="AZ202" s="295"/>
      <c r="BA202" s="313"/>
      <c r="BB202" s="314"/>
      <c r="BC202" s="296" t="e">
        <f>IF(ISERROR($AM201),VLOOKUP($AP201,Entf,9,FALSE),VLOOKUP($AP201,Entm,10,FALSE))</f>
        <v>#N/A</v>
      </c>
      <c r="BD202" s="297"/>
      <c r="BE202" s="297"/>
      <c r="BF202" s="298"/>
      <c r="BG202" s="299" t="e">
        <f>IF(ISERROR($AM201),VLOOKUP($AP201,Entf,12,FALSE),VLOOKUP($AP201,Entm,13,FALSE))</f>
        <v>#N/A</v>
      </c>
      <c r="BH202" s="300"/>
      <c r="BI202" s="300"/>
      <c r="BJ202" s="300"/>
      <c r="BK202" s="301"/>
      <c r="BL202" s="299" t="e">
        <f>IF(ISERROR($AM201),VLOOKUP($AP201,Entf,15,FALSE),VLOOKUP($AP201,Entm,16,FALSE))</f>
        <v>#N/A</v>
      </c>
      <c r="BM202" s="300"/>
      <c r="BN202" s="300"/>
      <c r="BO202" s="300"/>
      <c r="BP202" s="301"/>
      <c r="BQ202" s="299" t="e">
        <f>IF(ISERROR($AM201),VLOOKUP($AP201,Entf,18,FALSE),VLOOKUP($AP201,Entm,19,FALSE))</f>
        <v>#N/A</v>
      </c>
      <c r="BR202" s="300"/>
      <c r="BS202" s="300"/>
      <c r="BT202" s="300"/>
      <c r="BU202" s="301"/>
      <c r="BV202" s="302" t="e">
        <f>IF(ISERROR($AM201),VLOOKUP($AP201,Entf,21,FALSE),VLOOKUP($AP201,Entm,22,FALSE))</f>
        <v>#N/A</v>
      </c>
      <c r="BW202" s="303"/>
      <c r="BX202" s="303"/>
      <c r="BY202" s="304"/>
      <c r="BZ202" s="302" t="e">
        <f>IF(ISERROR($AM201),VLOOKUP($AP201,Entf,24,FALSE),VLOOKUP($AP201,Entm,25,FALSE))</f>
        <v>#N/A</v>
      </c>
      <c r="CA202" s="303"/>
      <c r="CB202" s="303"/>
      <c r="CC202" s="304"/>
      <c r="CF202" s="86"/>
      <c r="CG202" s="86"/>
      <c r="CH202" s="86"/>
      <c r="CI202" s="86"/>
      <c r="CK202"/>
      <c r="CL202"/>
      <c r="CM202"/>
      <c r="CN202"/>
    </row>
    <row r="203" spans="37:92" ht="13.5" customHeight="1" x14ac:dyDescent="0.2">
      <c r="AK203" s="59"/>
      <c r="AL203" s="58"/>
      <c r="AM203" s="96" t="e">
        <f t="shared" si="45"/>
        <v>#N/A</v>
      </c>
      <c r="AN203" s="96" t="e">
        <f t="shared" si="46"/>
        <v>#N/A</v>
      </c>
      <c r="AO203" s="96">
        <v>85</v>
      </c>
      <c r="AP203" s="311" t="e">
        <f>IF(ISERROR($AM203),VLOOKUP(AN203,Entf,3,FALSE),VLOOKUP(AM203,Entm,4,FALSE))</f>
        <v>#N/A</v>
      </c>
      <c r="AQ203" s="312"/>
      <c r="AR203" s="311" t="e">
        <f t="shared" si="47"/>
        <v>#N/A</v>
      </c>
      <c r="AS203" s="315"/>
      <c r="AT203" s="312"/>
      <c r="AU203" s="311" t="e">
        <f t="shared" si="48"/>
        <v>#N/A</v>
      </c>
      <c r="AV203" s="315"/>
      <c r="AW203" s="315"/>
      <c r="AX203" s="315"/>
      <c r="AY203" s="315"/>
      <c r="AZ203" s="312"/>
      <c r="BA203" s="311" t="str">
        <f>IF(ISERROR(AM203),IF(ISERROR(AN203),"","女"),"男")</f>
        <v/>
      </c>
      <c r="BB203" s="312"/>
      <c r="BC203" s="305"/>
      <c r="BD203" s="306"/>
      <c r="BE203" s="306"/>
      <c r="BF203" s="307"/>
      <c r="BG203" s="308" t="e">
        <f t="shared" si="49"/>
        <v>#N/A</v>
      </c>
      <c r="BH203" s="309"/>
      <c r="BI203" s="309"/>
      <c r="BJ203" s="309"/>
      <c r="BK203" s="310"/>
      <c r="BL203" s="308" t="e">
        <f t="shared" si="50"/>
        <v>#N/A</v>
      </c>
      <c r="BM203" s="309"/>
      <c r="BN203" s="309"/>
      <c r="BO203" s="309"/>
      <c r="BP203" s="310"/>
      <c r="BQ203" s="308" t="e">
        <f>IF(ISERROR($AM203),VLOOKUP($AP203,Entf,16,FALSE),VLOOKUP($AP203,Entm,17,FALSE))</f>
        <v>#N/A</v>
      </c>
      <c r="BR203" s="309"/>
      <c r="BS203" s="309"/>
      <c r="BT203" s="309"/>
      <c r="BU203" s="310"/>
      <c r="BV203" s="290" t="e">
        <f>IF(ISERROR($AM203),VLOOKUP($AP203,Entf,19,FALSE),VLOOKUP($AP203,Entm,20,FALSE))</f>
        <v>#N/A</v>
      </c>
      <c r="BW203" s="291"/>
      <c r="BX203" s="291"/>
      <c r="BY203" s="292"/>
      <c r="BZ203" s="290" t="e">
        <f>IF(ISERROR($AM203),VLOOKUP($AP203,Entf,22,FALSE),VLOOKUP($AP203,Entm,23,FALSE))</f>
        <v>#N/A</v>
      </c>
      <c r="CA203" s="291"/>
      <c r="CB203" s="291"/>
      <c r="CC203" s="292"/>
      <c r="CF203" s="86"/>
      <c r="CG203" s="86"/>
      <c r="CH203" s="86"/>
      <c r="CI203" s="86"/>
      <c r="CK203"/>
      <c r="CL203"/>
      <c r="CM203"/>
      <c r="CN203"/>
    </row>
    <row r="204" spans="37:92" ht="13.5" customHeight="1" x14ac:dyDescent="0.2">
      <c r="AK204" s="59"/>
      <c r="AL204" s="58"/>
      <c r="AP204" s="313"/>
      <c r="AQ204" s="314"/>
      <c r="AR204" s="313"/>
      <c r="AS204" s="316"/>
      <c r="AT204" s="314"/>
      <c r="AU204" s="293" t="e">
        <f>IF(ISERROR($AM203),VLOOKUP($AP203,Entf,7,FALSE),VLOOKUP($AP203,Entm,8,FALSE))</f>
        <v>#N/A</v>
      </c>
      <c r="AV204" s="294"/>
      <c r="AW204" s="294"/>
      <c r="AX204" s="294"/>
      <c r="AY204" s="294"/>
      <c r="AZ204" s="295"/>
      <c r="BA204" s="313"/>
      <c r="BB204" s="314"/>
      <c r="BC204" s="296" t="e">
        <f>IF(ISERROR($AM203),VLOOKUP($AP203,Entf,9,FALSE),VLOOKUP($AP203,Entm,10,FALSE))</f>
        <v>#N/A</v>
      </c>
      <c r="BD204" s="297"/>
      <c r="BE204" s="297"/>
      <c r="BF204" s="298"/>
      <c r="BG204" s="299" t="e">
        <f>IF(ISERROR($AM203),VLOOKUP($AP203,Entf,12,FALSE),VLOOKUP($AP203,Entm,13,FALSE))</f>
        <v>#N/A</v>
      </c>
      <c r="BH204" s="300"/>
      <c r="BI204" s="300"/>
      <c r="BJ204" s="300"/>
      <c r="BK204" s="301"/>
      <c r="BL204" s="299" t="e">
        <f>IF(ISERROR($AM203),VLOOKUP($AP203,Entf,15,FALSE),VLOOKUP($AP203,Entm,16,FALSE))</f>
        <v>#N/A</v>
      </c>
      <c r="BM204" s="300"/>
      <c r="BN204" s="300"/>
      <c r="BO204" s="300"/>
      <c r="BP204" s="301"/>
      <c r="BQ204" s="299" t="e">
        <f>IF(ISERROR($AM203),VLOOKUP($AP203,Entf,18,FALSE),VLOOKUP($AP203,Entm,19,FALSE))</f>
        <v>#N/A</v>
      </c>
      <c r="BR204" s="300"/>
      <c r="BS204" s="300"/>
      <c r="BT204" s="300"/>
      <c r="BU204" s="301"/>
      <c r="BV204" s="302" t="e">
        <f>IF(ISERROR($AM203),VLOOKUP($AP203,Entf,21,FALSE),VLOOKUP($AP203,Entm,22,FALSE))</f>
        <v>#N/A</v>
      </c>
      <c r="BW204" s="303"/>
      <c r="BX204" s="303"/>
      <c r="BY204" s="304"/>
      <c r="BZ204" s="302" t="e">
        <f>IF(ISERROR($AM203),VLOOKUP($AP203,Entf,24,FALSE),VLOOKUP($AP203,Entm,25,FALSE))</f>
        <v>#N/A</v>
      </c>
      <c r="CA204" s="303"/>
      <c r="CB204" s="303"/>
      <c r="CC204" s="304"/>
      <c r="CF204" s="86"/>
      <c r="CG204" s="86"/>
      <c r="CH204" s="86"/>
      <c r="CI204" s="86"/>
      <c r="CK204"/>
      <c r="CL204"/>
      <c r="CM204"/>
      <c r="CN204"/>
    </row>
    <row r="205" spans="37:92" ht="13.5" customHeight="1" x14ac:dyDescent="0.2">
      <c r="AK205" s="59"/>
      <c r="AL205" s="58"/>
      <c r="AM205" s="96" t="e">
        <f t="shared" si="45"/>
        <v>#N/A</v>
      </c>
      <c r="AN205" s="96" t="e">
        <f t="shared" si="46"/>
        <v>#N/A</v>
      </c>
      <c r="AO205" s="96">
        <v>86</v>
      </c>
      <c r="AP205" s="311" t="e">
        <f>IF(ISERROR($AM205),VLOOKUP(AN205,Entf,3,FALSE),VLOOKUP(AM205,Entm,4,FALSE))</f>
        <v>#N/A</v>
      </c>
      <c r="AQ205" s="312"/>
      <c r="AR205" s="311" t="e">
        <f t="shared" si="47"/>
        <v>#N/A</v>
      </c>
      <c r="AS205" s="315"/>
      <c r="AT205" s="312"/>
      <c r="AU205" s="311" t="e">
        <f t="shared" si="48"/>
        <v>#N/A</v>
      </c>
      <c r="AV205" s="315"/>
      <c r="AW205" s="315"/>
      <c r="AX205" s="315"/>
      <c r="AY205" s="315"/>
      <c r="AZ205" s="312"/>
      <c r="BA205" s="311" t="str">
        <f>IF(ISERROR(AM205),IF(ISERROR(AN205),"","女"),"男")</f>
        <v/>
      </c>
      <c r="BB205" s="312"/>
      <c r="BC205" s="305"/>
      <c r="BD205" s="306"/>
      <c r="BE205" s="306"/>
      <c r="BF205" s="307"/>
      <c r="BG205" s="308" t="e">
        <f t="shared" si="49"/>
        <v>#N/A</v>
      </c>
      <c r="BH205" s="309"/>
      <c r="BI205" s="309"/>
      <c r="BJ205" s="309"/>
      <c r="BK205" s="310"/>
      <c r="BL205" s="308" t="e">
        <f t="shared" si="50"/>
        <v>#N/A</v>
      </c>
      <c r="BM205" s="309"/>
      <c r="BN205" s="309"/>
      <c r="BO205" s="309"/>
      <c r="BP205" s="310"/>
      <c r="BQ205" s="308" t="e">
        <f>IF(ISERROR($AM205),VLOOKUP($AP205,Entf,16,FALSE),VLOOKUP($AP205,Entm,17,FALSE))</f>
        <v>#N/A</v>
      </c>
      <c r="BR205" s="309"/>
      <c r="BS205" s="309"/>
      <c r="BT205" s="309"/>
      <c r="BU205" s="310"/>
      <c r="BV205" s="290" t="e">
        <f>IF(ISERROR($AM205),VLOOKUP($AP205,Entf,19,FALSE),VLOOKUP($AP205,Entm,20,FALSE))</f>
        <v>#N/A</v>
      </c>
      <c r="BW205" s="291"/>
      <c r="BX205" s="291"/>
      <c r="BY205" s="292"/>
      <c r="BZ205" s="290" t="e">
        <f>IF(ISERROR($AM205),VLOOKUP($AP205,Entf,22,FALSE),VLOOKUP($AP205,Entm,23,FALSE))</f>
        <v>#N/A</v>
      </c>
      <c r="CA205" s="291"/>
      <c r="CB205" s="291"/>
      <c r="CC205" s="292"/>
      <c r="CF205" s="86"/>
      <c r="CG205" s="86"/>
      <c r="CH205" s="86"/>
      <c r="CI205" s="86"/>
      <c r="CK205"/>
      <c r="CL205"/>
      <c r="CM205"/>
      <c r="CN205"/>
    </row>
    <row r="206" spans="37:92" ht="13.5" customHeight="1" x14ac:dyDescent="0.2">
      <c r="AP206" s="313"/>
      <c r="AQ206" s="314"/>
      <c r="AR206" s="313"/>
      <c r="AS206" s="316"/>
      <c r="AT206" s="314"/>
      <c r="AU206" s="293" t="e">
        <f>IF(ISERROR($AM205),VLOOKUP($AP205,Entf,7,FALSE),VLOOKUP($AP205,Entm,8,FALSE))</f>
        <v>#N/A</v>
      </c>
      <c r="AV206" s="294"/>
      <c r="AW206" s="294"/>
      <c r="AX206" s="294"/>
      <c r="AY206" s="294"/>
      <c r="AZ206" s="295"/>
      <c r="BA206" s="313"/>
      <c r="BB206" s="314"/>
      <c r="BC206" s="296" t="e">
        <f>IF(ISERROR($AM205),VLOOKUP($AP205,Entf,9,FALSE),VLOOKUP($AP205,Entm,10,FALSE))</f>
        <v>#N/A</v>
      </c>
      <c r="BD206" s="297"/>
      <c r="BE206" s="297"/>
      <c r="BF206" s="298"/>
      <c r="BG206" s="299" t="e">
        <f>IF(ISERROR($AM205),VLOOKUP($AP205,Entf,12,FALSE),VLOOKUP($AP205,Entm,13,FALSE))</f>
        <v>#N/A</v>
      </c>
      <c r="BH206" s="300"/>
      <c r="BI206" s="300"/>
      <c r="BJ206" s="300"/>
      <c r="BK206" s="301"/>
      <c r="BL206" s="299" t="e">
        <f>IF(ISERROR($AM205),VLOOKUP($AP205,Entf,15,FALSE),VLOOKUP($AP205,Entm,16,FALSE))</f>
        <v>#N/A</v>
      </c>
      <c r="BM206" s="300"/>
      <c r="BN206" s="300"/>
      <c r="BO206" s="300"/>
      <c r="BP206" s="301"/>
      <c r="BQ206" s="299" t="e">
        <f>IF(ISERROR($AM205),VLOOKUP($AP205,Entf,18,FALSE),VLOOKUP($AP205,Entm,19,FALSE))</f>
        <v>#N/A</v>
      </c>
      <c r="BR206" s="300"/>
      <c r="BS206" s="300"/>
      <c r="BT206" s="300"/>
      <c r="BU206" s="301"/>
      <c r="BV206" s="302" t="e">
        <f>IF(ISERROR($AM205),VLOOKUP($AP205,Entf,21,FALSE),VLOOKUP($AP205,Entm,22,FALSE))</f>
        <v>#N/A</v>
      </c>
      <c r="BW206" s="303"/>
      <c r="BX206" s="303"/>
      <c r="BY206" s="304"/>
      <c r="BZ206" s="302" t="e">
        <f>IF(ISERROR($AM205),VLOOKUP($AP205,Entf,24,FALSE),VLOOKUP($AP205,Entm,25,FALSE))</f>
        <v>#N/A</v>
      </c>
      <c r="CA206" s="303"/>
      <c r="CB206" s="303"/>
      <c r="CC206" s="304"/>
      <c r="CF206" s="86"/>
      <c r="CG206" s="86"/>
      <c r="CH206" s="86"/>
      <c r="CI206" s="86"/>
      <c r="CK206"/>
      <c r="CL206"/>
      <c r="CM206"/>
      <c r="CN206"/>
    </row>
    <row r="207" spans="37:92" ht="13.5" customHeight="1" x14ac:dyDescent="0.2">
      <c r="AM207" s="96" t="e">
        <f t="shared" si="45"/>
        <v>#N/A</v>
      </c>
      <c r="AN207" s="96" t="e">
        <f t="shared" si="46"/>
        <v>#N/A</v>
      </c>
      <c r="AO207" s="96">
        <v>87</v>
      </c>
      <c r="AP207" s="311" t="e">
        <f>IF(ISERROR($AM207),VLOOKUP(AN207,Entf,3,FALSE),VLOOKUP(AM207,Entm,4,FALSE))</f>
        <v>#N/A</v>
      </c>
      <c r="AQ207" s="312"/>
      <c r="AR207" s="311" t="e">
        <f t="shared" si="47"/>
        <v>#N/A</v>
      </c>
      <c r="AS207" s="315"/>
      <c r="AT207" s="312"/>
      <c r="AU207" s="311" t="e">
        <f t="shared" si="48"/>
        <v>#N/A</v>
      </c>
      <c r="AV207" s="315"/>
      <c r="AW207" s="315"/>
      <c r="AX207" s="315"/>
      <c r="AY207" s="315"/>
      <c r="AZ207" s="312"/>
      <c r="BA207" s="311" t="str">
        <f>IF(ISERROR(AM207),IF(ISERROR(AN207),"","女"),"男")</f>
        <v/>
      </c>
      <c r="BB207" s="312"/>
      <c r="BC207" s="305"/>
      <c r="BD207" s="306"/>
      <c r="BE207" s="306"/>
      <c r="BF207" s="307"/>
      <c r="BG207" s="308" t="e">
        <f t="shared" si="49"/>
        <v>#N/A</v>
      </c>
      <c r="BH207" s="309"/>
      <c r="BI207" s="309"/>
      <c r="BJ207" s="309"/>
      <c r="BK207" s="310"/>
      <c r="BL207" s="308" t="e">
        <f t="shared" si="50"/>
        <v>#N/A</v>
      </c>
      <c r="BM207" s="309"/>
      <c r="BN207" s="309"/>
      <c r="BO207" s="309"/>
      <c r="BP207" s="310"/>
      <c r="BQ207" s="308" t="e">
        <f>IF(ISERROR($AM207),VLOOKUP($AP207,Entf,16,FALSE),VLOOKUP($AP207,Entm,17,FALSE))</f>
        <v>#N/A</v>
      </c>
      <c r="BR207" s="309"/>
      <c r="BS207" s="309"/>
      <c r="BT207" s="309"/>
      <c r="BU207" s="310"/>
      <c r="BV207" s="290" t="e">
        <f>IF(ISERROR($AM207),VLOOKUP($AP207,Entf,19,FALSE),VLOOKUP($AP207,Entm,20,FALSE))</f>
        <v>#N/A</v>
      </c>
      <c r="BW207" s="291"/>
      <c r="BX207" s="291"/>
      <c r="BY207" s="292"/>
      <c r="BZ207" s="290" t="e">
        <f>IF(ISERROR($AM207),VLOOKUP($AP207,Entf,22,FALSE),VLOOKUP($AP207,Entm,23,FALSE))</f>
        <v>#N/A</v>
      </c>
      <c r="CA207" s="291"/>
      <c r="CB207" s="291"/>
      <c r="CC207" s="292"/>
      <c r="CF207" s="86"/>
      <c r="CG207" s="86"/>
      <c r="CH207" s="86"/>
      <c r="CI207" s="86"/>
      <c r="CK207"/>
      <c r="CL207"/>
      <c r="CM207"/>
      <c r="CN207"/>
    </row>
    <row r="208" spans="37:92" ht="13.5" customHeight="1" x14ac:dyDescent="0.2">
      <c r="AP208" s="313"/>
      <c r="AQ208" s="314"/>
      <c r="AR208" s="313"/>
      <c r="AS208" s="316"/>
      <c r="AT208" s="314"/>
      <c r="AU208" s="293" t="e">
        <f>IF(ISERROR($AM207),VLOOKUP($AP207,Entf,7,FALSE),VLOOKUP($AP207,Entm,8,FALSE))</f>
        <v>#N/A</v>
      </c>
      <c r="AV208" s="294"/>
      <c r="AW208" s="294"/>
      <c r="AX208" s="294"/>
      <c r="AY208" s="294"/>
      <c r="AZ208" s="295"/>
      <c r="BA208" s="313"/>
      <c r="BB208" s="314"/>
      <c r="BC208" s="296" t="e">
        <f>IF(ISERROR($AM207),VLOOKUP($AP207,Entf,9,FALSE),VLOOKUP($AP207,Entm,10,FALSE))</f>
        <v>#N/A</v>
      </c>
      <c r="BD208" s="297"/>
      <c r="BE208" s="297"/>
      <c r="BF208" s="298"/>
      <c r="BG208" s="299" t="e">
        <f>IF(ISERROR($AM207),VLOOKUP($AP207,Entf,12,FALSE),VLOOKUP($AP207,Entm,13,FALSE))</f>
        <v>#N/A</v>
      </c>
      <c r="BH208" s="300"/>
      <c r="BI208" s="300"/>
      <c r="BJ208" s="300"/>
      <c r="BK208" s="301"/>
      <c r="BL208" s="299" t="e">
        <f>IF(ISERROR($AM207),VLOOKUP($AP207,Entf,15,FALSE),VLOOKUP($AP207,Entm,16,FALSE))</f>
        <v>#N/A</v>
      </c>
      <c r="BM208" s="300"/>
      <c r="BN208" s="300"/>
      <c r="BO208" s="300"/>
      <c r="BP208" s="301"/>
      <c r="BQ208" s="299" t="e">
        <f>IF(ISERROR($AM207),VLOOKUP($AP207,Entf,18,FALSE),VLOOKUP($AP207,Entm,19,FALSE))</f>
        <v>#N/A</v>
      </c>
      <c r="BR208" s="300"/>
      <c r="BS208" s="300"/>
      <c r="BT208" s="300"/>
      <c r="BU208" s="301"/>
      <c r="BV208" s="302" t="e">
        <f>IF(ISERROR($AM207),VLOOKUP($AP207,Entf,21,FALSE),VLOOKUP($AP207,Entm,22,FALSE))</f>
        <v>#N/A</v>
      </c>
      <c r="BW208" s="303"/>
      <c r="BX208" s="303"/>
      <c r="BY208" s="304"/>
      <c r="BZ208" s="302" t="e">
        <f>IF(ISERROR($AM207),VLOOKUP($AP207,Entf,24,FALSE),VLOOKUP($AP207,Entm,25,FALSE))</f>
        <v>#N/A</v>
      </c>
      <c r="CA208" s="303"/>
      <c r="CB208" s="303"/>
      <c r="CC208" s="304"/>
      <c r="CF208" s="86"/>
      <c r="CG208" s="86"/>
      <c r="CH208" s="86"/>
      <c r="CI208" s="86"/>
      <c r="CK208"/>
      <c r="CL208"/>
      <c r="CM208"/>
      <c r="CN208"/>
    </row>
    <row r="209" spans="39:92" ht="13.5" customHeight="1" x14ac:dyDescent="0.2">
      <c r="AM209" s="96" t="e">
        <f t="shared" si="45"/>
        <v>#N/A</v>
      </c>
      <c r="AN209" s="96" t="e">
        <f t="shared" si="46"/>
        <v>#N/A</v>
      </c>
      <c r="AO209" s="96">
        <v>88</v>
      </c>
      <c r="AP209" s="311" t="e">
        <f>IF(ISERROR($AM209),VLOOKUP(AN209,Entf,3,FALSE),VLOOKUP(AM209,Entm,4,FALSE))</f>
        <v>#N/A</v>
      </c>
      <c r="AQ209" s="312"/>
      <c r="AR209" s="311" t="e">
        <f t="shared" si="47"/>
        <v>#N/A</v>
      </c>
      <c r="AS209" s="315"/>
      <c r="AT209" s="312"/>
      <c r="AU209" s="311" t="e">
        <f t="shared" si="48"/>
        <v>#N/A</v>
      </c>
      <c r="AV209" s="315"/>
      <c r="AW209" s="315"/>
      <c r="AX209" s="315"/>
      <c r="AY209" s="315"/>
      <c r="AZ209" s="312"/>
      <c r="BA209" s="311" t="str">
        <f>IF(ISERROR(AM209),IF(ISERROR(AN209),"","女"),"男")</f>
        <v/>
      </c>
      <c r="BB209" s="312"/>
      <c r="BC209" s="305"/>
      <c r="BD209" s="306"/>
      <c r="BE209" s="306"/>
      <c r="BF209" s="307"/>
      <c r="BG209" s="308" t="e">
        <f t="shared" si="49"/>
        <v>#N/A</v>
      </c>
      <c r="BH209" s="309"/>
      <c r="BI209" s="309"/>
      <c r="BJ209" s="309"/>
      <c r="BK209" s="310"/>
      <c r="BL209" s="308" t="e">
        <f t="shared" si="50"/>
        <v>#N/A</v>
      </c>
      <c r="BM209" s="309"/>
      <c r="BN209" s="309"/>
      <c r="BO209" s="309"/>
      <c r="BP209" s="310"/>
      <c r="BQ209" s="308" t="e">
        <f>IF(ISERROR($AM209),VLOOKUP($AP209,Entf,16,FALSE),VLOOKUP($AP209,Entm,17,FALSE))</f>
        <v>#N/A</v>
      </c>
      <c r="BR209" s="309"/>
      <c r="BS209" s="309"/>
      <c r="BT209" s="309"/>
      <c r="BU209" s="310"/>
      <c r="BV209" s="290" t="e">
        <f>IF(ISERROR($AM209),VLOOKUP($AP209,Entf,19,FALSE),VLOOKUP($AP209,Entm,20,FALSE))</f>
        <v>#N/A</v>
      </c>
      <c r="BW209" s="291"/>
      <c r="BX209" s="291"/>
      <c r="BY209" s="292"/>
      <c r="BZ209" s="290" t="e">
        <f>IF(ISERROR($AM209),VLOOKUP($AP209,Entf,22,FALSE),VLOOKUP($AP209,Entm,23,FALSE))</f>
        <v>#N/A</v>
      </c>
      <c r="CA209" s="291"/>
      <c r="CB209" s="291"/>
      <c r="CC209" s="292"/>
      <c r="CF209" s="86"/>
      <c r="CG209" s="86"/>
      <c r="CH209" s="86"/>
      <c r="CI209" s="86"/>
      <c r="CK209"/>
      <c r="CL209"/>
      <c r="CM209"/>
      <c r="CN209"/>
    </row>
    <row r="210" spans="39:92" ht="13.5" customHeight="1" x14ac:dyDescent="0.2">
      <c r="AP210" s="313"/>
      <c r="AQ210" s="314"/>
      <c r="AR210" s="313"/>
      <c r="AS210" s="316"/>
      <c r="AT210" s="314"/>
      <c r="AU210" s="293" t="e">
        <f>IF(ISERROR($AM209),VLOOKUP($AP209,Entf,7,FALSE),VLOOKUP($AP209,Entm,8,FALSE))</f>
        <v>#N/A</v>
      </c>
      <c r="AV210" s="294"/>
      <c r="AW210" s="294"/>
      <c r="AX210" s="294"/>
      <c r="AY210" s="294"/>
      <c r="AZ210" s="295"/>
      <c r="BA210" s="313"/>
      <c r="BB210" s="314"/>
      <c r="BC210" s="296" t="e">
        <f>IF(ISERROR($AM209),VLOOKUP($AP209,Entf,9,FALSE),VLOOKUP($AP209,Entm,10,FALSE))</f>
        <v>#N/A</v>
      </c>
      <c r="BD210" s="297"/>
      <c r="BE210" s="297"/>
      <c r="BF210" s="298"/>
      <c r="BG210" s="299" t="e">
        <f>IF(ISERROR($AM209),VLOOKUP($AP209,Entf,12,FALSE),VLOOKUP($AP209,Entm,13,FALSE))</f>
        <v>#N/A</v>
      </c>
      <c r="BH210" s="300"/>
      <c r="BI210" s="300"/>
      <c r="BJ210" s="300"/>
      <c r="BK210" s="301"/>
      <c r="BL210" s="299" t="e">
        <f>IF(ISERROR($AM209),VLOOKUP($AP209,Entf,15,FALSE),VLOOKUP($AP209,Entm,16,FALSE))</f>
        <v>#N/A</v>
      </c>
      <c r="BM210" s="300"/>
      <c r="BN210" s="300"/>
      <c r="BO210" s="300"/>
      <c r="BP210" s="301"/>
      <c r="BQ210" s="299" t="e">
        <f>IF(ISERROR($AM209),VLOOKUP($AP209,Entf,18,FALSE),VLOOKUP($AP209,Entm,19,FALSE))</f>
        <v>#N/A</v>
      </c>
      <c r="BR210" s="300"/>
      <c r="BS210" s="300"/>
      <c r="BT210" s="300"/>
      <c r="BU210" s="301"/>
      <c r="BV210" s="302" t="e">
        <f>IF(ISERROR($AM209),VLOOKUP($AP209,Entf,21,FALSE),VLOOKUP($AP209,Entm,22,FALSE))</f>
        <v>#N/A</v>
      </c>
      <c r="BW210" s="303"/>
      <c r="BX210" s="303"/>
      <c r="BY210" s="304"/>
      <c r="BZ210" s="302" t="e">
        <f>IF(ISERROR($AM209),VLOOKUP($AP209,Entf,24,FALSE),VLOOKUP($AP209,Entm,25,FALSE))</f>
        <v>#N/A</v>
      </c>
      <c r="CA210" s="303"/>
      <c r="CB210" s="303"/>
      <c r="CC210" s="304"/>
      <c r="CF210" s="86"/>
      <c r="CG210" s="86"/>
      <c r="CH210" s="86"/>
      <c r="CI210" s="86"/>
      <c r="CK210"/>
      <c r="CL210"/>
      <c r="CM210"/>
      <c r="CN210"/>
    </row>
    <row r="211" spans="39:92" ht="13.5" customHeight="1" x14ac:dyDescent="0.2">
      <c r="AQ211" t="s">
        <v>369</v>
      </c>
    </row>
    <row r="212" spans="39:92" ht="13.5" customHeight="1" x14ac:dyDescent="0.2">
      <c r="AR212" t="s">
        <v>370</v>
      </c>
    </row>
    <row r="213" spans="39:92" ht="13.5" customHeight="1" x14ac:dyDescent="0.2">
      <c r="AR213" t="s">
        <v>371</v>
      </c>
    </row>
    <row r="214" spans="39:92" ht="13.5" customHeight="1" x14ac:dyDescent="0.2"/>
    <row r="215" spans="39:92" ht="13.5" customHeight="1" x14ac:dyDescent="0.2"/>
    <row r="216" spans="39:92" ht="13.5" customHeight="1" x14ac:dyDescent="0.2"/>
    <row r="217" spans="39:92" ht="13.5" customHeight="1" x14ac:dyDescent="0.2"/>
    <row r="218" spans="39:92" ht="13.5" customHeight="1" x14ac:dyDescent="0.2"/>
    <row r="219" spans="39:92" ht="13.5" customHeight="1" x14ac:dyDescent="0.2"/>
    <row r="220" spans="39:92" ht="13.5" customHeight="1" x14ac:dyDescent="0.2"/>
    <row r="221" spans="39:92" ht="13.5" customHeight="1" x14ac:dyDescent="0.2"/>
    <row r="222" spans="39:92" ht="13.5" customHeight="1" x14ac:dyDescent="0.2"/>
    <row r="223" spans="39:92" ht="13.5" customHeight="1" x14ac:dyDescent="0.2"/>
    <row r="224" spans="39:92" ht="13.5" customHeight="1" x14ac:dyDescent="0.2"/>
    <row r="225" ht="13.5" customHeight="1" x14ac:dyDescent="0.2"/>
    <row r="226" ht="13.5" customHeight="1" x14ac:dyDescent="0.2"/>
    <row r="227" ht="13.5" customHeight="1" x14ac:dyDescent="0.2"/>
    <row r="228" ht="13.5" customHeight="1" x14ac:dyDescent="0.2"/>
    <row r="229" ht="13.5" customHeight="1" x14ac:dyDescent="0.2"/>
    <row r="230" ht="13.5" customHeight="1" x14ac:dyDescent="0.2"/>
    <row r="231" ht="13.5" customHeight="1" x14ac:dyDescent="0.2"/>
    <row r="232" ht="13.5" customHeight="1" x14ac:dyDescent="0.2"/>
    <row r="233" ht="13.5" customHeight="1" x14ac:dyDescent="0.2"/>
    <row r="234" ht="13.5" customHeight="1" x14ac:dyDescent="0.2"/>
    <row r="235" ht="13.5" customHeight="1" x14ac:dyDescent="0.2"/>
    <row r="236" ht="13.5" customHeight="1" x14ac:dyDescent="0.2"/>
    <row r="237" ht="13.5" customHeight="1" x14ac:dyDescent="0.2"/>
    <row r="238" ht="13.5" customHeight="1" x14ac:dyDescent="0.2"/>
    <row r="239" ht="13.5" customHeight="1" x14ac:dyDescent="0.2"/>
    <row r="240" ht="13.5" customHeight="1" x14ac:dyDescent="0.2"/>
    <row r="241" ht="13.5" customHeight="1" x14ac:dyDescent="0.2"/>
    <row r="242" ht="13.5" customHeight="1" x14ac:dyDescent="0.2"/>
    <row r="243" ht="13.5" customHeight="1" x14ac:dyDescent="0.2"/>
    <row r="244" ht="13.5" customHeight="1" x14ac:dyDescent="0.2"/>
    <row r="245" ht="13.5" customHeight="1" x14ac:dyDescent="0.2"/>
    <row r="246" ht="13.5" customHeight="1" x14ac:dyDescent="0.2"/>
    <row r="247" ht="13.5" customHeight="1" x14ac:dyDescent="0.2"/>
    <row r="248" ht="13.5" customHeight="1" x14ac:dyDescent="0.2"/>
    <row r="249" ht="13.5" customHeight="1" x14ac:dyDescent="0.2"/>
    <row r="250" ht="13.5" customHeight="1" x14ac:dyDescent="0.2"/>
    <row r="251" ht="13.5" customHeight="1" x14ac:dyDescent="0.2"/>
    <row r="252" ht="13.5" customHeight="1" x14ac:dyDescent="0.2"/>
    <row r="253" ht="13.5" customHeight="1" x14ac:dyDescent="0.2"/>
    <row r="254" ht="13.5" customHeight="1" x14ac:dyDescent="0.2"/>
    <row r="255" ht="13.5" customHeight="1" x14ac:dyDescent="0.2"/>
  </sheetData>
  <sheetProtection selectLockedCells="1"/>
  <mergeCells count="1548">
    <mergeCell ref="CN21:CY22"/>
    <mergeCell ref="CK23:CM24"/>
    <mergeCell ref="CN23:CY24"/>
    <mergeCell ref="BL14:BN15"/>
    <mergeCell ref="BO14:BZ15"/>
    <mergeCell ref="BL174:BP174"/>
    <mergeCell ref="BL175:BP175"/>
    <mergeCell ref="BL176:BP176"/>
    <mergeCell ref="BL177:BP177"/>
    <mergeCell ref="BL194:BP194"/>
    <mergeCell ref="BL195:BP195"/>
    <mergeCell ref="BL184:BP184"/>
    <mergeCell ref="BL185:BP185"/>
    <mergeCell ref="BL186:BP186"/>
    <mergeCell ref="BL187:BP187"/>
    <mergeCell ref="BL188:BP188"/>
    <mergeCell ref="BL189:BP189"/>
    <mergeCell ref="BL208:BP208"/>
    <mergeCell ref="BL209:BP209"/>
    <mergeCell ref="BL198:BP198"/>
    <mergeCell ref="BL199:BP199"/>
    <mergeCell ref="BL200:BP200"/>
    <mergeCell ref="BL201:BP201"/>
    <mergeCell ref="BL202:BP202"/>
    <mergeCell ref="BL203:BP203"/>
    <mergeCell ref="BL204:BP204"/>
    <mergeCell ref="BL205:BP205"/>
    <mergeCell ref="BL206:BP206"/>
    <mergeCell ref="BL207:BP207"/>
    <mergeCell ref="BL190:BP190"/>
    <mergeCell ref="BL191:BP191"/>
    <mergeCell ref="BL192:BP192"/>
    <mergeCell ref="BL193:BP193"/>
    <mergeCell ref="BL148:BP148"/>
    <mergeCell ref="BL149:BP149"/>
    <mergeCell ref="BL150:BP150"/>
    <mergeCell ref="BL151:BP151"/>
    <mergeCell ref="BL152:BP152"/>
    <mergeCell ref="BL153:BP153"/>
    <mergeCell ref="BL154:BP154"/>
    <mergeCell ref="BL155:BP155"/>
    <mergeCell ref="BL156:BP156"/>
    <mergeCell ref="BL157:BP157"/>
    <mergeCell ref="BL158:BP158"/>
    <mergeCell ref="BL159:BP159"/>
    <mergeCell ref="BL160:BP160"/>
    <mergeCell ref="BL161:BP161"/>
    <mergeCell ref="BL167:BP167"/>
    <mergeCell ref="BL168:BP168"/>
    <mergeCell ref="BL169:BP169"/>
    <mergeCell ref="BL131:BP131"/>
    <mergeCell ref="BL132:BP132"/>
    <mergeCell ref="BL133:BP133"/>
    <mergeCell ref="BL134:BP134"/>
    <mergeCell ref="BL135:BP135"/>
    <mergeCell ref="BL136:BP136"/>
    <mergeCell ref="BL137:BP137"/>
    <mergeCell ref="BL138:BP138"/>
    <mergeCell ref="BL139:BP139"/>
    <mergeCell ref="BL140:BP140"/>
    <mergeCell ref="BL141:BP141"/>
    <mergeCell ref="BL142:BP142"/>
    <mergeCell ref="BL143:BP143"/>
    <mergeCell ref="BL144:BP144"/>
    <mergeCell ref="BL145:BP145"/>
    <mergeCell ref="BL146:BP146"/>
    <mergeCell ref="BL147:BP147"/>
    <mergeCell ref="BL107:BP107"/>
    <mergeCell ref="BL108:BP108"/>
    <mergeCell ref="BL109:BP109"/>
    <mergeCell ref="BL110:BP110"/>
    <mergeCell ref="BL111:BP111"/>
    <mergeCell ref="BL112:BP112"/>
    <mergeCell ref="BL119:BP119"/>
    <mergeCell ref="BL120:BP120"/>
    <mergeCell ref="BL121:BP121"/>
    <mergeCell ref="BL122:BP122"/>
    <mergeCell ref="BL123:BP123"/>
    <mergeCell ref="BL124:BP124"/>
    <mergeCell ref="BL125:BP125"/>
    <mergeCell ref="BL126:BP126"/>
    <mergeCell ref="BL127:BP127"/>
    <mergeCell ref="BL128:BP128"/>
    <mergeCell ref="BL129:BP129"/>
    <mergeCell ref="BL84:BP84"/>
    <mergeCell ref="BL85:BP85"/>
    <mergeCell ref="BL86:BP86"/>
    <mergeCell ref="BL87:BP87"/>
    <mergeCell ref="BL88:BP88"/>
    <mergeCell ref="BL89:BP89"/>
    <mergeCell ref="BL90:BP90"/>
    <mergeCell ref="BL91:BP91"/>
    <mergeCell ref="BL92:BP92"/>
    <mergeCell ref="BL93:BP93"/>
    <mergeCell ref="BL94:BP94"/>
    <mergeCell ref="BL95:BP95"/>
    <mergeCell ref="BL96:BP96"/>
    <mergeCell ref="BL97:BP97"/>
    <mergeCell ref="BL98:BP98"/>
    <mergeCell ref="BL99:BP99"/>
    <mergeCell ref="BL100:BP100"/>
    <mergeCell ref="CG12:CH13"/>
    <mergeCell ref="CK11:CK13"/>
    <mergeCell ref="CK14:CL14"/>
    <mergeCell ref="CK15:CL15"/>
    <mergeCell ref="BC10:BS11"/>
    <mergeCell ref="BE14:BF15"/>
    <mergeCell ref="BH14:BK15"/>
    <mergeCell ref="BL23:BP23"/>
    <mergeCell ref="BL24:BP24"/>
    <mergeCell ref="BL25:BP25"/>
    <mergeCell ref="BL26:BP26"/>
    <mergeCell ref="BL27:BP27"/>
    <mergeCell ref="BL28:BP28"/>
    <mergeCell ref="BL29:BP29"/>
    <mergeCell ref="BL30:BP30"/>
    <mergeCell ref="BL31:BP31"/>
    <mergeCell ref="BL32:BP32"/>
    <mergeCell ref="BL16:BN17"/>
    <mergeCell ref="BO16:BZ17"/>
    <mergeCell ref="BH12:BQ13"/>
    <mergeCell ref="BR12:BT13"/>
    <mergeCell ref="BU12:CF13"/>
    <mergeCell ref="CK21:CM22"/>
    <mergeCell ref="CM15:CN15"/>
    <mergeCell ref="BG181:BK181"/>
    <mergeCell ref="BG182:BK182"/>
    <mergeCell ref="BG183:BK183"/>
    <mergeCell ref="BG172:BK172"/>
    <mergeCell ref="BG173:BK173"/>
    <mergeCell ref="BG174:BK174"/>
    <mergeCell ref="BG179:BK179"/>
    <mergeCell ref="BG175:BK175"/>
    <mergeCell ref="BG18:CC18"/>
    <mergeCell ref="BG188:BK188"/>
    <mergeCell ref="BG189:BK189"/>
    <mergeCell ref="BG186:BK186"/>
    <mergeCell ref="BG177:BK177"/>
    <mergeCell ref="BG167:BK167"/>
    <mergeCell ref="BG168:BK168"/>
    <mergeCell ref="BG169:BK169"/>
    <mergeCell ref="BG176:BK176"/>
    <mergeCell ref="BG170:BK170"/>
    <mergeCell ref="BG185:BK185"/>
    <mergeCell ref="BL20:BP20"/>
    <mergeCell ref="BL21:BP21"/>
    <mergeCell ref="BL22:BP22"/>
    <mergeCell ref="BL33:BP33"/>
    <mergeCell ref="BL34:BP34"/>
    <mergeCell ref="BL35:BP35"/>
    <mergeCell ref="BL36:BP36"/>
    <mergeCell ref="BL37:BP37"/>
    <mergeCell ref="BL38:BP38"/>
    <mergeCell ref="BL39:BP39"/>
    <mergeCell ref="BL40:BP40"/>
    <mergeCell ref="BL41:BP41"/>
    <mergeCell ref="BG139:BK139"/>
    <mergeCell ref="BG140:BK140"/>
    <mergeCell ref="BG141:BK141"/>
    <mergeCell ref="BG142:BK142"/>
    <mergeCell ref="BG135:BK135"/>
    <mergeCell ref="BG136:BK136"/>
    <mergeCell ref="BG137:BK137"/>
    <mergeCell ref="BG138:BK138"/>
    <mergeCell ref="BG143:BK143"/>
    <mergeCell ref="BG144:BK144"/>
    <mergeCell ref="BG145:BK145"/>
    <mergeCell ref="BG150:BK150"/>
    <mergeCell ref="BG146:BK146"/>
    <mergeCell ref="BG147:BK147"/>
    <mergeCell ref="BG149:BK149"/>
    <mergeCell ref="BG148:BK148"/>
    <mergeCell ref="BG161:BK161"/>
    <mergeCell ref="BG151:BK151"/>
    <mergeCell ref="BG152:BK152"/>
    <mergeCell ref="BG153:BK153"/>
    <mergeCell ref="BG157:BK157"/>
    <mergeCell ref="BG155:BK155"/>
    <mergeCell ref="BG156:BK156"/>
    <mergeCell ref="BG154:BK154"/>
    <mergeCell ref="BG158:BK158"/>
    <mergeCell ref="BG159:BK159"/>
    <mergeCell ref="BG107:BK107"/>
    <mergeCell ref="BG108:BK108"/>
    <mergeCell ref="BG109:BK109"/>
    <mergeCell ref="BG123:BK123"/>
    <mergeCell ref="BG110:BK110"/>
    <mergeCell ref="BG111:BK111"/>
    <mergeCell ref="BG112:BK112"/>
    <mergeCell ref="BG118:BK118"/>
    <mergeCell ref="BG124:BK124"/>
    <mergeCell ref="BG125:BK125"/>
    <mergeCell ref="BG126:BK126"/>
    <mergeCell ref="BG119:BK119"/>
    <mergeCell ref="BG120:BK120"/>
    <mergeCell ref="BG121:BK121"/>
    <mergeCell ref="BG122:BK122"/>
    <mergeCell ref="BG133:BK133"/>
    <mergeCell ref="BG134:BK134"/>
    <mergeCell ref="BG127:BK127"/>
    <mergeCell ref="BG128:BK128"/>
    <mergeCell ref="BG129:BK129"/>
    <mergeCell ref="BG130:BK130"/>
    <mergeCell ref="BG131:BK131"/>
    <mergeCell ref="BG132:BK132"/>
    <mergeCell ref="BG84:BK84"/>
    <mergeCell ref="BG85:BK85"/>
    <mergeCell ref="BG87:BK87"/>
    <mergeCell ref="BG77:BK77"/>
    <mergeCell ref="BG78:BK78"/>
    <mergeCell ref="BG95:BK95"/>
    <mergeCell ref="BG96:BK96"/>
    <mergeCell ref="BG97:BK97"/>
    <mergeCell ref="BG90:BK90"/>
    <mergeCell ref="BG91:BK91"/>
    <mergeCell ref="BG92:BK92"/>
    <mergeCell ref="BG93:BK93"/>
    <mergeCell ref="BG102:BK102"/>
    <mergeCell ref="BG103:BK103"/>
    <mergeCell ref="BG104:BK104"/>
    <mergeCell ref="BG105:BK105"/>
    <mergeCell ref="BG98:BK98"/>
    <mergeCell ref="BG99:BK99"/>
    <mergeCell ref="BG100:BK100"/>
    <mergeCell ref="BG101:BK101"/>
    <mergeCell ref="BC136:BF136"/>
    <mergeCell ref="BC133:BF133"/>
    <mergeCell ref="BG28:BK28"/>
    <mergeCell ref="BG29:BK29"/>
    <mergeCell ref="BG27:BK27"/>
    <mergeCell ref="BG33:BK33"/>
    <mergeCell ref="BG30:BK30"/>
    <mergeCell ref="BG31:BK31"/>
    <mergeCell ref="BG34:BK34"/>
    <mergeCell ref="BG32:BK32"/>
    <mergeCell ref="BG36:BK36"/>
    <mergeCell ref="BC137:BF137"/>
    <mergeCell ref="BG52:BK52"/>
    <mergeCell ref="BG51:BK51"/>
    <mergeCell ref="BG88:BK88"/>
    <mergeCell ref="BG56:BK56"/>
    <mergeCell ref="BG86:BK86"/>
    <mergeCell ref="BG55:BK55"/>
    <mergeCell ref="BG57:BK57"/>
    <mergeCell ref="BG73:BK73"/>
    <mergeCell ref="BG35:BK35"/>
    <mergeCell ref="BC135:BF135"/>
    <mergeCell ref="BG53:BK53"/>
    <mergeCell ref="BG41:BK41"/>
    <mergeCell ref="BG42:BK42"/>
    <mergeCell ref="BG43:BK43"/>
    <mergeCell ref="BG44:BK44"/>
    <mergeCell ref="BG50:BK50"/>
    <mergeCell ref="BG47:BK47"/>
    <mergeCell ref="BG81:BK81"/>
    <mergeCell ref="BG89:BK89"/>
    <mergeCell ref="BG75:BK75"/>
    <mergeCell ref="BC153:BF153"/>
    <mergeCell ref="BC161:BF161"/>
    <mergeCell ref="BC138:BF138"/>
    <mergeCell ref="BC139:BF139"/>
    <mergeCell ref="BC140:BF140"/>
    <mergeCell ref="BC141:BF141"/>
    <mergeCell ref="BC150:BF150"/>
    <mergeCell ref="BC151:BF151"/>
    <mergeCell ref="BC152:BF152"/>
    <mergeCell ref="BC172:BF172"/>
    <mergeCell ref="BC144:BF144"/>
    <mergeCell ref="BC145:BF145"/>
    <mergeCell ref="BC146:BF146"/>
    <mergeCell ref="BC147:BF147"/>
    <mergeCell ref="BC168:BF168"/>
    <mergeCell ref="BC149:BF149"/>
    <mergeCell ref="BC148:BF148"/>
    <mergeCell ref="BC156:BF156"/>
    <mergeCell ref="BC170:BF170"/>
    <mergeCell ref="BC171:BF171"/>
    <mergeCell ref="BC154:BF154"/>
    <mergeCell ref="BC155:BF155"/>
    <mergeCell ref="BC158:BF158"/>
    <mergeCell ref="BC159:BF159"/>
    <mergeCell ref="BC160:BF160"/>
    <mergeCell ref="BC167:BF167"/>
    <mergeCell ref="BC169:BF169"/>
    <mergeCell ref="BC142:BF142"/>
    <mergeCell ref="BC143:BF143"/>
    <mergeCell ref="BC107:BF107"/>
    <mergeCell ref="BC100:BF100"/>
    <mergeCell ref="BC101:BF101"/>
    <mergeCell ref="BC102:BF102"/>
    <mergeCell ref="BC103:BF103"/>
    <mergeCell ref="BC106:BF106"/>
    <mergeCell ref="BC105:BF105"/>
    <mergeCell ref="BC90:BF90"/>
    <mergeCell ref="BC91:BF91"/>
    <mergeCell ref="BC108:BF108"/>
    <mergeCell ref="BC109:BF109"/>
    <mergeCell ref="BC110:BF110"/>
    <mergeCell ref="BC111:BF111"/>
    <mergeCell ref="BC97:BF97"/>
    <mergeCell ref="BC98:BF98"/>
    <mergeCell ref="BC126:BF126"/>
    <mergeCell ref="BC127:BF127"/>
    <mergeCell ref="BC125:BF125"/>
    <mergeCell ref="BC118:BF118"/>
    <mergeCell ref="BC119:BF119"/>
    <mergeCell ref="BC120:BF120"/>
    <mergeCell ref="BC121:BF121"/>
    <mergeCell ref="BC122:BF122"/>
    <mergeCell ref="BC123:BF123"/>
    <mergeCell ref="BC124:BF124"/>
    <mergeCell ref="BC88:BF88"/>
    <mergeCell ref="BC53:BF53"/>
    <mergeCell ref="BC82:BF82"/>
    <mergeCell ref="BC75:BF75"/>
    <mergeCell ref="BC76:BF76"/>
    <mergeCell ref="BC77:BF77"/>
    <mergeCell ref="BC78:BF78"/>
    <mergeCell ref="BC79:BF79"/>
    <mergeCell ref="BC61:BF61"/>
    <mergeCell ref="BC59:BF59"/>
    <mergeCell ref="BC84:BF84"/>
    <mergeCell ref="BC85:BF85"/>
    <mergeCell ref="BC86:BF86"/>
    <mergeCell ref="BC87:BF87"/>
    <mergeCell ref="BC99:BF99"/>
    <mergeCell ref="BC92:BF92"/>
    <mergeCell ref="BC93:BF93"/>
    <mergeCell ref="BC94:BF94"/>
    <mergeCell ref="BC95:BF95"/>
    <mergeCell ref="BC96:BF96"/>
    <mergeCell ref="BC89:BF89"/>
    <mergeCell ref="AP185:AQ186"/>
    <mergeCell ref="AR183:AT184"/>
    <mergeCell ref="BA181:BB182"/>
    <mergeCell ref="AR185:AT186"/>
    <mergeCell ref="AU186:AZ186"/>
    <mergeCell ref="AU185:AZ185"/>
    <mergeCell ref="BA185:BB186"/>
    <mergeCell ref="AR171:AT172"/>
    <mergeCell ref="BC24:BF24"/>
    <mergeCell ref="BC25:BF25"/>
    <mergeCell ref="BC26:BF26"/>
    <mergeCell ref="BC27:BF27"/>
    <mergeCell ref="BC28:BF28"/>
    <mergeCell ref="BC29:BF29"/>
    <mergeCell ref="BC30:BF30"/>
    <mergeCell ref="AU25:AZ25"/>
    <mergeCell ref="AR24:AT25"/>
    <mergeCell ref="AU105:AZ105"/>
    <mergeCell ref="AU56:AZ56"/>
    <mergeCell ref="BC80:BF80"/>
    <mergeCell ref="BC81:BF81"/>
    <mergeCell ref="BC74:BF74"/>
    <mergeCell ref="BC56:BF56"/>
    <mergeCell ref="BC57:BF57"/>
    <mergeCell ref="AU57:AZ57"/>
    <mergeCell ref="BA97:BB98"/>
    <mergeCell ref="BA91:BB92"/>
    <mergeCell ref="BC73:BF73"/>
    <mergeCell ref="BC31:BF31"/>
    <mergeCell ref="BC33:BF33"/>
    <mergeCell ref="BC34:BF34"/>
    <mergeCell ref="BC35:BF35"/>
    <mergeCell ref="AP175:AQ176"/>
    <mergeCell ref="AR105:AT106"/>
    <mergeCell ref="AR144:AT145"/>
    <mergeCell ref="AP169:AQ170"/>
    <mergeCell ref="AP171:AQ172"/>
    <mergeCell ref="AP167:AQ168"/>
    <mergeCell ref="AP160:AQ161"/>
    <mergeCell ref="AP156:AQ157"/>
    <mergeCell ref="AP107:AQ108"/>
    <mergeCell ref="AP179:AQ180"/>
    <mergeCell ref="BA179:BB180"/>
    <mergeCell ref="AP183:AQ184"/>
    <mergeCell ref="BA183:BB184"/>
    <mergeCell ref="AP181:AQ182"/>
    <mergeCell ref="AR179:AT180"/>
    <mergeCell ref="AU179:AZ179"/>
    <mergeCell ref="AU180:AZ180"/>
    <mergeCell ref="AU170:AZ170"/>
    <mergeCell ref="AP173:AQ174"/>
    <mergeCell ref="BA173:BB174"/>
    <mergeCell ref="AP144:AQ145"/>
    <mergeCell ref="BA144:BB145"/>
    <mergeCell ref="AP152:AQ153"/>
    <mergeCell ref="AU144:AZ144"/>
    <mergeCell ref="BA171:BB172"/>
    <mergeCell ref="AP105:AQ106"/>
    <mergeCell ref="BA105:BB106"/>
    <mergeCell ref="BA107:BB108"/>
    <mergeCell ref="AP103:AQ104"/>
    <mergeCell ref="AR103:AT104"/>
    <mergeCell ref="AU103:AZ103"/>
    <mergeCell ref="AU106:AZ106"/>
    <mergeCell ref="AP101:AQ102"/>
    <mergeCell ref="BA101:BB102"/>
    <mergeCell ref="AP97:AQ98"/>
    <mergeCell ref="AR160:AT161"/>
    <mergeCell ref="AU160:AZ160"/>
    <mergeCell ref="AU161:AZ161"/>
    <mergeCell ref="AR156:AT157"/>
    <mergeCell ref="AU156:AZ156"/>
    <mergeCell ref="BA169:BB170"/>
    <mergeCell ref="AR169:AT170"/>
    <mergeCell ref="AU169:AZ169"/>
    <mergeCell ref="BA167:BB168"/>
    <mergeCell ref="AR167:AT168"/>
    <mergeCell ref="AU167:AZ167"/>
    <mergeCell ref="AU168:AZ168"/>
    <mergeCell ref="AU171:AZ171"/>
    <mergeCell ref="AU172:AZ172"/>
    <mergeCell ref="AR107:AT108"/>
    <mergeCell ref="AU107:AZ107"/>
    <mergeCell ref="AU108:AZ108"/>
    <mergeCell ref="AU149:AZ149"/>
    <mergeCell ref="BA154:BB155"/>
    <mergeCell ref="AR154:AT155"/>
    <mergeCell ref="AU154:AZ154"/>
    <mergeCell ref="AU155:AZ155"/>
    <mergeCell ref="AP150:AQ151"/>
    <mergeCell ref="BA150:BB151"/>
    <mergeCell ref="AR150:AT151"/>
    <mergeCell ref="AU150:AZ150"/>
    <mergeCell ref="AU151:AZ151"/>
    <mergeCell ref="AP158:AQ159"/>
    <mergeCell ref="BA158:BB159"/>
    <mergeCell ref="AR158:AT159"/>
    <mergeCell ref="AU158:AZ158"/>
    <mergeCell ref="AU159:AZ159"/>
    <mergeCell ref="BA152:BB153"/>
    <mergeCell ref="AR152:AT153"/>
    <mergeCell ref="AU152:AZ152"/>
    <mergeCell ref="AU153:AZ153"/>
    <mergeCell ref="AP154:AQ155"/>
    <mergeCell ref="AP138:AQ139"/>
    <mergeCell ref="BA138:BB139"/>
    <mergeCell ref="AR138:AT139"/>
    <mergeCell ref="AU138:AZ138"/>
    <mergeCell ref="AU139:AZ139"/>
    <mergeCell ref="AP136:AQ137"/>
    <mergeCell ref="BA136:BB137"/>
    <mergeCell ref="AR136:AT137"/>
    <mergeCell ref="AU136:AZ136"/>
    <mergeCell ref="AU137:AZ137"/>
    <mergeCell ref="AP148:AQ149"/>
    <mergeCell ref="AR146:AT147"/>
    <mergeCell ref="AP140:AQ141"/>
    <mergeCell ref="BA140:BB141"/>
    <mergeCell ref="AR140:AT141"/>
    <mergeCell ref="AU140:AZ140"/>
    <mergeCell ref="AU141:AZ141"/>
    <mergeCell ref="BA142:BB143"/>
    <mergeCell ref="BA146:BB147"/>
    <mergeCell ref="AU145:AZ145"/>
    <mergeCell ref="BA148:BB149"/>
    <mergeCell ref="AR148:AT149"/>
    <mergeCell ref="AU148:AZ148"/>
    <mergeCell ref="AU147:AZ147"/>
    <mergeCell ref="AP142:AQ143"/>
    <mergeCell ref="AR142:AT143"/>
    <mergeCell ref="AU142:AZ142"/>
    <mergeCell ref="AU143:AZ143"/>
    <mergeCell ref="AP146:AQ147"/>
    <mergeCell ref="AU146:AZ146"/>
    <mergeCell ref="AP130:AQ131"/>
    <mergeCell ref="BA130:BB131"/>
    <mergeCell ref="AR130:AT131"/>
    <mergeCell ref="AU130:AZ130"/>
    <mergeCell ref="AU131:AZ131"/>
    <mergeCell ref="AP128:AQ129"/>
    <mergeCell ref="BA128:BB129"/>
    <mergeCell ref="AR128:AT129"/>
    <mergeCell ref="AU128:AZ128"/>
    <mergeCell ref="AU129:AZ129"/>
    <mergeCell ref="AP134:AQ135"/>
    <mergeCell ref="BA134:BB135"/>
    <mergeCell ref="AR134:AT135"/>
    <mergeCell ref="AU134:AZ134"/>
    <mergeCell ref="AU135:AZ135"/>
    <mergeCell ref="AP132:AQ133"/>
    <mergeCell ref="BA132:BB133"/>
    <mergeCell ref="AR132:AT133"/>
    <mergeCell ref="AU132:AZ132"/>
    <mergeCell ref="AP122:AQ123"/>
    <mergeCell ref="BA122:BB123"/>
    <mergeCell ref="AR122:AT123"/>
    <mergeCell ref="AU122:AZ122"/>
    <mergeCell ref="AU123:AZ123"/>
    <mergeCell ref="AP120:AQ121"/>
    <mergeCell ref="BA120:BB121"/>
    <mergeCell ref="AR120:AT121"/>
    <mergeCell ref="AU120:AZ120"/>
    <mergeCell ref="AU121:AZ121"/>
    <mergeCell ref="AP126:AQ127"/>
    <mergeCell ref="BA126:BB127"/>
    <mergeCell ref="AR126:AT127"/>
    <mergeCell ref="AU126:AZ126"/>
    <mergeCell ref="AU127:AZ127"/>
    <mergeCell ref="AP124:AQ125"/>
    <mergeCell ref="BA124:BB125"/>
    <mergeCell ref="AR124:AT125"/>
    <mergeCell ref="AU124:AZ124"/>
    <mergeCell ref="AU125:AZ125"/>
    <mergeCell ref="AP109:AQ110"/>
    <mergeCell ref="BA109:BB110"/>
    <mergeCell ref="AR109:AT110"/>
    <mergeCell ref="AU109:AZ109"/>
    <mergeCell ref="AU110:AZ110"/>
    <mergeCell ref="AP99:AQ100"/>
    <mergeCell ref="BA99:BB100"/>
    <mergeCell ref="AR99:AT100"/>
    <mergeCell ref="AU99:AZ99"/>
    <mergeCell ref="AU100:AZ100"/>
    <mergeCell ref="AP118:AQ119"/>
    <mergeCell ref="BA118:BB119"/>
    <mergeCell ref="AR118:AT119"/>
    <mergeCell ref="AU118:AZ118"/>
    <mergeCell ref="AP111:AQ112"/>
    <mergeCell ref="BA111:BB112"/>
    <mergeCell ref="AR111:AT112"/>
    <mergeCell ref="AU111:AZ111"/>
    <mergeCell ref="AR101:AT102"/>
    <mergeCell ref="AU101:AZ101"/>
    <mergeCell ref="AU102:AZ102"/>
    <mergeCell ref="AP89:AQ90"/>
    <mergeCell ref="BA89:BB90"/>
    <mergeCell ref="AR89:AT90"/>
    <mergeCell ref="AU89:AZ89"/>
    <mergeCell ref="AU90:AZ90"/>
    <mergeCell ref="AP87:AQ88"/>
    <mergeCell ref="BA87:BB88"/>
    <mergeCell ref="AR87:AT88"/>
    <mergeCell ref="AU87:AZ87"/>
    <mergeCell ref="AU88:AZ88"/>
    <mergeCell ref="AR93:AT94"/>
    <mergeCell ref="AU93:AZ93"/>
    <mergeCell ref="AU94:AZ94"/>
    <mergeCell ref="AR97:AT98"/>
    <mergeCell ref="AU97:AZ97"/>
    <mergeCell ref="AU98:AZ98"/>
    <mergeCell ref="AP91:AQ92"/>
    <mergeCell ref="AR91:AT92"/>
    <mergeCell ref="AU91:AZ91"/>
    <mergeCell ref="AU92:AZ92"/>
    <mergeCell ref="AP95:AQ96"/>
    <mergeCell ref="BA95:BB96"/>
    <mergeCell ref="AR95:AT96"/>
    <mergeCell ref="AU95:AZ95"/>
    <mergeCell ref="AU96:AZ96"/>
    <mergeCell ref="BA93:BB94"/>
    <mergeCell ref="AP93:AQ94"/>
    <mergeCell ref="AP81:AQ82"/>
    <mergeCell ref="BA81:BB82"/>
    <mergeCell ref="AR81:AT82"/>
    <mergeCell ref="AU81:AZ81"/>
    <mergeCell ref="AP79:AQ80"/>
    <mergeCell ref="BA79:BB80"/>
    <mergeCell ref="AR79:AT80"/>
    <mergeCell ref="AU79:AZ79"/>
    <mergeCell ref="AP85:AQ86"/>
    <mergeCell ref="BA85:BB86"/>
    <mergeCell ref="AR85:AT86"/>
    <mergeCell ref="AU85:AZ85"/>
    <mergeCell ref="AU86:AZ86"/>
    <mergeCell ref="AP83:AQ84"/>
    <mergeCell ref="BA83:BB84"/>
    <mergeCell ref="AR83:AT84"/>
    <mergeCell ref="AU83:AZ83"/>
    <mergeCell ref="AU84:AZ84"/>
    <mergeCell ref="A2:D2"/>
    <mergeCell ref="H2:J2"/>
    <mergeCell ref="I4:J4"/>
    <mergeCell ref="F6:H6"/>
    <mergeCell ref="F4:H4"/>
    <mergeCell ref="F5:H5"/>
    <mergeCell ref="AR73:AT74"/>
    <mergeCell ref="F7:H7"/>
    <mergeCell ref="AP69:AQ70"/>
    <mergeCell ref="AP77:AQ78"/>
    <mergeCell ref="BA77:BB78"/>
    <mergeCell ref="AR77:AT78"/>
    <mergeCell ref="AU77:AZ77"/>
    <mergeCell ref="AU78:AZ78"/>
    <mergeCell ref="AP75:AQ76"/>
    <mergeCell ref="BA75:BB76"/>
    <mergeCell ref="AR75:AT76"/>
    <mergeCell ref="AU76:AZ76"/>
    <mergeCell ref="I5:J5"/>
    <mergeCell ref="I6:J6"/>
    <mergeCell ref="BA22:BB23"/>
    <mergeCell ref="BA24:BB25"/>
    <mergeCell ref="AU24:AZ24"/>
    <mergeCell ref="AP24:AQ25"/>
    <mergeCell ref="AP22:AQ23"/>
    <mergeCell ref="AU20:AZ20"/>
    <mergeCell ref="BA18:BB19"/>
    <mergeCell ref="AU75:AZ75"/>
    <mergeCell ref="AU73:AZ73"/>
    <mergeCell ref="BA56:BB57"/>
    <mergeCell ref="AU58:AZ58"/>
    <mergeCell ref="AU59:AZ59"/>
    <mergeCell ref="AP26:AQ27"/>
    <mergeCell ref="AU74:AZ74"/>
    <mergeCell ref="BA73:BB74"/>
    <mergeCell ref="AP34:AQ35"/>
    <mergeCell ref="BA34:BB35"/>
    <mergeCell ref="AR34:AT35"/>
    <mergeCell ref="AU34:AZ34"/>
    <mergeCell ref="AU35:AZ35"/>
    <mergeCell ref="AU36:AZ36"/>
    <mergeCell ref="AP36:AQ37"/>
    <mergeCell ref="BA36:BB37"/>
    <mergeCell ref="AR36:AT37"/>
    <mergeCell ref="AU37:AZ37"/>
    <mergeCell ref="AP28:AQ29"/>
    <mergeCell ref="AP32:AQ33"/>
    <mergeCell ref="BA32:BB33"/>
    <mergeCell ref="AR32:AT33"/>
    <mergeCell ref="AU32:AZ32"/>
    <mergeCell ref="AU33:AZ33"/>
    <mergeCell ref="AP30:AQ31"/>
    <mergeCell ref="BA28:BB29"/>
    <mergeCell ref="AR28:AT29"/>
    <mergeCell ref="AU28:AZ28"/>
    <mergeCell ref="AU29:AZ29"/>
    <mergeCell ref="BA30:BB31"/>
    <mergeCell ref="AR30:AT31"/>
    <mergeCell ref="AU30:AZ30"/>
    <mergeCell ref="AU31:AZ31"/>
    <mergeCell ref="BZ21:CC21"/>
    <mergeCell ref="BQ21:BU21"/>
    <mergeCell ref="BG21:BK21"/>
    <mergeCell ref="BL19:BP19"/>
    <mergeCell ref="AK81:AL82"/>
    <mergeCell ref="AP52:AQ53"/>
    <mergeCell ref="AP42:AQ43"/>
    <mergeCell ref="AP46:AQ47"/>
    <mergeCell ref="AP44:AQ45"/>
    <mergeCell ref="AP71:AQ72"/>
    <mergeCell ref="AP48:AQ49"/>
    <mergeCell ref="AP54:AQ55"/>
    <mergeCell ref="AP62:AQ63"/>
    <mergeCell ref="AK50:AL51"/>
    <mergeCell ref="AP38:AQ39"/>
    <mergeCell ref="AR38:AT39"/>
    <mergeCell ref="AP56:AQ57"/>
    <mergeCell ref="AP58:AQ59"/>
    <mergeCell ref="AR56:AT57"/>
    <mergeCell ref="AR54:AT55"/>
    <mergeCell ref="AR58:AT59"/>
    <mergeCell ref="AP60:AQ61"/>
    <mergeCell ref="AP40:AQ41"/>
    <mergeCell ref="AR40:AT41"/>
    <mergeCell ref="AU41:AZ41"/>
    <mergeCell ref="AU40:AZ40"/>
    <mergeCell ref="BA38:BB39"/>
    <mergeCell ref="AR44:AT45"/>
    <mergeCell ref="AU44:AZ44"/>
    <mergeCell ref="AR42:AT43"/>
    <mergeCell ref="BA40:BB41"/>
    <mergeCell ref="AU39:AZ39"/>
    <mergeCell ref="H1:J1"/>
    <mergeCell ref="BZ19:CC19"/>
    <mergeCell ref="BQ19:BU19"/>
    <mergeCell ref="AR18:AT19"/>
    <mergeCell ref="AS9:CE9"/>
    <mergeCell ref="AT12:BF13"/>
    <mergeCell ref="BV19:BY19"/>
    <mergeCell ref="AS7:AX8"/>
    <mergeCell ref="I7:J7"/>
    <mergeCell ref="M4:U4"/>
    <mergeCell ref="AR71:AT72"/>
    <mergeCell ref="AP73:AQ74"/>
    <mergeCell ref="BQ20:BU20"/>
    <mergeCell ref="BV20:BY20"/>
    <mergeCell ref="AR46:AT47"/>
    <mergeCell ref="AU46:AZ46"/>
    <mergeCell ref="AU47:AZ47"/>
    <mergeCell ref="AU45:AZ45"/>
    <mergeCell ref="BG23:BK23"/>
    <mergeCell ref="AR20:AT21"/>
    <mergeCell ref="AP18:AQ19"/>
    <mergeCell ref="BC18:BF19"/>
    <mergeCell ref="BA20:BB21"/>
    <mergeCell ref="AU21:AZ21"/>
    <mergeCell ref="BC21:BF21"/>
    <mergeCell ref="AP20:AQ21"/>
    <mergeCell ref="BZ20:CC20"/>
    <mergeCell ref="BG19:BK19"/>
    <mergeCell ref="BG20:BK20"/>
    <mergeCell ref="AU18:AZ19"/>
    <mergeCell ref="BC20:BF20"/>
    <mergeCell ref="BV21:BY21"/>
    <mergeCell ref="BG24:BK24"/>
    <mergeCell ref="BZ25:CC25"/>
    <mergeCell ref="BQ24:BU24"/>
    <mergeCell ref="BQ25:BU25"/>
    <mergeCell ref="BZ24:CC24"/>
    <mergeCell ref="BV25:BY25"/>
    <mergeCell ref="BV24:BY24"/>
    <mergeCell ref="BG25:BK25"/>
    <mergeCell ref="BG26:BK26"/>
    <mergeCell ref="BV22:BY22"/>
    <mergeCell ref="BZ22:CC22"/>
    <mergeCell ref="AR22:AT23"/>
    <mergeCell ref="AU22:AZ22"/>
    <mergeCell ref="BC23:BF23"/>
    <mergeCell ref="AU23:AZ23"/>
    <mergeCell ref="BQ23:BU23"/>
    <mergeCell ref="BG22:BK22"/>
    <mergeCell ref="BC22:BF22"/>
    <mergeCell ref="BQ22:BU22"/>
    <mergeCell ref="BA26:BB27"/>
    <mergeCell ref="AR26:AT27"/>
    <mergeCell ref="AU26:AZ26"/>
    <mergeCell ref="AU27:AZ27"/>
    <mergeCell ref="BQ29:BU29"/>
    <mergeCell ref="BQ31:BU31"/>
    <mergeCell ref="BV31:BY31"/>
    <mergeCell ref="BQ30:BU30"/>
    <mergeCell ref="BV30:BY30"/>
    <mergeCell ref="BZ32:CC32"/>
    <mergeCell ref="BZ29:CC29"/>
    <mergeCell ref="BV29:BY29"/>
    <mergeCell ref="BZ30:CC30"/>
    <mergeCell ref="BZ31:CC31"/>
    <mergeCell ref="BZ23:CC23"/>
    <mergeCell ref="BV23:BY23"/>
    <mergeCell ref="BQ27:BU27"/>
    <mergeCell ref="BV27:BY27"/>
    <mergeCell ref="BQ26:BU26"/>
    <mergeCell ref="BV28:BY28"/>
    <mergeCell ref="BQ28:BU28"/>
    <mergeCell ref="BZ28:CC28"/>
    <mergeCell ref="BV26:BY26"/>
    <mergeCell ref="BZ26:CC26"/>
    <mergeCell ref="BZ27:CC27"/>
    <mergeCell ref="BQ36:BU36"/>
    <mergeCell ref="BZ36:CC36"/>
    <mergeCell ref="BZ38:CC38"/>
    <mergeCell ref="BV37:BY37"/>
    <mergeCell ref="BV39:BY39"/>
    <mergeCell ref="BZ39:CC39"/>
    <mergeCell ref="BV38:BY38"/>
    <mergeCell ref="BC38:BF38"/>
    <mergeCell ref="BQ32:BU32"/>
    <mergeCell ref="BV33:BY33"/>
    <mergeCell ref="BQ35:BU35"/>
    <mergeCell ref="BQ34:BU34"/>
    <mergeCell ref="BV35:BY35"/>
    <mergeCell ref="BQ33:BU33"/>
    <mergeCell ref="BV32:BY32"/>
    <mergeCell ref="BZ35:CC35"/>
    <mergeCell ref="BV34:BY34"/>
    <mergeCell ref="BZ34:CC34"/>
    <mergeCell ref="BZ37:CC37"/>
    <mergeCell ref="BV36:BY36"/>
    <mergeCell ref="BZ33:CC33"/>
    <mergeCell ref="BC32:BF32"/>
    <mergeCell ref="BC36:BF36"/>
    <mergeCell ref="BC39:BF39"/>
    <mergeCell ref="BG37:BK37"/>
    <mergeCell ref="BG38:BK38"/>
    <mergeCell ref="BQ40:BU40"/>
    <mergeCell ref="BC40:BF40"/>
    <mergeCell ref="BQ37:BU37"/>
    <mergeCell ref="BG39:BK39"/>
    <mergeCell ref="BG40:BK40"/>
    <mergeCell ref="BQ39:BU39"/>
    <mergeCell ref="BQ38:BU38"/>
    <mergeCell ref="BC37:BF37"/>
    <mergeCell ref="BV43:BY43"/>
    <mergeCell ref="AU42:AZ42"/>
    <mergeCell ref="BA42:BB43"/>
    <mergeCell ref="AU43:AZ43"/>
    <mergeCell ref="BQ43:BU43"/>
    <mergeCell ref="BQ42:BU42"/>
    <mergeCell ref="BQ41:BU41"/>
    <mergeCell ref="BC41:BF41"/>
    <mergeCell ref="AU38:AZ38"/>
    <mergeCell ref="BC43:BF43"/>
    <mergeCell ref="BC42:BF42"/>
    <mergeCell ref="BL42:BP42"/>
    <mergeCell ref="BL43:BP43"/>
    <mergeCell ref="BV45:BY45"/>
    <mergeCell ref="BA46:BB47"/>
    <mergeCell ref="BC47:BF47"/>
    <mergeCell ref="BG45:BK45"/>
    <mergeCell ref="BG46:BK46"/>
    <mergeCell ref="BA44:BB45"/>
    <mergeCell ref="BC45:BF45"/>
    <mergeCell ref="BC46:BF46"/>
    <mergeCell ref="BQ45:BU45"/>
    <mergeCell ref="BQ44:BU44"/>
    <mergeCell ref="BZ45:CC45"/>
    <mergeCell ref="BV44:BY44"/>
    <mergeCell ref="BV40:BY40"/>
    <mergeCell ref="BZ42:CC42"/>
    <mergeCell ref="BZ43:CC43"/>
    <mergeCell ref="BZ44:CC44"/>
    <mergeCell ref="BZ40:CC40"/>
    <mergeCell ref="BZ41:CC41"/>
    <mergeCell ref="BV41:BY41"/>
    <mergeCell ref="BV42:BY42"/>
    <mergeCell ref="BC44:BF44"/>
    <mergeCell ref="BL44:BP44"/>
    <mergeCell ref="BL45:BP45"/>
    <mergeCell ref="BL46:BP46"/>
    <mergeCell ref="BL47:BP47"/>
    <mergeCell ref="AP50:AQ51"/>
    <mergeCell ref="BA50:BB51"/>
    <mergeCell ref="AR50:AT51"/>
    <mergeCell ref="AU50:AZ50"/>
    <mergeCell ref="AU51:AZ51"/>
    <mergeCell ref="BZ48:CC48"/>
    <mergeCell ref="AU49:AZ49"/>
    <mergeCell ref="BQ49:BU49"/>
    <mergeCell ref="BV49:BY49"/>
    <mergeCell ref="BZ49:CC49"/>
    <mergeCell ref="BQ48:BU48"/>
    <mergeCell ref="BV48:BY48"/>
    <mergeCell ref="BG49:BK49"/>
    <mergeCell ref="BG48:BK48"/>
    <mergeCell ref="BC48:BF48"/>
    <mergeCell ref="BZ46:CC46"/>
    <mergeCell ref="BQ47:BU47"/>
    <mergeCell ref="BV47:BY47"/>
    <mergeCell ref="BZ47:CC47"/>
    <mergeCell ref="BQ46:BU46"/>
    <mergeCell ref="BV46:BY46"/>
    <mergeCell ref="BC49:BF49"/>
    <mergeCell ref="BC50:BF50"/>
    <mergeCell ref="BC51:BF51"/>
    <mergeCell ref="BL48:BP48"/>
    <mergeCell ref="BL49:BP49"/>
    <mergeCell ref="BL50:BP50"/>
    <mergeCell ref="BL51:BP51"/>
    <mergeCell ref="AU53:AZ53"/>
    <mergeCell ref="BA52:BB53"/>
    <mergeCell ref="AR52:AT53"/>
    <mergeCell ref="AU52:AZ52"/>
    <mergeCell ref="BZ52:CC52"/>
    <mergeCell ref="BQ53:BU53"/>
    <mergeCell ref="BV53:BY53"/>
    <mergeCell ref="BZ53:CC53"/>
    <mergeCell ref="BQ52:BU52"/>
    <mergeCell ref="BV52:BY52"/>
    <mergeCell ref="BZ50:CC50"/>
    <mergeCell ref="BZ51:CC51"/>
    <mergeCell ref="BQ50:BU50"/>
    <mergeCell ref="BQ51:BU51"/>
    <mergeCell ref="BV51:BY51"/>
    <mergeCell ref="BV50:BY50"/>
    <mergeCell ref="BA48:BB49"/>
    <mergeCell ref="AR48:AT49"/>
    <mergeCell ref="AU48:AZ48"/>
    <mergeCell ref="BC52:BF52"/>
    <mergeCell ref="BL52:BP52"/>
    <mergeCell ref="BL53:BP53"/>
    <mergeCell ref="BZ57:CC57"/>
    <mergeCell ref="BQ56:BU56"/>
    <mergeCell ref="BQ57:BU57"/>
    <mergeCell ref="BV57:BY57"/>
    <mergeCell ref="BV56:BY56"/>
    <mergeCell ref="BZ56:CC56"/>
    <mergeCell ref="BV54:BY54"/>
    <mergeCell ref="BZ54:CC54"/>
    <mergeCell ref="AU55:AZ55"/>
    <mergeCell ref="BQ55:BU55"/>
    <mergeCell ref="BV55:BY55"/>
    <mergeCell ref="BZ55:CC55"/>
    <mergeCell ref="BQ54:BU54"/>
    <mergeCell ref="BC54:BF54"/>
    <mergeCell ref="BA54:BB55"/>
    <mergeCell ref="BG54:BK54"/>
    <mergeCell ref="AU54:AZ54"/>
    <mergeCell ref="BC55:BF55"/>
    <mergeCell ref="BL54:BP54"/>
    <mergeCell ref="BL55:BP55"/>
    <mergeCell ref="BL56:BP56"/>
    <mergeCell ref="BL57:BP57"/>
    <mergeCell ref="BC58:BF58"/>
    <mergeCell ref="BG58:BK58"/>
    <mergeCell ref="BG59:BK59"/>
    <mergeCell ref="BZ60:CC60"/>
    <mergeCell ref="BZ58:CC58"/>
    <mergeCell ref="BZ59:CC59"/>
    <mergeCell ref="BG61:BK61"/>
    <mergeCell ref="BG60:BK60"/>
    <mergeCell ref="BA60:BB61"/>
    <mergeCell ref="AR60:AT61"/>
    <mergeCell ref="AU60:AZ60"/>
    <mergeCell ref="BA58:BB59"/>
    <mergeCell ref="AU61:AZ61"/>
    <mergeCell ref="BV59:BY59"/>
    <mergeCell ref="BQ59:BU59"/>
    <mergeCell ref="BQ58:BU58"/>
    <mergeCell ref="BV58:BY58"/>
    <mergeCell ref="BC60:BF60"/>
    <mergeCell ref="BL58:BP58"/>
    <mergeCell ref="BL59:BP59"/>
    <mergeCell ref="BL60:BP60"/>
    <mergeCell ref="BL61:BP61"/>
    <mergeCell ref="BG63:BK63"/>
    <mergeCell ref="BQ62:BU62"/>
    <mergeCell ref="BC62:BF62"/>
    <mergeCell ref="BC63:BF63"/>
    <mergeCell ref="AR69:AT70"/>
    <mergeCell ref="AU69:AZ69"/>
    <mergeCell ref="BA62:BB63"/>
    <mergeCell ref="AR62:AT63"/>
    <mergeCell ref="AU62:AZ62"/>
    <mergeCell ref="BL70:BP70"/>
    <mergeCell ref="BV60:BY60"/>
    <mergeCell ref="BQ61:BU61"/>
    <mergeCell ref="BV61:BY61"/>
    <mergeCell ref="BV62:BY62"/>
    <mergeCell ref="BZ62:CC62"/>
    <mergeCell ref="AU63:AZ63"/>
    <mergeCell ref="BQ63:BU63"/>
    <mergeCell ref="BV63:BY63"/>
    <mergeCell ref="BZ63:CC63"/>
    <mergeCell ref="BG62:BK62"/>
    <mergeCell ref="BZ61:CC61"/>
    <mergeCell ref="BQ60:BU60"/>
    <mergeCell ref="BL62:BP62"/>
    <mergeCell ref="BL63:BP63"/>
    <mergeCell ref="BL69:BP69"/>
    <mergeCell ref="BC72:BF72"/>
    <mergeCell ref="BV72:BY72"/>
    <mergeCell ref="BZ72:CC72"/>
    <mergeCell ref="BV71:BY71"/>
    <mergeCell ref="BL71:BP71"/>
    <mergeCell ref="BL72:BP72"/>
    <mergeCell ref="BL73:BP73"/>
    <mergeCell ref="AU71:AZ71"/>
    <mergeCell ref="BQ71:BU71"/>
    <mergeCell ref="BC69:BF69"/>
    <mergeCell ref="BC70:BF70"/>
    <mergeCell ref="BC71:BF71"/>
    <mergeCell ref="BG70:BK70"/>
    <mergeCell ref="BA71:BB72"/>
    <mergeCell ref="AU72:AZ72"/>
    <mergeCell ref="BQ72:BU72"/>
    <mergeCell ref="BG71:BK71"/>
    <mergeCell ref="BZ69:CC69"/>
    <mergeCell ref="AU70:AZ70"/>
    <mergeCell ref="BQ70:BU70"/>
    <mergeCell ref="BV70:BY70"/>
    <mergeCell ref="BZ70:CC70"/>
    <mergeCell ref="BQ69:BU69"/>
    <mergeCell ref="BV69:BY69"/>
    <mergeCell ref="BA69:BB70"/>
    <mergeCell ref="BG69:BK69"/>
    <mergeCell ref="BQ73:BU73"/>
    <mergeCell ref="BZ75:CC75"/>
    <mergeCell ref="BQ76:BU76"/>
    <mergeCell ref="BQ78:BU78"/>
    <mergeCell ref="BV77:BY77"/>
    <mergeCell ref="BV76:BY76"/>
    <mergeCell ref="BZ77:CC77"/>
    <mergeCell ref="BV78:BY78"/>
    <mergeCell ref="BQ75:BU75"/>
    <mergeCell ref="BV73:BY73"/>
    <mergeCell ref="BQ74:BU74"/>
    <mergeCell ref="BV74:BY74"/>
    <mergeCell ref="BV75:BY75"/>
    <mergeCell ref="BZ73:CC73"/>
    <mergeCell ref="BZ74:CC74"/>
    <mergeCell ref="BZ71:CC71"/>
    <mergeCell ref="BG72:BK72"/>
    <mergeCell ref="BG74:BK74"/>
    <mergeCell ref="BG76:BK76"/>
    <mergeCell ref="BL74:BP74"/>
    <mergeCell ref="BL75:BP75"/>
    <mergeCell ref="BL76:BP76"/>
    <mergeCell ref="BL77:BP77"/>
    <mergeCell ref="BL78:BP78"/>
    <mergeCell ref="BZ81:CC81"/>
    <mergeCell ref="AU82:AZ82"/>
    <mergeCell ref="BQ82:BU82"/>
    <mergeCell ref="BV82:BY82"/>
    <mergeCell ref="BZ82:CC82"/>
    <mergeCell ref="BQ81:BU81"/>
    <mergeCell ref="BZ83:CC83"/>
    <mergeCell ref="BC83:BF83"/>
    <mergeCell ref="BV81:BY81"/>
    <mergeCell ref="BZ78:CC78"/>
    <mergeCell ref="BZ76:CC76"/>
    <mergeCell ref="BZ79:CC79"/>
    <mergeCell ref="AU80:AZ80"/>
    <mergeCell ref="BQ80:BU80"/>
    <mergeCell ref="BV80:BY80"/>
    <mergeCell ref="BZ80:CC80"/>
    <mergeCell ref="BG79:BK79"/>
    <mergeCell ref="BV79:BY79"/>
    <mergeCell ref="BG80:BK80"/>
    <mergeCell ref="BQ79:BU79"/>
    <mergeCell ref="BQ77:BU77"/>
    <mergeCell ref="BG82:BK82"/>
    <mergeCell ref="BG83:BK83"/>
    <mergeCell ref="BL79:BP79"/>
    <mergeCell ref="BL80:BP80"/>
    <mergeCell ref="BL81:BP81"/>
    <mergeCell ref="BL82:BP82"/>
    <mergeCell ref="BL83:BP83"/>
    <mergeCell ref="BQ88:BU88"/>
    <mergeCell ref="BV88:BY88"/>
    <mergeCell ref="BQ83:BU83"/>
    <mergeCell ref="BZ88:CC88"/>
    <mergeCell ref="BV87:BY87"/>
    <mergeCell ref="BQ87:BU87"/>
    <mergeCell ref="BZ85:CC85"/>
    <mergeCell ref="BV86:BY86"/>
    <mergeCell ref="BZ86:CC86"/>
    <mergeCell ref="BQ86:BU86"/>
    <mergeCell ref="BZ87:CC87"/>
    <mergeCell ref="BQ85:BU85"/>
    <mergeCell ref="BV85:BY85"/>
    <mergeCell ref="BQ84:BU84"/>
    <mergeCell ref="BV84:BY84"/>
    <mergeCell ref="BZ84:CC84"/>
    <mergeCell ref="BV83:BY83"/>
    <mergeCell ref="BV95:BY95"/>
    <mergeCell ref="BQ95:BU95"/>
    <mergeCell ref="BZ95:CC95"/>
    <mergeCell ref="BV92:BY92"/>
    <mergeCell ref="BG94:BK94"/>
    <mergeCell ref="BZ93:CC93"/>
    <mergeCell ref="BV94:BY94"/>
    <mergeCell ref="BZ94:CC94"/>
    <mergeCell ref="BQ94:BU94"/>
    <mergeCell ref="BV93:BY93"/>
    <mergeCell ref="BQ93:BU93"/>
    <mergeCell ref="BZ92:CC92"/>
    <mergeCell ref="BQ92:BU92"/>
    <mergeCell ref="BV91:BY91"/>
    <mergeCell ref="BZ89:CC89"/>
    <mergeCell ref="BZ90:CC90"/>
    <mergeCell ref="BQ89:BU89"/>
    <mergeCell ref="BZ91:CC91"/>
    <mergeCell ref="BQ91:BU91"/>
    <mergeCell ref="BV89:BY89"/>
    <mergeCell ref="BQ90:BU90"/>
    <mergeCell ref="BV90:BY90"/>
    <mergeCell ref="BZ100:CC100"/>
    <mergeCell ref="BV100:BY100"/>
    <mergeCell ref="BZ101:CC101"/>
    <mergeCell ref="BV102:BY102"/>
    <mergeCell ref="BZ102:CC102"/>
    <mergeCell ref="BV99:BY99"/>
    <mergeCell ref="BQ100:BU100"/>
    <mergeCell ref="BZ97:CC97"/>
    <mergeCell ref="BZ99:CC99"/>
    <mergeCell ref="BQ98:BU98"/>
    <mergeCell ref="BV98:BY98"/>
    <mergeCell ref="BZ98:CC98"/>
    <mergeCell ref="BV97:BY97"/>
    <mergeCell ref="BQ97:BU97"/>
    <mergeCell ref="BQ99:BU99"/>
    <mergeCell ref="BQ96:BU96"/>
    <mergeCell ref="BV96:BY96"/>
    <mergeCell ref="BZ96:CC96"/>
    <mergeCell ref="BG106:BK106"/>
    <mergeCell ref="AU104:AZ104"/>
    <mergeCell ref="BQ104:BU104"/>
    <mergeCell ref="BA103:BB104"/>
    <mergeCell ref="BC104:BF104"/>
    <mergeCell ref="BQ105:BU105"/>
    <mergeCell ref="BL104:BP104"/>
    <mergeCell ref="BL105:BP105"/>
    <mergeCell ref="BL106:BP106"/>
    <mergeCell ref="BZ104:CC104"/>
    <mergeCell ref="BV103:BY103"/>
    <mergeCell ref="BQ103:BU103"/>
    <mergeCell ref="BZ103:CC103"/>
    <mergeCell ref="BV104:BY104"/>
    <mergeCell ref="BQ102:BU102"/>
    <mergeCell ref="BQ101:BU101"/>
    <mergeCell ref="BV101:BY101"/>
    <mergeCell ref="BL101:BP101"/>
    <mergeCell ref="BL102:BP102"/>
    <mergeCell ref="BL103:BP103"/>
    <mergeCell ref="BZ109:CC109"/>
    <mergeCell ref="BV110:BY110"/>
    <mergeCell ref="BZ110:CC110"/>
    <mergeCell ref="BQ110:BU110"/>
    <mergeCell ref="BV109:BY109"/>
    <mergeCell ref="BQ109:BU109"/>
    <mergeCell ref="BZ108:CC108"/>
    <mergeCell ref="BV107:BY107"/>
    <mergeCell ref="BZ105:CC105"/>
    <mergeCell ref="BZ106:CC106"/>
    <mergeCell ref="BZ107:CC107"/>
    <mergeCell ref="BQ107:BU107"/>
    <mergeCell ref="BV105:BY105"/>
    <mergeCell ref="BQ108:BU108"/>
    <mergeCell ref="BV108:BY108"/>
    <mergeCell ref="BQ106:BU106"/>
    <mergeCell ref="BV106:BY106"/>
    <mergeCell ref="BZ118:CC118"/>
    <mergeCell ref="AU119:AZ119"/>
    <mergeCell ref="BQ119:BU119"/>
    <mergeCell ref="BV119:BY119"/>
    <mergeCell ref="BZ119:CC119"/>
    <mergeCell ref="BQ118:BU118"/>
    <mergeCell ref="BZ120:CC120"/>
    <mergeCell ref="BV118:BY118"/>
    <mergeCell ref="BL118:BP118"/>
    <mergeCell ref="BZ111:CC111"/>
    <mergeCell ref="AU112:AZ112"/>
    <mergeCell ref="BQ112:BU112"/>
    <mergeCell ref="BV112:BY112"/>
    <mergeCell ref="BZ112:CC112"/>
    <mergeCell ref="BV111:BY111"/>
    <mergeCell ref="BQ111:BU111"/>
    <mergeCell ref="BC112:BF112"/>
    <mergeCell ref="BQ125:BU125"/>
    <mergeCell ref="BV125:BY125"/>
    <mergeCell ref="BQ120:BU120"/>
    <mergeCell ref="BZ125:CC125"/>
    <mergeCell ref="BV124:BY124"/>
    <mergeCell ref="BQ124:BU124"/>
    <mergeCell ref="BZ122:CC122"/>
    <mergeCell ref="BV123:BY123"/>
    <mergeCell ref="BZ123:CC123"/>
    <mergeCell ref="BQ123:BU123"/>
    <mergeCell ref="BZ124:CC124"/>
    <mergeCell ref="BQ122:BU122"/>
    <mergeCell ref="BV122:BY122"/>
    <mergeCell ref="BQ121:BU121"/>
    <mergeCell ref="BV121:BY121"/>
    <mergeCell ref="BZ121:CC121"/>
    <mergeCell ref="BV120:BY120"/>
    <mergeCell ref="BQ129:BU129"/>
    <mergeCell ref="BC134:BF134"/>
    <mergeCell ref="BZ132:CC132"/>
    <mergeCell ref="AU133:AZ133"/>
    <mergeCell ref="BQ133:BU133"/>
    <mergeCell ref="BV133:BY133"/>
    <mergeCell ref="BZ133:CC133"/>
    <mergeCell ref="BV132:BY132"/>
    <mergeCell ref="BQ132:BU132"/>
    <mergeCell ref="BZ126:CC126"/>
    <mergeCell ref="BZ127:CC127"/>
    <mergeCell ref="BQ126:BU126"/>
    <mergeCell ref="BZ128:CC128"/>
    <mergeCell ref="BQ128:BU128"/>
    <mergeCell ref="BV126:BY126"/>
    <mergeCell ref="BQ127:BU127"/>
    <mergeCell ref="BV127:BY127"/>
    <mergeCell ref="BV128:BY128"/>
    <mergeCell ref="BV129:BY129"/>
    <mergeCell ref="BZ130:CC130"/>
    <mergeCell ref="BV131:BY131"/>
    <mergeCell ref="BZ131:CC131"/>
    <mergeCell ref="BQ131:BU131"/>
    <mergeCell ref="BV130:BY130"/>
    <mergeCell ref="BQ130:BU130"/>
    <mergeCell ref="BZ129:CC129"/>
    <mergeCell ref="BC128:BF128"/>
    <mergeCell ref="BC129:BF129"/>
    <mergeCell ref="BC130:BF130"/>
    <mergeCell ref="BC131:BF131"/>
    <mergeCell ref="BC132:BF132"/>
    <mergeCell ref="BL130:BP130"/>
    <mergeCell ref="BQ141:BU141"/>
    <mergeCell ref="BV141:BY141"/>
    <mergeCell ref="BZ141:CC141"/>
    <mergeCell ref="BV140:BY140"/>
    <mergeCell ref="BQ140:BU140"/>
    <mergeCell ref="BZ140:CC140"/>
    <mergeCell ref="BZ138:CC138"/>
    <mergeCell ref="BV139:BY139"/>
    <mergeCell ref="BZ139:CC139"/>
    <mergeCell ref="BZ137:CC137"/>
    <mergeCell ref="BQ139:BU139"/>
    <mergeCell ref="BQ138:BU138"/>
    <mergeCell ref="BV138:BY138"/>
    <mergeCell ref="BV134:BY134"/>
    <mergeCell ref="BV137:BY137"/>
    <mergeCell ref="BQ136:BU136"/>
    <mergeCell ref="BV136:BY136"/>
    <mergeCell ref="BQ137:BU137"/>
    <mergeCell ref="BZ134:CC134"/>
    <mergeCell ref="BZ136:CC136"/>
    <mergeCell ref="BQ135:BU135"/>
    <mergeCell ref="BV135:BY135"/>
    <mergeCell ref="BQ134:BU134"/>
    <mergeCell ref="BZ135:CC135"/>
    <mergeCell ref="BZ144:CC144"/>
    <mergeCell ref="BQ144:BU144"/>
    <mergeCell ref="BV146:BY146"/>
    <mergeCell ref="BZ146:CC146"/>
    <mergeCell ref="BQ147:BU147"/>
    <mergeCell ref="BZ147:CC147"/>
    <mergeCell ref="BQ146:BU146"/>
    <mergeCell ref="BZ145:CC145"/>
    <mergeCell ref="BZ148:CC148"/>
    <mergeCell ref="BZ142:CC142"/>
    <mergeCell ref="BZ143:CC143"/>
    <mergeCell ref="BQ145:BU145"/>
    <mergeCell ref="BQ142:BU142"/>
    <mergeCell ref="BV142:BY142"/>
    <mergeCell ref="BQ143:BU143"/>
    <mergeCell ref="BV143:BY143"/>
    <mergeCell ref="BV145:BY145"/>
    <mergeCell ref="BV144:BY144"/>
    <mergeCell ref="BZ154:CC154"/>
    <mergeCell ref="BV155:BY155"/>
    <mergeCell ref="BZ155:CC155"/>
    <mergeCell ref="BQ155:BU155"/>
    <mergeCell ref="BV154:BY154"/>
    <mergeCell ref="BQ154:BU154"/>
    <mergeCell ref="BZ152:CC152"/>
    <mergeCell ref="BV150:BY150"/>
    <mergeCell ref="BZ153:CC153"/>
    <mergeCell ref="BQ152:BU152"/>
    <mergeCell ref="BQ153:BU153"/>
    <mergeCell ref="BV153:BY153"/>
    <mergeCell ref="BV152:BY152"/>
    <mergeCell ref="BZ150:CC150"/>
    <mergeCell ref="BV147:BY147"/>
    <mergeCell ref="BV148:BY148"/>
    <mergeCell ref="BQ149:BU149"/>
    <mergeCell ref="BQ148:BU148"/>
    <mergeCell ref="BV149:BY149"/>
    <mergeCell ref="BV151:BY151"/>
    <mergeCell ref="BQ150:BU150"/>
    <mergeCell ref="BZ149:CC149"/>
    <mergeCell ref="BZ151:CC151"/>
    <mergeCell ref="BQ151:BU151"/>
    <mergeCell ref="BQ160:BU160"/>
    <mergeCell ref="BV160:BY160"/>
    <mergeCell ref="BQ159:BU159"/>
    <mergeCell ref="BQ158:BU158"/>
    <mergeCell ref="BG160:BK160"/>
    <mergeCell ref="BZ158:CC158"/>
    <mergeCell ref="BZ159:CC159"/>
    <mergeCell ref="BZ160:CC160"/>
    <mergeCell ref="BV159:BY159"/>
    <mergeCell ref="BV158:BY158"/>
    <mergeCell ref="BV156:BY156"/>
    <mergeCell ref="BZ156:CC156"/>
    <mergeCell ref="AU157:AZ157"/>
    <mergeCell ref="BQ157:BU157"/>
    <mergeCell ref="BV157:BY157"/>
    <mergeCell ref="BZ157:CC157"/>
    <mergeCell ref="BQ156:BU156"/>
    <mergeCell ref="BA156:BB157"/>
    <mergeCell ref="BC157:BF157"/>
    <mergeCell ref="BA160:BB161"/>
    <mergeCell ref="BL172:BP172"/>
    <mergeCell ref="BL173:BP173"/>
    <mergeCell ref="BZ169:CC169"/>
    <mergeCell ref="BQ167:BU167"/>
    <mergeCell ref="BQ169:BU169"/>
    <mergeCell ref="BZ171:CC171"/>
    <mergeCell ref="BZ172:CC172"/>
    <mergeCell ref="BV172:BY172"/>
    <mergeCell ref="BV167:BY167"/>
    <mergeCell ref="BZ170:CC170"/>
    <mergeCell ref="BV169:BY169"/>
    <mergeCell ref="BZ167:CC167"/>
    <mergeCell ref="BV168:BY168"/>
    <mergeCell ref="BZ168:CC168"/>
    <mergeCell ref="BQ161:BU161"/>
    <mergeCell ref="BV161:BY161"/>
    <mergeCell ref="BZ161:CC161"/>
    <mergeCell ref="BQ168:BU168"/>
    <mergeCell ref="BL170:BP170"/>
    <mergeCell ref="BL171:BP171"/>
    <mergeCell ref="AP177:AQ178"/>
    <mergeCell ref="BA177:BB178"/>
    <mergeCell ref="AR177:AT178"/>
    <mergeCell ref="AU177:AZ177"/>
    <mergeCell ref="AU178:AZ178"/>
    <mergeCell ref="BQ177:BU177"/>
    <mergeCell ref="BC173:BF173"/>
    <mergeCell ref="BZ174:CC174"/>
    <mergeCell ref="BQ175:BU175"/>
    <mergeCell ref="AR175:AT176"/>
    <mergeCell ref="AU175:AZ175"/>
    <mergeCell ref="AU176:AZ176"/>
    <mergeCell ref="BC175:BF175"/>
    <mergeCell ref="BC176:BF176"/>
    <mergeCell ref="BA175:BB176"/>
    <mergeCell ref="BQ176:BU176"/>
    <mergeCell ref="BQ170:BU170"/>
    <mergeCell ref="BV170:BY170"/>
    <mergeCell ref="BV173:BY173"/>
    <mergeCell ref="BZ175:CC175"/>
    <mergeCell ref="AR173:AT174"/>
    <mergeCell ref="AU173:AZ173"/>
    <mergeCell ref="AU174:AZ174"/>
    <mergeCell ref="BV174:BY174"/>
    <mergeCell ref="BQ174:BU174"/>
    <mergeCell ref="BC174:BF174"/>
    <mergeCell ref="BQ171:BU171"/>
    <mergeCell ref="BZ173:CC173"/>
    <mergeCell ref="BQ173:BU173"/>
    <mergeCell ref="BV171:BY171"/>
    <mergeCell ref="BG171:BK171"/>
    <mergeCell ref="BQ172:BU172"/>
    <mergeCell ref="BC177:BF177"/>
    <mergeCell ref="BC178:BF178"/>
    <mergeCell ref="BG178:BK178"/>
    <mergeCell ref="BL178:BP178"/>
    <mergeCell ref="BL179:BP179"/>
    <mergeCell ref="BL180:BP180"/>
    <mergeCell ref="BV176:BY176"/>
    <mergeCell ref="BZ176:CC176"/>
    <mergeCell ref="BZ177:CC177"/>
    <mergeCell ref="BZ178:CC178"/>
    <mergeCell ref="BV178:BY178"/>
    <mergeCell ref="BQ178:BU178"/>
    <mergeCell ref="BV177:BY177"/>
    <mergeCell ref="BZ179:CC179"/>
    <mergeCell ref="BQ180:BU180"/>
    <mergeCell ref="BV180:BY180"/>
    <mergeCell ref="BV175:BY175"/>
    <mergeCell ref="BC182:BF182"/>
    <mergeCell ref="AU184:AZ184"/>
    <mergeCell ref="BV181:BY181"/>
    <mergeCell ref="BQ183:BU183"/>
    <mergeCell ref="BV183:BY183"/>
    <mergeCell ref="BC183:BF183"/>
    <mergeCell ref="BC184:BF184"/>
    <mergeCell ref="BL181:BP181"/>
    <mergeCell ref="BL182:BP182"/>
    <mergeCell ref="BL183:BP183"/>
    <mergeCell ref="BV179:BY179"/>
    <mergeCell ref="BG180:BK180"/>
    <mergeCell ref="BZ180:CC180"/>
    <mergeCell ref="BZ184:CC184"/>
    <mergeCell ref="BG184:BK184"/>
    <mergeCell ref="AR181:AT182"/>
    <mergeCell ref="AU181:AZ181"/>
    <mergeCell ref="AU182:AZ182"/>
    <mergeCell ref="BC181:BF181"/>
    <mergeCell ref="AU183:AZ183"/>
    <mergeCell ref="BC179:BF179"/>
    <mergeCell ref="BC180:BF180"/>
    <mergeCell ref="BQ179:BU179"/>
    <mergeCell ref="AV14:BC15"/>
    <mergeCell ref="AP14:AU15"/>
    <mergeCell ref="AP12:AS13"/>
    <mergeCell ref="AP7:AR8"/>
    <mergeCell ref="AK9:AL9"/>
    <mergeCell ref="AU190:AZ190"/>
    <mergeCell ref="BC190:BF190"/>
    <mergeCell ref="AR189:AT190"/>
    <mergeCell ref="AP187:AQ188"/>
    <mergeCell ref="AU189:AZ189"/>
    <mergeCell ref="BC186:BF186"/>
    <mergeCell ref="BQ186:BU186"/>
    <mergeCell ref="BV186:BY186"/>
    <mergeCell ref="BZ186:CC186"/>
    <mergeCell ref="BC185:BF185"/>
    <mergeCell ref="BV185:BY185"/>
    <mergeCell ref="BZ187:CC187"/>
    <mergeCell ref="BQ187:BU187"/>
    <mergeCell ref="BZ188:CC188"/>
    <mergeCell ref="BV187:BY187"/>
    <mergeCell ref="BQ184:BU184"/>
    <mergeCell ref="BV184:BY184"/>
    <mergeCell ref="BQ185:BU185"/>
    <mergeCell ref="BZ185:CC185"/>
    <mergeCell ref="BV188:BY188"/>
    <mergeCell ref="BQ188:BU188"/>
    <mergeCell ref="BZ181:CC181"/>
    <mergeCell ref="BZ182:CC182"/>
    <mergeCell ref="BQ181:BU181"/>
    <mergeCell ref="BQ182:BU182"/>
    <mergeCell ref="BV182:BY182"/>
    <mergeCell ref="BZ183:CC183"/>
    <mergeCell ref="AP189:AQ190"/>
    <mergeCell ref="AU194:AZ194"/>
    <mergeCell ref="BC194:BF194"/>
    <mergeCell ref="AU191:AZ191"/>
    <mergeCell ref="AU193:AZ193"/>
    <mergeCell ref="BA193:BB194"/>
    <mergeCell ref="AU192:AZ192"/>
    <mergeCell ref="BC192:BF192"/>
    <mergeCell ref="BA191:BB192"/>
    <mergeCell ref="BC191:BF191"/>
    <mergeCell ref="BZ190:CC190"/>
    <mergeCell ref="BQ189:BU189"/>
    <mergeCell ref="BG190:BK190"/>
    <mergeCell ref="BZ189:CC189"/>
    <mergeCell ref="BG187:BK187"/>
    <mergeCell ref="AP193:AQ194"/>
    <mergeCell ref="AR193:AT194"/>
    <mergeCell ref="AP191:AQ192"/>
    <mergeCell ref="AR191:AT192"/>
    <mergeCell ref="AR187:AT188"/>
    <mergeCell ref="BV190:BY190"/>
    <mergeCell ref="AU187:AZ187"/>
    <mergeCell ref="BA187:BB188"/>
    <mergeCell ref="AU188:AZ188"/>
    <mergeCell ref="BC187:BF187"/>
    <mergeCell ref="BC188:BF188"/>
    <mergeCell ref="BV189:BY189"/>
    <mergeCell ref="BQ190:BU190"/>
    <mergeCell ref="BA189:BB190"/>
    <mergeCell ref="BC189:BF189"/>
    <mergeCell ref="BV194:BY194"/>
    <mergeCell ref="BV196:BY196"/>
    <mergeCell ref="BZ195:CC195"/>
    <mergeCell ref="BZ196:CC196"/>
    <mergeCell ref="BZ191:CC191"/>
    <mergeCell ref="BV191:BY191"/>
    <mergeCell ref="BG191:BK191"/>
    <mergeCell ref="BG192:BK192"/>
    <mergeCell ref="BQ192:BU192"/>
    <mergeCell ref="BV192:BY192"/>
    <mergeCell ref="BZ192:CC192"/>
    <mergeCell ref="BQ191:BU191"/>
    <mergeCell ref="BG194:BK194"/>
    <mergeCell ref="BQ194:BU194"/>
    <mergeCell ref="BZ194:CC194"/>
    <mergeCell ref="BC193:BF193"/>
    <mergeCell ref="BG193:BK193"/>
    <mergeCell ref="BZ193:CC193"/>
    <mergeCell ref="BV193:BY193"/>
    <mergeCell ref="BQ193:BU193"/>
    <mergeCell ref="BZ197:CC197"/>
    <mergeCell ref="AU198:AZ198"/>
    <mergeCell ref="BC198:BF198"/>
    <mergeCell ref="BG198:BK198"/>
    <mergeCell ref="BQ198:BU198"/>
    <mergeCell ref="BV198:BY198"/>
    <mergeCell ref="BZ198:CC198"/>
    <mergeCell ref="BC197:BF197"/>
    <mergeCell ref="BG197:BK197"/>
    <mergeCell ref="BL197:BP197"/>
    <mergeCell ref="AP195:AQ196"/>
    <mergeCell ref="AR195:AT196"/>
    <mergeCell ref="AU195:AZ195"/>
    <mergeCell ref="BV197:BY197"/>
    <mergeCell ref="BQ197:BU197"/>
    <mergeCell ref="AP197:AQ198"/>
    <mergeCell ref="AR197:AT198"/>
    <mergeCell ref="AU197:AZ197"/>
    <mergeCell ref="BA197:BB198"/>
    <mergeCell ref="BC195:BF195"/>
    <mergeCell ref="BG195:BK195"/>
    <mergeCell ref="BQ195:BU195"/>
    <mergeCell ref="AU196:AZ196"/>
    <mergeCell ref="BC196:BF196"/>
    <mergeCell ref="BG196:BK196"/>
    <mergeCell ref="BQ196:BU196"/>
    <mergeCell ref="BA195:BB196"/>
    <mergeCell ref="BL196:BP196"/>
    <mergeCell ref="BV195:BY195"/>
    <mergeCell ref="BV201:BY201"/>
    <mergeCell ref="BZ201:CC201"/>
    <mergeCell ref="AU202:AZ202"/>
    <mergeCell ref="BC202:BF202"/>
    <mergeCell ref="BG202:BK202"/>
    <mergeCell ref="BQ202:BU202"/>
    <mergeCell ref="BV202:BY202"/>
    <mergeCell ref="BZ202:CC202"/>
    <mergeCell ref="BC201:BF201"/>
    <mergeCell ref="BG201:BK201"/>
    <mergeCell ref="BQ201:BU201"/>
    <mergeCell ref="AP201:AQ202"/>
    <mergeCell ref="AR201:AT202"/>
    <mergeCell ref="AU201:AZ201"/>
    <mergeCell ref="BA201:BB202"/>
    <mergeCell ref="BV199:BY199"/>
    <mergeCell ref="AP199:AQ200"/>
    <mergeCell ref="AR199:AT200"/>
    <mergeCell ref="AU199:AZ199"/>
    <mergeCell ref="BA199:BB200"/>
    <mergeCell ref="BZ199:CC199"/>
    <mergeCell ref="AU200:AZ200"/>
    <mergeCell ref="BC200:BF200"/>
    <mergeCell ref="BG200:BK200"/>
    <mergeCell ref="BQ200:BU200"/>
    <mergeCell ref="BV200:BY200"/>
    <mergeCell ref="BZ200:CC200"/>
    <mergeCell ref="BC199:BF199"/>
    <mergeCell ref="BG199:BK199"/>
    <mergeCell ref="BQ199:BU199"/>
    <mergeCell ref="BV205:BY205"/>
    <mergeCell ref="BZ205:CC205"/>
    <mergeCell ref="AU206:AZ206"/>
    <mergeCell ref="BC206:BF206"/>
    <mergeCell ref="BG206:BK206"/>
    <mergeCell ref="BQ206:BU206"/>
    <mergeCell ref="BV206:BY206"/>
    <mergeCell ref="BZ206:CC206"/>
    <mergeCell ref="BC205:BF205"/>
    <mergeCell ref="BG205:BK205"/>
    <mergeCell ref="BQ205:BU205"/>
    <mergeCell ref="AP205:AQ206"/>
    <mergeCell ref="AR205:AT206"/>
    <mergeCell ref="AU205:AZ205"/>
    <mergeCell ref="BA205:BB206"/>
    <mergeCell ref="BV203:BY203"/>
    <mergeCell ref="AP203:AQ204"/>
    <mergeCell ref="AR203:AT204"/>
    <mergeCell ref="AU203:AZ203"/>
    <mergeCell ref="BA203:BB204"/>
    <mergeCell ref="BZ203:CC203"/>
    <mergeCell ref="AU204:AZ204"/>
    <mergeCell ref="BC204:BF204"/>
    <mergeCell ref="BG204:BK204"/>
    <mergeCell ref="BQ204:BU204"/>
    <mergeCell ref="BV204:BY204"/>
    <mergeCell ref="BZ204:CC204"/>
    <mergeCell ref="BC203:BF203"/>
    <mergeCell ref="BG203:BK203"/>
    <mergeCell ref="BQ203:BU203"/>
    <mergeCell ref="BV209:BY209"/>
    <mergeCell ref="BZ209:CC209"/>
    <mergeCell ref="AU210:AZ210"/>
    <mergeCell ref="BC210:BF210"/>
    <mergeCell ref="BG210:BK210"/>
    <mergeCell ref="BQ210:BU210"/>
    <mergeCell ref="BV210:BY210"/>
    <mergeCell ref="BZ210:CC210"/>
    <mergeCell ref="BC209:BF209"/>
    <mergeCell ref="BG209:BK209"/>
    <mergeCell ref="BQ209:BU209"/>
    <mergeCell ref="AP209:AQ210"/>
    <mergeCell ref="AR209:AT210"/>
    <mergeCell ref="AU209:AZ209"/>
    <mergeCell ref="BA209:BB210"/>
    <mergeCell ref="BV207:BY207"/>
    <mergeCell ref="AP207:AQ208"/>
    <mergeCell ref="AR207:AT208"/>
    <mergeCell ref="AU207:AZ207"/>
    <mergeCell ref="BA207:BB208"/>
    <mergeCell ref="BZ207:CC207"/>
    <mergeCell ref="AU208:AZ208"/>
    <mergeCell ref="BC208:BF208"/>
    <mergeCell ref="BG208:BK208"/>
    <mergeCell ref="BQ208:BU208"/>
    <mergeCell ref="BV208:BY208"/>
    <mergeCell ref="BZ208:CC208"/>
    <mergeCell ref="BC207:BF207"/>
    <mergeCell ref="BG207:BK207"/>
    <mergeCell ref="BQ207:BU207"/>
    <mergeCell ref="BL210:BP210"/>
  </mergeCells>
  <phoneticPr fontId="47"/>
  <conditionalFormatting sqref="E6:E8 E10:E97">
    <cfRule type="expression" dxfId="40" priority="4" stopIfTrue="1">
      <formula>$I6=0</formula>
    </cfRule>
    <cfRule type="cellIs" dxfId="39" priority="5" stopIfTrue="1" operator="greaterThanOrEqual">
      <formula>2</formula>
    </cfRule>
  </conditionalFormatting>
  <conditionalFormatting sqref="F10:F97 I10:L97">
    <cfRule type="cellIs" dxfId="38" priority="3" stopIfTrue="1" operator="equal">
      <formula>0</formula>
    </cfRule>
  </conditionalFormatting>
  <conditionalFormatting sqref="H1:H2 F10:L97 O10:O97 U10:U97 X10:X97 AA10:AA97">
    <cfRule type="expression" dxfId="37" priority="1" stopIfTrue="1">
      <formula>$G1="女"</formula>
    </cfRule>
  </conditionalFormatting>
  <conditionalFormatting sqref="M10:M97">
    <cfRule type="expression" dxfId="36" priority="20" stopIfTrue="1">
      <formula>M10=""</formula>
    </cfRule>
    <cfRule type="expression" dxfId="35" priority="21" stopIfTrue="1">
      <formula>OR(ISERROR(I10),ISERROR(N10),COUNTIF($N10:$U10,N10)&gt;1)</formula>
    </cfRule>
    <cfRule type="expression" dxfId="34" priority="22" stopIfTrue="1">
      <formula>$G10="女"</formula>
    </cfRule>
  </conditionalFormatting>
  <conditionalFormatting sqref="P10:P97">
    <cfRule type="expression" dxfId="33" priority="37" stopIfTrue="1">
      <formula>$G10="女"</formula>
    </cfRule>
    <cfRule type="expression" dxfId="32" priority="36" stopIfTrue="1">
      <formula>OR(ISERROR(F10),ISERROR(Q10),COUNTIF($N10:$U10,Q10)&gt;1)</formula>
    </cfRule>
    <cfRule type="expression" dxfId="31" priority="35" stopIfTrue="1">
      <formula>P10=""</formula>
    </cfRule>
  </conditionalFormatting>
  <conditionalFormatting sqref="R10:S97 V10:V97">
    <cfRule type="expression" dxfId="30" priority="25" stopIfTrue="1">
      <formula>$G10="女"</formula>
    </cfRule>
  </conditionalFormatting>
  <conditionalFormatting sqref="S10:S97 V10:V97">
    <cfRule type="expression" dxfId="29" priority="24" stopIfTrue="1">
      <formula>OR(ISERROR(I10),ISERROR(T10),COUNTIF($N10:$U10,T10)&gt;1)</formula>
    </cfRule>
    <cfRule type="expression" dxfId="28" priority="23" stopIfTrue="1">
      <formula>S10=""</formula>
    </cfRule>
  </conditionalFormatting>
  <conditionalFormatting sqref="Y10:Y14 V10:V97">
    <cfRule type="expression" dxfId="27" priority="49" stopIfTrue="1">
      <formula>V10=""</formula>
    </cfRule>
    <cfRule type="expression" dxfId="26" priority="51" stopIfTrue="1">
      <formula>$G10="女"</formula>
    </cfRule>
    <cfRule type="expression" dxfId="25" priority="50" stopIfTrue="1">
      <formula>OR(ISERROR(W10),VLOOKUP(V10,$AK$52:$AL$57,2,FALSE)&gt;6)</formula>
    </cfRule>
  </conditionalFormatting>
  <conditionalFormatting sqref="Y10:Y97">
    <cfRule type="expression" dxfId="24" priority="48" stopIfTrue="1">
      <formula>$G10="女"</formula>
    </cfRule>
    <cfRule type="expression" dxfId="23" priority="47" stopIfTrue="1">
      <formula>OR(ISERROR(Z10),VLOOKUP(Y10,$AK$59:$AL$64,2,FALSE)&gt;6)</formula>
    </cfRule>
    <cfRule type="expression" dxfId="22" priority="46" stopIfTrue="1">
      <formula>Y10=""</formula>
    </cfRule>
  </conditionalFormatting>
  <conditionalFormatting sqref="AL11:AL28 AL31:AL48">
    <cfRule type="cellIs" dxfId="21" priority="33" stopIfTrue="1" operator="equal">
      <formula>0</formula>
    </cfRule>
    <cfRule type="cellIs" dxfId="20" priority="32" stopIfTrue="1" operator="greaterThan">
      <formula>$AD$2</formula>
    </cfRule>
  </conditionalFormatting>
  <conditionalFormatting sqref="AL54:AL59 AL61:AL66 AL68:AL73 AL75:AL80">
    <cfRule type="cellIs" dxfId="19" priority="31" stopIfTrue="1" operator="greaterThan">
      <formula>6</formula>
    </cfRule>
    <cfRule type="cellIs" dxfId="18" priority="30" stopIfTrue="1" operator="lessThan">
      <formula>4</formula>
    </cfRule>
    <cfRule type="cellIs" dxfId="17" priority="29" stopIfTrue="1" operator="equal">
      <formula>0</formula>
    </cfRule>
  </conditionalFormatting>
  <conditionalFormatting sqref="AP20:AP63 AR20:AR63 BA20:BA63 AP69:AP112 AR69:AR112 BA69:BA112 AP118:AP161 AR118:AR161 BA118:BA161 AP167:AP210 AR167:AR210 BA167:BA210">
    <cfRule type="expression" dxfId="16" priority="7" stopIfTrue="1">
      <formula>$BA20="女"</formula>
    </cfRule>
    <cfRule type="expression" dxfId="15" priority="6" stopIfTrue="1">
      <formula>ISERROR($AP20)</formula>
    </cfRule>
  </conditionalFormatting>
  <conditionalFormatting sqref="AS7:AU8 AK11:AK28 BU12 CM12:CN15 AV14 AK32:AK48 AL53 AL60 AL67 AL74">
    <cfRule type="cellIs" dxfId="14" priority="26" stopIfTrue="1" operator="equal">
      <formula>0</formula>
    </cfRule>
  </conditionalFormatting>
  <conditionalFormatting sqref="AU21 AU23 AU25 AU27 AU29 AU31 AU33 AU35 AU37 AU39 AU41 AU43 AU45 AU47 AU49 AU51 AU53 AU55 AU57 AU59 AU61 AU63 AU70 AU72 AU74 AU76 AU78 AU80 AU82 AU84 AU86 AU88 AU90 AU92 AU94 AU96 AU98 AU100 AU102 AU104 AU106 AU108 AU110 AU112 AU119 AU121 AU123 AU125 AU127 AU129 AU131 AU133 AU135 AU137 AU139 AU141 AU143 AU145 AU147 AU149 AU151 AU153 AU155 AU157 AU159 AU161 AU168 AU170 AU172 AU174 AU176 AU178 AU180 AU182 AU184 AU186 AU188 AU190 AU192 AU194 AU196 AU198 AU200 AU202 AU204 AU206 AU208 AU210">
    <cfRule type="expression" dxfId="13" priority="13" stopIfTrue="1">
      <formula>$AR20=0</formula>
    </cfRule>
    <cfRule type="expression" dxfId="12" priority="12" stopIfTrue="1">
      <formula>ISERROR($AP20)</formula>
    </cfRule>
  </conditionalFormatting>
  <conditionalFormatting sqref="AU20:AZ20 AU22:AZ22 AU24:AZ24 AU26:AZ26 AU28:AZ28 AU30:AZ30 AU32:AZ32 AU34:AZ34 AU36:AZ36 AU38:AZ38 AU40:AZ40 AU42:AZ42 AU44:AZ44 AU46:AZ46 AU48:AZ48 AU50:AZ50 AU52:AZ52 AU54:AZ54 AU56:AZ56 AU58:AZ58 AU60:AZ60 AU62:AZ62 AU69:AZ69 AU71:AZ71 AU73:AZ73 AU75:AZ75 AU77:AZ77 AU79:AZ79 AU81:AZ81 AU83:AZ83 AU85:AZ85 AU87:AZ87 AU89:AZ89 AU91:AZ91 AU93:AZ93 AU95 AU97:AZ97 AU99:AZ99 AU101:AZ101 AU103:AZ103 AU105:AZ105 AU107:AZ107 AU109:AZ109 AU111:AZ111 AU118:AZ118 AU120:AZ120 AU122:AZ122 AU124:AZ124 AU126:AZ126 AU128:AZ128 AU130:AZ130 AU132:AZ132 AU134:AZ134 AU136:AZ136 AU138:AZ138 AU140:AZ140 AU142:AZ142 AU144:AZ144 AU146:AZ146 AU148:AZ148 AU150:AZ150 AU152:AZ152 AU154:AZ154 AU156:AZ156 AU158:AZ158 AU160:AZ160 AU167:AZ167 AU169:AZ169 AU171:AZ171 AU173:AZ173 AU175:AZ175 AU177:AZ177 AU179:AZ179 AU181:AZ181 AU183:AZ183 AU185:AZ185 AU187:AZ187 AU189:AZ189 AU191:AZ191 AU193:AZ193 AU195:AZ195 AU197:AZ197 AU199:AZ199 AU201:AZ201 AU203:AZ203 AU205:AZ205 AU207:AZ207 AU209:AZ209">
    <cfRule type="expression" dxfId="11" priority="11" stopIfTrue="1">
      <formula>$AR20=0</formula>
    </cfRule>
    <cfRule type="expression" dxfId="10" priority="10" stopIfTrue="1">
      <formula>ISERROR($AP20)</formula>
    </cfRule>
  </conditionalFormatting>
  <conditionalFormatting sqref="BC20 BC22 BC24 BC26 BC28 BC30 BC32 BC34 BC36 BC38 BC40 BC42 BC44 BC46 BC48 BC50 BC52 BC54 BC56 BC58 BC60 BC62 BC69 BC71 BC73 BC75 BC77 BC79 BC81 BC83 BC85 BC87 BC89 BC91 BC93 BC95 BC97 BC99 BC101 BC103 BC105 BC107 BC109 BC111 BC118 BC120 BC122 BC124 BC126 BC128 BC130 BC132 BC134 BC136 BC138 BC140 BC142 BC144 BC146 BC148 BC150 BC152 BC154 BC156 BC158 BC160 BC167 BC169 BC171 BC173 BC175 BC177 BC179 BC181 BC183 BC185 BC187 BC189 BC191 BC193 BC195 BC197 BC199 BC201 BC203 BC205 BC207 BC209">
    <cfRule type="expression" dxfId="9" priority="15" stopIfTrue="1">
      <formula>$AR20=0</formula>
    </cfRule>
    <cfRule type="expression" dxfId="8" priority="14" stopIfTrue="1">
      <formula>ISERROR($AP20)=TRUE</formula>
    </cfRule>
  </conditionalFormatting>
  <conditionalFormatting sqref="BC21 BC23 BC25 BC27 BC29 BC31 BC33 BC35 BC37 BC39 BC41 BC43 BC45 BC47 BC49 BC51 BC53 BC55 BC57 BC59 BC61 BC63 BC70 BC72 BC74 BC76 BC78 BC80 BC82 BC84 BC86 BC88 BC90 BC92 BC94 BC96 BC98 BC100 BC102 BC104 BC106 BC108 BC110 BC112 BC119 BC121 BC123 BC125 BC127 BC129 BC131 BC133 BC135 BC137 BC139 BC141 BC143 BC145 BC147 BC149 BC151 BC153 BC155 BC157 BC159 BC161 BC168 BC170 BC172 BC174 BC176 BC178 BC180 BC182 BC184 BC186 BC188 BC190 BC192 BC194 BC196 BC198 BC200 BC202 BC204 BC206 BC208 BC210">
    <cfRule type="expression" dxfId="7" priority="17" stopIfTrue="1">
      <formula>$AR20=0</formula>
    </cfRule>
    <cfRule type="expression" dxfId="6" priority="16" stopIfTrue="1">
      <formula>ISERROR($AP20)=TRUE</formula>
    </cfRule>
  </conditionalFormatting>
  <conditionalFormatting sqref="BG20:BJ20 BL20:CC20 BG22:BJ22 BL22:CC22 BG24:BJ24 BL24:CC24 BG26:BJ26 BL26:CC26 BG28:BJ28 BL28:CC28 BG30:BJ30 BL30:CC30 BG32:BJ32 BL32:CC32 BG34:BJ34 BL34:CC34 BG36:BJ36 BL36:CC36 BG38:BJ38 BL38:CC38 BG40:BJ40 BL40:CC40 BG42:BJ42 BL42:CC42 BG44:BJ44 BL44:CC44 BG46:BJ46 BL46:CC46 BG48:BJ48 BL48:CC48 BG50:BJ50 BL50:CC50 BG52:BJ52 BL52:CC52 BG54:BJ54 BL54:CC54 BG56:BJ56 BL56:CC56 BG58:BJ58 BL58:CC58 BG60:BJ60 BL60:CC60 BG62:BJ62 BL62:CC62 BG69:BJ69 BL69:CC69 BG71:BJ71 BL71:CC71 BG73:BJ73 BL73:CC73 BG75:BJ75 BL75:CC75 BG77:BJ77 BL77:CC77 BG79:BJ79 BL79:CC79 BG81:BJ81 BL81:CC81 BG83:BJ83 BL83:CC83 BG85:BJ85 BL85:CC85 BG87:BJ87 BL87:CC87 BG89:BJ89 BL89:CC89 BG91:BJ91 BL91:CC91 BG93:BJ93 BL93:CC93 BG95:BJ95 BL95:CC95 BG97:BJ97 BL97:CC97 BG99:BJ99 BL99:CC99 BG101:BJ101 BL101:CC101 BG103:BJ103 BL103:CC103 BG105:BJ105 BL105:CC105 BG107:BJ107 BL107:CC107 BG109:BJ109 BL109:CC109 BG111:BJ111 BL111:CC111 BG118:BJ118 BL118:CC118 BG120:BJ120 BL120:CC120 BG122:BJ122 BL122:CC122 BG124:BJ124 BL124:CC124 BG126:BJ126 BL126:CC126 BG128:BJ128 BL128:CC128 BG130:BJ130 BL130:CC130 BG132:BJ132 BL132:CC132 BG134:BJ134 BL134:CC134 BG136:BJ136 BL136:CC136 BG138:BJ138 BL138:CC138 BG140:BJ140 BL140:CC140 BG142:BJ142 BL142:CC142 BG144:BJ144 BL144:CC144 BG146:BJ146 BL146:CC146 BG148:BJ148 BL148:CC148 BG150:BJ150 BL150:CC150 BG152:BJ152 BL152:CC152 BG154:BJ154 BL154:CC154 BG156:BJ156 BL156:CC156 BG158:BJ158 BL158:CC158 BG160:BJ160 BL160:CC160 BG167:BJ167 BL167:CC167 BG169:BJ169 BL169:CC169 BG171:BJ171 BL171:CC171 BG173:BJ173 BL173:CC173 BG175:BJ175 BL175:CC175 BG177:BJ177 BL177:CC177 BG179:BJ179 BL179:CC179 BG181:BJ181 BL181:CC181 BG183:BJ183 BL183:CC183 BG185:BJ185 BL185:CC185 BG187:BJ187 BL187:CC187 BG189:BJ189 BL189:CC189 BG191:BJ191 BL191:CC191 BG193:BJ193 BL193:CC193 BG195:BJ195 BL195:CC195 BG197:BJ197 BL197:CC197 BG199:BJ199 BL199:CC199 BG201:BJ201 BL201:CC201 BG203:BJ203 BL203:CC203 BG205:BJ205 BL205:CC205 BG207:BJ207 BL207:CC207 BG209:BJ209 BL209:CC209">
    <cfRule type="expression" dxfId="5" priority="18" stopIfTrue="1">
      <formula>ISERROR($AP20)</formula>
    </cfRule>
  </conditionalFormatting>
  <conditionalFormatting sqref="BG20:BJ20 BQ20:CC20 BG22:BJ22 BQ22:CC22 BG24:BJ24 BQ24:CC24 BG26:BJ26 BQ26:CC26 BG28:BJ28 BQ28:CC28 BG30:BJ30 BQ30:CC30 BG32:BJ32 BQ32:CC32 BG34:BJ34 BQ34:CC34 BG36:BJ36 BQ36:CC36 BG38:BJ38 BQ38:CC38 BG40:BJ40 BQ40:CC40 BG42:BJ42 BQ42:CC42 BG44:BJ44 BQ44:CC44 BG46:BJ46 BQ46:CC46 BG48:BJ48 BQ48:CC48 BG50:BJ50 BQ50:CC50 BG52:BJ52 BQ52:CC52 BG54:BJ54 BQ54:CC54 BG56:BJ56 BQ56:CC56 BG58:BJ58 BQ58:CC58 BG60:BJ60 BQ60:CC60 BG62:BJ62 BQ62:CC62 BG69:BJ69 BQ69:CC69 BG71:BJ71 BQ71:CC71 BG73:BJ73 BQ73:CC73 BG75:BJ75 BQ75:CC75 BG77:BJ77 BQ77:CC77 BG79:BJ79 BQ79:CC79 BG81:BJ81 BQ81:CC81 BG83:BJ83 BQ83:CC83 BG85:BJ85 BQ85:CC85 BG87:BJ87 BQ87:CC87 BG89:BJ89 BQ89:CC89 BG91:BJ91 BQ91:CC91 BG93:BJ93 BQ93:CC93 BG95:BJ95 BQ95:CC95 BG97:BJ97 BQ97:CC97 BG99:BJ99 BQ99:CC99 BG101:BJ101 BQ101:CC101 BG103:BJ103 BQ103:CC103 BG105:BJ105 BQ105:CC105 BG107:BJ107 BQ107:CC107 BG109:BJ109 BQ109:CC109 BG111:BJ111 BQ111:CC111 BG118:BJ118 BQ118:CC118 BG120:BJ120 BQ120:CC120 BG122:BJ122 BQ122:CC122 BG124:BJ124 BQ124:CC124 BG126:BJ126 BQ126:CC126 BG128:BJ128 BQ128:CC128 BG130:BJ130 BQ130:CC130 BG132:BJ132 BQ132:CC132 BG134:BJ134 BQ134:CC134 BG136:BJ136 BQ136:CC136 BG138:BJ138 BQ138:CC138 BG140:BJ140 BQ140:CC140 BG142:BJ142 BQ142:CC142 BG144:BJ144 BQ144:CC144 BG146:BJ146 BQ146:CC146 BG148:BJ148 BQ148:CC148 BG150:BJ150 BQ150:CC150 BG152:BJ152 BQ152:CC152 BG154:BJ154 BQ154:CC154 BG156:BJ156 BQ156:CC156 BG158:BJ158 BQ158:CC158 BG160:BJ160 BQ160:CC160 BG167:BJ167 BQ167:CC167 BG169:BJ169 BQ169:CC169 BG171:BJ171 BQ171:CC171 BG173:BJ173 BQ173:CC173 BG175:BJ175 BQ175:CC175 BG177:BJ177 BQ177:CC177 BG179:BJ179 BQ179:CC179 BG181:BJ181 BQ181:CC181 BG183:BJ183 BQ183:CC183 BG185:BJ185 BQ185:CC185 BG187:BJ187 BQ187:CC187 BG189:BJ189 BQ189:CC189 BG191:BJ191 BQ191:CC191 BG193:BJ193 BQ193:CC193 BG195:BJ195 BQ195:CC195 BG197:BJ197 BQ197:CC197 BG199:BJ199 BQ199:CC199 BG201:BJ201 BQ201:CC201 BG203:BJ203 BQ203:CC203 BG205:BJ205 BQ205:CC205 BG207:BJ207 BQ207:CC207 BG209:BJ209 BQ209:CC209">
    <cfRule type="cellIs" dxfId="4" priority="19" stopIfTrue="1" operator="equal">
      <formula>0</formula>
    </cfRule>
  </conditionalFormatting>
  <conditionalFormatting sqref="BG21:BJ21 BL21:BW21 BZ21:CA21 BG23:BJ23 BL23:BW23 BZ23:CA23 BG25:BJ25 BL25:BW25 BZ25:CA25 BG27:BJ27 BL27:BW27 BZ27:CA27 BG29:BJ29 BL29:BW29 BZ29:CA29 BG31:BJ31 BL31:BW31 BZ31:CA31 BG33:BJ33 BL33:BW33 BZ33:CA33 BG35:BJ35 BL35:BW35 BZ35:CA35 BG37:BJ37 BL37:BW37 BZ37:CA37 BG39:BJ39 BL39:BW39 BZ39:CA39 BG41:BJ41 BL41:BW41 BZ41:CA41 BG43:BJ43 BL43:BW43 BZ43:CA43 BG45:BJ45 BL45:BW45 BZ45:CA45 BG47:BJ47 BL47:BW47 BZ47:CA47 BG49:BJ49 BL49:BW49 BZ49:CA49 BG51:BJ51 BL51:BW51 BZ51:CA51 BG53:BJ53 BL53:BW53 BZ53:CA53 BG55:BJ55 BL55:BW55 BZ55:CA55 BG57:BJ57 BL57:BW57 BZ57:CA57 BG59:BJ59 BL59:BW59 BZ59:CA59 BG61:BJ61 BL61:BW61 BZ61:CA61 BG63:BJ63 BL63:BW63 BZ63:CA63 BG70:BJ70 BL70:BW70 BZ70:CA70 BG72:BJ72 BL72:BW72 BZ72:CA72 BG74:BJ74 BL74:BW74 BZ74:CA74 BG76:BJ76 BL76:BW76 BZ76:CA76 BG78:BJ78 BL78:BW78 BZ78:CA78 BG80:BJ80 BL80:BW80 BZ80:CA80 BG82:BJ82 BL82:BW82 BZ82:CA82 BG84:BJ84 BL84:BW84 BZ84:CA84 BG86:BJ86 BL86:BW86 BZ86:CA86 BG88:BJ88 BL88:BW88 BZ88:CA88 BG90:BJ90 BL90:BW90 BZ90:CA90 BG92:BJ92 BL92:BW92 BZ92:CA92 BG94:BJ94 BL94:BW94 BZ94:CA94 BG96:BJ96 BL96:BW96 BZ96:CA96 BG98:BJ98 BL98:BW98 BZ98:CA98 BG100:BJ100 BL100:BW100 BZ100:CA100 BG102:BJ102 BL102:BW102 BZ102:CA102 BG104:BJ104 BL104:BW104 BZ104:CA104 BG106:BJ106 BL106:BW106 BZ106:CA106 BG108:BJ108 BL108:BW108 BZ108:CA108 BG110:BJ110 BL110:BW110 BZ110:CA110 BG112:BJ112 BL112:BW112 BZ112:CA112 BG119:BJ119 BL119:BW119 BZ119:CA119 BG121:BJ121 BL121:BW121 BZ121:CA121 BG123:BJ123 BL123:BW123 BZ123:CA123 BG125:BJ125 BL125:BW125 BZ125:CA125 BG127:BJ127 BL127:BW127 BZ127:CA127 BG129:BJ129 BL129:BW129 BZ129:CA129 BG131:BJ131 BL131:BW131 BZ131:CA131 BG133:BJ133 BL133:BW133 BZ133:CA133 BG135:BJ135 BL135:BW135 BZ135:CA135 BG137:BJ137 BL137:BW137 BZ137:CA137 BG139:BJ139 BL139:BW139 BZ139:CA139 BG141:BJ141 BL141:BW141 BZ141:CA141 BG143:BJ143 BL143:BW143 BZ143:CA143 BG145:BJ145 BL145:BW145 BZ145:CA145 BG147:BJ147 BL147:BW147 BZ147:CA147 BG149:BJ149 BL149:BW149 BZ149:CA149 BG151:BJ151 BL151:BW151 BZ151:CA151 BG153:BJ153 BL153:BW153 BZ153:CA153 BG155:BJ155 BL155:BW155 BZ155:CA155 BG157:BJ157 BL157:BW157 BZ157:CA157 BG159:BJ159 BL159:BW159 BZ159:CA159 BG161:BJ161 BL161:BW161 BZ161:CA161 BG168:BJ168 BL168:BW168 BZ168:CA168 BG170:BJ170 BL170:BW170 BZ170:CA170 BG172:BJ172 BL172:BW172 BZ172:CA172 BG174:BJ174 BL174:BW174 BZ174:CA174 BG176:BJ176 BL176:BW176 BZ176:CA176 BG178:BJ178 BL178:BW178 BZ178:CA178 BG180:BJ180 BL180:BW180 BZ180:CA180 BG182:BJ182 BL182:BW182 BZ182:CA182 BG184:BJ184 BL184:BW184 BZ184:CA184 BG186:BJ186 BL186:BW186 BZ186:CA186 BG188:BJ188 BL188:BW188 BZ188:CA188 BG190:BJ190 BL190:BW190 BZ190:CA190 BG192:BJ192 BL192:BW192 BZ192:CA192 BG194:BJ194 BL194:BW194 BZ194:CA194 BG196:BJ196 BL196:BW196 BZ196:CA196 BG198:BJ198 BL198:BW198 BZ198:CA198 BG200:BJ200 BL200:BW200 BZ200:CA200 BG202:BJ202 BL202:BW202 BZ202:CA202 BG204:BJ204 BL204:BW204 BZ204:CA204 BG206:BJ206 BL206:BW206 BZ206:CA206 BG208:BJ208 BL208:BW208 BZ208:CA208 BG210:BJ210 BL210:BW210 BZ210:CA210">
    <cfRule type="expression" dxfId="3" priority="8" stopIfTrue="1">
      <formula>ISERROR($AP20)</formula>
    </cfRule>
  </conditionalFormatting>
  <conditionalFormatting sqref="BG21:BJ21 BQ21:BW21 BZ21:CA21 BG23:BJ23 BQ23:BW23 BZ23:CA23 BG25:BJ25 BQ25:BW25 BZ25:CA25 BG27:BJ27 BQ27:BW27 BZ27:CA27 BG29:BJ29 BQ29:BW29 BZ29:CA29 BG31:BJ31 BQ31:BW31 BZ31:CA31 BG33:BJ33 BQ33:BW33 BZ33:CA33 BG35:BJ35 BQ35:BW35 BZ35:CA35 BG37:BJ37 BQ37:BW37 BZ37:CA37 BG39:BJ39 BQ39:BW39 BZ39:CA39 BG41:BJ41 BQ41:BW41 BZ41:CA41 BG43:BJ43 BQ43:BW43 BZ43:CA43 BG45:BJ45 BQ45:BW45 BZ45:CA45 BG47:BJ47 BQ47:BW47 BZ47:CA47 BG49:BJ49 BQ49:BW49 BZ49:CA49 BG51:BJ51 BQ51:BW51 BZ51:CA51 BG53:BJ53 BQ53:BW53 BZ53:CA53 BG55:BJ55 BQ55:BW55 BZ55:CA55 BG57:BJ57 BQ57:BW57 BZ57:CA57 BG59:BJ59 BQ59:BW59 BZ59:CA59 BG61:BJ61 BQ61:BW61 BZ61:CA61 BG63:BJ63 BQ63:BW63 BZ63:CA63 BG70:BJ70 BQ70:BW70 BZ70:CA70 BG72:BJ72 BQ72:BW72 BZ72:CA72 BG74:BJ74 BQ74:BW74 BZ74:CA74 BG76:BJ76 BQ76:BW76 BZ76:CA76 BG78:BJ78 BQ78:BW78 BZ78:CA78 BG80:BJ80 BQ80:BW80 BZ80:CA80 BG82:BJ82 BQ82:BW82 BZ82:CA82 BG84:BJ84 BQ84:BW84 BZ84:CA84 BG86:BJ86 BQ86:BW86 BZ86:CA86 BG88:BJ88 BQ88:BW88 BZ88:CA88 BG90:BJ90 BQ90:BW90 BZ90:CA90 BG92:BJ92 BQ92:BW92 BZ92:CA92 BG94:BJ94 BQ94:BW94 BZ94:CA94 BG96:BJ96 BQ96:BW96 BZ96:CA96 BG98:BJ98 BQ98:BW98 BZ98:CA98 BG100:BJ100 BQ100:BW100 BZ100:CA100 BG102:BJ102 BQ102:BW102 BZ102:CA102 BG104:BJ104 BQ104:BW104 BZ104:CA104 BG106:BJ106 BQ106:BW106 BZ106:CA106 BG108:BJ108 BQ108:BW108 BZ108:CA108 BG110:BJ110 BQ110:BW110 BZ110:CA110 BG112:BJ112 BQ112:BW112 BZ112:CA112 BG119:BJ119 BQ119:BW119 BZ119:CA119 BG121:BJ121 BQ121:BW121 BZ121:CA121 BG123:BJ123 BQ123:BW123 BZ123:CA123 BG125:BJ125 BQ125:BW125 BZ125:CA125 BG127:BJ127 BQ127:BW127 BZ127:CA127 BG129:BJ129 BQ129:BW129 BZ129:CA129 BG131:BJ131 BQ131:BW131 BZ131:CA131 BG133:BJ133 BQ133:BW133 BZ133:CA133 BG135:BJ135 BQ135:BW135 BZ135:CA135 BG137:BJ137 BQ137:BW137 BZ137:CA137 BG139:BJ139 BQ139:BW139 BZ139:CA139 BG141:BJ141 BQ141:BW141 BZ141:CA141 BG143:BJ143 BQ143:BW143 BZ143:CA143 BG145:BJ145 BQ145:BW145 BZ145:CA145 BG147:BJ147 BQ147:BW147 BZ147:CA147 BG149:BJ149 BQ149:BW149 BZ149:CA149 BG151:BJ151 BQ151:BW151 BZ151:CA151 BG153:BJ153 BQ153:BW153 BZ153:CA153 BG155:BJ155 BQ155:BW155 BZ155:CA155 BG157:BJ157 BQ157:BW157 BZ157:CA157 BG159:BJ159 BQ159:BW159 BZ159:CA159 BG161:BJ161 BQ161:BW161 BZ161:CA161 BG168:BJ168 BQ168:BW168 BZ168:CA168 BG170:BJ170 BQ170:BW170 BZ170:CA170 BG172:BJ172 BQ172:BW172 BZ172:CA172 BG174:BJ174 BQ174:BW174 BZ174:CA174 BG176:BJ176 BQ176:BW176 BZ176:CA176 BG178:BJ178 BQ178:BW178 BZ178:CA178 BG180:BJ180 BQ180:BW180 BZ180:CA180 BG182:BJ182 BQ182:BW182 BZ182:CA182 BG184:BJ184 BQ184:BW184 BZ184:CA184 BG186:BJ186 BQ186:BW186 BZ186:CA186 BG188:BJ188 BQ188:BW188 BZ188:CA188 BG190:BJ190 BQ190:BW190 BZ190:CA190 BG192:BJ192 BQ192:BW192 BZ192:CA192 BG194:BJ194 BQ194:BW194 BZ194:CA194 BG196:BJ196 BQ196:BW196 BZ196:CA196 BG198:BJ198 BQ198:BW198 BZ198:CA198 BG200:BJ200 BQ200:BW200 BZ200:CA200 BG202:BJ202 BQ202:BW202 BZ202:CA202 BG204:BJ204 BQ204:BW204 BZ204:CA204 BG206:BJ206 BQ206:BW206 BZ206:CA206 BG208:BJ208 BQ208:BW208 BZ208:CA208 BG210:BJ210 BQ210:BW210 BZ210:CA210">
    <cfRule type="cellIs" dxfId="2" priority="9" stopIfTrue="1" operator="equal">
      <formula>0</formula>
    </cfRule>
  </conditionalFormatting>
  <conditionalFormatting sqref="BL20:BP63 BL118:BP161 BL167:BP210">
    <cfRule type="cellIs" dxfId="1" priority="39" stopIfTrue="1" operator="equal">
      <formula>0</formula>
    </cfRule>
  </conditionalFormatting>
  <conditionalFormatting sqref="BL69:BP112">
    <cfRule type="cellIs" dxfId="0" priority="43" stopIfTrue="1" operator="equal">
      <formula>0</formula>
    </cfRule>
  </conditionalFormatting>
  <dataValidations xWindow="973" yWindow="547" count="14">
    <dataValidation type="list" allowBlank="1" showInputMessage="1" showErrorMessage="1" promptTitle="種目の選択" prompt="リストから種目を選択します_x000a_赤は種目選択ミス(#N/A表示)か種目のダブリです" sqref="M10 P10:P97 S10:S97" xr:uid="{3710060E-B3E9-4C17-9DE7-5EB016E162F4}">
      <formula1>INDIRECT($G10)</formula1>
    </dataValidation>
    <dataValidation type="list" allowBlank="1" showInputMessage="1" showErrorMessage="1" sqref="M11:M12 M14:M97 M13" xr:uid="{6E6D4B20-0985-438E-918C-2B8A3EBDB19E}">
      <formula1>INDIRECT($G11)</formula1>
    </dataValidation>
    <dataValidation allowBlank="1" showInputMessage="1" showErrorMessage="1" promptTitle="リレー出場者数表示" prompt="赤は３人以下または７人以上です" sqref="AL53:AL80" xr:uid="{EAEF1010-7AE6-42B8-AA59-834391BC757B}"/>
    <dataValidation allowBlank="1" showInputMessage="1" showErrorMessage="1" promptTitle="種目別出場者数表示" prompt="赤は制限をオーバーです" sqref="AL31:AL48 AL11:AL28" xr:uid="{00C0BB14-4244-4438-B422-7BDA9B85F209}"/>
    <dataValidation allowBlank="1" showInputMessage="1" showErrorMessage="1" promptTitle="記録の入力" prompt="記録は半角英数字で_x000a_例_x000a_3分20秒00→32000_x000a_" sqref="AA10:AA97" xr:uid="{4988F60A-0E3D-4D19-B3F6-9C46E5CB439F}"/>
    <dataValidation type="list" allowBlank="1" showInputMessage="1" showErrorMessage="1" promptTitle="リレー出場者の選択" prompt="男女各１チームのみ出場の場合は出場者にＡを選択します_x000a_２チーム以上出場の場合はチームごとに記号を分けてください" sqref="V10:V97" xr:uid="{5682D850-BD65-4520-A649-4E30DC1C3B76}">
      <formula1>"Ａ,Ｂ,Ｃ,Ｄ,Ｅ,Ｆ"</formula1>
    </dataValidation>
    <dataValidation allowBlank="1" showInputMessage="1" prompt="記録は半角英数字で_x000a_例_x000a_11秒11→11.11_x000a_1分58秒00→1.58.00_x000a_15m50→15m50_x000a_" sqref="O9 R9 U9 O98:O189 R98:R189 U98:U189 X98:X189" xr:uid="{383FAE45-AAF6-4EA7-BCC1-FD48D4CD21BD}"/>
    <dataValidation allowBlank="1" showInputMessage="1" promptTitle="記録の入力 " prompt="記録は半角英数字で_x000a_例_x000a_11秒11→1111_x000a_1分58秒02→15802_x000a_16分23秒3→162330_x000a_15m50→1550_x000a_" sqref="O10:O97 R10:R97 U10:U97" xr:uid="{1F7D1A37-7C69-4E75-B9AF-62417A2C73B0}"/>
    <dataValidation allowBlank="1" showInputMessage="1" showErrorMessage="1" promptTitle="記録の入力" prompt="記録は半角英数字で_x000a_例_x000a_41秒11→4111_x000a_" sqref="X10:X97" xr:uid="{F9C6FC01-0F01-4DDB-B8B4-63D25427B7A8}"/>
    <dataValidation allowBlank="1" showInputMessage="1" showErrorMessage="1" promptTitle="自動表示" prompt="#N/Aが表示された時はナンバーカード入力ミスです" sqref="L5:L8 I8:K8 I10:L97" xr:uid="{CBBEB081-65B1-465E-810B-618665EA89B8}"/>
    <dataValidation allowBlank="1" showInputMessage="1" showErrorMessage="1" promptTitle="ナンバーカードの入力" prompt="半角数字を入力します_x000a_同じ競技者を２回以上入力するとNo.の左に赤で表示します_x000a_今回出場しない競技者は入力しないでください" sqref="H10:H97" xr:uid="{72387F90-2638-4CF3-9F76-507370C04C25}"/>
    <dataValidation type="list" allowBlank="1" showInputMessage="1" showErrorMessage="1" promptTitle="性別の選択" prompt="男女を選択します_x000a_ここが入らないと、すべてエラーになります_x000a_今回出場しない競技者は入力しないでください" sqref="G10:G97" xr:uid="{531B2C77-45CF-4711-BE1F-06E8896301ED}">
      <formula1>"男,女"</formula1>
    </dataValidation>
    <dataValidation allowBlank="1" showInputMessage="1" showErrorMessage="1" promptTitle="競技者のダブリ" prompt="赤の行に同じ競技者がダブッています。" sqref="E6:E8 E10:E97" xr:uid="{B5DB107C-C679-45B4-B829-8CE665ACF2D4}"/>
    <dataValidation type="list" allowBlank="1" showInputMessage="1" showErrorMessage="1" promptTitle="リレー出場者の選択　一般・高校男子のみ実施" prompt="男女各１チームのみ出場の場合は出場者にＡを選択します_x000a_２チーム以上出場の場合はチームごとに記号を分けてください" sqref="Y10:Y97" xr:uid="{60884F8A-2E17-415B-A4B8-5FD2B82C1AA7}">
      <formula1>"Ａ,Ｂ,Ｃ,Ｄ,Ｅ,Ｆ"</formula1>
    </dataValidation>
  </dataValidations>
  <printOptions horizontalCentered="1" verticalCentered="1"/>
  <pageMargins left="0.62992125984251968" right="0.62992125984251968" top="0.39370078740157483" bottom="0.39370078740157483" header="0.39370078740157483" footer="0.39370078740157483"/>
  <pageSetup paperSize="9" scale="89" orientation="portrait" r:id="rId1"/>
  <headerFooter alignWithMargins="0">
    <oddHeader>&amp;RNo.&amp;P</oddHeader>
  </headerFooter>
  <rowBreaks count="3" manualBreakCount="3">
    <brk id="68" min="41" max="80" man="1"/>
    <brk id="117" min="41" max="80" man="1"/>
    <brk id="166" min="41" max="80" man="1"/>
  </rowBreaks>
  <drawing r:id="rId2"/>
  <legacyDrawing r:id="rId3"/>
  <oleObjects>
    <mc:AlternateContent xmlns:mc="http://schemas.openxmlformats.org/markup-compatibility/2006">
      <mc:Choice Requires="x14">
        <oleObject progId="Word.Picture.8" shapeId="1156" r:id="rId4">
          <objectPr defaultSize="0" autoPict="0" r:id="rId5">
            <anchor moveWithCells="1">
              <from>
                <xdr:col>58</xdr:col>
                <xdr:colOff>137160</xdr:colOff>
                <xdr:row>11</xdr:row>
                <xdr:rowOff>22860</xdr:rowOff>
              </from>
              <to>
                <xdr:col>59</xdr:col>
                <xdr:colOff>144780</xdr:colOff>
                <xdr:row>12</xdr:row>
                <xdr:rowOff>45720</xdr:rowOff>
              </to>
            </anchor>
          </objectPr>
        </oleObject>
      </mc:Choice>
      <mc:Fallback>
        <oleObject progId="Word.Picture.8" shapeId="1156" r:id="rId4"/>
      </mc:Fallback>
    </mc:AlternateContent>
    <mc:AlternateContent xmlns:mc="http://schemas.openxmlformats.org/markup-compatibility/2006">
      <mc:Choice Requires="x14">
        <oleObject progId="Word.Picture.8" shapeId="1674" r:id="rId6">
          <objectPr defaultSize="0" autoPict="0" r:id="rId7">
            <anchor moveWithCells="1">
              <from>
                <xdr:col>66</xdr:col>
                <xdr:colOff>22860</xdr:colOff>
                <xdr:row>13</xdr:row>
                <xdr:rowOff>114300</xdr:rowOff>
              </from>
              <to>
                <xdr:col>67</xdr:col>
                <xdr:colOff>22860</xdr:colOff>
                <xdr:row>14</xdr:row>
                <xdr:rowOff>121920</xdr:rowOff>
              </to>
            </anchor>
          </objectPr>
        </oleObject>
      </mc:Choice>
      <mc:Fallback>
        <oleObject progId="Word.Picture.8" shapeId="1674" r:id="rId6"/>
      </mc:Fallback>
    </mc:AlternateContent>
    <mc:AlternateContent xmlns:mc="http://schemas.openxmlformats.org/markup-compatibility/2006">
      <mc:Choice Requires="x14">
        <oleObject progId="Word.Picture.8" shapeId="1675" r:id="rId8">
          <objectPr defaultSize="0" autoPict="0" r:id="rId7">
            <anchor moveWithCells="1">
              <from>
                <xdr:col>66</xdr:col>
                <xdr:colOff>22860</xdr:colOff>
                <xdr:row>15</xdr:row>
                <xdr:rowOff>114300</xdr:rowOff>
              </from>
              <to>
                <xdr:col>67</xdr:col>
                <xdr:colOff>22860</xdr:colOff>
                <xdr:row>16</xdr:row>
                <xdr:rowOff>121920</xdr:rowOff>
              </to>
            </anchor>
          </objectPr>
        </oleObject>
      </mc:Choice>
      <mc:Fallback>
        <oleObject progId="Word.Picture.8" shapeId="1675" r:id="rId8"/>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8F6E5-E1F7-415B-B8CC-9B6B1CA82B75}">
  <sheetPr codeName="Sheet5"/>
  <dimension ref="A1:HQ76"/>
  <sheetViews>
    <sheetView zoomScaleNormal="100" workbookViewId="0">
      <pane xSplit="11" ySplit="1" topLeftCell="GW2" activePane="bottomRight" state="frozen"/>
      <selection pane="topRight" activeCell="L1" sqref="L1"/>
      <selection pane="bottomLeft" activeCell="A2" sqref="A2"/>
      <selection pane="bottomRight" activeCell="HH8" sqref="HH8"/>
    </sheetView>
  </sheetViews>
  <sheetFormatPr defaultRowHeight="13.2" x14ac:dyDescent="0.2"/>
  <cols>
    <col min="1" max="1" width="7.21875" customWidth="1"/>
    <col min="3" max="3" width="3.109375" customWidth="1"/>
    <col min="4" max="4" width="8.88671875" customWidth="1"/>
    <col min="5" max="5" width="6.44140625" bestFit="1" customWidth="1"/>
    <col min="6" max="6" width="2.33203125" customWidth="1"/>
    <col min="7" max="8" width="3.44140625" bestFit="1" customWidth="1"/>
    <col min="9" max="10" width="7.109375" customWidth="1"/>
    <col min="11" max="11" width="2.44140625" bestFit="1" customWidth="1"/>
    <col min="12" max="12" width="27.44140625" customWidth="1"/>
    <col min="13" max="13" width="3.21875" customWidth="1"/>
    <col min="15" max="15" width="3.44140625" customWidth="1"/>
    <col min="16" max="16" width="8" customWidth="1"/>
    <col min="17" max="19" width="6.44140625" customWidth="1"/>
    <col min="20" max="20" width="2.77734375" customWidth="1"/>
    <col min="21" max="22" width="6.44140625" customWidth="1"/>
    <col min="23" max="23" width="8.21875" customWidth="1"/>
    <col min="24" max="24" width="2.33203125" customWidth="1"/>
    <col min="25" max="25" width="2.109375" customWidth="1"/>
    <col min="26" max="26" width="8" customWidth="1"/>
    <col min="27" max="29" width="6.44140625" customWidth="1"/>
    <col min="30" max="30" width="2.77734375" customWidth="1"/>
    <col min="31" max="33" width="6.44140625" customWidth="1"/>
    <col min="34" max="34" width="2.33203125" customWidth="1"/>
    <col min="35" max="35" width="2.6640625" customWidth="1"/>
    <col min="36" max="36" width="8" customWidth="1"/>
    <col min="37" max="39" width="6.44140625" customWidth="1"/>
    <col min="40" max="40" width="2.77734375" customWidth="1"/>
    <col min="41" max="43" width="6.44140625" customWidth="1"/>
    <col min="44" max="45" width="2.33203125" customWidth="1"/>
    <col min="46" max="55" width="5.88671875" customWidth="1"/>
    <col min="56" max="56" width="8" customWidth="1"/>
    <col min="57" max="59" width="6.44140625" customWidth="1"/>
    <col min="60" max="60" width="2.77734375" customWidth="1"/>
    <col min="61" max="63" width="6.44140625" customWidth="1"/>
    <col min="64" max="65" width="2.33203125" customWidth="1"/>
    <col min="66" max="66" width="8" customWidth="1"/>
    <col min="67" max="74" width="6.44140625" customWidth="1"/>
    <col min="75" max="75" width="2.33203125" customWidth="1"/>
    <col min="76" max="76" width="5.6640625" customWidth="1"/>
    <col min="77" max="78" width="1.21875" customWidth="1"/>
    <col min="79" max="79" width="5.6640625" customWidth="1"/>
    <col min="80" max="82" width="1.109375" customWidth="1"/>
    <col min="83" max="83" width="5.6640625" customWidth="1"/>
    <col min="84" max="84" width="1.33203125" customWidth="1"/>
    <col min="85" max="85" width="5.6640625" customWidth="1"/>
    <col min="86" max="86" width="8.77734375" customWidth="1"/>
    <col min="87" max="89" width="2.6640625" customWidth="1"/>
    <col min="90" max="90" width="2.33203125" customWidth="1"/>
    <col min="91" max="91" width="2.21875" customWidth="1"/>
    <col min="92" max="92" width="2.33203125" customWidth="1"/>
    <col min="93" max="93" width="2.21875" customWidth="1"/>
    <col min="94" max="94" width="1.88671875" customWidth="1"/>
    <col min="95" max="95" width="1" customWidth="1"/>
    <col min="97" max="97" width="5.6640625" customWidth="1"/>
    <col min="98" max="98" width="1.33203125" customWidth="1"/>
    <col min="99" max="99" width="13.77734375" customWidth="1"/>
    <col min="100" max="100" width="1.33203125" customWidth="1"/>
    <col min="101" max="101" width="5.6640625" customWidth="1"/>
    <col min="102" max="104" width="1.33203125" customWidth="1"/>
    <col min="105" max="105" width="2.33203125" customWidth="1"/>
    <col min="107" max="107" width="1.21875" customWidth="1"/>
    <col min="108" max="108" width="1.33203125" customWidth="1"/>
    <col min="109" max="109" width="5.6640625" customWidth="1"/>
    <col min="110" max="110" width="1.33203125" customWidth="1"/>
    <col min="111" max="111" width="1.21875" customWidth="1"/>
    <col min="112" max="112" width="1.33203125" customWidth="1"/>
    <col min="113" max="113" width="5.6640625" customWidth="1"/>
    <col min="114" max="114" width="1.33203125" customWidth="1"/>
    <col min="115" max="115" width="2.33203125" customWidth="1"/>
    <col min="116" max="116" width="5.6640625" customWidth="1"/>
    <col min="117" max="119" width="1.109375" customWidth="1"/>
    <col min="120" max="120" width="5.6640625" customWidth="1"/>
    <col min="121" max="123" width="0.77734375" customWidth="1"/>
    <col min="124" max="125" width="5.6640625" customWidth="1"/>
    <col min="126" max="126" width="11.21875" customWidth="1"/>
    <col min="127" max="129" width="5.6640625" customWidth="1"/>
    <col min="130" max="130" width="1.109375" customWidth="1"/>
    <col min="131" max="133" width="5.6640625" customWidth="1"/>
    <col min="134" max="134" width="1.21875" customWidth="1"/>
    <col min="136" max="136" width="6.33203125" customWidth="1"/>
    <col min="137" max="138" width="1" customWidth="1"/>
    <col min="139" max="139" width="5.6640625" customWidth="1"/>
    <col min="140" max="142" width="0.88671875" customWidth="1"/>
    <col min="143" max="143" width="5.6640625" customWidth="1"/>
    <col min="144" max="144" width="0.77734375" customWidth="1"/>
    <col min="146" max="149" width="5.6640625" customWidth="1"/>
    <col min="150" max="150" width="0.77734375" customWidth="1"/>
    <col min="151" max="153" width="5.6640625" customWidth="1"/>
    <col min="154" max="154" width="0.88671875" customWidth="1"/>
    <col min="155" max="159" width="5.6640625" customWidth="1"/>
    <col min="160" max="160" width="1.109375" customWidth="1"/>
    <col min="161" max="163" width="5.6640625" customWidth="1"/>
    <col min="164" max="164" width="7.6640625" customWidth="1"/>
    <col min="165" max="169" width="5.6640625" customWidth="1"/>
    <col min="170" max="170" width="1.77734375" customWidth="1"/>
    <col min="171" max="171" width="4.88671875" customWidth="1"/>
    <col min="172" max="173" width="5.6640625" customWidth="1"/>
    <col min="174" max="174" width="1.33203125" customWidth="1"/>
    <col min="175" max="176" width="5.6640625" customWidth="1"/>
    <col min="177" max="178" width="1.21875" customWidth="1"/>
    <col min="179" max="179" width="5.6640625" customWidth="1"/>
    <col min="180" max="182" width="0.77734375" customWidth="1"/>
    <col min="183" max="183" width="5.6640625" customWidth="1"/>
    <col min="184" max="184" width="1" customWidth="1"/>
    <col min="185" max="185" width="5.6640625" customWidth="1"/>
    <col min="186" max="186" width="13.109375" customWidth="1"/>
    <col min="187" max="188" width="0.88671875" customWidth="1"/>
    <col min="189" max="190" width="5.6640625" customWidth="1"/>
    <col min="191" max="192" width="1" customWidth="1"/>
    <col min="193" max="194" width="5.6640625" customWidth="1"/>
    <col min="196" max="199" width="5.6640625" customWidth="1"/>
    <col min="200" max="200" width="1.21875" customWidth="1"/>
    <col min="201" max="203" width="5.6640625" customWidth="1"/>
    <col min="204" max="204" width="1" customWidth="1"/>
    <col min="205" max="210" width="5.6640625" customWidth="1"/>
    <col min="211" max="211" width="6.109375" customWidth="1"/>
    <col min="212" max="215" width="5.6640625" customWidth="1"/>
    <col min="216" max="216" width="9.44140625" customWidth="1"/>
    <col min="217" max="224" width="7.88671875" style="162" customWidth="1"/>
    <col min="225" max="225" width="2.33203125" customWidth="1"/>
  </cols>
  <sheetData>
    <row r="1" spans="1:225" x14ac:dyDescent="0.2">
      <c r="A1" t="str">
        <f>申込一覧表!H1</f>
        <v>令和８年度　東濃地区記録会</v>
      </c>
      <c r="E1">
        <v>21</v>
      </c>
      <c r="P1" t="s">
        <v>384</v>
      </c>
      <c r="Z1" t="s">
        <v>383</v>
      </c>
      <c r="AJ1" s="77" t="s">
        <v>402</v>
      </c>
      <c r="AL1" s="77"/>
      <c r="AT1" t="s">
        <v>405</v>
      </c>
      <c r="BD1" s="77" t="s">
        <v>413</v>
      </c>
      <c r="BF1" s="77"/>
      <c r="BN1" t="s">
        <v>415</v>
      </c>
      <c r="BX1" s="77" t="s">
        <v>422</v>
      </c>
      <c r="CH1" t="s">
        <v>424</v>
      </c>
      <c r="CR1" t="s">
        <v>425</v>
      </c>
      <c r="DB1" t="s">
        <v>435</v>
      </c>
      <c r="DL1" t="s">
        <v>433</v>
      </c>
      <c r="DV1" t="s">
        <v>437</v>
      </c>
      <c r="ED1" s="162" t="s">
        <v>168</v>
      </c>
      <c r="EF1" t="s">
        <v>443</v>
      </c>
      <c r="EP1" t="s">
        <v>444</v>
      </c>
      <c r="EZ1" t="s">
        <v>447</v>
      </c>
      <c r="FJ1" t="s">
        <v>449</v>
      </c>
      <c r="FT1" t="s">
        <v>450</v>
      </c>
      <c r="GD1" t="s">
        <v>452</v>
      </c>
      <c r="GN1" t="s">
        <v>454</v>
      </c>
      <c r="GX1" t="s">
        <v>455</v>
      </c>
      <c r="HH1" t="s">
        <v>727</v>
      </c>
    </row>
    <row r="2" spans="1:225" x14ac:dyDescent="0.2">
      <c r="A2" t="str">
        <f>申込一覧表!H2</f>
        <v>一般・高校</v>
      </c>
      <c r="B2">
        <f>VLOOKUP($A$2,種別,2,FALSE)</f>
        <v>1</v>
      </c>
      <c r="D2" t="s">
        <v>133</v>
      </c>
      <c r="I2" t="s">
        <v>723</v>
      </c>
      <c r="Q2" t="s">
        <v>215</v>
      </c>
      <c r="R2" t="s">
        <v>216</v>
      </c>
      <c r="S2" t="s">
        <v>217</v>
      </c>
      <c r="U2" t="s">
        <v>218</v>
      </c>
      <c r="V2" t="s">
        <v>219</v>
      </c>
      <c r="W2" t="s">
        <v>220</v>
      </c>
      <c r="AA2" t="s">
        <v>215</v>
      </c>
      <c r="AB2" t="s">
        <v>216</v>
      </c>
      <c r="AC2" t="s">
        <v>217</v>
      </c>
      <c r="AE2" t="s">
        <v>218</v>
      </c>
      <c r="AF2" t="s">
        <v>219</v>
      </c>
      <c r="AG2" t="s">
        <v>220</v>
      </c>
      <c r="AK2" t="s">
        <v>215</v>
      </c>
      <c r="AL2" t="s">
        <v>216</v>
      </c>
      <c r="AM2" t="s">
        <v>217</v>
      </c>
      <c r="AO2" t="s">
        <v>218</v>
      </c>
      <c r="AP2" t="s">
        <v>219</v>
      </c>
      <c r="AQ2" t="s">
        <v>220</v>
      </c>
      <c r="AU2" t="s">
        <v>215</v>
      </c>
      <c r="AV2" t="s">
        <v>216</v>
      </c>
      <c r="AW2" t="s">
        <v>217</v>
      </c>
      <c r="AX2" t="s">
        <v>244</v>
      </c>
      <c r="AY2" t="s">
        <v>218</v>
      </c>
      <c r="AZ2" t="s">
        <v>219</v>
      </c>
      <c r="BA2" t="s">
        <v>220</v>
      </c>
      <c r="BB2" t="s">
        <v>245</v>
      </c>
      <c r="BE2" t="s">
        <v>215</v>
      </c>
      <c r="BF2" t="s">
        <v>216</v>
      </c>
      <c r="BG2" t="s">
        <v>217</v>
      </c>
      <c r="BI2" t="s">
        <v>218</v>
      </c>
      <c r="BJ2" t="s">
        <v>219</v>
      </c>
      <c r="BK2" t="s">
        <v>220</v>
      </c>
      <c r="BO2" t="s">
        <v>291</v>
      </c>
      <c r="BP2" t="s">
        <v>292</v>
      </c>
      <c r="BQ2" t="s">
        <v>293</v>
      </c>
      <c r="BS2" t="s">
        <v>295</v>
      </c>
      <c r="BT2" t="s">
        <v>296</v>
      </c>
      <c r="BU2" t="s">
        <v>297</v>
      </c>
      <c r="BW2" t="s">
        <v>168</v>
      </c>
      <c r="CR2" s="162"/>
      <c r="DA2" s="162"/>
      <c r="DK2" s="162"/>
      <c r="DV2" s="162"/>
      <c r="ED2" s="162"/>
      <c r="EE2" s="162"/>
      <c r="EF2" s="162"/>
      <c r="FE2" t="s">
        <v>295</v>
      </c>
      <c r="FF2" t="s">
        <v>296</v>
      </c>
      <c r="FG2" t="s">
        <v>297</v>
      </c>
      <c r="FK2" t="s">
        <v>291</v>
      </c>
      <c r="FL2" t="s">
        <v>292</v>
      </c>
      <c r="FM2" t="s">
        <v>293</v>
      </c>
      <c r="FO2" t="s">
        <v>295</v>
      </c>
      <c r="FP2" t="s">
        <v>296</v>
      </c>
      <c r="FQ2" t="s">
        <v>297</v>
      </c>
      <c r="GG2" t="s">
        <v>293</v>
      </c>
      <c r="GH2" t="s">
        <v>294</v>
      </c>
      <c r="GK2" t="s">
        <v>297</v>
      </c>
      <c r="GL2" t="s">
        <v>298</v>
      </c>
      <c r="GO2" t="s">
        <v>291</v>
      </c>
      <c r="GP2" t="s">
        <v>292</v>
      </c>
      <c r="GQ2" t="s">
        <v>293</v>
      </c>
      <c r="GS2" t="s">
        <v>295</v>
      </c>
      <c r="GT2" t="s">
        <v>296</v>
      </c>
      <c r="GU2" t="s">
        <v>297</v>
      </c>
      <c r="GY2" t="s">
        <v>291</v>
      </c>
      <c r="GZ2" t="s">
        <v>292</v>
      </c>
      <c r="HA2" t="s">
        <v>293</v>
      </c>
      <c r="HC2" t="s">
        <v>295</v>
      </c>
      <c r="HD2" t="s">
        <v>296</v>
      </c>
      <c r="HE2" t="s">
        <v>297</v>
      </c>
      <c r="HI2" s="162" t="s">
        <v>215</v>
      </c>
      <c r="HJ2" s="162" t="s">
        <v>216</v>
      </c>
      <c r="HK2" s="162" t="s">
        <v>182</v>
      </c>
      <c r="HL2" s="162" t="s">
        <v>717</v>
      </c>
      <c r="HM2" s="162" t="s">
        <v>218</v>
      </c>
      <c r="HN2" s="162" t="s">
        <v>219</v>
      </c>
      <c r="HO2" s="162" t="s">
        <v>182</v>
      </c>
      <c r="HP2" s="162" t="s">
        <v>717</v>
      </c>
    </row>
    <row r="3" spans="1:225" x14ac:dyDescent="0.2">
      <c r="A3" s="88">
        <v>1</v>
      </c>
      <c r="B3" s="171" t="str">
        <f t="shared" ref="B3:B14" si="0">VLOOKUP(A3,種目CD,($E$1-1)*10+2,FALSE)</f>
        <v>100m</v>
      </c>
      <c r="D3" s="75" t="str">
        <f>IF(MAX($H$3:$H$38)&gt;=$A3,VLOOKUP($A3,$H$3:$J$38,2,FALSE),"")</f>
        <v>100m</v>
      </c>
      <c r="E3" s="87" t="str">
        <f t="shared" ref="E3:E22" si="1">IF(MAX($H$3:$H$38)&gt;=$A3,VLOOKUP($A3,$H$3:$J$38,3,FALSE),"")</f>
        <v>00200</v>
      </c>
      <c r="G3">
        <f t="shared" ref="G3:G26" si="2">IF(I3="","",ROW())</f>
        <v>3</v>
      </c>
      <c r="H3">
        <f t="shared" ref="H3:H26" si="3">IF(G3="","",RANK(G3,$G$3:$G$38,1))</f>
        <v>1</v>
      </c>
      <c r="I3" s="75" t="str">
        <f t="shared" ref="I3:I22" si="4">IF($J3="","",$B3)</f>
        <v>100m</v>
      </c>
      <c r="J3" s="87" t="str">
        <f t="shared" ref="J3:J22" si="5">VLOOKUP($A3,種目CD,($E$1-1)*10+2+$B$2,FALSE)</f>
        <v>00200</v>
      </c>
      <c r="L3" s="159" t="s">
        <v>713</v>
      </c>
      <c r="M3" s="87">
        <v>1</v>
      </c>
      <c r="O3">
        <v>1</v>
      </c>
      <c r="P3" t="s">
        <v>160</v>
      </c>
      <c r="Q3" t="s">
        <v>385</v>
      </c>
      <c r="R3" t="s">
        <v>385</v>
      </c>
      <c r="S3" t="s">
        <v>386</v>
      </c>
      <c r="T3" t="s">
        <v>168</v>
      </c>
      <c r="U3" t="s">
        <v>385</v>
      </c>
      <c r="V3" t="s">
        <v>385</v>
      </c>
      <c r="W3" t="s">
        <v>386</v>
      </c>
      <c r="X3" t="s">
        <v>168</v>
      </c>
      <c r="Z3" t="s">
        <v>222</v>
      </c>
      <c r="AA3" t="s">
        <v>388</v>
      </c>
      <c r="AB3" t="s">
        <v>388</v>
      </c>
      <c r="AC3" t="s">
        <v>389</v>
      </c>
      <c r="AD3" t="s">
        <v>168</v>
      </c>
      <c r="AE3" t="s">
        <v>388</v>
      </c>
      <c r="AF3" t="s">
        <v>388</v>
      </c>
      <c r="AG3" t="s">
        <v>389</v>
      </c>
      <c r="AH3" t="s">
        <v>168</v>
      </c>
      <c r="AJ3" t="s">
        <v>246</v>
      </c>
      <c r="AK3" s="162" t="s">
        <v>188</v>
      </c>
      <c r="AL3" s="162" t="s">
        <v>188</v>
      </c>
      <c r="AM3" s="162" t="s">
        <v>202</v>
      </c>
      <c r="AN3" s="162" t="s">
        <v>168</v>
      </c>
      <c r="AO3" s="162" t="s">
        <v>188</v>
      </c>
      <c r="AP3" s="162" t="s">
        <v>188</v>
      </c>
      <c r="AQ3" s="162" t="s">
        <v>202</v>
      </c>
      <c r="AR3" s="162" t="s">
        <v>168</v>
      </c>
      <c r="AT3" s="162" t="s">
        <v>246</v>
      </c>
      <c r="AU3" s="162" t="s">
        <v>168</v>
      </c>
      <c r="AV3" s="162" t="s">
        <v>168</v>
      </c>
      <c r="AW3" s="162" t="s">
        <v>203</v>
      </c>
      <c r="AX3" s="162" t="s">
        <v>249</v>
      </c>
      <c r="AY3" s="162" t="s">
        <v>168</v>
      </c>
      <c r="AZ3" s="162" t="s">
        <v>168</v>
      </c>
      <c r="BA3" s="162" t="s">
        <v>203</v>
      </c>
      <c r="BB3" s="162" t="s">
        <v>249</v>
      </c>
      <c r="BD3" t="s">
        <v>120</v>
      </c>
      <c r="BE3" s="162" t="s">
        <v>385</v>
      </c>
      <c r="BF3" s="162" t="s">
        <v>385</v>
      </c>
      <c r="BG3" s="162" t="s">
        <v>386</v>
      </c>
      <c r="BH3" s="162" t="s">
        <v>168</v>
      </c>
      <c r="BI3" s="162" t="s">
        <v>385</v>
      </c>
      <c r="BJ3" s="162" t="s">
        <v>385</v>
      </c>
      <c r="BK3" s="162" t="s">
        <v>386</v>
      </c>
      <c r="BL3" s="162" t="s">
        <v>168</v>
      </c>
      <c r="BN3" s="162" t="s">
        <v>246</v>
      </c>
      <c r="BO3" s="162" t="s">
        <v>188</v>
      </c>
      <c r="BP3" s="162" t="s">
        <v>188</v>
      </c>
      <c r="BQ3" s="162" t="s">
        <v>202</v>
      </c>
      <c r="BR3" s="162" t="s">
        <v>168</v>
      </c>
      <c r="BS3" s="162" t="s">
        <v>188</v>
      </c>
      <c r="BT3" s="162" t="s">
        <v>188</v>
      </c>
      <c r="BU3" s="162" t="s">
        <v>202</v>
      </c>
      <c r="BV3" s="162" t="s">
        <v>168</v>
      </c>
      <c r="BW3" t="s">
        <v>168</v>
      </c>
      <c r="BY3" s="162"/>
      <c r="BZ3" s="162"/>
      <c r="CA3" s="162"/>
      <c r="CB3" s="162"/>
      <c r="CC3" s="162"/>
      <c r="CD3" s="162"/>
      <c r="CE3" s="162"/>
      <c r="CF3" s="162"/>
      <c r="CG3" s="162"/>
      <c r="CH3" s="162"/>
      <c r="CI3" s="162"/>
      <c r="CJ3" s="162"/>
      <c r="CK3" s="162"/>
      <c r="CL3" s="162"/>
      <c r="CM3" s="162"/>
      <c r="CN3" s="162"/>
      <c r="CO3" s="162"/>
      <c r="CP3" s="162"/>
      <c r="CR3" s="162"/>
      <c r="CS3" s="162"/>
      <c r="CT3" s="162"/>
      <c r="CU3" s="162"/>
      <c r="CV3" s="162"/>
      <c r="CW3" s="162"/>
      <c r="CX3" s="162"/>
      <c r="CY3" s="162"/>
      <c r="CZ3" s="162"/>
      <c r="DA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c r="FD3" s="162" t="s">
        <v>168</v>
      </c>
      <c r="FE3" s="162" t="s">
        <v>258</v>
      </c>
      <c r="FF3" s="162" t="s">
        <v>258</v>
      </c>
      <c r="FG3" s="162" t="s">
        <v>258</v>
      </c>
      <c r="FH3" s="162" t="s">
        <v>168</v>
      </c>
      <c r="FI3" s="162"/>
      <c r="FJ3" s="162" t="s">
        <v>116</v>
      </c>
      <c r="FK3" s="162" t="s">
        <v>457</v>
      </c>
      <c r="FL3" s="162" t="s">
        <v>457</v>
      </c>
      <c r="FM3" s="162" t="s">
        <v>457</v>
      </c>
      <c r="FN3" s="162" t="s">
        <v>168</v>
      </c>
      <c r="FO3" s="162" t="s">
        <v>457</v>
      </c>
      <c r="FP3" s="162" t="s">
        <v>457</v>
      </c>
      <c r="FQ3" s="162" t="s">
        <v>457</v>
      </c>
      <c r="FR3" s="162" t="s">
        <v>168</v>
      </c>
      <c r="FS3" s="162"/>
      <c r="FT3" s="162" t="s">
        <v>283</v>
      </c>
      <c r="FU3" s="162" t="s">
        <v>168</v>
      </c>
      <c r="FV3" s="162" t="s">
        <v>168</v>
      </c>
      <c r="FW3" s="162" t="s">
        <v>251</v>
      </c>
      <c r="FX3" s="162" t="s">
        <v>168</v>
      </c>
      <c r="FY3" s="162" t="s">
        <v>168</v>
      </c>
      <c r="FZ3" s="162" t="s">
        <v>168</v>
      </c>
      <c r="GA3" s="162" t="s">
        <v>251</v>
      </c>
      <c r="GB3" s="162" t="s">
        <v>168</v>
      </c>
      <c r="GC3" s="162" t="s">
        <v>168</v>
      </c>
      <c r="GD3" s="162" t="s">
        <v>265</v>
      </c>
      <c r="GE3" s="162" t="s">
        <v>168</v>
      </c>
      <c r="GF3" s="162" t="s">
        <v>168</v>
      </c>
      <c r="GG3" s="162" t="s">
        <v>168</v>
      </c>
      <c r="GH3" s="162" t="s">
        <v>271</v>
      </c>
      <c r="GI3" s="162" t="s">
        <v>168</v>
      </c>
      <c r="GJ3" s="162" t="s">
        <v>168</v>
      </c>
      <c r="GK3" s="162" t="s">
        <v>168</v>
      </c>
      <c r="GL3" s="162" t="s">
        <v>271</v>
      </c>
      <c r="GM3" s="162" t="s">
        <v>168</v>
      </c>
      <c r="GN3" s="162" t="s">
        <v>474</v>
      </c>
      <c r="GO3" s="162" t="s">
        <v>479</v>
      </c>
      <c r="GP3" s="162" t="s">
        <v>479</v>
      </c>
      <c r="GQ3" s="162" t="s">
        <v>479</v>
      </c>
      <c r="GR3" s="162" t="s">
        <v>168</v>
      </c>
      <c r="GS3" s="162" t="s">
        <v>479</v>
      </c>
      <c r="GT3" s="162" t="s">
        <v>479</v>
      </c>
      <c r="GU3" s="162" t="s">
        <v>479</v>
      </c>
      <c r="GV3" s="162" t="s">
        <v>168</v>
      </c>
      <c r="GW3" s="162" t="s">
        <v>168</v>
      </c>
      <c r="GX3" s="162" t="s">
        <v>222</v>
      </c>
      <c r="GY3" s="162" t="s">
        <v>255</v>
      </c>
      <c r="GZ3" s="162" t="s">
        <v>255</v>
      </c>
      <c r="HA3" s="162" t="s">
        <v>255</v>
      </c>
      <c r="HB3" s="162" t="s">
        <v>168</v>
      </c>
      <c r="HC3" s="162" t="s">
        <v>255</v>
      </c>
      <c r="HD3" s="162" t="s">
        <v>255</v>
      </c>
      <c r="HE3" s="162" t="s">
        <v>255</v>
      </c>
      <c r="HF3" s="162"/>
      <c r="HH3" s="162" t="s">
        <v>246</v>
      </c>
      <c r="HI3" s="162" t="s">
        <v>488</v>
      </c>
      <c r="HJ3" s="162" t="s">
        <v>488</v>
      </c>
      <c r="HK3" s="162" t="s">
        <v>426</v>
      </c>
      <c r="HL3" s="162" t="s">
        <v>426</v>
      </c>
      <c r="HM3" s="162" t="s">
        <v>488</v>
      </c>
      <c r="HN3" s="162" t="s">
        <v>488</v>
      </c>
      <c r="HO3" s="162" t="s">
        <v>254</v>
      </c>
      <c r="HP3" s="162" t="s">
        <v>426</v>
      </c>
    </row>
    <row r="4" spans="1:225" x14ac:dyDescent="0.2">
      <c r="A4" s="89">
        <v>2</v>
      </c>
      <c r="B4" s="172" t="str">
        <f t="shared" si="0"/>
        <v>200m</v>
      </c>
      <c r="D4" s="48" t="str">
        <f t="shared" ref="D4:D10" si="6">IF(MAX($H$3:$H$38)&gt;=$A4,VLOOKUP($A4,$H$3:$J$38,2,FALSE),"")</f>
        <v>200m</v>
      </c>
      <c r="E4" s="76" t="str">
        <f t="shared" si="1"/>
        <v>00300</v>
      </c>
      <c r="F4" s="162"/>
      <c r="G4">
        <f t="shared" si="2"/>
        <v>4</v>
      </c>
      <c r="H4">
        <f t="shared" si="3"/>
        <v>2</v>
      </c>
      <c r="I4" s="48" t="str">
        <f t="shared" si="4"/>
        <v>200m</v>
      </c>
      <c r="J4" s="76" t="str">
        <f t="shared" si="5"/>
        <v>00300</v>
      </c>
      <c r="L4" s="160" t="s">
        <v>382</v>
      </c>
      <c r="M4" s="78">
        <v>2</v>
      </c>
      <c r="O4">
        <v>2</v>
      </c>
      <c r="P4" t="s">
        <v>301</v>
      </c>
      <c r="Q4" t="s">
        <v>210</v>
      </c>
      <c r="R4" t="s">
        <v>210</v>
      </c>
      <c r="S4" t="s">
        <v>207</v>
      </c>
      <c r="T4" t="s">
        <v>168</v>
      </c>
      <c r="U4" t="s">
        <v>210</v>
      </c>
      <c r="V4" t="s">
        <v>210</v>
      </c>
      <c r="W4" t="s">
        <v>207</v>
      </c>
      <c r="X4" t="s">
        <v>168</v>
      </c>
      <c r="Z4" t="s">
        <v>123</v>
      </c>
      <c r="AA4" t="s">
        <v>192</v>
      </c>
      <c r="AB4" t="s">
        <v>192</v>
      </c>
      <c r="AC4" t="s">
        <v>168</v>
      </c>
      <c r="AD4" t="s">
        <v>168</v>
      </c>
      <c r="AE4" t="s">
        <v>211</v>
      </c>
      <c r="AF4" t="s">
        <v>211</v>
      </c>
      <c r="AG4" t="s">
        <v>168</v>
      </c>
      <c r="AH4" t="s">
        <v>168</v>
      </c>
      <c r="AJ4" t="s">
        <v>300</v>
      </c>
      <c r="AK4" s="162" t="s">
        <v>189</v>
      </c>
      <c r="AL4" s="162" t="s">
        <v>189</v>
      </c>
      <c r="AM4" s="162" t="s">
        <v>204</v>
      </c>
      <c r="AN4" s="162" t="s">
        <v>168</v>
      </c>
      <c r="AO4" s="162" t="s">
        <v>189</v>
      </c>
      <c r="AP4" s="162" t="s">
        <v>189</v>
      </c>
      <c r="AQ4" s="162" t="s">
        <v>168</v>
      </c>
      <c r="AR4" s="162" t="s">
        <v>168</v>
      </c>
      <c r="AS4" t="s">
        <v>168</v>
      </c>
      <c r="AT4" s="162" t="s">
        <v>247</v>
      </c>
      <c r="AU4" s="162" t="s">
        <v>168</v>
      </c>
      <c r="AV4" s="162" t="s">
        <v>168</v>
      </c>
      <c r="AW4" s="162" t="s">
        <v>206</v>
      </c>
      <c r="AX4" s="162" t="s">
        <v>168</v>
      </c>
      <c r="AY4" s="162" t="s">
        <v>168</v>
      </c>
      <c r="AZ4" s="162" t="s">
        <v>168</v>
      </c>
      <c r="BA4" s="162" t="s">
        <v>206</v>
      </c>
      <c r="BB4" s="162" t="s">
        <v>168</v>
      </c>
      <c r="BC4" t="s">
        <v>168</v>
      </c>
      <c r="BD4" t="s">
        <v>131</v>
      </c>
      <c r="BE4" s="162" t="s">
        <v>210</v>
      </c>
      <c r="BF4" s="162" t="s">
        <v>210</v>
      </c>
      <c r="BG4" s="162" t="s">
        <v>207</v>
      </c>
      <c r="BH4" s="162" t="s">
        <v>168</v>
      </c>
      <c r="BI4" s="162" t="s">
        <v>210</v>
      </c>
      <c r="BJ4" s="162" t="s">
        <v>210</v>
      </c>
      <c r="BK4" s="162" t="s">
        <v>207</v>
      </c>
      <c r="BL4" s="162" t="s">
        <v>168</v>
      </c>
      <c r="BM4" t="s">
        <v>168</v>
      </c>
      <c r="BN4" s="162" t="s">
        <v>117</v>
      </c>
      <c r="BO4" s="162" t="s">
        <v>388</v>
      </c>
      <c r="BP4" s="162" t="s">
        <v>388</v>
      </c>
      <c r="BQ4" s="162" t="s">
        <v>389</v>
      </c>
      <c r="BR4" s="162" t="s">
        <v>168</v>
      </c>
      <c r="BS4" s="162" t="s">
        <v>388</v>
      </c>
      <c r="BT4" s="162" t="s">
        <v>388</v>
      </c>
      <c r="BU4" s="162" t="s">
        <v>389</v>
      </c>
      <c r="BV4" s="162" t="s">
        <v>168</v>
      </c>
      <c r="BW4" t="s">
        <v>168</v>
      </c>
      <c r="BY4" s="162"/>
      <c r="BZ4" s="162"/>
      <c r="CA4" s="162"/>
      <c r="CB4" s="162"/>
      <c r="CC4" s="162"/>
      <c r="CD4" s="162"/>
      <c r="CE4" s="162"/>
      <c r="CF4" s="162"/>
      <c r="CG4" s="162"/>
      <c r="CH4" s="162"/>
      <c r="CI4" s="162"/>
      <c r="CJ4" s="162"/>
      <c r="CK4" s="162"/>
      <c r="CL4" s="162"/>
      <c r="CM4" s="162"/>
      <c r="CN4" s="162"/>
      <c r="CO4" s="162"/>
      <c r="CP4" s="162"/>
      <c r="CR4" s="162"/>
      <c r="CS4" s="162"/>
      <c r="CT4" s="162"/>
      <c r="CU4" s="162"/>
      <c r="CV4" s="162"/>
      <c r="CW4" s="162"/>
      <c r="CX4" s="162"/>
      <c r="CY4" s="162"/>
      <c r="CZ4" s="162"/>
      <c r="DA4" s="162"/>
      <c r="DC4" s="162"/>
      <c r="DD4" s="162"/>
      <c r="DE4" s="162"/>
      <c r="DF4" s="162"/>
      <c r="DG4" s="162"/>
      <c r="DH4" s="162"/>
      <c r="DI4" s="162"/>
      <c r="DJ4" s="162"/>
      <c r="DK4" s="162"/>
      <c r="DL4" s="162"/>
      <c r="DM4" s="162"/>
      <c r="DN4" s="162"/>
      <c r="DO4" s="162"/>
      <c r="DP4" s="162"/>
      <c r="DQ4" s="162"/>
      <c r="DR4" s="162"/>
      <c r="DS4" s="162"/>
      <c r="DT4" s="162"/>
      <c r="DU4" s="162"/>
      <c r="DV4" s="162"/>
      <c r="DW4" s="162"/>
      <c r="DX4" s="162"/>
      <c r="DY4" s="162"/>
      <c r="DZ4" s="162"/>
      <c r="EA4" s="162"/>
      <c r="EB4" s="162"/>
      <c r="EC4" s="162"/>
      <c r="ED4" s="162"/>
      <c r="EE4" s="162"/>
      <c r="EF4" s="162"/>
      <c r="EG4" s="162"/>
      <c r="EH4" s="162"/>
      <c r="EI4" s="162"/>
      <c r="EJ4" s="162"/>
      <c r="EK4" s="162"/>
      <c r="EL4" s="162"/>
      <c r="EM4" s="162"/>
      <c r="EN4" s="162"/>
      <c r="EO4" s="162"/>
      <c r="EP4" s="162"/>
      <c r="EQ4" s="162"/>
      <c r="ER4" s="162"/>
      <c r="ES4" s="162"/>
      <c r="ET4" s="162"/>
      <c r="EU4" s="162"/>
      <c r="EV4" s="162"/>
      <c r="EW4" s="162"/>
      <c r="EX4" s="162"/>
      <c r="EY4" s="162"/>
      <c r="EZ4" s="162"/>
      <c r="FA4" s="162"/>
      <c r="FB4" s="162"/>
      <c r="FC4" s="162"/>
      <c r="FD4" s="162" t="s">
        <v>168</v>
      </c>
      <c r="FE4" s="162" t="s">
        <v>352</v>
      </c>
      <c r="FF4" s="162" t="s">
        <v>352</v>
      </c>
      <c r="FG4" s="162" t="s">
        <v>352</v>
      </c>
      <c r="FH4" s="162" t="s">
        <v>168</v>
      </c>
      <c r="FI4" s="162"/>
      <c r="FJ4" s="162" t="s">
        <v>118</v>
      </c>
      <c r="FK4" s="162" t="s">
        <v>168</v>
      </c>
      <c r="FL4" s="162" t="s">
        <v>168</v>
      </c>
      <c r="FM4" s="162" t="s">
        <v>168</v>
      </c>
      <c r="FN4" s="162" t="s">
        <v>168</v>
      </c>
      <c r="FO4" s="162" t="s">
        <v>458</v>
      </c>
      <c r="FP4" s="162" t="s">
        <v>458</v>
      </c>
      <c r="FQ4" s="162" t="s">
        <v>458</v>
      </c>
      <c r="FR4" s="162" t="s">
        <v>168</v>
      </c>
      <c r="FS4" s="162"/>
      <c r="FT4" s="162" t="s">
        <v>284</v>
      </c>
      <c r="FU4" s="162" t="s">
        <v>168</v>
      </c>
      <c r="FV4" s="162" t="s">
        <v>168</v>
      </c>
      <c r="FW4" s="162" t="s">
        <v>203</v>
      </c>
      <c r="FX4" s="162" t="s">
        <v>168</v>
      </c>
      <c r="FY4" s="162" t="s">
        <v>168</v>
      </c>
      <c r="FZ4" s="162" t="s">
        <v>168</v>
      </c>
      <c r="GA4" s="162" t="s">
        <v>203</v>
      </c>
      <c r="GB4" s="162" t="s">
        <v>168</v>
      </c>
      <c r="GC4" s="162" t="s">
        <v>168</v>
      </c>
      <c r="GD4" s="162" t="s">
        <v>266</v>
      </c>
      <c r="GE4" s="162" t="s">
        <v>168</v>
      </c>
      <c r="GF4" s="162" t="s">
        <v>168</v>
      </c>
      <c r="GG4" s="162" t="s">
        <v>168</v>
      </c>
      <c r="GH4" s="162" t="s">
        <v>272</v>
      </c>
      <c r="GI4" s="162" t="s">
        <v>168</v>
      </c>
      <c r="GJ4" s="162" t="s">
        <v>168</v>
      </c>
      <c r="GK4" s="162" t="s">
        <v>168</v>
      </c>
      <c r="GL4" s="162" t="s">
        <v>272</v>
      </c>
      <c r="GM4" s="162" t="s">
        <v>168</v>
      </c>
      <c r="GN4" s="162" t="s">
        <v>475</v>
      </c>
      <c r="GO4" s="162" t="s">
        <v>483</v>
      </c>
      <c r="GP4" s="162" t="s">
        <v>483</v>
      </c>
      <c r="GQ4" s="162" t="s">
        <v>483</v>
      </c>
      <c r="GR4" s="162" t="s">
        <v>168</v>
      </c>
      <c r="GS4" s="162" t="s">
        <v>483</v>
      </c>
      <c r="GT4" s="162" t="s">
        <v>483</v>
      </c>
      <c r="GU4" s="162" t="s">
        <v>483</v>
      </c>
      <c r="GV4" s="162" t="s">
        <v>168</v>
      </c>
      <c r="GW4" s="162" t="s">
        <v>168</v>
      </c>
      <c r="GX4" s="162" t="s">
        <v>247</v>
      </c>
      <c r="GY4" s="162" t="s">
        <v>257</v>
      </c>
      <c r="GZ4" s="162" t="s">
        <v>257</v>
      </c>
      <c r="HA4" s="162" t="s">
        <v>257</v>
      </c>
      <c r="HB4" s="162" t="s">
        <v>168</v>
      </c>
      <c r="HC4" s="162" t="s">
        <v>257</v>
      </c>
      <c r="HD4" s="162" t="s">
        <v>257</v>
      </c>
      <c r="HE4" s="162" t="s">
        <v>257</v>
      </c>
      <c r="HF4" s="162"/>
      <c r="HG4" s="162" t="s">
        <v>168</v>
      </c>
      <c r="HH4" s="162" t="s">
        <v>487</v>
      </c>
      <c r="HI4" s="162" t="s">
        <v>489</v>
      </c>
      <c r="HJ4" s="162" t="s">
        <v>489</v>
      </c>
      <c r="HK4" s="162" t="s">
        <v>427</v>
      </c>
      <c r="HL4" s="162" t="s">
        <v>427</v>
      </c>
      <c r="HM4" s="162" t="s">
        <v>489</v>
      </c>
      <c r="HN4" s="162" t="s">
        <v>489</v>
      </c>
      <c r="HO4" s="162" t="s">
        <v>427</v>
      </c>
      <c r="HP4" s="162" t="s">
        <v>427</v>
      </c>
    </row>
    <row r="5" spans="1:225" x14ac:dyDescent="0.2">
      <c r="A5" s="89">
        <v>3</v>
      </c>
      <c r="B5" s="172" t="str">
        <f t="shared" si="0"/>
        <v>800m</v>
      </c>
      <c r="D5" s="48" t="str">
        <f t="shared" si="6"/>
        <v>800m</v>
      </c>
      <c r="E5" s="76" t="str">
        <f t="shared" si="1"/>
        <v>00600</v>
      </c>
      <c r="F5" s="162"/>
      <c r="G5">
        <f t="shared" si="2"/>
        <v>5</v>
      </c>
      <c r="H5">
        <v>3</v>
      </c>
      <c r="I5" s="48" t="str">
        <f t="shared" si="4"/>
        <v>800m</v>
      </c>
      <c r="J5" s="76" t="str">
        <f t="shared" si="5"/>
        <v>00600</v>
      </c>
      <c r="L5" s="160" t="s">
        <v>401</v>
      </c>
      <c r="M5" s="78">
        <v>3</v>
      </c>
      <c r="O5">
        <v>3</v>
      </c>
      <c r="P5" t="s">
        <v>121</v>
      </c>
      <c r="Q5" t="s">
        <v>191</v>
      </c>
      <c r="R5" t="s">
        <v>191</v>
      </c>
      <c r="S5" t="s">
        <v>168</v>
      </c>
      <c r="T5" t="s">
        <v>168</v>
      </c>
      <c r="U5" t="s">
        <v>191</v>
      </c>
      <c r="V5" t="s">
        <v>191</v>
      </c>
      <c r="W5" t="s">
        <v>168</v>
      </c>
      <c r="X5" t="s">
        <v>168</v>
      </c>
      <c r="Z5" t="s">
        <v>167</v>
      </c>
      <c r="AA5" t="s">
        <v>168</v>
      </c>
      <c r="AB5" t="s">
        <v>168</v>
      </c>
      <c r="AC5" t="s">
        <v>390</v>
      </c>
      <c r="AD5" t="s">
        <v>168</v>
      </c>
      <c r="AG5" t="s">
        <v>390</v>
      </c>
      <c r="AH5" t="s">
        <v>168</v>
      </c>
      <c r="AJ5" t="s">
        <v>223</v>
      </c>
      <c r="AK5" s="162" t="s">
        <v>168</v>
      </c>
      <c r="AL5" s="162" t="s">
        <v>168</v>
      </c>
      <c r="AM5" s="162" t="s">
        <v>168</v>
      </c>
      <c r="AN5" s="162" t="s">
        <v>168</v>
      </c>
      <c r="AO5" s="162" t="s">
        <v>242</v>
      </c>
      <c r="AP5" s="162" t="s">
        <v>242</v>
      </c>
      <c r="AQ5" s="162" t="s">
        <v>232</v>
      </c>
      <c r="AR5" s="162" t="s">
        <v>168</v>
      </c>
      <c r="AS5" t="s">
        <v>168</v>
      </c>
      <c r="AT5" s="162" t="s">
        <v>223</v>
      </c>
      <c r="AU5" s="162" t="s">
        <v>168</v>
      </c>
      <c r="AV5" s="162" t="s">
        <v>168</v>
      </c>
      <c r="AW5" s="162" t="s">
        <v>168</v>
      </c>
      <c r="AX5" s="162" t="s">
        <v>168</v>
      </c>
      <c r="AY5" s="162" t="s">
        <v>168</v>
      </c>
      <c r="AZ5" s="162" t="s">
        <v>168</v>
      </c>
      <c r="BA5" s="162" t="s">
        <v>232</v>
      </c>
      <c r="BB5" s="162" t="s">
        <v>168</v>
      </c>
      <c r="BC5" t="s">
        <v>168</v>
      </c>
      <c r="BD5" t="s">
        <v>121</v>
      </c>
      <c r="BE5" s="162" t="s">
        <v>191</v>
      </c>
      <c r="BF5" s="162" t="s">
        <v>191</v>
      </c>
      <c r="BG5" s="162" t="s">
        <v>168</v>
      </c>
      <c r="BH5" s="162" t="s">
        <v>168</v>
      </c>
      <c r="BI5" s="162" t="s">
        <v>191</v>
      </c>
      <c r="BJ5" s="162" t="s">
        <v>191</v>
      </c>
      <c r="BK5" s="162" t="s">
        <v>168</v>
      </c>
      <c r="BL5" s="162" t="s">
        <v>168</v>
      </c>
      <c r="BM5" t="s">
        <v>168</v>
      </c>
      <c r="BN5" s="162" t="s">
        <v>300</v>
      </c>
      <c r="BO5" s="162" t="s">
        <v>189</v>
      </c>
      <c r="BP5" s="162" t="s">
        <v>189</v>
      </c>
      <c r="BQ5" s="162" t="s">
        <v>204</v>
      </c>
      <c r="BR5" s="162" t="s">
        <v>168</v>
      </c>
      <c r="BS5" s="162" t="s">
        <v>189</v>
      </c>
      <c r="BT5" s="162" t="s">
        <v>189</v>
      </c>
      <c r="BU5" s="162" t="s">
        <v>168</v>
      </c>
      <c r="BV5" s="162" t="s">
        <v>168</v>
      </c>
      <c r="BW5" t="s">
        <v>168</v>
      </c>
      <c r="BY5" s="162"/>
      <c r="BZ5" s="162"/>
      <c r="CA5" s="162"/>
      <c r="CB5" s="162"/>
      <c r="CC5" s="162"/>
      <c r="CD5" s="162"/>
      <c r="CE5" s="162"/>
      <c r="CF5" s="162"/>
      <c r="CG5" s="162"/>
      <c r="CH5" s="162"/>
      <c r="CI5" s="162"/>
      <c r="CJ5" s="162"/>
      <c r="CK5" s="162"/>
      <c r="CL5" s="162"/>
      <c r="CM5" s="162"/>
      <c r="CN5" s="162"/>
      <c r="CO5" s="162"/>
      <c r="CP5" s="162"/>
      <c r="CR5" s="162"/>
      <c r="CS5" s="162"/>
      <c r="CT5" s="162"/>
      <c r="CU5" s="162"/>
      <c r="CV5" s="162"/>
      <c r="CW5" s="162"/>
      <c r="CX5" s="162"/>
      <c r="CY5" s="162"/>
      <c r="CZ5" s="162"/>
      <c r="DA5" s="162"/>
      <c r="DC5" s="162"/>
      <c r="DD5" s="162"/>
      <c r="DE5" s="162"/>
      <c r="DF5" s="162"/>
      <c r="DG5" s="162"/>
      <c r="DH5" s="162"/>
      <c r="DI5" s="162"/>
      <c r="DJ5" s="162"/>
      <c r="DK5" s="162"/>
      <c r="DL5" s="162"/>
      <c r="DM5" s="162"/>
      <c r="DN5" s="162"/>
      <c r="DO5" s="162"/>
      <c r="DP5" s="162"/>
      <c r="DQ5" s="162"/>
      <c r="DR5" s="162"/>
      <c r="DS5" s="162"/>
      <c r="DT5" s="162"/>
      <c r="DU5" s="162"/>
      <c r="DV5" s="162"/>
      <c r="DW5" s="162"/>
      <c r="DX5" s="162"/>
      <c r="DY5" s="162"/>
      <c r="DZ5" s="162"/>
      <c r="EA5" s="162"/>
      <c r="EB5" s="162"/>
      <c r="EC5" s="162"/>
      <c r="ED5" s="162"/>
      <c r="EE5" s="162"/>
      <c r="EF5" s="162"/>
      <c r="EG5" s="162"/>
      <c r="EH5" s="162"/>
      <c r="EI5" s="162"/>
      <c r="EJ5" s="162"/>
      <c r="EK5" s="162"/>
      <c r="EL5" s="162"/>
      <c r="EM5" s="162"/>
      <c r="EN5" s="162"/>
      <c r="EO5" s="162"/>
      <c r="EP5" s="162"/>
      <c r="EQ5" s="162"/>
      <c r="ER5" s="162"/>
      <c r="ES5" s="162"/>
      <c r="ET5" s="162"/>
      <c r="EU5" s="162"/>
      <c r="EV5" s="162"/>
      <c r="EW5" s="162"/>
      <c r="EX5" s="162"/>
      <c r="EY5" s="162"/>
      <c r="EZ5" s="162"/>
      <c r="FA5" s="162"/>
      <c r="FB5" s="162"/>
      <c r="FC5" s="162"/>
      <c r="FD5" s="162" t="s">
        <v>168</v>
      </c>
      <c r="FE5" s="162" t="s">
        <v>259</v>
      </c>
      <c r="FF5" s="162" t="s">
        <v>259</v>
      </c>
      <c r="FG5" s="162" t="s">
        <v>168</v>
      </c>
      <c r="FH5" s="162" t="s">
        <v>168</v>
      </c>
      <c r="FI5" s="162"/>
      <c r="FJ5" s="162" t="s">
        <v>119</v>
      </c>
      <c r="FK5" s="162" t="s">
        <v>459</v>
      </c>
      <c r="FL5" s="162" t="s">
        <v>459</v>
      </c>
      <c r="FM5" s="162" t="s">
        <v>459</v>
      </c>
      <c r="FN5" s="162" t="s">
        <v>168</v>
      </c>
      <c r="FO5" s="162" t="s">
        <v>168</v>
      </c>
      <c r="FP5" s="162" t="s">
        <v>168</v>
      </c>
      <c r="FQ5" s="162" t="s">
        <v>168</v>
      </c>
      <c r="FR5" s="162" t="s">
        <v>168</v>
      </c>
      <c r="FS5" s="162"/>
      <c r="FT5" s="162" t="s">
        <v>310</v>
      </c>
      <c r="FU5" s="162" t="s">
        <v>168</v>
      </c>
      <c r="FV5" s="162" t="s">
        <v>168</v>
      </c>
      <c r="FW5" s="162" t="s">
        <v>255</v>
      </c>
      <c r="FX5" s="162" t="s">
        <v>168</v>
      </c>
      <c r="FY5" s="162" t="s">
        <v>168</v>
      </c>
      <c r="FZ5" s="162" t="s">
        <v>168</v>
      </c>
      <c r="GA5" s="162" t="s">
        <v>255</v>
      </c>
      <c r="GB5" s="162" t="s">
        <v>168</v>
      </c>
      <c r="GC5" s="162" t="s">
        <v>168</v>
      </c>
      <c r="GD5" s="162" t="s">
        <v>283</v>
      </c>
      <c r="GE5" s="162" t="s">
        <v>168</v>
      </c>
      <c r="GF5" s="162" t="s">
        <v>168</v>
      </c>
      <c r="GG5" s="162" t="s">
        <v>327</v>
      </c>
      <c r="GH5" s="162"/>
      <c r="GI5" s="162" t="s">
        <v>168</v>
      </c>
      <c r="GJ5" s="162" t="s">
        <v>168</v>
      </c>
      <c r="GK5" s="162" t="s">
        <v>327</v>
      </c>
      <c r="GL5" s="162" t="s">
        <v>168</v>
      </c>
      <c r="GM5" s="162" t="s">
        <v>168</v>
      </c>
      <c r="GN5" s="162" t="s">
        <v>301</v>
      </c>
      <c r="GO5" s="162" t="s">
        <v>352</v>
      </c>
      <c r="GP5" s="162" t="s">
        <v>352</v>
      </c>
      <c r="GQ5" s="162" t="s">
        <v>352</v>
      </c>
      <c r="GR5" s="162" t="s">
        <v>168</v>
      </c>
      <c r="GS5" s="162" t="s">
        <v>352</v>
      </c>
      <c r="GT5" s="162" t="s">
        <v>352</v>
      </c>
      <c r="GU5" s="162" t="s">
        <v>352</v>
      </c>
      <c r="GV5" s="162" t="s">
        <v>168</v>
      </c>
      <c r="GW5" s="162" t="s">
        <v>168</v>
      </c>
      <c r="GX5" s="162" t="s">
        <v>301</v>
      </c>
      <c r="GY5" s="162" t="s">
        <v>352</v>
      </c>
      <c r="GZ5" s="162" t="s">
        <v>352</v>
      </c>
      <c r="HA5" s="162" t="s">
        <v>352</v>
      </c>
      <c r="HB5" s="162" t="s">
        <v>168</v>
      </c>
      <c r="HC5" s="162" t="s">
        <v>352</v>
      </c>
      <c r="HD5" s="162" t="s">
        <v>352</v>
      </c>
      <c r="HE5" s="162" t="s">
        <v>352</v>
      </c>
      <c r="HF5" s="162"/>
      <c r="HG5" s="162" t="s">
        <v>168</v>
      </c>
      <c r="HH5" s="162" t="s">
        <v>119</v>
      </c>
      <c r="HI5" s="162" t="s">
        <v>428</v>
      </c>
      <c r="HJ5" s="162" t="s">
        <v>428</v>
      </c>
      <c r="HK5" s="162" t="s">
        <v>428</v>
      </c>
      <c r="HL5" s="162" t="s">
        <v>428</v>
      </c>
      <c r="HM5" s="162" t="s">
        <v>428</v>
      </c>
      <c r="HN5" s="162" t="s">
        <v>428</v>
      </c>
      <c r="HO5" s="162" t="s">
        <v>428</v>
      </c>
      <c r="HP5" s="162" t="s">
        <v>428</v>
      </c>
      <c r="HQ5" t="s">
        <v>168</v>
      </c>
    </row>
    <row r="6" spans="1:225" x14ac:dyDescent="0.2">
      <c r="A6" s="89">
        <v>4</v>
      </c>
      <c r="B6" s="172" t="str">
        <f t="shared" si="0"/>
        <v>1500m</v>
      </c>
      <c r="D6" s="48" t="str">
        <f t="shared" si="6"/>
        <v>1500m</v>
      </c>
      <c r="E6" s="76" t="str">
        <f t="shared" si="1"/>
        <v>00800</v>
      </c>
      <c r="F6" s="162"/>
      <c r="G6">
        <f t="shared" si="2"/>
        <v>6</v>
      </c>
      <c r="H6">
        <f t="shared" si="3"/>
        <v>4</v>
      </c>
      <c r="I6" s="48" t="str">
        <f t="shared" si="4"/>
        <v>1500m</v>
      </c>
      <c r="J6" s="76" t="str">
        <f t="shared" si="5"/>
        <v>00800</v>
      </c>
      <c r="L6" s="160" t="s">
        <v>404</v>
      </c>
      <c r="M6" s="78">
        <v>4</v>
      </c>
      <c r="O6">
        <v>4</v>
      </c>
      <c r="P6" t="s">
        <v>168</v>
      </c>
      <c r="Q6" t="s">
        <v>168</v>
      </c>
      <c r="R6" t="s">
        <v>168</v>
      </c>
      <c r="S6" t="s">
        <v>168</v>
      </c>
      <c r="T6" t="s">
        <v>168</v>
      </c>
      <c r="U6" t="s">
        <v>168</v>
      </c>
      <c r="V6" t="s">
        <v>168</v>
      </c>
      <c r="W6" t="s">
        <v>168</v>
      </c>
      <c r="X6" t="s">
        <v>168</v>
      </c>
      <c r="Z6" t="s">
        <v>166</v>
      </c>
      <c r="AA6" t="s">
        <v>193</v>
      </c>
      <c r="AB6" t="s">
        <v>193</v>
      </c>
      <c r="AC6" t="s">
        <v>168</v>
      </c>
      <c r="AD6" t="s">
        <v>168</v>
      </c>
      <c r="AE6" t="s">
        <v>193</v>
      </c>
      <c r="AF6" t="s">
        <v>193</v>
      </c>
      <c r="AH6" t="s">
        <v>168</v>
      </c>
      <c r="AJ6" t="s">
        <v>224</v>
      </c>
      <c r="AK6" s="162" t="s">
        <v>237</v>
      </c>
      <c r="AL6" s="162" t="s">
        <v>237</v>
      </c>
      <c r="AM6" s="162" t="s">
        <v>248</v>
      </c>
      <c r="AN6" s="162" t="s">
        <v>168</v>
      </c>
      <c r="AO6" s="162" t="s">
        <v>168</v>
      </c>
      <c r="AP6" s="162" t="s">
        <v>168</v>
      </c>
      <c r="AQ6" s="162" t="s">
        <v>168</v>
      </c>
      <c r="AR6" s="162" t="s">
        <v>168</v>
      </c>
      <c r="AS6" t="s">
        <v>168</v>
      </c>
      <c r="AT6" s="162" t="s">
        <v>224</v>
      </c>
      <c r="AU6" s="162" t="s">
        <v>168</v>
      </c>
      <c r="AV6" s="162" t="s">
        <v>168</v>
      </c>
      <c r="AW6" s="162" t="s">
        <v>248</v>
      </c>
      <c r="AX6" s="162" t="s">
        <v>168</v>
      </c>
      <c r="AY6" s="162" t="s">
        <v>168</v>
      </c>
      <c r="AZ6" s="162" t="s">
        <v>168</v>
      </c>
      <c r="BA6" s="162" t="s">
        <v>168</v>
      </c>
      <c r="BB6" s="162" t="s">
        <v>168</v>
      </c>
      <c r="BC6" t="s">
        <v>168</v>
      </c>
      <c r="BD6" t="s">
        <v>287</v>
      </c>
      <c r="BE6" s="162" t="s">
        <v>387</v>
      </c>
      <c r="BF6" s="162" t="s">
        <v>387</v>
      </c>
      <c r="BG6" s="162" t="s">
        <v>168</v>
      </c>
      <c r="BH6" s="162" t="s">
        <v>168</v>
      </c>
      <c r="BI6" s="162" t="s">
        <v>168</v>
      </c>
      <c r="BJ6" s="162" t="s">
        <v>168</v>
      </c>
      <c r="BK6" s="162" t="s">
        <v>168</v>
      </c>
      <c r="BL6" s="162" t="s">
        <v>168</v>
      </c>
      <c r="BM6" t="s">
        <v>168</v>
      </c>
      <c r="BN6" s="162" t="s">
        <v>247</v>
      </c>
      <c r="BO6" s="162" t="s">
        <v>190</v>
      </c>
      <c r="BP6" s="162" t="s">
        <v>190</v>
      </c>
      <c r="BQ6" s="162" t="s">
        <v>205</v>
      </c>
      <c r="BR6" s="162" t="s">
        <v>168</v>
      </c>
      <c r="BS6" s="162" t="s">
        <v>190</v>
      </c>
      <c r="BT6" s="162" t="s">
        <v>190</v>
      </c>
      <c r="BU6" s="162" t="s">
        <v>205</v>
      </c>
      <c r="BV6" s="162" t="s">
        <v>168</v>
      </c>
      <c r="BW6" t="s">
        <v>168</v>
      </c>
      <c r="BY6" s="162"/>
      <c r="BZ6" s="162"/>
      <c r="CA6" s="162"/>
      <c r="CB6" s="162"/>
      <c r="CC6" s="162"/>
      <c r="CD6" s="162"/>
      <c r="CE6" s="162"/>
      <c r="CF6" s="162"/>
      <c r="CG6" s="162"/>
      <c r="CH6" s="162"/>
      <c r="CI6" s="162"/>
      <c r="CJ6" s="162"/>
      <c r="CK6" s="162"/>
      <c r="CL6" s="162"/>
      <c r="CM6" s="162"/>
      <c r="CN6" s="162"/>
      <c r="CO6" s="162"/>
      <c r="CP6" s="162"/>
      <c r="CR6" s="162"/>
      <c r="CS6" s="162"/>
      <c r="CT6" s="162"/>
      <c r="CU6" s="162"/>
      <c r="CV6" s="162"/>
      <c r="CW6" s="162"/>
      <c r="CX6" s="162"/>
      <c r="CY6" s="162"/>
      <c r="CZ6" s="162"/>
      <c r="DA6" s="162"/>
      <c r="DC6" s="162"/>
      <c r="DD6" s="162"/>
      <c r="DE6" s="162"/>
      <c r="DF6" s="162"/>
      <c r="DG6" s="162"/>
      <c r="DH6" s="162"/>
      <c r="DI6" s="162"/>
      <c r="DJ6" s="162"/>
      <c r="DK6" s="162"/>
      <c r="DL6" s="162"/>
      <c r="DM6" s="162"/>
      <c r="DN6" s="162"/>
      <c r="DO6" s="162"/>
      <c r="DP6" s="162"/>
      <c r="DQ6" s="162"/>
      <c r="DR6" s="162"/>
      <c r="DS6" s="162"/>
      <c r="DT6" s="162"/>
      <c r="DU6" s="162"/>
      <c r="DV6" s="162"/>
      <c r="DW6" s="162"/>
      <c r="DX6" s="162"/>
      <c r="DY6" s="162"/>
      <c r="DZ6" s="162"/>
      <c r="EA6" s="162"/>
      <c r="EB6" s="162"/>
      <c r="EC6" s="162"/>
      <c r="ED6" s="162"/>
      <c r="EE6" s="162"/>
      <c r="EF6" s="162"/>
      <c r="EG6" s="162"/>
      <c r="EH6" s="162"/>
      <c r="EI6" s="162"/>
      <c r="EJ6" s="162"/>
      <c r="EK6" s="162"/>
      <c r="EL6" s="162"/>
      <c r="EM6" s="162"/>
      <c r="EN6" s="162"/>
      <c r="EO6" s="162"/>
      <c r="EP6" s="162"/>
      <c r="EQ6" s="162"/>
      <c r="ER6" s="162"/>
      <c r="ES6" s="162"/>
      <c r="ET6" s="162"/>
      <c r="EU6" s="162"/>
      <c r="EV6" s="162"/>
      <c r="EW6" s="162"/>
      <c r="EX6" s="162"/>
      <c r="EY6" s="162"/>
      <c r="EZ6" s="162"/>
      <c r="FA6" s="162"/>
      <c r="FB6" s="162"/>
      <c r="FC6" s="162"/>
      <c r="FD6" s="162" t="s">
        <v>168</v>
      </c>
      <c r="FE6" s="162" t="s">
        <v>168</v>
      </c>
      <c r="FF6" s="162" t="s">
        <v>168</v>
      </c>
      <c r="FG6" s="162" t="s">
        <v>168</v>
      </c>
      <c r="FH6" s="162" t="s">
        <v>168</v>
      </c>
      <c r="FI6" s="162"/>
      <c r="FJ6" s="162" t="s">
        <v>132</v>
      </c>
      <c r="FK6" s="162" t="s">
        <v>168</v>
      </c>
      <c r="FL6" s="162" t="s">
        <v>168</v>
      </c>
      <c r="FM6" s="162" t="s">
        <v>168</v>
      </c>
      <c r="FN6" s="162" t="s">
        <v>168</v>
      </c>
      <c r="FO6" s="162" t="s">
        <v>460</v>
      </c>
      <c r="FP6" s="162" t="s">
        <v>460</v>
      </c>
      <c r="FQ6" s="162" t="s">
        <v>168</v>
      </c>
      <c r="FR6" s="162" t="s">
        <v>168</v>
      </c>
      <c r="FS6" s="162"/>
      <c r="FT6" s="162" t="s">
        <v>311</v>
      </c>
      <c r="FU6" s="162" t="s">
        <v>168</v>
      </c>
      <c r="FV6" s="162" t="s">
        <v>168</v>
      </c>
      <c r="FW6" s="162" t="s">
        <v>256</v>
      </c>
      <c r="FX6" s="162" t="s">
        <v>168</v>
      </c>
      <c r="FY6" s="162" t="s">
        <v>168</v>
      </c>
      <c r="FZ6" s="162" t="s">
        <v>168</v>
      </c>
      <c r="GA6" s="162" t="s">
        <v>168</v>
      </c>
      <c r="GB6" s="162" t="s">
        <v>168</v>
      </c>
      <c r="GC6" s="162" t="s">
        <v>168</v>
      </c>
      <c r="GD6" s="162" t="s">
        <v>326</v>
      </c>
      <c r="GE6" s="162" t="s">
        <v>168</v>
      </c>
      <c r="GF6" s="162" t="s">
        <v>168</v>
      </c>
      <c r="GG6" s="162" t="s">
        <v>279</v>
      </c>
      <c r="GH6" s="162" t="s">
        <v>168</v>
      </c>
      <c r="GI6" s="162" t="s">
        <v>168</v>
      </c>
      <c r="GJ6" s="162" t="s">
        <v>168</v>
      </c>
      <c r="GK6" s="162" t="s">
        <v>279</v>
      </c>
      <c r="GL6" s="162" t="s">
        <v>168</v>
      </c>
      <c r="GM6" s="162" t="s">
        <v>168</v>
      </c>
      <c r="GN6" s="162" t="s">
        <v>302</v>
      </c>
      <c r="GO6" s="162" t="s">
        <v>259</v>
      </c>
      <c r="GP6" s="162" t="s">
        <v>259</v>
      </c>
      <c r="GQ6" s="162" t="s">
        <v>168</v>
      </c>
      <c r="GR6" s="162" t="s">
        <v>168</v>
      </c>
      <c r="GS6" s="162" t="s">
        <v>259</v>
      </c>
      <c r="GT6" s="162" t="s">
        <v>259</v>
      </c>
      <c r="GU6" s="162" t="s">
        <v>168</v>
      </c>
      <c r="GV6" s="162" t="s">
        <v>168</v>
      </c>
      <c r="GW6" s="162" t="s">
        <v>168</v>
      </c>
      <c r="GX6" s="162" t="s">
        <v>304</v>
      </c>
      <c r="GY6" s="162" t="s">
        <v>353</v>
      </c>
      <c r="GZ6" s="162" t="s">
        <v>353</v>
      </c>
      <c r="HA6" s="162" t="s">
        <v>353</v>
      </c>
      <c r="HB6" s="162" t="s">
        <v>168</v>
      </c>
      <c r="HC6" s="162" t="s">
        <v>353</v>
      </c>
      <c r="HD6" s="162" t="s">
        <v>353</v>
      </c>
      <c r="HE6" s="162" t="s">
        <v>353</v>
      </c>
      <c r="HF6" s="162"/>
      <c r="HG6" s="162" t="s">
        <v>168</v>
      </c>
      <c r="HH6" s="162" t="s">
        <v>120</v>
      </c>
      <c r="HI6" s="162" t="s">
        <v>429</v>
      </c>
      <c r="HJ6" s="162" t="s">
        <v>429</v>
      </c>
      <c r="HK6" s="162" t="s">
        <v>429</v>
      </c>
      <c r="HL6" s="162" t="s">
        <v>429</v>
      </c>
      <c r="HM6" s="162" t="s">
        <v>429</v>
      </c>
      <c r="HN6" s="162" t="s">
        <v>429</v>
      </c>
      <c r="HO6" s="162" t="s">
        <v>429</v>
      </c>
      <c r="HP6" s="162" t="s">
        <v>429</v>
      </c>
      <c r="HQ6" t="s">
        <v>168</v>
      </c>
    </row>
    <row r="7" spans="1:225" x14ac:dyDescent="0.2">
      <c r="A7" s="89">
        <v>5</v>
      </c>
      <c r="B7" s="172" t="str">
        <f t="shared" si="0"/>
        <v>3000m</v>
      </c>
      <c r="D7" s="48" t="str">
        <f t="shared" si="6"/>
        <v>3000m</v>
      </c>
      <c r="E7" s="76" t="str">
        <f t="shared" si="1"/>
        <v>01000</v>
      </c>
      <c r="F7" s="162"/>
      <c r="G7">
        <f t="shared" si="2"/>
        <v>7</v>
      </c>
      <c r="H7">
        <f t="shared" si="3"/>
        <v>5</v>
      </c>
      <c r="I7" s="54" t="str">
        <f t="shared" si="4"/>
        <v>3000m</v>
      </c>
      <c r="J7" s="76" t="str">
        <f t="shared" si="5"/>
        <v>01000</v>
      </c>
      <c r="L7" s="160" t="s">
        <v>412</v>
      </c>
      <c r="M7" s="78">
        <v>5</v>
      </c>
      <c r="O7">
        <v>5</v>
      </c>
      <c r="P7" t="s">
        <v>168</v>
      </c>
      <c r="Q7" t="s">
        <v>168</v>
      </c>
      <c r="R7" t="s">
        <v>168</v>
      </c>
      <c r="S7" t="s">
        <v>168</v>
      </c>
      <c r="T7" t="s">
        <v>168</v>
      </c>
      <c r="U7" t="s">
        <v>168</v>
      </c>
      <c r="V7" t="s">
        <v>168</v>
      </c>
      <c r="W7" t="s">
        <v>168</v>
      </c>
      <c r="X7" t="s">
        <v>168</v>
      </c>
      <c r="Z7" t="s">
        <v>124</v>
      </c>
      <c r="AA7" t="s">
        <v>391</v>
      </c>
      <c r="AB7" t="s">
        <v>391</v>
      </c>
      <c r="AC7" t="s">
        <v>208</v>
      </c>
      <c r="AD7" t="s">
        <v>168</v>
      </c>
      <c r="AE7" t="s">
        <v>391</v>
      </c>
      <c r="AF7" t="s">
        <v>391</v>
      </c>
      <c r="AH7" t="s">
        <v>168</v>
      </c>
      <c r="AJ7" t="s">
        <v>163</v>
      </c>
      <c r="AK7" s="162" t="s">
        <v>238</v>
      </c>
      <c r="AL7" s="162" t="s">
        <v>238</v>
      </c>
      <c r="AM7" s="162" t="s">
        <v>168</v>
      </c>
      <c r="AN7" s="162" t="s">
        <v>168</v>
      </c>
      <c r="AO7" s="162" t="s">
        <v>168</v>
      </c>
      <c r="AP7" s="162" t="s">
        <v>168</v>
      </c>
      <c r="AQ7" s="162" t="s">
        <v>168</v>
      </c>
      <c r="AR7" s="162" t="s">
        <v>168</v>
      </c>
      <c r="AS7" t="s">
        <v>168</v>
      </c>
      <c r="AT7" s="162" t="s">
        <v>225</v>
      </c>
      <c r="AU7" s="162" t="s">
        <v>168</v>
      </c>
      <c r="AV7" s="162" t="s">
        <v>168</v>
      </c>
      <c r="AW7" s="162" t="s">
        <v>209</v>
      </c>
      <c r="AX7" s="162" t="s">
        <v>168</v>
      </c>
      <c r="AY7" s="162" t="s">
        <v>168</v>
      </c>
      <c r="AZ7" s="162" t="s">
        <v>168</v>
      </c>
      <c r="BA7" s="162" t="s">
        <v>209</v>
      </c>
      <c r="BB7" s="162" t="s">
        <v>168</v>
      </c>
      <c r="BC7" t="s">
        <v>168</v>
      </c>
      <c r="BD7" t="s">
        <v>168</v>
      </c>
      <c r="BE7" s="162" t="s">
        <v>168</v>
      </c>
      <c r="BF7" s="162" t="s">
        <v>168</v>
      </c>
      <c r="BG7" s="162" t="s">
        <v>168</v>
      </c>
      <c r="BH7" s="162" t="s">
        <v>168</v>
      </c>
      <c r="BI7" s="162" t="s">
        <v>168</v>
      </c>
      <c r="BJ7" s="162" t="s">
        <v>168</v>
      </c>
      <c r="BK7" s="162" t="s">
        <v>168</v>
      </c>
      <c r="BL7" s="162" t="s">
        <v>168</v>
      </c>
      <c r="BM7" t="s">
        <v>168</v>
      </c>
      <c r="BN7" s="162" t="s">
        <v>120</v>
      </c>
      <c r="BO7" s="162" t="s">
        <v>385</v>
      </c>
      <c r="BP7" s="162" t="s">
        <v>385</v>
      </c>
      <c r="BQ7" s="162" t="s">
        <v>386</v>
      </c>
      <c r="BR7" s="162" t="s">
        <v>168</v>
      </c>
      <c r="BS7" s="162" t="s">
        <v>385</v>
      </c>
      <c r="BT7" s="162" t="s">
        <v>385</v>
      </c>
      <c r="BU7" s="162" t="s">
        <v>386</v>
      </c>
      <c r="BV7" s="162" t="s">
        <v>168</v>
      </c>
      <c r="BW7" t="s">
        <v>168</v>
      </c>
      <c r="BY7" s="162"/>
      <c r="BZ7" s="162"/>
      <c r="CA7" s="162"/>
      <c r="CB7" s="162"/>
      <c r="CC7" s="162"/>
      <c r="CD7" s="162"/>
      <c r="CE7" s="162"/>
      <c r="CF7" s="162"/>
      <c r="CG7" s="162"/>
      <c r="CH7" s="162"/>
      <c r="CI7" s="162"/>
      <c r="CJ7" s="162"/>
      <c r="CK7" s="162"/>
      <c r="CL7" s="162"/>
      <c r="CM7" s="162"/>
      <c r="CN7" s="162"/>
      <c r="CO7" s="162"/>
      <c r="CP7" s="162"/>
      <c r="CR7" s="162"/>
      <c r="CS7" s="162"/>
      <c r="CT7" s="162"/>
      <c r="CU7" s="162"/>
      <c r="CV7" s="162"/>
      <c r="CW7" s="162"/>
      <c r="CX7" s="162"/>
      <c r="CY7" s="162"/>
      <c r="CZ7" s="162"/>
      <c r="DA7" s="162"/>
      <c r="DC7" s="162"/>
      <c r="DD7" s="162"/>
      <c r="DE7" s="162"/>
      <c r="DF7" s="162"/>
      <c r="DG7" s="162"/>
      <c r="DH7" s="162"/>
      <c r="DI7" s="162"/>
      <c r="DJ7" s="162"/>
      <c r="DK7" s="162"/>
      <c r="DL7" s="162"/>
      <c r="DM7" s="162"/>
      <c r="DN7" s="162"/>
      <c r="DO7" s="162"/>
      <c r="DP7" s="162"/>
      <c r="DQ7" s="162"/>
      <c r="DR7" s="162"/>
      <c r="DS7" s="162"/>
      <c r="DT7" s="162"/>
      <c r="DU7" s="162"/>
      <c r="DV7" s="162"/>
      <c r="DW7" s="162"/>
      <c r="DX7" s="162"/>
      <c r="DY7" s="162"/>
      <c r="DZ7" s="162"/>
      <c r="EA7" s="162"/>
      <c r="EB7" s="162"/>
      <c r="EC7" s="162"/>
      <c r="ED7" s="162"/>
      <c r="EE7" s="162"/>
      <c r="EF7" s="162"/>
      <c r="EG7" s="162"/>
      <c r="EH7" s="162"/>
      <c r="EI7" s="162"/>
      <c r="EJ7" s="162"/>
      <c r="EK7" s="162"/>
      <c r="EL7" s="162"/>
      <c r="EM7" s="162"/>
      <c r="EN7" s="162"/>
      <c r="EO7" s="162"/>
      <c r="EP7" s="162"/>
      <c r="EQ7" s="162"/>
      <c r="ER7" s="162"/>
      <c r="ES7" s="162"/>
      <c r="ET7" s="162"/>
      <c r="EU7" s="162"/>
      <c r="EV7" s="162"/>
      <c r="EW7" s="162"/>
      <c r="EX7" s="162"/>
      <c r="EY7" s="162"/>
      <c r="EZ7" s="162"/>
      <c r="FA7" s="162"/>
      <c r="FB7" s="162"/>
      <c r="FC7" s="162"/>
      <c r="FD7" s="162" t="s">
        <v>168</v>
      </c>
      <c r="FE7" s="162" t="s">
        <v>168</v>
      </c>
      <c r="FF7" s="162" t="s">
        <v>168</v>
      </c>
      <c r="FG7" s="162" t="s">
        <v>168</v>
      </c>
      <c r="FH7" s="162" t="s">
        <v>168</v>
      </c>
      <c r="FI7" s="162"/>
      <c r="FJ7" s="162" t="s">
        <v>438</v>
      </c>
      <c r="FK7" s="162" t="s">
        <v>168</v>
      </c>
      <c r="FL7" s="162" t="s">
        <v>168</v>
      </c>
      <c r="FM7" s="162" t="s">
        <v>168</v>
      </c>
      <c r="FN7" s="162" t="s">
        <v>168</v>
      </c>
      <c r="FO7" s="162" t="s">
        <v>168</v>
      </c>
      <c r="FP7" s="162" t="s">
        <v>461</v>
      </c>
      <c r="FQ7" s="162" t="s">
        <v>461</v>
      </c>
      <c r="FR7" s="162" t="s">
        <v>168</v>
      </c>
      <c r="FS7" s="162"/>
      <c r="FT7" s="162" t="s">
        <v>312</v>
      </c>
      <c r="FU7" s="162" t="s">
        <v>168</v>
      </c>
      <c r="FV7" s="162" t="s">
        <v>168</v>
      </c>
      <c r="FW7" s="162" t="s">
        <v>168</v>
      </c>
      <c r="FX7" s="162" t="s">
        <v>168</v>
      </c>
      <c r="FY7" s="162" t="s">
        <v>168</v>
      </c>
      <c r="FZ7" s="162" t="s">
        <v>168</v>
      </c>
      <c r="GA7" s="162" t="s">
        <v>252</v>
      </c>
      <c r="GB7" s="162" t="s">
        <v>168</v>
      </c>
      <c r="GC7" s="162" t="s">
        <v>168</v>
      </c>
      <c r="GD7" s="162" t="s">
        <v>328</v>
      </c>
      <c r="GE7" s="162" t="s">
        <v>168</v>
      </c>
      <c r="GF7" s="162" t="s">
        <v>168</v>
      </c>
      <c r="GG7" s="162" t="s">
        <v>335</v>
      </c>
      <c r="GH7" s="162" t="s">
        <v>168</v>
      </c>
      <c r="GI7" s="162" t="s">
        <v>168</v>
      </c>
      <c r="GJ7" s="162" t="s">
        <v>168</v>
      </c>
      <c r="GK7" s="162" t="s">
        <v>335</v>
      </c>
      <c r="GL7" s="162" t="s">
        <v>168</v>
      </c>
      <c r="GM7" s="162" t="s">
        <v>168</v>
      </c>
      <c r="GN7" s="162" t="s">
        <v>287</v>
      </c>
      <c r="GO7" s="162" t="s">
        <v>288</v>
      </c>
      <c r="GP7" s="162" t="s">
        <v>288</v>
      </c>
      <c r="GQ7" s="162" t="s">
        <v>168</v>
      </c>
      <c r="GR7" s="162" t="s">
        <v>168</v>
      </c>
      <c r="GS7" s="162" t="s">
        <v>168</v>
      </c>
      <c r="GT7" s="162" t="s">
        <v>168</v>
      </c>
      <c r="GU7" s="162" t="s">
        <v>168</v>
      </c>
      <c r="GV7" s="162" t="s">
        <v>168</v>
      </c>
      <c r="GW7" s="162" t="s">
        <v>168</v>
      </c>
      <c r="GX7" s="162" t="s">
        <v>126</v>
      </c>
      <c r="GY7" s="162" t="s">
        <v>260</v>
      </c>
      <c r="GZ7" s="162" t="s">
        <v>260</v>
      </c>
      <c r="HA7" s="162" t="s">
        <v>260</v>
      </c>
      <c r="HB7" s="162" t="s">
        <v>168</v>
      </c>
      <c r="HC7" s="162" t="s">
        <v>260</v>
      </c>
      <c r="HD7" s="162" t="s">
        <v>260</v>
      </c>
      <c r="HE7" s="162" t="s">
        <v>260</v>
      </c>
      <c r="HF7" s="162"/>
      <c r="HG7" s="162" t="s">
        <v>168</v>
      </c>
      <c r="HH7" s="162" t="s">
        <v>131</v>
      </c>
      <c r="HI7" s="162" t="s">
        <v>718</v>
      </c>
      <c r="HJ7" s="162" t="s">
        <v>718</v>
      </c>
      <c r="HK7" s="162" t="s">
        <v>718</v>
      </c>
      <c r="HL7" s="162" t="s">
        <v>718</v>
      </c>
      <c r="HM7" s="162" t="s">
        <v>718</v>
      </c>
      <c r="HN7" s="162" t="s">
        <v>718</v>
      </c>
      <c r="HO7" s="162" t="s">
        <v>718</v>
      </c>
      <c r="HP7" s="162" t="s">
        <v>718</v>
      </c>
      <c r="HQ7" t="s">
        <v>168</v>
      </c>
    </row>
    <row r="8" spans="1:225" x14ac:dyDescent="0.2">
      <c r="A8" s="89">
        <v>6</v>
      </c>
      <c r="B8" s="172" t="str">
        <f t="shared" si="0"/>
        <v>砲丸投(一般)</v>
      </c>
      <c r="D8" s="48" t="str">
        <f t="shared" si="6"/>
        <v>砲丸投(一般)</v>
      </c>
      <c r="E8" s="76" t="str">
        <f t="shared" si="1"/>
        <v>08100</v>
      </c>
      <c r="F8" s="162"/>
      <c r="G8">
        <f t="shared" si="2"/>
        <v>8</v>
      </c>
      <c r="H8">
        <f t="shared" si="3"/>
        <v>6</v>
      </c>
      <c r="I8" s="54" t="str">
        <f t="shared" si="4"/>
        <v>砲丸投(一般)</v>
      </c>
      <c r="J8" s="78" t="str">
        <f>VLOOKUP($A8,種目CD,($E$1-1)*10+2+$B$2,FALSE)</f>
        <v>08100</v>
      </c>
      <c r="L8" s="160" t="s">
        <v>414</v>
      </c>
      <c r="M8" s="78">
        <v>6</v>
      </c>
      <c r="O8">
        <v>6</v>
      </c>
      <c r="P8" t="s">
        <v>168</v>
      </c>
      <c r="Q8" t="s">
        <v>168</v>
      </c>
      <c r="R8" t="s">
        <v>168</v>
      </c>
      <c r="S8" t="s">
        <v>168</v>
      </c>
      <c r="T8" t="s">
        <v>168</v>
      </c>
      <c r="U8" t="s">
        <v>168</v>
      </c>
      <c r="V8" t="s">
        <v>168</v>
      </c>
      <c r="W8" t="s">
        <v>168</v>
      </c>
      <c r="X8" t="s">
        <v>168</v>
      </c>
      <c r="Z8" t="s">
        <v>126</v>
      </c>
      <c r="AC8" t="s">
        <v>399</v>
      </c>
      <c r="AD8" t="s">
        <v>168</v>
      </c>
      <c r="AF8" t="s">
        <v>168</v>
      </c>
      <c r="AG8" t="s">
        <v>399</v>
      </c>
      <c r="AH8" t="s">
        <v>168</v>
      </c>
      <c r="AJ8" t="s">
        <v>225</v>
      </c>
      <c r="AK8" s="162" t="s">
        <v>239</v>
      </c>
      <c r="AL8" s="162" t="s">
        <v>239</v>
      </c>
      <c r="AM8" t="s">
        <v>208</v>
      </c>
      <c r="AN8" s="162" t="s">
        <v>168</v>
      </c>
      <c r="AO8" s="162" t="s">
        <v>168</v>
      </c>
      <c r="AP8" s="162" t="s">
        <v>168</v>
      </c>
      <c r="AQ8" s="162" t="s">
        <v>168</v>
      </c>
      <c r="AR8" s="162" t="s">
        <v>168</v>
      </c>
      <c r="AS8" t="s">
        <v>168</v>
      </c>
      <c r="AT8" s="162" t="s">
        <v>226</v>
      </c>
      <c r="AU8" s="162" t="s">
        <v>168</v>
      </c>
      <c r="AV8" s="162" t="s">
        <v>168</v>
      </c>
      <c r="AW8" s="162" t="s">
        <v>233</v>
      </c>
      <c r="AX8" s="162" t="s">
        <v>168</v>
      </c>
      <c r="AY8" s="162" t="s">
        <v>168</v>
      </c>
      <c r="AZ8" s="162" t="s">
        <v>168</v>
      </c>
      <c r="BA8" s="162" t="s">
        <v>168</v>
      </c>
      <c r="BB8" s="162" t="s">
        <v>168</v>
      </c>
      <c r="BC8" t="s">
        <v>168</v>
      </c>
      <c r="BD8" t="s">
        <v>168</v>
      </c>
      <c r="BE8" s="162" t="s">
        <v>168</v>
      </c>
      <c r="BF8" s="162" t="s">
        <v>168</v>
      </c>
      <c r="BG8" s="162" t="s">
        <v>168</v>
      </c>
      <c r="BH8" s="162" t="s">
        <v>168</v>
      </c>
      <c r="BI8" s="162" t="s">
        <v>168</v>
      </c>
      <c r="BJ8" s="162" t="s">
        <v>168</v>
      </c>
      <c r="BK8" s="162" t="s">
        <v>168</v>
      </c>
      <c r="BL8" s="162" t="s">
        <v>168</v>
      </c>
      <c r="BM8" t="s">
        <v>168</v>
      </c>
      <c r="BN8" s="162" t="s">
        <v>132</v>
      </c>
      <c r="BO8" s="162" t="s">
        <v>168</v>
      </c>
      <c r="BP8" s="162" t="s">
        <v>168</v>
      </c>
      <c r="BQ8" s="162" t="s">
        <v>168</v>
      </c>
      <c r="BR8" s="162" t="s">
        <v>168</v>
      </c>
      <c r="BS8" s="162" t="s">
        <v>406</v>
      </c>
      <c r="BT8" s="162" t="s">
        <v>406</v>
      </c>
      <c r="BU8" s="162" t="s">
        <v>232</v>
      </c>
      <c r="BV8" s="162" t="s">
        <v>168</v>
      </c>
      <c r="BW8" t="s">
        <v>168</v>
      </c>
      <c r="BY8" s="162"/>
      <c r="BZ8" s="162"/>
      <c r="CA8" s="162"/>
      <c r="CB8" s="162"/>
      <c r="CC8" s="162"/>
      <c r="CD8" s="162"/>
      <c r="CE8" s="162"/>
      <c r="CF8" s="162"/>
      <c r="CG8" s="162"/>
      <c r="CH8" s="162"/>
      <c r="CI8" s="162"/>
      <c r="CJ8" s="162"/>
      <c r="CK8" s="162"/>
      <c r="CL8" s="162"/>
      <c r="CM8" s="162"/>
      <c r="CN8" s="162"/>
      <c r="CO8" s="162"/>
      <c r="CP8" s="162"/>
      <c r="CR8" s="162"/>
      <c r="CS8" s="162"/>
      <c r="CT8" s="162"/>
      <c r="CU8" s="162"/>
      <c r="CV8" s="162"/>
      <c r="CW8" s="162"/>
      <c r="CX8" s="162"/>
      <c r="CY8" s="162"/>
      <c r="CZ8" s="162"/>
      <c r="DA8" s="162"/>
      <c r="DC8" s="162"/>
      <c r="DD8" s="162"/>
      <c r="DE8" s="162"/>
      <c r="DF8" s="162"/>
      <c r="DG8" s="162"/>
      <c r="DH8" s="162"/>
      <c r="DI8" s="162"/>
      <c r="DJ8" s="162"/>
      <c r="DK8" s="162"/>
      <c r="DL8" s="162"/>
      <c r="DM8" s="162"/>
      <c r="DN8" s="162"/>
      <c r="DO8" s="162"/>
      <c r="DP8" s="162"/>
      <c r="DQ8" s="162"/>
      <c r="DR8" s="162"/>
      <c r="DS8" s="162"/>
      <c r="DT8" s="162"/>
      <c r="DU8" s="162"/>
      <c r="DV8" s="162"/>
      <c r="DW8" s="162"/>
      <c r="DX8" s="162"/>
      <c r="DY8" s="162"/>
      <c r="DZ8" s="162"/>
      <c r="EA8" s="162"/>
      <c r="EB8" s="162"/>
      <c r="EC8" s="162"/>
      <c r="ED8" s="162"/>
      <c r="EE8" s="162"/>
      <c r="EF8" s="162"/>
      <c r="EG8" s="162"/>
      <c r="EH8" s="162"/>
      <c r="EI8" s="162"/>
      <c r="EJ8" s="162"/>
      <c r="EK8" s="162"/>
      <c r="EL8" s="162"/>
      <c r="EM8" s="162"/>
      <c r="EN8" s="162"/>
      <c r="EO8" s="162"/>
      <c r="EP8" s="162"/>
      <c r="EQ8" s="162"/>
      <c r="ER8" s="162"/>
      <c r="ES8" s="162"/>
      <c r="ET8" s="162"/>
      <c r="EU8" s="162"/>
      <c r="EV8" s="162"/>
      <c r="EW8" s="162"/>
      <c r="EX8" s="162"/>
      <c r="EY8" s="162"/>
      <c r="EZ8" s="162"/>
      <c r="FA8" s="162"/>
      <c r="FB8" s="162"/>
      <c r="FC8" s="162"/>
      <c r="FD8" s="162" t="s">
        <v>168</v>
      </c>
      <c r="FE8" s="162" t="s">
        <v>168</v>
      </c>
      <c r="FF8" s="162" t="s">
        <v>168</v>
      </c>
      <c r="FG8" s="162" t="s">
        <v>168</v>
      </c>
      <c r="FH8" s="162" t="s">
        <v>168</v>
      </c>
      <c r="FI8" s="162"/>
      <c r="FJ8" s="162" t="s">
        <v>439</v>
      </c>
      <c r="FK8" s="162" t="s">
        <v>168</v>
      </c>
      <c r="FL8" s="162" t="s">
        <v>462</v>
      </c>
      <c r="FM8" s="162" t="s">
        <v>462</v>
      </c>
      <c r="FN8" s="162" t="s">
        <v>168</v>
      </c>
      <c r="FO8" s="162" t="s">
        <v>168</v>
      </c>
      <c r="FP8" s="162" t="s">
        <v>168</v>
      </c>
      <c r="FQ8" s="162" t="s">
        <v>168</v>
      </c>
      <c r="FR8" s="162" t="s">
        <v>168</v>
      </c>
      <c r="FS8" s="162"/>
      <c r="FT8" s="162" t="s">
        <v>313</v>
      </c>
      <c r="FU8" s="162" t="s">
        <v>168</v>
      </c>
      <c r="FV8" s="162" t="s">
        <v>168</v>
      </c>
      <c r="FW8" s="162" t="s">
        <v>168</v>
      </c>
      <c r="FX8" s="162" t="s">
        <v>168</v>
      </c>
      <c r="FY8" s="162" t="s">
        <v>168</v>
      </c>
      <c r="FZ8" s="162" t="s">
        <v>168</v>
      </c>
      <c r="GA8" s="162" t="s">
        <v>206</v>
      </c>
      <c r="GB8" s="162" t="s">
        <v>168</v>
      </c>
      <c r="GC8" s="162" t="s">
        <v>168</v>
      </c>
      <c r="GD8" s="162" t="s">
        <v>329</v>
      </c>
      <c r="GE8" s="162" t="s">
        <v>168</v>
      </c>
      <c r="GF8" s="162" t="s">
        <v>168</v>
      </c>
      <c r="GG8" s="162" t="s">
        <v>336</v>
      </c>
      <c r="GH8" s="162" t="s">
        <v>168</v>
      </c>
      <c r="GI8" s="162" t="s">
        <v>168</v>
      </c>
      <c r="GJ8" s="162" t="s">
        <v>168</v>
      </c>
      <c r="GK8" s="162"/>
      <c r="GL8" s="162" t="s">
        <v>168</v>
      </c>
      <c r="GM8" s="162" t="s">
        <v>168</v>
      </c>
      <c r="GN8" s="162" t="s">
        <v>477</v>
      </c>
      <c r="GO8" s="162" t="s">
        <v>168</v>
      </c>
      <c r="GP8" s="162" t="s">
        <v>168</v>
      </c>
      <c r="GQ8" s="162" t="s">
        <v>478</v>
      </c>
      <c r="GR8" s="162" t="s">
        <v>168</v>
      </c>
      <c r="GS8" s="162" t="s">
        <v>168</v>
      </c>
      <c r="GT8" s="162" t="s">
        <v>168</v>
      </c>
      <c r="GU8" s="162" t="s">
        <v>478</v>
      </c>
      <c r="GV8" s="162" t="s">
        <v>168</v>
      </c>
      <c r="GW8" s="162" t="s">
        <v>168</v>
      </c>
      <c r="GX8" s="162" t="s">
        <v>471</v>
      </c>
      <c r="GY8" s="162" t="s">
        <v>197</v>
      </c>
      <c r="GZ8" s="162" t="s">
        <v>197</v>
      </c>
      <c r="HA8" s="162" t="s">
        <v>168</v>
      </c>
      <c r="HB8" s="162" t="s">
        <v>168</v>
      </c>
      <c r="HC8" s="162" t="s">
        <v>168</v>
      </c>
      <c r="HD8" s="162" t="s">
        <v>168</v>
      </c>
      <c r="HE8" s="162" t="s">
        <v>168</v>
      </c>
      <c r="HF8" s="162"/>
      <c r="HG8" s="162" t="s">
        <v>168</v>
      </c>
      <c r="HH8" s="162" t="s">
        <v>724</v>
      </c>
      <c r="HI8" s="162" t="s">
        <v>430</v>
      </c>
      <c r="HJ8" s="162" t="s">
        <v>430</v>
      </c>
      <c r="HK8" s="162" t="s">
        <v>430</v>
      </c>
      <c r="HL8" s="162" t="s">
        <v>430</v>
      </c>
      <c r="HM8" s="162" t="s">
        <v>431</v>
      </c>
      <c r="HN8" s="162" t="s">
        <v>431</v>
      </c>
      <c r="HO8" s="162" t="s">
        <v>431</v>
      </c>
      <c r="HP8" s="162" t="s">
        <v>431</v>
      </c>
      <c r="HQ8" t="s">
        <v>168</v>
      </c>
    </row>
    <row r="9" spans="1:225" x14ac:dyDescent="0.2">
      <c r="A9" s="89">
        <v>7</v>
      </c>
      <c r="B9" s="172" t="str">
        <f t="shared" si="0"/>
        <v>砲丸投(高校)</v>
      </c>
      <c r="D9" s="48" t="str">
        <f>IF(MAX($H$3:$H$38)&gt;=$A9,VLOOKUP($A9,$H$3:$J$38,2,FALSE),"")</f>
        <v>砲丸投(高校)</v>
      </c>
      <c r="E9" s="76" t="str">
        <f t="shared" si="1"/>
        <v>08200</v>
      </c>
      <c r="F9" s="162"/>
      <c r="G9">
        <f t="shared" si="2"/>
        <v>9</v>
      </c>
      <c r="H9">
        <f t="shared" si="3"/>
        <v>7</v>
      </c>
      <c r="I9" s="54" t="str">
        <f t="shared" si="4"/>
        <v>砲丸投(高校)</v>
      </c>
      <c r="J9" s="76" t="str">
        <f t="shared" si="5"/>
        <v>08200</v>
      </c>
      <c r="L9" s="160" t="s">
        <v>421</v>
      </c>
      <c r="M9" s="78">
        <v>7</v>
      </c>
      <c r="O9">
        <v>7</v>
      </c>
      <c r="P9" t="s">
        <v>168</v>
      </c>
      <c r="Q9" t="s">
        <v>168</v>
      </c>
      <c r="R9" t="s">
        <v>168</v>
      </c>
      <c r="S9" t="s">
        <v>168</v>
      </c>
      <c r="T9" t="s">
        <v>168</v>
      </c>
      <c r="U9" t="s">
        <v>168</v>
      </c>
      <c r="V9" t="s">
        <v>168</v>
      </c>
      <c r="W9" t="s">
        <v>168</v>
      </c>
      <c r="X9" t="s">
        <v>168</v>
      </c>
      <c r="Z9" t="s">
        <v>393</v>
      </c>
      <c r="AA9" s="162" t="s">
        <v>484</v>
      </c>
      <c r="AB9" s="162" t="s">
        <v>484</v>
      </c>
      <c r="AC9" t="s">
        <v>168</v>
      </c>
      <c r="AD9" t="s">
        <v>168</v>
      </c>
      <c r="AE9" t="s">
        <v>394</v>
      </c>
      <c r="AF9" t="s">
        <v>394</v>
      </c>
      <c r="AG9" t="s">
        <v>168</v>
      </c>
      <c r="AH9" t="s">
        <v>168</v>
      </c>
      <c r="AJ9" t="s">
        <v>226</v>
      </c>
      <c r="AK9" s="162"/>
      <c r="AL9" s="162"/>
      <c r="AN9" s="162"/>
      <c r="AO9" s="162" t="s">
        <v>168</v>
      </c>
      <c r="AP9" s="162" t="s">
        <v>168</v>
      </c>
      <c r="AQ9" s="162" t="s">
        <v>168</v>
      </c>
      <c r="AR9" s="162" t="s">
        <v>168</v>
      </c>
      <c r="AS9" t="s">
        <v>168</v>
      </c>
      <c r="AT9" s="162" t="s">
        <v>227</v>
      </c>
      <c r="AU9" s="162" t="s">
        <v>168</v>
      </c>
      <c r="AV9" s="162" t="s">
        <v>168</v>
      </c>
      <c r="AW9" s="162" t="s">
        <v>168</v>
      </c>
      <c r="AX9" s="162" t="s">
        <v>250</v>
      </c>
      <c r="AY9" s="162" t="s">
        <v>168</v>
      </c>
      <c r="AZ9" s="162" t="s">
        <v>168</v>
      </c>
      <c r="BA9" s="162" t="s">
        <v>168</v>
      </c>
      <c r="BB9" s="162" t="s">
        <v>250</v>
      </c>
      <c r="BC9" t="s">
        <v>168</v>
      </c>
      <c r="BD9" t="s">
        <v>168</v>
      </c>
      <c r="BE9" s="162" t="s">
        <v>168</v>
      </c>
      <c r="BF9" s="162" t="s">
        <v>168</v>
      </c>
      <c r="BG9" s="162" t="s">
        <v>168</v>
      </c>
      <c r="BH9" s="162" t="s">
        <v>168</v>
      </c>
      <c r="BI9" s="162" t="s">
        <v>168</v>
      </c>
      <c r="BJ9" s="162" t="s">
        <v>168</v>
      </c>
      <c r="BK9" s="162" t="s">
        <v>168</v>
      </c>
      <c r="BL9" s="162" t="s">
        <v>168</v>
      </c>
      <c r="BM9" t="s">
        <v>168</v>
      </c>
      <c r="BN9" s="162" t="s">
        <v>122</v>
      </c>
      <c r="BO9" s="162" t="s">
        <v>407</v>
      </c>
      <c r="BP9" s="162" t="s">
        <v>407</v>
      </c>
      <c r="BQ9" s="162" t="s">
        <v>248</v>
      </c>
      <c r="BR9" s="162" t="s">
        <v>168</v>
      </c>
      <c r="BS9" s="162" t="s">
        <v>168</v>
      </c>
      <c r="BT9" s="162" t="s">
        <v>168</v>
      </c>
      <c r="BU9" s="162" t="s">
        <v>168</v>
      </c>
      <c r="BV9" s="162" t="s">
        <v>168</v>
      </c>
      <c r="BW9" t="s">
        <v>168</v>
      </c>
      <c r="BY9" s="162"/>
      <c r="BZ9" s="162"/>
      <c r="CA9" s="162"/>
      <c r="CB9" s="162"/>
      <c r="CC9" s="162"/>
      <c r="CD9" s="162"/>
      <c r="CE9" s="162"/>
      <c r="CF9" s="162"/>
      <c r="CG9" s="162"/>
      <c r="CH9" s="162"/>
      <c r="CI9" s="162"/>
      <c r="CJ9" s="162"/>
      <c r="CK9" s="162"/>
      <c r="CL9" s="162"/>
      <c r="CM9" s="162"/>
      <c r="CN9" s="162"/>
      <c r="CO9" s="162"/>
      <c r="CP9" s="162"/>
      <c r="CR9" s="162"/>
      <c r="CS9" s="162"/>
      <c r="CT9" s="162"/>
      <c r="CU9" s="162"/>
      <c r="CV9" s="162"/>
      <c r="CW9" s="162"/>
      <c r="CX9" s="162"/>
      <c r="CY9" s="162"/>
      <c r="CZ9" s="162"/>
      <c r="DA9" s="162"/>
      <c r="DC9" s="162"/>
      <c r="DD9" s="162"/>
      <c r="DE9" s="162"/>
      <c r="DF9" s="162"/>
      <c r="DG9" s="162"/>
      <c r="DH9" s="162"/>
      <c r="DI9" s="162"/>
      <c r="DJ9" s="162"/>
      <c r="DK9" s="162"/>
      <c r="DL9" s="162"/>
      <c r="DM9" s="162"/>
      <c r="DN9" s="162"/>
      <c r="DO9" s="162"/>
      <c r="DP9" s="162"/>
      <c r="DQ9" s="162"/>
      <c r="DR9" s="162"/>
      <c r="DS9" s="162"/>
      <c r="DT9" s="162"/>
      <c r="DU9" s="162"/>
      <c r="DV9" s="162"/>
      <c r="DW9" s="162"/>
      <c r="DX9" s="162"/>
      <c r="DY9" s="162"/>
      <c r="DZ9" s="162"/>
      <c r="EA9" s="162"/>
      <c r="EB9" s="162"/>
      <c r="EC9" s="162"/>
      <c r="ED9" s="162"/>
      <c r="EE9" s="162"/>
      <c r="EF9" s="162"/>
      <c r="EG9" s="162"/>
      <c r="EH9" s="162"/>
      <c r="EI9" s="162"/>
      <c r="EJ9" s="162"/>
      <c r="EK9" s="162"/>
      <c r="EL9" s="162"/>
      <c r="EM9" s="162"/>
      <c r="EN9" s="162"/>
      <c r="EO9" s="162"/>
      <c r="EP9" s="162"/>
      <c r="EQ9" s="162"/>
      <c r="ER9" s="162"/>
      <c r="ES9" s="162"/>
      <c r="ET9" s="162"/>
      <c r="EU9" s="162"/>
      <c r="EV9" s="162"/>
      <c r="EW9" s="162"/>
      <c r="EX9" s="162"/>
      <c r="EY9" s="162"/>
      <c r="EZ9" s="162"/>
      <c r="FA9" s="162"/>
      <c r="FB9" s="162"/>
      <c r="FC9" s="162"/>
      <c r="FD9" s="162" t="s">
        <v>168</v>
      </c>
      <c r="FE9" s="162" t="s">
        <v>168</v>
      </c>
      <c r="FF9" s="162" t="s">
        <v>168</v>
      </c>
      <c r="FG9" s="162" t="s">
        <v>168</v>
      </c>
      <c r="FH9" s="162" t="s">
        <v>168</v>
      </c>
      <c r="FI9" s="162"/>
      <c r="FJ9" s="162" t="s">
        <v>123</v>
      </c>
      <c r="FK9" s="162" t="s">
        <v>463</v>
      </c>
      <c r="FL9" s="162" t="s">
        <v>463</v>
      </c>
      <c r="FM9" s="162" t="s">
        <v>463</v>
      </c>
      <c r="FN9" s="162" t="s">
        <v>168</v>
      </c>
      <c r="FO9" s="162" t="s">
        <v>168</v>
      </c>
      <c r="FP9" s="162" t="s">
        <v>168</v>
      </c>
      <c r="FQ9" s="162" t="s">
        <v>168</v>
      </c>
      <c r="FR9" s="162" t="s">
        <v>168</v>
      </c>
      <c r="FS9" s="162"/>
      <c r="FT9" s="162" t="s">
        <v>290</v>
      </c>
      <c r="FU9" s="162" t="s">
        <v>168</v>
      </c>
      <c r="FV9" s="162" t="s">
        <v>168</v>
      </c>
      <c r="FW9" s="162" t="s">
        <v>257</v>
      </c>
      <c r="FX9" s="162" t="s">
        <v>168</v>
      </c>
      <c r="FY9" s="162" t="s">
        <v>168</v>
      </c>
      <c r="FZ9" s="162" t="s">
        <v>168</v>
      </c>
      <c r="GA9" s="162" t="s">
        <v>168</v>
      </c>
      <c r="GB9" s="162" t="s">
        <v>168</v>
      </c>
      <c r="GC9" s="162" t="s">
        <v>168</v>
      </c>
      <c r="GD9" s="162" t="s">
        <v>312</v>
      </c>
      <c r="GE9" s="162" t="s">
        <v>168</v>
      </c>
      <c r="GF9" s="162" t="s">
        <v>168</v>
      </c>
      <c r="GG9" s="162" t="s">
        <v>168</v>
      </c>
      <c r="GH9" s="162" t="s">
        <v>168</v>
      </c>
      <c r="GI9" s="162" t="s">
        <v>168</v>
      </c>
      <c r="GJ9" s="162" t="s">
        <v>168</v>
      </c>
      <c r="GK9" s="162" t="s">
        <v>337</v>
      </c>
      <c r="GL9" s="162" t="s">
        <v>168</v>
      </c>
      <c r="GM9" s="162" t="s">
        <v>168</v>
      </c>
      <c r="GN9" s="162" t="s">
        <v>476</v>
      </c>
      <c r="GO9" s="162" t="s">
        <v>286</v>
      </c>
      <c r="GP9" s="162" t="s">
        <v>286</v>
      </c>
      <c r="GQ9" s="162" t="s">
        <v>168</v>
      </c>
      <c r="GR9" s="162" t="s">
        <v>168</v>
      </c>
      <c r="GS9" s="162" t="s">
        <v>286</v>
      </c>
      <c r="GT9" s="162" t="s">
        <v>286</v>
      </c>
      <c r="GU9" s="162" t="s">
        <v>168</v>
      </c>
      <c r="GV9" s="162" t="s">
        <v>168</v>
      </c>
      <c r="GW9" s="162" t="s">
        <v>168</v>
      </c>
      <c r="GX9" s="162" t="s">
        <v>472</v>
      </c>
      <c r="GY9" s="162" t="s">
        <v>168</v>
      </c>
      <c r="GZ9" s="162" t="s">
        <v>199</v>
      </c>
      <c r="HA9" s="162" t="s">
        <v>199</v>
      </c>
      <c r="HB9" s="162" t="s">
        <v>168</v>
      </c>
      <c r="HC9" s="162" t="s">
        <v>168</v>
      </c>
      <c r="HD9" s="162" t="s">
        <v>168</v>
      </c>
      <c r="HE9" s="162" t="s">
        <v>168</v>
      </c>
      <c r="HF9" s="162"/>
      <c r="HG9" s="162" t="s">
        <v>168</v>
      </c>
      <c r="HH9" s="162" t="s">
        <v>725</v>
      </c>
      <c r="HI9" s="162" t="s">
        <v>726</v>
      </c>
      <c r="HJ9" s="162" t="s">
        <v>726</v>
      </c>
      <c r="HK9" s="162" t="s">
        <v>726</v>
      </c>
      <c r="HL9" s="162" t="s">
        <v>726</v>
      </c>
      <c r="HM9" s="162" t="s">
        <v>431</v>
      </c>
      <c r="HN9" s="162" t="s">
        <v>431</v>
      </c>
      <c r="HO9" s="162" t="s">
        <v>431</v>
      </c>
      <c r="HP9" s="162" t="s">
        <v>431</v>
      </c>
    </row>
    <row r="10" spans="1:225" x14ac:dyDescent="0.2">
      <c r="A10" s="89">
        <v>8</v>
      </c>
      <c r="B10" s="172" t="str">
        <f t="shared" si="0"/>
        <v>砲丸投(中学）</v>
      </c>
      <c r="D10" s="48" t="str">
        <f t="shared" si="6"/>
        <v>砲丸投(中学）</v>
      </c>
      <c r="E10" s="76" t="str">
        <f t="shared" si="1"/>
        <v>08300</v>
      </c>
      <c r="F10" s="162"/>
      <c r="G10">
        <f t="shared" si="2"/>
        <v>10</v>
      </c>
      <c r="H10">
        <f t="shared" si="3"/>
        <v>8</v>
      </c>
      <c r="I10" s="54" t="str">
        <f t="shared" si="4"/>
        <v>砲丸投(中学）</v>
      </c>
      <c r="J10" s="76" t="str">
        <f t="shared" si="5"/>
        <v>08300</v>
      </c>
      <c r="L10" s="160" t="s">
        <v>423</v>
      </c>
      <c r="M10" s="78">
        <v>8</v>
      </c>
      <c r="O10">
        <v>8</v>
      </c>
      <c r="P10" t="s">
        <v>168</v>
      </c>
      <c r="Q10" t="s">
        <v>168</v>
      </c>
      <c r="R10" t="s">
        <v>168</v>
      </c>
      <c r="S10" t="s">
        <v>168</v>
      </c>
      <c r="T10" t="s">
        <v>168</v>
      </c>
      <c r="U10" t="s">
        <v>168</v>
      </c>
      <c r="V10" t="s">
        <v>168</v>
      </c>
      <c r="W10" t="s">
        <v>168</v>
      </c>
      <c r="X10" t="s">
        <v>168</v>
      </c>
      <c r="Z10" t="s">
        <v>129</v>
      </c>
      <c r="AA10" s="162" t="s">
        <v>307</v>
      </c>
      <c r="AB10" s="162" t="s">
        <v>485</v>
      </c>
      <c r="AC10" s="162" t="s">
        <v>486</v>
      </c>
      <c r="AD10" t="s">
        <v>168</v>
      </c>
      <c r="AE10" t="s">
        <v>214</v>
      </c>
      <c r="AF10" t="s">
        <v>214</v>
      </c>
      <c r="AG10" t="s">
        <v>168</v>
      </c>
      <c r="AH10" t="s">
        <v>168</v>
      </c>
      <c r="AJ10" t="s">
        <v>227</v>
      </c>
      <c r="AK10" s="162"/>
      <c r="AL10" s="162"/>
      <c r="AM10" s="162"/>
      <c r="AN10" s="162"/>
      <c r="AO10" t="s">
        <v>194</v>
      </c>
      <c r="AP10" t="s">
        <v>194</v>
      </c>
      <c r="AQ10" s="162" t="s">
        <v>234</v>
      </c>
      <c r="AR10" s="162" t="s">
        <v>168</v>
      </c>
      <c r="AS10" t="s">
        <v>168</v>
      </c>
      <c r="AT10" s="162" t="s">
        <v>229</v>
      </c>
      <c r="AU10" s="162" t="s">
        <v>168</v>
      </c>
      <c r="AV10" s="162" t="s">
        <v>168</v>
      </c>
      <c r="AW10" s="162" t="s">
        <v>235</v>
      </c>
      <c r="AX10" s="162" t="s">
        <v>168</v>
      </c>
      <c r="AY10" s="162" t="s">
        <v>168</v>
      </c>
      <c r="AZ10" s="162" t="s">
        <v>168</v>
      </c>
      <c r="BA10" s="162" t="s">
        <v>236</v>
      </c>
      <c r="BB10" s="162" t="s">
        <v>168</v>
      </c>
      <c r="BC10" t="s">
        <v>168</v>
      </c>
      <c r="BD10" t="s">
        <v>168</v>
      </c>
      <c r="BE10" s="162" t="s">
        <v>168</v>
      </c>
      <c r="BF10" s="162" t="s">
        <v>168</v>
      </c>
      <c r="BG10" s="162" t="s">
        <v>168</v>
      </c>
      <c r="BH10" s="162" t="s">
        <v>168</v>
      </c>
      <c r="BI10" s="162" t="s">
        <v>168</v>
      </c>
      <c r="BJ10" s="162" t="s">
        <v>168</v>
      </c>
      <c r="BK10" s="162" t="s">
        <v>168</v>
      </c>
      <c r="BL10" s="162" t="s">
        <v>168</v>
      </c>
      <c r="BM10" t="s">
        <v>168</v>
      </c>
      <c r="BN10" s="162" t="s">
        <v>303</v>
      </c>
      <c r="BO10" s="162" t="s">
        <v>305</v>
      </c>
      <c r="BP10" s="162" t="s">
        <v>305</v>
      </c>
      <c r="BQ10" s="162" t="s">
        <v>168</v>
      </c>
      <c r="BR10" s="162" t="s">
        <v>168</v>
      </c>
      <c r="BS10" s="162" t="s">
        <v>308</v>
      </c>
      <c r="BT10" s="162" t="s">
        <v>308</v>
      </c>
      <c r="BU10" s="162" t="s">
        <v>168</v>
      </c>
      <c r="BV10" s="162" t="s">
        <v>168</v>
      </c>
      <c r="BW10" t="s">
        <v>168</v>
      </c>
      <c r="BY10" s="162"/>
      <c r="BZ10" s="162"/>
      <c r="CA10" s="162"/>
      <c r="CB10" s="162"/>
      <c r="CC10" s="162"/>
      <c r="CD10" s="162"/>
      <c r="CE10" s="162"/>
      <c r="CF10" s="162"/>
      <c r="CG10" s="162"/>
      <c r="CH10" s="162"/>
      <c r="CI10" s="162"/>
      <c r="CJ10" s="162"/>
      <c r="CK10" s="162"/>
      <c r="CL10" s="162"/>
      <c r="CM10" s="162"/>
      <c r="CN10" s="162"/>
      <c r="CO10" s="162"/>
      <c r="CP10" s="162"/>
      <c r="CR10" s="162"/>
      <c r="CS10" s="162"/>
      <c r="CT10" s="162"/>
      <c r="CU10" s="162"/>
      <c r="CV10" s="162"/>
      <c r="CW10" s="162"/>
      <c r="CX10" s="162"/>
      <c r="CY10" s="162"/>
      <c r="CZ10" s="162"/>
      <c r="DA10" s="162"/>
      <c r="DC10" s="162"/>
      <c r="DD10" s="162"/>
      <c r="DE10" s="162"/>
      <c r="DF10" s="162"/>
      <c r="DG10" s="162"/>
      <c r="DH10" s="162"/>
      <c r="DI10" s="162"/>
      <c r="DJ10" s="162"/>
      <c r="DK10" s="162"/>
      <c r="DL10" s="162"/>
      <c r="DM10" s="162"/>
      <c r="DN10" s="162"/>
      <c r="DO10" s="162"/>
      <c r="DP10" s="162"/>
      <c r="DQ10" s="162"/>
      <c r="DR10" s="162"/>
      <c r="DS10" s="162"/>
      <c r="DT10" s="162"/>
      <c r="DU10" s="162"/>
      <c r="DV10" s="162"/>
      <c r="DW10" s="162"/>
      <c r="DX10" s="162"/>
      <c r="DY10" s="162"/>
      <c r="DZ10" s="162"/>
      <c r="EA10" s="162"/>
      <c r="EB10" s="162"/>
      <c r="EC10" s="162"/>
      <c r="ED10" s="162"/>
      <c r="EE10" s="162"/>
      <c r="EF10" s="162"/>
      <c r="EG10" s="162"/>
      <c r="EH10" s="162"/>
      <c r="EI10" s="162"/>
      <c r="EJ10" s="162"/>
      <c r="EK10" s="162"/>
      <c r="EL10" s="162"/>
      <c r="EM10" s="162"/>
      <c r="EN10" s="162"/>
      <c r="EO10" s="162"/>
      <c r="EP10" s="162"/>
      <c r="EQ10" s="162"/>
      <c r="ER10" s="162"/>
      <c r="ES10" s="162"/>
      <c r="ET10" s="162"/>
      <c r="EU10" s="162"/>
      <c r="EV10" s="162"/>
      <c r="EW10" s="162"/>
      <c r="EX10" s="162"/>
      <c r="EY10" s="162"/>
      <c r="EZ10" s="162"/>
      <c r="FA10" s="162"/>
      <c r="FB10" s="162"/>
      <c r="FC10" s="162"/>
      <c r="FD10" s="162" t="s">
        <v>168</v>
      </c>
      <c r="FE10" s="162" t="s">
        <v>168</v>
      </c>
      <c r="FF10" s="162" t="s">
        <v>168</v>
      </c>
      <c r="FG10" s="162" t="s">
        <v>168</v>
      </c>
      <c r="FH10" s="162" t="s">
        <v>168</v>
      </c>
      <c r="FI10" s="162"/>
      <c r="FJ10" s="162" t="s">
        <v>124</v>
      </c>
      <c r="FK10" s="162" t="s">
        <v>464</v>
      </c>
      <c r="FL10" s="162" t="s">
        <v>464</v>
      </c>
      <c r="FM10" s="162" t="s">
        <v>464</v>
      </c>
      <c r="FN10" s="162" t="s">
        <v>168</v>
      </c>
      <c r="FO10" s="162" t="s">
        <v>168</v>
      </c>
      <c r="FP10" s="162" t="s">
        <v>168</v>
      </c>
      <c r="FQ10" s="162" t="s">
        <v>168</v>
      </c>
      <c r="FR10" s="162" t="s">
        <v>168</v>
      </c>
      <c r="FS10" s="162"/>
      <c r="FT10" s="162" t="s">
        <v>285</v>
      </c>
      <c r="FU10" s="162" t="s">
        <v>168</v>
      </c>
      <c r="FV10" s="162" t="s">
        <v>168</v>
      </c>
      <c r="FW10" s="162" t="s">
        <v>253</v>
      </c>
      <c r="FX10" s="162" t="s">
        <v>168</v>
      </c>
      <c r="FY10" s="162" t="s">
        <v>168</v>
      </c>
      <c r="FZ10" s="162" t="s">
        <v>168</v>
      </c>
      <c r="GA10" s="162" t="s">
        <v>168</v>
      </c>
      <c r="GB10" s="162" t="s">
        <v>168</v>
      </c>
      <c r="GC10" s="162" t="s">
        <v>168</v>
      </c>
      <c r="GD10" s="162" t="s">
        <v>330</v>
      </c>
      <c r="GE10" s="162" t="s">
        <v>168</v>
      </c>
      <c r="GF10" s="162" t="s">
        <v>168</v>
      </c>
      <c r="GG10" s="162" t="s">
        <v>338</v>
      </c>
      <c r="GH10" s="162" t="s">
        <v>168</v>
      </c>
      <c r="GI10" s="162" t="s">
        <v>168</v>
      </c>
      <c r="GJ10" s="162" t="s">
        <v>168</v>
      </c>
      <c r="GK10" s="162" t="s">
        <v>338</v>
      </c>
      <c r="GL10" s="162" t="s">
        <v>168</v>
      </c>
      <c r="GM10" s="162" t="s">
        <v>168</v>
      </c>
      <c r="GN10" s="162" t="s">
        <v>168</v>
      </c>
      <c r="GO10" s="162" t="s">
        <v>168</v>
      </c>
      <c r="GP10" s="162" t="s">
        <v>168</v>
      </c>
      <c r="GQ10" s="162" t="s">
        <v>168</v>
      </c>
      <c r="GR10" s="162" t="s">
        <v>168</v>
      </c>
      <c r="GS10" s="162" t="s">
        <v>168</v>
      </c>
      <c r="GT10" s="162" t="s">
        <v>168</v>
      </c>
      <c r="GU10" s="162" t="s">
        <v>168</v>
      </c>
      <c r="GV10" s="162" t="s">
        <v>168</v>
      </c>
      <c r="GW10" s="162" t="s">
        <v>168</v>
      </c>
      <c r="GX10" s="162" t="s">
        <v>480</v>
      </c>
      <c r="GY10" s="162" t="s">
        <v>168</v>
      </c>
      <c r="GZ10" s="162" t="s">
        <v>168</v>
      </c>
      <c r="HA10" s="162" t="s">
        <v>235</v>
      </c>
      <c r="HB10" s="162" t="s">
        <v>168</v>
      </c>
      <c r="HC10" s="162" t="s">
        <v>168</v>
      </c>
      <c r="HD10" s="162" t="s">
        <v>168</v>
      </c>
      <c r="HE10" s="162" t="s">
        <v>168</v>
      </c>
      <c r="HF10" s="162"/>
      <c r="HG10" s="162" t="s">
        <v>168</v>
      </c>
      <c r="HH10" s="162" t="s">
        <v>728</v>
      </c>
      <c r="HI10" s="162" t="s">
        <v>730</v>
      </c>
      <c r="HJ10" s="162" t="s">
        <v>730</v>
      </c>
      <c r="HK10" s="162" t="s">
        <v>730</v>
      </c>
      <c r="HL10" s="162" t="s">
        <v>730</v>
      </c>
      <c r="HM10" s="162" t="s">
        <v>731</v>
      </c>
      <c r="HN10" s="162" t="s">
        <v>731</v>
      </c>
      <c r="HO10" s="162" t="s">
        <v>731</v>
      </c>
      <c r="HP10" s="162" t="s">
        <v>731</v>
      </c>
      <c r="HQ10" t="s">
        <v>168</v>
      </c>
    </row>
    <row r="11" spans="1:225" x14ac:dyDescent="0.2">
      <c r="A11" s="89">
        <v>9</v>
      </c>
      <c r="B11" s="172">
        <f t="shared" si="0"/>
        <v>0</v>
      </c>
      <c r="D11" s="54">
        <f t="shared" ref="D11:D22" si="7">IF(MAX($H$3:$H$38)&gt;=$A11,VLOOKUP($A11,$H$3:$J$38,2,FALSE),"")</f>
        <v>0</v>
      </c>
      <c r="E11" s="76">
        <f t="shared" si="1"/>
        <v>0</v>
      </c>
      <c r="F11" s="162"/>
      <c r="G11">
        <f t="shared" si="2"/>
        <v>11</v>
      </c>
      <c r="H11">
        <f t="shared" si="3"/>
        <v>9</v>
      </c>
      <c r="I11" s="54">
        <f t="shared" si="4"/>
        <v>0</v>
      </c>
      <c r="J11" s="76">
        <f t="shared" si="5"/>
        <v>0</v>
      </c>
      <c r="L11" s="160" t="s">
        <v>425</v>
      </c>
      <c r="M11" s="78">
        <v>9</v>
      </c>
      <c r="O11">
        <v>9</v>
      </c>
      <c r="P11" t="s">
        <v>168</v>
      </c>
      <c r="Q11" t="s">
        <v>168</v>
      </c>
      <c r="R11" t="s">
        <v>168</v>
      </c>
      <c r="S11" t="s">
        <v>168</v>
      </c>
      <c r="T11" t="s">
        <v>168</v>
      </c>
      <c r="U11" t="s">
        <v>168</v>
      </c>
      <c r="V11" t="s">
        <v>168</v>
      </c>
      <c r="W11" t="s">
        <v>168</v>
      </c>
      <c r="X11" t="s">
        <v>168</v>
      </c>
      <c r="Z11" t="s">
        <v>395</v>
      </c>
      <c r="AA11" t="s">
        <v>396</v>
      </c>
      <c r="AB11" t="s">
        <v>397</v>
      </c>
      <c r="AC11" t="s">
        <v>168</v>
      </c>
      <c r="AD11" t="s">
        <v>168</v>
      </c>
      <c r="AE11" t="s">
        <v>398</v>
      </c>
      <c r="AF11" t="s">
        <v>398</v>
      </c>
      <c r="AG11" t="s">
        <v>168</v>
      </c>
      <c r="AH11" t="s">
        <v>168</v>
      </c>
      <c r="AJ11" t="s">
        <v>228</v>
      </c>
      <c r="AK11" s="162" t="s">
        <v>240</v>
      </c>
      <c r="AL11" s="162" t="s">
        <v>240</v>
      </c>
      <c r="AM11" s="162" t="s">
        <v>168</v>
      </c>
      <c r="AN11" s="162" t="s">
        <v>168</v>
      </c>
      <c r="AO11" s="162" t="s">
        <v>168</v>
      </c>
      <c r="AP11" s="162" t="s">
        <v>168</v>
      </c>
      <c r="AQ11" s="162" t="s">
        <v>168</v>
      </c>
      <c r="AR11" s="162" t="s">
        <v>168</v>
      </c>
      <c r="AS11" t="s">
        <v>168</v>
      </c>
      <c r="AT11" t="s">
        <v>168</v>
      </c>
      <c r="AU11" s="162" t="s">
        <v>168</v>
      </c>
      <c r="AV11" s="162" t="s">
        <v>168</v>
      </c>
      <c r="AW11" s="162" t="s">
        <v>168</v>
      </c>
      <c r="AX11" s="162" t="s">
        <v>168</v>
      </c>
      <c r="AY11" s="162" t="s">
        <v>168</v>
      </c>
      <c r="AZ11" s="162" t="s">
        <v>168</v>
      </c>
      <c r="BA11" s="162" t="s">
        <v>168</v>
      </c>
      <c r="BB11" s="162" t="s">
        <v>168</v>
      </c>
      <c r="BC11" t="s">
        <v>168</v>
      </c>
      <c r="BD11" t="s">
        <v>168</v>
      </c>
      <c r="BE11" s="162" t="s">
        <v>168</v>
      </c>
      <c r="BF11" s="162" t="s">
        <v>168</v>
      </c>
      <c r="BG11" s="162" t="s">
        <v>168</v>
      </c>
      <c r="BH11" s="162" t="s">
        <v>168</v>
      </c>
      <c r="BI11" s="162" t="s">
        <v>168</v>
      </c>
      <c r="BJ11" s="162" t="s">
        <v>168</v>
      </c>
      <c r="BK11" s="162" t="s">
        <v>168</v>
      </c>
      <c r="BL11" s="162" t="s">
        <v>168</v>
      </c>
      <c r="BM11" t="s">
        <v>168</v>
      </c>
      <c r="BN11" s="162" t="s">
        <v>165</v>
      </c>
      <c r="BO11" s="162" t="s">
        <v>408</v>
      </c>
      <c r="BP11" s="162" t="s">
        <v>408</v>
      </c>
      <c r="BQ11" s="162" t="s">
        <v>168</v>
      </c>
      <c r="BR11" s="162" t="s">
        <v>168</v>
      </c>
      <c r="BS11" s="162" t="s">
        <v>168</v>
      </c>
      <c r="BT11" s="162" t="s">
        <v>168</v>
      </c>
      <c r="BU11" s="162" t="s">
        <v>168</v>
      </c>
      <c r="BV11" s="162" t="s">
        <v>168</v>
      </c>
      <c r="BW11" t="s">
        <v>168</v>
      </c>
      <c r="BY11" s="162"/>
      <c r="BZ11" s="162"/>
      <c r="CA11" s="162"/>
      <c r="CB11" s="162"/>
      <c r="CC11" s="162"/>
      <c r="CD11" s="162"/>
      <c r="CE11" s="162"/>
      <c r="CF11" s="162"/>
      <c r="CG11" s="162"/>
      <c r="CH11" s="162"/>
      <c r="CI11" s="162"/>
      <c r="CJ11" s="162"/>
      <c r="CK11" s="162"/>
      <c r="CL11" s="162"/>
      <c r="CM11" s="162"/>
      <c r="CN11" s="162"/>
      <c r="CO11" s="162"/>
      <c r="CP11" s="162"/>
      <c r="CR11" s="162"/>
      <c r="CS11" s="162"/>
      <c r="CT11" s="162"/>
      <c r="CU11" s="162"/>
      <c r="CV11" s="162"/>
      <c r="CW11" s="162"/>
      <c r="CX11" s="162"/>
      <c r="CY11" s="162"/>
      <c r="CZ11" s="162"/>
      <c r="DA11" s="162"/>
      <c r="DC11" s="162"/>
      <c r="DD11" s="162"/>
      <c r="DE11" s="162"/>
      <c r="DF11" s="162"/>
      <c r="DG11" s="162"/>
      <c r="DH11" s="162"/>
      <c r="DI11" s="162"/>
      <c r="DJ11" s="162"/>
      <c r="DK11" s="162"/>
      <c r="DL11" s="162"/>
      <c r="DM11" s="162"/>
      <c r="DN11" s="162"/>
      <c r="DO11" s="162"/>
      <c r="DP11" s="162"/>
      <c r="DQ11" s="162"/>
      <c r="DR11" s="162"/>
      <c r="DS11" s="162"/>
      <c r="DT11" s="162"/>
      <c r="DU11" s="162"/>
      <c r="DV11" s="162"/>
      <c r="DW11" s="162"/>
      <c r="DX11" s="162"/>
      <c r="DY11" s="162"/>
      <c r="DZ11" s="162"/>
      <c r="EA11" s="162"/>
      <c r="EB11" s="162"/>
      <c r="EC11" s="162"/>
      <c r="ED11" s="162"/>
      <c r="EE11" s="162"/>
      <c r="EF11" s="162"/>
      <c r="EG11" s="162"/>
      <c r="EH11" s="162"/>
      <c r="EI11" s="162"/>
      <c r="EJ11" s="162"/>
      <c r="EK11" s="162"/>
      <c r="EL11" s="162"/>
      <c r="EM11" s="162"/>
      <c r="EN11" s="162"/>
      <c r="EO11" s="162"/>
      <c r="EP11" s="162"/>
      <c r="EQ11" s="162"/>
      <c r="ER11" s="162"/>
      <c r="ES11" s="162"/>
      <c r="ET11" s="162"/>
      <c r="EU11" s="162"/>
      <c r="EV11" s="162"/>
      <c r="EW11" s="162"/>
      <c r="EX11" s="162"/>
      <c r="EY11" s="162"/>
      <c r="EZ11" s="162"/>
      <c r="FA11" s="162"/>
      <c r="FB11" s="162"/>
      <c r="FC11" s="162"/>
      <c r="FD11" s="162"/>
      <c r="FE11" s="162" t="s">
        <v>168</v>
      </c>
      <c r="FF11" s="162" t="s">
        <v>168</v>
      </c>
      <c r="FG11" s="162" t="s">
        <v>168</v>
      </c>
      <c r="FH11" s="162" t="s">
        <v>168</v>
      </c>
      <c r="FI11" s="162"/>
      <c r="FJ11" s="162" t="s">
        <v>126</v>
      </c>
      <c r="FK11" s="162" t="s">
        <v>465</v>
      </c>
      <c r="FL11" s="162" t="s">
        <v>465</v>
      </c>
      <c r="FM11" s="162" t="s">
        <v>465</v>
      </c>
      <c r="FN11" s="162" t="s">
        <v>168</v>
      </c>
      <c r="FO11" s="162" t="s">
        <v>465</v>
      </c>
      <c r="FP11" s="162" t="s">
        <v>465</v>
      </c>
      <c r="FQ11" s="162" t="s">
        <v>465</v>
      </c>
      <c r="FR11" s="162" t="s">
        <v>168</v>
      </c>
      <c r="FS11" s="162"/>
      <c r="FT11" s="162" t="s">
        <v>314</v>
      </c>
      <c r="FU11" s="162" t="s">
        <v>168</v>
      </c>
      <c r="FV11" s="162" t="s">
        <v>168</v>
      </c>
      <c r="FW11" s="162" t="s">
        <v>231</v>
      </c>
      <c r="FX11" s="162" t="s">
        <v>168</v>
      </c>
      <c r="FY11" s="162" t="s">
        <v>168</v>
      </c>
      <c r="FZ11" s="162" t="s">
        <v>168</v>
      </c>
      <c r="GA11" s="162" t="s">
        <v>168</v>
      </c>
      <c r="GB11" s="162" t="s">
        <v>168</v>
      </c>
      <c r="GC11" s="162" t="s">
        <v>168</v>
      </c>
      <c r="GD11" s="162" t="s">
        <v>332</v>
      </c>
      <c r="GE11" s="162" t="s">
        <v>168</v>
      </c>
      <c r="GF11" s="162" t="s">
        <v>168</v>
      </c>
      <c r="GG11" s="162" t="s">
        <v>168</v>
      </c>
      <c r="GH11" s="162" t="s">
        <v>339</v>
      </c>
      <c r="GI11" s="162" t="s">
        <v>168</v>
      </c>
      <c r="GJ11" s="162" t="s">
        <v>168</v>
      </c>
      <c r="GK11" s="162" t="s">
        <v>168</v>
      </c>
      <c r="GL11" s="162" t="s">
        <v>339</v>
      </c>
      <c r="GM11" s="162" t="s">
        <v>168</v>
      </c>
      <c r="GN11" s="162" t="s">
        <v>168</v>
      </c>
      <c r="GO11" s="162" t="s">
        <v>168</v>
      </c>
      <c r="GP11" s="162" t="s">
        <v>168</v>
      </c>
      <c r="GQ11" s="162" t="s">
        <v>168</v>
      </c>
      <c r="GR11" s="162" t="s">
        <v>168</v>
      </c>
      <c r="GS11" s="162" t="s">
        <v>168</v>
      </c>
      <c r="GT11" s="162" t="s">
        <v>168</v>
      </c>
      <c r="GU11" s="162" t="s">
        <v>168</v>
      </c>
      <c r="GV11" s="162" t="s">
        <v>168</v>
      </c>
      <c r="GW11" s="162" t="s">
        <v>168</v>
      </c>
      <c r="GX11" s="162" t="s">
        <v>481</v>
      </c>
      <c r="GY11" s="162" t="s">
        <v>168</v>
      </c>
      <c r="GZ11" s="162" t="s">
        <v>168</v>
      </c>
      <c r="HA11" s="162" t="s">
        <v>168</v>
      </c>
      <c r="HB11" s="162" t="s">
        <v>168</v>
      </c>
      <c r="HC11" s="162" t="s">
        <v>213</v>
      </c>
      <c r="HD11" s="162" t="s">
        <v>213</v>
      </c>
      <c r="HE11" s="162" t="s">
        <v>213</v>
      </c>
      <c r="HF11" s="162"/>
      <c r="HG11" s="162" t="s">
        <v>168</v>
      </c>
      <c r="HH11" s="162"/>
      <c r="HQ11" t="s">
        <v>168</v>
      </c>
    </row>
    <row r="12" spans="1:225" x14ac:dyDescent="0.2">
      <c r="A12" s="89">
        <v>10</v>
      </c>
      <c r="B12" s="172">
        <f t="shared" si="0"/>
        <v>0</v>
      </c>
      <c r="D12" s="54">
        <f t="shared" si="7"/>
        <v>0</v>
      </c>
      <c r="E12" s="76">
        <f t="shared" si="1"/>
        <v>0</v>
      </c>
      <c r="F12" s="162"/>
      <c r="G12">
        <f t="shared" si="2"/>
        <v>12</v>
      </c>
      <c r="H12">
        <f t="shared" si="3"/>
        <v>10</v>
      </c>
      <c r="I12" s="54">
        <f t="shared" si="4"/>
        <v>0</v>
      </c>
      <c r="J12" s="76">
        <f t="shared" si="5"/>
        <v>0</v>
      </c>
      <c r="L12" s="160" t="s">
        <v>434</v>
      </c>
      <c r="M12" s="78">
        <v>10</v>
      </c>
      <c r="O12">
        <v>10</v>
      </c>
      <c r="P12" t="s">
        <v>168</v>
      </c>
      <c r="Q12" t="s">
        <v>168</v>
      </c>
      <c r="R12" t="s">
        <v>168</v>
      </c>
      <c r="S12" t="s">
        <v>168</v>
      </c>
      <c r="T12" t="s">
        <v>168</v>
      </c>
      <c r="U12" t="s">
        <v>168</v>
      </c>
      <c r="V12" t="s">
        <v>168</v>
      </c>
      <c r="W12" t="s">
        <v>168</v>
      </c>
      <c r="X12" t="s">
        <v>168</v>
      </c>
      <c r="Z12" t="s">
        <v>168</v>
      </c>
      <c r="AA12" t="s">
        <v>168</v>
      </c>
      <c r="AB12" t="s">
        <v>168</v>
      </c>
      <c r="AC12" t="s">
        <v>168</v>
      </c>
      <c r="AD12" t="s">
        <v>168</v>
      </c>
      <c r="AE12" t="s">
        <v>168</v>
      </c>
      <c r="AF12" t="s">
        <v>168</v>
      </c>
      <c r="AG12" t="s">
        <v>168</v>
      </c>
      <c r="AH12" t="s">
        <v>168</v>
      </c>
      <c r="AJ12" t="s">
        <v>229</v>
      </c>
      <c r="AK12" s="162" t="s">
        <v>168</v>
      </c>
      <c r="AL12" s="162" t="s">
        <v>168</v>
      </c>
      <c r="AM12" s="162" t="s">
        <v>168</v>
      </c>
      <c r="AN12" s="162" t="s">
        <v>168</v>
      </c>
      <c r="AO12" s="162" t="s">
        <v>213</v>
      </c>
      <c r="AP12" s="162" t="s">
        <v>213</v>
      </c>
      <c r="AQ12" s="162" t="s">
        <v>236</v>
      </c>
      <c r="AR12" s="162" t="s">
        <v>168</v>
      </c>
      <c r="AS12" t="s">
        <v>168</v>
      </c>
      <c r="AT12" t="s">
        <v>168</v>
      </c>
      <c r="AU12" s="162" t="s">
        <v>168</v>
      </c>
      <c r="AV12" s="162" t="s">
        <v>168</v>
      </c>
      <c r="AW12" s="162" t="s">
        <v>168</v>
      </c>
      <c r="AX12" s="162" t="s">
        <v>168</v>
      </c>
      <c r="AY12" s="162" t="s">
        <v>168</v>
      </c>
      <c r="AZ12" s="162" t="s">
        <v>168</v>
      </c>
      <c r="BA12" s="162" t="s">
        <v>168</v>
      </c>
      <c r="BB12" s="162" t="s">
        <v>168</v>
      </c>
      <c r="BC12" t="s">
        <v>168</v>
      </c>
      <c r="BD12" t="s">
        <v>168</v>
      </c>
      <c r="BE12" s="162" t="s">
        <v>168</v>
      </c>
      <c r="BF12" s="162" t="s">
        <v>168</v>
      </c>
      <c r="BG12" s="162" t="s">
        <v>168</v>
      </c>
      <c r="BH12" s="162" t="s">
        <v>168</v>
      </c>
      <c r="BI12" s="162" t="s">
        <v>168</v>
      </c>
      <c r="BJ12" s="162" t="s">
        <v>168</v>
      </c>
      <c r="BK12" s="162" t="s">
        <v>168</v>
      </c>
      <c r="BL12" s="162" t="s">
        <v>168</v>
      </c>
      <c r="BM12" t="s">
        <v>168</v>
      </c>
      <c r="BN12" t="s">
        <v>167</v>
      </c>
      <c r="BO12" t="s">
        <v>168</v>
      </c>
      <c r="BP12" t="s">
        <v>168</v>
      </c>
      <c r="BQ12" t="s">
        <v>390</v>
      </c>
      <c r="BR12" t="s">
        <v>168</v>
      </c>
      <c r="BS12" t="s">
        <v>212</v>
      </c>
      <c r="BT12" t="s">
        <v>212</v>
      </c>
      <c r="BU12" t="s">
        <v>390</v>
      </c>
      <c r="BV12" s="162" t="s">
        <v>168</v>
      </c>
      <c r="BW12" t="s">
        <v>168</v>
      </c>
      <c r="BY12" s="162"/>
      <c r="BZ12" s="162"/>
      <c r="CA12" s="162"/>
      <c r="CB12" s="162"/>
      <c r="CC12" s="162"/>
      <c r="CD12" s="162"/>
      <c r="CE12" s="162"/>
      <c r="CF12" s="162"/>
      <c r="CG12" s="162"/>
      <c r="CH12" s="162"/>
      <c r="CI12" s="162"/>
      <c r="CJ12" s="162"/>
      <c r="CK12" s="162"/>
      <c r="CL12" s="162"/>
      <c r="CM12" s="162"/>
      <c r="CN12" s="162"/>
      <c r="CO12" s="162"/>
      <c r="CP12" s="162"/>
      <c r="CR12" s="162"/>
      <c r="CS12" s="162"/>
      <c r="CT12" s="162"/>
      <c r="CU12" s="162"/>
      <c r="CV12" s="162"/>
      <c r="CW12" s="162"/>
      <c r="CX12" s="162"/>
      <c r="CY12" s="162"/>
      <c r="CZ12" s="162"/>
      <c r="DA12" s="162"/>
      <c r="DC12" s="162"/>
      <c r="DD12" s="162"/>
      <c r="DE12" s="162"/>
      <c r="DF12" s="162"/>
      <c r="DG12" s="162"/>
      <c r="DH12" s="162"/>
      <c r="DI12" s="162"/>
      <c r="DJ12" s="162"/>
      <c r="DK12" s="162"/>
      <c r="DL12" s="162"/>
      <c r="DM12" s="162"/>
      <c r="DN12" s="162"/>
      <c r="DO12" s="162"/>
      <c r="DP12" s="162"/>
      <c r="DQ12" s="162"/>
      <c r="DR12" s="162"/>
      <c r="DS12" s="162"/>
      <c r="DT12" s="162"/>
      <c r="DU12" s="162"/>
      <c r="DV12" s="162"/>
      <c r="DW12" s="162"/>
      <c r="DX12" s="162"/>
      <c r="DY12" s="162"/>
      <c r="DZ12" s="162"/>
      <c r="EA12" s="162"/>
      <c r="EB12" s="162"/>
      <c r="EC12" s="162"/>
      <c r="ED12" s="162"/>
      <c r="EE12" s="162"/>
      <c r="EF12" s="162"/>
      <c r="EG12" s="162"/>
      <c r="EH12" s="162"/>
      <c r="EI12" s="162"/>
      <c r="EJ12" s="162"/>
      <c r="EK12" s="162"/>
      <c r="EL12" s="162"/>
      <c r="EM12" s="162"/>
      <c r="EN12" s="162"/>
      <c r="EO12" s="162"/>
      <c r="EP12" s="162"/>
      <c r="EQ12" s="162"/>
      <c r="ER12" s="162"/>
      <c r="ES12" s="162"/>
      <c r="ET12" s="162"/>
      <c r="EU12" s="162"/>
      <c r="EV12" s="162"/>
      <c r="EW12" s="162"/>
      <c r="EX12" s="162"/>
      <c r="EY12" s="162"/>
      <c r="EZ12" s="162"/>
      <c r="FA12" s="162"/>
      <c r="FB12" s="162"/>
      <c r="FC12" s="162"/>
      <c r="FD12" s="162" t="s">
        <v>168</v>
      </c>
      <c r="FE12" s="162" t="s">
        <v>168</v>
      </c>
      <c r="FF12" s="162" t="s">
        <v>168</v>
      </c>
      <c r="FG12" s="162" t="s">
        <v>168</v>
      </c>
      <c r="FH12" s="162" t="s">
        <v>168</v>
      </c>
      <c r="FI12" s="162"/>
      <c r="FJ12" s="162" t="s">
        <v>127</v>
      </c>
      <c r="FK12" s="162" t="s">
        <v>466</v>
      </c>
      <c r="FL12" s="162" t="s">
        <v>466</v>
      </c>
      <c r="FM12" s="162" t="s">
        <v>466</v>
      </c>
      <c r="FN12" s="162" t="s">
        <v>168</v>
      </c>
      <c r="FO12" s="162" t="s">
        <v>168</v>
      </c>
      <c r="FP12" s="162" t="s">
        <v>168</v>
      </c>
      <c r="FQ12" s="162" t="s">
        <v>168</v>
      </c>
      <c r="FR12" s="162" t="s">
        <v>168</v>
      </c>
      <c r="FS12" s="162"/>
      <c r="FT12" s="162" t="s">
        <v>315</v>
      </c>
      <c r="FU12" s="162" t="s">
        <v>168</v>
      </c>
      <c r="FV12" s="162" t="s">
        <v>168</v>
      </c>
      <c r="FW12" s="162" t="s">
        <v>168</v>
      </c>
      <c r="FX12" s="162" t="s">
        <v>168</v>
      </c>
      <c r="FY12" s="162" t="s">
        <v>168</v>
      </c>
      <c r="FZ12" s="162" t="s">
        <v>168</v>
      </c>
      <c r="GA12" s="162" t="s">
        <v>258</v>
      </c>
      <c r="GB12" s="162" t="s">
        <v>168</v>
      </c>
      <c r="GC12" s="162" t="s">
        <v>168</v>
      </c>
      <c r="GD12" s="162" t="s">
        <v>285</v>
      </c>
      <c r="GE12" s="162" t="s">
        <v>168</v>
      </c>
      <c r="GF12" s="162" t="s">
        <v>168</v>
      </c>
      <c r="GG12" s="162" t="s">
        <v>340</v>
      </c>
      <c r="GH12" s="162" t="s">
        <v>168</v>
      </c>
      <c r="GI12" s="162" t="s">
        <v>168</v>
      </c>
      <c r="GJ12" s="162" t="s">
        <v>168</v>
      </c>
      <c r="GK12" s="162" t="s">
        <v>168</v>
      </c>
      <c r="GL12" s="162" t="s">
        <v>168</v>
      </c>
      <c r="GM12" s="162" t="s">
        <v>168</v>
      </c>
      <c r="GN12" s="162" t="s">
        <v>168</v>
      </c>
      <c r="GO12" s="162" t="s">
        <v>168</v>
      </c>
      <c r="GP12" s="162" t="s">
        <v>168</v>
      </c>
      <c r="GQ12" s="162" t="s">
        <v>168</v>
      </c>
      <c r="GR12" s="162" t="s">
        <v>168</v>
      </c>
      <c r="GS12" s="162" t="s">
        <v>168</v>
      </c>
      <c r="GT12" s="162" t="s">
        <v>168</v>
      </c>
      <c r="GU12" s="162" t="s">
        <v>168</v>
      </c>
      <c r="GV12" s="162" t="s">
        <v>168</v>
      </c>
      <c r="GW12" s="162" t="s">
        <v>168</v>
      </c>
      <c r="GX12" s="162" t="s">
        <v>482</v>
      </c>
      <c r="GY12" s="162" t="s">
        <v>168</v>
      </c>
      <c r="GZ12" s="162" t="s">
        <v>168</v>
      </c>
      <c r="HA12" s="162" t="s">
        <v>168</v>
      </c>
      <c r="HB12" s="162" t="s">
        <v>168</v>
      </c>
      <c r="HC12" s="162" t="s">
        <v>168</v>
      </c>
      <c r="HD12" s="162" t="s">
        <v>168</v>
      </c>
      <c r="HE12" s="162" t="s">
        <v>236</v>
      </c>
      <c r="HF12" s="162"/>
      <c r="HG12" s="162" t="s">
        <v>168</v>
      </c>
      <c r="HH12" s="162"/>
    </row>
    <row r="13" spans="1:225" x14ac:dyDescent="0.2">
      <c r="A13" s="89">
        <v>11</v>
      </c>
      <c r="B13" s="172">
        <f t="shared" si="0"/>
        <v>0</v>
      </c>
      <c r="D13" s="54">
        <f t="shared" si="7"/>
        <v>0</v>
      </c>
      <c r="E13" s="76">
        <f t="shared" si="1"/>
        <v>0</v>
      </c>
      <c r="F13" s="162"/>
      <c r="G13">
        <f t="shared" si="2"/>
        <v>13</v>
      </c>
      <c r="H13">
        <f t="shared" si="3"/>
        <v>11</v>
      </c>
      <c r="I13" s="54">
        <f t="shared" si="4"/>
        <v>0</v>
      </c>
      <c r="J13" s="76">
        <f t="shared" si="5"/>
        <v>0</v>
      </c>
      <c r="K13" s="70"/>
      <c r="L13" s="160" t="s">
        <v>432</v>
      </c>
      <c r="M13" s="78">
        <v>11</v>
      </c>
      <c r="O13">
        <v>11</v>
      </c>
      <c r="P13" t="s">
        <v>168</v>
      </c>
      <c r="Q13" t="s">
        <v>168</v>
      </c>
      <c r="R13" t="s">
        <v>168</v>
      </c>
      <c r="S13" t="s">
        <v>168</v>
      </c>
      <c r="T13" t="s">
        <v>168</v>
      </c>
      <c r="U13" t="s">
        <v>168</v>
      </c>
      <c r="V13" t="s">
        <v>168</v>
      </c>
      <c r="W13" t="s">
        <v>168</v>
      </c>
      <c r="X13" t="s">
        <v>168</v>
      </c>
      <c r="Z13" t="s">
        <v>168</v>
      </c>
      <c r="AA13" t="s">
        <v>168</v>
      </c>
      <c r="AB13" t="s">
        <v>168</v>
      </c>
      <c r="AC13" t="s">
        <v>168</v>
      </c>
      <c r="AD13" t="s">
        <v>168</v>
      </c>
      <c r="AE13" t="s">
        <v>168</v>
      </c>
      <c r="AF13" t="s">
        <v>168</v>
      </c>
      <c r="AG13" t="s">
        <v>168</v>
      </c>
      <c r="AH13" t="s">
        <v>168</v>
      </c>
      <c r="AJ13" t="s">
        <v>403</v>
      </c>
      <c r="AK13" s="162" t="s">
        <v>200</v>
      </c>
      <c r="AL13" s="162" t="s">
        <v>201</v>
      </c>
      <c r="AM13" s="162" t="s">
        <v>417</v>
      </c>
      <c r="AN13" s="162" t="s">
        <v>168</v>
      </c>
      <c r="AO13" s="162" t="s">
        <v>168</v>
      </c>
      <c r="AP13" s="162" t="s">
        <v>168</v>
      </c>
      <c r="AQ13" s="162" t="s">
        <v>168</v>
      </c>
      <c r="AR13" s="162" t="s">
        <v>168</v>
      </c>
      <c r="AS13" t="s">
        <v>168</v>
      </c>
      <c r="AT13" t="s">
        <v>168</v>
      </c>
      <c r="AU13" s="162" t="s">
        <v>168</v>
      </c>
      <c r="AV13" s="162" t="s">
        <v>168</v>
      </c>
      <c r="AW13" s="162" t="s">
        <v>168</v>
      </c>
      <c r="AX13" s="162" t="s">
        <v>168</v>
      </c>
      <c r="AY13" s="162" t="s">
        <v>168</v>
      </c>
      <c r="AZ13" s="162" t="s">
        <v>168</v>
      </c>
      <c r="BA13" s="162" t="s">
        <v>168</v>
      </c>
      <c r="BB13" s="162" t="s">
        <v>168</v>
      </c>
      <c r="BC13" t="s">
        <v>168</v>
      </c>
      <c r="BD13" t="s">
        <v>168</v>
      </c>
      <c r="BE13" s="162" t="s">
        <v>168</v>
      </c>
      <c r="BF13" s="162" t="s">
        <v>168</v>
      </c>
      <c r="BG13" s="162" t="s">
        <v>168</v>
      </c>
      <c r="BH13" s="162" t="s">
        <v>168</v>
      </c>
      <c r="BI13" s="162" t="s">
        <v>168</v>
      </c>
      <c r="BJ13" s="162" t="s">
        <v>168</v>
      </c>
      <c r="BK13" s="162" t="s">
        <v>168</v>
      </c>
      <c r="BL13" s="162" t="s">
        <v>168</v>
      </c>
      <c r="BM13" t="s">
        <v>168</v>
      </c>
      <c r="BN13" t="s">
        <v>166</v>
      </c>
      <c r="BO13" t="s">
        <v>193</v>
      </c>
      <c r="BP13" t="s">
        <v>193</v>
      </c>
      <c r="BQ13" t="s">
        <v>168</v>
      </c>
      <c r="BR13" t="s">
        <v>168</v>
      </c>
      <c r="BS13" t="s">
        <v>168</v>
      </c>
      <c r="BT13" t="s">
        <v>168</v>
      </c>
      <c r="BU13" t="s">
        <v>168</v>
      </c>
      <c r="BV13" s="162" t="s">
        <v>168</v>
      </c>
      <c r="BW13" t="s">
        <v>168</v>
      </c>
      <c r="BY13" s="162"/>
      <c r="BZ13" s="162"/>
      <c r="CA13" s="162"/>
      <c r="CB13" s="162"/>
      <c r="CC13" s="162"/>
      <c r="CD13" s="162"/>
      <c r="CE13" s="162"/>
      <c r="CF13" s="162"/>
      <c r="CG13" s="162"/>
      <c r="CH13" s="162"/>
      <c r="CI13" s="162"/>
      <c r="CJ13" s="162"/>
      <c r="CK13" s="162"/>
      <c r="CL13" s="162"/>
      <c r="CM13" s="162"/>
      <c r="CN13" s="162"/>
      <c r="CO13" s="162"/>
      <c r="CP13" s="162"/>
      <c r="CR13" s="162"/>
      <c r="CS13" s="162"/>
      <c r="CT13" s="162"/>
      <c r="CU13" s="162"/>
      <c r="CV13" s="162"/>
      <c r="CW13" s="162"/>
      <c r="CX13" s="162"/>
      <c r="CY13" s="162"/>
      <c r="CZ13" s="162"/>
      <c r="DA13" s="162"/>
      <c r="DC13" s="162"/>
      <c r="DD13" s="162"/>
      <c r="DE13" s="162"/>
      <c r="DF13" s="162"/>
      <c r="DG13" s="162"/>
      <c r="DH13" s="162"/>
      <c r="DI13" s="162"/>
      <c r="DJ13" s="162"/>
      <c r="DK13" s="162"/>
      <c r="DL13" s="162"/>
      <c r="DM13" s="162"/>
      <c r="DN13" s="162"/>
      <c r="DO13" s="162"/>
      <c r="DP13" s="162"/>
      <c r="DQ13" s="162"/>
      <c r="DR13" s="162"/>
      <c r="DS13" s="162"/>
      <c r="DT13" s="162"/>
      <c r="DU13" s="162"/>
      <c r="DV13" s="162"/>
      <c r="DW13" s="162"/>
      <c r="DX13" s="162"/>
      <c r="DY13" s="162"/>
      <c r="DZ13" s="162"/>
      <c r="EA13" s="162"/>
      <c r="EB13" s="162"/>
      <c r="EC13" s="162"/>
      <c r="ED13" s="162"/>
      <c r="EE13" s="162"/>
      <c r="EF13" s="162"/>
      <c r="EG13" s="162"/>
      <c r="EH13" s="162"/>
      <c r="EI13" s="162"/>
      <c r="EJ13" s="162"/>
      <c r="EK13" s="162"/>
      <c r="EL13" s="162"/>
      <c r="EM13" s="162"/>
      <c r="EN13" s="162"/>
      <c r="EO13" s="162"/>
      <c r="EP13" s="162"/>
      <c r="EQ13" s="162"/>
      <c r="ER13" s="162"/>
      <c r="ES13" s="162"/>
      <c r="ET13" s="162"/>
      <c r="EU13" s="162"/>
      <c r="EV13" s="162"/>
      <c r="EW13" s="162"/>
      <c r="EX13" s="162"/>
      <c r="EY13" s="162"/>
      <c r="EZ13" s="162"/>
      <c r="FA13" s="162"/>
      <c r="FB13" s="162"/>
      <c r="FC13" s="162"/>
      <c r="FD13" s="162" t="s">
        <v>168</v>
      </c>
      <c r="FE13" s="162" t="s">
        <v>168</v>
      </c>
      <c r="FF13" s="162" t="s">
        <v>168</v>
      </c>
      <c r="FG13" s="162" t="s">
        <v>168</v>
      </c>
      <c r="FH13" s="162" t="s">
        <v>168</v>
      </c>
      <c r="FI13" s="162"/>
      <c r="FJ13" s="162" t="s">
        <v>471</v>
      </c>
      <c r="FK13" s="162" t="s">
        <v>467</v>
      </c>
      <c r="FL13" s="162" t="s">
        <v>168</v>
      </c>
      <c r="FM13" s="162" t="s">
        <v>168</v>
      </c>
      <c r="FN13" s="162" t="s">
        <v>168</v>
      </c>
      <c r="FO13" s="162" t="s">
        <v>168</v>
      </c>
      <c r="FP13" s="162" t="s">
        <v>168</v>
      </c>
      <c r="FQ13" s="162" t="s">
        <v>168</v>
      </c>
      <c r="FR13" s="162" t="s">
        <v>168</v>
      </c>
      <c r="FS13" s="162"/>
      <c r="FT13" s="162" t="s">
        <v>316</v>
      </c>
      <c r="FU13" s="162" t="s">
        <v>168</v>
      </c>
      <c r="FV13" s="162" t="s">
        <v>168</v>
      </c>
      <c r="FW13" s="162" t="s">
        <v>168</v>
      </c>
      <c r="FX13" s="162" t="s">
        <v>168</v>
      </c>
      <c r="FY13" s="162" t="s">
        <v>168</v>
      </c>
      <c r="FZ13" s="162" t="s">
        <v>168</v>
      </c>
      <c r="GA13" s="162" t="s">
        <v>325</v>
      </c>
      <c r="GB13" s="162" t="s">
        <v>168</v>
      </c>
      <c r="GC13" s="162" t="s">
        <v>168</v>
      </c>
      <c r="GD13" s="162" t="s">
        <v>331</v>
      </c>
      <c r="GE13" s="162" t="s">
        <v>168</v>
      </c>
      <c r="GF13" s="162" t="s">
        <v>168</v>
      </c>
      <c r="GG13" s="162" t="s">
        <v>282</v>
      </c>
      <c r="GH13" s="162" t="s">
        <v>168</v>
      </c>
      <c r="GI13" s="162" t="s">
        <v>168</v>
      </c>
      <c r="GJ13" s="162" t="s">
        <v>168</v>
      </c>
      <c r="GK13" s="162" t="s">
        <v>282</v>
      </c>
      <c r="GL13" s="162" t="s">
        <v>168</v>
      </c>
      <c r="GM13" s="162" t="s">
        <v>168</v>
      </c>
      <c r="GN13" s="162" t="s">
        <v>168</v>
      </c>
      <c r="GO13" s="162" t="s">
        <v>168</v>
      </c>
      <c r="GP13" s="162" t="s">
        <v>168</v>
      </c>
      <c r="GQ13" s="162" t="s">
        <v>168</v>
      </c>
      <c r="GR13" s="162" t="s">
        <v>168</v>
      </c>
      <c r="GS13" s="162" t="s">
        <v>168</v>
      </c>
      <c r="GT13" s="162" t="s">
        <v>168</v>
      </c>
      <c r="GU13" s="162" t="s">
        <v>168</v>
      </c>
      <c r="GV13" s="162" t="s">
        <v>168</v>
      </c>
      <c r="GW13" s="162" t="s">
        <v>168</v>
      </c>
      <c r="GX13" s="162" t="s">
        <v>130</v>
      </c>
      <c r="GY13" s="162" t="s">
        <v>261</v>
      </c>
      <c r="GZ13" s="162" t="s">
        <v>261</v>
      </c>
      <c r="HA13" s="162" t="s">
        <v>261</v>
      </c>
      <c r="HB13" s="162" t="s">
        <v>168</v>
      </c>
      <c r="HC13" s="162" t="s">
        <v>262</v>
      </c>
      <c r="HD13" s="162" t="s">
        <v>262</v>
      </c>
      <c r="HE13" s="162" t="s">
        <v>262</v>
      </c>
      <c r="HF13" s="162"/>
      <c r="HG13" s="162" t="s">
        <v>168</v>
      </c>
      <c r="HH13" s="162"/>
    </row>
    <row r="14" spans="1:225" x14ac:dyDescent="0.2">
      <c r="A14" s="89">
        <v>12</v>
      </c>
      <c r="B14" s="172">
        <f t="shared" si="0"/>
        <v>0</v>
      </c>
      <c r="D14" s="54">
        <f t="shared" si="7"/>
        <v>0</v>
      </c>
      <c r="E14" s="76">
        <f t="shared" si="1"/>
        <v>0</v>
      </c>
      <c r="F14" s="162"/>
      <c r="G14">
        <f>IF(I14="","",ROW())</f>
        <v>14</v>
      </c>
      <c r="H14">
        <f>IF(G14="","",RANK(G14,$G$3:$G$38,1))</f>
        <v>12</v>
      </c>
      <c r="I14" s="54">
        <f t="shared" si="4"/>
        <v>0</v>
      </c>
      <c r="J14" s="76">
        <f t="shared" si="5"/>
        <v>0</v>
      </c>
      <c r="K14" s="70"/>
      <c r="L14" s="160" t="s">
        <v>436</v>
      </c>
      <c r="M14" s="78">
        <v>12</v>
      </c>
      <c r="O14">
        <v>12</v>
      </c>
      <c r="P14" t="s">
        <v>168</v>
      </c>
      <c r="Q14" t="s">
        <v>168</v>
      </c>
      <c r="R14" t="s">
        <v>168</v>
      </c>
      <c r="S14" t="s">
        <v>168</v>
      </c>
      <c r="T14" t="s">
        <v>168</v>
      </c>
      <c r="U14" t="s">
        <v>168</v>
      </c>
      <c r="V14" t="s">
        <v>168</v>
      </c>
      <c r="W14" t="s">
        <v>168</v>
      </c>
      <c r="X14" t="s">
        <v>168</v>
      </c>
      <c r="Z14" t="s">
        <v>168</v>
      </c>
      <c r="AA14" t="s">
        <v>168</v>
      </c>
      <c r="AB14" t="s">
        <v>168</v>
      </c>
      <c r="AC14" t="s">
        <v>168</v>
      </c>
      <c r="AD14" t="s">
        <v>168</v>
      </c>
      <c r="AE14" t="s">
        <v>168</v>
      </c>
      <c r="AF14" t="s">
        <v>168</v>
      </c>
      <c r="AG14" t="s">
        <v>168</v>
      </c>
      <c r="AH14" t="s">
        <v>168</v>
      </c>
      <c r="AJ14" t="s">
        <v>230</v>
      </c>
      <c r="AK14" s="162" t="s">
        <v>241</v>
      </c>
      <c r="AL14" s="162" t="s">
        <v>241</v>
      </c>
      <c r="AM14" s="162" t="s">
        <v>168</v>
      </c>
      <c r="AN14" s="162" t="s">
        <v>168</v>
      </c>
      <c r="AO14" s="162" t="s">
        <v>243</v>
      </c>
      <c r="AP14" s="162" t="s">
        <v>243</v>
      </c>
      <c r="AQ14" s="162" t="s">
        <v>168</v>
      </c>
      <c r="AR14" s="162" t="s">
        <v>168</v>
      </c>
      <c r="AS14" t="s">
        <v>168</v>
      </c>
      <c r="AT14" t="s">
        <v>168</v>
      </c>
      <c r="AU14" s="162" t="s">
        <v>168</v>
      </c>
      <c r="AV14" s="162" t="s">
        <v>168</v>
      </c>
      <c r="AW14" s="162" t="s">
        <v>168</v>
      </c>
      <c r="AX14" s="162" t="s">
        <v>168</v>
      </c>
      <c r="AY14" s="162" t="s">
        <v>168</v>
      </c>
      <c r="AZ14" s="162" t="s">
        <v>168</v>
      </c>
      <c r="BA14" s="162" t="s">
        <v>168</v>
      </c>
      <c r="BB14" s="162" t="s">
        <v>168</v>
      </c>
      <c r="BC14" t="s">
        <v>168</v>
      </c>
      <c r="BD14" t="s">
        <v>168</v>
      </c>
      <c r="BE14" s="162" t="s">
        <v>168</v>
      </c>
      <c r="BF14" s="162" t="s">
        <v>168</v>
      </c>
      <c r="BG14" s="162" t="s">
        <v>168</v>
      </c>
      <c r="BH14" s="162" t="s">
        <v>168</v>
      </c>
      <c r="BI14" s="162" t="s">
        <v>168</v>
      </c>
      <c r="BJ14" s="162" t="s">
        <v>168</v>
      </c>
      <c r="BK14" s="162" t="s">
        <v>168</v>
      </c>
      <c r="BL14" s="162" t="s">
        <v>168</v>
      </c>
      <c r="BM14" t="s">
        <v>168</v>
      </c>
      <c r="BN14" s="162" t="s">
        <v>124</v>
      </c>
      <c r="BO14" s="162" t="s">
        <v>391</v>
      </c>
      <c r="BP14" s="162" t="s">
        <v>391</v>
      </c>
      <c r="BQ14" s="162" t="s">
        <v>209</v>
      </c>
      <c r="BR14" s="162" t="s">
        <v>168</v>
      </c>
      <c r="BS14" s="162" t="s">
        <v>391</v>
      </c>
      <c r="BT14" s="162" t="s">
        <v>391</v>
      </c>
      <c r="BU14" s="162" t="s">
        <v>209</v>
      </c>
      <c r="BV14" s="162" t="s">
        <v>168</v>
      </c>
      <c r="BW14" t="s">
        <v>168</v>
      </c>
      <c r="BY14" s="162"/>
      <c r="BZ14" s="162"/>
      <c r="CA14" s="162"/>
      <c r="CB14" s="162"/>
      <c r="CC14" s="162"/>
      <c r="CD14" s="162"/>
      <c r="CE14" s="162"/>
      <c r="CF14" s="162"/>
      <c r="CG14" s="162"/>
      <c r="CH14" s="162"/>
      <c r="CI14" s="162"/>
      <c r="CJ14" s="162"/>
      <c r="CK14" s="162"/>
      <c r="CL14" s="162"/>
      <c r="CM14" s="162"/>
      <c r="CN14" s="162"/>
      <c r="CO14" s="162"/>
      <c r="CP14" s="162"/>
      <c r="CR14" s="162"/>
      <c r="CS14" s="162"/>
      <c r="CT14" s="162"/>
      <c r="CU14" s="162"/>
      <c r="CV14" s="162"/>
      <c r="CW14" s="162"/>
      <c r="CX14" s="162"/>
      <c r="CY14" s="162"/>
      <c r="CZ14" s="162"/>
      <c r="DA14" s="162"/>
      <c r="DC14" s="162"/>
      <c r="DD14" s="162"/>
      <c r="DE14" s="162"/>
      <c r="DF14" s="162"/>
      <c r="DG14" s="162"/>
      <c r="DH14" s="162"/>
      <c r="DI14" s="162"/>
      <c r="DJ14" s="162"/>
      <c r="DK14" s="162"/>
      <c r="DL14" s="162"/>
      <c r="DM14" s="162"/>
      <c r="DN14" s="162"/>
      <c r="DO14" s="162"/>
      <c r="DP14" s="162"/>
      <c r="DQ14" s="162"/>
      <c r="DR14" s="162"/>
      <c r="DS14" s="162"/>
      <c r="DT14" s="162"/>
      <c r="DU14" s="162"/>
      <c r="DV14" s="162"/>
      <c r="DW14" s="162"/>
      <c r="DX14" s="162"/>
      <c r="DY14" s="162"/>
      <c r="DZ14" s="162"/>
      <c r="EA14" s="162"/>
      <c r="EB14" s="162"/>
      <c r="EC14" s="162"/>
      <c r="ED14" s="162"/>
      <c r="EE14" s="162"/>
      <c r="EF14" s="162"/>
      <c r="EG14" s="162"/>
      <c r="EH14" s="162"/>
      <c r="EI14" s="162"/>
      <c r="EJ14" s="162"/>
      <c r="EK14" s="162"/>
      <c r="EL14" s="162"/>
      <c r="EM14" s="162"/>
      <c r="EN14" s="162"/>
      <c r="EO14" s="162"/>
      <c r="EP14" s="162"/>
      <c r="EQ14" s="162"/>
      <c r="ER14" s="162"/>
      <c r="ES14" s="162"/>
      <c r="ET14" s="162"/>
      <c r="EU14" s="162"/>
      <c r="EV14" s="162"/>
      <c r="EW14" s="162"/>
      <c r="EX14" s="162"/>
      <c r="EY14" s="162"/>
      <c r="EZ14" s="162"/>
      <c r="FA14" s="162"/>
      <c r="FB14" s="162"/>
      <c r="FC14" s="162"/>
      <c r="FD14" s="162" t="s">
        <v>168</v>
      </c>
      <c r="FE14" s="162" t="s">
        <v>168</v>
      </c>
      <c r="FF14" s="162" t="s">
        <v>168</v>
      </c>
      <c r="FG14" s="162" t="s">
        <v>168</v>
      </c>
      <c r="FH14" s="162" t="s">
        <v>168</v>
      </c>
      <c r="FI14" s="162"/>
      <c r="FJ14" s="162" t="s">
        <v>472</v>
      </c>
      <c r="FK14" s="162" t="s">
        <v>168</v>
      </c>
      <c r="FL14" s="162" t="s">
        <v>468</v>
      </c>
      <c r="FM14" s="162" t="s">
        <v>468</v>
      </c>
      <c r="FN14" s="162" t="s">
        <v>168</v>
      </c>
      <c r="FO14" s="162" t="s">
        <v>168</v>
      </c>
      <c r="FP14" s="162" t="s">
        <v>168</v>
      </c>
      <c r="FQ14" s="162" t="s">
        <v>168</v>
      </c>
      <c r="FR14" s="162" t="s">
        <v>168</v>
      </c>
      <c r="FS14" s="162"/>
      <c r="FT14" s="162" t="s">
        <v>317</v>
      </c>
      <c r="FU14" s="162" t="s">
        <v>168</v>
      </c>
      <c r="FV14" s="162" t="s">
        <v>168</v>
      </c>
      <c r="FW14" s="162" t="s">
        <v>324</v>
      </c>
      <c r="FX14" s="162" t="s">
        <v>168</v>
      </c>
      <c r="FY14" s="162" t="s">
        <v>168</v>
      </c>
      <c r="FZ14" s="162" t="s">
        <v>168</v>
      </c>
      <c r="GA14" s="162" t="s">
        <v>168</v>
      </c>
      <c r="GB14" s="162" t="s">
        <v>168</v>
      </c>
      <c r="GC14" s="162" t="s">
        <v>168</v>
      </c>
      <c r="GD14" s="162" t="s">
        <v>373</v>
      </c>
      <c r="GE14" s="162" t="s">
        <v>168</v>
      </c>
      <c r="GF14" s="162" t="s">
        <v>168</v>
      </c>
      <c r="GG14" s="162" t="s">
        <v>374</v>
      </c>
      <c r="GH14" s="162" t="s">
        <v>168</v>
      </c>
      <c r="GI14" s="162" t="s">
        <v>168</v>
      </c>
      <c r="GJ14" s="162" t="s">
        <v>168</v>
      </c>
      <c r="GK14" s="162" t="s">
        <v>168</v>
      </c>
      <c r="GL14" s="162" t="s">
        <v>168</v>
      </c>
      <c r="GM14" s="162" t="s">
        <v>168</v>
      </c>
      <c r="GN14" s="162" t="s">
        <v>168</v>
      </c>
      <c r="GO14" s="162" t="s">
        <v>168</v>
      </c>
      <c r="GP14" s="162" t="s">
        <v>168</v>
      </c>
      <c r="GQ14" s="162" t="s">
        <v>168</v>
      </c>
      <c r="GR14" s="162" t="s">
        <v>168</v>
      </c>
      <c r="GS14" s="162" t="s">
        <v>168</v>
      </c>
      <c r="GT14" s="162" t="s">
        <v>168</v>
      </c>
      <c r="GU14" s="162" t="s">
        <v>168</v>
      </c>
      <c r="GV14" s="162" t="s">
        <v>168</v>
      </c>
      <c r="GW14" s="162" t="s">
        <v>168</v>
      </c>
      <c r="GX14" s="162" t="s">
        <v>168</v>
      </c>
      <c r="GY14" s="162" t="s">
        <v>168</v>
      </c>
      <c r="GZ14" s="162" t="s">
        <v>168</v>
      </c>
      <c r="HA14" s="162" t="s">
        <v>168</v>
      </c>
      <c r="HB14" s="162" t="s">
        <v>168</v>
      </c>
      <c r="HC14" s="162" t="s">
        <v>168</v>
      </c>
      <c r="HD14" s="162" t="s">
        <v>168</v>
      </c>
      <c r="HE14" s="162" t="s">
        <v>168</v>
      </c>
      <c r="HF14" s="162"/>
      <c r="HG14" s="162" t="s">
        <v>168</v>
      </c>
      <c r="HH14" s="162"/>
    </row>
    <row r="15" spans="1:225" x14ac:dyDescent="0.2">
      <c r="A15" s="89">
        <v>13</v>
      </c>
      <c r="B15" s="172">
        <f t="shared" ref="B15:B22" si="8">VLOOKUP(A15,種目CD,($E$1-1)*10+2,FALSE)</f>
        <v>0</v>
      </c>
      <c r="D15" s="54">
        <f t="shared" si="7"/>
        <v>0</v>
      </c>
      <c r="E15" s="76">
        <f t="shared" si="1"/>
        <v>0</v>
      </c>
      <c r="F15" s="162"/>
      <c r="G15">
        <f t="shared" si="2"/>
        <v>15</v>
      </c>
      <c r="H15">
        <f t="shared" si="3"/>
        <v>13</v>
      </c>
      <c r="I15" s="54">
        <f t="shared" si="4"/>
        <v>0</v>
      </c>
      <c r="J15" s="76">
        <f t="shared" si="5"/>
        <v>0</v>
      </c>
      <c r="K15" s="70"/>
      <c r="L15" s="160" t="s">
        <v>442</v>
      </c>
      <c r="M15" s="78">
        <v>13</v>
      </c>
      <c r="N15" s="162"/>
      <c r="O15">
        <v>13</v>
      </c>
      <c r="P15" t="s">
        <v>168</v>
      </c>
      <c r="Q15" t="s">
        <v>168</v>
      </c>
      <c r="R15" t="s">
        <v>168</v>
      </c>
      <c r="S15" t="s">
        <v>168</v>
      </c>
      <c r="T15" t="s">
        <v>168</v>
      </c>
      <c r="U15" t="s">
        <v>168</v>
      </c>
      <c r="V15" t="s">
        <v>168</v>
      </c>
      <c r="W15" t="s">
        <v>168</v>
      </c>
      <c r="X15" t="s">
        <v>168</v>
      </c>
      <c r="Z15" t="s">
        <v>168</v>
      </c>
      <c r="AA15" t="s">
        <v>168</v>
      </c>
      <c r="AB15" t="s">
        <v>168</v>
      </c>
      <c r="AC15" t="s">
        <v>168</v>
      </c>
      <c r="AD15" t="s">
        <v>168</v>
      </c>
      <c r="AE15" t="s">
        <v>168</v>
      </c>
      <c r="AF15" t="s">
        <v>168</v>
      </c>
      <c r="AG15" t="s">
        <v>168</v>
      </c>
      <c r="AH15" t="s">
        <v>168</v>
      </c>
      <c r="AJ15" t="s">
        <v>168</v>
      </c>
      <c r="AK15" s="162" t="s">
        <v>168</v>
      </c>
      <c r="AL15" s="162" t="s">
        <v>168</v>
      </c>
      <c r="AM15" s="162" t="s">
        <v>168</v>
      </c>
      <c r="AN15" s="162" t="s">
        <v>168</v>
      </c>
      <c r="AO15" s="162" t="s">
        <v>168</v>
      </c>
      <c r="AP15" s="162" t="s">
        <v>168</v>
      </c>
      <c r="AQ15" s="162" t="s">
        <v>168</v>
      </c>
      <c r="AR15" t="s">
        <v>168</v>
      </c>
      <c r="AS15" t="s">
        <v>168</v>
      </c>
      <c r="AT15" t="s">
        <v>168</v>
      </c>
      <c r="AU15" s="162" t="s">
        <v>168</v>
      </c>
      <c r="AV15" s="162" t="s">
        <v>168</v>
      </c>
      <c r="AW15" s="162" t="s">
        <v>168</v>
      </c>
      <c r="AX15" s="162" t="s">
        <v>168</v>
      </c>
      <c r="AY15" s="162" t="s">
        <v>168</v>
      </c>
      <c r="AZ15" s="162" t="s">
        <v>168</v>
      </c>
      <c r="BA15" s="162" t="s">
        <v>168</v>
      </c>
      <c r="BB15" s="162" t="s">
        <v>168</v>
      </c>
      <c r="BC15" t="s">
        <v>168</v>
      </c>
      <c r="BD15" t="s">
        <v>168</v>
      </c>
      <c r="BE15" s="162" t="s">
        <v>168</v>
      </c>
      <c r="BF15" s="162" t="s">
        <v>168</v>
      </c>
      <c r="BG15" s="162" t="s">
        <v>168</v>
      </c>
      <c r="BH15" s="162" t="s">
        <v>168</v>
      </c>
      <c r="BI15" s="162" t="s">
        <v>168</v>
      </c>
      <c r="BJ15" s="162" t="s">
        <v>168</v>
      </c>
      <c r="BK15" s="162" t="s">
        <v>168</v>
      </c>
      <c r="BL15" t="s">
        <v>168</v>
      </c>
      <c r="BM15" t="s">
        <v>168</v>
      </c>
      <c r="BN15" s="162" t="s">
        <v>125</v>
      </c>
      <c r="BO15" s="162" t="s">
        <v>306</v>
      </c>
      <c r="BP15" s="162" t="s">
        <v>306</v>
      </c>
      <c r="BQ15" s="162" t="s">
        <v>392</v>
      </c>
      <c r="BR15" s="162" t="s">
        <v>168</v>
      </c>
      <c r="BS15" s="162" t="s">
        <v>306</v>
      </c>
      <c r="BT15" s="162" t="s">
        <v>306</v>
      </c>
      <c r="BU15" s="162" t="s">
        <v>168</v>
      </c>
      <c r="BV15" s="162" t="s">
        <v>168</v>
      </c>
      <c r="BW15" t="s">
        <v>168</v>
      </c>
      <c r="BY15" s="162"/>
      <c r="BZ15" s="162"/>
      <c r="CA15" s="162"/>
      <c r="CB15" s="162"/>
      <c r="CC15" s="162"/>
      <c r="CD15" s="162"/>
      <c r="CE15" s="162"/>
      <c r="CF15" s="162"/>
      <c r="CG15" s="162"/>
      <c r="CH15" s="162"/>
      <c r="CI15" s="162"/>
      <c r="CJ15" s="162"/>
      <c r="CK15" s="162"/>
      <c r="CL15" s="162"/>
      <c r="CM15" s="162"/>
      <c r="CN15" s="162"/>
      <c r="CO15" s="162"/>
      <c r="CP15" s="162"/>
      <c r="CR15" s="162"/>
      <c r="CS15" s="162"/>
      <c r="CT15" s="162"/>
      <c r="CU15" s="162"/>
      <c r="CV15" s="162"/>
      <c r="CW15" s="162"/>
      <c r="CX15" s="162"/>
      <c r="CY15" s="162"/>
      <c r="CZ15" s="162"/>
      <c r="DA15" s="162"/>
      <c r="DC15" s="162"/>
      <c r="DD15" s="162"/>
      <c r="DE15" s="162"/>
      <c r="DF15" s="162"/>
      <c r="DG15" s="162"/>
      <c r="DH15" s="162"/>
      <c r="DI15" s="162"/>
      <c r="DJ15" s="162"/>
      <c r="DK15" s="162"/>
      <c r="DL15" s="162"/>
      <c r="DM15" s="162"/>
      <c r="DN15" s="162"/>
      <c r="DO15" s="162"/>
      <c r="DP15" s="162"/>
      <c r="DQ15" s="162"/>
      <c r="DR15" s="162"/>
      <c r="DS15" s="162"/>
      <c r="DT15" s="162"/>
      <c r="DU15" s="162"/>
      <c r="DV15" s="162"/>
      <c r="DW15" s="162"/>
      <c r="DX15" s="162"/>
      <c r="DY15" s="162"/>
      <c r="DZ15" s="162"/>
      <c r="EA15" s="162"/>
      <c r="EB15" s="162"/>
      <c r="EC15" s="162"/>
      <c r="ED15" s="162"/>
      <c r="EE15" s="162"/>
      <c r="EF15" s="162"/>
      <c r="EG15" s="162"/>
      <c r="EH15" s="162"/>
      <c r="EI15" s="162"/>
      <c r="EJ15" s="162"/>
      <c r="EK15" s="162"/>
      <c r="EL15" s="162"/>
      <c r="EM15" s="162"/>
      <c r="EN15" s="162"/>
      <c r="EO15" s="162"/>
      <c r="EP15" s="162"/>
      <c r="EQ15" s="162"/>
      <c r="ER15" s="162"/>
      <c r="ES15" s="162"/>
      <c r="ET15" s="162"/>
      <c r="EU15" s="162"/>
      <c r="EV15" s="162"/>
      <c r="EW15" s="162"/>
      <c r="EX15" s="162"/>
      <c r="EY15" s="162"/>
      <c r="EZ15" s="162"/>
      <c r="FA15" s="162"/>
      <c r="FB15" s="162"/>
      <c r="FC15" s="162"/>
      <c r="FD15" s="162" t="s">
        <v>168</v>
      </c>
      <c r="FE15" s="162" t="s">
        <v>168</v>
      </c>
      <c r="FF15" s="162" t="s">
        <v>168</v>
      </c>
      <c r="FG15" s="162" t="s">
        <v>168</v>
      </c>
      <c r="FH15" s="162" t="s">
        <v>168</v>
      </c>
      <c r="FI15" s="162"/>
      <c r="FJ15" s="162" t="s">
        <v>440</v>
      </c>
      <c r="FK15" s="162" t="s">
        <v>168</v>
      </c>
      <c r="FL15" s="162" t="s">
        <v>469</v>
      </c>
      <c r="FM15" s="162" t="s">
        <v>469</v>
      </c>
      <c r="FN15" s="162" t="s">
        <v>168</v>
      </c>
      <c r="FO15" s="162" t="s">
        <v>168</v>
      </c>
      <c r="FP15" s="162" t="s">
        <v>168</v>
      </c>
      <c r="FQ15" s="162" t="s">
        <v>168</v>
      </c>
      <c r="FR15" s="162" t="s">
        <v>168</v>
      </c>
      <c r="FS15" s="162"/>
      <c r="FT15" s="162" t="s">
        <v>318</v>
      </c>
      <c r="FU15" s="162" t="s">
        <v>168</v>
      </c>
      <c r="FV15" s="162" t="s">
        <v>168</v>
      </c>
      <c r="FW15" s="162" t="s">
        <v>289</v>
      </c>
      <c r="FX15" s="162" t="s">
        <v>168</v>
      </c>
      <c r="FY15" s="162" t="s">
        <v>168</v>
      </c>
      <c r="FZ15" s="162" t="s">
        <v>168</v>
      </c>
      <c r="GA15" s="162" t="s">
        <v>289</v>
      </c>
      <c r="GB15" s="162" t="s">
        <v>168</v>
      </c>
      <c r="GC15" s="162" t="s">
        <v>168</v>
      </c>
      <c r="GD15" s="162" t="s">
        <v>267</v>
      </c>
      <c r="GE15" s="162" t="s">
        <v>168</v>
      </c>
      <c r="GF15" s="162" t="s">
        <v>168</v>
      </c>
      <c r="GG15" s="162" t="s">
        <v>168</v>
      </c>
      <c r="GH15" s="162" t="s">
        <v>276</v>
      </c>
      <c r="GI15" s="162" t="s">
        <v>168</v>
      </c>
      <c r="GJ15" s="162" t="s">
        <v>168</v>
      </c>
      <c r="GK15" s="162" t="s">
        <v>168</v>
      </c>
      <c r="GL15" s="162" t="s">
        <v>276</v>
      </c>
      <c r="GM15" s="162" t="s">
        <v>168</v>
      </c>
      <c r="GN15" s="162" t="s">
        <v>168</v>
      </c>
      <c r="GO15" s="162" t="s">
        <v>168</v>
      </c>
      <c r="GP15" s="162" t="s">
        <v>168</v>
      </c>
      <c r="GQ15" s="162" t="s">
        <v>168</v>
      </c>
      <c r="GR15" s="162" t="s">
        <v>168</v>
      </c>
      <c r="GS15" s="162" t="s">
        <v>168</v>
      </c>
      <c r="GT15" s="162" t="s">
        <v>168</v>
      </c>
      <c r="GU15" s="162" t="s">
        <v>168</v>
      </c>
      <c r="GV15" s="162" t="s">
        <v>168</v>
      </c>
      <c r="GW15" s="162" t="s">
        <v>168</v>
      </c>
      <c r="GX15" s="162" t="s">
        <v>168</v>
      </c>
      <c r="GY15" s="162" t="s">
        <v>168</v>
      </c>
      <c r="GZ15" s="162" t="s">
        <v>168</v>
      </c>
      <c r="HA15" s="162" t="s">
        <v>168</v>
      </c>
      <c r="HB15" s="162" t="s">
        <v>168</v>
      </c>
      <c r="HC15" s="162" t="s">
        <v>168</v>
      </c>
      <c r="HD15" s="162" t="s">
        <v>168</v>
      </c>
      <c r="HE15" s="162" t="s">
        <v>168</v>
      </c>
      <c r="HF15" s="162"/>
      <c r="HG15" s="162" t="s">
        <v>168</v>
      </c>
      <c r="HH15" s="162"/>
    </row>
    <row r="16" spans="1:225" x14ac:dyDescent="0.2">
      <c r="A16" s="89">
        <v>14</v>
      </c>
      <c r="B16" s="172">
        <f t="shared" si="8"/>
        <v>0</v>
      </c>
      <c r="D16" s="54">
        <f t="shared" si="7"/>
        <v>0</v>
      </c>
      <c r="E16" s="76">
        <f t="shared" si="1"/>
        <v>0</v>
      </c>
      <c r="F16" s="162"/>
      <c r="G16">
        <f>IF(I16="","",ROW())</f>
        <v>16</v>
      </c>
      <c r="H16">
        <f t="shared" si="3"/>
        <v>14</v>
      </c>
      <c r="I16" s="54">
        <f t="shared" si="4"/>
        <v>0</v>
      </c>
      <c r="J16" s="76">
        <f t="shared" si="5"/>
        <v>0</v>
      </c>
      <c r="L16" s="160" t="s">
        <v>445</v>
      </c>
      <c r="M16" s="78">
        <v>14</v>
      </c>
      <c r="O16">
        <v>14</v>
      </c>
      <c r="P16" t="s">
        <v>168</v>
      </c>
      <c r="Q16" t="s">
        <v>168</v>
      </c>
      <c r="R16" t="s">
        <v>168</v>
      </c>
      <c r="S16" t="s">
        <v>168</v>
      </c>
      <c r="T16" t="s">
        <v>168</v>
      </c>
      <c r="U16" t="s">
        <v>168</v>
      </c>
      <c r="V16" t="s">
        <v>168</v>
      </c>
      <c r="W16" t="s">
        <v>168</v>
      </c>
      <c r="X16" t="s">
        <v>168</v>
      </c>
      <c r="Z16" t="s">
        <v>168</v>
      </c>
      <c r="AA16" t="s">
        <v>168</v>
      </c>
      <c r="AB16" t="s">
        <v>168</v>
      </c>
      <c r="AC16" t="s">
        <v>168</v>
      </c>
      <c r="AD16" t="s">
        <v>168</v>
      </c>
      <c r="AE16" t="s">
        <v>168</v>
      </c>
      <c r="AF16" t="s">
        <v>168</v>
      </c>
      <c r="AG16" t="s">
        <v>168</v>
      </c>
      <c r="AH16" t="s">
        <v>168</v>
      </c>
      <c r="AJ16" t="s">
        <v>168</v>
      </c>
      <c r="AK16" t="s">
        <v>168</v>
      </c>
      <c r="AL16" t="s">
        <v>168</v>
      </c>
      <c r="AM16" t="s">
        <v>168</v>
      </c>
      <c r="AN16" t="s">
        <v>168</v>
      </c>
      <c r="AO16" t="s">
        <v>168</v>
      </c>
      <c r="AP16" t="s">
        <v>168</v>
      </c>
      <c r="AQ16" t="s">
        <v>168</v>
      </c>
      <c r="AR16" t="s">
        <v>168</v>
      </c>
      <c r="AS16" t="s">
        <v>168</v>
      </c>
      <c r="AT16" t="s">
        <v>168</v>
      </c>
      <c r="AU16" t="s">
        <v>168</v>
      </c>
      <c r="AV16" t="s">
        <v>168</v>
      </c>
      <c r="AW16" t="s">
        <v>168</v>
      </c>
      <c r="AX16" t="s">
        <v>168</v>
      </c>
      <c r="AY16" t="s">
        <v>168</v>
      </c>
      <c r="AZ16" t="s">
        <v>168</v>
      </c>
      <c r="BA16" t="s">
        <v>168</v>
      </c>
      <c r="BB16" t="s">
        <v>168</v>
      </c>
      <c r="BC16" t="s">
        <v>168</v>
      </c>
      <c r="BD16" t="s">
        <v>168</v>
      </c>
      <c r="BE16" t="s">
        <v>168</v>
      </c>
      <c r="BF16" t="s">
        <v>168</v>
      </c>
      <c r="BG16" t="s">
        <v>168</v>
      </c>
      <c r="BH16" t="s">
        <v>168</v>
      </c>
      <c r="BI16" t="s">
        <v>168</v>
      </c>
      <c r="BJ16" t="s">
        <v>168</v>
      </c>
      <c r="BK16" t="s">
        <v>168</v>
      </c>
      <c r="BL16" t="s">
        <v>168</v>
      </c>
      <c r="BM16" t="s">
        <v>168</v>
      </c>
      <c r="BN16" s="162" t="s">
        <v>126</v>
      </c>
      <c r="BO16" s="162" t="s">
        <v>195</v>
      </c>
      <c r="BP16" s="162" t="s">
        <v>195</v>
      </c>
      <c r="BQ16" s="162" t="s">
        <v>399</v>
      </c>
      <c r="BR16" s="162" t="s">
        <v>168</v>
      </c>
      <c r="BS16" s="162" t="s">
        <v>195</v>
      </c>
      <c r="BT16" s="162" t="s">
        <v>195</v>
      </c>
      <c r="BU16" s="162" t="s">
        <v>399</v>
      </c>
      <c r="BV16" t="s">
        <v>168</v>
      </c>
      <c r="BW16" t="s">
        <v>168</v>
      </c>
      <c r="BY16" s="162"/>
      <c r="BZ16" s="162"/>
      <c r="CA16" s="162"/>
      <c r="CB16" s="162"/>
      <c r="CC16" s="162"/>
      <c r="CD16" s="162"/>
      <c r="CE16" s="162"/>
      <c r="CF16" s="162"/>
      <c r="CG16" s="162"/>
      <c r="CH16" s="162"/>
      <c r="CI16" s="162"/>
      <c r="CJ16" s="162"/>
      <c r="CK16" s="162"/>
      <c r="CL16" s="162"/>
      <c r="CM16" s="162"/>
      <c r="CN16" s="162"/>
      <c r="CO16" s="162"/>
      <c r="CP16" s="162"/>
      <c r="CR16" s="162"/>
      <c r="CS16" s="162"/>
      <c r="CT16" s="162"/>
      <c r="CU16" s="162"/>
      <c r="CV16" s="162"/>
      <c r="CW16" s="162"/>
      <c r="CX16" s="162"/>
      <c r="CY16" s="162"/>
      <c r="CZ16" s="162"/>
      <c r="DA16" s="162"/>
      <c r="DC16" s="162"/>
      <c r="DD16" s="162"/>
      <c r="DE16" s="162"/>
      <c r="DF16" s="162"/>
      <c r="DG16" s="162"/>
      <c r="DH16" s="162"/>
      <c r="DI16" s="162"/>
      <c r="DJ16" s="162"/>
      <c r="DK16" s="162"/>
      <c r="DL16" s="69"/>
      <c r="DM16" s="162"/>
      <c r="DN16" s="162"/>
      <c r="DO16" s="162"/>
      <c r="DP16" s="162"/>
      <c r="DQ16" s="162"/>
      <c r="DR16" s="162"/>
      <c r="DS16" s="162"/>
      <c r="DT16" s="162"/>
      <c r="DU16" s="162"/>
      <c r="DV16" s="162"/>
      <c r="DW16" s="162"/>
      <c r="DX16" s="162"/>
      <c r="DY16" s="162"/>
      <c r="DZ16" s="162"/>
      <c r="EA16" s="162"/>
      <c r="EB16" s="162"/>
      <c r="EC16" s="162"/>
      <c r="ED16" s="162"/>
      <c r="EE16" s="162"/>
      <c r="EF16" s="162"/>
      <c r="EG16" s="162"/>
      <c r="EH16" s="162"/>
      <c r="EI16" s="162"/>
      <c r="EJ16" s="162"/>
      <c r="EK16" s="162"/>
      <c r="EL16" s="162"/>
      <c r="EM16" s="162"/>
      <c r="EN16" s="162"/>
      <c r="EO16" s="162"/>
      <c r="EP16" s="162"/>
      <c r="EQ16" s="162"/>
      <c r="ER16" s="162"/>
      <c r="ES16" s="162"/>
      <c r="ET16" s="162"/>
      <c r="EU16" s="162"/>
      <c r="EV16" s="162"/>
      <c r="EW16" s="162"/>
      <c r="EX16" s="162"/>
      <c r="EY16" s="162"/>
      <c r="EZ16" s="162"/>
      <c r="FA16" s="162"/>
      <c r="FB16" s="162"/>
      <c r="FC16" s="162"/>
      <c r="FD16" s="162" t="s">
        <v>168</v>
      </c>
      <c r="FE16" s="162" t="s">
        <v>168</v>
      </c>
      <c r="FF16" s="162" t="s">
        <v>168</v>
      </c>
      <c r="FG16" s="162" t="s">
        <v>168</v>
      </c>
      <c r="FH16" s="162" t="s">
        <v>168</v>
      </c>
      <c r="FI16" s="162"/>
      <c r="FJ16" s="162" t="s">
        <v>441</v>
      </c>
      <c r="FK16" s="162" t="s">
        <v>168</v>
      </c>
      <c r="FL16" s="162" t="s">
        <v>470</v>
      </c>
      <c r="FM16" s="162" t="s">
        <v>168</v>
      </c>
      <c r="FN16" s="162" t="s">
        <v>168</v>
      </c>
      <c r="FO16" s="162" t="s">
        <v>168</v>
      </c>
      <c r="FP16" s="162" t="s">
        <v>168</v>
      </c>
      <c r="FQ16" s="162" t="s">
        <v>168</v>
      </c>
      <c r="FR16" s="162" t="s">
        <v>168</v>
      </c>
      <c r="FS16" s="162"/>
      <c r="FT16" s="162" t="s">
        <v>319</v>
      </c>
      <c r="FU16" s="162" t="s">
        <v>168</v>
      </c>
      <c r="FV16" s="162" t="s">
        <v>168</v>
      </c>
      <c r="FW16" s="162" t="s">
        <v>209</v>
      </c>
      <c r="FX16" s="162" t="s">
        <v>168</v>
      </c>
      <c r="FY16" s="162" t="s">
        <v>168</v>
      </c>
      <c r="FZ16" s="162" t="s">
        <v>168</v>
      </c>
      <c r="GA16" s="162" t="s">
        <v>209</v>
      </c>
      <c r="GB16" s="162" t="s">
        <v>168</v>
      </c>
      <c r="GC16" s="162" t="s">
        <v>168</v>
      </c>
      <c r="GD16" s="162" t="s">
        <v>333</v>
      </c>
      <c r="GE16" s="162" t="s">
        <v>168</v>
      </c>
      <c r="GF16" s="162" t="s">
        <v>168</v>
      </c>
      <c r="GG16" s="162" t="s">
        <v>168</v>
      </c>
      <c r="GH16" s="162" t="s">
        <v>168</v>
      </c>
      <c r="GI16" s="162" t="s">
        <v>168</v>
      </c>
      <c r="GJ16" s="162" t="s">
        <v>168</v>
      </c>
      <c r="GK16" s="162" t="s">
        <v>280</v>
      </c>
      <c r="GL16" s="162" t="s">
        <v>168</v>
      </c>
      <c r="GM16" s="162" t="s">
        <v>168</v>
      </c>
      <c r="GN16" s="162" t="s">
        <v>168</v>
      </c>
      <c r="GO16" s="162" t="s">
        <v>168</v>
      </c>
      <c r="GP16" s="162" t="s">
        <v>168</v>
      </c>
      <c r="GQ16" s="162" t="s">
        <v>168</v>
      </c>
      <c r="GR16" s="162" t="s">
        <v>168</v>
      </c>
      <c r="GS16" s="162" t="s">
        <v>168</v>
      </c>
      <c r="GT16" s="162" t="s">
        <v>168</v>
      </c>
      <c r="GU16" s="162" t="s">
        <v>168</v>
      </c>
      <c r="GV16" s="162" t="s">
        <v>168</v>
      </c>
      <c r="GW16" s="162" t="s">
        <v>168</v>
      </c>
      <c r="GX16" s="162" t="s">
        <v>168</v>
      </c>
      <c r="GY16" s="162" t="s">
        <v>168</v>
      </c>
      <c r="GZ16" s="162" t="s">
        <v>168</v>
      </c>
      <c r="HA16" s="162" t="s">
        <v>168</v>
      </c>
      <c r="HB16" s="162" t="s">
        <v>168</v>
      </c>
      <c r="HC16" s="162" t="s">
        <v>168</v>
      </c>
      <c r="HD16" s="162" t="s">
        <v>168</v>
      </c>
      <c r="HE16" s="162" t="s">
        <v>168</v>
      </c>
      <c r="HF16" s="162"/>
      <c r="HG16" s="162" t="s">
        <v>168</v>
      </c>
      <c r="HH16" s="162"/>
    </row>
    <row r="17" spans="1:225" x14ac:dyDescent="0.2">
      <c r="A17" s="89">
        <v>15</v>
      </c>
      <c r="B17" s="172">
        <f t="shared" si="8"/>
        <v>0</v>
      </c>
      <c r="D17" s="54">
        <f t="shared" si="7"/>
        <v>0</v>
      </c>
      <c r="E17" s="76">
        <f t="shared" si="1"/>
        <v>0</v>
      </c>
      <c r="F17" s="162"/>
      <c r="G17">
        <f t="shared" si="2"/>
        <v>17</v>
      </c>
      <c r="H17">
        <f t="shared" si="3"/>
        <v>15</v>
      </c>
      <c r="I17" s="54">
        <f t="shared" si="4"/>
        <v>0</v>
      </c>
      <c r="J17" s="76">
        <f t="shared" si="5"/>
        <v>0</v>
      </c>
      <c r="L17" s="160" t="s">
        <v>446</v>
      </c>
      <c r="M17" s="78">
        <v>15</v>
      </c>
      <c r="O17">
        <v>15</v>
      </c>
      <c r="P17" t="s">
        <v>168</v>
      </c>
      <c r="Q17" t="s">
        <v>168</v>
      </c>
      <c r="R17" t="s">
        <v>168</v>
      </c>
      <c r="S17" t="s">
        <v>168</v>
      </c>
      <c r="T17" t="s">
        <v>168</v>
      </c>
      <c r="U17" t="s">
        <v>168</v>
      </c>
      <c r="V17" t="s">
        <v>168</v>
      </c>
      <c r="W17" t="s">
        <v>168</v>
      </c>
      <c r="X17" t="s">
        <v>168</v>
      </c>
      <c r="Z17" t="s">
        <v>168</v>
      </c>
      <c r="AA17" t="s">
        <v>168</v>
      </c>
      <c r="AB17" t="s">
        <v>168</v>
      </c>
      <c r="AC17" t="s">
        <v>168</v>
      </c>
      <c r="AD17" t="s">
        <v>168</v>
      </c>
      <c r="AE17" t="s">
        <v>168</v>
      </c>
      <c r="AG17" t="s">
        <v>168</v>
      </c>
      <c r="AH17" t="s">
        <v>168</v>
      </c>
      <c r="AJ17" t="s">
        <v>168</v>
      </c>
      <c r="AK17" t="s">
        <v>168</v>
      </c>
      <c r="AL17" t="s">
        <v>168</v>
      </c>
      <c r="AM17" t="s">
        <v>168</v>
      </c>
      <c r="AN17" t="s">
        <v>168</v>
      </c>
      <c r="AO17" t="s">
        <v>168</v>
      </c>
      <c r="AP17" t="s">
        <v>168</v>
      </c>
      <c r="AQ17" t="s">
        <v>168</v>
      </c>
      <c r="AR17" t="s">
        <v>168</v>
      </c>
      <c r="AS17" t="s">
        <v>168</v>
      </c>
      <c r="AT17" t="s">
        <v>168</v>
      </c>
      <c r="AU17" t="s">
        <v>168</v>
      </c>
      <c r="AV17" t="s">
        <v>168</v>
      </c>
      <c r="AW17" t="s">
        <v>168</v>
      </c>
      <c r="AX17" t="s">
        <v>168</v>
      </c>
      <c r="AY17" t="s">
        <v>168</v>
      </c>
      <c r="AZ17" t="s">
        <v>168</v>
      </c>
      <c r="BA17" t="s">
        <v>168</v>
      </c>
      <c r="BB17" t="s">
        <v>168</v>
      </c>
      <c r="BC17" t="s">
        <v>168</v>
      </c>
      <c r="BD17" t="s">
        <v>168</v>
      </c>
      <c r="BE17" t="s">
        <v>168</v>
      </c>
      <c r="BF17" t="s">
        <v>168</v>
      </c>
      <c r="BG17" t="s">
        <v>168</v>
      </c>
      <c r="BH17" t="s">
        <v>168</v>
      </c>
      <c r="BI17" t="s">
        <v>168</v>
      </c>
      <c r="BJ17" t="s">
        <v>168</v>
      </c>
      <c r="BK17" t="s">
        <v>168</v>
      </c>
      <c r="BL17" t="s">
        <v>168</v>
      </c>
      <c r="BM17" t="s">
        <v>168</v>
      </c>
      <c r="BN17" t="s">
        <v>127</v>
      </c>
      <c r="BO17" s="162" t="s">
        <v>394</v>
      </c>
      <c r="BP17" s="162" t="s">
        <v>394</v>
      </c>
      <c r="BQ17" s="162" t="s">
        <v>168</v>
      </c>
      <c r="BR17" s="162" t="s">
        <v>168</v>
      </c>
      <c r="BS17" s="162" t="s">
        <v>394</v>
      </c>
      <c r="BT17" s="162" t="s">
        <v>394</v>
      </c>
      <c r="BU17" s="162" t="s">
        <v>168</v>
      </c>
      <c r="BV17" t="s">
        <v>168</v>
      </c>
      <c r="BW17" t="s">
        <v>168</v>
      </c>
      <c r="BY17" s="162"/>
      <c r="BZ17" s="162"/>
      <c r="CA17" s="162"/>
      <c r="CB17" s="162"/>
      <c r="CC17" s="162"/>
      <c r="CD17" s="162"/>
      <c r="CE17" s="162"/>
      <c r="CF17" s="162"/>
      <c r="CG17" s="162"/>
      <c r="CH17" s="162"/>
      <c r="CI17" s="162"/>
      <c r="CJ17" s="162"/>
      <c r="CK17" s="162"/>
      <c r="CL17" s="162"/>
      <c r="CM17" s="162"/>
      <c r="CN17" s="162"/>
      <c r="CO17" s="162"/>
      <c r="CP17" s="162"/>
      <c r="CR17" s="162"/>
      <c r="CS17" s="162"/>
      <c r="CT17" s="162"/>
      <c r="CU17" s="162"/>
      <c r="CV17" s="162"/>
      <c r="CW17" s="162"/>
      <c r="CX17" s="162"/>
      <c r="CY17" s="162"/>
      <c r="CZ17" s="162"/>
      <c r="DA17" s="162"/>
      <c r="DC17" s="162"/>
      <c r="DD17" s="162"/>
      <c r="DE17" s="162"/>
      <c r="DF17" s="162"/>
      <c r="DG17" s="162"/>
      <c r="DH17" s="162"/>
      <c r="DI17" s="162"/>
      <c r="DJ17" s="162"/>
      <c r="DK17" s="162"/>
      <c r="DL17" s="70"/>
      <c r="DM17" s="162"/>
      <c r="DN17" s="162"/>
      <c r="DO17" s="162"/>
      <c r="DP17" s="162"/>
      <c r="DQ17" s="162"/>
      <c r="DR17" s="162"/>
      <c r="DS17" s="162"/>
      <c r="DT17" s="162"/>
      <c r="DU17" s="162"/>
      <c r="DV17" s="162"/>
      <c r="DW17" s="162"/>
      <c r="DX17" s="162"/>
      <c r="DY17" s="162"/>
      <c r="DZ17" s="162"/>
      <c r="EA17" s="162"/>
      <c r="EB17" s="162"/>
      <c r="EC17" s="162"/>
      <c r="ED17" s="162"/>
      <c r="EE17" s="162"/>
      <c r="EF17" s="162"/>
      <c r="EG17" s="162"/>
      <c r="EH17" s="162"/>
      <c r="EI17" s="162"/>
      <c r="EJ17" s="162"/>
      <c r="EK17" s="162"/>
      <c r="EL17" s="162"/>
      <c r="EM17" s="162"/>
      <c r="EN17" s="162"/>
      <c r="EO17" s="162"/>
      <c r="EP17" s="162"/>
      <c r="EQ17" s="162"/>
      <c r="ER17" s="162"/>
      <c r="ES17" s="162"/>
      <c r="ET17" s="162"/>
      <c r="EU17" s="162"/>
      <c r="EV17" s="162"/>
      <c r="EW17" s="162"/>
      <c r="EX17" s="162"/>
      <c r="EY17" s="162"/>
      <c r="EZ17" s="162"/>
      <c r="FA17" s="162"/>
      <c r="FB17" s="162"/>
      <c r="FC17" s="162"/>
      <c r="FD17" s="162" t="s">
        <v>168</v>
      </c>
      <c r="FE17" s="162" t="s">
        <v>168</v>
      </c>
      <c r="FF17" s="162" t="s">
        <v>168</v>
      </c>
      <c r="FG17" s="162" t="s">
        <v>168</v>
      </c>
      <c r="FH17" s="162" t="s">
        <v>168</v>
      </c>
      <c r="FI17" s="162"/>
      <c r="FJ17" s="162" t="s">
        <v>168</v>
      </c>
      <c r="FK17" s="162" t="s">
        <v>168</v>
      </c>
      <c r="FL17" s="162" t="s">
        <v>168</v>
      </c>
      <c r="FM17" s="162" t="s">
        <v>168</v>
      </c>
      <c r="FN17" s="162" t="s">
        <v>168</v>
      </c>
      <c r="FO17" s="162" t="s">
        <v>168</v>
      </c>
      <c r="FP17" s="162" t="s">
        <v>168</v>
      </c>
      <c r="FQ17" s="162" t="s">
        <v>168</v>
      </c>
      <c r="FR17" s="162" t="s">
        <v>168</v>
      </c>
      <c r="FS17" s="162"/>
      <c r="FT17" s="162" t="s">
        <v>473</v>
      </c>
      <c r="FU17" s="162" t="s">
        <v>168</v>
      </c>
      <c r="FV17" s="162" t="s">
        <v>168</v>
      </c>
      <c r="FW17" s="162" t="s">
        <v>233</v>
      </c>
      <c r="FX17" s="162" t="s">
        <v>168</v>
      </c>
      <c r="FY17" s="162" t="s">
        <v>168</v>
      </c>
      <c r="FZ17" s="162" t="s">
        <v>168</v>
      </c>
      <c r="GA17" s="162" t="s">
        <v>168</v>
      </c>
      <c r="GB17" s="162" t="s">
        <v>168</v>
      </c>
      <c r="GC17" s="162" t="s">
        <v>168</v>
      </c>
      <c r="GD17" s="162" t="s">
        <v>334</v>
      </c>
      <c r="GE17" s="162" t="s">
        <v>168</v>
      </c>
      <c r="GF17" s="162" t="s">
        <v>168</v>
      </c>
      <c r="GG17" s="162" t="s">
        <v>341</v>
      </c>
      <c r="GH17" s="162" t="s">
        <v>168</v>
      </c>
      <c r="GI17" s="162" t="s">
        <v>168</v>
      </c>
      <c r="GJ17" s="162" t="s">
        <v>168</v>
      </c>
      <c r="GK17" s="162" t="s">
        <v>168</v>
      </c>
      <c r="GL17" s="162" t="s">
        <v>168</v>
      </c>
      <c r="GM17" s="162" t="s">
        <v>168</v>
      </c>
      <c r="GN17" s="162" t="s">
        <v>168</v>
      </c>
      <c r="GO17" s="162" t="s">
        <v>168</v>
      </c>
      <c r="GP17" s="162" t="s">
        <v>168</v>
      </c>
      <c r="GQ17" s="162" t="s">
        <v>168</v>
      </c>
      <c r="GR17" s="162" t="s">
        <v>168</v>
      </c>
      <c r="GS17" s="162" t="s">
        <v>168</v>
      </c>
      <c r="GT17" s="162" t="s">
        <v>168</v>
      </c>
      <c r="GU17" s="162" t="s">
        <v>168</v>
      </c>
      <c r="GV17" s="162" t="s">
        <v>168</v>
      </c>
      <c r="GW17" s="162" t="s">
        <v>168</v>
      </c>
      <c r="GX17" s="162" t="s">
        <v>168</v>
      </c>
      <c r="GY17" s="162" t="s">
        <v>168</v>
      </c>
      <c r="GZ17" s="162" t="s">
        <v>168</v>
      </c>
      <c r="HA17" s="162" t="s">
        <v>168</v>
      </c>
      <c r="HB17" s="162" t="s">
        <v>168</v>
      </c>
      <c r="HC17" s="162" t="s">
        <v>168</v>
      </c>
      <c r="HD17" s="162" t="s">
        <v>168</v>
      </c>
      <c r="HE17" s="162" t="s">
        <v>168</v>
      </c>
      <c r="HF17" s="162"/>
      <c r="HG17" s="162" t="s">
        <v>168</v>
      </c>
      <c r="HH17" s="162"/>
    </row>
    <row r="18" spans="1:225" x14ac:dyDescent="0.2">
      <c r="A18" s="89">
        <v>16</v>
      </c>
      <c r="B18" s="172">
        <f t="shared" si="8"/>
        <v>0</v>
      </c>
      <c r="D18" s="54">
        <f t="shared" si="7"/>
        <v>0</v>
      </c>
      <c r="E18" s="76">
        <f t="shared" si="1"/>
        <v>0</v>
      </c>
      <c r="F18" s="162"/>
      <c r="G18">
        <f t="shared" si="2"/>
        <v>18</v>
      </c>
      <c r="H18">
        <f t="shared" si="3"/>
        <v>16</v>
      </c>
      <c r="I18" s="54">
        <f t="shared" si="4"/>
        <v>0</v>
      </c>
      <c r="J18" s="76">
        <f t="shared" si="5"/>
        <v>0</v>
      </c>
      <c r="L18" s="160" t="s">
        <v>448</v>
      </c>
      <c r="M18" s="78">
        <v>16</v>
      </c>
      <c r="O18">
        <v>16</v>
      </c>
      <c r="P18" t="s">
        <v>168</v>
      </c>
      <c r="Q18" t="s">
        <v>168</v>
      </c>
      <c r="R18" t="s">
        <v>168</v>
      </c>
      <c r="S18" t="s">
        <v>168</v>
      </c>
      <c r="T18" t="s">
        <v>168</v>
      </c>
      <c r="U18" t="s">
        <v>168</v>
      </c>
      <c r="V18" t="s">
        <v>168</v>
      </c>
      <c r="W18" t="s">
        <v>168</v>
      </c>
      <c r="X18" t="s">
        <v>168</v>
      </c>
      <c r="Z18" t="s">
        <v>168</v>
      </c>
      <c r="AA18" t="s">
        <v>168</v>
      </c>
      <c r="AB18" t="s">
        <v>168</v>
      </c>
      <c r="AC18" t="s">
        <v>168</v>
      </c>
      <c r="AD18" t="s">
        <v>168</v>
      </c>
      <c r="AE18" t="s">
        <v>168</v>
      </c>
      <c r="AG18" t="s">
        <v>168</v>
      </c>
      <c r="AH18" t="s">
        <v>168</v>
      </c>
      <c r="AJ18" t="s">
        <v>168</v>
      </c>
      <c r="AK18" t="s">
        <v>168</v>
      </c>
      <c r="AL18" t="s">
        <v>168</v>
      </c>
      <c r="AM18" t="s">
        <v>168</v>
      </c>
      <c r="AN18" t="s">
        <v>168</v>
      </c>
      <c r="AO18" t="s">
        <v>168</v>
      </c>
      <c r="AP18" t="s">
        <v>168</v>
      </c>
      <c r="AQ18" t="s">
        <v>168</v>
      </c>
      <c r="AR18" t="s">
        <v>168</v>
      </c>
      <c r="AS18" t="s">
        <v>168</v>
      </c>
      <c r="AT18" t="s">
        <v>168</v>
      </c>
      <c r="AU18" t="s">
        <v>168</v>
      </c>
      <c r="AV18" t="s">
        <v>168</v>
      </c>
      <c r="AW18" t="s">
        <v>168</v>
      </c>
      <c r="AX18" t="s">
        <v>168</v>
      </c>
      <c r="AY18" t="s">
        <v>168</v>
      </c>
      <c r="AZ18" t="s">
        <v>168</v>
      </c>
      <c r="BA18" t="s">
        <v>168</v>
      </c>
      <c r="BB18" t="s">
        <v>168</v>
      </c>
      <c r="BC18" t="s">
        <v>168</v>
      </c>
      <c r="BD18" t="s">
        <v>168</v>
      </c>
      <c r="BE18" t="s">
        <v>168</v>
      </c>
      <c r="BF18" t="s">
        <v>168</v>
      </c>
      <c r="BG18" t="s">
        <v>168</v>
      </c>
      <c r="BH18" t="s">
        <v>168</v>
      </c>
      <c r="BI18" t="s">
        <v>168</v>
      </c>
      <c r="BJ18" t="s">
        <v>168</v>
      </c>
      <c r="BK18" t="s">
        <v>168</v>
      </c>
      <c r="BL18" t="s">
        <v>168</v>
      </c>
      <c r="BM18" t="s">
        <v>168</v>
      </c>
      <c r="BN18" t="s">
        <v>128</v>
      </c>
      <c r="BO18" t="s">
        <v>196</v>
      </c>
      <c r="BP18" t="s">
        <v>198</v>
      </c>
      <c r="BQ18" s="162" t="s">
        <v>400</v>
      </c>
      <c r="BR18" s="162" t="s">
        <v>168</v>
      </c>
      <c r="BS18" s="162" t="s">
        <v>213</v>
      </c>
      <c r="BT18" s="162" t="s">
        <v>213</v>
      </c>
      <c r="BU18" s="162" t="s">
        <v>409</v>
      </c>
      <c r="BV18" t="s">
        <v>168</v>
      </c>
      <c r="BW18" t="s">
        <v>168</v>
      </c>
      <c r="BY18" s="162"/>
      <c r="BZ18" s="162"/>
      <c r="CA18" s="162"/>
      <c r="CB18" s="162"/>
      <c r="CC18" s="162"/>
      <c r="CD18" s="162"/>
      <c r="CE18" s="162"/>
      <c r="CF18" s="162"/>
      <c r="CG18" s="162"/>
      <c r="CH18" s="162"/>
      <c r="CI18" s="162"/>
      <c r="CJ18" s="162"/>
      <c r="CK18" s="162"/>
      <c r="CL18" s="162"/>
      <c r="CM18" s="162"/>
      <c r="CN18" s="162"/>
      <c r="CO18" s="162"/>
      <c r="CP18" s="162"/>
      <c r="CR18" s="162"/>
      <c r="CS18" s="162"/>
      <c r="CT18" s="162"/>
      <c r="CU18" s="162"/>
      <c r="CV18" s="162"/>
      <c r="CW18" s="162"/>
      <c r="CX18" s="162"/>
      <c r="CY18" s="162"/>
      <c r="CZ18" s="162"/>
      <c r="DA18" s="162"/>
      <c r="DC18" s="162"/>
      <c r="DD18" s="162"/>
      <c r="DE18" s="162"/>
      <c r="DF18" s="162"/>
      <c r="DG18" s="162"/>
      <c r="DH18" s="162"/>
      <c r="DI18" s="162"/>
      <c r="DJ18" s="162"/>
      <c r="DK18" s="162"/>
      <c r="DL18" s="162"/>
      <c r="DM18" s="162"/>
      <c r="DN18" s="162"/>
      <c r="DO18" s="162"/>
      <c r="DP18" s="162"/>
      <c r="DQ18" s="162"/>
      <c r="DR18" s="162"/>
      <c r="DS18" s="162"/>
      <c r="DT18" s="162"/>
      <c r="DU18" s="162"/>
      <c r="DV18" s="162"/>
      <c r="DW18" s="162"/>
      <c r="DX18" s="162"/>
      <c r="DY18" s="162"/>
      <c r="DZ18" s="162"/>
      <c r="EA18" s="162"/>
      <c r="EB18" s="162"/>
      <c r="EC18" s="162"/>
      <c r="ED18" s="162"/>
      <c r="EE18" s="162"/>
      <c r="EF18" s="162"/>
      <c r="EG18" s="162"/>
      <c r="EH18" s="162"/>
      <c r="EI18" s="162"/>
      <c r="EJ18" s="162"/>
      <c r="EK18" s="162"/>
      <c r="EL18" s="162"/>
      <c r="EM18" s="162"/>
      <c r="EN18" s="162"/>
      <c r="EO18" s="162"/>
      <c r="EP18" s="162"/>
      <c r="EQ18" s="162"/>
      <c r="ER18" s="162"/>
      <c r="ES18" s="162"/>
      <c r="ET18" s="162"/>
      <c r="EU18" s="162"/>
      <c r="EV18" s="162"/>
      <c r="EW18" s="162"/>
      <c r="EX18" s="162"/>
      <c r="EY18" s="162"/>
      <c r="EZ18" s="162"/>
      <c r="FA18" s="162"/>
      <c r="FB18" s="162"/>
      <c r="FC18" s="162"/>
      <c r="FD18" s="162" t="s">
        <v>168</v>
      </c>
      <c r="FE18" s="162" t="s">
        <v>168</v>
      </c>
      <c r="FF18" s="162" t="s">
        <v>168</v>
      </c>
      <c r="FG18" s="162" t="s">
        <v>168</v>
      </c>
      <c r="FH18" s="162" t="s">
        <v>168</v>
      </c>
      <c r="FI18" s="162"/>
      <c r="FJ18" s="162" t="s">
        <v>168</v>
      </c>
      <c r="FK18" s="162" t="s">
        <v>168</v>
      </c>
      <c r="FL18" s="162" t="s">
        <v>168</v>
      </c>
      <c r="FM18" s="162" t="s">
        <v>168</v>
      </c>
      <c r="FN18" s="162" t="s">
        <v>168</v>
      </c>
      <c r="FO18" s="162" t="s">
        <v>168</v>
      </c>
      <c r="FP18" s="162" t="s">
        <v>168</v>
      </c>
      <c r="FQ18" s="162" t="s">
        <v>168</v>
      </c>
      <c r="FR18" s="162" t="s">
        <v>168</v>
      </c>
      <c r="FS18" s="162"/>
      <c r="FT18" s="162" t="s">
        <v>320</v>
      </c>
      <c r="FU18" s="162" t="s">
        <v>168</v>
      </c>
      <c r="FV18" s="162" t="s">
        <v>168</v>
      </c>
      <c r="FW18" s="162" t="s">
        <v>264</v>
      </c>
      <c r="FX18" s="162" t="s">
        <v>168</v>
      </c>
      <c r="FY18" s="162" t="s">
        <v>168</v>
      </c>
      <c r="FZ18" s="162" t="s">
        <v>168</v>
      </c>
      <c r="GA18" s="162" t="s">
        <v>264</v>
      </c>
      <c r="GB18" s="162" t="s">
        <v>168</v>
      </c>
      <c r="GC18" s="162" t="s">
        <v>168</v>
      </c>
      <c r="GD18" s="162" t="s">
        <v>268</v>
      </c>
      <c r="GE18" s="162" t="s">
        <v>168</v>
      </c>
      <c r="GF18" s="162" t="s">
        <v>168</v>
      </c>
      <c r="GG18" s="162" t="s">
        <v>168</v>
      </c>
      <c r="GH18" s="162" t="s">
        <v>273</v>
      </c>
      <c r="GI18" s="162" t="s">
        <v>168</v>
      </c>
      <c r="GJ18" s="162" t="s">
        <v>168</v>
      </c>
      <c r="GK18" s="162" t="s">
        <v>168</v>
      </c>
      <c r="GL18" s="162" t="s">
        <v>273</v>
      </c>
      <c r="GM18" s="162" t="s">
        <v>168</v>
      </c>
      <c r="GN18" s="162" t="s">
        <v>168</v>
      </c>
      <c r="GO18" s="162" t="s">
        <v>168</v>
      </c>
      <c r="GP18" s="162" t="s">
        <v>168</v>
      </c>
      <c r="GQ18" s="162" t="s">
        <v>168</v>
      </c>
      <c r="GR18" s="162" t="s">
        <v>168</v>
      </c>
      <c r="GS18" s="162" t="s">
        <v>168</v>
      </c>
      <c r="GT18" s="162" t="s">
        <v>168</v>
      </c>
      <c r="GU18" s="162" t="s">
        <v>168</v>
      </c>
      <c r="GV18" s="162" t="s">
        <v>168</v>
      </c>
      <c r="GW18" s="162" t="s">
        <v>168</v>
      </c>
      <c r="GX18" s="162" t="s">
        <v>168</v>
      </c>
      <c r="GY18" s="162" t="s">
        <v>168</v>
      </c>
      <c r="GZ18" s="162" t="s">
        <v>168</v>
      </c>
      <c r="HA18" s="162" t="s">
        <v>168</v>
      </c>
      <c r="HB18" s="162" t="s">
        <v>168</v>
      </c>
      <c r="HC18" s="162" t="s">
        <v>168</v>
      </c>
      <c r="HD18" s="162" t="s">
        <v>168</v>
      </c>
      <c r="HE18" s="162" t="s">
        <v>168</v>
      </c>
      <c r="HF18" s="162"/>
      <c r="HG18" s="162" t="s">
        <v>168</v>
      </c>
      <c r="HH18" s="162"/>
    </row>
    <row r="19" spans="1:225" x14ac:dyDescent="0.2">
      <c r="A19" s="89">
        <v>17</v>
      </c>
      <c r="B19" s="172">
        <f t="shared" si="8"/>
        <v>0</v>
      </c>
      <c r="D19" s="54">
        <f t="shared" si="7"/>
        <v>0</v>
      </c>
      <c r="E19" s="76">
        <f t="shared" si="1"/>
        <v>0</v>
      </c>
      <c r="F19" s="162"/>
      <c r="G19">
        <f t="shared" si="2"/>
        <v>19</v>
      </c>
      <c r="H19">
        <f t="shared" si="3"/>
        <v>17</v>
      </c>
      <c r="I19" s="54">
        <f t="shared" si="4"/>
        <v>0</v>
      </c>
      <c r="J19" s="76">
        <f t="shared" si="5"/>
        <v>0</v>
      </c>
      <c r="L19" s="160" t="s">
        <v>451</v>
      </c>
      <c r="M19" s="78">
        <v>17</v>
      </c>
      <c r="O19">
        <v>17</v>
      </c>
      <c r="P19" t="s">
        <v>168</v>
      </c>
      <c r="Q19" t="s">
        <v>168</v>
      </c>
      <c r="R19" t="s">
        <v>168</v>
      </c>
      <c r="S19" t="s">
        <v>168</v>
      </c>
      <c r="T19" t="s">
        <v>168</v>
      </c>
      <c r="U19" t="s">
        <v>168</v>
      </c>
      <c r="V19" t="s">
        <v>168</v>
      </c>
      <c r="W19" t="s">
        <v>168</v>
      </c>
      <c r="X19" t="s">
        <v>168</v>
      </c>
      <c r="Z19" t="s">
        <v>168</v>
      </c>
      <c r="AA19" t="s">
        <v>168</v>
      </c>
      <c r="AB19" t="s">
        <v>168</v>
      </c>
      <c r="AC19" t="s">
        <v>168</v>
      </c>
      <c r="AD19" t="s">
        <v>168</v>
      </c>
      <c r="AE19" t="s">
        <v>168</v>
      </c>
      <c r="AF19" t="s">
        <v>168</v>
      </c>
      <c r="AG19" t="s">
        <v>168</v>
      </c>
      <c r="AH19" t="s">
        <v>168</v>
      </c>
      <c r="AJ19" t="s">
        <v>168</v>
      </c>
      <c r="AK19" t="s">
        <v>168</v>
      </c>
      <c r="AL19" t="s">
        <v>168</v>
      </c>
      <c r="AM19" t="s">
        <v>168</v>
      </c>
      <c r="AN19" t="s">
        <v>168</v>
      </c>
      <c r="AO19" t="s">
        <v>168</v>
      </c>
      <c r="AP19" t="s">
        <v>168</v>
      </c>
      <c r="AQ19" t="s">
        <v>168</v>
      </c>
      <c r="AR19" t="s">
        <v>168</v>
      </c>
      <c r="AS19" t="s">
        <v>168</v>
      </c>
      <c r="AT19" t="s">
        <v>168</v>
      </c>
      <c r="AU19" t="s">
        <v>168</v>
      </c>
      <c r="AV19" t="s">
        <v>168</v>
      </c>
      <c r="AW19" t="s">
        <v>168</v>
      </c>
      <c r="AX19" t="s">
        <v>168</v>
      </c>
      <c r="AY19" t="s">
        <v>168</v>
      </c>
      <c r="AZ19" t="s">
        <v>168</v>
      </c>
      <c r="BA19" t="s">
        <v>168</v>
      </c>
      <c r="BB19" t="s">
        <v>168</v>
      </c>
      <c r="BC19" t="s">
        <v>168</v>
      </c>
      <c r="BD19" t="s">
        <v>168</v>
      </c>
      <c r="BE19" t="s">
        <v>168</v>
      </c>
      <c r="BF19" t="s">
        <v>168</v>
      </c>
      <c r="BG19" t="s">
        <v>168</v>
      </c>
      <c r="BH19" t="s">
        <v>168</v>
      </c>
      <c r="BI19" t="s">
        <v>168</v>
      </c>
      <c r="BJ19" t="s">
        <v>168</v>
      </c>
      <c r="BK19" t="s">
        <v>168</v>
      </c>
      <c r="BL19" t="s">
        <v>168</v>
      </c>
      <c r="BM19" t="s">
        <v>168</v>
      </c>
      <c r="BN19" t="s">
        <v>416</v>
      </c>
      <c r="BO19" s="162" t="s">
        <v>200</v>
      </c>
      <c r="BP19" s="162" t="s">
        <v>201</v>
      </c>
      <c r="BQ19" s="162" t="s">
        <v>168</v>
      </c>
      <c r="BR19" s="162" t="s">
        <v>168</v>
      </c>
      <c r="BS19" s="162" t="s">
        <v>309</v>
      </c>
      <c r="BT19" s="162" t="s">
        <v>309</v>
      </c>
      <c r="BU19" s="162" t="s">
        <v>168</v>
      </c>
      <c r="BV19" t="s">
        <v>168</v>
      </c>
      <c r="BW19" t="s">
        <v>168</v>
      </c>
      <c r="BY19" s="162"/>
      <c r="BZ19" s="162"/>
      <c r="CA19" s="162"/>
      <c r="CB19" s="162"/>
      <c r="CC19" s="162"/>
      <c r="CD19" s="162"/>
      <c r="CE19" s="162"/>
      <c r="CF19" s="162"/>
      <c r="CG19" s="162"/>
      <c r="CH19" s="162"/>
      <c r="CI19" s="162"/>
      <c r="CJ19" s="162"/>
      <c r="CK19" s="162"/>
      <c r="CL19" s="162"/>
      <c r="CM19" s="162"/>
      <c r="CN19" s="162"/>
      <c r="CO19" s="162"/>
      <c r="CP19" s="162"/>
      <c r="CR19" s="162"/>
      <c r="CS19" s="162"/>
      <c r="CT19" s="162"/>
      <c r="CU19" s="162"/>
      <c r="CV19" s="162"/>
      <c r="CW19" s="162"/>
      <c r="CX19" s="162"/>
      <c r="CY19" s="162"/>
      <c r="CZ19" s="162"/>
      <c r="DA19" s="162"/>
      <c r="DC19" s="162"/>
      <c r="DD19" s="162"/>
      <c r="DE19" s="162"/>
      <c r="DF19" s="162"/>
      <c r="DG19" s="162"/>
      <c r="DH19" s="162"/>
      <c r="DI19" s="162"/>
      <c r="DJ19" s="162"/>
      <c r="DK19" s="162"/>
      <c r="DL19" s="162"/>
      <c r="DM19" s="162"/>
      <c r="DN19" s="162"/>
      <c r="DO19" s="162"/>
      <c r="DP19" s="162"/>
      <c r="DQ19" s="162"/>
      <c r="DR19" s="162"/>
      <c r="DS19" s="162"/>
      <c r="DT19" s="162"/>
      <c r="DU19" s="162"/>
      <c r="DV19" s="162"/>
      <c r="DW19" s="162"/>
      <c r="DX19" s="162"/>
      <c r="DY19" s="162"/>
      <c r="DZ19" s="162"/>
      <c r="EA19" s="162"/>
      <c r="EB19" s="162"/>
      <c r="EC19" s="162"/>
      <c r="ED19" s="162"/>
      <c r="EE19" s="162"/>
      <c r="EF19" s="162"/>
      <c r="EG19" s="162"/>
      <c r="EH19" s="162"/>
      <c r="EI19" s="162"/>
      <c r="EJ19" s="162"/>
      <c r="EK19" s="162"/>
      <c r="EL19" s="162"/>
      <c r="EM19" s="162"/>
      <c r="EN19" s="162"/>
      <c r="EO19" s="162"/>
      <c r="EP19" s="162"/>
      <c r="EQ19" s="162"/>
      <c r="ER19" s="162"/>
      <c r="ES19" s="162"/>
      <c r="ET19" s="162"/>
      <c r="EU19" s="162"/>
      <c r="EV19" s="162"/>
      <c r="EW19" s="162"/>
      <c r="EX19" s="162"/>
      <c r="EY19" s="162"/>
      <c r="EZ19" s="162"/>
      <c r="FA19" s="162"/>
      <c r="FB19" s="162"/>
      <c r="FC19" s="162"/>
      <c r="FD19" s="162" t="s">
        <v>168</v>
      </c>
      <c r="FE19" s="162" t="s">
        <v>168</v>
      </c>
      <c r="FF19" s="162" t="s">
        <v>168</v>
      </c>
      <c r="FG19" s="162" t="s">
        <v>168</v>
      </c>
      <c r="FH19" s="162" t="s">
        <v>168</v>
      </c>
      <c r="FI19" s="162"/>
      <c r="FJ19" s="162" t="s">
        <v>168</v>
      </c>
      <c r="FK19" s="162" t="s">
        <v>168</v>
      </c>
      <c r="FL19" s="162" t="s">
        <v>168</v>
      </c>
      <c r="FM19" s="162" t="s">
        <v>168</v>
      </c>
      <c r="FN19" s="162" t="s">
        <v>168</v>
      </c>
      <c r="FO19" s="162" t="s">
        <v>168</v>
      </c>
      <c r="FP19" s="162" t="s">
        <v>168</v>
      </c>
      <c r="FQ19" s="162" t="s">
        <v>168</v>
      </c>
      <c r="FR19" s="162" t="s">
        <v>168</v>
      </c>
      <c r="FS19" s="162"/>
      <c r="FT19" s="162" t="s">
        <v>321</v>
      </c>
      <c r="FU19" s="162" t="s">
        <v>168</v>
      </c>
      <c r="FV19" s="162" t="s">
        <v>168</v>
      </c>
      <c r="FW19" s="162" t="s">
        <v>234</v>
      </c>
      <c r="FX19" s="162" t="s">
        <v>168</v>
      </c>
      <c r="FY19" s="162" t="s">
        <v>168</v>
      </c>
      <c r="FZ19" s="162" t="s">
        <v>168</v>
      </c>
      <c r="GA19" s="162" t="s">
        <v>234</v>
      </c>
      <c r="GB19" s="162" t="s">
        <v>168</v>
      </c>
      <c r="GC19" s="162" t="s">
        <v>168</v>
      </c>
      <c r="GD19" s="162" t="s">
        <v>342</v>
      </c>
      <c r="GE19" s="162" t="s">
        <v>168</v>
      </c>
      <c r="GF19" s="162" t="s">
        <v>168</v>
      </c>
      <c r="GG19" s="162" t="s">
        <v>346</v>
      </c>
      <c r="GH19" s="162" t="s">
        <v>168</v>
      </c>
      <c r="GI19" s="162" t="s">
        <v>168</v>
      </c>
      <c r="GJ19" s="162" t="s">
        <v>168</v>
      </c>
      <c r="GK19" s="162" t="s">
        <v>346</v>
      </c>
      <c r="GL19" s="162" t="s">
        <v>168</v>
      </c>
      <c r="GM19" s="162" t="s">
        <v>168</v>
      </c>
      <c r="GN19" s="162" t="s">
        <v>168</v>
      </c>
      <c r="GO19" s="162" t="s">
        <v>168</v>
      </c>
      <c r="GP19" s="162" t="s">
        <v>168</v>
      </c>
      <c r="GQ19" s="162" t="s">
        <v>168</v>
      </c>
      <c r="GR19" s="162" t="s">
        <v>168</v>
      </c>
      <c r="GS19" s="162" t="s">
        <v>168</v>
      </c>
      <c r="GT19" s="162" t="s">
        <v>168</v>
      </c>
      <c r="GU19" s="162" t="s">
        <v>168</v>
      </c>
      <c r="GV19" s="162" t="s">
        <v>168</v>
      </c>
      <c r="GW19" s="162" t="s">
        <v>168</v>
      </c>
      <c r="GX19" s="162" t="s">
        <v>168</v>
      </c>
      <c r="GY19" s="162" t="s">
        <v>168</v>
      </c>
      <c r="GZ19" s="162" t="s">
        <v>168</v>
      </c>
      <c r="HA19" s="162" t="s">
        <v>168</v>
      </c>
      <c r="HB19" s="162" t="s">
        <v>168</v>
      </c>
      <c r="HC19" s="162" t="s">
        <v>168</v>
      </c>
      <c r="HD19" s="162" t="s">
        <v>168</v>
      </c>
      <c r="HE19" s="162" t="s">
        <v>168</v>
      </c>
      <c r="HF19" s="162"/>
      <c r="HG19" s="162" t="s">
        <v>168</v>
      </c>
      <c r="HH19" s="162"/>
    </row>
    <row r="20" spans="1:225" x14ac:dyDescent="0.2">
      <c r="A20" s="89">
        <v>18</v>
      </c>
      <c r="B20" s="172">
        <f t="shared" si="8"/>
        <v>0</v>
      </c>
      <c r="D20" s="54">
        <f t="shared" si="7"/>
        <v>0</v>
      </c>
      <c r="E20" s="76">
        <f t="shared" si="1"/>
        <v>0</v>
      </c>
      <c r="F20" s="162"/>
      <c r="G20">
        <f t="shared" si="2"/>
        <v>20</v>
      </c>
      <c r="H20">
        <f t="shared" si="3"/>
        <v>18</v>
      </c>
      <c r="I20" s="54">
        <f t="shared" si="4"/>
        <v>0</v>
      </c>
      <c r="J20" s="76">
        <f t="shared" si="5"/>
        <v>0</v>
      </c>
      <c r="L20" s="160" t="s">
        <v>453</v>
      </c>
      <c r="M20" s="78">
        <v>18</v>
      </c>
      <c r="O20">
        <v>18</v>
      </c>
      <c r="P20" t="s">
        <v>168</v>
      </c>
      <c r="Q20" t="s">
        <v>168</v>
      </c>
      <c r="R20" t="s">
        <v>168</v>
      </c>
      <c r="S20" t="s">
        <v>168</v>
      </c>
      <c r="T20" t="s">
        <v>168</v>
      </c>
      <c r="U20" t="s">
        <v>168</v>
      </c>
      <c r="V20" t="s">
        <v>168</v>
      </c>
      <c r="W20" t="s">
        <v>168</v>
      </c>
      <c r="X20" t="s">
        <v>168</v>
      </c>
      <c r="Z20" t="s">
        <v>168</v>
      </c>
      <c r="AA20" t="s">
        <v>168</v>
      </c>
      <c r="AB20" t="s">
        <v>168</v>
      </c>
      <c r="AC20" t="s">
        <v>168</v>
      </c>
      <c r="AD20" t="s">
        <v>168</v>
      </c>
      <c r="AE20" t="s">
        <v>168</v>
      </c>
      <c r="AF20" t="s">
        <v>168</v>
      </c>
      <c r="AG20" t="s">
        <v>168</v>
      </c>
      <c r="AH20" t="s">
        <v>168</v>
      </c>
      <c r="AJ20" t="s">
        <v>168</v>
      </c>
      <c r="AK20" t="s">
        <v>168</v>
      </c>
      <c r="AL20" t="s">
        <v>168</v>
      </c>
      <c r="AM20" t="s">
        <v>168</v>
      </c>
      <c r="AN20" t="s">
        <v>168</v>
      </c>
      <c r="AO20" t="s">
        <v>168</v>
      </c>
      <c r="AP20" t="s">
        <v>168</v>
      </c>
      <c r="AQ20" t="s">
        <v>168</v>
      </c>
      <c r="AR20" t="s">
        <v>168</v>
      </c>
      <c r="AS20" t="s">
        <v>168</v>
      </c>
      <c r="AT20" t="s">
        <v>168</v>
      </c>
      <c r="AU20" t="s">
        <v>168</v>
      </c>
      <c r="AV20" t="s">
        <v>168</v>
      </c>
      <c r="AW20" t="s">
        <v>168</v>
      </c>
      <c r="AX20" t="s">
        <v>168</v>
      </c>
      <c r="AY20" t="s">
        <v>168</v>
      </c>
      <c r="AZ20" t="s">
        <v>168</v>
      </c>
      <c r="BA20" t="s">
        <v>168</v>
      </c>
      <c r="BB20" t="s">
        <v>168</v>
      </c>
      <c r="BC20" t="s">
        <v>168</v>
      </c>
      <c r="BD20" t="s">
        <v>168</v>
      </c>
      <c r="BE20" t="s">
        <v>168</v>
      </c>
      <c r="BF20" t="s">
        <v>168</v>
      </c>
      <c r="BG20" t="s">
        <v>168</v>
      </c>
      <c r="BH20" t="s">
        <v>168</v>
      </c>
      <c r="BI20" t="s">
        <v>168</v>
      </c>
      <c r="BJ20" t="s">
        <v>168</v>
      </c>
      <c r="BK20" t="s">
        <v>168</v>
      </c>
      <c r="BL20" t="s">
        <v>168</v>
      </c>
      <c r="BM20" t="s">
        <v>168</v>
      </c>
      <c r="BN20" t="s">
        <v>395</v>
      </c>
      <c r="BO20" s="162" t="s">
        <v>396</v>
      </c>
      <c r="BP20" s="162" t="s">
        <v>397</v>
      </c>
      <c r="BQ20" s="162" t="s">
        <v>168</v>
      </c>
      <c r="BR20" s="162" t="s">
        <v>168</v>
      </c>
      <c r="BS20" s="162" t="s">
        <v>398</v>
      </c>
      <c r="BT20" s="162" t="s">
        <v>398</v>
      </c>
      <c r="BU20" s="162" t="s">
        <v>168</v>
      </c>
      <c r="BV20" t="s">
        <v>168</v>
      </c>
      <c r="BW20" t="s">
        <v>168</v>
      </c>
      <c r="BY20" s="162"/>
      <c r="BZ20" s="162"/>
      <c r="CA20" s="162"/>
      <c r="CB20" s="162"/>
      <c r="CC20" s="162"/>
      <c r="CD20" s="162"/>
      <c r="CE20" s="162"/>
      <c r="CF20" s="162"/>
      <c r="CG20" s="162"/>
      <c r="CH20" s="162"/>
      <c r="CR20" s="162"/>
      <c r="CS20" s="162"/>
      <c r="CT20" s="162"/>
      <c r="CU20" s="162"/>
      <c r="CV20" s="162"/>
      <c r="CW20" s="162"/>
      <c r="CX20" s="162"/>
      <c r="CY20" s="162"/>
      <c r="CZ20" s="162"/>
      <c r="DA20" s="162"/>
      <c r="DC20" s="162"/>
      <c r="DD20" s="162"/>
      <c r="DE20" s="162"/>
      <c r="DF20" s="162"/>
      <c r="DG20" s="162"/>
      <c r="DH20" s="162"/>
      <c r="DI20" s="162"/>
      <c r="DJ20" s="162"/>
      <c r="DK20" s="162"/>
      <c r="DL20" s="162"/>
      <c r="DM20" s="162"/>
      <c r="DN20" s="162"/>
      <c r="DO20" s="162"/>
      <c r="DP20" s="162"/>
      <c r="DQ20" s="162"/>
      <c r="DR20" s="162"/>
      <c r="DS20" s="162"/>
      <c r="DT20" s="162"/>
      <c r="DU20" s="162"/>
      <c r="DV20" s="162"/>
      <c r="DW20" s="162"/>
      <c r="DX20" s="162"/>
      <c r="DY20" s="162"/>
      <c r="DZ20" s="162"/>
      <c r="EA20" s="162"/>
      <c r="EB20" s="162"/>
      <c r="EC20" s="162"/>
      <c r="ED20" s="162"/>
      <c r="EE20" s="162"/>
      <c r="EF20" s="162"/>
      <c r="EG20" s="162"/>
      <c r="EH20" s="162"/>
      <c r="EI20" s="162"/>
      <c r="EJ20" s="162"/>
      <c r="EK20" s="162"/>
      <c r="EL20" s="162"/>
      <c r="EM20" s="162"/>
      <c r="EN20" s="162"/>
      <c r="EO20" s="162"/>
      <c r="EP20" s="162"/>
      <c r="EQ20" s="162"/>
      <c r="ER20" s="162"/>
      <c r="ES20" s="162"/>
      <c r="ET20" s="162"/>
      <c r="EU20" s="162"/>
      <c r="EV20" s="162"/>
      <c r="EW20" s="162"/>
      <c r="EX20" s="162"/>
      <c r="EY20" s="162"/>
      <c r="EZ20" s="162"/>
      <c r="FA20" s="162"/>
      <c r="FB20" s="162"/>
      <c r="FC20" s="162"/>
      <c r="FD20" s="162" t="s">
        <v>168</v>
      </c>
      <c r="FE20" s="162" t="s">
        <v>168</v>
      </c>
      <c r="FF20" s="162" t="s">
        <v>168</v>
      </c>
      <c r="FG20" s="162" t="s">
        <v>168</v>
      </c>
      <c r="FH20" s="162" t="s">
        <v>168</v>
      </c>
      <c r="FI20" s="162"/>
      <c r="FJ20" s="162" t="s">
        <v>168</v>
      </c>
      <c r="FK20" s="162" t="s">
        <v>168</v>
      </c>
      <c r="FL20" s="162" t="s">
        <v>168</v>
      </c>
      <c r="FM20" s="162" t="s">
        <v>168</v>
      </c>
      <c r="FN20" s="162" t="s">
        <v>168</v>
      </c>
      <c r="FO20" s="162" t="s">
        <v>168</v>
      </c>
      <c r="FP20" s="162" t="s">
        <v>168</v>
      </c>
      <c r="FQ20" s="162" t="s">
        <v>168</v>
      </c>
      <c r="FR20" s="162" t="s">
        <v>168</v>
      </c>
      <c r="FS20" s="162"/>
      <c r="FT20" s="162" t="s">
        <v>322</v>
      </c>
      <c r="FU20" s="162" t="s">
        <v>168</v>
      </c>
      <c r="FV20" s="162" t="s">
        <v>168</v>
      </c>
      <c r="FW20" s="162" t="s">
        <v>299</v>
      </c>
      <c r="FX20" s="162" t="s">
        <v>168</v>
      </c>
      <c r="FY20" s="162" t="s">
        <v>168</v>
      </c>
      <c r="FZ20" s="162" t="s">
        <v>168</v>
      </c>
      <c r="GA20" s="162" t="s">
        <v>299</v>
      </c>
      <c r="GB20" s="162" t="s">
        <v>168</v>
      </c>
      <c r="GC20" s="162" t="s">
        <v>168</v>
      </c>
      <c r="GD20" s="162" t="s">
        <v>343</v>
      </c>
      <c r="GE20" s="162" t="s">
        <v>168</v>
      </c>
      <c r="GF20" s="162" t="s">
        <v>168</v>
      </c>
      <c r="GG20" s="162" t="s">
        <v>347</v>
      </c>
      <c r="GH20" s="162" t="s">
        <v>168</v>
      </c>
      <c r="GI20" s="162" t="s">
        <v>168</v>
      </c>
      <c r="GJ20" s="162" t="s">
        <v>168</v>
      </c>
      <c r="GK20" s="162" t="s">
        <v>168</v>
      </c>
      <c r="GL20" s="162" t="s">
        <v>168</v>
      </c>
      <c r="GM20" s="162" t="s">
        <v>168</v>
      </c>
      <c r="GN20" s="162" t="s">
        <v>168</v>
      </c>
      <c r="GO20" s="162" t="s">
        <v>168</v>
      </c>
      <c r="GP20" s="162" t="s">
        <v>168</v>
      </c>
      <c r="GQ20" s="162" t="s">
        <v>168</v>
      </c>
      <c r="GR20" s="162" t="s">
        <v>168</v>
      </c>
      <c r="GS20" s="162" t="s">
        <v>168</v>
      </c>
      <c r="GT20" s="162" t="s">
        <v>168</v>
      </c>
      <c r="GU20" s="162" t="s">
        <v>168</v>
      </c>
      <c r="GV20" s="162" t="s">
        <v>168</v>
      </c>
      <c r="GW20" s="162" t="s">
        <v>168</v>
      </c>
      <c r="GX20" s="162" t="s">
        <v>168</v>
      </c>
      <c r="GY20" s="162" t="s">
        <v>168</v>
      </c>
      <c r="GZ20" s="162" t="s">
        <v>168</v>
      </c>
      <c r="HA20" s="162" t="s">
        <v>168</v>
      </c>
      <c r="HB20" s="162" t="s">
        <v>168</v>
      </c>
      <c r="HC20" s="162" t="s">
        <v>168</v>
      </c>
      <c r="HD20" s="162" t="s">
        <v>168</v>
      </c>
      <c r="HE20" s="162" t="s">
        <v>168</v>
      </c>
      <c r="HF20" s="162"/>
      <c r="HG20" s="162" t="s">
        <v>168</v>
      </c>
      <c r="HH20" s="162"/>
      <c r="HO20" s="288"/>
      <c r="HP20" s="288"/>
    </row>
    <row r="21" spans="1:225" x14ac:dyDescent="0.2">
      <c r="A21" s="89">
        <v>19</v>
      </c>
      <c r="B21" s="172">
        <f t="shared" si="8"/>
        <v>0</v>
      </c>
      <c r="D21" s="54">
        <f t="shared" si="7"/>
        <v>0</v>
      </c>
      <c r="E21" s="76">
        <f t="shared" si="1"/>
        <v>0</v>
      </c>
      <c r="F21" s="162"/>
      <c r="G21">
        <f t="shared" si="2"/>
        <v>21</v>
      </c>
      <c r="H21">
        <f t="shared" si="3"/>
        <v>19</v>
      </c>
      <c r="I21" s="54">
        <f t="shared" si="4"/>
        <v>0</v>
      </c>
      <c r="J21" s="76">
        <f t="shared" si="5"/>
        <v>0</v>
      </c>
      <c r="L21" s="160"/>
      <c r="M21" s="78">
        <v>19</v>
      </c>
      <c r="O21">
        <v>19</v>
      </c>
      <c r="P21" t="s">
        <v>168</v>
      </c>
      <c r="Q21" t="s">
        <v>168</v>
      </c>
      <c r="R21" t="s">
        <v>168</v>
      </c>
      <c r="S21" t="s">
        <v>168</v>
      </c>
      <c r="T21" t="s">
        <v>168</v>
      </c>
      <c r="U21" t="s">
        <v>168</v>
      </c>
      <c r="V21" t="s">
        <v>168</v>
      </c>
      <c r="W21" t="s">
        <v>168</v>
      </c>
      <c r="X21" t="s">
        <v>168</v>
      </c>
      <c r="Z21" t="s">
        <v>168</v>
      </c>
      <c r="AA21" t="s">
        <v>168</v>
      </c>
      <c r="AB21" t="s">
        <v>168</v>
      </c>
      <c r="AC21" t="s">
        <v>168</v>
      </c>
      <c r="AD21" t="s">
        <v>168</v>
      </c>
      <c r="AE21" t="s">
        <v>168</v>
      </c>
      <c r="AF21" t="s">
        <v>168</v>
      </c>
      <c r="AG21" t="s">
        <v>168</v>
      </c>
      <c r="AH21" t="s">
        <v>168</v>
      </c>
      <c r="AJ21" t="s">
        <v>168</v>
      </c>
      <c r="AK21" t="s">
        <v>168</v>
      </c>
      <c r="AL21" t="s">
        <v>168</v>
      </c>
      <c r="AM21" t="s">
        <v>168</v>
      </c>
      <c r="AN21" t="s">
        <v>168</v>
      </c>
      <c r="AO21" t="s">
        <v>168</v>
      </c>
      <c r="AP21" t="s">
        <v>168</v>
      </c>
      <c r="AQ21" t="s">
        <v>168</v>
      </c>
      <c r="AR21" t="s">
        <v>168</v>
      </c>
      <c r="AS21" t="s">
        <v>168</v>
      </c>
      <c r="AT21" t="s">
        <v>168</v>
      </c>
      <c r="AU21" t="s">
        <v>168</v>
      </c>
      <c r="AV21" t="s">
        <v>168</v>
      </c>
      <c r="AW21" t="s">
        <v>168</v>
      </c>
      <c r="AX21" t="s">
        <v>168</v>
      </c>
      <c r="AY21" t="s">
        <v>168</v>
      </c>
      <c r="AZ21" t="s">
        <v>168</v>
      </c>
      <c r="BA21" t="s">
        <v>168</v>
      </c>
      <c r="BB21" t="s">
        <v>168</v>
      </c>
      <c r="BC21" t="s">
        <v>168</v>
      </c>
      <c r="BD21" t="s">
        <v>168</v>
      </c>
      <c r="BE21" t="s">
        <v>168</v>
      </c>
      <c r="BF21" t="s">
        <v>168</v>
      </c>
      <c r="BG21" t="s">
        <v>168</v>
      </c>
      <c r="BH21" t="s">
        <v>168</v>
      </c>
      <c r="BI21" t="s">
        <v>168</v>
      </c>
      <c r="BJ21" t="s">
        <v>168</v>
      </c>
      <c r="BK21" t="s">
        <v>168</v>
      </c>
      <c r="BL21" t="s">
        <v>168</v>
      </c>
      <c r="BM21" t="s">
        <v>168</v>
      </c>
      <c r="BN21" t="s">
        <v>130</v>
      </c>
      <c r="BO21" s="162" t="s">
        <v>410</v>
      </c>
      <c r="BP21" s="162" t="s">
        <v>410</v>
      </c>
      <c r="BQ21" s="162" t="s">
        <v>168</v>
      </c>
      <c r="BR21" s="162" t="s">
        <v>168</v>
      </c>
      <c r="BS21" s="162" t="s">
        <v>411</v>
      </c>
      <c r="BT21" s="162" t="s">
        <v>411</v>
      </c>
      <c r="BU21" s="162" t="s">
        <v>168</v>
      </c>
      <c r="BV21" t="s">
        <v>168</v>
      </c>
      <c r="BW21" t="s">
        <v>168</v>
      </c>
      <c r="BY21" s="162"/>
      <c r="BZ21" s="162"/>
      <c r="CA21" s="162"/>
      <c r="CB21" s="162"/>
      <c r="CC21" s="162"/>
      <c r="CD21" s="162"/>
      <c r="CE21" s="162"/>
      <c r="CF21" s="162"/>
      <c r="CG21" s="162"/>
      <c r="CH21" s="162"/>
      <c r="CR21" s="162"/>
      <c r="CS21" s="162"/>
      <c r="CT21" s="162"/>
      <c r="CU21" s="162"/>
      <c r="CV21" s="162"/>
      <c r="CW21" s="162"/>
      <c r="CX21" s="162"/>
      <c r="CY21" s="162"/>
      <c r="CZ21" s="162"/>
      <c r="DA21" s="162"/>
      <c r="DC21" s="162"/>
      <c r="DD21" s="162"/>
      <c r="DE21" s="162"/>
      <c r="DF21" s="162"/>
      <c r="DG21" s="162"/>
      <c r="DH21" s="162"/>
      <c r="DI21" s="162"/>
      <c r="DJ21" s="162"/>
      <c r="DK21" s="162"/>
      <c r="DL21" s="162"/>
      <c r="DM21" s="162"/>
      <c r="DN21" s="162"/>
      <c r="DO21" s="162"/>
      <c r="DP21" s="162"/>
      <c r="DQ21" s="162"/>
      <c r="DR21" s="162"/>
      <c r="DS21" s="162"/>
      <c r="DT21" s="162"/>
      <c r="DU21" s="162"/>
      <c r="DV21" s="162"/>
      <c r="DW21" s="162"/>
      <c r="DX21" s="162"/>
      <c r="DY21" s="162"/>
      <c r="DZ21" s="162"/>
      <c r="EA21" s="162"/>
      <c r="EB21" s="162"/>
      <c r="EC21" s="162"/>
      <c r="ED21" s="162"/>
      <c r="EE21" s="162"/>
      <c r="EF21" s="162"/>
      <c r="EG21" s="162"/>
      <c r="EH21" s="162"/>
      <c r="EI21" s="162"/>
      <c r="EJ21" s="162"/>
      <c r="EK21" s="162"/>
      <c r="EL21" s="162"/>
      <c r="EM21" s="162"/>
      <c r="EN21" s="162"/>
      <c r="EO21" s="162"/>
      <c r="EP21" s="162"/>
      <c r="EQ21" s="162"/>
      <c r="ER21" s="162"/>
      <c r="ES21" s="162"/>
      <c r="ET21" s="162"/>
      <c r="EU21" s="162"/>
      <c r="EV21" s="162"/>
      <c r="EW21" s="162"/>
      <c r="EX21" s="162"/>
      <c r="EY21" s="162"/>
      <c r="EZ21" s="162"/>
      <c r="FA21" s="162"/>
      <c r="FB21" s="162"/>
      <c r="FC21" s="162"/>
      <c r="FD21" s="162" t="s">
        <v>168</v>
      </c>
      <c r="FE21" s="162" t="s">
        <v>168</v>
      </c>
      <c r="FF21" s="162" t="s">
        <v>168</v>
      </c>
      <c r="FG21" s="162" t="s">
        <v>168</v>
      </c>
      <c r="FH21" s="162" t="s">
        <v>168</v>
      </c>
      <c r="FI21" s="162"/>
      <c r="FJ21" s="162" t="s">
        <v>168</v>
      </c>
      <c r="FK21" s="162" t="s">
        <v>168</v>
      </c>
      <c r="FL21" s="162" t="s">
        <v>168</v>
      </c>
      <c r="FM21" s="162" t="s">
        <v>168</v>
      </c>
      <c r="FN21" s="162" t="s">
        <v>168</v>
      </c>
      <c r="FO21" s="162" t="s">
        <v>168</v>
      </c>
      <c r="FP21" s="162" t="s">
        <v>168</v>
      </c>
      <c r="FQ21" s="162" t="s">
        <v>168</v>
      </c>
      <c r="FR21" s="162" t="s">
        <v>168</v>
      </c>
      <c r="FS21" s="162"/>
      <c r="FT21" s="162" t="s">
        <v>323</v>
      </c>
      <c r="FU21" s="162" t="s">
        <v>168</v>
      </c>
      <c r="FV21" s="162" t="s">
        <v>168</v>
      </c>
      <c r="FW21" s="162" t="s">
        <v>235</v>
      </c>
      <c r="FX21" s="162" t="s">
        <v>168</v>
      </c>
      <c r="FY21" s="162" t="s">
        <v>168</v>
      </c>
      <c r="FZ21" s="162" t="s">
        <v>168</v>
      </c>
      <c r="GA21" s="162" t="s">
        <v>236</v>
      </c>
      <c r="GB21" s="162" t="s">
        <v>168</v>
      </c>
      <c r="GC21" s="162" t="s">
        <v>168</v>
      </c>
      <c r="GD21" s="162" t="s">
        <v>269</v>
      </c>
      <c r="GE21" s="162" t="s">
        <v>168</v>
      </c>
      <c r="GF21" s="162" t="s">
        <v>168</v>
      </c>
      <c r="GG21" s="162" t="s">
        <v>168</v>
      </c>
      <c r="GH21" s="162" t="s">
        <v>274</v>
      </c>
      <c r="GI21" s="162" t="s">
        <v>168</v>
      </c>
      <c r="GJ21" s="162" t="s">
        <v>168</v>
      </c>
      <c r="GK21" s="162" t="s">
        <v>168</v>
      </c>
      <c r="GL21" s="162" t="s">
        <v>274</v>
      </c>
      <c r="GM21" s="162" t="s">
        <v>168</v>
      </c>
      <c r="GN21" s="162" t="s">
        <v>168</v>
      </c>
      <c r="GO21" s="162" t="s">
        <v>168</v>
      </c>
      <c r="GP21" s="162" t="s">
        <v>168</v>
      </c>
      <c r="GQ21" s="162" t="s">
        <v>168</v>
      </c>
      <c r="GR21" s="162" t="s">
        <v>168</v>
      </c>
      <c r="GS21" s="162" t="s">
        <v>168</v>
      </c>
      <c r="GT21" s="162" t="s">
        <v>168</v>
      </c>
      <c r="GU21" s="162" t="s">
        <v>168</v>
      </c>
      <c r="GV21" s="162" t="s">
        <v>168</v>
      </c>
      <c r="GW21" s="162" t="s">
        <v>168</v>
      </c>
      <c r="GX21" s="162" t="s">
        <v>168</v>
      </c>
      <c r="GY21" s="162" t="s">
        <v>168</v>
      </c>
      <c r="GZ21" s="162" t="s">
        <v>168</v>
      </c>
      <c r="HA21" s="162" t="s">
        <v>168</v>
      </c>
      <c r="HB21" s="162" t="s">
        <v>168</v>
      </c>
      <c r="HC21" s="162" t="s">
        <v>168</v>
      </c>
      <c r="HD21" s="162" t="s">
        <v>168</v>
      </c>
      <c r="HE21" s="162" t="s">
        <v>168</v>
      </c>
      <c r="HF21" s="162"/>
      <c r="HG21" s="162" t="s">
        <v>168</v>
      </c>
      <c r="HH21" s="162"/>
      <c r="HK21" s="288"/>
      <c r="HL21" s="288"/>
      <c r="HO21" s="288"/>
      <c r="HP21" s="288"/>
    </row>
    <row r="22" spans="1:225" x14ac:dyDescent="0.2">
      <c r="A22" s="89">
        <v>20</v>
      </c>
      <c r="B22" s="172">
        <f t="shared" si="8"/>
        <v>0</v>
      </c>
      <c r="D22" s="54">
        <f t="shared" si="7"/>
        <v>0</v>
      </c>
      <c r="E22" s="76">
        <f t="shared" si="1"/>
        <v>0</v>
      </c>
      <c r="G22">
        <f t="shared" si="2"/>
        <v>22</v>
      </c>
      <c r="H22">
        <f t="shared" si="3"/>
        <v>20</v>
      </c>
      <c r="I22" s="54">
        <f t="shared" si="4"/>
        <v>0</v>
      </c>
      <c r="J22" s="76">
        <f t="shared" si="5"/>
        <v>0</v>
      </c>
      <c r="L22" s="79" t="s">
        <v>456</v>
      </c>
      <c r="M22" s="80">
        <v>20</v>
      </c>
      <c r="O22">
        <v>20</v>
      </c>
      <c r="P22" t="s">
        <v>168</v>
      </c>
      <c r="Q22" t="s">
        <v>168</v>
      </c>
      <c r="R22" t="s">
        <v>168</v>
      </c>
      <c r="S22" t="s">
        <v>168</v>
      </c>
      <c r="T22" t="s">
        <v>168</v>
      </c>
      <c r="U22" t="s">
        <v>168</v>
      </c>
      <c r="V22" t="s">
        <v>168</v>
      </c>
      <c r="W22" t="s">
        <v>168</v>
      </c>
      <c r="X22" t="s">
        <v>168</v>
      </c>
      <c r="Z22" t="s">
        <v>168</v>
      </c>
      <c r="AA22" t="s">
        <v>168</v>
      </c>
      <c r="AB22" t="s">
        <v>168</v>
      </c>
      <c r="AC22" t="s">
        <v>168</v>
      </c>
      <c r="AD22" t="s">
        <v>168</v>
      </c>
      <c r="AE22" t="s">
        <v>168</v>
      </c>
      <c r="AF22" t="s">
        <v>168</v>
      </c>
      <c r="AG22" t="s">
        <v>168</v>
      </c>
      <c r="AH22" t="s">
        <v>168</v>
      </c>
      <c r="AJ22" t="s">
        <v>168</v>
      </c>
      <c r="AK22" t="s">
        <v>168</v>
      </c>
      <c r="AL22" t="s">
        <v>168</v>
      </c>
      <c r="AM22" t="s">
        <v>168</v>
      </c>
      <c r="AN22" t="s">
        <v>168</v>
      </c>
      <c r="AO22" t="s">
        <v>168</v>
      </c>
      <c r="AP22" t="s">
        <v>168</v>
      </c>
      <c r="AQ22" t="s">
        <v>168</v>
      </c>
      <c r="AR22" t="s">
        <v>168</v>
      </c>
      <c r="AS22" t="s">
        <v>168</v>
      </c>
      <c r="AT22" t="s">
        <v>168</v>
      </c>
      <c r="AU22" t="s">
        <v>168</v>
      </c>
      <c r="AV22" t="s">
        <v>168</v>
      </c>
      <c r="AW22" t="s">
        <v>168</v>
      </c>
      <c r="AX22" t="s">
        <v>168</v>
      </c>
      <c r="AY22" t="s">
        <v>168</v>
      </c>
      <c r="AZ22" t="s">
        <v>168</v>
      </c>
      <c r="BA22" t="s">
        <v>168</v>
      </c>
      <c r="BB22" t="s">
        <v>168</v>
      </c>
      <c r="BC22" t="s">
        <v>168</v>
      </c>
      <c r="BD22" t="s">
        <v>168</v>
      </c>
      <c r="BE22" t="s">
        <v>168</v>
      </c>
      <c r="BF22" t="s">
        <v>168</v>
      </c>
      <c r="BG22" t="s">
        <v>168</v>
      </c>
      <c r="BH22" t="s">
        <v>168</v>
      </c>
      <c r="BI22" t="s">
        <v>168</v>
      </c>
      <c r="BJ22" t="s">
        <v>168</v>
      </c>
      <c r="BK22" t="s">
        <v>168</v>
      </c>
      <c r="BL22" t="s">
        <v>168</v>
      </c>
      <c r="BM22" t="s">
        <v>168</v>
      </c>
      <c r="BN22" t="s">
        <v>278</v>
      </c>
      <c r="BO22" t="s">
        <v>168</v>
      </c>
      <c r="BP22" t="s">
        <v>168</v>
      </c>
      <c r="BQ22" s="162" t="s">
        <v>419</v>
      </c>
      <c r="BR22" t="s">
        <v>168</v>
      </c>
      <c r="BS22" t="s">
        <v>168</v>
      </c>
      <c r="BT22" t="s">
        <v>168</v>
      </c>
      <c r="BU22" s="162">
        <v>21402</v>
      </c>
      <c r="BV22" t="s">
        <v>168</v>
      </c>
      <c r="BW22" t="s">
        <v>168</v>
      </c>
      <c r="BY22" s="162"/>
      <c r="BZ22" s="162"/>
      <c r="CA22" s="162"/>
      <c r="CB22" s="162"/>
      <c r="CC22" s="162"/>
      <c r="CD22" s="162"/>
      <c r="CE22" s="162"/>
      <c r="CF22" s="162"/>
      <c r="CG22" s="162"/>
      <c r="CH22" s="162"/>
      <c r="CR22" s="162"/>
      <c r="CS22" s="162"/>
      <c r="CT22" s="162"/>
      <c r="CU22" s="162"/>
      <c r="CV22" s="162"/>
      <c r="CW22" s="162"/>
      <c r="CX22" s="162"/>
      <c r="CY22" s="162"/>
      <c r="CZ22" s="162"/>
      <c r="DA22" s="162"/>
      <c r="DC22" s="162"/>
      <c r="DD22" s="162"/>
      <c r="DE22" s="162"/>
      <c r="DF22" s="162"/>
      <c r="DG22" s="162"/>
      <c r="DH22" s="162"/>
      <c r="DI22" s="162"/>
      <c r="DJ22" s="162"/>
      <c r="DK22" s="162"/>
      <c r="DL22" s="162"/>
      <c r="DM22" s="162"/>
      <c r="DN22" s="162"/>
      <c r="DO22" s="162"/>
      <c r="DP22" s="162"/>
      <c r="DQ22" s="162"/>
      <c r="DR22" s="162"/>
      <c r="DS22" s="162"/>
      <c r="DT22" s="162"/>
      <c r="DU22" s="162"/>
      <c r="DV22" s="162"/>
      <c r="DW22" s="162"/>
      <c r="DX22" s="162"/>
      <c r="DY22" s="162"/>
      <c r="DZ22" s="162"/>
      <c r="EA22" s="162"/>
      <c r="EB22" s="162"/>
      <c r="EC22" s="162"/>
      <c r="ED22" s="162"/>
      <c r="EE22" s="162"/>
      <c r="EF22" s="162"/>
      <c r="EG22" s="162"/>
      <c r="EH22" s="162"/>
      <c r="EI22" s="162"/>
      <c r="EJ22" s="162"/>
      <c r="EK22" s="162"/>
      <c r="EL22" s="162"/>
      <c r="EM22" s="162"/>
      <c r="EN22" s="162"/>
      <c r="EO22" s="162"/>
      <c r="EP22" s="162"/>
      <c r="EQ22" s="162"/>
      <c r="ER22" s="162"/>
      <c r="ES22" s="162"/>
      <c r="ET22" s="162"/>
      <c r="EU22" s="162"/>
      <c r="EV22" s="162"/>
      <c r="EW22" s="162"/>
      <c r="EX22" s="162"/>
      <c r="EY22" s="162"/>
      <c r="EZ22" s="162"/>
      <c r="FA22" s="162"/>
      <c r="FB22" s="162"/>
      <c r="FC22" s="162"/>
      <c r="FD22" s="162" t="s">
        <v>168</v>
      </c>
      <c r="FE22" s="162" t="s">
        <v>168</v>
      </c>
      <c r="FF22" s="162" t="s">
        <v>168</v>
      </c>
      <c r="FG22" s="162" t="s">
        <v>168</v>
      </c>
      <c r="FH22" s="162" t="s">
        <v>168</v>
      </c>
      <c r="FI22" s="162" t="s">
        <v>168</v>
      </c>
      <c r="FJ22" s="162" t="s">
        <v>168</v>
      </c>
      <c r="FK22" s="162" t="s">
        <v>168</v>
      </c>
      <c r="FL22" s="162" t="s">
        <v>168</v>
      </c>
      <c r="FM22" s="162" t="s">
        <v>168</v>
      </c>
      <c r="FN22" s="162" t="s">
        <v>168</v>
      </c>
      <c r="FO22" s="162" t="s">
        <v>168</v>
      </c>
      <c r="FP22" s="162" t="s">
        <v>168</v>
      </c>
      <c r="FQ22" s="162" t="s">
        <v>168</v>
      </c>
      <c r="FR22" s="162" t="s">
        <v>168</v>
      </c>
      <c r="FS22" s="162"/>
      <c r="FT22" s="162" t="s">
        <v>168</v>
      </c>
      <c r="FU22" s="162" t="s">
        <v>168</v>
      </c>
      <c r="FV22" s="162" t="s">
        <v>168</v>
      </c>
      <c r="FW22" s="162" t="s">
        <v>168</v>
      </c>
      <c r="FX22" s="162" t="s">
        <v>168</v>
      </c>
      <c r="FY22" s="162" t="s">
        <v>168</v>
      </c>
      <c r="FZ22" s="162" t="s">
        <v>168</v>
      </c>
      <c r="GA22" s="162" t="s">
        <v>168</v>
      </c>
      <c r="GB22" s="162" t="s">
        <v>168</v>
      </c>
      <c r="GC22" s="162" t="s">
        <v>168</v>
      </c>
      <c r="GD22" s="162" t="s">
        <v>263</v>
      </c>
      <c r="GE22" s="162" t="s">
        <v>168</v>
      </c>
      <c r="GF22" s="162" t="s">
        <v>168</v>
      </c>
      <c r="GG22" s="162" t="s">
        <v>348</v>
      </c>
      <c r="GH22" s="162" t="s">
        <v>168</v>
      </c>
      <c r="GI22" s="162" t="s">
        <v>168</v>
      </c>
      <c r="GJ22" s="162" t="s">
        <v>168</v>
      </c>
      <c r="GK22" s="162" t="s">
        <v>348</v>
      </c>
      <c r="GL22" s="162" t="s">
        <v>168</v>
      </c>
      <c r="GM22" s="162" t="s">
        <v>168</v>
      </c>
      <c r="GN22" s="162" t="s">
        <v>168</v>
      </c>
      <c r="GO22" s="162" t="s">
        <v>168</v>
      </c>
      <c r="GP22" s="162" t="s">
        <v>168</v>
      </c>
      <c r="GQ22" s="162" t="s">
        <v>168</v>
      </c>
      <c r="GR22" s="162" t="s">
        <v>168</v>
      </c>
      <c r="GS22" s="162" t="s">
        <v>168</v>
      </c>
      <c r="GT22" s="162" t="s">
        <v>168</v>
      </c>
      <c r="GU22" s="162" t="s">
        <v>168</v>
      </c>
      <c r="GV22" s="162" t="s">
        <v>168</v>
      </c>
      <c r="GW22" s="162" t="s">
        <v>168</v>
      </c>
      <c r="GX22" s="162" t="s">
        <v>168</v>
      </c>
      <c r="GY22" s="162" t="s">
        <v>168</v>
      </c>
      <c r="GZ22" s="162" t="s">
        <v>168</v>
      </c>
      <c r="HA22" s="162" t="s">
        <v>168</v>
      </c>
      <c r="HB22" s="162" t="s">
        <v>168</v>
      </c>
      <c r="HC22" s="162" t="s">
        <v>168</v>
      </c>
      <c r="HD22" s="162" t="s">
        <v>168</v>
      </c>
      <c r="HE22" s="162" t="s">
        <v>168</v>
      </c>
      <c r="HF22" s="162"/>
      <c r="HG22" s="162" t="s">
        <v>168</v>
      </c>
      <c r="HH22" s="162"/>
      <c r="HI22" s="288"/>
      <c r="HJ22" s="288"/>
      <c r="HK22" s="288"/>
      <c r="HL22" s="288"/>
      <c r="HM22" s="288"/>
      <c r="HN22" s="288"/>
      <c r="HO22" s="288"/>
      <c r="HP22" s="288"/>
    </row>
    <row r="23" spans="1:225" x14ac:dyDescent="0.2">
      <c r="A23" s="89">
        <v>21</v>
      </c>
      <c r="B23" s="172"/>
      <c r="D23" s="168"/>
      <c r="E23" s="78"/>
      <c r="G23" t="str">
        <f t="shared" si="2"/>
        <v/>
      </c>
      <c r="H23" t="str">
        <f t="shared" si="3"/>
        <v/>
      </c>
      <c r="I23" s="77"/>
      <c r="J23" s="78"/>
      <c r="L23" s="159" t="s">
        <v>716</v>
      </c>
      <c r="M23" s="87">
        <v>21</v>
      </c>
      <c r="O23">
        <v>21</v>
      </c>
      <c r="P23" t="s">
        <v>168</v>
      </c>
      <c r="Q23" t="s">
        <v>168</v>
      </c>
      <c r="R23" t="s">
        <v>168</v>
      </c>
      <c r="S23" t="s">
        <v>168</v>
      </c>
      <c r="T23" t="s">
        <v>168</v>
      </c>
      <c r="U23" t="s">
        <v>168</v>
      </c>
      <c r="V23" t="s">
        <v>168</v>
      </c>
      <c r="W23" t="s">
        <v>168</v>
      </c>
      <c r="X23" t="s">
        <v>168</v>
      </c>
      <c r="Z23" t="s">
        <v>168</v>
      </c>
      <c r="AA23" t="s">
        <v>168</v>
      </c>
      <c r="AB23" t="s">
        <v>168</v>
      </c>
      <c r="AC23" t="s">
        <v>168</v>
      </c>
      <c r="AD23" t="s">
        <v>168</v>
      </c>
      <c r="AE23" t="s">
        <v>168</v>
      </c>
      <c r="AF23" t="s">
        <v>168</v>
      </c>
      <c r="AG23" t="s">
        <v>168</v>
      </c>
      <c r="AH23" t="s">
        <v>168</v>
      </c>
      <c r="AJ23" t="s">
        <v>168</v>
      </c>
      <c r="AK23" t="s">
        <v>168</v>
      </c>
      <c r="AL23" t="s">
        <v>168</v>
      </c>
      <c r="AM23" t="s">
        <v>168</v>
      </c>
      <c r="AN23" t="s">
        <v>168</v>
      </c>
      <c r="AO23" t="s">
        <v>168</v>
      </c>
      <c r="AP23" t="s">
        <v>168</v>
      </c>
      <c r="AQ23" t="s">
        <v>168</v>
      </c>
      <c r="AR23" t="s">
        <v>168</v>
      </c>
      <c r="AS23" t="s">
        <v>168</v>
      </c>
      <c r="AT23" t="s">
        <v>168</v>
      </c>
      <c r="AU23" t="s">
        <v>168</v>
      </c>
      <c r="AV23" t="s">
        <v>168</v>
      </c>
      <c r="AW23" t="s">
        <v>168</v>
      </c>
      <c r="AX23" t="s">
        <v>168</v>
      </c>
      <c r="AY23" t="s">
        <v>168</v>
      </c>
      <c r="AZ23" t="s">
        <v>168</v>
      </c>
      <c r="BA23" t="s">
        <v>168</v>
      </c>
      <c r="BB23" t="s">
        <v>168</v>
      </c>
      <c r="BC23" t="s">
        <v>168</v>
      </c>
      <c r="BD23" t="s">
        <v>168</v>
      </c>
      <c r="BE23" t="s">
        <v>168</v>
      </c>
      <c r="BF23" t="s">
        <v>168</v>
      </c>
      <c r="BG23" t="s">
        <v>168</v>
      </c>
      <c r="BH23" t="s">
        <v>168</v>
      </c>
      <c r="BI23" t="s">
        <v>168</v>
      </c>
      <c r="BJ23" t="s">
        <v>168</v>
      </c>
      <c r="BK23" t="s">
        <v>168</v>
      </c>
      <c r="BL23" t="s">
        <v>168</v>
      </c>
      <c r="BM23" t="s">
        <v>168</v>
      </c>
      <c r="BN23" t="s">
        <v>277</v>
      </c>
      <c r="BO23" s="162" t="s">
        <v>168</v>
      </c>
      <c r="BP23" s="162" t="s">
        <v>168</v>
      </c>
      <c r="BQ23" s="162" t="s">
        <v>168</v>
      </c>
      <c r="BR23" s="162" t="s">
        <v>168</v>
      </c>
      <c r="BS23" s="162" t="s">
        <v>420</v>
      </c>
      <c r="BT23" s="162" t="s">
        <v>420</v>
      </c>
      <c r="BU23" t="s">
        <v>168</v>
      </c>
      <c r="BV23" t="s">
        <v>168</v>
      </c>
      <c r="BW23" t="s">
        <v>168</v>
      </c>
      <c r="BY23" s="162"/>
      <c r="BZ23" s="162"/>
      <c r="CA23" s="162"/>
      <c r="CB23" s="162"/>
      <c r="CC23" s="162"/>
      <c r="CD23" s="162"/>
      <c r="CE23" s="162"/>
      <c r="CF23" s="162"/>
      <c r="CG23" s="162"/>
      <c r="CH23" s="162"/>
      <c r="CR23" s="162"/>
      <c r="CS23" s="162"/>
      <c r="CT23" s="162"/>
      <c r="CU23" s="162"/>
      <c r="CV23" s="162"/>
      <c r="CW23" s="162"/>
      <c r="CX23" s="162"/>
      <c r="CY23" s="162"/>
      <c r="CZ23" s="162"/>
      <c r="DA23" s="162"/>
      <c r="DC23" s="162"/>
      <c r="DD23" s="162"/>
      <c r="DE23" s="162"/>
      <c r="DF23" s="162"/>
      <c r="DG23" s="162"/>
      <c r="DH23" s="162"/>
      <c r="DI23" s="162"/>
      <c r="DJ23" s="162"/>
      <c r="DK23" s="162"/>
      <c r="DL23" s="162"/>
      <c r="DM23" s="162"/>
      <c r="DN23" s="162"/>
      <c r="DO23" s="162"/>
      <c r="DP23" s="162"/>
      <c r="DQ23" s="162"/>
      <c r="DR23" s="162"/>
      <c r="DS23" s="162"/>
      <c r="DT23" s="162"/>
      <c r="DU23" s="162"/>
      <c r="DV23" s="162"/>
      <c r="DW23" s="162"/>
      <c r="DX23" s="162"/>
      <c r="DY23" s="162"/>
      <c r="DZ23" s="162"/>
      <c r="EA23" s="162"/>
      <c r="EB23" s="162"/>
      <c r="EC23" s="162"/>
      <c r="ED23" s="162"/>
      <c r="EE23" s="162"/>
      <c r="EF23" s="162"/>
      <c r="EG23" s="162"/>
      <c r="EH23" s="162"/>
      <c r="EI23" s="162"/>
      <c r="EJ23" s="162"/>
      <c r="EK23" s="162"/>
      <c r="EL23" s="162"/>
      <c r="EM23" s="162"/>
      <c r="EN23" s="162"/>
      <c r="EO23" s="162"/>
      <c r="EP23" s="162"/>
      <c r="EQ23" s="162"/>
      <c r="ER23" s="162"/>
      <c r="ES23" s="162"/>
      <c r="ET23" s="162"/>
      <c r="EU23" s="162"/>
      <c r="EV23" s="162"/>
      <c r="EW23" s="162"/>
      <c r="EX23" s="162"/>
      <c r="EY23" s="162"/>
      <c r="EZ23" s="162"/>
      <c r="FA23" s="162"/>
      <c r="FB23" s="162"/>
      <c r="FC23" s="162"/>
      <c r="FD23" s="162" t="s">
        <v>168</v>
      </c>
      <c r="FE23" s="162" t="s">
        <v>168</v>
      </c>
      <c r="FF23" s="162" t="s">
        <v>168</v>
      </c>
      <c r="FG23" s="162" t="s">
        <v>168</v>
      </c>
      <c r="FH23" s="162" t="s">
        <v>168</v>
      </c>
      <c r="FI23" s="162" t="s">
        <v>168</v>
      </c>
      <c r="FJ23" s="162" t="s">
        <v>168</v>
      </c>
      <c r="FK23" s="162" t="s">
        <v>168</v>
      </c>
      <c r="FL23" s="162" t="s">
        <v>168</v>
      </c>
      <c r="FM23" s="162" t="s">
        <v>168</v>
      </c>
      <c r="FN23" s="162" t="s">
        <v>168</v>
      </c>
      <c r="FO23" s="162" t="s">
        <v>168</v>
      </c>
      <c r="FP23" s="162" t="s">
        <v>168</v>
      </c>
      <c r="FQ23" s="162" t="s">
        <v>168</v>
      </c>
      <c r="FR23" s="162" t="s">
        <v>168</v>
      </c>
      <c r="FS23" s="162"/>
      <c r="FT23" s="162" t="s">
        <v>168</v>
      </c>
      <c r="FU23" s="162" t="s">
        <v>168</v>
      </c>
      <c r="FV23" s="162" t="s">
        <v>168</v>
      </c>
      <c r="FW23" s="162" t="s">
        <v>168</v>
      </c>
      <c r="FX23" s="162" t="s">
        <v>168</v>
      </c>
      <c r="FY23" s="162" t="s">
        <v>168</v>
      </c>
      <c r="FZ23" s="162" t="s">
        <v>168</v>
      </c>
      <c r="GA23" s="162" t="s">
        <v>168</v>
      </c>
      <c r="GB23" s="162" t="s">
        <v>168</v>
      </c>
      <c r="GC23" s="162" t="s">
        <v>168</v>
      </c>
      <c r="GD23" s="162" t="s">
        <v>344</v>
      </c>
      <c r="GE23" s="162" t="s">
        <v>168</v>
      </c>
      <c r="GF23" s="162" t="s">
        <v>168</v>
      </c>
      <c r="GG23" s="162" t="s">
        <v>281</v>
      </c>
      <c r="GH23" s="162" t="s">
        <v>168</v>
      </c>
      <c r="GI23" s="162" t="s">
        <v>168</v>
      </c>
      <c r="GJ23" s="162" t="s">
        <v>168</v>
      </c>
      <c r="GK23" s="162" t="s">
        <v>281</v>
      </c>
      <c r="GL23" s="162" t="s">
        <v>168</v>
      </c>
      <c r="GM23" s="162" t="s">
        <v>168</v>
      </c>
      <c r="GN23" s="162" t="s">
        <v>168</v>
      </c>
      <c r="GO23" s="162" t="s">
        <v>168</v>
      </c>
      <c r="GP23" s="162" t="s">
        <v>168</v>
      </c>
      <c r="GQ23" s="162" t="s">
        <v>168</v>
      </c>
      <c r="GR23" s="162" t="s">
        <v>168</v>
      </c>
      <c r="GS23" s="162" t="s">
        <v>168</v>
      </c>
      <c r="GT23" s="162" t="s">
        <v>168</v>
      </c>
      <c r="GU23" s="162" t="s">
        <v>168</v>
      </c>
      <c r="GV23" s="162" t="s">
        <v>168</v>
      </c>
      <c r="GW23" s="162" t="s">
        <v>168</v>
      </c>
      <c r="GX23" s="162" t="s">
        <v>168</v>
      </c>
      <c r="GY23" s="162" t="s">
        <v>168</v>
      </c>
      <c r="GZ23" s="162" t="s">
        <v>168</v>
      </c>
      <c r="HA23" s="162" t="s">
        <v>168</v>
      </c>
      <c r="HB23" s="162" t="s">
        <v>168</v>
      </c>
      <c r="HC23" s="162" t="s">
        <v>168</v>
      </c>
      <c r="HD23" s="162" t="s">
        <v>168</v>
      </c>
      <c r="HE23" s="162" t="s">
        <v>168</v>
      </c>
      <c r="HF23" s="162"/>
      <c r="HG23" s="162" t="s">
        <v>168</v>
      </c>
      <c r="HH23" s="289"/>
      <c r="HI23" s="288"/>
      <c r="HJ23" s="288"/>
      <c r="HK23" s="288"/>
      <c r="HL23" s="288"/>
      <c r="HM23" s="288"/>
      <c r="HN23" s="288"/>
      <c r="HO23" s="288"/>
      <c r="HP23" s="288"/>
      <c r="HQ23" t="s">
        <v>168</v>
      </c>
    </row>
    <row r="24" spans="1:225" x14ac:dyDescent="0.2">
      <c r="A24" s="89">
        <v>22</v>
      </c>
      <c r="B24" s="172"/>
      <c r="D24" s="168"/>
      <c r="E24" s="78"/>
      <c r="G24" t="str">
        <f t="shared" si="2"/>
        <v/>
      </c>
      <c r="H24" t="str">
        <f t="shared" si="3"/>
        <v/>
      </c>
      <c r="I24" s="77"/>
      <c r="J24" s="78"/>
      <c r="O24">
        <v>22</v>
      </c>
      <c r="P24" t="s">
        <v>168</v>
      </c>
      <c r="Q24" t="s">
        <v>168</v>
      </c>
      <c r="R24" t="s">
        <v>168</v>
      </c>
      <c r="S24" t="s">
        <v>168</v>
      </c>
      <c r="T24" t="s">
        <v>168</v>
      </c>
      <c r="U24" t="s">
        <v>168</v>
      </c>
      <c r="V24" t="s">
        <v>168</v>
      </c>
      <c r="W24" t="s">
        <v>168</v>
      </c>
      <c r="X24" t="s">
        <v>168</v>
      </c>
      <c r="Z24" t="s">
        <v>168</v>
      </c>
      <c r="AA24" t="s">
        <v>168</v>
      </c>
      <c r="AB24" t="s">
        <v>168</v>
      </c>
      <c r="AC24" t="s">
        <v>168</v>
      </c>
      <c r="AD24" t="s">
        <v>168</v>
      </c>
      <c r="AE24" t="s">
        <v>168</v>
      </c>
      <c r="AF24" t="s">
        <v>168</v>
      </c>
      <c r="AG24" t="s">
        <v>168</v>
      </c>
      <c r="AH24" t="s">
        <v>168</v>
      </c>
      <c r="AJ24" t="s">
        <v>168</v>
      </c>
      <c r="AK24" t="s">
        <v>168</v>
      </c>
      <c r="AL24" t="s">
        <v>168</v>
      </c>
      <c r="AM24" t="s">
        <v>168</v>
      </c>
      <c r="AN24" t="s">
        <v>168</v>
      </c>
      <c r="AO24" t="s">
        <v>168</v>
      </c>
      <c r="AP24" t="s">
        <v>168</v>
      </c>
      <c r="AQ24" t="s">
        <v>168</v>
      </c>
      <c r="AR24" t="s">
        <v>168</v>
      </c>
      <c r="AS24" t="s">
        <v>168</v>
      </c>
      <c r="AT24" t="s">
        <v>168</v>
      </c>
      <c r="AU24" t="s">
        <v>168</v>
      </c>
      <c r="AV24" t="s">
        <v>168</v>
      </c>
      <c r="AW24" t="s">
        <v>168</v>
      </c>
      <c r="AX24" t="s">
        <v>168</v>
      </c>
      <c r="AY24" t="s">
        <v>168</v>
      </c>
      <c r="AZ24" t="s">
        <v>168</v>
      </c>
      <c r="BA24" t="s">
        <v>168</v>
      </c>
      <c r="BB24" t="s">
        <v>168</v>
      </c>
      <c r="BC24" t="s">
        <v>168</v>
      </c>
      <c r="BD24" t="s">
        <v>168</v>
      </c>
      <c r="BE24" t="s">
        <v>168</v>
      </c>
      <c r="BF24" t="s">
        <v>168</v>
      </c>
      <c r="BG24" t="s">
        <v>168</v>
      </c>
      <c r="BH24" t="s">
        <v>168</v>
      </c>
      <c r="BI24" t="s">
        <v>168</v>
      </c>
      <c r="BJ24" t="s">
        <v>168</v>
      </c>
      <c r="BK24" t="s">
        <v>168</v>
      </c>
      <c r="BL24" t="s">
        <v>168</v>
      </c>
      <c r="BM24" t="s">
        <v>168</v>
      </c>
      <c r="BN24" t="s">
        <v>418</v>
      </c>
      <c r="BO24" s="162" t="s">
        <v>168</v>
      </c>
      <c r="BP24" s="162">
        <v>21011</v>
      </c>
      <c r="BQ24" s="162" t="s">
        <v>168</v>
      </c>
      <c r="BR24" s="162" t="s">
        <v>168</v>
      </c>
      <c r="BS24" t="s">
        <v>168</v>
      </c>
      <c r="BT24" t="s">
        <v>168</v>
      </c>
      <c r="BU24" t="s">
        <v>168</v>
      </c>
      <c r="BV24" t="s">
        <v>168</v>
      </c>
      <c r="BW24" t="s">
        <v>168</v>
      </c>
      <c r="BY24" s="162"/>
      <c r="BZ24" s="162"/>
      <c r="CA24" s="162"/>
      <c r="CB24" s="162"/>
      <c r="CC24" s="162"/>
      <c r="CD24" s="162"/>
      <c r="CE24" s="162"/>
      <c r="CF24" s="162"/>
      <c r="CG24" s="162"/>
      <c r="CH24" s="162"/>
      <c r="CR24" s="162"/>
      <c r="CS24" s="162"/>
      <c r="CT24" s="162"/>
      <c r="CU24" s="162"/>
      <c r="CV24" s="162"/>
      <c r="CW24" s="162"/>
      <c r="CX24" s="162"/>
      <c r="CY24" s="162"/>
      <c r="CZ24" s="162"/>
      <c r="DA24" s="162"/>
      <c r="DC24" s="162"/>
      <c r="DD24" s="162"/>
      <c r="DE24" s="162"/>
      <c r="DF24" s="162"/>
      <c r="DG24" s="162"/>
      <c r="DH24" s="162"/>
      <c r="DI24" s="162"/>
      <c r="DJ24" s="162"/>
      <c r="DK24" s="162"/>
      <c r="DL24" s="162"/>
      <c r="DM24" s="162"/>
      <c r="DN24" s="162"/>
      <c r="DO24" s="162"/>
      <c r="DP24" s="162"/>
      <c r="DQ24" s="162"/>
      <c r="DR24" s="162"/>
      <c r="DS24" s="162"/>
      <c r="DT24" s="162"/>
      <c r="DU24" s="162"/>
      <c r="DV24" s="162"/>
      <c r="DW24" s="162"/>
      <c r="DX24" s="162"/>
      <c r="DY24" s="162"/>
      <c r="DZ24" s="162"/>
      <c r="EA24" s="162"/>
      <c r="EB24" s="162"/>
      <c r="EC24" s="162"/>
      <c r="ED24" s="162"/>
      <c r="EE24" s="162"/>
      <c r="EF24" s="162"/>
      <c r="EG24" s="162"/>
      <c r="EH24" s="162"/>
      <c r="EI24" s="162"/>
      <c r="EJ24" s="162"/>
      <c r="EK24" s="162"/>
      <c r="EL24" s="162"/>
      <c r="EM24" s="162"/>
      <c r="EN24" s="162"/>
      <c r="EO24" s="162"/>
      <c r="EP24" s="162"/>
      <c r="EQ24" s="162"/>
      <c r="ER24" s="162"/>
      <c r="ES24" s="162"/>
      <c r="ET24" s="162"/>
      <c r="EU24" s="162"/>
      <c r="EV24" s="162"/>
      <c r="EW24" s="162"/>
      <c r="EX24" s="162"/>
      <c r="EY24" s="162"/>
      <c r="EZ24" s="162"/>
      <c r="FA24" s="162"/>
      <c r="FB24" s="162"/>
      <c r="FC24" s="162"/>
      <c r="FD24" s="162" t="s">
        <v>168</v>
      </c>
      <c r="FE24" s="162" t="s">
        <v>168</v>
      </c>
      <c r="FF24" s="162" t="s">
        <v>168</v>
      </c>
      <c r="FG24" s="162" t="s">
        <v>168</v>
      </c>
      <c r="FH24" s="162" t="s">
        <v>168</v>
      </c>
      <c r="FI24" s="162" t="s">
        <v>168</v>
      </c>
      <c r="FJ24" s="162" t="s">
        <v>168</v>
      </c>
      <c r="FK24" s="162" t="s">
        <v>168</v>
      </c>
      <c r="FL24" s="162" t="s">
        <v>168</v>
      </c>
      <c r="FM24" s="162" t="s">
        <v>168</v>
      </c>
      <c r="FN24" s="162" t="s">
        <v>168</v>
      </c>
      <c r="FO24" s="162" t="s">
        <v>168</v>
      </c>
      <c r="FP24" s="162" t="s">
        <v>168</v>
      </c>
      <c r="FQ24" s="162" t="s">
        <v>168</v>
      </c>
      <c r="FR24" s="162" t="s">
        <v>168</v>
      </c>
      <c r="FS24" s="162"/>
      <c r="FT24" s="162" t="s">
        <v>168</v>
      </c>
      <c r="FU24" s="162" t="s">
        <v>168</v>
      </c>
      <c r="FV24" s="162" t="s">
        <v>168</v>
      </c>
      <c r="FW24" s="162" t="s">
        <v>168</v>
      </c>
      <c r="FX24" s="162" t="s">
        <v>168</v>
      </c>
      <c r="FY24" s="162" t="s">
        <v>168</v>
      </c>
      <c r="FZ24" s="162" t="s">
        <v>168</v>
      </c>
      <c r="GA24" s="162" t="s">
        <v>168</v>
      </c>
      <c r="GB24" s="162" t="s">
        <v>168</v>
      </c>
      <c r="GC24" s="162" t="s">
        <v>168</v>
      </c>
      <c r="GD24" s="162" t="s">
        <v>270</v>
      </c>
      <c r="GE24" s="162" t="s">
        <v>168</v>
      </c>
      <c r="GF24" s="162" t="s">
        <v>168</v>
      </c>
      <c r="GG24" s="162" t="s">
        <v>168</v>
      </c>
      <c r="GH24" s="162" t="s">
        <v>275</v>
      </c>
      <c r="GI24" s="162" t="s">
        <v>168</v>
      </c>
      <c r="GJ24" s="162" t="s">
        <v>168</v>
      </c>
      <c r="GK24" s="162" t="s">
        <v>168</v>
      </c>
      <c r="GL24" s="162" t="s">
        <v>275</v>
      </c>
      <c r="GM24" s="162" t="s">
        <v>168</v>
      </c>
      <c r="GN24" s="162" t="s">
        <v>168</v>
      </c>
      <c r="GO24" s="162" t="s">
        <v>168</v>
      </c>
      <c r="GP24" s="162" t="s">
        <v>168</v>
      </c>
      <c r="GQ24" s="162" t="s">
        <v>168</v>
      </c>
      <c r="GR24" s="162" t="s">
        <v>168</v>
      </c>
      <c r="GS24" s="162" t="s">
        <v>168</v>
      </c>
      <c r="GT24" s="162" t="s">
        <v>168</v>
      </c>
      <c r="GU24" s="162" t="s">
        <v>168</v>
      </c>
      <c r="GV24" s="162" t="s">
        <v>168</v>
      </c>
      <c r="GW24" s="162" t="s">
        <v>168</v>
      </c>
      <c r="GX24" s="162" t="s">
        <v>168</v>
      </c>
      <c r="GY24" s="162" t="s">
        <v>168</v>
      </c>
      <c r="GZ24" s="162" t="s">
        <v>168</v>
      </c>
      <c r="HA24" s="162" t="s">
        <v>168</v>
      </c>
      <c r="HB24" s="162" t="s">
        <v>168</v>
      </c>
      <c r="HC24" s="162" t="s">
        <v>168</v>
      </c>
      <c r="HD24" s="162" t="s">
        <v>168</v>
      </c>
      <c r="HE24" s="162" t="s">
        <v>168</v>
      </c>
      <c r="HF24" s="162"/>
      <c r="HG24" s="162" t="s">
        <v>168</v>
      </c>
      <c r="HQ24" t="s">
        <v>168</v>
      </c>
    </row>
    <row r="25" spans="1:225" x14ac:dyDescent="0.2">
      <c r="A25" s="89">
        <v>23</v>
      </c>
      <c r="B25" s="172">
        <f>VLOOKUP(A25,種目CD,($E$1-1)*10+2,FALSE)</f>
        <v>0</v>
      </c>
      <c r="D25" s="168"/>
      <c r="E25" s="78"/>
      <c r="G25" t="str">
        <f t="shared" si="2"/>
        <v/>
      </c>
      <c r="H25" t="str">
        <f t="shared" si="3"/>
        <v/>
      </c>
      <c r="I25" s="77"/>
      <c r="J25" s="78"/>
      <c r="L25" s="157" t="s">
        <v>721</v>
      </c>
      <c r="M25" s="87">
        <v>1</v>
      </c>
      <c r="O25">
        <v>23</v>
      </c>
      <c r="P25" t="s">
        <v>168</v>
      </c>
      <c r="Q25" t="s">
        <v>168</v>
      </c>
      <c r="R25" t="s">
        <v>168</v>
      </c>
      <c r="S25" t="s">
        <v>168</v>
      </c>
      <c r="T25" t="s">
        <v>168</v>
      </c>
      <c r="U25" t="s">
        <v>168</v>
      </c>
      <c r="V25" t="s">
        <v>168</v>
      </c>
      <c r="W25" t="s">
        <v>168</v>
      </c>
      <c r="X25" t="s">
        <v>168</v>
      </c>
      <c r="Z25" t="s">
        <v>168</v>
      </c>
      <c r="AA25" t="s">
        <v>168</v>
      </c>
      <c r="AB25" t="s">
        <v>168</v>
      </c>
      <c r="AC25" t="s">
        <v>168</v>
      </c>
      <c r="AD25" t="s">
        <v>168</v>
      </c>
      <c r="AE25" t="s">
        <v>168</v>
      </c>
      <c r="AF25" t="s">
        <v>168</v>
      </c>
      <c r="AG25" t="s">
        <v>168</v>
      </c>
      <c r="AH25" t="s">
        <v>168</v>
      </c>
      <c r="AJ25" t="s">
        <v>168</v>
      </c>
      <c r="AK25" t="s">
        <v>168</v>
      </c>
      <c r="AL25" t="s">
        <v>168</v>
      </c>
      <c r="AM25" t="s">
        <v>168</v>
      </c>
      <c r="AN25" t="s">
        <v>168</v>
      </c>
      <c r="AO25" t="s">
        <v>168</v>
      </c>
      <c r="AP25" t="s">
        <v>168</v>
      </c>
      <c r="AQ25" t="s">
        <v>168</v>
      </c>
      <c r="AR25" t="s">
        <v>168</v>
      </c>
      <c r="AS25" t="s">
        <v>168</v>
      </c>
      <c r="AT25" t="s">
        <v>168</v>
      </c>
      <c r="AU25" t="s">
        <v>168</v>
      </c>
      <c r="AV25" t="s">
        <v>168</v>
      </c>
      <c r="AW25" t="s">
        <v>168</v>
      </c>
      <c r="AX25" t="s">
        <v>168</v>
      </c>
      <c r="AY25" t="s">
        <v>168</v>
      </c>
      <c r="AZ25" t="s">
        <v>168</v>
      </c>
      <c r="BA25" t="s">
        <v>168</v>
      </c>
      <c r="BB25" t="s">
        <v>168</v>
      </c>
      <c r="BC25" t="s">
        <v>168</v>
      </c>
      <c r="BD25" t="s">
        <v>168</v>
      </c>
      <c r="BE25" t="s">
        <v>168</v>
      </c>
      <c r="BF25" t="s">
        <v>168</v>
      </c>
      <c r="BG25" t="s">
        <v>168</v>
      </c>
      <c r="BH25" t="s">
        <v>168</v>
      </c>
      <c r="BI25" t="s">
        <v>168</v>
      </c>
      <c r="BJ25" t="s">
        <v>168</v>
      </c>
      <c r="BK25" t="s">
        <v>168</v>
      </c>
      <c r="BL25" t="s">
        <v>168</v>
      </c>
      <c r="BM25" t="s">
        <v>168</v>
      </c>
      <c r="BN25" t="s">
        <v>168</v>
      </c>
      <c r="BO25" t="s">
        <v>168</v>
      </c>
      <c r="BP25" t="s">
        <v>168</v>
      </c>
      <c r="BQ25" t="s">
        <v>168</v>
      </c>
      <c r="BR25" t="s">
        <v>168</v>
      </c>
      <c r="BS25" t="s">
        <v>168</v>
      </c>
      <c r="BT25" t="s">
        <v>168</v>
      </c>
      <c r="BU25" t="s">
        <v>168</v>
      </c>
      <c r="BV25" t="s">
        <v>168</v>
      </c>
      <c r="BW25" t="s">
        <v>168</v>
      </c>
      <c r="BY25" s="162"/>
      <c r="BZ25" s="162"/>
      <c r="CA25" s="162"/>
      <c r="CB25" s="162"/>
      <c r="CC25" s="162"/>
      <c r="CD25" s="162"/>
      <c r="CE25" s="162"/>
      <c r="CF25" s="162"/>
      <c r="CG25" s="162"/>
      <c r="CH25" s="162"/>
      <c r="CR25" s="162"/>
      <c r="CS25" s="162"/>
      <c r="CT25" s="162"/>
      <c r="CU25" s="162"/>
      <c r="CV25" s="162"/>
      <c r="CW25" s="162"/>
      <c r="CX25" s="162"/>
      <c r="CY25" s="162"/>
      <c r="CZ25" s="162"/>
      <c r="DA25" s="162"/>
      <c r="DC25" s="162"/>
      <c r="DD25" s="162"/>
      <c r="DE25" s="162"/>
      <c r="DF25" s="162"/>
      <c r="DG25" s="162"/>
      <c r="DH25" s="162"/>
      <c r="DI25" s="162"/>
      <c r="DJ25" s="162"/>
      <c r="DK25" s="162"/>
      <c r="DL25" s="162"/>
      <c r="DM25" s="162"/>
      <c r="DN25" s="162"/>
      <c r="DO25" s="162"/>
      <c r="DP25" s="162"/>
      <c r="DQ25" s="162"/>
      <c r="DR25" s="162"/>
      <c r="DS25" s="162"/>
      <c r="DT25" s="162"/>
      <c r="DU25" s="162"/>
      <c r="DV25" s="162"/>
      <c r="DW25" s="162"/>
      <c r="DX25" s="162"/>
      <c r="DY25" s="162"/>
      <c r="DZ25" s="162"/>
      <c r="EA25" s="162"/>
      <c r="EB25" s="162"/>
      <c r="EC25" s="162"/>
      <c r="ED25" s="162"/>
      <c r="EE25" s="162"/>
      <c r="EF25" s="162"/>
      <c r="EG25" s="162"/>
      <c r="EH25" s="162"/>
      <c r="EI25" s="162"/>
      <c r="EJ25" s="162"/>
      <c r="EK25" s="162"/>
      <c r="EL25" s="162"/>
      <c r="EM25" s="162"/>
      <c r="EN25" s="162"/>
      <c r="EO25" s="162"/>
      <c r="EP25" s="162"/>
      <c r="EQ25" s="162"/>
      <c r="ER25" s="162"/>
      <c r="ES25" s="162"/>
      <c r="ET25" s="162"/>
      <c r="EU25" s="162"/>
      <c r="EV25" s="162"/>
      <c r="EW25" s="162"/>
      <c r="EX25" s="162"/>
      <c r="EY25" s="162"/>
      <c r="EZ25" s="162"/>
      <c r="FA25" s="162"/>
      <c r="FB25" s="162"/>
      <c r="FC25" s="162"/>
      <c r="FD25" s="162" t="s">
        <v>168</v>
      </c>
      <c r="FE25" s="162" t="s">
        <v>168</v>
      </c>
      <c r="FF25" s="162" t="s">
        <v>168</v>
      </c>
      <c r="FG25" s="162" t="s">
        <v>168</v>
      </c>
      <c r="FH25" s="162" t="s">
        <v>168</v>
      </c>
      <c r="FI25" s="162" t="s">
        <v>168</v>
      </c>
      <c r="FJ25" s="162" t="s">
        <v>168</v>
      </c>
      <c r="FK25" s="162" t="s">
        <v>168</v>
      </c>
      <c r="FL25" s="162" t="s">
        <v>168</v>
      </c>
      <c r="FM25" s="162" t="s">
        <v>168</v>
      </c>
      <c r="FN25" s="162" t="s">
        <v>168</v>
      </c>
      <c r="FO25" s="162" t="s">
        <v>168</v>
      </c>
      <c r="FP25" s="162" t="s">
        <v>168</v>
      </c>
      <c r="FQ25" s="162" t="s">
        <v>168</v>
      </c>
      <c r="FR25" s="162" t="s">
        <v>168</v>
      </c>
      <c r="FS25" s="162"/>
      <c r="FT25" s="162" t="s">
        <v>168</v>
      </c>
      <c r="FU25" s="162" t="s">
        <v>168</v>
      </c>
      <c r="FV25" s="162" t="s">
        <v>168</v>
      </c>
      <c r="FW25" s="162" t="s">
        <v>168</v>
      </c>
      <c r="FX25" s="162" t="s">
        <v>168</v>
      </c>
      <c r="FY25" s="162" t="s">
        <v>168</v>
      </c>
      <c r="FZ25" s="162" t="s">
        <v>168</v>
      </c>
      <c r="GA25" s="162" t="s">
        <v>168</v>
      </c>
      <c r="GB25" s="162" t="s">
        <v>168</v>
      </c>
      <c r="GC25" s="162" t="s">
        <v>168</v>
      </c>
      <c r="GD25" s="162" t="s">
        <v>322</v>
      </c>
      <c r="GE25" s="162" t="s">
        <v>168</v>
      </c>
      <c r="GF25" s="162" t="s">
        <v>168</v>
      </c>
      <c r="GG25" s="162" t="s">
        <v>349</v>
      </c>
      <c r="GH25" s="162" t="s">
        <v>168</v>
      </c>
      <c r="GI25" s="162" t="s">
        <v>168</v>
      </c>
      <c r="GJ25" s="162" t="s">
        <v>168</v>
      </c>
      <c r="GK25" s="162" t="s">
        <v>349</v>
      </c>
      <c r="GL25" s="162" t="s">
        <v>168</v>
      </c>
      <c r="GM25" s="162" t="s">
        <v>168</v>
      </c>
      <c r="GN25" s="162" t="s">
        <v>168</v>
      </c>
      <c r="GO25" s="162" t="s">
        <v>168</v>
      </c>
      <c r="GP25" s="162" t="s">
        <v>168</v>
      </c>
      <c r="GQ25" s="162" t="s">
        <v>168</v>
      </c>
      <c r="GR25" s="162" t="s">
        <v>168</v>
      </c>
      <c r="GS25" s="162" t="s">
        <v>168</v>
      </c>
      <c r="GT25" s="162" t="s">
        <v>168</v>
      </c>
      <c r="GU25" s="162" t="s">
        <v>168</v>
      </c>
      <c r="GV25" s="162" t="s">
        <v>168</v>
      </c>
      <c r="GW25" s="162" t="s">
        <v>168</v>
      </c>
      <c r="GX25" s="162" t="s">
        <v>168</v>
      </c>
      <c r="GY25" s="162" t="s">
        <v>168</v>
      </c>
      <c r="GZ25" s="162" t="s">
        <v>168</v>
      </c>
      <c r="HA25" s="162" t="s">
        <v>168</v>
      </c>
      <c r="HB25" s="162" t="s">
        <v>168</v>
      </c>
      <c r="HC25" s="162" t="s">
        <v>168</v>
      </c>
      <c r="HD25" s="162" t="s">
        <v>168</v>
      </c>
      <c r="HE25" s="162" t="s">
        <v>168</v>
      </c>
      <c r="HF25" s="162"/>
      <c r="HG25" s="162" t="s">
        <v>168</v>
      </c>
      <c r="HM25" s="162" t="s">
        <v>168</v>
      </c>
      <c r="HN25" s="162" t="s">
        <v>168</v>
      </c>
      <c r="HQ25" t="s">
        <v>168</v>
      </c>
    </row>
    <row r="26" spans="1:225" x14ac:dyDescent="0.2">
      <c r="A26" s="89">
        <v>24</v>
      </c>
      <c r="B26" s="172" t="str">
        <f>VLOOKUP(A26,種目CD,($E$1-1)*10+2,FALSE)</f>
        <v/>
      </c>
      <c r="D26" s="168"/>
      <c r="E26" s="78"/>
      <c r="G26" t="str">
        <f t="shared" si="2"/>
        <v/>
      </c>
      <c r="H26" t="str">
        <f t="shared" si="3"/>
        <v/>
      </c>
      <c r="I26" s="77"/>
      <c r="J26" s="78"/>
      <c r="L26" s="158" t="s">
        <v>181</v>
      </c>
      <c r="M26" s="78">
        <v>2</v>
      </c>
      <c r="O26">
        <v>24</v>
      </c>
      <c r="P26" t="s">
        <v>168</v>
      </c>
      <c r="Q26" t="s">
        <v>168</v>
      </c>
      <c r="R26" t="s">
        <v>168</v>
      </c>
      <c r="S26" t="s">
        <v>168</v>
      </c>
      <c r="T26" t="s">
        <v>168</v>
      </c>
      <c r="U26" t="s">
        <v>168</v>
      </c>
      <c r="V26" t="s">
        <v>168</v>
      </c>
      <c r="W26" t="s">
        <v>168</v>
      </c>
      <c r="X26" t="s">
        <v>168</v>
      </c>
      <c r="Z26" t="s">
        <v>168</v>
      </c>
      <c r="AA26" t="s">
        <v>168</v>
      </c>
      <c r="AB26" t="s">
        <v>168</v>
      </c>
      <c r="AC26" t="s">
        <v>168</v>
      </c>
      <c r="AD26" t="s">
        <v>168</v>
      </c>
      <c r="AE26" t="s">
        <v>168</v>
      </c>
      <c r="AF26" t="s">
        <v>168</v>
      </c>
      <c r="AG26" t="s">
        <v>168</v>
      </c>
      <c r="AH26" t="s">
        <v>168</v>
      </c>
      <c r="AJ26" t="s">
        <v>168</v>
      </c>
      <c r="AK26" t="s">
        <v>168</v>
      </c>
      <c r="AL26" t="s">
        <v>168</v>
      </c>
      <c r="AM26" t="s">
        <v>168</v>
      </c>
      <c r="AN26" t="s">
        <v>168</v>
      </c>
      <c r="AO26" t="s">
        <v>168</v>
      </c>
      <c r="AP26" t="s">
        <v>168</v>
      </c>
      <c r="AQ26" t="s">
        <v>168</v>
      </c>
      <c r="AR26" t="s">
        <v>168</v>
      </c>
      <c r="AS26" t="s">
        <v>168</v>
      </c>
      <c r="AT26" t="s">
        <v>168</v>
      </c>
      <c r="AU26" t="s">
        <v>168</v>
      </c>
      <c r="AV26" t="s">
        <v>168</v>
      </c>
      <c r="AW26" t="s">
        <v>168</v>
      </c>
      <c r="AX26" t="s">
        <v>168</v>
      </c>
      <c r="AY26" t="s">
        <v>168</v>
      </c>
      <c r="AZ26" t="s">
        <v>168</v>
      </c>
      <c r="BA26" t="s">
        <v>168</v>
      </c>
      <c r="BB26" t="s">
        <v>168</v>
      </c>
      <c r="BC26" t="s">
        <v>168</v>
      </c>
      <c r="BD26" t="s">
        <v>168</v>
      </c>
      <c r="BE26" t="s">
        <v>168</v>
      </c>
      <c r="BF26" t="s">
        <v>168</v>
      </c>
      <c r="BG26" t="s">
        <v>168</v>
      </c>
      <c r="BH26" t="s">
        <v>168</v>
      </c>
      <c r="BI26" t="s">
        <v>168</v>
      </c>
      <c r="BJ26" t="s">
        <v>168</v>
      </c>
      <c r="BK26" t="s">
        <v>168</v>
      </c>
      <c r="BL26" t="s">
        <v>168</v>
      </c>
      <c r="BM26" t="s">
        <v>168</v>
      </c>
      <c r="BN26" t="s">
        <v>168</v>
      </c>
      <c r="BO26" t="s">
        <v>168</v>
      </c>
      <c r="BP26" t="s">
        <v>168</v>
      </c>
      <c r="BQ26" t="s">
        <v>168</v>
      </c>
      <c r="BR26" t="s">
        <v>168</v>
      </c>
      <c r="BS26" t="s">
        <v>168</v>
      </c>
      <c r="BT26" t="s">
        <v>168</v>
      </c>
      <c r="BU26" t="s">
        <v>168</v>
      </c>
      <c r="BV26" t="s">
        <v>168</v>
      </c>
      <c r="BW26" t="s">
        <v>168</v>
      </c>
      <c r="BY26" s="162"/>
      <c r="BZ26" s="162"/>
      <c r="CA26" s="162"/>
      <c r="CB26" s="162"/>
      <c r="CC26" s="162"/>
      <c r="CD26" s="162"/>
      <c r="CE26" s="162"/>
      <c r="CF26" s="162"/>
      <c r="CG26" s="162"/>
      <c r="CH26" s="162"/>
      <c r="CR26" s="162"/>
      <c r="CS26" s="162"/>
      <c r="CT26" s="162"/>
      <c r="CU26" s="162"/>
      <c r="CV26" s="162"/>
      <c r="CW26" s="162"/>
      <c r="CX26" s="162"/>
      <c r="CY26" s="162"/>
      <c r="CZ26" s="162"/>
      <c r="DA26" s="162"/>
      <c r="DC26" s="162"/>
      <c r="DD26" s="162"/>
      <c r="DE26" s="162"/>
      <c r="DF26" s="162"/>
      <c r="DG26" s="162"/>
      <c r="DH26" s="162"/>
      <c r="DI26" s="162"/>
      <c r="DJ26" s="162"/>
      <c r="DK26" s="162"/>
      <c r="DL26" s="162"/>
      <c r="DM26" s="162"/>
      <c r="DN26" s="162"/>
      <c r="DO26" s="162"/>
      <c r="DP26" s="162"/>
      <c r="DQ26" s="162"/>
      <c r="DR26" s="162"/>
      <c r="DS26" s="162"/>
      <c r="DT26" s="162"/>
      <c r="DU26" s="162"/>
      <c r="DV26" s="162"/>
      <c r="DW26" s="162"/>
      <c r="DX26" s="162"/>
      <c r="DY26" s="162"/>
      <c r="DZ26" s="162"/>
      <c r="EA26" s="162"/>
      <c r="EB26" s="162"/>
      <c r="EC26" s="162"/>
      <c r="ED26" s="162"/>
      <c r="EE26" s="162"/>
      <c r="EF26" s="162"/>
      <c r="EG26" s="162"/>
      <c r="EH26" s="162"/>
      <c r="EI26" s="162"/>
      <c r="EJ26" s="162"/>
      <c r="EK26" s="162"/>
      <c r="EL26" s="162"/>
      <c r="EM26" s="162"/>
      <c r="EN26" s="162"/>
      <c r="EO26" s="162"/>
      <c r="EP26" s="162"/>
      <c r="EQ26" s="162"/>
      <c r="ER26" s="162"/>
      <c r="ES26" s="162"/>
      <c r="ET26" s="162"/>
      <c r="EU26" s="162"/>
      <c r="EV26" s="162"/>
      <c r="EW26" s="162"/>
      <c r="EX26" s="162"/>
      <c r="EY26" s="162"/>
      <c r="EZ26" s="162"/>
      <c r="FA26" s="162"/>
      <c r="FB26" s="162"/>
      <c r="FC26" s="162"/>
      <c r="FD26" s="162" t="s">
        <v>168</v>
      </c>
      <c r="FE26" s="162" t="s">
        <v>168</v>
      </c>
      <c r="FF26" s="162" t="s">
        <v>168</v>
      </c>
      <c r="FG26" s="162" t="s">
        <v>168</v>
      </c>
      <c r="FH26" s="162" t="s">
        <v>168</v>
      </c>
      <c r="FI26" s="162" t="s">
        <v>168</v>
      </c>
      <c r="FJ26" s="162" t="s">
        <v>168</v>
      </c>
      <c r="FK26" s="162" t="s">
        <v>168</v>
      </c>
      <c r="FL26" s="162" t="s">
        <v>168</v>
      </c>
      <c r="FM26" s="162" t="s">
        <v>168</v>
      </c>
      <c r="FN26" s="162" t="s">
        <v>168</v>
      </c>
      <c r="FO26" s="162" t="s">
        <v>168</v>
      </c>
      <c r="FP26" s="162" t="s">
        <v>168</v>
      </c>
      <c r="FQ26" s="162" t="s">
        <v>168</v>
      </c>
      <c r="FR26" s="162" t="s">
        <v>168</v>
      </c>
      <c r="FS26" s="162"/>
      <c r="FT26" s="162" t="s">
        <v>168</v>
      </c>
      <c r="FU26" s="162" t="s">
        <v>168</v>
      </c>
      <c r="FV26" s="162" t="s">
        <v>168</v>
      </c>
      <c r="FW26" s="162" t="s">
        <v>168</v>
      </c>
      <c r="FX26" s="162" t="s">
        <v>168</v>
      </c>
      <c r="FY26" s="162" t="s">
        <v>168</v>
      </c>
      <c r="FZ26" s="162" t="s">
        <v>168</v>
      </c>
      <c r="GA26" s="162" t="s">
        <v>168</v>
      </c>
      <c r="GB26" s="162" t="s">
        <v>168</v>
      </c>
      <c r="GC26" s="162" t="s">
        <v>168</v>
      </c>
      <c r="GD26" s="162" t="s">
        <v>345</v>
      </c>
      <c r="GE26" s="162" t="s">
        <v>168</v>
      </c>
      <c r="GF26" s="162" t="s">
        <v>168</v>
      </c>
      <c r="GG26" s="162" t="s">
        <v>350</v>
      </c>
      <c r="GH26" s="162" t="s">
        <v>168</v>
      </c>
      <c r="GI26" s="162" t="s">
        <v>168</v>
      </c>
      <c r="GJ26" s="162" t="s">
        <v>168</v>
      </c>
      <c r="GK26" s="162" t="s">
        <v>351</v>
      </c>
      <c r="GL26" s="162" t="s">
        <v>168</v>
      </c>
      <c r="GM26" s="162" t="s">
        <v>168</v>
      </c>
      <c r="GN26" s="162" t="s">
        <v>168</v>
      </c>
      <c r="GO26" s="162" t="s">
        <v>168</v>
      </c>
      <c r="GP26" s="162" t="s">
        <v>168</v>
      </c>
      <c r="GQ26" s="162" t="s">
        <v>168</v>
      </c>
      <c r="GR26" s="162" t="s">
        <v>168</v>
      </c>
      <c r="GS26" s="162" t="s">
        <v>168</v>
      </c>
      <c r="GT26" s="162" t="s">
        <v>168</v>
      </c>
      <c r="GU26" s="162" t="s">
        <v>168</v>
      </c>
      <c r="GV26" s="162" t="s">
        <v>168</v>
      </c>
      <c r="GW26" s="162" t="s">
        <v>168</v>
      </c>
      <c r="GX26" s="162" t="s">
        <v>168</v>
      </c>
      <c r="GY26" s="162" t="s">
        <v>168</v>
      </c>
      <c r="GZ26" s="162" t="s">
        <v>168</v>
      </c>
      <c r="HA26" s="162" t="s">
        <v>168</v>
      </c>
      <c r="HB26" s="162" t="s">
        <v>168</v>
      </c>
      <c r="HC26" s="162" t="s">
        <v>168</v>
      </c>
      <c r="HD26" s="162" t="s">
        <v>168</v>
      </c>
      <c r="HE26" s="162" t="s">
        <v>168</v>
      </c>
      <c r="HF26" s="162"/>
      <c r="HG26" s="162" t="s">
        <v>168</v>
      </c>
      <c r="HH26" t="s">
        <v>168</v>
      </c>
      <c r="HI26" s="162" t="s">
        <v>168</v>
      </c>
      <c r="HJ26" s="162" t="s">
        <v>168</v>
      </c>
      <c r="HM26" s="162" t="s">
        <v>168</v>
      </c>
      <c r="HN26" s="162" t="s">
        <v>168</v>
      </c>
      <c r="HQ26" t="s">
        <v>168</v>
      </c>
    </row>
    <row r="27" spans="1:225" x14ac:dyDescent="0.2">
      <c r="A27" s="89">
        <v>25</v>
      </c>
      <c r="B27" s="172"/>
      <c r="D27" s="169" t="str">
        <f>IF(MAX($H$3:$H$38)&gt;=$A27,VLOOKUP($A27,$H$3:$J$38,2,FALSE),"")</f>
        <v/>
      </c>
      <c r="E27" s="80" t="str">
        <f>IF(MAX($H$3:$H$38)&gt;=$A27,VLOOKUP($A27,$H$3:$J$38,3,FALSE),"")</f>
        <v/>
      </c>
      <c r="G27" t="str">
        <f t="shared" ref="G27:G38" si="9">IF(I27="","",ROW())</f>
        <v/>
      </c>
      <c r="H27" t="str">
        <f t="shared" ref="H27:H38" si="10">IF(G27="","",RANK(G27,$G$3:$G$38,1))</f>
        <v/>
      </c>
      <c r="I27" s="77"/>
      <c r="J27" s="78"/>
      <c r="L27" s="63" t="s">
        <v>182</v>
      </c>
      <c r="M27" s="78">
        <v>3</v>
      </c>
      <c r="O27">
        <v>25</v>
      </c>
      <c r="P27" t="s">
        <v>168</v>
      </c>
      <c r="Q27" t="s">
        <v>168</v>
      </c>
      <c r="R27" t="s">
        <v>168</v>
      </c>
      <c r="S27" t="s">
        <v>168</v>
      </c>
      <c r="T27" t="s">
        <v>168</v>
      </c>
      <c r="U27" t="s">
        <v>168</v>
      </c>
      <c r="V27" t="s">
        <v>168</v>
      </c>
      <c r="W27" t="s">
        <v>168</v>
      </c>
      <c r="X27" t="s">
        <v>168</v>
      </c>
      <c r="Z27" t="s">
        <v>168</v>
      </c>
      <c r="AA27" t="s">
        <v>168</v>
      </c>
      <c r="AB27" t="s">
        <v>168</v>
      </c>
      <c r="AC27" t="s">
        <v>168</v>
      </c>
      <c r="AD27" t="s">
        <v>168</v>
      </c>
      <c r="AE27" t="s">
        <v>168</v>
      </c>
      <c r="AF27" t="s">
        <v>168</v>
      </c>
      <c r="AG27" t="s">
        <v>168</v>
      </c>
      <c r="AH27" t="s">
        <v>168</v>
      </c>
      <c r="AJ27" t="s">
        <v>168</v>
      </c>
      <c r="AK27" t="s">
        <v>168</v>
      </c>
      <c r="AL27" t="s">
        <v>168</v>
      </c>
      <c r="AM27" t="s">
        <v>168</v>
      </c>
      <c r="AN27" t="s">
        <v>168</v>
      </c>
      <c r="AO27" t="s">
        <v>168</v>
      </c>
      <c r="AP27" t="s">
        <v>168</v>
      </c>
      <c r="AQ27" t="s">
        <v>168</v>
      </c>
      <c r="AR27" t="s">
        <v>168</v>
      </c>
      <c r="AS27" t="s">
        <v>168</v>
      </c>
      <c r="AT27" t="s">
        <v>168</v>
      </c>
      <c r="AU27" t="s">
        <v>168</v>
      </c>
      <c r="AV27" t="s">
        <v>168</v>
      </c>
      <c r="AW27" t="s">
        <v>168</v>
      </c>
      <c r="AX27" t="s">
        <v>168</v>
      </c>
      <c r="AY27" t="s">
        <v>168</v>
      </c>
      <c r="AZ27" t="s">
        <v>168</v>
      </c>
      <c r="BA27" t="s">
        <v>168</v>
      </c>
      <c r="BB27" t="s">
        <v>168</v>
      </c>
      <c r="BC27" t="s">
        <v>168</v>
      </c>
      <c r="BD27" t="s">
        <v>168</v>
      </c>
      <c r="BE27" t="s">
        <v>168</v>
      </c>
      <c r="BF27" t="s">
        <v>168</v>
      </c>
      <c r="BG27" t="s">
        <v>168</v>
      </c>
      <c r="BH27" t="s">
        <v>168</v>
      </c>
      <c r="BI27" t="s">
        <v>168</v>
      </c>
      <c r="BJ27" t="s">
        <v>168</v>
      </c>
      <c r="BK27" t="s">
        <v>168</v>
      </c>
      <c r="BL27" t="s">
        <v>168</v>
      </c>
      <c r="BM27" t="s">
        <v>168</v>
      </c>
      <c r="BN27" t="s">
        <v>168</v>
      </c>
      <c r="BO27" t="s">
        <v>168</v>
      </c>
      <c r="BP27" t="s">
        <v>168</v>
      </c>
      <c r="BQ27" t="s">
        <v>168</v>
      </c>
      <c r="BR27" t="s">
        <v>168</v>
      </c>
      <c r="BS27" t="s">
        <v>168</v>
      </c>
      <c r="BT27" t="s">
        <v>168</v>
      </c>
      <c r="BU27" t="s">
        <v>168</v>
      </c>
      <c r="BV27" t="s">
        <v>168</v>
      </c>
      <c r="BW27" t="s">
        <v>168</v>
      </c>
      <c r="BY27" s="162"/>
      <c r="BZ27" s="162"/>
      <c r="CA27" s="162"/>
      <c r="CB27" s="162"/>
      <c r="CC27" s="162"/>
      <c r="CD27" s="162"/>
      <c r="CE27" s="162"/>
      <c r="CF27" s="162"/>
      <c r="CG27" s="162"/>
      <c r="CH27" s="162"/>
      <c r="CR27" s="162"/>
      <c r="CS27" s="162"/>
      <c r="CT27" s="162"/>
      <c r="CU27" s="162"/>
      <c r="CV27" s="162"/>
      <c r="CW27" s="162"/>
      <c r="CX27" s="162"/>
      <c r="CY27" s="162"/>
      <c r="CZ27" s="162"/>
      <c r="DA27" s="162"/>
      <c r="DC27" s="162"/>
      <c r="DD27" s="162"/>
      <c r="DE27" s="162"/>
      <c r="DF27" s="162"/>
      <c r="DG27" s="162"/>
      <c r="DH27" s="162"/>
      <c r="DI27" s="162"/>
      <c r="DJ27" s="162"/>
      <c r="DK27" s="162"/>
      <c r="DL27" s="162"/>
      <c r="DM27" s="162"/>
      <c r="DN27" s="162"/>
      <c r="DO27" s="162"/>
      <c r="DP27" s="162"/>
      <c r="DQ27" s="162"/>
      <c r="DR27" s="162"/>
      <c r="DS27" s="162"/>
      <c r="DT27" s="162"/>
      <c r="DU27" s="162"/>
      <c r="DV27" s="162"/>
      <c r="DW27" s="162"/>
      <c r="DX27" s="162"/>
      <c r="DY27" s="162"/>
      <c r="DZ27" s="162"/>
      <c r="EA27" s="162"/>
      <c r="EB27" s="162"/>
      <c r="EC27" s="162"/>
      <c r="ED27" s="162"/>
      <c r="EE27" s="162"/>
      <c r="EF27" s="162"/>
      <c r="EG27" s="162"/>
      <c r="EH27" s="162"/>
      <c r="EI27" s="162"/>
      <c r="EJ27" s="162"/>
      <c r="EK27" s="162"/>
      <c r="EL27" s="162"/>
      <c r="EM27" s="162"/>
      <c r="EN27" s="162"/>
      <c r="EO27" s="162"/>
      <c r="EP27" s="162"/>
      <c r="EQ27" s="162"/>
      <c r="ER27" s="162"/>
      <c r="ES27" s="162"/>
      <c r="ET27" s="162"/>
      <c r="EU27" s="162"/>
      <c r="EV27" s="162"/>
      <c r="EW27" s="162"/>
      <c r="EX27" s="162"/>
      <c r="EY27" s="162"/>
      <c r="EZ27" s="162"/>
      <c r="FA27" s="162"/>
      <c r="FB27" s="162"/>
      <c r="FC27" s="162"/>
      <c r="FD27" s="162" t="s">
        <v>168</v>
      </c>
      <c r="FE27" s="162" t="s">
        <v>168</v>
      </c>
      <c r="FF27" s="162" t="s">
        <v>168</v>
      </c>
      <c r="FG27" s="162" t="s">
        <v>168</v>
      </c>
      <c r="FH27" s="162" t="s">
        <v>168</v>
      </c>
      <c r="FI27" s="162" t="s">
        <v>168</v>
      </c>
      <c r="FJ27" s="162" t="s">
        <v>168</v>
      </c>
      <c r="FK27" s="162" t="s">
        <v>168</v>
      </c>
      <c r="FL27" s="162" t="s">
        <v>168</v>
      </c>
      <c r="FM27" s="162" t="s">
        <v>168</v>
      </c>
      <c r="FN27" s="162" t="s">
        <v>168</v>
      </c>
      <c r="FO27" s="162" t="s">
        <v>168</v>
      </c>
      <c r="FP27" s="162" t="s">
        <v>168</v>
      </c>
      <c r="FQ27" s="162" t="s">
        <v>168</v>
      </c>
      <c r="FR27" s="162" t="s">
        <v>168</v>
      </c>
      <c r="FS27" s="162"/>
      <c r="FT27" s="162" t="s">
        <v>168</v>
      </c>
      <c r="FU27" s="162" t="s">
        <v>168</v>
      </c>
      <c r="FV27" s="162" t="s">
        <v>168</v>
      </c>
      <c r="FW27" s="162" t="s">
        <v>168</v>
      </c>
      <c r="FX27" s="162" t="s">
        <v>168</v>
      </c>
      <c r="FY27" s="162" t="s">
        <v>168</v>
      </c>
      <c r="FZ27" s="162" t="s">
        <v>168</v>
      </c>
      <c r="GA27" s="162" t="s">
        <v>168</v>
      </c>
      <c r="GB27" s="162" t="s">
        <v>168</v>
      </c>
      <c r="GC27" s="162" t="s">
        <v>168</v>
      </c>
      <c r="GD27" s="162" t="s">
        <v>168</v>
      </c>
      <c r="GE27" s="162" t="s">
        <v>168</v>
      </c>
      <c r="GF27" s="162" t="s">
        <v>168</v>
      </c>
      <c r="GG27" s="162" t="s">
        <v>168</v>
      </c>
      <c r="GH27" s="162" t="s">
        <v>168</v>
      </c>
      <c r="GI27" s="162" t="s">
        <v>168</v>
      </c>
      <c r="GJ27" s="162" t="s">
        <v>168</v>
      </c>
      <c r="GK27" s="162" t="s">
        <v>168</v>
      </c>
      <c r="GL27" s="162" t="s">
        <v>168</v>
      </c>
      <c r="GM27" s="162" t="s">
        <v>168</v>
      </c>
      <c r="GN27" s="162" t="s">
        <v>168</v>
      </c>
      <c r="GO27" s="162" t="s">
        <v>168</v>
      </c>
      <c r="GP27" s="162" t="s">
        <v>168</v>
      </c>
      <c r="GQ27" s="162" t="s">
        <v>168</v>
      </c>
      <c r="GR27" s="162" t="s">
        <v>168</v>
      </c>
      <c r="GS27" s="162" t="s">
        <v>168</v>
      </c>
      <c r="GT27" s="162" t="s">
        <v>168</v>
      </c>
      <c r="GU27" s="162" t="s">
        <v>168</v>
      </c>
      <c r="GV27" s="162" t="s">
        <v>168</v>
      </c>
      <c r="GW27" s="162" t="s">
        <v>168</v>
      </c>
      <c r="GX27" s="162" t="s">
        <v>168</v>
      </c>
      <c r="GY27" s="162" t="s">
        <v>168</v>
      </c>
      <c r="GZ27" s="162" t="s">
        <v>168</v>
      </c>
      <c r="HA27" s="162" t="s">
        <v>168</v>
      </c>
      <c r="HB27" s="162" t="s">
        <v>168</v>
      </c>
      <c r="HC27" s="162" t="s">
        <v>168</v>
      </c>
      <c r="HD27" s="162" t="s">
        <v>168</v>
      </c>
      <c r="HE27" s="162" t="s">
        <v>168</v>
      </c>
      <c r="HF27" s="162"/>
      <c r="HG27" s="162" t="s">
        <v>168</v>
      </c>
      <c r="HH27" t="s">
        <v>168</v>
      </c>
      <c r="HI27" s="162" t="s">
        <v>168</v>
      </c>
      <c r="HJ27" s="162" t="s">
        <v>168</v>
      </c>
      <c r="HM27" s="162" t="s">
        <v>168</v>
      </c>
      <c r="HN27" s="162" t="s">
        <v>168</v>
      </c>
      <c r="HQ27" t="s">
        <v>168</v>
      </c>
    </row>
    <row r="28" spans="1:225" x14ac:dyDescent="0.2">
      <c r="A28" s="89">
        <v>26</v>
      </c>
      <c r="B28" s="172"/>
      <c r="D28" s="175"/>
      <c r="G28" t="str">
        <f t="shared" si="9"/>
        <v/>
      </c>
      <c r="H28" t="str">
        <f t="shared" si="10"/>
        <v/>
      </c>
      <c r="I28" s="77"/>
      <c r="J28" s="78"/>
      <c r="L28" s="158" t="s">
        <v>717</v>
      </c>
      <c r="M28" s="80">
        <v>4</v>
      </c>
      <c r="O28">
        <v>26</v>
      </c>
      <c r="P28" t="s">
        <v>168</v>
      </c>
      <c r="Q28" t="s">
        <v>168</v>
      </c>
      <c r="R28" t="s">
        <v>168</v>
      </c>
      <c r="S28" t="s">
        <v>168</v>
      </c>
      <c r="T28" t="s">
        <v>168</v>
      </c>
      <c r="U28" t="s">
        <v>168</v>
      </c>
      <c r="V28" t="s">
        <v>168</v>
      </c>
      <c r="W28" t="s">
        <v>168</v>
      </c>
      <c r="X28" t="s">
        <v>168</v>
      </c>
      <c r="Z28" t="s">
        <v>168</v>
      </c>
      <c r="AA28" t="s">
        <v>168</v>
      </c>
      <c r="AB28" t="s">
        <v>168</v>
      </c>
      <c r="AC28" t="s">
        <v>168</v>
      </c>
      <c r="AD28" t="s">
        <v>168</v>
      </c>
      <c r="AE28" t="s">
        <v>168</v>
      </c>
      <c r="AF28" t="s">
        <v>168</v>
      </c>
      <c r="AG28" t="s">
        <v>168</v>
      </c>
      <c r="AH28" t="s">
        <v>168</v>
      </c>
      <c r="AJ28" t="s">
        <v>168</v>
      </c>
      <c r="AK28" t="s">
        <v>168</v>
      </c>
      <c r="AL28" t="s">
        <v>168</v>
      </c>
      <c r="AM28" t="s">
        <v>168</v>
      </c>
      <c r="AN28" t="s">
        <v>168</v>
      </c>
      <c r="AO28" t="s">
        <v>168</v>
      </c>
      <c r="AP28" t="s">
        <v>168</v>
      </c>
      <c r="AQ28" t="s">
        <v>168</v>
      </c>
      <c r="AR28" t="s">
        <v>168</v>
      </c>
      <c r="AS28" t="s">
        <v>168</v>
      </c>
      <c r="AT28" t="s">
        <v>168</v>
      </c>
      <c r="AU28" t="s">
        <v>168</v>
      </c>
      <c r="AV28" t="s">
        <v>168</v>
      </c>
      <c r="AW28" t="s">
        <v>168</v>
      </c>
      <c r="AX28" t="s">
        <v>168</v>
      </c>
      <c r="AY28" t="s">
        <v>168</v>
      </c>
      <c r="AZ28" t="s">
        <v>168</v>
      </c>
      <c r="BA28" t="s">
        <v>168</v>
      </c>
      <c r="BB28" t="s">
        <v>168</v>
      </c>
      <c r="BC28" t="s">
        <v>168</v>
      </c>
      <c r="BD28" t="s">
        <v>168</v>
      </c>
      <c r="BE28" t="s">
        <v>168</v>
      </c>
      <c r="BF28" t="s">
        <v>168</v>
      </c>
      <c r="BG28" t="s">
        <v>168</v>
      </c>
      <c r="BH28" t="s">
        <v>168</v>
      </c>
      <c r="BI28" t="s">
        <v>168</v>
      </c>
      <c r="BJ28" t="s">
        <v>168</v>
      </c>
      <c r="BK28" t="s">
        <v>168</v>
      </c>
      <c r="BL28" t="s">
        <v>168</v>
      </c>
      <c r="BM28" t="s">
        <v>168</v>
      </c>
      <c r="BN28" t="s">
        <v>168</v>
      </c>
      <c r="BO28" t="s">
        <v>168</v>
      </c>
      <c r="BP28" t="s">
        <v>168</v>
      </c>
      <c r="BQ28" t="s">
        <v>168</v>
      </c>
      <c r="BR28" t="s">
        <v>168</v>
      </c>
      <c r="BS28" t="s">
        <v>168</v>
      </c>
      <c r="BT28" t="s">
        <v>168</v>
      </c>
      <c r="BU28" t="s">
        <v>168</v>
      </c>
      <c r="BV28" t="s">
        <v>168</v>
      </c>
      <c r="BW28" t="s">
        <v>168</v>
      </c>
      <c r="BY28" s="162"/>
      <c r="BZ28" s="162"/>
      <c r="CA28" s="162"/>
      <c r="CB28" s="162"/>
      <c r="CC28" s="162"/>
      <c r="CD28" s="162"/>
      <c r="CE28" s="162"/>
      <c r="CF28" s="162"/>
      <c r="CG28" s="162"/>
      <c r="CH28" s="162"/>
      <c r="CR28" s="162"/>
      <c r="CS28" s="162"/>
      <c r="CT28" s="162"/>
      <c r="CU28" s="162"/>
      <c r="CV28" s="162"/>
      <c r="CW28" s="162"/>
      <c r="CX28" s="162"/>
      <c r="CY28" s="162"/>
      <c r="CZ28" s="162"/>
      <c r="DA28" s="162"/>
      <c r="DC28" s="162"/>
      <c r="DD28" s="162"/>
      <c r="DE28" s="162"/>
      <c r="DF28" s="162"/>
      <c r="DG28" s="162"/>
      <c r="DH28" s="162"/>
      <c r="DI28" s="162"/>
      <c r="DJ28" s="162"/>
      <c r="DK28" s="162"/>
      <c r="DL28" s="162"/>
      <c r="DM28" s="162"/>
      <c r="DN28" s="162"/>
      <c r="DO28" s="162"/>
      <c r="DP28" s="162"/>
      <c r="DQ28" s="162"/>
      <c r="DR28" s="162"/>
      <c r="DS28" s="162"/>
      <c r="DT28" s="162"/>
      <c r="DU28" s="162"/>
      <c r="DV28" s="162"/>
      <c r="DW28" s="162"/>
      <c r="DX28" s="162"/>
      <c r="DY28" s="162"/>
      <c r="DZ28" s="162"/>
      <c r="EA28" s="162"/>
      <c r="EB28" s="162"/>
      <c r="EC28" s="162"/>
      <c r="ED28" s="162"/>
      <c r="EE28" s="162"/>
      <c r="EF28" s="162"/>
      <c r="EG28" s="162"/>
      <c r="EH28" s="162"/>
      <c r="EI28" s="162"/>
      <c r="EJ28" s="162"/>
      <c r="EK28" s="162"/>
      <c r="EL28" s="162"/>
      <c r="EM28" s="162"/>
      <c r="EN28" s="162"/>
      <c r="EO28" s="162"/>
      <c r="EP28" s="162"/>
      <c r="EQ28" s="162"/>
      <c r="ER28" s="162"/>
      <c r="ES28" s="162"/>
      <c r="ET28" s="162"/>
      <c r="EU28" s="162"/>
      <c r="EV28" s="162"/>
      <c r="EW28" s="162"/>
      <c r="EX28" s="162"/>
      <c r="EY28" s="162"/>
      <c r="EZ28" s="162"/>
      <c r="FA28" s="162"/>
      <c r="FB28" s="162"/>
      <c r="FC28" s="162"/>
      <c r="FD28" s="162" t="s">
        <v>168</v>
      </c>
      <c r="FE28" s="162" t="s">
        <v>168</v>
      </c>
      <c r="FF28" s="162" t="s">
        <v>168</v>
      </c>
      <c r="FG28" s="162" t="s">
        <v>168</v>
      </c>
      <c r="FH28" s="162" t="s">
        <v>168</v>
      </c>
      <c r="FI28" s="162" t="s">
        <v>168</v>
      </c>
      <c r="FJ28" s="162" t="s">
        <v>168</v>
      </c>
      <c r="FK28" s="162" t="s">
        <v>168</v>
      </c>
      <c r="FL28" s="162" t="s">
        <v>168</v>
      </c>
      <c r="FM28" s="162" t="s">
        <v>168</v>
      </c>
      <c r="FN28" s="162" t="s">
        <v>168</v>
      </c>
      <c r="FO28" s="162" t="s">
        <v>168</v>
      </c>
      <c r="FP28" s="162" t="s">
        <v>168</v>
      </c>
      <c r="FQ28" s="162" t="s">
        <v>168</v>
      </c>
      <c r="FR28" s="162" t="s">
        <v>168</v>
      </c>
      <c r="FS28" s="162"/>
      <c r="FT28" s="162" t="s">
        <v>168</v>
      </c>
      <c r="FU28" s="162" t="s">
        <v>168</v>
      </c>
      <c r="FV28" s="162" t="s">
        <v>168</v>
      </c>
      <c r="FW28" s="162" t="s">
        <v>168</v>
      </c>
      <c r="FX28" s="162" t="s">
        <v>168</v>
      </c>
      <c r="FY28" s="162" t="s">
        <v>168</v>
      </c>
      <c r="FZ28" s="162" t="s">
        <v>168</v>
      </c>
      <c r="GA28" s="162" t="s">
        <v>168</v>
      </c>
      <c r="GB28" s="162" t="s">
        <v>168</v>
      </c>
      <c r="GC28" s="162" t="s">
        <v>168</v>
      </c>
      <c r="GD28" s="162" t="s">
        <v>168</v>
      </c>
      <c r="GE28" s="162" t="s">
        <v>168</v>
      </c>
      <c r="GF28" s="162" t="s">
        <v>168</v>
      </c>
      <c r="GG28" s="162" t="s">
        <v>168</v>
      </c>
      <c r="GH28" s="162" t="s">
        <v>168</v>
      </c>
      <c r="GI28" s="162" t="s">
        <v>168</v>
      </c>
      <c r="GJ28" s="162" t="s">
        <v>168</v>
      </c>
      <c r="GK28" s="162" t="s">
        <v>168</v>
      </c>
      <c r="GL28" s="162" t="s">
        <v>168</v>
      </c>
      <c r="GM28" s="162" t="s">
        <v>168</v>
      </c>
      <c r="GN28" s="162" t="s">
        <v>168</v>
      </c>
      <c r="GO28" s="162" t="s">
        <v>168</v>
      </c>
      <c r="GP28" s="162" t="s">
        <v>168</v>
      </c>
      <c r="GQ28" s="162" t="s">
        <v>168</v>
      </c>
      <c r="GR28" s="162" t="s">
        <v>168</v>
      </c>
      <c r="GS28" s="162" t="s">
        <v>168</v>
      </c>
      <c r="GT28" s="162" t="s">
        <v>168</v>
      </c>
      <c r="GU28" s="162" t="s">
        <v>168</v>
      </c>
      <c r="GV28" s="162" t="s">
        <v>168</v>
      </c>
      <c r="GW28" s="162" t="s">
        <v>168</v>
      </c>
      <c r="GX28" s="162" t="s">
        <v>168</v>
      </c>
      <c r="GY28" s="162" t="s">
        <v>168</v>
      </c>
      <c r="GZ28" s="162" t="s">
        <v>168</v>
      </c>
      <c r="HA28" s="162" t="s">
        <v>168</v>
      </c>
      <c r="HB28" s="162" t="s">
        <v>168</v>
      </c>
      <c r="HC28" s="162" t="s">
        <v>168</v>
      </c>
      <c r="HD28" s="162" t="s">
        <v>168</v>
      </c>
      <c r="HE28" s="162" t="s">
        <v>168</v>
      </c>
      <c r="HF28" s="162"/>
      <c r="HG28" s="162" t="s">
        <v>168</v>
      </c>
      <c r="HH28" t="s">
        <v>168</v>
      </c>
      <c r="HI28" s="162" t="s">
        <v>168</v>
      </c>
      <c r="HJ28" s="162" t="s">
        <v>168</v>
      </c>
      <c r="HM28" s="162" t="s">
        <v>168</v>
      </c>
      <c r="HN28" s="162" t="s">
        <v>168</v>
      </c>
      <c r="HQ28" t="s">
        <v>168</v>
      </c>
    </row>
    <row r="29" spans="1:225" x14ac:dyDescent="0.2">
      <c r="A29" s="89">
        <v>27</v>
      </c>
      <c r="B29" s="172"/>
      <c r="D29" s="175"/>
      <c r="G29" t="str">
        <f t="shared" si="9"/>
        <v/>
      </c>
      <c r="H29" t="str">
        <f t="shared" si="10"/>
        <v/>
      </c>
      <c r="I29" s="77"/>
      <c r="J29" s="78"/>
      <c r="K29" s="70"/>
      <c r="O29">
        <v>27</v>
      </c>
      <c r="P29" t="s">
        <v>168</v>
      </c>
      <c r="Q29" t="s">
        <v>168</v>
      </c>
      <c r="R29" t="s">
        <v>168</v>
      </c>
      <c r="S29" t="s">
        <v>168</v>
      </c>
      <c r="T29" t="s">
        <v>168</v>
      </c>
      <c r="U29" t="s">
        <v>168</v>
      </c>
      <c r="V29" t="s">
        <v>168</v>
      </c>
      <c r="W29" t="s">
        <v>168</v>
      </c>
      <c r="X29" t="s">
        <v>168</v>
      </c>
      <c r="Z29" t="s">
        <v>168</v>
      </c>
      <c r="AA29" t="s">
        <v>168</v>
      </c>
      <c r="AB29" t="s">
        <v>168</v>
      </c>
      <c r="AC29" t="s">
        <v>168</v>
      </c>
      <c r="AD29" t="s">
        <v>168</v>
      </c>
      <c r="AE29" t="s">
        <v>168</v>
      </c>
      <c r="AF29" t="s">
        <v>168</v>
      </c>
      <c r="AG29" t="s">
        <v>168</v>
      </c>
      <c r="AH29" t="s">
        <v>168</v>
      </c>
      <c r="AJ29" t="s">
        <v>168</v>
      </c>
      <c r="AK29" t="s">
        <v>168</v>
      </c>
      <c r="AL29" t="s">
        <v>168</v>
      </c>
      <c r="AM29" t="s">
        <v>168</v>
      </c>
      <c r="AN29" t="s">
        <v>168</v>
      </c>
      <c r="AO29" t="s">
        <v>168</v>
      </c>
      <c r="AP29" t="s">
        <v>168</v>
      </c>
      <c r="AQ29" t="s">
        <v>168</v>
      </c>
      <c r="AR29" t="s">
        <v>168</v>
      </c>
      <c r="AS29" t="s">
        <v>168</v>
      </c>
      <c r="AT29" t="s">
        <v>168</v>
      </c>
      <c r="AU29" t="s">
        <v>168</v>
      </c>
      <c r="AV29" t="s">
        <v>168</v>
      </c>
      <c r="AW29" t="s">
        <v>168</v>
      </c>
      <c r="AX29" t="s">
        <v>168</v>
      </c>
      <c r="AY29" t="s">
        <v>168</v>
      </c>
      <c r="AZ29" t="s">
        <v>168</v>
      </c>
      <c r="BA29" t="s">
        <v>168</v>
      </c>
      <c r="BB29" t="s">
        <v>168</v>
      </c>
      <c r="BC29" t="s">
        <v>168</v>
      </c>
      <c r="BD29" t="s">
        <v>168</v>
      </c>
      <c r="BE29" t="s">
        <v>168</v>
      </c>
      <c r="BF29" t="s">
        <v>168</v>
      </c>
      <c r="BG29" t="s">
        <v>168</v>
      </c>
      <c r="BH29" t="s">
        <v>168</v>
      </c>
      <c r="BI29" t="s">
        <v>168</v>
      </c>
      <c r="BJ29" t="s">
        <v>168</v>
      </c>
      <c r="BK29" t="s">
        <v>168</v>
      </c>
      <c r="BL29" t="s">
        <v>168</v>
      </c>
      <c r="BM29" t="s">
        <v>168</v>
      </c>
      <c r="BN29" t="s">
        <v>168</v>
      </c>
      <c r="BO29" t="s">
        <v>168</v>
      </c>
      <c r="BP29" t="s">
        <v>168</v>
      </c>
      <c r="BQ29" t="s">
        <v>168</v>
      </c>
      <c r="BR29" t="s">
        <v>168</v>
      </c>
      <c r="BS29" t="s">
        <v>168</v>
      </c>
      <c r="BT29" t="s">
        <v>168</v>
      </c>
      <c r="BU29" t="s">
        <v>168</v>
      </c>
      <c r="BV29" t="s">
        <v>168</v>
      </c>
      <c r="BW29" t="s">
        <v>168</v>
      </c>
      <c r="BY29" s="162"/>
      <c r="BZ29" s="162"/>
      <c r="CA29" s="162"/>
      <c r="CB29" s="162"/>
      <c r="CC29" s="162"/>
      <c r="CD29" s="162"/>
      <c r="CE29" s="162"/>
      <c r="CF29" s="162"/>
      <c r="CG29" s="162"/>
      <c r="CR29" s="162"/>
      <c r="CS29" s="162"/>
      <c r="CT29" s="162"/>
      <c r="CU29" s="162"/>
      <c r="CV29" s="162"/>
      <c r="CW29" s="162"/>
      <c r="CX29" s="162"/>
      <c r="CY29" s="162"/>
      <c r="CZ29" s="162"/>
      <c r="DA29" s="162"/>
      <c r="DC29" s="162"/>
      <c r="DD29" s="162"/>
      <c r="DE29" s="162"/>
      <c r="DF29" s="162"/>
      <c r="DG29" s="162"/>
      <c r="DH29" s="162"/>
      <c r="DI29" s="162"/>
      <c r="DJ29" s="162"/>
      <c r="DK29" s="162"/>
      <c r="DL29" s="162"/>
      <c r="DM29" s="162"/>
      <c r="DV29" s="162"/>
      <c r="DW29" s="162"/>
      <c r="DX29" s="162"/>
      <c r="DY29" s="162"/>
      <c r="DZ29" s="162"/>
      <c r="EA29" s="162"/>
      <c r="EB29" s="162"/>
      <c r="EC29" s="162"/>
      <c r="ED29" s="162"/>
      <c r="EE29" s="162"/>
      <c r="EF29" s="162"/>
      <c r="EG29" s="162"/>
      <c r="EH29" s="162"/>
      <c r="EI29" s="162"/>
      <c r="EJ29" s="162"/>
      <c r="EK29" s="162"/>
      <c r="EL29" s="162"/>
      <c r="EM29" s="162"/>
      <c r="EN29" s="162"/>
      <c r="EO29" s="162"/>
      <c r="EP29" s="162"/>
      <c r="EQ29" s="162"/>
      <c r="ER29" s="162"/>
      <c r="ES29" s="162"/>
      <c r="ET29" s="162"/>
      <c r="EU29" s="162"/>
      <c r="EV29" s="162"/>
      <c r="EW29" s="162"/>
      <c r="EX29" s="162"/>
      <c r="EY29" s="162"/>
      <c r="EZ29" s="162"/>
      <c r="FA29" s="162"/>
      <c r="FB29" s="162"/>
      <c r="FC29" s="162"/>
      <c r="FD29" s="162" t="s">
        <v>168</v>
      </c>
      <c r="FE29" s="162" t="s">
        <v>168</v>
      </c>
      <c r="FF29" s="162" t="s">
        <v>168</v>
      </c>
      <c r="FG29" s="162" t="s">
        <v>168</v>
      </c>
      <c r="FH29" s="162" t="s">
        <v>168</v>
      </c>
      <c r="FI29" s="162" t="s">
        <v>168</v>
      </c>
      <c r="FJ29" s="162" t="s">
        <v>168</v>
      </c>
      <c r="FK29" s="162" t="s">
        <v>168</v>
      </c>
      <c r="FL29" s="162" t="s">
        <v>168</v>
      </c>
      <c r="FM29" s="162" t="s">
        <v>168</v>
      </c>
      <c r="FN29" s="162" t="s">
        <v>168</v>
      </c>
      <c r="FO29" s="162" t="s">
        <v>168</v>
      </c>
      <c r="FP29" s="162" t="s">
        <v>168</v>
      </c>
      <c r="FQ29" s="162" t="s">
        <v>168</v>
      </c>
      <c r="FR29" s="162" t="s">
        <v>168</v>
      </c>
      <c r="FS29" s="162"/>
      <c r="FT29" s="162" t="s">
        <v>168</v>
      </c>
      <c r="FU29" s="162" t="s">
        <v>168</v>
      </c>
      <c r="FV29" s="162" t="s">
        <v>168</v>
      </c>
      <c r="FW29" s="162" t="s">
        <v>168</v>
      </c>
      <c r="FX29" s="162" t="s">
        <v>168</v>
      </c>
      <c r="FY29" s="162" t="s">
        <v>168</v>
      </c>
      <c r="FZ29" s="162" t="s">
        <v>168</v>
      </c>
      <c r="GA29" s="162" t="s">
        <v>168</v>
      </c>
      <c r="GB29" s="162" t="s">
        <v>168</v>
      </c>
      <c r="GC29" s="162" t="s">
        <v>168</v>
      </c>
      <c r="GD29" s="162" t="s">
        <v>168</v>
      </c>
      <c r="GE29" s="162" t="s">
        <v>168</v>
      </c>
      <c r="GF29" s="162" t="s">
        <v>168</v>
      </c>
      <c r="GG29" s="162" t="s">
        <v>168</v>
      </c>
      <c r="GH29" s="162" t="s">
        <v>168</v>
      </c>
      <c r="GI29" s="162" t="s">
        <v>168</v>
      </c>
      <c r="GJ29" s="162" t="s">
        <v>168</v>
      </c>
      <c r="GK29" s="162" t="s">
        <v>168</v>
      </c>
      <c r="GL29" s="162" t="s">
        <v>168</v>
      </c>
      <c r="GM29" s="162" t="s">
        <v>168</v>
      </c>
      <c r="GN29" s="162" t="s">
        <v>168</v>
      </c>
      <c r="GO29" s="162" t="s">
        <v>168</v>
      </c>
      <c r="GP29" s="162" t="s">
        <v>168</v>
      </c>
      <c r="GQ29" s="162" t="s">
        <v>168</v>
      </c>
      <c r="GR29" s="162" t="s">
        <v>168</v>
      </c>
      <c r="GS29" s="162" t="s">
        <v>168</v>
      </c>
      <c r="GT29" s="162" t="s">
        <v>168</v>
      </c>
      <c r="GU29" s="162" t="s">
        <v>168</v>
      </c>
      <c r="GV29" s="162" t="s">
        <v>168</v>
      </c>
      <c r="GW29" s="162" t="s">
        <v>168</v>
      </c>
      <c r="GX29" s="162" t="s">
        <v>168</v>
      </c>
      <c r="GY29" s="162" t="s">
        <v>168</v>
      </c>
      <c r="GZ29" s="162" t="s">
        <v>168</v>
      </c>
      <c r="HA29" s="162" t="s">
        <v>168</v>
      </c>
      <c r="HB29" s="162" t="s">
        <v>168</v>
      </c>
      <c r="HC29" s="162" t="s">
        <v>168</v>
      </c>
      <c r="HD29" s="162" t="s">
        <v>168</v>
      </c>
      <c r="HE29" s="162" t="s">
        <v>168</v>
      </c>
      <c r="HF29" s="162"/>
      <c r="HG29" s="162" t="s">
        <v>168</v>
      </c>
      <c r="HH29" t="s">
        <v>168</v>
      </c>
      <c r="HI29" s="162" t="s">
        <v>168</v>
      </c>
      <c r="HJ29" s="162" t="s">
        <v>168</v>
      </c>
      <c r="HM29" s="162" t="s">
        <v>168</v>
      </c>
      <c r="HN29" s="162" t="s">
        <v>168</v>
      </c>
      <c r="HQ29" t="s">
        <v>168</v>
      </c>
    </row>
    <row r="30" spans="1:225" x14ac:dyDescent="0.2">
      <c r="A30" s="89">
        <v>28</v>
      </c>
      <c r="B30" s="172"/>
      <c r="D30" s="175"/>
      <c r="G30" t="str">
        <f t="shared" si="9"/>
        <v/>
      </c>
      <c r="H30" t="str">
        <f t="shared" si="10"/>
        <v/>
      </c>
      <c r="I30" s="77"/>
      <c r="J30" s="78"/>
      <c r="K30" s="70"/>
      <c r="O30">
        <v>28</v>
      </c>
      <c r="P30" t="s">
        <v>168</v>
      </c>
      <c r="Q30" t="s">
        <v>168</v>
      </c>
      <c r="R30" t="s">
        <v>168</v>
      </c>
      <c r="S30" t="s">
        <v>168</v>
      </c>
      <c r="T30" t="s">
        <v>168</v>
      </c>
      <c r="U30" t="s">
        <v>168</v>
      </c>
      <c r="V30" t="s">
        <v>168</v>
      </c>
      <c r="W30" t="s">
        <v>168</v>
      </c>
      <c r="X30" t="s">
        <v>168</v>
      </c>
      <c r="Z30" t="s">
        <v>168</v>
      </c>
      <c r="AA30" t="s">
        <v>168</v>
      </c>
      <c r="AB30" t="s">
        <v>168</v>
      </c>
      <c r="AC30" t="s">
        <v>168</v>
      </c>
      <c r="AD30" t="s">
        <v>168</v>
      </c>
      <c r="AE30" t="s">
        <v>168</v>
      </c>
      <c r="AF30" t="s">
        <v>168</v>
      </c>
      <c r="AG30" t="s">
        <v>168</v>
      </c>
      <c r="AH30" t="s">
        <v>168</v>
      </c>
      <c r="AJ30" t="s">
        <v>168</v>
      </c>
      <c r="AK30" t="s">
        <v>168</v>
      </c>
      <c r="AL30" t="s">
        <v>168</v>
      </c>
      <c r="AM30" t="s">
        <v>168</v>
      </c>
      <c r="AN30" t="s">
        <v>168</v>
      </c>
      <c r="AO30" t="s">
        <v>168</v>
      </c>
      <c r="AP30" t="s">
        <v>168</v>
      </c>
      <c r="AQ30" t="s">
        <v>168</v>
      </c>
      <c r="AR30" t="s">
        <v>168</v>
      </c>
      <c r="AS30" t="s">
        <v>168</v>
      </c>
      <c r="AT30" t="s">
        <v>168</v>
      </c>
      <c r="AU30" t="s">
        <v>168</v>
      </c>
      <c r="AV30" t="s">
        <v>168</v>
      </c>
      <c r="AW30" t="s">
        <v>168</v>
      </c>
      <c r="AX30" t="s">
        <v>168</v>
      </c>
      <c r="AY30" t="s">
        <v>168</v>
      </c>
      <c r="AZ30" t="s">
        <v>168</v>
      </c>
      <c r="BA30" t="s">
        <v>168</v>
      </c>
      <c r="BB30" t="s">
        <v>168</v>
      </c>
      <c r="BC30" t="s">
        <v>168</v>
      </c>
      <c r="BD30" t="s">
        <v>168</v>
      </c>
      <c r="BE30" t="s">
        <v>168</v>
      </c>
      <c r="BF30" t="s">
        <v>168</v>
      </c>
      <c r="BG30" t="s">
        <v>168</v>
      </c>
      <c r="BH30" t="s">
        <v>168</v>
      </c>
      <c r="BI30" t="s">
        <v>168</v>
      </c>
      <c r="BJ30" t="s">
        <v>168</v>
      </c>
      <c r="BK30" t="s">
        <v>168</v>
      </c>
      <c r="BL30" t="s">
        <v>168</v>
      </c>
      <c r="BM30" t="s">
        <v>168</v>
      </c>
      <c r="BN30" t="s">
        <v>168</v>
      </c>
      <c r="BO30" t="s">
        <v>168</v>
      </c>
      <c r="BP30" t="s">
        <v>168</v>
      </c>
      <c r="BQ30" t="s">
        <v>168</v>
      </c>
      <c r="BR30" t="s">
        <v>168</v>
      </c>
      <c r="BS30" t="s">
        <v>168</v>
      </c>
      <c r="BT30" t="s">
        <v>168</v>
      </c>
      <c r="BU30" t="s">
        <v>168</v>
      </c>
      <c r="BV30" t="s">
        <v>168</v>
      </c>
      <c r="BW30" t="s">
        <v>168</v>
      </c>
      <c r="BY30" s="162"/>
      <c r="BZ30" s="162"/>
      <c r="CA30" s="162"/>
      <c r="CB30" s="162"/>
      <c r="CC30" s="162"/>
      <c r="CD30" s="162"/>
      <c r="CE30" s="162"/>
      <c r="CF30" s="162"/>
      <c r="CG30" s="162"/>
      <c r="CR30" s="162"/>
      <c r="CS30" s="162"/>
      <c r="CT30" s="162"/>
      <c r="CU30" s="162"/>
      <c r="CV30" s="162"/>
      <c r="CW30" s="162"/>
      <c r="CX30" s="162"/>
      <c r="CY30" s="162"/>
      <c r="CZ30" s="162"/>
      <c r="DA30" s="162"/>
      <c r="DC30" s="162"/>
      <c r="DD30" s="162"/>
      <c r="DE30" s="162"/>
      <c r="DF30" s="162"/>
      <c r="DG30" s="162"/>
      <c r="DH30" s="162"/>
      <c r="DI30" s="162"/>
      <c r="DJ30" s="162"/>
      <c r="DK30" s="162"/>
      <c r="DL30" s="162"/>
      <c r="DM30" s="162"/>
      <c r="DV30" s="162"/>
      <c r="DW30" s="162"/>
      <c r="DX30" s="162"/>
      <c r="DY30" s="162"/>
      <c r="DZ30" s="162"/>
      <c r="EA30" s="162"/>
      <c r="EB30" s="162"/>
      <c r="EC30" s="162"/>
      <c r="ED30" s="162"/>
      <c r="EE30" s="162"/>
      <c r="EF30" s="162"/>
      <c r="EG30" s="162"/>
      <c r="EH30" s="162"/>
      <c r="EI30" s="162"/>
      <c r="EJ30" s="162"/>
      <c r="EK30" s="162"/>
      <c r="EL30" s="162"/>
      <c r="EM30" s="162"/>
      <c r="EN30" s="162"/>
      <c r="EO30" s="162"/>
      <c r="EP30" s="162"/>
      <c r="EQ30" s="162"/>
      <c r="ER30" s="162"/>
      <c r="ES30" s="162"/>
      <c r="ET30" s="162"/>
      <c r="EU30" s="162"/>
      <c r="EV30" s="162"/>
      <c r="EW30" s="162"/>
      <c r="EX30" s="162"/>
      <c r="EY30" s="162"/>
      <c r="EZ30" s="162"/>
      <c r="FA30" s="162"/>
      <c r="FB30" s="162"/>
      <c r="FC30" s="162"/>
      <c r="FD30" s="162" t="s">
        <v>168</v>
      </c>
      <c r="FE30" s="162" t="s">
        <v>168</v>
      </c>
      <c r="FF30" s="162" t="s">
        <v>168</v>
      </c>
      <c r="FG30" s="162" t="s">
        <v>168</v>
      </c>
      <c r="FH30" s="162" t="s">
        <v>168</v>
      </c>
      <c r="FI30" s="162" t="s">
        <v>168</v>
      </c>
      <c r="FJ30" s="162" t="s">
        <v>168</v>
      </c>
      <c r="FK30" s="162" t="s">
        <v>168</v>
      </c>
      <c r="FL30" s="162" t="s">
        <v>168</v>
      </c>
      <c r="FM30" s="162" t="s">
        <v>168</v>
      </c>
      <c r="FN30" s="162" t="s">
        <v>168</v>
      </c>
      <c r="FO30" s="162" t="s">
        <v>168</v>
      </c>
      <c r="FP30" s="162" t="s">
        <v>168</v>
      </c>
      <c r="FQ30" s="162" t="s">
        <v>168</v>
      </c>
      <c r="FR30" s="162" t="s">
        <v>168</v>
      </c>
      <c r="FS30" s="162"/>
      <c r="FT30" s="162" t="s">
        <v>168</v>
      </c>
      <c r="FU30" s="162" t="s">
        <v>168</v>
      </c>
      <c r="FV30" s="162" t="s">
        <v>168</v>
      </c>
      <c r="FW30" s="162" t="s">
        <v>168</v>
      </c>
      <c r="FX30" s="162" t="s">
        <v>168</v>
      </c>
      <c r="FY30" s="162" t="s">
        <v>168</v>
      </c>
      <c r="FZ30" s="162" t="s">
        <v>168</v>
      </c>
      <c r="GA30" s="162" t="s">
        <v>168</v>
      </c>
      <c r="GB30" s="162" t="s">
        <v>168</v>
      </c>
      <c r="GC30" s="162" t="s">
        <v>168</v>
      </c>
      <c r="GD30" s="162" t="s">
        <v>168</v>
      </c>
      <c r="GE30" s="162" t="s">
        <v>168</v>
      </c>
      <c r="GF30" s="162" t="s">
        <v>168</v>
      </c>
      <c r="GG30" s="162" t="s">
        <v>168</v>
      </c>
      <c r="GH30" s="162" t="s">
        <v>168</v>
      </c>
      <c r="GI30" s="162" t="s">
        <v>168</v>
      </c>
      <c r="GJ30" s="162" t="s">
        <v>168</v>
      </c>
      <c r="GK30" s="162" t="s">
        <v>168</v>
      </c>
      <c r="GL30" s="162" t="s">
        <v>168</v>
      </c>
      <c r="GM30" s="162" t="s">
        <v>168</v>
      </c>
      <c r="GN30" s="162" t="s">
        <v>168</v>
      </c>
      <c r="GO30" s="162" t="s">
        <v>168</v>
      </c>
      <c r="GP30" s="162" t="s">
        <v>168</v>
      </c>
      <c r="GQ30" s="162" t="s">
        <v>168</v>
      </c>
      <c r="GR30" s="162" t="s">
        <v>168</v>
      </c>
      <c r="GS30" s="162" t="s">
        <v>168</v>
      </c>
      <c r="GT30" s="162" t="s">
        <v>168</v>
      </c>
      <c r="GU30" s="162" t="s">
        <v>168</v>
      </c>
      <c r="GV30" s="162" t="s">
        <v>168</v>
      </c>
      <c r="GW30" s="162" t="s">
        <v>168</v>
      </c>
      <c r="GX30" s="162" t="s">
        <v>168</v>
      </c>
      <c r="GY30" s="162" t="s">
        <v>168</v>
      </c>
      <c r="GZ30" s="162" t="s">
        <v>168</v>
      </c>
      <c r="HA30" s="162" t="s">
        <v>168</v>
      </c>
      <c r="HB30" s="162" t="s">
        <v>168</v>
      </c>
      <c r="HC30" s="162" t="s">
        <v>168</v>
      </c>
      <c r="HD30" s="162" t="s">
        <v>168</v>
      </c>
      <c r="HE30" s="162" t="s">
        <v>168</v>
      </c>
      <c r="HF30" s="162"/>
      <c r="HG30" s="162" t="s">
        <v>168</v>
      </c>
      <c r="HH30" t="s">
        <v>168</v>
      </c>
      <c r="HI30" s="162" t="s">
        <v>168</v>
      </c>
      <c r="HJ30" s="162" t="s">
        <v>168</v>
      </c>
      <c r="HM30" s="162" t="s">
        <v>168</v>
      </c>
      <c r="HN30" s="162" t="s">
        <v>168</v>
      </c>
      <c r="HQ30" t="s">
        <v>168</v>
      </c>
    </row>
    <row r="31" spans="1:225" x14ac:dyDescent="0.2">
      <c r="A31" s="89">
        <v>29</v>
      </c>
      <c r="B31" s="172"/>
      <c r="D31" s="175"/>
      <c r="F31" s="162"/>
      <c r="G31" t="str">
        <f t="shared" si="9"/>
        <v/>
      </c>
      <c r="H31" t="str">
        <f t="shared" si="10"/>
        <v/>
      </c>
      <c r="I31" s="77"/>
      <c r="J31" s="78"/>
      <c r="O31">
        <v>29</v>
      </c>
      <c r="P31" t="s">
        <v>168</v>
      </c>
      <c r="Q31" t="s">
        <v>168</v>
      </c>
      <c r="R31" t="s">
        <v>168</v>
      </c>
      <c r="S31" t="s">
        <v>168</v>
      </c>
      <c r="T31" t="s">
        <v>168</v>
      </c>
      <c r="U31" t="s">
        <v>168</v>
      </c>
      <c r="V31" t="s">
        <v>168</v>
      </c>
      <c r="W31" t="s">
        <v>168</v>
      </c>
      <c r="X31" t="s">
        <v>168</v>
      </c>
      <c r="Z31" t="s">
        <v>168</v>
      </c>
      <c r="AA31" t="s">
        <v>168</v>
      </c>
      <c r="AB31" t="s">
        <v>168</v>
      </c>
      <c r="AC31" t="s">
        <v>168</v>
      </c>
      <c r="AD31" t="s">
        <v>168</v>
      </c>
      <c r="AE31" t="s">
        <v>168</v>
      </c>
      <c r="AF31" t="s">
        <v>168</v>
      </c>
      <c r="AG31" t="s">
        <v>168</v>
      </c>
      <c r="AH31" t="s">
        <v>168</v>
      </c>
      <c r="AJ31" t="s">
        <v>168</v>
      </c>
      <c r="AK31" t="s">
        <v>168</v>
      </c>
      <c r="AL31" t="s">
        <v>168</v>
      </c>
      <c r="AM31" t="s">
        <v>168</v>
      </c>
      <c r="AN31" t="s">
        <v>168</v>
      </c>
      <c r="AO31" t="s">
        <v>168</v>
      </c>
      <c r="AP31" t="s">
        <v>168</v>
      </c>
      <c r="AQ31" t="s">
        <v>168</v>
      </c>
      <c r="AR31" t="s">
        <v>168</v>
      </c>
      <c r="AS31" t="s">
        <v>168</v>
      </c>
      <c r="AT31" t="s">
        <v>168</v>
      </c>
      <c r="AU31" t="s">
        <v>168</v>
      </c>
      <c r="AV31" t="s">
        <v>168</v>
      </c>
      <c r="AW31" t="s">
        <v>168</v>
      </c>
      <c r="AX31" t="s">
        <v>168</v>
      </c>
      <c r="AY31" t="s">
        <v>168</v>
      </c>
      <c r="AZ31" t="s">
        <v>168</v>
      </c>
      <c r="BA31" t="s">
        <v>168</v>
      </c>
      <c r="BB31" t="s">
        <v>168</v>
      </c>
      <c r="BC31" t="s">
        <v>168</v>
      </c>
      <c r="BD31" t="s">
        <v>168</v>
      </c>
      <c r="BE31" t="s">
        <v>168</v>
      </c>
      <c r="BF31" t="s">
        <v>168</v>
      </c>
      <c r="BG31" t="s">
        <v>168</v>
      </c>
      <c r="BH31" t="s">
        <v>168</v>
      </c>
      <c r="BI31" t="s">
        <v>168</v>
      </c>
      <c r="BJ31" t="s">
        <v>168</v>
      </c>
      <c r="BK31" t="s">
        <v>168</v>
      </c>
      <c r="BL31" t="s">
        <v>168</v>
      </c>
      <c r="BM31" t="s">
        <v>168</v>
      </c>
      <c r="BN31" t="s">
        <v>168</v>
      </c>
      <c r="BO31" t="s">
        <v>168</v>
      </c>
      <c r="BP31" t="s">
        <v>168</v>
      </c>
      <c r="BQ31" t="s">
        <v>168</v>
      </c>
      <c r="BR31" t="s">
        <v>168</v>
      </c>
      <c r="BS31" t="s">
        <v>168</v>
      </c>
      <c r="BT31" t="s">
        <v>168</v>
      </c>
      <c r="BU31" t="s">
        <v>168</v>
      </c>
      <c r="BV31" t="s">
        <v>168</v>
      </c>
      <c r="BW31" t="s">
        <v>168</v>
      </c>
      <c r="BY31" s="162"/>
      <c r="BZ31" s="162"/>
      <c r="CA31" s="162"/>
      <c r="CB31" s="162"/>
      <c r="CC31" s="162"/>
      <c r="CD31" s="162"/>
      <c r="CE31" s="162"/>
      <c r="CF31" s="162"/>
      <c r="CG31" s="162"/>
      <c r="CR31" s="162"/>
      <c r="CS31" s="162"/>
      <c r="CT31" s="162"/>
      <c r="CU31" s="162"/>
      <c r="CV31" s="162"/>
      <c r="CW31" s="162"/>
      <c r="CX31" s="162"/>
      <c r="CY31" s="162"/>
      <c r="CZ31" s="162"/>
      <c r="DA31" s="162"/>
      <c r="DC31" s="162"/>
      <c r="DD31" s="162"/>
      <c r="DE31" s="162"/>
      <c r="DF31" s="162"/>
      <c r="DG31" s="162"/>
      <c r="DH31" s="162"/>
      <c r="DI31" s="162"/>
      <c r="DJ31" s="162"/>
      <c r="DK31" s="162"/>
      <c r="DL31" s="162"/>
      <c r="DM31" s="162"/>
      <c r="DV31" s="162"/>
      <c r="DW31" s="162"/>
      <c r="DX31" s="162"/>
      <c r="DY31" s="162"/>
      <c r="DZ31" s="162"/>
      <c r="EA31" s="162"/>
      <c r="EB31" s="162"/>
      <c r="EC31" s="162"/>
      <c r="ED31" s="162"/>
      <c r="EE31" s="162"/>
      <c r="EF31" s="162"/>
      <c r="EG31" s="162"/>
      <c r="EH31" s="162"/>
      <c r="EI31" s="162"/>
      <c r="EJ31" s="162"/>
      <c r="EK31" s="162"/>
      <c r="EL31" s="162"/>
      <c r="EM31" s="162"/>
      <c r="EN31" s="162"/>
      <c r="EO31" s="162"/>
      <c r="EP31" s="162"/>
      <c r="EQ31" s="162"/>
      <c r="ER31" s="162"/>
      <c r="ES31" s="162"/>
      <c r="ET31" s="162"/>
      <c r="EU31" s="162"/>
      <c r="EV31" s="162"/>
      <c r="EW31" s="162"/>
      <c r="EX31" s="162"/>
      <c r="EY31" s="162"/>
      <c r="EZ31" s="162"/>
      <c r="FA31" s="162"/>
      <c r="FB31" s="162"/>
      <c r="FC31" s="162"/>
      <c r="FD31" s="162" t="s">
        <v>168</v>
      </c>
      <c r="FE31" s="162" t="s">
        <v>168</v>
      </c>
      <c r="FF31" s="162" t="s">
        <v>168</v>
      </c>
      <c r="FG31" s="162" t="s">
        <v>168</v>
      </c>
      <c r="FH31" s="162" t="s">
        <v>168</v>
      </c>
      <c r="FI31" s="162" t="s">
        <v>168</v>
      </c>
      <c r="FJ31" s="162" t="s">
        <v>168</v>
      </c>
      <c r="FK31" s="162" t="s">
        <v>168</v>
      </c>
      <c r="FL31" s="162" t="s">
        <v>168</v>
      </c>
      <c r="FM31" s="162" t="s">
        <v>168</v>
      </c>
      <c r="FN31" s="162" t="s">
        <v>168</v>
      </c>
      <c r="FO31" s="162" t="s">
        <v>168</v>
      </c>
      <c r="FP31" s="162" t="s">
        <v>168</v>
      </c>
      <c r="FQ31" s="162" t="s">
        <v>168</v>
      </c>
      <c r="FR31" s="162" t="s">
        <v>168</v>
      </c>
      <c r="FS31" s="162"/>
      <c r="FT31" s="162" t="s">
        <v>168</v>
      </c>
      <c r="FU31" s="162" t="s">
        <v>168</v>
      </c>
      <c r="FV31" s="162" t="s">
        <v>168</v>
      </c>
      <c r="FW31" s="162" t="s">
        <v>168</v>
      </c>
      <c r="FX31" s="162" t="s">
        <v>168</v>
      </c>
      <c r="FY31" s="162" t="s">
        <v>168</v>
      </c>
      <c r="FZ31" s="162" t="s">
        <v>168</v>
      </c>
      <c r="GA31" s="162" t="s">
        <v>168</v>
      </c>
      <c r="GB31" s="162" t="s">
        <v>168</v>
      </c>
      <c r="GC31" s="162" t="s">
        <v>168</v>
      </c>
      <c r="GD31" s="162" t="s">
        <v>168</v>
      </c>
      <c r="GE31" s="162" t="s">
        <v>168</v>
      </c>
      <c r="GF31" s="162" t="s">
        <v>168</v>
      </c>
      <c r="GG31" s="162" t="s">
        <v>168</v>
      </c>
      <c r="GH31" s="162" t="s">
        <v>168</v>
      </c>
      <c r="GI31" s="162" t="s">
        <v>168</v>
      </c>
      <c r="GJ31" s="162" t="s">
        <v>168</v>
      </c>
      <c r="GK31" s="162" t="s">
        <v>168</v>
      </c>
      <c r="GL31" s="162" t="s">
        <v>168</v>
      </c>
      <c r="GM31" s="162" t="s">
        <v>168</v>
      </c>
      <c r="GN31" s="162" t="s">
        <v>168</v>
      </c>
      <c r="GO31" s="162" t="s">
        <v>168</v>
      </c>
      <c r="GP31" s="162" t="s">
        <v>168</v>
      </c>
      <c r="GQ31" s="162" t="s">
        <v>168</v>
      </c>
      <c r="GR31" s="162" t="s">
        <v>168</v>
      </c>
      <c r="GS31" s="162" t="s">
        <v>168</v>
      </c>
      <c r="GT31" s="162" t="s">
        <v>168</v>
      </c>
      <c r="GU31" s="162" t="s">
        <v>168</v>
      </c>
      <c r="GV31" s="162" t="s">
        <v>168</v>
      </c>
      <c r="GW31" s="162" t="s">
        <v>168</v>
      </c>
      <c r="GX31" s="162" t="s">
        <v>168</v>
      </c>
      <c r="GY31" s="162" t="s">
        <v>168</v>
      </c>
      <c r="GZ31" s="162" t="s">
        <v>168</v>
      </c>
      <c r="HA31" s="162" t="s">
        <v>168</v>
      </c>
      <c r="HB31" s="162" t="s">
        <v>168</v>
      </c>
      <c r="HC31" s="162" t="s">
        <v>168</v>
      </c>
      <c r="HD31" s="162" t="s">
        <v>168</v>
      </c>
      <c r="HE31" s="162" t="s">
        <v>168</v>
      </c>
      <c r="HF31" s="162"/>
      <c r="HG31" s="162" t="s">
        <v>168</v>
      </c>
      <c r="HH31" t="s">
        <v>168</v>
      </c>
      <c r="HI31" s="162" t="s">
        <v>168</v>
      </c>
      <c r="HJ31" s="162" t="s">
        <v>168</v>
      </c>
      <c r="HM31" s="162" t="s">
        <v>168</v>
      </c>
      <c r="HN31" s="162" t="s">
        <v>168</v>
      </c>
      <c r="HQ31" t="s">
        <v>168</v>
      </c>
    </row>
    <row r="32" spans="1:225" x14ac:dyDescent="0.2">
      <c r="A32" s="89">
        <v>30</v>
      </c>
      <c r="B32" s="172"/>
      <c r="D32" s="175"/>
      <c r="F32" s="162"/>
      <c r="G32" t="str">
        <f t="shared" si="9"/>
        <v/>
      </c>
      <c r="H32" t="str">
        <f t="shared" si="10"/>
        <v/>
      </c>
      <c r="I32" s="77"/>
      <c r="J32" s="78"/>
      <c r="O32">
        <v>30</v>
      </c>
      <c r="P32" t="s">
        <v>168</v>
      </c>
      <c r="Q32" t="s">
        <v>168</v>
      </c>
      <c r="R32" t="s">
        <v>168</v>
      </c>
      <c r="S32" t="s">
        <v>168</v>
      </c>
      <c r="T32" t="s">
        <v>168</v>
      </c>
      <c r="U32" t="s">
        <v>168</v>
      </c>
      <c r="V32" t="s">
        <v>168</v>
      </c>
      <c r="W32" t="s">
        <v>168</v>
      </c>
      <c r="X32" t="s">
        <v>168</v>
      </c>
      <c r="Y32" t="s">
        <v>168</v>
      </c>
      <c r="Z32" t="s">
        <v>168</v>
      </c>
      <c r="AA32" t="s">
        <v>168</v>
      </c>
      <c r="AB32" t="s">
        <v>168</v>
      </c>
      <c r="AC32" t="s">
        <v>168</v>
      </c>
      <c r="AD32" t="s">
        <v>168</v>
      </c>
      <c r="AE32" t="s">
        <v>168</v>
      </c>
      <c r="AF32" t="s">
        <v>168</v>
      </c>
      <c r="AG32" t="s">
        <v>168</v>
      </c>
      <c r="AH32" t="s">
        <v>168</v>
      </c>
      <c r="AI32" t="s">
        <v>168</v>
      </c>
      <c r="AJ32" t="s">
        <v>168</v>
      </c>
      <c r="AK32" t="s">
        <v>168</v>
      </c>
      <c r="AL32" t="s">
        <v>168</v>
      </c>
      <c r="AM32" t="s">
        <v>168</v>
      </c>
      <c r="AN32" t="s">
        <v>168</v>
      </c>
      <c r="AO32" t="s">
        <v>168</v>
      </c>
      <c r="AP32" t="s">
        <v>168</v>
      </c>
      <c r="AQ32" t="s">
        <v>168</v>
      </c>
      <c r="AR32" t="s">
        <v>168</v>
      </c>
      <c r="AS32" t="s">
        <v>168</v>
      </c>
      <c r="AT32" t="s">
        <v>168</v>
      </c>
      <c r="AU32" t="s">
        <v>168</v>
      </c>
      <c r="AV32" t="s">
        <v>168</v>
      </c>
      <c r="AW32" t="s">
        <v>168</v>
      </c>
      <c r="AX32" t="s">
        <v>168</v>
      </c>
      <c r="AY32" t="s">
        <v>168</v>
      </c>
      <c r="AZ32" t="s">
        <v>168</v>
      </c>
      <c r="BA32" t="s">
        <v>168</v>
      </c>
      <c r="BB32" t="s">
        <v>168</v>
      </c>
      <c r="BC32" t="s">
        <v>168</v>
      </c>
      <c r="BD32" t="s">
        <v>168</v>
      </c>
      <c r="BE32" t="s">
        <v>168</v>
      </c>
      <c r="BF32" t="s">
        <v>168</v>
      </c>
      <c r="BG32" t="s">
        <v>168</v>
      </c>
      <c r="BH32" t="s">
        <v>168</v>
      </c>
      <c r="BI32" t="s">
        <v>168</v>
      </c>
      <c r="BJ32" t="s">
        <v>168</v>
      </c>
      <c r="BK32" t="s">
        <v>168</v>
      </c>
      <c r="BL32" t="s">
        <v>168</v>
      </c>
      <c r="BM32" t="s">
        <v>168</v>
      </c>
      <c r="BN32" t="s">
        <v>168</v>
      </c>
      <c r="BO32" t="s">
        <v>168</v>
      </c>
      <c r="BP32" t="s">
        <v>168</v>
      </c>
      <c r="BQ32" t="s">
        <v>168</v>
      </c>
      <c r="BR32" t="s">
        <v>168</v>
      </c>
      <c r="BS32" t="s">
        <v>168</v>
      </c>
      <c r="BT32" t="s">
        <v>168</v>
      </c>
      <c r="BU32" t="s">
        <v>168</v>
      </c>
      <c r="BV32" t="s">
        <v>168</v>
      </c>
      <c r="BW32" t="s">
        <v>168</v>
      </c>
      <c r="BX32" t="s">
        <v>168</v>
      </c>
      <c r="BY32" t="s">
        <v>168</v>
      </c>
      <c r="BZ32" t="s">
        <v>168</v>
      </c>
      <c r="CA32" t="s">
        <v>168</v>
      </c>
      <c r="CB32" t="s">
        <v>168</v>
      </c>
      <c r="CC32" t="s">
        <v>168</v>
      </c>
      <c r="CD32" t="s">
        <v>168</v>
      </c>
      <c r="CE32" t="s">
        <v>168</v>
      </c>
      <c r="CF32" t="s">
        <v>168</v>
      </c>
      <c r="CG32" t="s">
        <v>168</v>
      </c>
      <c r="CH32" t="s">
        <v>168</v>
      </c>
      <c r="CI32" t="s">
        <v>168</v>
      </c>
      <c r="CJ32" t="s">
        <v>168</v>
      </c>
      <c r="CK32" t="s">
        <v>168</v>
      </c>
      <c r="CL32" t="s">
        <v>168</v>
      </c>
      <c r="CM32" t="s">
        <v>168</v>
      </c>
      <c r="CN32" t="s">
        <v>168</v>
      </c>
      <c r="CO32" t="s">
        <v>168</v>
      </c>
      <c r="CP32" t="s">
        <v>168</v>
      </c>
      <c r="CQ32" t="s">
        <v>168</v>
      </c>
      <c r="CR32" t="s">
        <v>168</v>
      </c>
      <c r="CS32" t="s">
        <v>168</v>
      </c>
      <c r="CT32" t="s">
        <v>168</v>
      </c>
      <c r="CU32" t="s">
        <v>168</v>
      </c>
      <c r="CV32" t="s">
        <v>168</v>
      </c>
      <c r="CW32" t="s">
        <v>168</v>
      </c>
      <c r="CX32" t="s">
        <v>168</v>
      </c>
      <c r="CY32" t="s">
        <v>168</v>
      </c>
      <c r="CZ32" s="162" t="s">
        <v>168</v>
      </c>
      <c r="DA32" s="162" t="s">
        <v>168</v>
      </c>
      <c r="DB32" t="s">
        <v>168</v>
      </c>
      <c r="DC32" t="s">
        <v>168</v>
      </c>
      <c r="DD32" t="s">
        <v>168</v>
      </c>
      <c r="DE32" t="s">
        <v>168</v>
      </c>
      <c r="DF32" t="s">
        <v>168</v>
      </c>
      <c r="DG32" t="s">
        <v>168</v>
      </c>
      <c r="DH32" t="s">
        <v>168</v>
      </c>
      <c r="DI32" t="s">
        <v>168</v>
      </c>
      <c r="DJ32" t="s">
        <v>168</v>
      </c>
      <c r="DK32" t="s">
        <v>168</v>
      </c>
      <c r="DL32" t="s">
        <v>168</v>
      </c>
      <c r="DM32" t="s">
        <v>168</v>
      </c>
      <c r="DN32" t="s">
        <v>168</v>
      </c>
      <c r="DO32" t="s">
        <v>168</v>
      </c>
      <c r="DP32" t="s">
        <v>168</v>
      </c>
      <c r="DQ32" t="s">
        <v>168</v>
      </c>
      <c r="DR32" t="s">
        <v>168</v>
      </c>
      <c r="DS32" t="s">
        <v>168</v>
      </c>
      <c r="DT32" t="s">
        <v>168</v>
      </c>
      <c r="DU32" t="s">
        <v>168</v>
      </c>
      <c r="DV32" s="162" t="s">
        <v>168</v>
      </c>
      <c r="DW32" s="162" t="s">
        <v>168</v>
      </c>
      <c r="DX32" s="162" t="s">
        <v>168</v>
      </c>
      <c r="DY32" s="162" t="s">
        <v>168</v>
      </c>
      <c r="DZ32" s="162" t="s">
        <v>168</v>
      </c>
      <c r="EA32" s="162" t="s">
        <v>168</v>
      </c>
      <c r="EB32" s="162" t="s">
        <v>168</v>
      </c>
      <c r="EC32" s="162" t="s">
        <v>168</v>
      </c>
      <c r="ED32" s="162" t="s">
        <v>168</v>
      </c>
      <c r="EE32" s="162" t="s">
        <v>168</v>
      </c>
      <c r="EF32" t="s">
        <v>168</v>
      </c>
      <c r="EG32" t="s">
        <v>168</v>
      </c>
      <c r="EH32" t="s">
        <v>168</v>
      </c>
      <c r="EI32" t="s">
        <v>168</v>
      </c>
      <c r="EJ32" t="s">
        <v>168</v>
      </c>
      <c r="EK32" t="s">
        <v>168</v>
      </c>
      <c r="EL32" t="s">
        <v>168</v>
      </c>
      <c r="EM32" t="s">
        <v>168</v>
      </c>
      <c r="EN32" t="s">
        <v>168</v>
      </c>
      <c r="EO32" t="s">
        <v>168</v>
      </c>
      <c r="EP32" t="s">
        <v>168</v>
      </c>
      <c r="EQ32" t="s">
        <v>168</v>
      </c>
      <c r="ER32" t="s">
        <v>168</v>
      </c>
      <c r="ES32" t="s">
        <v>168</v>
      </c>
      <c r="ET32" t="s">
        <v>168</v>
      </c>
      <c r="EU32" t="s">
        <v>168</v>
      </c>
      <c r="EV32" t="s">
        <v>168</v>
      </c>
      <c r="EW32" t="s">
        <v>168</v>
      </c>
      <c r="EX32" t="s">
        <v>168</v>
      </c>
      <c r="EY32" t="s">
        <v>168</v>
      </c>
      <c r="EZ32" t="s">
        <v>168</v>
      </c>
      <c r="FA32" t="s">
        <v>168</v>
      </c>
      <c r="FB32" t="s">
        <v>168</v>
      </c>
      <c r="FC32" t="s">
        <v>168</v>
      </c>
      <c r="FD32" s="162" t="s">
        <v>168</v>
      </c>
      <c r="FE32" t="s">
        <v>168</v>
      </c>
      <c r="FF32" t="s">
        <v>168</v>
      </c>
      <c r="FG32" t="s">
        <v>168</v>
      </c>
      <c r="FH32" s="162" t="s">
        <v>168</v>
      </c>
      <c r="FI32" t="s">
        <v>168</v>
      </c>
      <c r="FJ32" t="s">
        <v>168</v>
      </c>
      <c r="FK32" t="s">
        <v>168</v>
      </c>
      <c r="FL32" t="s">
        <v>168</v>
      </c>
      <c r="FM32" t="s">
        <v>168</v>
      </c>
      <c r="FN32" t="s">
        <v>168</v>
      </c>
      <c r="FO32" t="s">
        <v>168</v>
      </c>
      <c r="FP32" t="s">
        <v>168</v>
      </c>
      <c r="FQ32" t="s">
        <v>168</v>
      </c>
      <c r="FR32" t="s">
        <v>168</v>
      </c>
      <c r="FT32" t="s">
        <v>168</v>
      </c>
      <c r="FU32" t="s">
        <v>168</v>
      </c>
      <c r="FV32" t="s">
        <v>168</v>
      </c>
      <c r="FW32" t="s">
        <v>168</v>
      </c>
      <c r="FX32" t="s">
        <v>168</v>
      </c>
      <c r="FY32" t="s">
        <v>168</v>
      </c>
      <c r="FZ32" t="s">
        <v>168</v>
      </c>
      <c r="GA32" t="s">
        <v>168</v>
      </c>
      <c r="GB32" t="s">
        <v>168</v>
      </c>
      <c r="GC32" t="s">
        <v>168</v>
      </c>
      <c r="GD32" t="s">
        <v>168</v>
      </c>
      <c r="GE32" t="s">
        <v>168</v>
      </c>
      <c r="GF32" t="s">
        <v>168</v>
      </c>
      <c r="GG32" t="s">
        <v>168</v>
      </c>
      <c r="GH32" t="s">
        <v>168</v>
      </c>
      <c r="GI32" t="s">
        <v>168</v>
      </c>
      <c r="GJ32" t="s">
        <v>168</v>
      </c>
      <c r="GK32" t="s">
        <v>168</v>
      </c>
      <c r="GL32" t="s">
        <v>168</v>
      </c>
      <c r="GM32" t="s">
        <v>168</v>
      </c>
      <c r="GN32" t="s">
        <v>168</v>
      </c>
      <c r="GO32" t="s">
        <v>168</v>
      </c>
      <c r="GP32" t="s">
        <v>168</v>
      </c>
      <c r="GQ32" t="s">
        <v>168</v>
      </c>
      <c r="GR32" t="s">
        <v>168</v>
      </c>
      <c r="GS32" t="s">
        <v>168</v>
      </c>
      <c r="GT32" t="s">
        <v>168</v>
      </c>
      <c r="GU32" t="s">
        <v>168</v>
      </c>
      <c r="GV32" t="s">
        <v>168</v>
      </c>
      <c r="GW32" t="s">
        <v>168</v>
      </c>
      <c r="GX32" t="s">
        <v>168</v>
      </c>
      <c r="GY32" t="s">
        <v>168</v>
      </c>
      <c r="GZ32" t="s">
        <v>168</v>
      </c>
      <c r="HA32" t="s">
        <v>168</v>
      </c>
      <c r="HB32" t="s">
        <v>168</v>
      </c>
      <c r="HC32" t="s">
        <v>168</v>
      </c>
      <c r="HD32" t="s">
        <v>168</v>
      </c>
      <c r="HE32" t="s">
        <v>168</v>
      </c>
      <c r="HG32" t="s">
        <v>168</v>
      </c>
      <c r="HH32" t="s">
        <v>168</v>
      </c>
      <c r="HI32" s="162" t="s">
        <v>168</v>
      </c>
      <c r="HJ32" s="162" t="s">
        <v>168</v>
      </c>
      <c r="HM32" s="162" t="s">
        <v>168</v>
      </c>
      <c r="HN32" s="162" t="s">
        <v>168</v>
      </c>
      <c r="HQ32" t="s">
        <v>168</v>
      </c>
    </row>
    <row r="33" spans="1:225" x14ac:dyDescent="0.2">
      <c r="A33" s="89">
        <v>31</v>
      </c>
      <c r="B33" s="172"/>
      <c r="D33" s="175"/>
      <c r="F33" s="162"/>
      <c r="G33" t="str">
        <f t="shared" si="9"/>
        <v/>
      </c>
      <c r="H33" t="str">
        <f t="shared" si="10"/>
        <v/>
      </c>
      <c r="I33" s="77"/>
      <c r="J33" s="78"/>
      <c r="O33">
        <v>31</v>
      </c>
      <c r="P33" t="s">
        <v>168</v>
      </c>
      <c r="Q33" t="s">
        <v>168</v>
      </c>
      <c r="R33" t="s">
        <v>168</v>
      </c>
      <c r="S33" t="s">
        <v>168</v>
      </c>
      <c r="T33" t="s">
        <v>168</v>
      </c>
      <c r="U33" t="s">
        <v>168</v>
      </c>
      <c r="V33" t="s">
        <v>168</v>
      </c>
      <c r="W33" t="s">
        <v>168</v>
      </c>
      <c r="X33" t="s">
        <v>168</v>
      </c>
      <c r="Y33" t="s">
        <v>168</v>
      </c>
      <c r="Z33" t="s">
        <v>168</v>
      </c>
      <c r="AA33" t="s">
        <v>168</v>
      </c>
      <c r="AB33" t="s">
        <v>168</v>
      </c>
      <c r="AC33" t="s">
        <v>168</v>
      </c>
      <c r="AD33" t="s">
        <v>168</v>
      </c>
      <c r="AE33" t="s">
        <v>168</v>
      </c>
      <c r="AF33" t="s">
        <v>168</v>
      </c>
      <c r="AG33" t="s">
        <v>168</v>
      </c>
      <c r="AH33" t="s">
        <v>168</v>
      </c>
      <c r="AI33" t="s">
        <v>168</v>
      </c>
      <c r="AJ33" t="s">
        <v>168</v>
      </c>
      <c r="AK33" t="s">
        <v>168</v>
      </c>
      <c r="AL33" t="s">
        <v>168</v>
      </c>
      <c r="AM33" t="s">
        <v>168</v>
      </c>
      <c r="AN33" t="s">
        <v>168</v>
      </c>
      <c r="AO33" t="s">
        <v>168</v>
      </c>
      <c r="AP33" t="s">
        <v>168</v>
      </c>
      <c r="AQ33" t="s">
        <v>168</v>
      </c>
      <c r="AR33" t="s">
        <v>168</v>
      </c>
      <c r="AS33" t="s">
        <v>168</v>
      </c>
      <c r="AT33" t="s">
        <v>168</v>
      </c>
      <c r="AU33" t="s">
        <v>168</v>
      </c>
      <c r="AV33" t="s">
        <v>168</v>
      </c>
      <c r="AW33" t="s">
        <v>168</v>
      </c>
      <c r="AX33" t="s">
        <v>168</v>
      </c>
      <c r="AY33" t="s">
        <v>168</v>
      </c>
      <c r="AZ33" t="s">
        <v>168</v>
      </c>
      <c r="BA33" t="s">
        <v>168</v>
      </c>
      <c r="BB33" t="s">
        <v>168</v>
      </c>
      <c r="BC33" t="s">
        <v>168</v>
      </c>
      <c r="BD33" t="s">
        <v>168</v>
      </c>
      <c r="BE33" t="s">
        <v>168</v>
      </c>
      <c r="BF33" t="s">
        <v>168</v>
      </c>
      <c r="BG33" t="s">
        <v>168</v>
      </c>
      <c r="BH33" t="s">
        <v>168</v>
      </c>
      <c r="BI33" t="s">
        <v>168</v>
      </c>
      <c r="BJ33" t="s">
        <v>168</v>
      </c>
      <c r="BK33" t="s">
        <v>168</v>
      </c>
      <c r="BL33" t="s">
        <v>168</v>
      </c>
      <c r="BM33" t="s">
        <v>168</v>
      </c>
      <c r="BN33" t="s">
        <v>168</v>
      </c>
      <c r="BO33" t="s">
        <v>168</v>
      </c>
      <c r="BP33" t="s">
        <v>168</v>
      </c>
      <c r="BQ33" t="s">
        <v>168</v>
      </c>
      <c r="BR33" t="s">
        <v>168</v>
      </c>
      <c r="BS33" t="s">
        <v>168</v>
      </c>
      <c r="BT33" t="s">
        <v>168</v>
      </c>
      <c r="BU33" t="s">
        <v>168</v>
      </c>
      <c r="BV33" t="s">
        <v>168</v>
      </c>
      <c r="BW33" t="s">
        <v>168</v>
      </c>
      <c r="BX33" t="s">
        <v>168</v>
      </c>
      <c r="BY33" t="s">
        <v>168</v>
      </c>
      <c r="BZ33" t="s">
        <v>168</v>
      </c>
      <c r="CA33" t="s">
        <v>168</v>
      </c>
      <c r="CB33" t="s">
        <v>168</v>
      </c>
      <c r="CC33" t="s">
        <v>168</v>
      </c>
      <c r="CD33" t="s">
        <v>168</v>
      </c>
      <c r="CE33" t="s">
        <v>168</v>
      </c>
      <c r="CF33" t="s">
        <v>168</v>
      </c>
      <c r="CG33" t="s">
        <v>168</v>
      </c>
      <c r="CH33" t="s">
        <v>168</v>
      </c>
      <c r="CI33" t="s">
        <v>168</v>
      </c>
      <c r="CJ33" t="s">
        <v>168</v>
      </c>
      <c r="CK33" t="s">
        <v>168</v>
      </c>
      <c r="CL33" t="s">
        <v>168</v>
      </c>
      <c r="CM33" t="s">
        <v>168</v>
      </c>
      <c r="CN33" t="s">
        <v>168</v>
      </c>
      <c r="CO33" t="s">
        <v>168</v>
      </c>
      <c r="CP33" t="s">
        <v>168</v>
      </c>
      <c r="CQ33" t="s">
        <v>168</v>
      </c>
      <c r="CR33" t="s">
        <v>168</v>
      </c>
      <c r="CS33" t="s">
        <v>168</v>
      </c>
      <c r="CT33" t="s">
        <v>168</v>
      </c>
      <c r="CU33" t="s">
        <v>168</v>
      </c>
      <c r="CV33" t="s">
        <v>168</v>
      </c>
      <c r="CW33" t="s">
        <v>168</v>
      </c>
      <c r="CX33" t="s">
        <v>168</v>
      </c>
      <c r="CY33" t="s">
        <v>168</v>
      </c>
      <c r="CZ33" s="162" t="s">
        <v>168</v>
      </c>
      <c r="DA33" s="162" t="s">
        <v>168</v>
      </c>
      <c r="DB33" t="s">
        <v>168</v>
      </c>
      <c r="DC33" t="s">
        <v>168</v>
      </c>
      <c r="DD33" t="s">
        <v>168</v>
      </c>
      <c r="DE33" t="s">
        <v>168</v>
      </c>
      <c r="DF33" t="s">
        <v>168</v>
      </c>
      <c r="DG33" t="s">
        <v>168</v>
      </c>
      <c r="DH33" t="s">
        <v>168</v>
      </c>
      <c r="DI33" t="s">
        <v>168</v>
      </c>
      <c r="DJ33" t="s">
        <v>168</v>
      </c>
      <c r="DK33" t="s">
        <v>168</v>
      </c>
      <c r="DL33" t="s">
        <v>168</v>
      </c>
      <c r="DM33" t="s">
        <v>168</v>
      </c>
      <c r="DN33" t="s">
        <v>168</v>
      </c>
      <c r="DO33" t="s">
        <v>168</v>
      </c>
      <c r="DP33" t="s">
        <v>168</v>
      </c>
      <c r="DQ33" t="s">
        <v>168</v>
      </c>
      <c r="DR33" t="s">
        <v>168</v>
      </c>
      <c r="DS33" t="s">
        <v>168</v>
      </c>
      <c r="DT33" t="s">
        <v>168</v>
      </c>
      <c r="DU33" t="s">
        <v>168</v>
      </c>
      <c r="DV33" s="162" t="s">
        <v>168</v>
      </c>
      <c r="DW33" s="162" t="s">
        <v>168</v>
      </c>
      <c r="DX33" s="162" t="s">
        <v>168</v>
      </c>
      <c r="DY33" s="162" t="s">
        <v>168</v>
      </c>
      <c r="DZ33" s="162" t="s">
        <v>168</v>
      </c>
      <c r="EA33" s="162" t="s">
        <v>168</v>
      </c>
      <c r="EB33" s="162" t="s">
        <v>168</v>
      </c>
      <c r="EC33" s="162" t="s">
        <v>168</v>
      </c>
      <c r="ED33" s="162" t="s">
        <v>168</v>
      </c>
      <c r="EE33" s="162" t="s">
        <v>168</v>
      </c>
      <c r="EF33" t="s">
        <v>168</v>
      </c>
      <c r="EG33" t="s">
        <v>168</v>
      </c>
      <c r="EH33" t="s">
        <v>168</v>
      </c>
      <c r="EI33" t="s">
        <v>168</v>
      </c>
      <c r="EJ33" t="s">
        <v>168</v>
      </c>
      <c r="EK33" t="s">
        <v>168</v>
      </c>
      <c r="EL33" t="s">
        <v>168</v>
      </c>
      <c r="EM33" t="s">
        <v>168</v>
      </c>
      <c r="EN33" t="s">
        <v>168</v>
      </c>
      <c r="EO33" t="s">
        <v>168</v>
      </c>
      <c r="EP33" t="s">
        <v>168</v>
      </c>
      <c r="EQ33" t="s">
        <v>168</v>
      </c>
      <c r="ER33" t="s">
        <v>168</v>
      </c>
      <c r="ES33" t="s">
        <v>168</v>
      </c>
      <c r="ET33" t="s">
        <v>168</v>
      </c>
      <c r="EU33" t="s">
        <v>168</v>
      </c>
      <c r="EV33" t="s">
        <v>168</v>
      </c>
      <c r="EW33" t="s">
        <v>168</v>
      </c>
      <c r="EX33" t="s">
        <v>168</v>
      </c>
      <c r="EY33" t="s">
        <v>168</v>
      </c>
      <c r="EZ33" t="s">
        <v>168</v>
      </c>
      <c r="FA33" t="s">
        <v>168</v>
      </c>
      <c r="FB33" t="s">
        <v>168</v>
      </c>
      <c r="FC33" t="s">
        <v>168</v>
      </c>
      <c r="FD33" s="162" t="s">
        <v>168</v>
      </c>
      <c r="FE33" t="s">
        <v>168</v>
      </c>
      <c r="FF33" t="s">
        <v>168</v>
      </c>
      <c r="FG33" t="s">
        <v>168</v>
      </c>
      <c r="FH33" s="162" t="s">
        <v>168</v>
      </c>
      <c r="FI33" t="s">
        <v>168</v>
      </c>
      <c r="FJ33" t="s">
        <v>168</v>
      </c>
      <c r="FK33" t="s">
        <v>168</v>
      </c>
      <c r="FL33" t="s">
        <v>168</v>
      </c>
      <c r="FM33" t="s">
        <v>168</v>
      </c>
      <c r="FN33" t="s">
        <v>168</v>
      </c>
      <c r="FO33" t="s">
        <v>168</v>
      </c>
      <c r="FP33" t="s">
        <v>168</v>
      </c>
      <c r="FQ33" t="s">
        <v>168</v>
      </c>
      <c r="FR33" t="s">
        <v>168</v>
      </c>
      <c r="FT33" t="s">
        <v>168</v>
      </c>
      <c r="FU33" t="s">
        <v>168</v>
      </c>
      <c r="FV33" t="s">
        <v>168</v>
      </c>
      <c r="FW33" t="s">
        <v>168</v>
      </c>
      <c r="FX33" t="s">
        <v>168</v>
      </c>
      <c r="FY33" t="s">
        <v>168</v>
      </c>
      <c r="FZ33" t="s">
        <v>168</v>
      </c>
      <c r="GA33" t="s">
        <v>168</v>
      </c>
      <c r="GB33" t="s">
        <v>168</v>
      </c>
      <c r="GC33" t="s">
        <v>168</v>
      </c>
      <c r="GD33" t="s">
        <v>168</v>
      </c>
      <c r="GE33" t="s">
        <v>168</v>
      </c>
      <c r="GF33" t="s">
        <v>168</v>
      </c>
      <c r="GG33" t="s">
        <v>168</v>
      </c>
      <c r="GH33" t="s">
        <v>168</v>
      </c>
      <c r="GI33" t="s">
        <v>168</v>
      </c>
      <c r="GJ33" t="s">
        <v>168</v>
      </c>
      <c r="GK33" t="s">
        <v>168</v>
      </c>
      <c r="GL33" t="s">
        <v>168</v>
      </c>
      <c r="GM33" t="s">
        <v>168</v>
      </c>
      <c r="GN33" t="s">
        <v>168</v>
      </c>
      <c r="GO33" t="s">
        <v>168</v>
      </c>
      <c r="GP33" t="s">
        <v>168</v>
      </c>
      <c r="GQ33" t="s">
        <v>168</v>
      </c>
      <c r="GR33" t="s">
        <v>168</v>
      </c>
      <c r="GS33" t="s">
        <v>168</v>
      </c>
      <c r="GT33" t="s">
        <v>168</v>
      </c>
      <c r="GU33" t="s">
        <v>168</v>
      </c>
      <c r="GV33" t="s">
        <v>168</v>
      </c>
      <c r="GW33" t="s">
        <v>168</v>
      </c>
      <c r="GX33" t="s">
        <v>168</v>
      </c>
      <c r="GY33" t="s">
        <v>168</v>
      </c>
      <c r="GZ33" t="s">
        <v>168</v>
      </c>
      <c r="HA33" t="s">
        <v>168</v>
      </c>
      <c r="HB33" t="s">
        <v>168</v>
      </c>
      <c r="HC33" t="s">
        <v>168</v>
      </c>
      <c r="HD33" t="s">
        <v>168</v>
      </c>
      <c r="HE33" t="s">
        <v>168</v>
      </c>
      <c r="HG33" t="s">
        <v>168</v>
      </c>
      <c r="HH33" t="s">
        <v>168</v>
      </c>
      <c r="HI33" s="162" t="s">
        <v>168</v>
      </c>
      <c r="HJ33" s="162" t="s">
        <v>168</v>
      </c>
      <c r="HM33" s="162" t="s">
        <v>168</v>
      </c>
      <c r="HN33" s="162" t="s">
        <v>168</v>
      </c>
      <c r="HQ33" t="s">
        <v>168</v>
      </c>
    </row>
    <row r="34" spans="1:225" x14ac:dyDescent="0.2">
      <c r="A34" s="89">
        <v>32</v>
      </c>
      <c r="B34" s="172"/>
      <c r="D34" s="175"/>
      <c r="F34" s="162"/>
      <c r="G34" t="str">
        <f t="shared" si="9"/>
        <v/>
      </c>
      <c r="H34" t="str">
        <f t="shared" si="10"/>
        <v/>
      </c>
      <c r="I34" s="77"/>
      <c r="J34" s="78"/>
      <c r="O34">
        <v>32</v>
      </c>
      <c r="P34" t="s">
        <v>168</v>
      </c>
      <c r="Q34" t="s">
        <v>168</v>
      </c>
      <c r="R34" t="s">
        <v>168</v>
      </c>
      <c r="S34" t="s">
        <v>168</v>
      </c>
      <c r="T34" t="s">
        <v>168</v>
      </c>
      <c r="U34" t="s">
        <v>168</v>
      </c>
      <c r="V34" t="s">
        <v>168</v>
      </c>
      <c r="W34" t="s">
        <v>168</v>
      </c>
      <c r="X34" t="s">
        <v>168</v>
      </c>
      <c r="Y34" t="s">
        <v>168</v>
      </c>
      <c r="Z34" t="s">
        <v>168</v>
      </c>
      <c r="AA34" t="s">
        <v>168</v>
      </c>
      <c r="AB34" t="s">
        <v>168</v>
      </c>
      <c r="AC34" t="s">
        <v>168</v>
      </c>
      <c r="AD34" t="s">
        <v>168</v>
      </c>
      <c r="AE34" t="s">
        <v>168</v>
      </c>
      <c r="AF34" t="s">
        <v>168</v>
      </c>
      <c r="AG34" t="s">
        <v>168</v>
      </c>
      <c r="AH34" t="s">
        <v>168</v>
      </c>
      <c r="AI34" t="s">
        <v>168</v>
      </c>
      <c r="AJ34" t="s">
        <v>168</v>
      </c>
      <c r="AK34" t="s">
        <v>168</v>
      </c>
      <c r="AL34" t="s">
        <v>168</v>
      </c>
      <c r="AM34" t="s">
        <v>168</v>
      </c>
      <c r="AN34" t="s">
        <v>168</v>
      </c>
      <c r="AO34" t="s">
        <v>168</v>
      </c>
      <c r="AP34" t="s">
        <v>168</v>
      </c>
      <c r="AQ34" t="s">
        <v>168</v>
      </c>
      <c r="AR34" t="s">
        <v>168</v>
      </c>
      <c r="AS34" t="s">
        <v>168</v>
      </c>
      <c r="AT34" t="s">
        <v>168</v>
      </c>
      <c r="AU34" t="s">
        <v>168</v>
      </c>
      <c r="AV34" t="s">
        <v>168</v>
      </c>
      <c r="AW34" t="s">
        <v>168</v>
      </c>
      <c r="AX34" t="s">
        <v>168</v>
      </c>
      <c r="AY34" t="s">
        <v>168</v>
      </c>
      <c r="AZ34" t="s">
        <v>168</v>
      </c>
      <c r="BA34" t="s">
        <v>168</v>
      </c>
      <c r="BB34" t="s">
        <v>168</v>
      </c>
      <c r="BC34" t="s">
        <v>168</v>
      </c>
      <c r="BD34" t="s">
        <v>168</v>
      </c>
      <c r="BE34" t="s">
        <v>168</v>
      </c>
      <c r="BF34" t="s">
        <v>168</v>
      </c>
      <c r="BG34" t="s">
        <v>168</v>
      </c>
      <c r="BH34" t="s">
        <v>168</v>
      </c>
      <c r="BI34" t="s">
        <v>168</v>
      </c>
      <c r="BJ34" t="s">
        <v>168</v>
      </c>
      <c r="BK34" t="s">
        <v>168</v>
      </c>
      <c r="BL34" t="s">
        <v>168</v>
      </c>
      <c r="BM34" t="s">
        <v>168</v>
      </c>
      <c r="BN34" t="s">
        <v>168</v>
      </c>
      <c r="BO34" t="s">
        <v>168</v>
      </c>
      <c r="BP34" t="s">
        <v>168</v>
      </c>
      <c r="BQ34" t="s">
        <v>168</v>
      </c>
      <c r="BR34" t="s">
        <v>168</v>
      </c>
      <c r="BS34" t="s">
        <v>168</v>
      </c>
      <c r="BT34" t="s">
        <v>168</v>
      </c>
      <c r="BU34" t="s">
        <v>168</v>
      </c>
      <c r="BV34" t="s">
        <v>168</v>
      </c>
      <c r="BW34" t="s">
        <v>168</v>
      </c>
      <c r="BX34" t="s">
        <v>168</v>
      </c>
      <c r="BY34" t="s">
        <v>168</v>
      </c>
      <c r="BZ34" t="s">
        <v>168</v>
      </c>
      <c r="CA34" t="s">
        <v>168</v>
      </c>
      <c r="CB34" t="s">
        <v>168</v>
      </c>
      <c r="CC34" t="s">
        <v>168</v>
      </c>
      <c r="CD34" t="s">
        <v>168</v>
      </c>
      <c r="CE34" t="s">
        <v>168</v>
      </c>
      <c r="CF34" t="s">
        <v>168</v>
      </c>
      <c r="CG34" t="s">
        <v>168</v>
      </c>
      <c r="CH34" t="s">
        <v>168</v>
      </c>
      <c r="CI34" t="s">
        <v>168</v>
      </c>
      <c r="CJ34" t="s">
        <v>168</v>
      </c>
      <c r="CK34" t="s">
        <v>168</v>
      </c>
      <c r="CL34" t="s">
        <v>168</v>
      </c>
      <c r="CM34" t="s">
        <v>168</v>
      </c>
      <c r="CN34" t="s">
        <v>168</v>
      </c>
      <c r="CO34" t="s">
        <v>168</v>
      </c>
      <c r="CP34" t="s">
        <v>168</v>
      </c>
      <c r="CQ34" t="s">
        <v>168</v>
      </c>
      <c r="CR34" t="s">
        <v>168</v>
      </c>
      <c r="CS34" t="s">
        <v>168</v>
      </c>
      <c r="CT34" t="s">
        <v>168</v>
      </c>
      <c r="CU34" t="s">
        <v>168</v>
      </c>
      <c r="CV34" t="s">
        <v>168</v>
      </c>
      <c r="CW34" t="s">
        <v>168</v>
      </c>
      <c r="CX34" t="s">
        <v>168</v>
      </c>
      <c r="CY34" t="s">
        <v>168</v>
      </c>
      <c r="CZ34" s="162"/>
      <c r="DA34" s="162"/>
      <c r="DB34" t="s">
        <v>168</v>
      </c>
      <c r="DC34" t="s">
        <v>168</v>
      </c>
      <c r="DD34" t="s">
        <v>168</v>
      </c>
      <c r="DE34" t="s">
        <v>168</v>
      </c>
      <c r="DF34" t="s">
        <v>168</v>
      </c>
      <c r="DG34" t="s">
        <v>168</v>
      </c>
      <c r="DH34" t="s">
        <v>168</v>
      </c>
      <c r="DI34" t="s">
        <v>168</v>
      </c>
      <c r="DJ34" t="s">
        <v>168</v>
      </c>
      <c r="DK34" t="s">
        <v>168</v>
      </c>
      <c r="DL34" t="s">
        <v>168</v>
      </c>
      <c r="DM34" t="s">
        <v>168</v>
      </c>
      <c r="DN34" t="s">
        <v>168</v>
      </c>
      <c r="DO34" t="s">
        <v>168</v>
      </c>
      <c r="DP34" t="s">
        <v>168</v>
      </c>
      <c r="DQ34" t="s">
        <v>168</v>
      </c>
      <c r="DR34" t="s">
        <v>168</v>
      </c>
      <c r="DS34" t="s">
        <v>168</v>
      </c>
      <c r="DT34" t="s">
        <v>168</v>
      </c>
      <c r="DU34" t="s">
        <v>168</v>
      </c>
      <c r="DV34" s="162" t="s">
        <v>168</v>
      </c>
      <c r="DW34" s="162" t="s">
        <v>168</v>
      </c>
      <c r="DX34" s="162" t="s">
        <v>168</v>
      </c>
      <c r="DY34" s="162" t="s">
        <v>168</v>
      </c>
      <c r="DZ34" s="162" t="s">
        <v>168</v>
      </c>
      <c r="EA34" s="162" t="s">
        <v>168</v>
      </c>
      <c r="EB34" s="162" t="s">
        <v>168</v>
      </c>
      <c r="EC34" s="162" t="s">
        <v>168</v>
      </c>
      <c r="ED34" s="162" t="s">
        <v>168</v>
      </c>
      <c r="EE34" s="162" t="s">
        <v>168</v>
      </c>
      <c r="EF34" t="s">
        <v>168</v>
      </c>
      <c r="EG34" t="s">
        <v>168</v>
      </c>
      <c r="EH34" t="s">
        <v>168</v>
      </c>
      <c r="EI34" t="s">
        <v>168</v>
      </c>
      <c r="EJ34" t="s">
        <v>168</v>
      </c>
      <c r="EK34" t="s">
        <v>168</v>
      </c>
      <c r="EL34" t="s">
        <v>168</v>
      </c>
      <c r="EM34" t="s">
        <v>168</v>
      </c>
      <c r="EN34" t="s">
        <v>168</v>
      </c>
      <c r="EO34" t="s">
        <v>168</v>
      </c>
      <c r="EP34" t="s">
        <v>168</v>
      </c>
      <c r="EQ34" t="s">
        <v>168</v>
      </c>
      <c r="ER34" t="s">
        <v>168</v>
      </c>
      <c r="ES34" t="s">
        <v>168</v>
      </c>
      <c r="ET34" t="s">
        <v>168</v>
      </c>
      <c r="EU34" t="s">
        <v>168</v>
      </c>
      <c r="EV34" t="s">
        <v>168</v>
      </c>
      <c r="EW34" t="s">
        <v>168</v>
      </c>
      <c r="EX34" t="s">
        <v>168</v>
      </c>
      <c r="EY34" t="s">
        <v>168</v>
      </c>
      <c r="EZ34" t="s">
        <v>168</v>
      </c>
      <c r="FA34" t="s">
        <v>168</v>
      </c>
      <c r="FB34" t="s">
        <v>168</v>
      </c>
      <c r="FC34" t="s">
        <v>168</v>
      </c>
      <c r="FD34" s="162" t="s">
        <v>168</v>
      </c>
      <c r="FE34" t="s">
        <v>168</v>
      </c>
      <c r="FF34" t="s">
        <v>168</v>
      </c>
      <c r="FG34" t="s">
        <v>168</v>
      </c>
      <c r="FH34" s="162" t="s">
        <v>168</v>
      </c>
      <c r="FI34" t="s">
        <v>168</v>
      </c>
      <c r="FJ34" t="s">
        <v>168</v>
      </c>
      <c r="FK34" t="s">
        <v>168</v>
      </c>
      <c r="FL34" t="s">
        <v>168</v>
      </c>
      <c r="FM34" t="s">
        <v>168</v>
      </c>
      <c r="FN34" t="s">
        <v>168</v>
      </c>
      <c r="FO34" t="s">
        <v>168</v>
      </c>
      <c r="FP34" t="s">
        <v>168</v>
      </c>
      <c r="FQ34" t="s">
        <v>168</v>
      </c>
      <c r="FR34" t="s">
        <v>168</v>
      </c>
      <c r="FT34" t="s">
        <v>168</v>
      </c>
      <c r="FU34" t="s">
        <v>168</v>
      </c>
      <c r="FV34" t="s">
        <v>168</v>
      </c>
      <c r="FW34" t="s">
        <v>168</v>
      </c>
      <c r="FX34" t="s">
        <v>168</v>
      </c>
      <c r="FY34" t="s">
        <v>168</v>
      </c>
      <c r="FZ34" t="s">
        <v>168</v>
      </c>
      <c r="GA34" t="s">
        <v>168</v>
      </c>
      <c r="GB34" t="s">
        <v>168</v>
      </c>
      <c r="GC34" t="s">
        <v>168</v>
      </c>
      <c r="GD34" t="s">
        <v>168</v>
      </c>
      <c r="GE34" t="s">
        <v>168</v>
      </c>
      <c r="GF34" t="s">
        <v>168</v>
      </c>
      <c r="GG34" t="s">
        <v>168</v>
      </c>
      <c r="GH34" t="s">
        <v>168</v>
      </c>
      <c r="GI34" t="s">
        <v>168</v>
      </c>
      <c r="GJ34" t="s">
        <v>168</v>
      </c>
      <c r="GK34" t="s">
        <v>168</v>
      </c>
      <c r="GL34" t="s">
        <v>168</v>
      </c>
      <c r="GM34" t="s">
        <v>168</v>
      </c>
      <c r="GN34" t="s">
        <v>168</v>
      </c>
      <c r="GO34" t="s">
        <v>168</v>
      </c>
      <c r="GP34" t="s">
        <v>168</v>
      </c>
      <c r="GQ34" t="s">
        <v>168</v>
      </c>
      <c r="GR34" t="s">
        <v>168</v>
      </c>
      <c r="GS34" t="s">
        <v>168</v>
      </c>
      <c r="GT34" t="s">
        <v>168</v>
      </c>
      <c r="GU34" t="s">
        <v>168</v>
      </c>
      <c r="GV34" t="s">
        <v>168</v>
      </c>
      <c r="GW34" t="s">
        <v>168</v>
      </c>
      <c r="GX34" t="s">
        <v>168</v>
      </c>
      <c r="GY34" t="s">
        <v>168</v>
      </c>
      <c r="GZ34" t="s">
        <v>168</v>
      </c>
      <c r="HA34" t="s">
        <v>168</v>
      </c>
      <c r="HB34" t="s">
        <v>168</v>
      </c>
      <c r="HC34" t="s">
        <v>168</v>
      </c>
      <c r="HD34" t="s">
        <v>168</v>
      </c>
      <c r="HE34" t="s">
        <v>168</v>
      </c>
      <c r="HG34" t="s">
        <v>168</v>
      </c>
      <c r="HH34" t="s">
        <v>168</v>
      </c>
      <c r="HI34" s="162" t="s">
        <v>168</v>
      </c>
      <c r="HJ34" s="162" t="s">
        <v>168</v>
      </c>
      <c r="HM34" s="162" t="s">
        <v>168</v>
      </c>
      <c r="HN34" s="162" t="s">
        <v>168</v>
      </c>
      <c r="HQ34" t="s">
        <v>168</v>
      </c>
    </row>
    <row r="35" spans="1:225" x14ac:dyDescent="0.2">
      <c r="A35" s="89">
        <v>33</v>
      </c>
      <c r="B35" s="172"/>
      <c r="D35" s="175"/>
      <c r="F35" s="162"/>
      <c r="G35" t="str">
        <f t="shared" si="9"/>
        <v/>
      </c>
      <c r="H35" t="str">
        <f t="shared" si="10"/>
        <v/>
      </c>
      <c r="I35" s="77"/>
      <c r="J35" s="78"/>
      <c r="O35">
        <v>33</v>
      </c>
      <c r="P35" t="s">
        <v>168</v>
      </c>
      <c r="Q35" t="s">
        <v>168</v>
      </c>
      <c r="R35" t="s">
        <v>168</v>
      </c>
      <c r="S35" t="s">
        <v>168</v>
      </c>
      <c r="T35" t="s">
        <v>168</v>
      </c>
      <c r="U35" t="s">
        <v>168</v>
      </c>
      <c r="V35" t="s">
        <v>168</v>
      </c>
      <c r="W35" t="s">
        <v>168</v>
      </c>
      <c r="X35" t="s">
        <v>168</v>
      </c>
      <c r="Y35" t="s">
        <v>168</v>
      </c>
      <c r="Z35" t="s">
        <v>168</v>
      </c>
      <c r="AA35" t="s">
        <v>168</v>
      </c>
      <c r="AB35" t="s">
        <v>168</v>
      </c>
      <c r="AC35" t="s">
        <v>168</v>
      </c>
      <c r="AD35" t="s">
        <v>168</v>
      </c>
      <c r="AE35" t="s">
        <v>168</v>
      </c>
      <c r="AF35" t="s">
        <v>168</v>
      </c>
      <c r="AG35" t="s">
        <v>168</v>
      </c>
      <c r="AH35" t="s">
        <v>168</v>
      </c>
      <c r="AI35" t="s">
        <v>168</v>
      </c>
      <c r="AJ35" t="s">
        <v>168</v>
      </c>
      <c r="AK35" t="s">
        <v>168</v>
      </c>
      <c r="AL35" t="s">
        <v>168</v>
      </c>
      <c r="AM35" t="s">
        <v>168</v>
      </c>
      <c r="AN35" t="s">
        <v>168</v>
      </c>
      <c r="AO35" t="s">
        <v>168</v>
      </c>
      <c r="AP35" t="s">
        <v>168</v>
      </c>
      <c r="AQ35" t="s">
        <v>168</v>
      </c>
      <c r="AR35" t="s">
        <v>168</v>
      </c>
      <c r="AS35" t="s">
        <v>168</v>
      </c>
      <c r="AT35" t="s">
        <v>168</v>
      </c>
      <c r="AU35" t="s">
        <v>168</v>
      </c>
      <c r="AV35" t="s">
        <v>168</v>
      </c>
      <c r="AW35" t="s">
        <v>168</v>
      </c>
      <c r="AX35" t="s">
        <v>168</v>
      </c>
      <c r="AY35" t="s">
        <v>168</v>
      </c>
      <c r="AZ35" t="s">
        <v>168</v>
      </c>
      <c r="BA35" t="s">
        <v>168</v>
      </c>
      <c r="BB35" t="s">
        <v>168</v>
      </c>
      <c r="BC35" t="s">
        <v>168</v>
      </c>
      <c r="BD35" t="s">
        <v>168</v>
      </c>
      <c r="BE35" t="s">
        <v>168</v>
      </c>
      <c r="BF35" t="s">
        <v>168</v>
      </c>
      <c r="BG35" t="s">
        <v>168</v>
      </c>
      <c r="BH35" t="s">
        <v>168</v>
      </c>
      <c r="BI35" t="s">
        <v>168</v>
      </c>
      <c r="BJ35" t="s">
        <v>168</v>
      </c>
      <c r="BK35" t="s">
        <v>168</v>
      </c>
      <c r="BL35" t="s">
        <v>168</v>
      </c>
      <c r="BM35" t="s">
        <v>168</v>
      </c>
      <c r="BN35" t="s">
        <v>168</v>
      </c>
      <c r="BO35" t="s">
        <v>168</v>
      </c>
      <c r="BP35" t="s">
        <v>168</v>
      </c>
      <c r="BQ35" t="s">
        <v>168</v>
      </c>
      <c r="BR35" t="s">
        <v>168</v>
      </c>
      <c r="BS35" t="s">
        <v>168</v>
      </c>
      <c r="BT35" t="s">
        <v>168</v>
      </c>
      <c r="BU35" t="s">
        <v>168</v>
      </c>
      <c r="BV35" t="s">
        <v>168</v>
      </c>
      <c r="BW35" t="s">
        <v>168</v>
      </c>
      <c r="BX35" t="s">
        <v>168</v>
      </c>
      <c r="BY35" t="s">
        <v>168</v>
      </c>
      <c r="BZ35" t="s">
        <v>168</v>
      </c>
      <c r="CA35" t="s">
        <v>168</v>
      </c>
      <c r="CB35" t="s">
        <v>168</v>
      </c>
      <c r="CC35" t="s">
        <v>168</v>
      </c>
      <c r="CD35" t="s">
        <v>168</v>
      </c>
      <c r="CE35" t="s">
        <v>168</v>
      </c>
      <c r="CF35" t="s">
        <v>168</v>
      </c>
      <c r="CG35" t="s">
        <v>168</v>
      </c>
      <c r="CH35" t="s">
        <v>168</v>
      </c>
      <c r="CI35" t="s">
        <v>168</v>
      </c>
      <c r="CJ35" t="s">
        <v>168</v>
      </c>
      <c r="CK35" t="s">
        <v>168</v>
      </c>
      <c r="CL35" t="s">
        <v>168</v>
      </c>
      <c r="CM35" t="s">
        <v>168</v>
      </c>
      <c r="CN35" t="s">
        <v>168</v>
      </c>
      <c r="CO35" t="s">
        <v>168</v>
      </c>
      <c r="CP35" t="s">
        <v>168</v>
      </c>
      <c r="CQ35" t="s">
        <v>168</v>
      </c>
      <c r="CR35" t="s">
        <v>168</v>
      </c>
      <c r="CS35" t="s">
        <v>168</v>
      </c>
      <c r="CT35" t="s">
        <v>168</v>
      </c>
      <c r="CU35" t="s">
        <v>168</v>
      </c>
      <c r="CV35" t="s">
        <v>168</v>
      </c>
      <c r="CW35" t="s">
        <v>168</v>
      </c>
      <c r="CX35" t="s">
        <v>168</v>
      </c>
      <c r="CY35" t="s">
        <v>168</v>
      </c>
      <c r="CZ35" s="162"/>
      <c r="DA35" s="162"/>
      <c r="DB35" t="s">
        <v>168</v>
      </c>
      <c r="DC35" t="s">
        <v>168</v>
      </c>
      <c r="DD35" t="s">
        <v>168</v>
      </c>
      <c r="DE35" t="s">
        <v>168</v>
      </c>
      <c r="DF35" t="s">
        <v>168</v>
      </c>
      <c r="DG35" t="s">
        <v>168</v>
      </c>
      <c r="DH35" t="s">
        <v>168</v>
      </c>
      <c r="DI35" t="s">
        <v>168</v>
      </c>
      <c r="DJ35" t="s">
        <v>168</v>
      </c>
      <c r="DK35" t="s">
        <v>168</v>
      </c>
      <c r="DL35" t="s">
        <v>168</v>
      </c>
      <c r="DM35" t="s">
        <v>168</v>
      </c>
      <c r="DN35" t="s">
        <v>168</v>
      </c>
      <c r="DO35" t="s">
        <v>168</v>
      </c>
      <c r="DP35" t="s">
        <v>168</v>
      </c>
      <c r="DQ35" t="s">
        <v>168</v>
      </c>
      <c r="DR35" t="s">
        <v>168</v>
      </c>
      <c r="DS35" t="s">
        <v>168</v>
      </c>
      <c r="DT35" t="s">
        <v>168</v>
      </c>
      <c r="DU35" t="s">
        <v>168</v>
      </c>
      <c r="DV35" s="162" t="s">
        <v>168</v>
      </c>
      <c r="DW35" s="162" t="s">
        <v>168</v>
      </c>
      <c r="DX35" s="162" t="s">
        <v>168</v>
      </c>
      <c r="DY35" s="162" t="s">
        <v>168</v>
      </c>
      <c r="DZ35" s="162" t="s">
        <v>168</v>
      </c>
      <c r="EA35" s="162" t="s">
        <v>168</v>
      </c>
      <c r="EB35" s="162" t="s">
        <v>168</v>
      </c>
      <c r="EC35" s="162" t="s">
        <v>168</v>
      </c>
      <c r="ED35" s="162" t="s">
        <v>168</v>
      </c>
      <c r="EE35" s="162" t="s">
        <v>168</v>
      </c>
      <c r="EF35" t="s">
        <v>168</v>
      </c>
      <c r="EG35" t="s">
        <v>168</v>
      </c>
      <c r="EH35" t="s">
        <v>168</v>
      </c>
      <c r="EI35" t="s">
        <v>168</v>
      </c>
      <c r="EJ35" t="s">
        <v>168</v>
      </c>
      <c r="EK35" t="s">
        <v>168</v>
      </c>
      <c r="EL35" t="s">
        <v>168</v>
      </c>
      <c r="EM35" t="s">
        <v>168</v>
      </c>
      <c r="EN35" t="s">
        <v>168</v>
      </c>
      <c r="EO35" t="s">
        <v>168</v>
      </c>
      <c r="EP35" t="s">
        <v>168</v>
      </c>
      <c r="EQ35" t="s">
        <v>168</v>
      </c>
      <c r="ER35" t="s">
        <v>168</v>
      </c>
      <c r="ES35" t="s">
        <v>168</v>
      </c>
      <c r="ET35" t="s">
        <v>168</v>
      </c>
      <c r="EU35" t="s">
        <v>168</v>
      </c>
      <c r="EV35" t="s">
        <v>168</v>
      </c>
      <c r="EW35" t="s">
        <v>168</v>
      </c>
      <c r="EX35" t="s">
        <v>168</v>
      </c>
      <c r="EY35" t="s">
        <v>168</v>
      </c>
      <c r="EZ35" t="s">
        <v>168</v>
      </c>
      <c r="FA35" t="s">
        <v>168</v>
      </c>
      <c r="FB35" t="s">
        <v>168</v>
      </c>
      <c r="FC35" t="s">
        <v>168</v>
      </c>
      <c r="FD35" s="162" t="s">
        <v>168</v>
      </c>
      <c r="FE35" t="s">
        <v>168</v>
      </c>
      <c r="FF35" t="s">
        <v>168</v>
      </c>
      <c r="FG35" t="s">
        <v>168</v>
      </c>
      <c r="FH35" s="162" t="s">
        <v>168</v>
      </c>
      <c r="FI35" t="s">
        <v>168</v>
      </c>
      <c r="FJ35" t="s">
        <v>168</v>
      </c>
      <c r="FK35" t="s">
        <v>168</v>
      </c>
      <c r="FL35" t="s">
        <v>168</v>
      </c>
      <c r="FM35" t="s">
        <v>168</v>
      </c>
      <c r="FN35" t="s">
        <v>168</v>
      </c>
      <c r="FO35" t="s">
        <v>168</v>
      </c>
      <c r="FP35" t="s">
        <v>168</v>
      </c>
      <c r="FQ35" t="s">
        <v>168</v>
      </c>
      <c r="FR35" t="s">
        <v>168</v>
      </c>
      <c r="FT35" t="s">
        <v>168</v>
      </c>
      <c r="FU35" t="s">
        <v>168</v>
      </c>
      <c r="FV35" t="s">
        <v>168</v>
      </c>
      <c r="FW35" t="s">
        <v>168</v>
      </c>
      <c r="FX35" t="s">
        <v>168</v>
      </c>
      <c r="FY35" t="s">
        <v>168</v>
      </c>
      <c r="FZ35" t="s">
        <v>168</v>
      </c>
      <c r="GA35" t="s">
        <v>168</v>
      </c>
      <c r="GB35" t="s">
        <v>168</v>
      </c>
      <c r="GC35" t="s">
        <v>168</v>
      </c>
      <c r="GD35" t="s">
        <v>168</v>
      </c>
      <c r="GE35" t="s">
        <v>168</v>
      </c>
      <c r="GF35" t="s">
        <v>168</v>
      </c>
      <c r="GG35" t="s">
        <v>168</v>
      </c>
      <c r="GH35" t="s">
        <v>168</v>
      </c>
      <c r="GI35" t="s">
        <v>168</v>
      </c>
      <c r="GJ35" t="s">
        <v>168</v>
      </c>
      <c r="GK35" t="s">
        <v>168</v>
      </c>
      <c r="GL35" t="s">
        <v>168</v>
      </c>
      <c r="GM35" t="s">
        <v>168</v>
      </c>
      <c r="GN35" t="s">
        <v>168</v>
      </c>
      <c r="GO35" t="s">
        <v>168</v>
      </c>
      <c r="GP35" t="s">
        <v>168</v>
      </c>
      <c r="GQ35" t="s">
        <v>168</v>
      </c>
      <c r="GR35" t="s">
        <v>168</v>
      </c>
      <c r="GS35" t="s">
        <v>168</v>
      </c>
      <c r="GT35" t="s">
        <v>168</v>
      </c>
      <c r="GU35" t="s">
        <v>168</v>
      </c>
      <c r="GV35" t="s">
        <v>168</v>
      </c>
      <c r="GW35" t="s">
        <v>168</v>
      </c>
      <c r="GX35" t="s">
        <v>168</v>
      </c>
      <c r="GY35" t="s">
        <v>168</v>
      </c>
      <c r="GZ35" t="s">
        <v>168</v>
      </c>
      <c r="HA35" t="s">
        <v>168</v>
      </c>
      <c r="HB35" t="s">
        <v>168</v>
      </c>
      <c r="HC35" t="s">
        <v>168</v>
      </c>
      <c r="HD35" t="s">
        <v>168</v>
      </c>
      <c r="HE35" t="s">
        <v>168</v>
      </c>
      <c r="HG35" t="s">
        <v>168</v>
      </c>
      <c r="HH35" t="s">
        <v>168</v>
      </c>
      <c r="HI35" s="162" t="s">
        <v>168</v>
      </c>
      <c r="HJ35" s="162" t="s">
        <v>168</v>
      </c>
      <c r="HM35" s="162" t="s">
        <v>168</v>
      </c>
      <c r="HN35" s="162" t="s">
        <v>168</v>
      </c>
      <c r="HQ35" t="s">
        <v>168</v>
      </c>
    </row>
    <row r="36" spans="1:225" x14ac:dyDescent="0.2">
      <c r="A36" s="89">
        <v>34</v>
      </c>
      <c r="B36" s="172"/>
      <c r="D36" s="175"/>
      <c r="F36" s="166"/>
      <c r="G36" t="str">
        <f t="shared" si="9"/>
        <v/>
      </c>
      <c r="H36" t="str">
        <f t="shared" si="10"/>
        <v/>
      </c>
      <c r="I36" s="77"/>
      <c r="J36" s="78"/>
      <c r="O36">
        <v>34</v>
      </c>
      <c r="P36" t="s">
        <v>168</v>
      </c>
      <c r="Q36" t="s">
        <v>168</v>
      </c>
      <c r="R36" t="s">
        <v>168</v>
      </c>
      <c r="S36" t="s">
        <v>168</v>
      </c>
      <c r="T36" t="s">
        <v>168</v>
      </c>
      <c r="U36" t="s">
        <v>168</v>
      </c>
      <c r="V36" t="s">
        <v>168</v>
      </c>
      <c r="W36" t="s">
        <v>168</v>
      </c>
      <c r="X36" t="s">
        <v>168</v>
      </c>
      <c r="Y36" t="s">
        <v>168</v>
      </c>
      <c r="AH36" t="s">
        <v>168</v>
      </c>
      <c r="AI36" t="s">
        <v>168</v>
      </c>
      <c r="AJ36" t="s">
        <v>168</v>
      </c>
      <c r="AK36" t="s">
        <v>168</v>
      </c>
      <c r="AL36" t="s">
        <v>168</v>
      </c>
      <c r="AM36" t="s">
        <v>168</v>
      </c>
      <c r="AN36" t="s">
        <v>168</v>
      </c>
      <c r="AO36" t="s">
        <v>168</v>
      </c>
      <c r="AP36" t="s">
        <v>168</v>
      </c>
      <c r="AQ36" t="s">
        <v>168</v>
      </c>
      <c r="AR36" t="s">
        <v>168</v>
      </c>
      <c r="AS36" t="s">
        <v>168</v>
      </c>
      <c r="AT36" t="s">
        <v>168</v>
      </c>
      <c r="AU36" t="s">
        <v>168</v>
      </c>
      <c r="AV36" t="s">
        <v>168</v>
      </c>
      <c r="AW36" t="s">
        <v>168</v>
      </c>
      <c r="AX36" t="s">
        <v>168</v>
      </c>
      <c r="AY36" t="s">
        <v>168</v>
      </c>
      <c r="AZ36" t="s">
        <v>168</v>
      </c>
      <c r="BA36" t="s">
        <v>168</v>
      </c>
      <c r="BB36" t="s">
        <v>168</v>
      </c>
      <c r="BC36" t="s">
        <v>168</v>
      </c>
      <c r="BD36" t="s">
        <v>168</v>
      </c>
      <c r="BE36" t="s">
        <v>168</v>
      </c>
      <c r="BF36" t="s">
        <v>168</v>
      </c>
      <c r="BG36" t="s">
        <v>168</v>
      </c>
      <c r="BH36" t="s">
        <v>168</v>
      </c>
      <c r="BI36" t="s">
        <v>168</v>
      </c>
      <c r="BJ36" t="s">
        <v>168</v>
      </c>
      <c r="BK36" t="s">
        <v>168</v>
      </c>
      <c r="BL36" t="s">
        <v>168</v>
      </c>
      <c r="BM36" t="s">
        <v>168</v>
      </c>
      <c r="BN36" t="s">
        <v>168</v>
      </c>
      <c r="BO36" t="s">
        <v>168</v>
      </c>
      <c r="BP36" t="s">
        <v>168</v>
      </c>
      <c r="BQ36" t="s">
        <v>168</v>
      </c>
      <c r="BR36" t="s">
        <v>168</v>
      </c>
      <c r="BS36" t="s">
        <v>168</v>
      </c>
      <c r="BT36" t="s">
        <v>168</v>
      </c>
      <c r="BU36" t="s">
        <v>168</v>
      </c>
      <c r="BV36" t="s">
        <v>168</v>
      </c>
      <c r="BW36" t="s">
        <v>168</v>
      </c>
      <c r="BX36" t="s">
        <v>168</v>
      </c>
      <c r="BY36" t="s">
        <v>168</v>
      </c>
      <c r="BZ36" t="s">
        <v>168</v>
      </c>
      <c r="CA36" t="s">
        <v>168</v>
      </c>
      <c r="CB36" t="s">
        <v>168</v>
      </c>
      <c r="CC36" t="s">
        <v>168</v>
      </c>
      <c r="CD36" t="s">
        <v>168</v>
      </c>
      <c r="CE36" t="s">
        <v>168</v>
      </c>
      <c r="CF36" t="s">
        <v>168</v>
      </c>
      <c r="CG36" t="s">
        <v>168</v>
      </c>
      <c r="CH36" t="s">
        <v>168</v>
      </c>
      <c r="CI36" t="s">
        <v>168</v>
      </c>
      <c r="CJ36" t="s">
        <v>168</v>
      </c>
      <c r="CK36" t="s">
        <v>168</v>
      </c>
      <c r="CL36" t="s">
        <v>168</v>
      </c>
      <c r="CM36" t="s">
        <v>168</v>
      </c>
      <c r="CN36" t="s">
        <v>168</v>
      </c>
      <c r="CO36" t="s">
        <v>168</v>
      </c>
      <c r="CP36" t="s">
        <v>168</v>
      </c>
      <c r="CQ36" t="s">
        <v>168</v>
      </c>
      <c r="CR36" t="s">
        <v>168</v>
      </c>
      <c r="CS36" t="s">
        <v>168</v>
      </c>
      <c r="CT36" t="s">
        <v>168</v>
      </c>
      <c r="CU36" t="s">
        <v>168</v>
      </c>
      <c r="CV36" t="s">
        <v>168</v>
      </c>
      <c r="CW36" t="s">
        <v>168</v>
      </c>
      <c r="CX36" t="s">
        <v>168</v>
      </c>
      <c r="CY36" t="s">
        <v>168</v>
      </c>
      <c r="CZ36" s="162"/>
      <c r="DA36" s="162"/>
      <c r="DB36" t="s">
        <v>168</v>
      </c>
      <c r="DC36" t="s">
        <v>168</v>
      </c>
      <c r="DD36" t="s">
        <v>168</v>
      </c>
      <c r="DE36" t="s">
        <v>168</v>
      </c>
      <c r="DF36" t="s">
        <v>168</v>
      </c>
      <c r="DG36" t="s">
        <v>168</v>
      </c>
      <c r="DH36" t="s">
        <v>168</v>
      </c>
      <c r="DI36" t="s">
        <v>168</v>
      </c>
      <c r="DJ36" t="s">
        <v>168</v>
      </c>
      <c r="DK36" t="s">
        <v>168</v>
      </c>
      <c r="DL36" t="s">
        <v>168</v>
      </c>
      <c r="DM36" t="s">
        <v>168</v>
      </c>
      <c r="DN36" t="s">
        <v>168</v>
      </c>
      <c r="DO36" t="s">
        <v>168</v>
      </c>
      <c r="DP36" t="s">
        <v>168</v>
      </c>
      <c r="DQ36" t="s">
        <v>168</v>
      </c>
      <c r="DR36" t="s">
        <v>168</v>
      </c>
      <c r="DS36" t="s">
        <v>168</v>
      </c>
      <c r="DT36" t="s">
        <v>168</v>
      </c>
      <c r="DU36" t="s">
        <v>168</v>
      </c>
      <c r="DV36" s="162" t="s">
        <v>168</v>
      </c>
      <c r="DW36" s="162" t="s">
        <v>168</v>
      </c>
      <c r="DX36" s="162" t="s">
        <v>168</v>
      </c>
      <c r="DY36" s="162" t="s">
        <v>168</v>
      </c>
      <c r="DZ36" s="162" t="s">
        <v>168</v>
      </c>
      <c r="EA36" s="162" t="s">
        <v>168</v>
      </c>
      <c r="EB36" s="162" t="s">
        <v>168</v>
      </c>
      <c r="EC36" s="162" t="s">
        <v>168</v>
      </c>
      <c r="ED36" s="162" t="s">
        <v>168</v>
      </c>
      <c r="EE36" s="162" t="s">
        <v>168</v>
      </c>
      <c r="EF36" t="s">
        <v>168</v>
      </c>
      <c r="EG36" t="s">
        <v>168</v>
      </c>
      <c r="EH36" t="s">
        <v>168</v>
      </c>
      <c r="EI36" t="s">
        <v>168</v>
      </c>
      <c r="EJ36" t="s">
        <v>168</v>
      </c>
      <c r="EK36" t="s">
        <v>168</v>
      </c>
      <c r="EL36" t="s">
        <v>168</v>
      </c>
      <c r="EM36" t="s">
        <v>168</v>
      </c>
      <c r="EN36" t="s">
        <v>168</v>
      </c>
      <c r="EO36" t="s">
        <v>168</v>
      </c>
      <c r="EP36" t="s">
        <v>168</v>
      </c>
      <c r="EQ36" t="s">
        <v>168</v>
      </c>
      <c r="ER36" t="s">
        <v>168</v>
      </c>
      <c r="ES36" t="s">
        <v>168</v>
      </c>
      <c r="ET36" t="s">
        <v>168</v>
      </c>
      <c r="EU36" t="s">
        <v>168</v>
      </c>
      <c r="EV36" t="s">
        <v>168</v>
      </c>
      <c r="EW36" t="s">
        <v>168</v>
      </c>
      <c r="EX36" t="s">
        <v>168</v>
      </c>
      <c r="EY36" t="s">
        <v>168</v>
      </c>
      <c r="EZ36" t="s">
        <v>168</v>
      </c>
      <c r="FA36" t="s">
        <v>168</v>
      </c>
      <c r="FB36" t="s">
        <v>168</v>
      </c>
      <c r="FC36" t="s">
        <v>168</v>
      </c>
      <c r="FD36" s="162" t="s">
        <v>168</v>
      </c>
      <c r="FE36" t="s">
        <v>168</v>
      </c>
      <c r="FF36" t="s">
        <v>168</v>
      </c>
      <c r="FG36" t="s">
        <v>168</v>
      </c>
      <c r="FH36" s="162" t="s">
        <v>168</v>
      </c>
      <c r="FI36" t="s">
        <v>168</v>
      </c>
      <c r="FJ36" t="s">
        <v>168</v>
      </c>
      <c r="FK36" t="s">
        <v>168</v>
      </c>
      <c r="FL36" t="s">
        <v>168</v>
      </c>
      <c r="FM36" t="s">
        <v>168</v>
      </c>
      <c r="FN36" t="s">
        <v>168</v>
      </c>
      <c r="FO36" t="s">
        <v>168</v>
      </c>
      <c r="FP36" t="s">
        <v>168</v>
      </c>
      <c r="FQ36" t="s">
        <v>168</v>
      </c>
      <c r="FR36" t="s">
        <v>168</v>
      </c>
      <c r="FT36" t="s">
        <v>168</v>
      </c>
      <c r="FU36" t="s">
        <v>168</v>
      </c>
      <c r="FV36" t="s">
        <v>168</v>
      </c>
      <c r="FW36" t="s">
        <v>168</v>
      </c>
      <c r="FX36" t="s">
        <v>168</v>
      </c>
      <c r="FY36" t="s">
        <v>168</v>
      </c>
      <c r="FZ36" t="s">
        <v>168</v>
      </c>
      <c r="GA36" t="s">
        <v>168</v>
      </c>
      <c r="GB36" t="s">
        <v>168</v>
      </c>
      <c r="GC36" t="s">
        <v>168</v>
      </c>
      <c r="GD36" t="s">
        <v>168</v>
      </c>
      <c r="GE36" t="s">
        <v>168</v>
      </c>
      <c r="GF36" t="s">
        <v>168</v>
      </c>
      <c r="GG36" t="s">
        <v>168</v>
      </c>
      <c r="GH36" t="s">
        <v>168</v>
      </c>
      <c r="GI36" t="s">
        <v>168</v>
      </c>
      <c r="GJ36" t="s">
        <v>168</v>
      </c>
      <c r="GK36" t="s">
        <v>168</v>
      </c>
      <c r="GL36" t="s">
        <v>168</v>
      </c>
      <c r="GM36" t="s">
        <v>168</v>
      </c>
      <c r="GN36" t="s">
        <v>168</v>
      </c>
      <c r="GO36" t="s">
        <v>168</v>
      </c>
      <c r="GP36" t="s">
        <v>168</v>
      </c>
      <c r="GQ36" t="s">
        <v>168</v>
      </c>
      <c r="GR36" t="s">
        <v>168</v>
      </c>
      <c r="GS36" t="s">
        <v>168</v>
      </c>
      <c r="GT36" t="s">
        <v>168</v>
      </c>
      <c r="GU36" t="s">
        <v>168</v>
      </c>
      <c r="GV36" t="s">
        <v>168</v>
      </c>
      <c r="GW36" t="s">
        <v>168</v>
      </c>
      <c r="GX36" t="s">
        <v>168</v>
      </c>
      <c r="GY36" t="s">
        <v>168</v>
      </c>
      <c r="GZ36" t="s">
        <v>168</v>
      </c>
      <c r="HA36" t="s">
        <v>168</v>
      </c>
      <c r="HB36" t="s">
        <v>168</v>
      </c>
      <c r="HC36" t="s">
        <v>168</v>
      </c>
      <c r="HD36" t="s">
        <v>168</v>
      </c>
      <c r="HE36" t="s">
        <v>168</v>
      </c>
      <c r="HG36" t="s">
        <v>168</v>
      </c>
      <c r="HH36" t="s">
        <v>168</v>
      </c>
      <c r="HI36" s="162" t="s">
        <v>168</v>
      </c>
      <c r="HJ36" s="162" t="s">
        <v>168</v>
      </c>
      <c r="HM36" s="162" t="s">
        <v>168</v>
      </c>
      <c r="HN36" s="162" t="s">
        <v>168</v>
      </c>
      <c r="HQ36" t="s">
        <v>168</v>
      </c>
    </row>
    <row r="37" spans="1:225" x14ac:dyDescent="0.2">
      <c r="A37" s="89">
        <v>35</v>
      </c>
      <c r="B37" s="172"/>
      <c r="D37" s="175"/>
      <c r="F37" s="162"/>
      <c r="G37" t="str">
        <f t="shared" si="9"/>
        <v/>
      </c>
      <c r="H37" t="str">
        <f t="shared" si="10"/>
        <v/>
      </c>
      <c r="I37" s="77"/>
      <c r="J37" s="78"/>
      <c r="O37">
        <v>35</v>
      </c>
      <c r="P37" t="s">
        <v>168</v>
      </c>
      <c r="Q37" t="s">
        <v>168</v>
      </c>
      <c r="R37" t="s">
        <v>168</v>
      </c>
      <c r="S37" t="s">
        <v>168</v>
      </c>
      <c r="T37" t="s">
        <v>168</v>
      </c>
      <c r="U37" t="s">
        <v>168</v>
      </c>
      <c r="V37" t="s">
        <v>168</v>
      </c>
      <c r="W37" t="s">
        <v>168</v>
      </c>
      <c r="X37" t="s">
        <v>168</v>
      </c>
      <c r="Y37" t="s">
        <v>168</v>
      </c>
      <c r="AH37" t="s">
        <v>168</v>
      </c>
      <c r="AI37" t="s">
        <v>168</v>
      </c>
      <c r="AJ37" t="s">
        <v>168</v>
      </c>
      <c r="AK37" t="s">
        <v>168</v>
      </c>
      <c r="AL37" t="s">
        <v>168</v>
      </c>
      <c r="AM37" t="s">
        <v>168</v>
      </c>
      <c r="AN37" t="s">
        <v>168</v>
      </c>
      <c r="AO37" t="s">
        <v>168</v>
      </c>
      <c r="AP37" t="s">
        <v>168</v>
      </c>
      <c r="AQ37" t="s">
        <v>168</v>
      </c>
      <c r="AR37" t="s">
        <v>168</v>
      </c>
      <c r="AS37" t="s">
        <v>168</v>
      </c>
      <c r="AT37" t="s">
        <v>168</v>
      </c>
      <c r="AU37" t="s">
        <v>168</v>
      </c>
      <c r="AV37" t="s">
        <v>168</v>
      </c>
      <c r="AW37" t="s">
        <v>168</v>
      </c>
      <c r="AX37" t="s">
        <v>168</v>
      </c>
      <c r="AY37" t="s">
        <v>168</v>
      </c>
      <c r="AZ37" t="s">
        <v>168</v>
      </c>
      <c r="BA37" t="s">
        <v>168</v>
      </c>
      <c r="BB37" t="s">
        <v>168</v>
      </c>
      <c r="BC37" t="s">
        <v>168</v>
      </c>
      <c r="BD37" t="s">
        <v>168</v>
      </c>
      <c r="BE37" t="s">
        <v>168</v>
      </c>
      <c r="BF37" t="s">
        <v>168</v>
      </c>
      <c r="BG37" t="s">
        <v>168</v>
      </c>
      <c r="BH37" t="s">
        <v>168</v>
      </c>
      <c r="BI37" t="s">
        <v>168</v>
      </c>
      <c r="BJ37" t="s">
        <v>168</v>
      </c>
      <c r="BK37" t="s">
        <v>168</v>
      </c>
      <c r="BL37" t="s">
        <v>168</v>
      </c>
      <c r="BM37" t="s">
        <v>168</v>
      </c>
      <c r="BN37" t="s">
        <v>168</v>
      </c>
      <c r="BO37" t="s">
        <v>168</v>
      </c>
      <c r="BP37" t="s">
        <v>168</v>
      </c>
      <c r="BQ37" t="s">
        <v>168</v>
      </c>
      <c r="BR37" t="s">
        <v>168</v>
      </c>
      <c r="BS37" t="s">
        <v>168</v>
      </c>
      <c r="BT37" t="s">
        <v>168</v>
      </c>
      <c r="BU37" t="s">
        <v>168</v>
      </c>
      <c r="BV37" t="s">
        <v>168</v>
      </c>
      <c r="BW37" t="s">
        <v>168</v>
      </c>
      <c r="BX37" t="s">
        <v>168</v>
      </c>
      <c r="BY37" t="s">
        <v>168</v>
      </c>
      <c r="BZ37" t="s">
        <v>168</v>
      </c>
      <c r="CA37" t="s">
        <v>168</v>
      </c>
      <c r="CB37" t="s">
        <v>168</v>
      </c>
      <c r="CC37" t="s">
        <v>168</v>
      </c>
      <c r="CD37" t="s">
        <v>168</v>
      </c>
      <c r="CE37" t="s">
        <v>168</v>
      </c>
      <c r="CF37" t="s">
        <v>168</v>
      </c>
      <c r="CG37" t="s">
        <v>168</v>
      </c>
      <c r="CH37" t="s">
        <v>168</v>
      </c>
      <c r="CI37" t="s">
        <v>168</v>
      </c>
      <c r="CJ37" t="s">
        <v>168</v>
      </c>
      <c r="CK37" t="s">
        <v>168</v>
      </c>
      <c r="CL37" t="s">
        <v>168</v>
      </c>
      <c r="CM37" t="s">
        <v>168</v>
      </c>
      <c r="CN37" t="s">
        <v>168</v>
      </c>
      <c r="CO37" t="s">
        <v>168</v>
      </c>
      <c r="CP37" t="s">
        <v>168</v>
      </c>
      <c r="CQ37" t="s">
        <v>168</v>
      </c>
      <c r="CR37" t="s">
        <v>168</v>
      </c>
      <c r="CS37" t="s">
        <v>168</v>
      </c>
      <c r="CT37" t="s">
        <v>168</v>
      </c>
      <c r="CU37" t="s">
        <v>168</v>
      </c>
      <c r="CV37" t="s">
        <v>168</v>
      </c>
      <c r="CW37" t="s">
        <v>168</v>
      </c>
      <c r="CX37" t="s">
        <v>168</v>
      </c>
      <c r="CY37" t="s">
        <v>168</v>
      </c>
      <c r="CZ37" s="162"/>
      <c r="DA37" s="162"/>
      <c r="DB37" t="s">
        <v>168</v>
      </c>
      <c r="DC37" t="s">
        <v>168</v>
      </c>
      <c r="DD37" t="s">
        <v>168</v>
      </c>
      <c r="DE37" t="s">
        <v>168</v>
      </c>
      <c r="DF37" t="s">
        <v>168</v>
      </c>
      <c r="DG37" t="s">
        <v>168</v>
      </c>
      <c r="DH37" t="s">
        <v>168</v>
      </c>
      <c r="DI37" t="s">
        <v>168</v>
      </c>
      <c r="DJ37" t="s">
        <v>168</v>
      </c>
      <c r="DK37" t="s">
        <v>168</v>
      </c>
      <c r="DL37" t="s">
        <v>168</v>
      </c>
      <c r="DM37" t="s">
        <v>168</v>
      </c>
      <c r="DN37" t="s">
        <v>168</v>
      </c>
      <c r="DO37" t="s">
        <v>168</v>
      </c>
      <c r="DP37" t="s">
        <v>168</v>
      </c>
      <c r="DQ37" t="s">
        <v>168</v>
      </c>
      <c r="DR37" t="s">
        <v>168</v>
      </c>
      <c r="DS37" t="s">
        <v>168</v>
      </c>
      <c r="DT37" t="s">
        <v>168</v>
      </c>
      <c r="DU37" t="s">
        <v>168</v>
      </c>
      <c r="DV37" s="162" t="s">
        <v>168</v>
      </c>
      <c r="DW37" s="162" t="s">
        <v>168</v>
      </c>
      <c r="DX37" s="162" t="s">
        <v>168</v>
      </c>
      <c r="DY37" s="162" t="s">
        <v>168</v>
      </c>
      <c r="DZ37" s="162" t="s">
        <v>168</v>
      </c>
      <c r="EA37" s="162" t="s">
        <v>168</v>
      </c>
      <c r="EB37" s="162" t="s">
        <v>168</v>
      </c>
      <c r="EC37" s="162" t="s">
        <v>168</v>
      </c>
      <c r="ED37" s="162" t="s">
        <v>168</v>
      </c>
      <c r="EE37" s="162" t="s">
        <v>168</v>
      </c>
      <c r="EF37" t="s">
        <v>168</v>
      </c>
      <c r="EG37" t="s">
        <v>168</v>
      </c>
      <c r="EH37" t="s">
        <v>168</v>
      </c>
      <c r="EI37" t="s">
        <v>168</v>
      </c>
      <c r="EJ37" t="s">
        <v>168</v>
      </c>
      <c r="EK37" t="s">
        <v>168</v>
      </c>
      <c r="EL37" t="s">
        <v>168</v>
      </c>
      <c r="EM37" t="s">
        <v>168</v>
      </c>
      <c r="EN37" t="s">
        <v>168</v>
      </c>
      <c r="EO37" t="s">
        <v>168</v>
      </c>
      <c r="EP37" t="s">
        <v>168</v>
      </c>
      <c r="EQ37" t="s">
        <v>168</v>
      </c>
      <c r="ER37" t="s">
        <v>168</v>
      </c>
      <c r="ES37" t="s">
        <v>168</v>
      </c>
      <c r="ET37" t="s">
        <v>168</v>
      </c>
      <c r="EU37" t="s">
        <v>168</v>
      </c>
      <c r="EV37" t="s">
        <v>168</v>
      </c>
      <c r="EW37" t="s">
        <v>168</v>
      </c>
      <c r="EX37" t="s">
        <v>168</v>
      </c>
      <c r="EY37" t="s">
        <v>168</v>
      </c>
      <c r="EZ37" t="s">
        <v>168</v>
      </c>
      <c r="FA37" t="s">
        <v>168</v>
      </c>
      <c r="FB37" t="s">
        <v>168</v>
      </c>
      <c r="FC37" t="s">
        <v>168</v>
      </c>
      <c r="FD37" s="162" t="s">
        <v>168</v>
      </c>
      <c r="FE37" t="s">
        <v>168</v>
      </c>
      <c r="FF37" t="s">
        <v>168</v>
      </c>
      <c r="FG37" t="s">
        <v>168</v>
      </c>
      <c r="FH37" s="162" t="s">
        <v>168</v>
      </c>
      <c r="FI37" t="s">
        <v>168</v>
      </c>
      <c r="FJ37" t="s">
        <v>168</v>
      </c>
      <c r="FK37" t="s">
        <v>168</v>
      </c>
      <c r="FL37" t="s">
        <v>168</v>
      </c>
      <c r="FM37" t="s">
        <v>168</v>
      </c>
      <c r="FN37" t="s">
        <v>168</v>
      </c>
      <c r="FO37" t="s">
        <v>168</v>
      </c>
      <c r="FP37" t="s">
        <v>168</v>
      </c>
      <c r="FQ37" t="s">
        <v>168</v>
      </c>
      <c r="FR37" t="s">
        <v>168</v>
      </c>
      <c r="FT37" t="s">
        <v>168</v>
      </c>
      <c r="FU37" t="s">
        <v>168</v>
      </c>
      <c r="FV37" t="s">
        <v>168</v>
      </c>
      <c r="FW37" t="s">
        <v>168</v>
      </c>
      <c r="FX37" t="s">
        <v>168</v>
      </c>
      <c r="FY37" t="s">
        <v>168</v>
      </c>
      <c r="FZ37" t="s">
        <v>168</v>
      </c>
      <c r="GA37" t="s">
        <v>168</v>
      </c>
      <c r="GB37" t="s">
        <v>168</v>
      </c>
      <c r="GC37" t="s">
        <v>168</v>
      </c>
      <c r="GD37" t="s">
        <v>168</v>
      </c>
      <c r="GE37" t="s">
        <v>168</v>
      </c>
      <c r="GF37" t="s">
        <v>168</v>
      </c>
      <c r="GG37" t="s">
        <v>168</v>
      </c>
      <c r="GH37" t="s">
        <v>168</v>
      </c>
      <c r="GI37" t="s">
        <v>168</v>
      </c>
      <c r="GJ37" t="s">
        <v>168</v>
      </c>
      <c r="GK37" t="s">
        <v>168</v>
      </c>
      <c r="GL37" t="s">
        <v>168</v>
      </c>
      <c r="GM37" t="s">
        <v>168</v>
      </c>
      <c r="GN37" t="s">
        <v>168</v>
      </c>
      <c r="GO37" t="s">
        <v>168</v>
      </c>
      <c r="GP37" t="s">
        <v>168</v>
      </c>
      <c r="GQ37" t="s">
        <v>168</v>
      </c>
      <c r="GR37" t="s">
        <v>168</v>
      </c>
      <c r="GS37" t="s">
        <v>168</v>
      </c>
      <c r="GT37" t="s">
        <v>168</v>
      </c>
      <c r="GU37" t="s">
        <v>168</v>
      </c>
      <c r="GV37" t="s">
        <v>168</v>
      </c>
      <c r="GW37" t="s">
        <v>168</v>
      </c>
      <c r="GX37" t="s">
        <v>168</v>
      </c>
      <c r="GY37" t="s">
        <v>168</v>
      </c>
      <c r="GZ37" t="s">
        <v>168</v>
      </c>
      <c r="HA37" t="s">
        <v>168</v>
      </c>
      <c r="HB37" t="s">
        <v>168</v>
      </c>
      <c r="HC37" t="s">
        <v>168</v>
      </c>
      <c r="HD37" t="s">
        <v>168</v>
      </c>
      <c r="HE37" t="s">
        <v>168</v>
      </c>
      <c r="HG37" t="s">
        <v>168</v>
      </c>
      <c r="HH37" t="s">
        <v>168</v>
      </c>
      <c r="HM37" s="162" t="s">
        <v>168</v>
      </c>
      <c r="HN37" s="162" t="s">
        <v>168</v>
      </c>
      <c r="HQ37" t="s">
        <v>168</v>
      </c>
    </row>
    <row r="38" spans="1:225" x14ac:dyDescent="0.2">
      <c r="A38" s="173">
        <v>36</v>
      </c>
      <c r="B38" s="174"/>
      <c r="D38" s="175"/>
      <c r="F38" s="162"/>
      <c r="G38" t="str">
        <f t="shared" si="9"/>
        <v/>
      </c>
      <c r="H38" t="str">
        <f t="shared" si="10"/>
        <v/>
      </c>
      <c r="I38" s="79"/>
      <c r="J38" s="80"/>
      <c r="O38">
        <v>36</v>
      </c>
      <c r="P38" t="s">
        <v>168</v>
      </c>
      <c r="Q38" t="s">
        <v>168</v>
      </c>
      <c r="R38" t="s">
        <v>168</v>
      </c>
      <c r="S38" t="s">
        <v>168</v>
      </c>
      <c r="T38" t="s">
        <v>168</v>
      </c>
      <c r="U38" t="s">
        <v>168</v>
      </c>
      <c r="V38" t="s">
        <v>168</v>
      </c>
      <c r="W38" t="s">
        <v>168</v>
      </c>
      <c r="X38" t="s">
        <v>168</v>
      </c>
      <c r="Y38" t="s">
        <v>168</v>
      </c>
      <c r="AI38" t="s">
        <v>168</v>
      </c>
      <c r="AJ38" t="s">
        <v>168</v>
      </c>
      <c r="AK38" t="s">
        <v>168</v>
      </c>
      <c r="AL38" t="s">
        <v>168</v>
      </c>
      <c r="AM38" t="s">
        <v>168</v>
      </c>
      <c r="AN38" t="s">
        <v>168</v>
      </c>
      <c r="AO38" t="s">
        <v>168</v>
      </c>
      <c r="AP38" t="s">
        <v>168</v>
      </c>
      <c r="AQ38" t="s">
        <v>168</v>
      </c>
      <c r="AR38" t="s">
        <v>168</v>
      </c>
      <c r="AS38" t="s">
        <v>168</v>
      </c>
      <c r="AT38" t="s">
        <v>168</v>
      </c>
      <c r="AU38" t="s">
        <v>168</v>
      </c>
      <c r="AV38" t="s">
        <v>168</v>
      </c>
      <c r="AW38" t="s">
        <v>168</v>
      </c>
      <c r="AX38" t="s">
        <v>168</v>
      </c>
      <c r="AY38" t="s">
        <v>168</v>
      </c>
      <c r="AZ38" t="s">
        <v>168</v>
      </c>
      <c r="BA38" t="s">
        <v>168</v>
      </c>
      <c r="BB38" t="s">
        <v>168</v>
      </c>
      <c r="BC38" t="s">
        <v>168</v>
      </c>
      <c r="BD38" t="s">
        <v>168</v>
      </c>
      <c r="BE38" t="s">
        <v>168</v>
      </c>
      <c r="BF38" t="s">
        <v>168</v>
      </c>
      <c r="BG38" t="s">
        <v>168</v>
      </c>
      <c r="BH38" t="s">
        <v>168</v>
      </c>
      <c r="BI38" t="s">
        <v>168</v>
      </c>
      <c r="BJ38" t="s">
        <v>168</v>
      </c>
      <c r="BK38" t="s">
        <v>168</v>
      </c>
      <c r="BL38" t="s">
        <v>168</v>
      </c>
      <c r="BM38" t="s">
        <v>168</v>
      </c>
      <c r="BN38" t="s">
        <v>168</v>
      </c>
      <c r="BO38" t="s">
        <v>168</v>
      </c>
      <c r="BP38" t="s">
        <v>168</v>
      </c>
      <c r="BQ38" t="s">
        <v>168</v>
      </c>
      <c r="BR38" t="s">
        <v>168</v>
      </c>
      <c r="BS38" t="s">
        <v>168</v>
      </c>
      <c r="BT38" t="s">
        <v>168</v>
      </c>
      <c r="BU38" t="s">
        <v>168</v>
      </c>
      <c r="BV38" t="s">
        <v>168</v>
      </c>
      <c r="BW38" t="s">
        <v>168</v>
      </c>
      <c r="BX38" t="s">
        <v>168</v>
      </c>
      <c r="BY38" t="s">
        <v>168</v>
      </c>
      <c r="BZ38" t="s">
        <v>168</v>
      </c>
      <c r="CA38" t="s">
        <v>168</v>
      </c>
      <c r="CB38" t="s">
        <v>168</v>
      </c>
      <c r="CC38" t="s">
        <v>168</v>
      </c>
      <c r="CD38" t="s">
        <v>168</v>
      </c>
      <c r="CE38" t="s">
        <v>168</v>
      </c>
      <c r="CF38" t="s">
        <v>168</v>
      </c>
      <c r="CG38" t="s">
        <v>168</v>
      </c>
      <c r="CH38" t="s">
        <v>168</v>
      </c>
      <c r="CI38" t="s">
        <v>168</v>
      </c>
      <c r="CJ38" t="s">
        <v>168</v>
      </c>
      <c r="CK38" t="s">
        <v>168</v>
      </c>
      <c r="CL38" t="s">
        <v>168</v>
      </c>
      <c r="CM38" t="s">
        <v>168</v>
      </c>
      <c r="CN38" t="s">
        <v>168</v>
      </c>
      <c r="CO38" t="s">
        <v>168</v>
      </c>
      <c r="CP38" t="s">
        <v>168</v>
      </c>
      <c r="CQ38" t="s">
        <v>168</v>
      </c>
      <c r="CR38" t="s">
        <v>168</v>
      </c>
      <c r="CS38" t="s">
        <v>168</v>
      </c>
      <c r="CT38" t="s">
        <v>168</v>
      </c>
      <c r="CU38" t="s">
        <v>168</v>
      </c>
      <c r="CV38" t="s">
        <v>168</v>
      </c>
      <c r="CW38" t="s">
        <v>168</v>
      </c>
      <c r="CX38" t="s">
        <v>168</v>
      </c>
      <c r="CY38" t="s">
        <v>168</v>
      </c>
      <c r="CZ38" s="162"/>
      <c r="DA38" s="162"/>
      <c r="DB38" t="s">
        <v>168</v>
      </c>
      <c r="DC38" t="s">
        <v>168</v>
      </c>
      <c r="DD38" t="s">
        <v>168</v>
      </c>
      <c r="DE38" t="s">
        <v>168</v>
      </c>
      <c r="DF38" t="s">
        <v>168</v>
      </c>
      <c r="DG38" t="s">
        <v>168</v>
      </c>
      <c r="DH38" t="s">
        <v>168</v>
      </c>
      <c r="DI38" t="s">
        <v>168</v>
      </c>
      <c r="DJ38" t="s">
        <v>168</v>
      </c>
      <c r="DK38" t="s">
        <v>168</v>
      </c>
      <c r="DL38" t="s">
        <v>168</v>
      </c>
      <c r="DM38" t="s">
        <v>168</v>
      </c>
      <c r="DN38" t="s">
        <v>168</v>
      </c>
      <c r="DO38" t="s">
        <v>168</v>
      </c>
      <c r="DP38" t="s">
        <v>168</v>
      </c>
      <c r="DQ38" t="s">
        <v>168</v>
      </c>
      <c r="DR38" t="s">
        <v>168</v>
      </c>
      <c r="DS38" t="s">
        <v>168</v>
      </c>
      <c r="DT38" t="s">
        <v>168</v>
      </c>
      <c r="DU38" t="s">
        <v>168</v>
      </c>
      <c r="DV38" s="162" t="s">
        <v>168</v>
      </c>
      <c r="DW38" s="162" t="s">
        <v>168</v>
      </c>
      <c r="DX38" s="162" t="s">
        <v>168</v>
      </c>
      <c r="DY38" s="162" t="s">
        <v>168</v>
      </c>
      <c r="DZ38" s="162" t="s">
        <v>168</v>
      </c>
      <c r="EA38" s="162" t="s">
        <v>168</v>
      </c>
      <c r="EB38" s="162" t="s">
        <v>168</v>
      </c>
      <c r="EC38" s="162" t="s">
        <v>168</v>
      </c>
      <c r="ED38" s="162" t="s">
        <v>168</v>
      </c>
      <c r="EE38" s="162" t="s">
        <v>168</v>
      </c>
      <c r="EF38" t="s">
        <v>168</v>
      </c>
      <c r="EG38" t="s">
        <v>168</v>
      </c>
      <c r="EH38" t="s">
        <v>168</v>
      </c>
      <c r="EI38" t="s">
        <v>168</v>
      </c>
      <c r="EJ38" t="s">
        <v>168</v>
      </c>
      <c r="EK38" t="s">
        <v>168</v>
      </c>
      <c r="EL38" t="s">
        <v>168</v>
      </c>
      <c r="EM38" t="s">
        <v>168</v>
      </c>
      <c r="EN38" t="s">
        <v>168</v>
      </c>
      <c r="EO38" t="s">
        <v>168</v>
      </c>
      <c r="EP38" t="s">
        <v>168</v>
      </c>
      <c r="EQ38" t="s">
        <v>168</v>
      </c>
      <c r="ER38" t="s">
        <v>168</v>
      </c>
      <c r="ES38" t="s">
        <v>168</v>
      </c>
      <c r="ET38" t="s">
        <v>168</v>
      </c>
      <c r="EU38" t="s">
        <v>168</v>
      </c>
      <c r="EV38" t="s">
        <v>168</v>
      </c>
      <c r="EW38" t="s">
        <v>168</v>
      </c>
      <c r="EX38" t="s">
        <v>168</v>
      </c>
      <c r="EY38" t="s">
        <v>168</v>
      </c>
      <c r="EZ38" t="s">
        <v>168</v>
      </c>
      <c r="FA38" t="s">
        <v>168</v>
      </c>
      <c r="FB38" t="s">
        <v>168</v>
      </c>
      <c r="FC38" t="s">
        <v>168</v>
      </c>
      <c r="FD38" s="162" t="s">
        <v>168</v>
      </c>
      <c r="FE38" t="s">
        <v>168</v>
      </c>
      <c r="FF38" t="s">
        <v>168</v>
      </c>
      <c r="FG38" t="s">
        <v>168</v>
      </c>
      <c r="FH38" s="162" t="s">
        <v>168</v>
      </c>
      <c r="FI38" t="s">
        <v>168</v>
      </c>
      <c r="FJ38" t="s">
        <v>168</v>
      </c>
      <c r="FK38" t="s">
        <v>168</v>
      </c>
      <c r="FL38" t="s">
        <v>168</v>
      </c>
      <c r="FM38" t="s">
        <v>168</v>
      </c>
      <c r="FN38" t="s">
        <v>168</v>
      </c>
      <c r="FO38" t="s">
        <v>168</v>
      </c>
      <c r="FP38" t="s">
        <v>168</v>
      </c>
      <c r="FQ38" t="s">
        <v>168</v>
      </c>
      <c r="FR38" t="s">
        <v>168</v>
      </c>
      <c r="FT38" t="s">
        <v>168</v>
      </c>
      <c r="FU38" t="s">
        <v>168</v>
      </c>
      <c r="FV38" t="s">
        <v>168</v>
      </c>
      <c r="FW38" t="s">
        <v>168</v>
      </c>
      <c r="FX38" t="s">
        <v>168</v>
      </c>
      <c r="FY38" t="s">
        <v>168</v>
      </c>
      <c r="FZ38" t="s">
        <v>168</v>
      </c>
      <c r="GA38" t="s">
        <v>168</v>
      </c>
      <c r="GB38" t="s">
        <v>168</v>
      </c>
      <c r="GC38" t="s">
        <v>168</v>
      </c>
      <c r="GD38" t="s">
        <v>168</v>
      </c>
      <c r="GE38" t="s">
        <v>168</v>
      </c>
      <c r="GF38" t="s">
        <v>168</v>
      </c>
      <c r="GG38" t="s">
        <v>168</v>
      </c>
      <c r="GH38" t="s">
        <v>168</v>
      </c>
      <c r="GI38" t="s">
        <v>168</v>
      </c>
      <c r="GJ38" t="s">
        <v>168</v>
      </c>
      <c r="GK38" t="s">
        <v>168</v>
      </c>
      <c r="GL38" t="s">
        <v>168</v>
      </c>
      <c r="GM38" t="s">
        <v>168</v>
      </c>
      <c r="GN38" t="s">
        <v>168</v>
      </c>
      <c r="GO38" t="s">
        <v>168</v>
      </c>
      <c r="GP38" t="s">
        <v>168</v>
      </c>
      <c r="GQ38" t="s">
        <v>168</v>
      </c>
      <c r="GR38" t="s">
        <v>168</v>
      </c>
      <c r="GS38" t="s">
        <v>168</v>
      </c>
      <c r="GT38" t="s">
        <v>168</v>
      </c>
      <c r="GU38" t="s">
        <v>168</v>
      </c>
      <c r="GV38" t="s">
        <v>168</v>
      </c>
      <c r="GW38" t="s">
        <v>168</v>
      </c>
      <c r="GX38" t="s">
        <v>168</v>
      </c>
      <c r="GY38" t="s">
        <v>168</v>
      </c>
      <c r="GZ38" t="s">
        <v>168</v>
      </c>
      <c r="HA38" t="s">
        <v>168</v>
      </c>
      <c r="HB38" t="s">
        <v>168</v>
      </c>
      <c r="HC38" t="s">
        <v>168</v>
      </c>
      <c r="HD38" t="s">
        <v>168</v>
      </c>
      <c r="HE38" t="s">
        <v>168</v>
      </c>
      <c r="HG38" t="s">
        <v>168</v>
      </c>
      <c r="HH38" t="s">
        <v>168</v>
      </c>
      <c r="HM38" s="162" t="s">
        <v>168</v>
      </c>
      <c r="HN38" s="162" t="s">
        <v>168</v>
      </c>
      <c r="HQ38" t="s">
        <v>168</v>
      </c>
    </row>
    <row r="39" spans="1:225" x14ac:dyDescent="0.2">
      <c r="A39" s="51"/>
      <c r="F39" s="162"/>
      <c r="BN39" t="s">
        <v>168</v>
      </c>
      <c r="BO39" t="s">
        <v>168</v>
      </c>
      <c r="BP39" t="s">
        <v>168</v>
      </c>
      <c r="BQ39" t="s">
        <v>168</v>
      </c>
      <c r="BR39" t="s">
        <v>168</v>
      </c>
      <c r="BS39" t="s">
        <v>168</v>
      </c>
      <c r="BT39" t="s">
        <v>168</v>
      </c>
      <c r="BU39" t="s">
        <v>168</v>
      </c>
      <c r="EF39" t="s">
        <v>168</v>
      </c>
      <c r="EG39" t="s">
        <v>168</v>
      </c>
      <c r="EH39" t="s">
        <v>168</v>
      </c>
      <c r="EI39" t="s">
        <v>168</v>
      </c>
      <c r="EJ39" t="s">
        <v>168</v>
      </c>
      <c r="EK39" t="s">
        <v>168</v>
      </c>
      <c r="EL39" t="s">
        <v>168</v>
      </c>
      <c r="EM39" t="s">
        <v>168</v>
      </c>
      <c r="EN39" t="s">
        <v>168</v>
      </c>
      <c r="EO39" t="s">
        <v>168</v>
      </c>
      <c r="EP39" t="s">
        <v>168</v>
      </c>
      <c r="EQ39" t="s">
        <v>168</v>
      </c>
      <c r="ER39" t="s">
        <v>168</v>
      </c>
      <c r="ES39" t="s">
        <v>168</v>
      </c>
      <c r="ET39" t="s">
        <v>168</v>
      </c>
      <c r="EU39" t="s">
        <v>168</v>
      </c>
      <c r="EV39" t="s">
        <v>168</v>
      </c>
      <c r="EW39" t="s">
        <v>168</v>
      </c>
      <c r="EX39" t="s">
        <v>168</v>
      </c>
      <c r="EY39" t="s">
        <v>168</v>
      </c>
      <c r="EZ39" t="s">
        <v>168</v>
      </c>
      <c r="FA39" t="s">
        <v>168</v>
      </c>
      <c r="FB39" t="s">
        <v>168</v>
      </c>
      <c r="FC39" t="s">
        <v>168</v>
      </c>
      <c r="FD39" t="s">
        <v>168</v>
      </c>
      <c r="FE39" t="s">
        <v>168</v>
      </c>
      <c r="FF39" t="s">
        <v>168</v>
      </c>
      <c r="FG39" t="s">
        <v>168</v>
      </c>
      <c r="FH39" s="162" t="s">
        <v>168</v>
      </c>
      <c r="FI39" t="s">
        <v>168</v>
      </c>
      <c r="FJ39" t="s">
        <v>168</v>
      </c>
      <c r="FK39" t="s">
        <v>168</v>
      </c>
      <c r="FL39" t="s">
        <v>168</v>
      </c>
      <c r="FM39" t="s">
        <v>168</v>
      </c>
      <c r="FN39" t="s">
        <v>168</v>
      </c>
      <c r="FO39" t="s">
        <v>168</v>
      </c>
      <c r="FP39" t="s">
        <v>168</v>
      </c>
      <c r="FQ39" t="s">
        <v>168</v>
      </c>
      <c r="FR39" t="s">
        <v>168</v>
      </c>
      <c r="FT39" t="s">
        <v>168</v>
      </c>
      <c r="FU39" t="s">
        <v>168</v>
      </c>
      <c r="FV39" t="s">
        <v>168</v>
      </c>
      <c r="FW39" t="s">
        <v>168</v>
      </c>
      <c r="FX39" t="s">
        <v>168</v>
      </c>
      <c r="FY39" t="s">
        <v>168</v>
      </c>
      <c r="FZ39" t="s">
        <v>168</v>
      </c>
      <c r="GA39" t="s">
        <v>168</v>
      </c>
      <c r="GB39" t="s">
        <v>168</v>
      </c>
      <c r="GC39" t="s">
        <v>168</v>
      </c>
      <c r="GD39" t="s">
        <v>168</v>
      </c>
      <c r="GE39" t="s">
        <v>168</v>
      </c>
      <c r="GF39" t="s">
        <v>168</v>
      </c>
      <c r="GG39" t="s">
        <v>168</v>
      </c>
      <c r="GH39" t="s">
        <v>168</v>
      </c>
      <c r="GI39" t="s">
        <v>168</v>
      </c>
      <c r="GJ39" t="s">
        <v>168</v>
      </c>
      <c r="GK39" t="s">
        <v>168</v>
      </c>
      <c r="GL39" t="s">
        <v>168</v>
      </c>
      <c r="GM39" t="s">
        <v>168</v>
      </c>
      <c r="GN39" t="s">
        <v>168</v>
      </c>
      <c r="GO39" t="s">
        <v>168</v>
      </c>
      <c r="GP39" t="s">
        <v>168</v>
      </c>
      <c r="GQ39" t="s">
        <v>168</v>
      </c>
      <c r="GR39" t="s">
        <v>168</v>
      </c>
      <c r="GS39" t="s">
        <v>168</v>
      </c>
      <c r="GT39" t="s">
        <v>168</v>
      </c>
      <c r="GU39" t="s">
        <v>168</v>
      </c>
      <c r="GV39" t="s">
        <v>168</v>
      </c>
      <c r="GW39" t="s">
        <v>168</v>
      </c>
      <c r="GX39" t="s">
        <v>168</v>
      </c>
      <c r="GY39" t="s">
        <v>168</v>
      </c>
      <c r="GZ39" t="s">
        <v>168</v>
      </c>
      <c r="HA39" t="s">
        <v>168</v>
      </c>
      <c r="HB39" t="s">
        <v>168</v>
      </c>
      <c r="HC39" t="s">
        <v>168</v>
      </c>
      <c r="HD39" t="s">
        <v>168</v>
      </c>
      <c r="HE39" t="s">
        <v>168</v>
      </c>
      <c r="HG39" t="s">
        <v>168</v>
      </c>
      <c r="HM39" s="162" t="s">
        <v>168</v>
      </c>
      <c r="HN39" s="162" t="s">
        <v>168</v>
      </c>
      <c r="HQ39" t="s">
        <v>168</v>
      </c>
    </row>
    <row r="40" spans="1:225" x14ac:dyDescent="0.2">
      <c r="A40" s="51"/>
      <c r="D40" t="s">
        <v>134</v>
      </c>
      <c r="F40" s="162"/>
      <c r="I40" t="s">
        <v>134</v>
      </c>
      <c r="BN40" t="s">
        <v>168</v>
      </c>
      <c r="BO40" t="s">
        <v>168</v>
      </c>
      <c r="BP40" t="s">
        <v>168</v>
      </c>
      <c r="BQ40" t="s">
        <v>168</v>
      </c>
      <c r="BR40" t="s">
        <v>168</v>
      </c>
      <c r="BS40" t="s">
        <v>168</v>
      </c>
      <c r="BT40" t="s">
        <v>168</v>
      </c>
      <c r="BU40" t="s">
        <v>168</v>
      </c>
      <c r="EF40" t="s">
        <v>168</v>
      </c>
      <c r="EG40" t="s">
        <v>168</v>
      </c>
      <c r="EH40" t="s">
        <v>168</v>
      </c>
      <c r="EI40" t="s">
        <v>168</v>
      </c>
      <c r="EJ40" t="s">
        <v>168</v>
      </c>
      <c r="EK40" t="s">
        <v>168</v>
      </c>
      <c r="EL40" t="s">
        <v>168</v>
      </c>
      <c r="EM40" t="s">
        <v>168</v>
      </c>
      <c r="EN40" t="s">
        <v>168</v>
      </c>
      <c r="EO40" t="s">
        <v>168</v>
      </c>
      <c r="EP40" t="s">
        <v>168</v>
      </c>
      <c r="EQ40" t="s">
        <v>168</v>
      </c>
      <c r="ER40" t="s">
        <v>168</v>
      </c>
      <c r="ES40" t="s">
        <v>168</v>
      </c>
      <c r="ET40" t="s">
        <v>168</v>
      </c>
      <c r="EU40" t="s">
        <v>168</v>
      </c>
      <c r="EV40" t="s">
        <v>168</v>
      </c>
      <c r="EW40" t="s">
        <v>168</v>
      </c>
      <c r="EX40" t="s">
        <v>168</v>
      </c>
      <c r="EY40" t="s">
        <v>168</v>
      </c>
      <c r="EZ40" t="s">
        <v>168</v>
      </c>
      <c r="FA40" t="s">
        <v>168</v>
      </c>
      <c r="FB40" t="s">
        <v>168</v>
      </c>
      <c r="FC40" t="s">
        <v>168</v>
      </c>
      <c r="FD40" t="s">
        <v>168</v>
      </c>
      <c r="FE40" t="s">
        <v>168</v>
      </c>
      <c r="FF40" t="s">
        <v>168</v>
      </c>
      <c r="FG40" t="s">
        <v>168</v>
      </c>
      <c r="FH40" s="162" t="s">
        <v>168</v>
      </c>
      <c r="FI40" t="s">
        <v>168</v>
      </c>
      <c r="FJ40" t="s">
        <v>168</v>
      </c>
      <c r="FK40" t="s">
        <v>168</v>
      </c>
      <c r="FL40" t="s">
        <v>168</v>
      </c>
      <c r="FM40" t="s">
        <v>168</v>
      </c>
      <c r="FN40" t="s">
        <v>168</v>
      </c>
      <c r="FO40" t="s">
        <v>168</v>
      </c>
      <c r="FP40" t="s">
        <v>168</v>
      </c>
      <c r="FQ40" t="s">
        <v>168</v>
      </c>
      <c r="FR40" t="s">
        <v>168</v>
      </c>
      <c r="FT40" t="s">
        <v>168</v>
      </c>
      <c r="FU40" t="s">
        <v>168</v>
      </c>
      <c r="FV40" t="s">
        <v>168</v>
      </c>
      <c r="FW40" t="s">
        <v>168</v>
      </c>
      <c r="FX40" t="s">
        <v>168</v>
      </c>
      <c r="FY40" t="s">
        <v>168</v>
      </c>
      <c r="FZ40" t="s">
        <v>168</v>
      </c>
      <c r="GA40" t="s">
        <v>168</v>
      </c>
      <c r="GB40" t="s">
        <v>168</v>
      </c>
      <c r="GC40" t="s">
        <v>168</v>
      </c>
      <c r="GD40" t="s">
        <v>168</v>
      </c>
      <c r="GE40" t="s">
        <v>168</v>
      </c>
      <c r="GF40" t="s">
        <v>168</v>
      </c>
      <c r="GG40" t="s">
        <v>168</v>
      </c>
      <c r="GH40" t="s">
        <v>168</v>
      </c>
      <c r="GI40" t="s">
        <v>168</v>
      </c>
      <c r="GJ40" t="s">
        <v>168</v>
      </c>
      <c r="GK40" t="s">
        <v>168</v>
      </c>
      <c r="GL40" t="s">
        <v>168</v>
      </c>
      <c r="GM40" t="s">
        <v>168</v>
      </c>
      <c r="GN40" t="s">
        <v>168</v>
      </c>
      <c r="GO40" t="s">
        <v>168</v>
      </c>
      <c r="GP40" t="s">
        <v>168</v>
      </c>
      <c r="GQ40" t="s">
        <v>168</v>
      </c>
      <c r="GR40" t="s">
        <v>168</v>
      </c>
      <c r="GS40" t="s">
        <v>168</v>
      </c>
      <c r="GT40" t="s">
        <v>168</v>
      </c>
      <c r="GU40" t="s">
        <v>168</v>
      </c>
      <c r="GV40" t="s">
        <v>168</v>
      </c>
      <c r="GW40" t="s">
        <v>168</v>
      </c>
      <c r="GX40" t="s">
        <v>168</v>
      </c>
      <c r="GY40" t="s">
        <v>168</v>
      </c>
      <c r="GZ40" t="s">
        <v>168</v>
      </c>
      <c r="HA40" t="s">
        <v>168</v>
      </c>
      <c r="HB40" t="s">
        <v>168</v>
      </c>
      <c r="HC40" t="s">
        <v>168</v>
      </c>
      <c r="HD40" t="s">
        <v>168</v>
      </c>
      <c r="HE40" t="s">
        <v>168</v>
      </c>
      <c r="HG40" t="s">
        <v>168</v>
      </c>
      <c r="HM40" s="162" t="s">
        <v>168</v>
      </c>
      <c r="HN40" s="162" t="s">
        <v>168</v>
      </c>
    </row>
    <row r="41" spans="1:225" x14ac:dyDescent="0.2">
      <c r="A41" s="51"/>
      <c r="D41" s="75" t="str">
        <f t="shared" ref="D41:D60" si="11">IF(MAX($H$41:$H$76)&gt;=$A3,VLOOKUP($A3,$H$41:$J$76,2,FALSE),"")</f>
        <v>100m</v>
      </c>
      <c r="E41" s="167" t="str">
        <f>IF(MAX($H$41:$H$76)&gt;=$A3,VLOOKUP($A3,$H$41:$J$76,3,FALSE),"")</f>
        <v>00200</v>
      </c>
      <c r="F41" s="162"/>
      <c r="G41">
        <f>IF(I41="","",ROW())</f>
        <v>41</v>
      </c>
      <c r="H41">
        <f>IF(G41="","",RANK(G41,$G$41:$G$76,1))</f>
        <v>1</v>
      </c>
      <c r="I41" s="75" t="str">
        <f t="shared" ref="I41:I59" si="12">IF($J41="","",$B3)</f>
        <v>100m</v>
      </c>
      <c r="J41" s="87" t="str">
        <f t="shared" ref="J41:J59" si="13">VLOOKUP($A3,種目CD,($E$1-1)*10+6+$B$2,FALSE)</f>
        <v>00200</v>
      </c>
      <c r="EF41" t="s">
        <v>168</v>
      </c>
      <c r="EG41" t="s">
        <v>168</v>
      </c>
      <c r="EH41" t="s">
        <v>168</v>
      </c>
      <c r="EI41" t="s">
        <v>168</v>
      </c>
      <c r="EJ41" t="s">
        <v>168</v>
      </c>
      <c r="EK41" t="s">
        <v>168</v>
      </c>
      <c r="EL41" t="s">
        <v>168</v>
      </c>
      <c r="EM41" t="s">
        <v>168</v>
      </c>
      <c r="EN41" t="s">
        <v>168</v>
      </c>
      <c r="EO41" t="s">
        <v>168</v>
      </c>
      <c r="EP41" t="s">
        <v>168</v>
      </c>
      <c r="EQ41" t="s">
        <v>168</v>
      </c>
      <c r="ER41" t="s">
        <v>168</v>
      </c>
      <c r="ES41" t="s">
        <v>168</v>
      </c>
      <c r="ET41" t="s">
        <v>168</v>
      </c>
      <c r="EU41" t="s">
        <v>168</v>
      </c>
      <c r="EV41" t="s">
        <v>168</v>
      </c>
      <c r="EW41" t="s">
        <v>168</v>
      </c>
      <c r="EX41" t="s">
        <v>168</v>
      </c>
      <c r="EY41" t="s">
        <v>168</v>
      </c>
      <c r="EZ41" t="s">
        <v>168</v>
      </c>
      <c r="FA41" t="s">
        <v>168</v>
      </c>
      <c r="FB41" t="s">
        <v>168</v>
      </c>
      <c r="FC41" t="s">
        <v>168</v>
      </c>
      <c r="FD41" t="s">
        <v>168</v>
      </c>
      <c r="FE41" t="s">
        <v>168</v>
      </c>
      <c r="FF41" t="s">
        <v>168</v>
      </c>
      <c r="FG41" t="s">
        <v>168</v>
      </c>
      <c r="FH41" t="s">
        <v>168</v>
      </c>
      <c r="FI41" t="s">
        <v>168</v>
      </c>
      <c r="FJ41" t="s">
        <v>168</v>
      </c>
      <c r="FK41" t="s">
        <v>168</v>
      </c>
      <c r="FL41" t="s">
        <v>168</v>
      </c>
      <c r="FM41" t="s">
        <v>168</v>
      </c>
      <c r="FN41" t="s">
        <v>168</v>
      </c>
      <c r="FO41" t="s">
        <v>168</v>
      </c>
      <c r="FP41" t="s">
        <v>168</v>
      </c>
      <c r="FQ41" t="s">
        <v>168</v>
      </c>
      <c r="FR41" t="s">
        <v>168</v>
      </c>
      <c r="FT41" t="s">
        <v>168</v>
      </c>
      <c r="FU41" t="s">
        <v>168</v>
      </c>
      <c r="FV41" t="s">
        <v>168</v>
      </c>
      <c r="FW41" t="s">
        <v>168</v>
      </c>
      <c r="FX41" t="s">
        <v>168</v>
      </c>
      <c r="FY41" t="s">
        <v>168</v>
      </c>
      <c r="FZ41" t="s">
        <v>168</v>
      </c>
      <c r="GA41" t="s">
        <v>168</v>
      </c>
      <c r="GB41" t="s">
        <v>168</v>
      </c>
      <c r="GC41" t="s">
        <v>168</v>
      </c>
      <c r="GD41" t="s">
        <v>168</v>
      </c>
      <c r="GE41" t="s">
        <v>168</v>
      </c>
      <c r="GF41" t="s">
        <v>168</v>
      </c>
      <c r="GG41" t="s">
        <v>168</v>
      </c>
      <c r="GH41" t="s">
        <v>168</v>
      </c>
      <c r="GI41" t="s">
        <v>168</v>
      </c>
      <c r="GJ41" t="s">
        <v>168</v>
      </c>
      <c r="GK41" t="s">
        <v>168</v>
      </c>
      <c r="GL41" t="s">
        <v>168</v>
      </c>
      <c r="GM41" t="s">
        <v>168</v>
      </c>
      <c r="GN41" t="s">
        <v>168</v>
      </c>
      <c r="GO41" t="s">
        <v>168</v>
      </c>
      <c r="GP41" t="s">
        <v>168</v>
      </c>
      <c r="GQ41" t="s">
        <v>168</v>
      </c>
      <c r="GR41" t="s">
        <v>168</v>
      </c>
      <c r="GS41" t="s">
        <v>168</v>
      </c>
      <c r="GT41" t="s">
        <v>168</v>
      </c>
      <c r="GU41" t="s">
        <v>168</v>
      </c>
      <c r="GV41" t="s">
        <v>168</v>
      </c>
      <c r="GW41" t="s">
        <v>168</v>
      </c>
      <c r="GX41" t="s">
        <v>168</v>
      </c>
      <c r="GY41" t="s">
        <v>168</v>
      </c>
      <c r="GZ41" t="s">
        <v>168</v>
      </c>
      <c r="HA41" t="s">
        <v>168</v>
      </c>
      <c r="HB41" t="s">
        <v>168</v>
      </c>
      <c r="HC41" t="s">
        <v>168</v>
      </c>
      <c r="HD41" t="s">
        <v>168</v>
      </c>
      <c r="HE41" t="s">
        <v>168</v>
      </c>
      <c r="HG41" t="s">
        <v>168</v>
      </c>
      <c r="HM41" s="162" t="s">
        <v>168</v>
      </c>
      <c r="HN41" s="162" t="s">
        <v>168</v>
      </c>
    </row>
    <row r="42" spans="1:225" x14ac:dyDescent="0.2">
      <c r="A42" s="51"/>
      <c r="D42" s="48" t="str">
        <f t="shared" si="11"/>
        <v>200m</v>
      </c>
      <c r="E42" s="227" t="str">
        <f>IF(MAX($H$41:$H$76)&gt;=$A4,VLOOKUP($A4,$H$41:$J$76,3,FALSE),"")</f>
        <v>00300</v>
      </c>
      <c r="F42" s="162"/>
      <c r="G42">
        <f t="shared" ref="G42:G63" si="14">IF(I42="","",ROW())</f>
        <v>42</v>
      </c>
      <c r="H42">
        <f>IF(G42="","",RANK(G42,$G$41:$G$76,1))</f>
        <v>2</v>
      </c>
      <c r="I42" s="48" t="str">
        <f t="shared" si="12"/>
        <v>200m</v>
      </c>
      <c r="J42" s="76" t="str">
        <f t="shared" si="13"/>
        <v>00300</v>
      </c>
      <c r="EF42" t="s">
        <v>168</v>
      </c>
      <c r="EG42" t="s">
        <v>168</v>
      </c>
      <c r="EH42" t="s">
        <v>168</v>
      </c>
      <c r="EI42" t="s">
        <v>168</v>
      </c>
      <c r="EJ42" t="s">
        <v>168</v>
      </c>
      <c r="EK42" t="s">
        <v>168</v>
      </c>
      <c r="EL42" t="s">
        <v>168</v>
      </c>
      <c r="EM42" t="s">
        <v>168</v>
      </c>
      <c r="EN42" t="s">
        <v>168</v>
      </c>
      <c r="EO42" t="s">
        <v>168</v>
      </c>
      <c r="EP42" t="s">
        <v>168</v>
      </c>
      <c r="EQ42" t="s">
        <v>168</v>
      </c>
      <c r="ER42" t="s">
        <v>168</v>
      </c>
      <c r="ES42" t="s">
        <v>168</v>
      </c>
      <c r="ET42" t="s">
        <v>168</v>
      </c>
      <c r="EU42" t="s">
        <v>168</v>
      </c>
      <c r="EV42" t="s">
        <v>168</v>
      </c>
      <c r="EW42" t="s">
        <v>168</v>
      </c>
      <c r="EX42" t="s">
        <v>168</v>
      </c>
      <c r="EY42" t="s">
        <v>168</v>
      </c>
      <c r="EZ42" t="s">
        <v>168</v>
      </c>
      <c r="FA42" t="s">
        <v>168</v>
      </c>
      <c r="FB42" t="s">
        <v>168</v>
      </c>
      <c r="FC42" t="s">
        <v>168</v>
      </c>
      <c r="FD42" t="s">
        <v>168</v>
      </c>
      <c r="FE42" t="s">
        <v>168</v>
      </c>
      <c r="FF42" t="s">
        <v>168</v>
      </c>
      <c r="FG42" t="s">
        <v>168</v>
      </c>
      <c r="FH42" t="s">
        <v>168</v>
      </c>
      <c r="FI42" t="s">
        <v>168</v>
      </c>
      <c r="FJ42" t="s">
        <v>168</v>
      </c>
      <c r="FK42" t="s">
        <v>168</v>
      </c>
      <c r="FL42" t="s">
        <v>168</v>
      </c>
      <c r="FM42" t="s">
        <v>168</v>
      </c>
      <c r="FN42" t="s">
        <v>168</v>
      </c>
      <c r="FO42" t="s">
        <v>168</v>
      </c>
      <c r="FP42" t="s">
        <v>168</v>
      </c>
      <c r="FQ42" t="s">
        <v>168</v>
      </c>
      <c r="FR42" t="s">
        <v>168</v>
      </c>
      <c r="FT42" t="s">
        <v>168</v>
      </c>
      <c r="FU42" t="s">
        <v>168</v>
      </c>
      <c r="FV42" t="s">
        <v>168</v>
      </c>
      <c r="FW42" t="s">
        <v>168</v>
      </c>
      <c r="FX42" t="s">
        <v>168</v>
      </c>
      <c r="FY42" t="s">
        <v>168</v>
      </c>
      <c r="FZ42" t="s">
        <v>168</v>
      </c>
      <c r="GA42" t="s">
        <v>168</v>
      </c>
      <c r="GB42" t="s">
        <v>168</v>
      </c>
      <c r="GC42" t="s">
        <v>168</v>
      </c>
      <c r="GD42" t="s">
        <v>168</v>
      </c>
      <c r="GE42" t="s">
        <v>168</v>
      </c>
      <c r="GF42" t="s">
        <v>168</v>
      </c>
      <c r="GG42" t="s">
        <v>168</v>
      </c>
      <c r="GH42" t="s">
        <v>168</v>
      </c>
      <c r="GI42" t="s">
        <v>168</v>
      </c>
      <c r="GJ42" t="s">
        <v>168</v>
      </c>
      <c r="GK42" t="s">
        <v>168</v>
      </c>
      <c r="GL42" t="s">
        <v>168</v>
      </c>
      <c r="GM42" t="s">
        <v>168</v>
      </c>
      <c r="GN42" t="s">
        <v>168</v>
      </c>
      <c r="GO42" t="s">
        <v>168</v>
      </c>
      <c r="GP42" t="s">
        <v>168</v>
      </c>
      <c r="GQ42" t="s">
        <v>168</v>
      </c>
      <c r="GR42" t="s">
        <v>168</v>
      </c>
      <c r="GS42" t="s">
        <v>168</v>
      </c>
      <c r="GT42" t="s">
        <v>168</v>
      </c>
      <c r="GU42" t="s">
        <v>168</v>
      </c>
      <c r="GV42" t="s">
        <v>168</v>
      </c>
      <c r="GW42" t="s">
        <v>168</v>
      </c>
      <c r="GX42" t="s">
        <v>168</v>
      </c>
      <c r="GY42" t="s">
        <v>168</v>
      </c>
      <c r="GZ42" t="s">
        <v>168</v>
      </c>
      <c r="HA42" t="s">
        <v>168</v>
      </c>
      <c r="HB42" t="s">
        <v>168</v>
      </c>
      <c r="HC42" t="s">
        <v>168</v>
      </c>
      <c r="HD42" t="s">
        <v>168</v>
      </c>
      <c r="HE42" t="s">
        <v>168</v>
      </c>
      <c r="HG42" t="s">
        <v>168</v>
      </c>
      <c r="HM42" s="162" t="s">
        <v>168</v>
      </c>
      <c r="HN42" s="162" t="s">
        <v>168</v>
      </c>
    </row>
    <row r="43" spans="1:225" x14ac:dyDescent="0.2">
      <c r="A43" s="51"/>
      <c r="D43" s="48" t="str">
        <f t="shared" si="11"/>
        <v>800m</v>
      </c>
      <c r="E43" s="227" t="str">
        <f t="shared" ref="E43:E67" si="15">IF(MAX($H$41:$H$76)&gt;=$A5,VLOOKUP($A5,$H$41:$J$76,3,FALSE),"")</f>
        <v>00600</v>
      </c>
      <c r="F43" s="162"/>
      <c r="G43">
        <f t="shared" si="14"/>
        <v>43</v>
      </c>
      <c r="H43">
        <f t="shared" ref="H43:H75" si="16">IF(G43="","",RANK(G43,$G$41:$G$76,1))</f>
        <v>3</v>
      </c>
      <c r="I43" s="48" t="str">
        <f t="shared" si="12"/>
        <v>800m</v>
      </c>
      <c r="J43" s="76" t="str">
        <f t="shared" si="13"/>
        <v>00600</v>
      </c>
      <c r="HM43" s="162" t="s">
        <v>168</v>
      </c>
      <c r="HN43" s="162" t="s">
        <v>168</v>
      </c>
    </row>
    <row r="44" spans="1:225" x14ac:dyDescent="0.2">
      <c r="A44" s="51"/>
      <c r="D44" s="48" t="str">
        <f t="shared" si="11"/>
        <v>1500m</v>
      </c>
      <c r="E44" s="227" t="str">
        <f t="shared" si="15"/>
        <v>00800</v>
      </c>
      <c r="F44" s="162"/>
      <c r="G44">
        <f t="shared" si="14"/>
        <v>44</v>
      </c>
      <c r="H44">
        <f t="shared" si="16"/>
        <v>4</v>
      </c>
      <c r="I44" s="48" t="str">
        <f t="shared" si="12"/>
        <v>1500m</v>
      </c>
      <c r="J44" s="76" t="str">
        <f t="shared" si="13"/>
        <v>00800</v>
      </c>
      <c r="HM44" s="162" t="s">
        <v>168</v>
      </c>
      <c r="HN44" s="162" t="s">
        <v>168</v>
      </c>
    </row>
    <row r="45" spans="1:225" x14ac:dyDescent="0.2">
      <c r="A45" s="51"/>
      <c r="D45" s="48" t="str">
        <f t="shared" si="11"/>
        <v>3000m</v>
      </c>
      <c r="E45" s="227" t="str">
        <f t="shared" si="15"/>
        <v>01000</v>
      </c>
      <c r="F45" s="162"/>
      <c r="G45">
        <f t="shared" si="14"/>
        <v>45</v>
      </c>
      <c r="H45">
        <f t="shared" si="16"/>
        <v>5</v>
      </c>
      <c r="I45" s="48" t="str">
        <f t="shared" si="12"/>
        <v>3000m</v>
      </c>
      <c r="J45" s="76" t="str">
        <f t="shared" si="13"/>
        <v>01000</v>
      </c>
      <c r="HM45" s="162" t="s">
        <v>168</v>
      </c>
      <c r="HN45" s="162" t="s">
        <v>168</v>
      </c>
    </row>
    <row r="46" spans="1:225" x14ac:dyDescent="0.2">
      <c r="A46" s="51"/>
      <c r="D46" s="48" t="str">
        <f t="shared" si="11"/>
        <v>砲丸投(一般)</v>
      </c>
      <c r="E46" s="227" t="str">
        <f t="shared" si="15"/>
        <v>08400</v>
      </c>
      <c r="F46" s="162"/>
      <c r="G46">
        <f t="shared" si="14"/>
        <v>46</v>
      </c>
      <c r="H46">
        <f t="shared" si="16"/>
        <v>6</v>
      </c>
      <c r="I46" s="48" t="str">
        <f t="shared" si="12"/>
        <v>砲丸投(一般)</v>
      </c>
      <c r="J46" s="76" t="str">
        <f t="shared" si="13"/>
        <v>08400</v>
      </c>
      <c r="HM46" s="162" t="s">
        <v>168</v>
      </c>
      <c r="HN46" s="162" t="s">
        <v>168</v>
      </c>
    </row>
    <row r="47" spans="1:225" x14ac:dyDescent="0.2">
      <c r="A47" s="51"/>
      <c r="D47" s="48" t="str">
        <f t="shared" si="11"/>
        <v>砲丸投(高校)</v>
      </c>
      <c r="E47" s="227" t="str">
        <f t="shared" si="15"/>
        <v>08400</v>
      </c>
      <c r="F47" s="162"/>
      <c r="G47">
        <f t="shared" si="14"/>
        <v>47</v>
      </c>
      <c r="H47">
        <f t="shared" si="16"/>
        <v>7</v>
      </c>
      <c r="I47" s="77" t="str">
        <f t="shared" si="12"/>
        <v>砲丸投(高校)</v>
      </c>
      <c r="J47" s="76" t="str">
        <f t="shared" si="13"/>
        <v>08400</v>
      </c>
      <c r="HM47" s="162" t="s">
        <v>168</v>
      </c>
      <c r="HN47" s="162" t="s">
        <v>168</v>
      </c>
    </row>
    <row r="48" spans="1:225" x14ac:dyDescent="0.2">
      <c r="A48" s="51"/>
      <c r="D48" s="48" t="str">
        <f t="shared" si="11"/>
        <v>砲丸投(中学）</v>
      </c>
      <c r="E48" s="227" t="str">
        <f t="shared" si="15"/>
        <v>08500</v>
      </c>
      <c r="F48" s="162"/>
      <c r="G48">
        <f t="shared" si="14"/>
        <v>48</v>
      </c>
      <c r="H48">
        <f t="shared" si="16"/>
        <v>8</v>
      </c>
      <c r="I48" s="77" t="str">
        <f t="shared" si="12"/>
        <v>砲丸投(中学）</v>
      </c>
      <c r="J48" s="76" t="str">
        <f t="shared" si="13"/>
        <v>08500</v>
      </c>
      <c r="HM48" s="162" t="s">
        <v>168</v>
      </c>
      <c r="HN48" s="162" t="s">
        <v>168</v>
      </c>
    </row>
    <row r="49" spans="1:222" x14ac:dyDescent="0.2">
      <c r="A49" s="51"/>
      <c r="D49" s="48">
        <f t="shared" si="11"/>
        <v>0</v>
      </c>
      <c r="E49" s="227">
        <f t="shared" si="15"/>
        <v>0</v>
      </c>
      <c r="F49" s="162"/>
      <c r="G49">
        <f t="shared" si="14"/>
        <v>49</v>
      </c>
      <c r="H49">
        <f t="shared" si="16"/>
        <v>9</v>
      </c>
      <c r="I49" s="77">
        <f t="shared" si="12"/>
        <v>0</v>
      </c>
      <c r="J49" s="76">
        <f t="shared" si="13"/>
        <v>0</v>
      </c>
      <c r="HM49" s="162" t="s">
        <v>168</v>
      </c>
      <c r="HN49" s="162" t="s">
        <v>168</v>
      </c>
    </row>
    <row r="50" spans="1:222" x14ac:dyDescent="0.2">
      <c r="A50" s="51"/>
      <c r="D50" s="48">
        <f t="shared" si="11"/>
        <v>0</v>
      </c>
      <c r="E50" s="227">
        <f t="shared" si="15"/>
        <v>0</v>
      </c>
      <c r="F50" s="162"/>
      <c r="G50">
        <f t="shared" si="14"/>
        <v>50</v>
      </c>
      <c r="H50">
        <f t="shared" si="16"/>
        <v>10</v>
      </c>
      <c r="I50" s="77">
        <f t="shared" si="12"/>
        <v>0</v>
      </c>
      <c r="J50" s="76">
        <f t="shared" si="13"/>
        <v>0</v>
      </c>
      <c r="HM50" s="162" t="s">
        <v>168</v>
      </c>
      <c r="HN50" s="162" t="s">
        <v>168</v>
      </c>
    </row>
    <row r="51" spans="1:222" x14ac:dyDescent="0.2">
      <c r="A51" s="51"/>
      <c r="D51" s="48">
        <f t="shared" si="11"/>
        <v>0</v>
      </c>
      <c r="E51" s="227">
        <f t="shared" si="15"/>
        <v>0</v>
      </c>
      <c r="F51" s="162"/>
      <c r="G51">
        <f t="shared" si="14"/>
        <v>51</v>
      </c>
      <c r="H51">
        <f t="shared" si="16"/>
        <v>11</v>
      </c>
      <c r="I51" s="48">
        <f t="shared" si="12"/>
        <v>0</v>
      </c>
      <c r="J51" s="76">
        <f t="shared" si="13"/>
        <v>0</v>
      </c>
      <c r="HM51" s="162" t="s">
        <v>168</v>
      </c>
      <c r="HN51" s="162" t="s">
        <v>168</v>
      </c>
    </row>
    <row r="52" spans="1:222" x14ac:dyDescent="0.2">
      <c r="A52" s="51"/>
      <c r="D52" s="48">
        <f t="shared" si="11"/>
        <v>0</v>
      </c>
      <c r="E52" s="227">
        <f t="shared" si="15"/>
        <v>0</v>
      </c>
      <c r="F52" s="162"/>
      <c r="G52">
        <f>IF(I52="","",ROW())</f>
        <v>52</v>
      </c>
      <c r="H52">
        <f>IF(G52="","",RANK(G52,$G$41:$G$76,1))</f>
        <v>12</v>
      </c>
      <c r="I52" s="48">
        <f t="shared" si="12"/>
        <v>0</v>
      </c>
      <c r="J52" s="76">
        <f t="shared" si="13"/>
        <v>0</v>
      </c>
      <c r="HM52" s="162" t="s">
        <v>168</v>
      </c>
      <c r="HN52" s="162" t="s">
        <v>168</v>
      </c>
    </row>
    <row r="53" spans="1:222" x14ac:dyDescent="0.2">
      <c r="D53" s="48">
        <f t="shared" si="11"/>
        <v>0</v>
      </c>
      <c r="E53" s="227">
        <f t="shared" si="15"/>
        <v>0</v>
      </c>
      <c r="G53">
        <f>IF(I53="","",ROW())</f>
        <v>53</v>
      </c>
      <c r="H53">
        <f>IF(G53="","",RANK(G53,$G$41:$G$76,1))</f>
        <v>13</v>
      </c>
      <c r="I53" s="48">
        <f t="shared" si="12"/>
        <v>0</v>
      </c>
      <c r="J53" s="76">
        <f t="shared" si="13"/>
        <v>0</v>
      </c>
    </row>
    <row r="54" spans="1:222" x14ac:dyDescent="0.2">
      <c r="D54" s="48">
        <f t="shared" si="11"/>
        <v>0</v>
      </c>
      <c r="E54" s="227">
        <f t="shared" si="15"/>
        <v>0</v>
      </c>
      <c r="G54">
        <f>IF(I54="","",ROW())</f>
        <v>54</v>
      </c>
      <c r="H54">
        <f>IF(G54="","",RANK(G54,$G$41:$G$76,1))</f>
        <v>14</v>
      </c>
      <c r="I54" s="48">
        <f t="shared" si="12"/>
        <v>0</v>
      </c>
      <c r="J54" s="76">
        <f t="shared" si="13"/>
        <v>0</v>
      </c>
    </row>
    <row r="55" spans="1:222" x14ac:dyDescent="0.2">
      <c r="D55" s="48">
        <f t="shared" si="11"/>
        <v>0</v>
      </c>
      <c r="E55" s="227">
        <f t="shared" si="15"/>
        <v>0</v>
      </c>
      <c r="G55">
        <f>IF(I55="","",ROW())</f>
        <v>55</v>
      </c>
      <c r="H55">
        <f>IF(G55="","",RANK(G55,$G$41:$G$76,1))</f>
        <v>15</v>
      </c>
      <c r="I55" s="48">
        <f t="shared" si="12"/>
        <v>0</v>
      </c>
      <c r="J55" s="76">
        <f t="shared" si="13"/>
        <v>0</v>
      </c>
    </row>
    <row r="56" spans="1:222" x14ac:dyDescent="0.2">
      <c r="D56" s="48">
        <f t="shared" si="11"/>
        <v>0</v>
      </c>
      <c r="E56" s="227">
        <f t="shared" si="15"/>
        <v>0</v>
      </c>
      <c r="G56">
        <f t="shared" si="14"/>
        <v>56</v>
      </c>
      <c r="H56">
        <f t="shared" si="16"/>
        <v>16</v>
      </c>
      <c r="I56" s="48">
        <f t="shared" si="12"/>
        <v>0</v>
      </c>
      <c r="J56" s="76">
        <f t="shared" si="13"/>
        <v>0</v>
      </c>
    </row>
    <row r="57" spans="1:222" x14ac:dyDescent="0.2">
      <c r="D57" s="48">
        <f t="shared" si="11"/>
        <v>0</v>
      </c>
      <c r="E57" s="227">
        <f t="shared" si="15"/>
        <v>0</v>
      </c>
      <c r="G57">
        <f t="shared" si="14"/>
        <v>57</v>
      </c>
      <c r="H57">
        <f t="shared" si="16"/>
        <v>17</v>
      </c>
      <c r="I57" s="48">
        <f t="shared" si="12"/>
        <v>0</v>
      </c>
      <c r="J57" s="76">
        <f t="shared" si="13"/>
        <v>0</v>
      </c>
    </row>
    <row r="58" spans="1:222" x14ac:dyDescent="0.2">
      <c r="D58" s="48">
        <f t="shared" si="11"/>
        <v>0</v>
      </c>
      <c r="E58" s="227">
        <f t="shared" si="15"/>
        <v>0</v>
      </c>
      <c r="G58">
        <f t="shared" si="14"/>
        <v>58</v>
      </c>
      <c r="H58">
        <f t="shared" si="16"/>
        <v>18</v>
      </c>
      <c r="I58" s="48">
        <f t="shared" si="12"/>
        <v>0</v>
      </c>
      <c r="J58" s="76">
        <f t="shared" si="13"/>
        <v>0</v>
      </c>
    </row>
    <row r="59" spans="1:222" x14ac:dyDescent="0.2">
      <c r="D59" s="48">
        <f t="shared" si="11"/>
        <v>0</v>
      </c>
      <c r="E59" s="227">
        <f t="shared" si="15"/>
        <v>0</v>
      </c>
      <c r="G59">
        <f t="shared" si="14"/>
        <v>59</v>
      </c>
      <c r="H59">
        <f t="shared" si="16"/>
        <v>19</v>
      </c>
      <c r="I59" s="48">
        <f t="shared" si="12"/>
        <v>0</v>
      </c>
      <c r="J59" s="76">
        <f t="shared" si="13"/>
        <v>0</v>
      </c>
    </row>
    <row r="60" spans="1:222" x14ac:dyDescent="0.2">
      <c r="D60" s="48" t="str">
        <f t="shared" si="11"/>
        <v/>
      </c>
      <c r="E60" s="227" t="str">
        <f t="shared" si="15"/>
        <v/>
      </c>
      <c r="I60" s="48"/>
      <c r="J60" s="76"/>
    </row>
    <row r="61" spans="1:222" x14ac:dyDescent="0.2">
      <c r="D61" s="48"/>
      <c r="E61" s="227"/>
      <c r="G61" t="str">
        <f t="shared" si="14"/>
        <v/>
      </c>
      <c r="H61" t="str">
        <f t="shared" si="16"/>
        <v/>
      </c>
      <c r="I61" s="77"/>
      <c r="J61" s="76"/>
    </row>
    <row r="62" spans="1:222" x14ac:dyDescent="0.2">
      <c r="D62" s="48"/>
      <c r="E62" s="227"/>
      <c r="G62" t="str">
        <f t="shared" si="14"/>
        <v/>
      </c>
      <c r="H62" t="str">
        <f t="shared" si="16"/>
        <v/>
      </c>
      <c r="I62" s="77"/>
      <c r="J62" s="76"/>
    </row>
    <row r="63" spans="1:222" x14ac:dyDescent="0.2">
      <c r="D63" s="48"/>
      <c r="E63" s="227"/>
      <c r="G63" t="str">
        <f t="shared" si="14"/>
        <v/>
      </c>
      <c r="H63" t="str">
        <f t="shared" si="16"/>
        <v/>
      </c>
      <c r="I63" s="77"/>
      <c r="J63" s="76"/>
    </row>
    <row r="64" spans="1:222" x14ac:dyDescent="0.2">
      <c r="D64" s="48"/>
      <c r="E64" s="227"/>
      <c r="G64" t="str">
        <f t="shared" ref="G64:G76" si="17">IF(I64="","",ROW())</f>
        <v/>
      </c>
      <c r="H64" t="str">
        <f t="shared" si="16"/>
        <v/>
      </c>
      <c r="I64" s="77"/>
      <c r="J64" s="76"/>
    </row>
    <row r="65" spans="4:10" x14ac:dyDescent="0.2">
      <c r="D65" s="48" t="str">
        <f>IF(MAX($H$41:$H$76)&gt;=$A27,VLOOKUP($A27,$H$41:$J$76,2,FALSE),"")</f>
        <v/>
      </c>
      <c r="E65" s="227" t="str">
        <f t="shared" si="15"/>
        <v/>
      </c>
      <c r="G65" t="str">
        <f t="shared" si="17"/>
        <v/>
      </c>
      <c r="H65" t="str">
        <f t="shared" si="16"/>
        <v/>
      </c>
      <c r="I65" s="77"/>
      <c r="J65" s="76"/>
    </row>
    <row r="66" spans="4:10" x14ac:dyDescent="0.2">
      <c r="D66" s="48" t="str">
        <f>IF(MAX($H$41:$H$76)&gt;=$A28,VLOOKUP($A28,$H$41:$J$76,2,FALSE),"")</f>
        <v/>
      </c>
      <c r="E66" s="227" t="str">
        <f t="shared" si="15"/>
        <v/>
      </c>
      <c r="G66" t="str">
        <f t="shared" si="17"/>
        <v/>
      </c>
      <c r="H66" t="str">
        <f t="shared" si="16"/>
        <v/>
      </c>
      <c r="I66" s="77"/>
      <c r="J66" s="76"/>
    </row>
    <row r="67" spans="4:10" x14ac:dyDescent="0.2">
      <c r="D67" s="228" t="str">
        <f>IF(MAX($H$41:$H$76)&gt;=$A29,VLOOKUP($A29,$H$41:$J$76,2,FALSE),"")</f>
        <v/>
      </c>
      <c r="E67" s="229" t="str">
        <f t="shared" si="15"/>
        <v/>
      </c>
      <c r="G67" t="str">
        <f t="shared" si="17"/>
        <v/>
      </c>
      <c r="H67" t="str">
        <f t="shared" si="16"/>
        <v/>
      </c>
      <c r="I67" s="77"/>
      <c r="J67" s="76"/>
    </row>
    <row r="68" spans="4:10" x14ac:dyDescent="0.2">
      <c r="G68" t="str">
        <f t="shared" si="17"/>
        <v/>
      </c>
      <c r="H68" t="str">
        <f t="shared" si="16"/>
        <v/>
      </c>
      <c r="I68" s="77"/>
      <c r="J68" s="76"/>
    </row>
    <row r="69" spans="4:10" x14ac:dyDescent="0.2">
      <c r="G69" t="str">
        <f t="shared" si="17"/>
        <v/>
      </c>
      <c r="H69" t="str">
        <f t="shared" si="16"/>
        <v/>
      </c>
      <c r="I69" s="77"/>
      <c r="J69" s="76"/>
    </row>
    <row r="70" spans="4:10" x14ac:dyDescent="0.2">
      <c r="G70" t="str">
        <f t="shared" si="17"/>
        <v/>
      </c>
      <c r="H70" t="str">
        <f t="shared" si="16"/>
        <v/>
      </c>
      <c r="I70" s="77"/>
      <c r="J70" s="76"/>
    </row>
    <row r="71" spans="4:10" x14ac:dyDescent="0.2">
      <c r="G71" t="str">
        <f t="shared" si="17"/>
        <v/>
      </c>
      <c r="H71" t="str">
        <f t="shared" si="16"/>
        <v/>
      </c>
      <c r="I71" s="77"/>
      <c r="J71" s="76"/>
    </row>
    <row r="72" spans="4:10" x14ac:dyDescent="0.2">
      <c r="G72" t="str">
        <f t="shared" si="17"/>
        <v/>
      </c>
      <c r="H72" t="str">
        <f t="shared" si="16"/>
        <v/>
      </c>
      <c r="I72" s="77"/>
      <c r="J72" s="76"/>
    </row>
    <row r="73" spans="4:10" x14ac:dyDescent="0.2">
      <c r="G73" t="str">
        <f t="shared" si="17"/>
        <v/>
      </c>
      <c r="H73" t="str">
        <f t="shared" si="16"/>
        <v/>
      </c>
      <c r="I73" s="77"/>
      <c r="J73" s="76"/>
    </row>
    <row r="74" spans="4:10" x14ac:dyDescent="0.2">
      <c r="G74" t="str">
        <f t="shared" si="17"/>
        <v/>
      </c>
      <c r="H74" t="str">
        <f t="shared" si="16"/>
        <v/>
      </c>
      <c r="I74" s="77"/>
      <c r="J74" s="76"/>
    </row>
    <row r="75" spans="4:10" x14ac:dyDescent="0.2">
      <c r="G75" t="str">
        <f t="shared" si="17"/>
        <v/>
      </c>
      <c r="H75" t="str">
        <f t="shared" si="16"/>
        <v/>
      </c>
      <c r="I75" s="77"/>
      <c r="J75" s="76"/>
    </row>
    <row r="76" spans="4:10" x14ac:dyDescent="0.2">
      <c r="G76" t="str">
        <f t="shared" si="17"/>
        <v/>
      </c>
      <c r="H76" t="str">
        <f>IF(G76="","",RANK(G76,$G$41:$G$76,1))</f>
        <v/>
      </c>
      <c r="I76" s="79"/>
      <c r="J76" s="161"/>
    </row>
  </sheetData>
  <phoneticPr fontId="47"/>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17</vt:i4>
      </vt:variant>
    </vt:vector>
  </HeadingPairs>
  <TitlesOfParts>
    <vt:vector size="22" baseType="lpstr">
      <vt:lpstr>使用説明</vt:lpstr>
      <vt:lpstr>所属データ</vt:lpstr>
      <vt:lpstr>競技者データ</vt:lpstr>
      <vt:lpstr>申込一覧表</vt:lpstr>
      <vt:lpstr>種目コード</vt:lpstr>
      <vt:lpstr>Entf</vt:lpstr>
      <vt:lpstr>Entm</vt:lpstr>
      <vt:lpstr>使用説明!Print_Area</vt:lpstr>
      <vt:lpstr>申込一覧表!Print_Area</vt:lpstr>
      <vt:lpstr>申込一覧表!Print_Titles</vt:lpstr>
      <vt:lpstr>R_16</vt:lpstr>
      <vt:lpstr>R_4</vt:lpstr>
      <vt:lpstr>競技者</vt:lpstr>
      <vt:lpstr>種別</vt:lpstr>
      <vt:lpstr>種目１</vt:lpstr>
      <vt:lpstr>種目CD</vt:lpstr>
      <vt:lpstr>種目なし</vt:lpstr>
      <vt:lpstr>種目女１</vt:lpstr>
      <vt:lpstr>種目男１</vt:lpstr>
      <vt:lpstr>女</vt:lpstr>
      <vt:lpstr>大会名</vt:lpstr>
      <vt:lpstr>男</vt:lpstr>
    </vt:vector>
  </TitlesOfParts>
  <Company>岐阜陸上競技協会</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記録・情報処理</dc:creator>
  <cp:lastModifiedBy>稲垣 真太郎</cp:lastModifiedBy>
  <cp:lastPrinted>2024-05-24T00:13:35Z</cp:lastPrinted>
  <dcterms:created xsi:type="dcterms:W3CDTF">2005-08-20T00:36:44Z</dcterms:created>
  <dcterms:modified xsi:type="dcterms:W3CDTF">2026-05-08T03:25:51Z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24c30c7-6183-4bbf-8f5a-0619846ff2e2_Enabled">
    <vt:lpwstr>true</vt:lpwstr>
  </property>
  <property fmtid="{D5CDD505-2E9C-101B-9397-08002B2CF9AE}" pid="3" name="MSIP_Label_624c30c7-6183-4bbf-8f5a-0619846ff2e2_SetDate">
    <vt:lpwstr>2026-05-08T02:43:54Z</vt:lpwstr>
  </property>
  <property fmtid="{D5CDD505-2E9C-101B-9397-08002B2CF9AE}" pid="4" name="MSIP_Label_624c30c7-6183-4bbf-8f5a-0619846ff2e2_Method">
    <vt:lpwstr>Standard</vt:lpwstr>
  </property>
  <property fmtid="{D5CDD505-2E9C-101B-9397-08002B2CF9AE}" pid="5" name="MSIP_Label_624c30c7-6183-4bbf-8f5a-0619846ff2e2_Name">
    <vt:lpwstr>組織外公開</vt:lpwstr>
  </property>
  <property fmtid="{D5CDD505-2E9C-101B-9397-08002B2CF9AE}" pid="6" name="MSIP_Label_624c30c7-6183-4bbf-8f5a-0619846ff2e2_SiteId">
    <vt:lpwstr>2c12496b-3cf3-4d5b-b8fe-9b6a510058d9</vt:lpwstr>
  </property>
  <property fmtid="{D5CDD505-2E9C-101B-9397-08002B2CF9AE}" pid="7" name="MSIP_Label_624c30c7-6183-4bbf-8f5a-0619846ff2e2_ActionId">
    <vt:lpwstr>0dc548f2-d6bc-4941-8da9-29e2a4516f7d</vt:lpwstr>
  </property>
  <property fmtid="{D5CDD505-2E9C-101B-9397-08002B2CF9AE}" pid="8" name="MSIP_Label_624c30c7-6183-4bbf-8f5a-0619846ff2e2_ContentBits">
    <vt:lpwstr>0</vt:lpwstr>
  </property>
  <property fmtid="{D5CDD505-2E9C-101B-9397-08002B2CF9AE}" pid="9" name="MSIP_Label_624c30c7-6183-4bbf-8f5a-0619846ff2e2_Tag">
    <vt:lpwstr>10, 3, 0, 1</vt:lpwstr>
  </property>
</Properties>
</file>