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41" yWindow="65521" windowWidth="9630" windowHeight="8550" activeTab="0"/>
  </bookViews>
  <sheets>
    <sheet name="申込書" sheetId="1" r:id="rId1"/>
    <sheet name="選手登録" sheetId="2" r:id="rId2"/>
    <sheet name="チーム登録" sheetId="3" r:id="rId3"/>
    <sheet name="学校名一覧表" sheetId="4" r:id="rId4"/>
    <sheet name="データ" sheetId="5" r:id="rId5"/>
  </sheets>
  <externalReferences>
    <externalReference r:id="rId8"/>
  </externalReferences>
  <definedNames>
    <definedName name="dennwa">#REF!</definedName>
    <definedName name="gakkou">#REF!</definedName>
    <definedName name="jyuusyo">#REF!</definedName>
    <definedName name="komon">#REF!</definedName>
    <definedName name="koodo">#REF!</definedName>
    <definedName name="koucyo">#REF!</definedName>
    <definedName name="kyougi">#REF!</definedName>
    <definedName name="_xlnm.Print_Area" localSheetId="2">'チーム登録'!$B$3:$I$107</definedName>
    <definedName name="_xlnm.Print_Area" localSheetId="4">'データ'!#REF!</definedName>
    <definedName name="_xlnm.Print_Area" localSheetId="3">'学校名一覧表'!$A$1:$G$320</definedName>
    <definedName name="_xlnm.Print_Area" localSheetId="0">'申込書'!$B$2:$F$22</definedName>
    <definedName name="_xlnm.Print_Area" localSheetId="1">'選手登録'!$B$3:$J$107</definedName>
  </definedNames>
  <calcPr fullCalcOnLoad="1"/>
</workbook>
</file>

<file path=xl/sharedStrings.xml><?xml version="1.0" encoding="utf-8"?>
<sst xmlns="http://schemas.openxmlformats.org/spreadsheetml/2006/main" count="1499" uniqueCount="1127">
  <si>
    <t>群馬県小学生駅伝競走大会選手登録シート</t>
  </si>
  <si>
    <t>№</t>
  </si>
  <si>
    <t>氏名</t>
  </si>
  <si>
    <t>ﾖﾐｶﾞﾅ</t>
  </si>
  <si>
    <t>学年</t>
  </si>
  <si>
    <t>学校名</t>
  </si>
  <si>
    <t>↓</t>
  </si>
  <si>
    <t>性別</t>
  </si>
  <si>
    <t>群馬県小学生駅伝競走大会</t>
  </si>
  <si>
    <t>チーム名</t>
  </si>
  <si>
    <t>チーム記録</t>
  </si>
  <si>
    <t>第１区</t>
  </si>
  <si>
    <t>区間</t>
  </si>
  <si>
    <t>選手№</t>
  </si>
  <si>
    <t>選手氏名</t>
  </si>
  <si>
    <t>第２区</t>
  </si>
  <si>
    <t>第３区</t>
  </si>
  <si>
    <t>分</t>
  </si>
  <si>
    <t>秒</t>
  </si>
  <si>
    <t>指導者名</t>
  </si>
  <si>
    <t>第４区</t>
  </si>
  <si>
    <t>種別</t>
  </si>
  <si>
    <t>コード</t>
  </si>
  <si>
    <t>種別コード</t>
  </si>
  <si>
    <t>№</t>
  </si>
  <si>
    <t>　　　ただし、氏名がカタカナ表記の場合は半角ｶﾀｶﾅにすること。</t>
  </si>
  <si>
    <r>
      <t>参加団体名　</t>
    </r>
    <r>
      <rPr>
        <sz val="8"/>
        <rFont val="ＭＳ Ｐゴシック"/>
        <family val="3"/>
      </rPr>
      <t>※学校の場合は○○市（町村）立△△小学校</t>
    </r>
  </si>
  <si>
    <t>※このアドレス宛のメールに「添付」して送信すること。</t>
  </si>
  <si>
    <t>群馬県小学生駅伝競走大会参加申込書</t>
  </si>
  <si>
    <t>申込責任者氏名</t>
  </si>
  <si>
    <t>所属学校名</t>
  </si>
  <si>
    <t>◇入力の注意◇</t>
  </si>
  <si>
    <t>◇入力の手順◇</t>
  </si>
  <si>
    <t>表紙に戻る</t>
  </si>
  <si>
    <t>受付№（※陸協使用欄）</t>
  </si>
  <si>
    <t>学校</t>
  </si>
  <si>
    <t>ﾖﾐｶﾞﾅ</t>
  </si>
  <si>
    <t>選手データ</t>
  </si>
  <si>
    <t>チームデータ</t>
  </si>
  <si>
    <t>Ｎ１</t>
  </si>
  <si>
    <t>Ｎ２</t>
  </si>
  <si>
    <t>Ｎ３</t>
  </si>
  <si>
    <t>Ｎ４</t>
  </si>
  <si>
    <t>Ｎ５</t>
  </si>
  <si>
    <t>Ｎ６</t>
  </si>
  <si>
    <t>TM</t>
  </si>
  <si>
    <t>TM</t>
  </si>
  <si>
    <t>クリック→選手登録シートへ</t>
  </si>
  <si>
    <t>群馬陸上競技協会普及委員会</t>
  </si>
  <si>
    <t>郡市名</t>
  </si>
  <si>
    <t>№</t>
  </si>
  <si>
    <r>
      <t>学校コード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申し込みには
このｺｰﾄﾞを入力</t>
    </r>
  </si>
  <si>
    <t>前橋市立桃井小学校</t>
  </si>
  <si>
    <t>前橋市</t>
  </si>
  <si>
    <t>前橋市立中川小学校</t>
  </si>
  <si>
    <t>前橋市立敷島小学校</t>
  </si>
  <si>
    <t>前橋市立城南小学校</t>
  </si>
  <si>
    <t>前橋市立城東小学校</t>
  </si>
  <si>
    <t>前橋市立若宮小学校</t>
  </si>
  <si>
    <t>前橋市立天川小学校</t>
  </si>
  <si>
    <t>前橋市立岩神小学校</t>
  </si>
  <si>
    <t>前橋市立広瀬小学校</t>
  </si>
  <si>
    <t>前橋市立山王小学校</t>
  </si>
  <si>
    <t>前橋市立朝倉小学校</t>
  </si>
  <si>
    <t>前橋市立天神小学校</t>
  </si>
  <si>
    <t>前橋市立上川淵小学校</t>
  </si>
  <si>
    <t>前橋市立下川淵小学校</t>
  </si>
  <si>
    <t>前橋市立桂萱小学校</t>
  </si>
  <si>
    <t>前橋市立桃木小学校</t>
  </si>
  <si>
    <t>前橋市立桂萱東小学校</t>
  </si>
  <si>
    <t>前橋市立桃瀬小学校</t>
  </si>
  <si>
    <t>前橋市立芳賀小学校</t>
  </si>
  <si>
    <t>前橋市立総社小学校</t>
  </si>
  <si>
    <t>前橋市立勝山小学校</t>
  </si>
  <si>
    <t>前橋市立元総社小学校</t>
  </si>
  <si>
    <t>前橋市立元総社南小学校</t>
  </si>
  <si>
    <t>前橋市立元総社北小学校</t>
  </si>
  <si>
    <t>前橋市立東小学校</t>
  </si>
  <si>
    <t>前橋市立大利根小学校</t>
  </si>
  <si>
    <t>前橋市立新田小学校</t>
  </si>
  <si>
    <t>前橋市立細井小学校</t>
  </si>
  <si>
    <t>前橋市立桃川小学校</t>
  </si>
  <si>
    <t>前橋市立荒牧小学校</t>
  </si>
  <si>
    <t>前橋市立清里小学校</t>
  </si>
  <si>
    <t>前橋市立永明小学校</t>
  </si>
  <si>
    <t>前橋市立駒形小学校</t>
  </si>
  <si>
    <t>前橋市立荒子小学校</t>
  </si>
  <si>
    <t>前橋市立大室小学校</t>
  </si>
  <si>
    <t>前橋市立二之宮小学校</t>
  </si>
  <si>
    <t>前橋市立笂井小学校</t>
  </si>
  <si>
    <t>前橋市立大胡小学校</t>
  </si>
  <si>
    <t>前橋市立滝窪小学校</t>
  </si>
  <si>
    <t>前橋市立大胡東小学校</t>
  </si>
  <si>
    <t>前橋市立宮城小学校</t>
  </si>
  <si>
    <t>前橋市立粕川小学校</t>
  </si>
  <si>
    <t>前橋市立月田小学校</t>
  </si>
  <si>
    <t>前橋市立原小学校</t>
  </si>
  <si>
    <t>前橋市立白川小学校</t>
  </si>
  <si>
    <t>伊勢崎市立北小学校</t>
  </si>
  <si>
    <t>伊勢崎市</t>
  </si>
  <si>
    <t>伊勢崎市立南小学校</t>
  </si>
  <si>
    <t>伊勢崎市立殖蓮小学校</t>
  </si>
  <si>
    <t>伊勢崎市立茂呂小学校</t>
  </si>
  <si>
    <t>伊勢崎市立三郷小学校</t>
  </si>
  <si>
    <t>伊勢崎市立宮郷小学校</t>
  </si>
  <si>
    <t>伊勢崎市立名和小学校</t>
  </si>
  <si>
    <t>伊勢崎市立豊受小学校</t>
  </si>
  <si>
    <t>伊勢崎市立北第二小学校</t>
  </si>
  <si>
    <t>伊勢崎市立殖蓮第二小学校</t>
  </si>
  <si>
    <t>伊勢崎市立広瀬小学校</t>
  </si>
  <si>
    <t>伊勢崎市立坂東小学校</t>
  </si>
  <si>
    <t>伊勢崎市立宮郷第二小学校</t>
  </si>
  <si>
    <t>伊勢崎市立赤堀小学校</t>
  </si>
  <si>
    <t>伊勢崎市立赤堀南小学校</t>
  </si>
  <si>
    <t>伊勢崎市立赤堀東小学校</t>
  </si>
  <si>
    <t>伊勢崎市立あずま小学校</t>
  </si>
  <si>
    <t>伊勢崎市立あずま南小学校</t>
  </si>
  <si>
    <t>伊勢崎市立あずま北小学校</t>
  </si>
  <si>
    <t>伊勢崎市立境小学校</t>
  </si>
  <si>
    <t>伊勢崎市立境采女小学校</t>
  </si>
  <si>
    <t>伊勢崎市立境剛志小学校</t>
  </si>
  <si>
    <t>伊勢崎市立境東小学校</t>
  </si>
  <si>
    <t>玉村町立玉村小学校</t>
  </si>
  <si>
    <t>佐波郡</t>
  </si>
  <si>
    <t>玉村町立上陽小学校</t>
  </si>
  <si>
    <t>５校</t>
  </si>
  <si>
    <t>玉村町立芝根小学校</t>
  </si>
  <si>
    <t>玉村町立中央小学校</t>
  </si>
  <si>
    <t>玉村町立南小学校</t>
  </si>
  <si>
    <t>榛東村立北小学校</t>
  </si>
  <si>
    <t>北群馬郡</t>
  </si>
  <si>
    <t>榛東村立南小学校</t>
  </si>
  <si>
    <t>４校</t>
  </si>
  <si>
    <t>渋川市立渋川北小学校</t>
  </si>
  <si>
    <t>渋川市</t>
  </si>
  <si>
    <t>渋川市立渋川南小学校</t>
  </si>
  <si>
    <t>１７校</t>
  </si>
  <si>
    <t>渋川市立金島小学校</t>
  </si>
  <si>
    <t>渋川市立古巻小学校</t>
  </si>
  <si>
    <t>渋川市立豊秋小学校</t>
  </si>
  <si>
    <t>渋川市立渋川西小学校</t>
  </si>
  <si>
    <t>渋川市立伊香保小学校</t>
  </si>
  <si>
    <t>渋川市立小野上小学校</t>
  </si>
  <si>
    <t>渋川市立中郷小学校</t>
  </si>
  <si>
    <t>渋川市立長尾小学校</t>
  </si>
  <si>
    <t>渋川市立三原田小学校</t>
  </si>
  <si>
    <t>渋川市立刀川小学校</t>
  </si>
  <si>
    <t>渋川市立津久田小学校</t>
  </si>
  <si>
    <t>渋川市立南雲小学校</t>
  </si>
  <si>
    <t>渋川市立橘小学校</t>
  </si>
  <si>
    <t>渋川市立橘北小学校</t>
  </si>
  <si>
    <t>利根郡</t>
  </si>
  <si>
    <t>川場村立川場小学校</t>
  </si>
  <si>
    <t>みなかみ町立古馬牧小学校</t>
  </si>
  <si>
    <t>みなかみ町立桃野小学校</t>
  </si>
  <si>
    <t>みなかみ町立月夜野北小学校</t>
  </si>
  <si>
    <t>みなかみ町立水上小学校</t>
  </si>
  <si>
    <t>みなかみ町立藤原小学校</t>
  </si>
  <si>
    <t>みなかみ町立新治小学校</t>
  </si>
  <si>
    <t>沼田市</t>
  </si>
  <si>
    <t>沼田市立沼田東小学校</t>
  </si>
  <si>
    <t>１３校</t>
  </si>
  <si>
    <t>沼田市立沼田北小学校</t>
  </si>
  <si>
    <t>沼田市立升形小学校</t>
  </si>
  <si>
    <t>沼田市立利南東小学校</t>
  </si>
  <si>
    <t>沼田市立池田小学校</t>
  </si>
  <si>
    <t>沼田市立薄根小学校</t>
  </si>
  <si>
    <t>沼田市立川田小学校</t>
  </si>
  <si>
    <t>沼田市立白沢小学校</t>
  </si>
  <si>
    <t>沼田市立多那小学校</t>
  </si>
  <si>
    <t>吾妻郡</t>
  </si>
  <si>
    <t>東吾妻町立東小学校</t>
  </si>
  <si>
    <t>東吾妻町立原町小学校</t>
  </si>
  <si>
    <t>東吾妻町立太田小学校</t>
  </si>
  <si>
    <t>東吾妻町立岩島小学校</t>
  </si>
  <si>
    <t>東吾妻町立坂上小学校</t>
  </si>
  <si>
    <t>長野原町立中央小学校</t>
  </si>
  <si>
    <t>長野原町立第一小学校</t>
  </si>
  <si>
    <t>長野原町立応桑小学校</t>
  </si>
  <si>
    <t>長野原町立北軽井沢小学校</t>
  </si>
  <si>
    <t>草津町立草津小学校</t>
  </si>
  <si>
    <t>高山村立高山小学校</t>
  </si>
  <si>
    <t>高崎市立中央小学校</t>
  </si>
  <si>
    <t>高崎市</t>
  </si>
  <si>
    <t>高崎市立北小学校</t>
  </si>
  <si>
    <t>高崎市立南小学校</t>
  </si>
  <si>
    <t>高崎市立東小学校</t>
  </si>
  <si>
    <t>高崎市立西小学校</t>
  </si>
  <si>
    <t>高崎市立塚沢小学校</t>
  </si>
  <si>
    <t>高崎市立片岡小学校</t>
  </si>
  <si>
    <t>高崎市立佐野小学校</t>
  </si>
  <si>
    <t>高崎市立六郷小学校</t>
  </si>
  <si>
    <t>高崎市立城南小学校</t>
  </si>
  <si>
    <t>高崎市立城東小学校</t>
  </si>
  <si>
    <t>高崎市立新高尾小学校</t>
  </si>
  <si>
    <t>高崎市立中川小学校</t>
  </si>
  <si>
    <t>高崎市立八幡小学校</t>
  </si>
  <si>
    <t>高崎市立豊岡小学校</t>
  </si>
  <si>
    <t>高崎市立長野小学校</t>
  </si>
  <si>
    <t>高崎市立大類小学校</t>
  </si>
  <si>
    <t>高崎市立南八幡小学校</t>
  </si>
  <si>
    <t>高崎市立倉賀野小学校</t>
  </si>
  <si>
    <t>高崎市立岩鼻小学校</t>
  </si>
  <si>
    <t>高崎市立京ヶ島小学校</t>
  </si>
  <si>
    <t>高崎市立滝川小学校</t>
  </si>
  <si>
    <t>高崎市立東部小学校</t>
  </si>
  <si>
    <t>高崎市立中居小学校</t>
  </si>
  <si>
    <t>高崎市立北部小学校</t>
  </si>
  <si>
    <t>高崎市立西部小学校</t>
  </si>
  <si>
    <t>高崎市立乗附小学校</t>
  </si>
  <si>
    <t>高崎市立浜尻小学校</t>
  </si>
  <si>
    <t>高崎市立矢中小学校</t>
  </si>
  <si>
    <t>高崎市立城山小学校</t>
  </si>
  <si>
    <t>高崎市立鼻高小学校</t>
  </si>
  <si>
    <t>高崎市立箕輪小学校</t>
  </si>
  <si>
    <t>高崎市立車郷小学校</t>
  </si>
  <si>
    <t>高崎市立箕郷東小学校</t>
  </si>
  <si>
    <t>高崎市立金古小学校</t>
  </si>
  <si>
    <t>高崎市立国府小学校</t>
  </si>
  <si>
    <t>高崎市立堤ヶ岡小学校</t>
  </si>
  <si>
    <t>高崎市立上郊小学校</t>
  </si>
  <si>
    <t>高崎市立金古南小学校</t>
  </si>
  <si>
    <t>高崎市立桜山小学校</t>
  </si>
  <si>
    <t>高崎市立新町第一小学校</t>
  </si>
  <si>
    <t>高崎市立下室田小学校</t>
  </si>
  <si>
    <t>高崎市立中室田小学校</t>
  </si>
  <si>
    <t>高崎市立上室田小学校</t>
  </si>
  <si>
    <t>高崎市立里見小学校</t>
  </si>
  <si>
    <t>高崎市立久留馬小学校</t>
  </si>
  <si>
    <t>高崎市立下里見小学校</t>
  </si>
  <si>
    <t>高崎市立宮沢小学校</t>
  </si>
  <si>
    <t>高崎市立入野小学校</t>
  </si>
  <si>
    <t>高崎市立馬庭小学校</t>
  </si>
  <si>
    <t>高崎市立南陽台小学校</t>
  </si>
  <si>
    <t>高崎市立岩平小学校</t>
  </si>
  <si>
    <t>安中市立安中小学校</t>
  </si>
  <si>
    <t>安中市</t>
  </si>
  <si>
    <t>安中市立原市小学校</t>
  </si>
  <si>
    <t>安中市立磯部小学校</t>
  </si>
  <si>
    <t>安中市立東横野小学校</t>
  </si>
  <si>
    <t>安中市立碓東小学校</t>
  </si>
  <si>
    <t>安中市立秋間小学校</t>
  </si>
  <si>
    <t>安中市立後閑小学校</t>
  </si>
  <si>
    <t>安中市立臼井小学校</t>
  </si>
  <si>
    <t>安中市立西横野小学校</t>
  </si>
  <si>
    <t>安中市立九十九小学校</t>
  </si>
  <si>
    <t>安中市立細野小学校</t>
  </si>
  <si>
    <t>甘楽郡</t>
  </si>
  <si>
    <t>甘楽町立小幡小学校</t>
  </si>
  <si>
    <t>甘楽町立福島小学校</t>
  </si>
  <si>
    <t>甘楽町立新屋小学校</t>
  </si>
  <si>
    <t>下仁田町立下仁田小学校</t>
  </si>
  <si>
    <t>南牧村立南牧小学校</t>
  </si>
  <si>
    <t>富岡市立富岡小学校</t>
  </si>
  <si>
    <t>富岡市</t>
  </si>
  <si>
    <t>１１校</t>
  </si>
  <si>
    <t>富岡市立黒岩小学校</t>
  </si>
  <si>
    <t>富岡市立一ノ宮小学校</t>
  </si>
  <si>
    <t>富岡市立高瀬小学校</t>
  </si>
  <si>
    <t>富岡市立額部小学校</t>
  </si>
  <si>
    <t>富岡市立小野小学校</t>
  </si>
  <si>
    <t>富岡市立吉田小学校</t>
  </si>
  <si>
    <t>富岡市立丹生小学校</t>
  </si>
  <si>
    <t>富岡市立高田小学校</t>
  </si>
  <si>
    <t>富岡市立妙義小学校</t>
  </si>
  <si>
    <t>藤岡市立藤岡第一小学校</t>
  </si>
  <si>
    <t>藤岡市立藤岡第二小学校</t>
  </si>
  <si>
    <t>藤岡市立神流小学校</t>
  </si>
  <si>
    <t>藤岡市立美土里小学校</t>
  </si>
  <si>
    <t>藤岡市立美九里東小学校</t>
  </si>
  <si>
    <t>藤岡市立美九里西小学校</t>
  </si>
  <si>
    <t>藤岡市立平井小学校</t>
  </si>
  <si>
    <t>藤岡市立日野小学校</t>
  </si>
  <si>
    <t>藤岡市立鬼石北小学校</t>
  </si>
  <si>
    <t>藤岡市立鬼石小学校</t>
  </si>
  <si>
    <t>上野村立上野小学校</t>
  </si>
  <si>
    <t>神流町立万場小学校</t>
  </si>
  <si>
    <t>桐生市立東小学校</t>
  </si>
  <si>
    <t>桐生市</t>
  </si>
  <si>
    <t>桐生市立西小学校</t>
  </si>
  <si>
    <t>桐生市立南小学校</t>
  </si>
  <si>
    <t>桐生市立北小学校</t>
  </si>
  <si>
    <t>桐生市立境野小学校</t>
  </si>
  <si>
    <t>桐生市立広沢小学校</t>
  </si>
  <si>
    <t>桐生市立梅田南小学校</t>
  </si>
  <si>
    <t>桐生市立桜木小学校</t>
  </si>
  <si>
    <t>桐生市立菱小学校</t>
  </si>
  <si>
    <t>桐生市立天沼小学校</t>
  </si>
  <si>
    <t>桐生市立神明小学校</t>
  </si>
  <si>
    <t>桐生市立新里中央小学校</t>
  </si>
  <si>
    <t>桐生市立新里東小学校</t>
  </si>
  <si>
    <t>桐生市立新里北小学校</t>
  </si>
  <si>
    <t>桐生市立黒保根小学校</t>
  </si>
  <si>
    <t>みどり市立笠懸小学校</t>
  </si>
  <si>
    <t>みどり市</t>
  </si>
  <si>
    <t>みどり市立笠懸東小学校</t>
  </si>
  <si>
    <t>みどり市立笠懸北小学校</t>
  </si>
  <si>
    <t>みどり市立大間々北小学校</t>
  </si>
  <si>
    <t>みどり市立大間々南小学校</t>
  </si>
  <si>
    <t>みどり市立大間々東小学校</t>
  </si>
  <si>
    <t>みどり市立福岡中央小学校</t>
  </si>
  <si>
    <t>みどり市立あずま小学校</t>
  </si>
  <si>
    <t>太田市立太田小学校</t>
  </si>
  <si>
    <t>太田市</t>
  </si>
  <si>
    <t>太田市立九合小学校</t>
  </si>
  <si>
    <t>２７校</t>
  </si>
  <si>
    <t>太田市立沢野小学校</t>
  </si>
  <si>
    <t>太田市立韮川小学校</t>
  </si>
  <si>
    <t>太田市立鳥之郷小学校</t>
  </si>
  <si>
    <t>太田市立太田東小学校</t>
  </si>
  <si>
    <t>太田市立南小学校</t>
  </si>
  <si>
    <t>太田市立休泊小学校</t>
  </si>
  <si>
    <t>太田市立強戸小学校</t>
  </si>
  <si>
    <t>太田市立宝泉小学校</t>
  </si>
  <si>
    <t>太田市立宝泉南小学校</t>
  </si>
  <si>
    <t>太田市立毛里田小学校</t>
  </si>
  <si>
    <t>太田市立中央小学校</t>
  </si>
  <si>
    <t>太田市立宝泉東小学校</t>
  </si>
  <si>
    <t>太田市立韮川西小学校</t>
  </si>
  <si>
    <t>太田市立旭小学校</t>
  </si>
  <si>
    <t>太田市立駒形小学校</t>
  </si>
  <si>
    <t>太田市立城西小学校</t>
  </si>
  <si>
    <t>太田市立沢野中央小学校</t>
  </si>
  <si>
    <t>太田市立尾島小学校</t>
  </si>
  <si>
    <t>太田市立世良田小学校</t>
  </si>
  <si>
    <t>太田市立木崎小学校</t>
  </si>
  <si>
    <t>太田市立生品小学校</t>
  </si>
  <si>
    <t>太田市立綿打小学校</t>
  </si>
  <si>
    <t>太田市立藪塚本町小学校</t>
  </si>
  <si>
    <t>太田市立藪塚本町南小学校</t>
  </si>
  <si>
    <t>板倉町立東小学校</t>
  </si>
  <si>
    <t>邑楽郡</t>
  </si>
  <si>
    <t>板倉町立西小学校</t>
  </si>
  <si>
    <t>１６校</t>
  </si>
  <si>
    <t>板倉町立南小学校</t>
  </si>
  <si>
    <t>板倉町立北小学校</t>
  </si>
  <si>
    <t>明和町立明和東小学校</t>
  </si>
  <si>
    <t>明和町立明和西小学校</t>
  </si>
  <si>
    <t>千代田町立西小学校</t>
  </si>
  <si>
    <t>大泉町立南小学校</t>
  </si>
  <si>
    <t>大泉町立北小学校</t>
  </si>
  <si>
    <t>大泉町立西小学校</t>
  </si>
  <si>
    <t>大泉町立東小学校</t>
  </si>
  <si>
    <t>邑楽町立中野小学校</t>
  </si>
  <si>
    <t>邑楽町立高島小学校</t>
  </si>
  <si>
    <t>邑楽町立長柄小学校</t>
  </si>
  <si>
    <t>邑楽町立中野東小学校</t>
  </si>
  <si>
    <t>館林市立第一小学校</t>
  </si>
  <si>
    <t>館林市</t>
  </si>
  <si>
    <t>館林市立第二小学校</t>
  </si>
  <si>
    <t>館林市立第三小学校</t>
  </si>
  <si>
    <t>館林市立第四小学校</t>
  </si>
  <si>
    <t>館林市立第五小学校</t>
  </si>
  <si>
    <t>館林市立第六小学校</t>
  </si>
  <si>
    <t>館林市立第七小学校</t>
  </si>
  <si>
    <t>館林市立第八小学校</t>
  </si>
  <si>
    <t>館林市立第九小学校</t>
  </si>
  <si>
    <t>館林市立第十小学校</t>
  </si>
  <si>
    <t>館林市立美園小学校</t>
  </si>
  <si>
    <t>学校名一覧表を見る</t>
  </si>
  <si>
    <t>学校コード</t>
  </si>
  <si>
    <t>学校コードを入力すると
学校名は自動表示される。</t>
  </si>
  <si>
    <t>リストから
選択。</t>
  </si>
  <si>
    <t>備考</t>
  </si>
  <si>
    <t>５年</t>
  </si>
  <si>
    <t>６年</t>
  </si>
  <si>
    <t>半角、左詰。
姓と名の間は
半角で１文字あける。</t>
  </si>
  <si>
    <t>学校コードを
数字で入力。</t>
  </si>
  <si>
    <t>氏名データ</t>
  </si>
  <si>
    <t>②　「ﾖﾐｶﾞﾅ」は、選手氏名のﾖﾐｶﾞﾅを半角ｶﾀｶﾅ・左詰で入力し、姓・名の間は半角１文字分のスペースを空けること。</t>
  </si>
  <si>
    <t>③　「学校名」は、「学校名一覧表」にある「学校コード」を入力すると自動的に表示される。</t>
  </si>
  <si>
    <t>県外の児童は
ここに学校名を
入力する。</t>
  </si>
  <si>
    <t>男</t>
  </si>
  <si>
    <t>女</t>
  </si>
  <si>
    <t>DB</t>
  </si>
  <si>
    <t>ZK</t>
  </si>
  <si>
    <t>MC</t>
  </si>
  <si>
    <t>指導者１</t>
  </si>
  <si>
    <t>DB</t>
  </si>
  <si>
    <t>N1</t>
  </si>
  <si>
    <t>N2</t>
  </si>
  <si>
    <t>SX</t>
  </si>
  <si>
    <t>KC</t>
  </si>
  <si>
    <t>MC</t>
  </si>
  <si>
    <t>ZK</t>
  </si>
  <si>
    <t>S1</t>
  </si>
  <si>
    <t>KC</t>
  </si>
  <si>
    <t>S1</t>
  </si>
  <si>
    <t>桐生市立川内小学校</t>
  </si>
  <si>
    <t>賞状用姓</t>
  </si>
  <si>
    <t>姓</t>
  </si>
  <si>
    <t>名</t>
  </si>
  <si>
    <t>全角、左詰。</t>
  </si>
  <si>
    <t>姓のみ</t>
  </si>
  <si>
    <t>姓名</t>
  </si>
  <si>
    <t>賞状用氏名</t>
  </si>
  <si>
    <t>８校</t>
  </si>
  <si>
    <t>５８校</t>
  </si>
  <si>
    <r>
      <t>種別（クラブ対抗・学校対抗）　</t>
    </r>
    <r>
      <rPr>
        <sz val="9"/>
        <rFont val="ＭＳ Ｐゴシック"/>
        <family val="3"/>
      </rPr>
      <t>※リストから選択</t>
    </r>
  </si>
  <si>
    <t>男子
№１</t>
  </si>
  <si>
    <t>男子
№２</t>
  </si>
  <si>
    <t>男子
№４</t>
  </si>
  <si>
    <t>男子
№３</t>
  </si>
  <si>
    <t>男子
№５</t>
  </si>
  <si>
    <t>クラブ対抗</t>
  </si>
  <si>
    <t>学校対抗</t>
  </si>
  <si>
    <t>チーム登録シート</t>
  </si>
  <si>
    <t>男子
№６</t>
  </si>
  <si>
    <t>男子
№７</t>
  </si>
  <si>
    <t>女子
№１</t>
  </si>
  <si>
    <t>女子
№２</t>
  </si>
  <si>
    <t>女子
№３</t>
  </si>
  <si>
    <t>女子
№４</t>
  </si>
  <si>
    <t>女子
№５</t>
  </si>
  <si>
    <t>女子
№６</t>
  </si>
  <si>
    <t>女子
№７</t>
  </si>
  <si>
    <t>前橋市立時沢小学校</t>
  </si>
  <si>
    <t>前橋市立石井小学校</t>
  </si>
  <si>
    <t>高崎市立新町第二小学校</t>
  </si>
  <si>
    <t>１２校</t>
  </si>
  <si>
    <t>クリック→チーム登録シートへ</t>
  </si>
  <si>
    <t>④　「種別」は、▼を押して表示されるリストから選択する。</t>
  </si>
  <si>
    <t>②　本大会に出場登録する全選手のデータを「選手登録シート」に入力する。</t>
  </si>
  <si>
    <t>③　「チーム登録シート」にチームデータを入力する。</t>
  </si>
  <si>
    <t>０１</t>
  </si>
  <si>
    <t>０２</t>
  </si>
  <si>
    <t>０４</t>
  </si>
  <si>
    <t>０５</t>
  </si>
  <si>
    <t>０６</t>
  </si>
  <si>
    <t>０７</t>
  </si>
  <si>
    <t>０８</t>
  </si>
  <si>
    <t>１０</t>
  </si>
  <si>
    <t>１１</t>
  </si>
  <si>
    <t>１４</t>
  </si>
  <si>
    <t>１５</t>
  </si>
  <si>
    <t>１６</t>
  </si>
  <si>
    <t>１７</t>
  </si>
  <si>
    <t>昭和村立東小学校</t>
  </si>
  <si>
    <t>昭和村立南小学校</t>
  </si>
  <si>
    <t>昭和村立大河原小学校</t>
  </si>
  <si>
    <t>高崎市立倉渕小学校</t>
  </si>
  <si>
    <t>高崎市立吉井小学校</t>
  </si>
  <si>
    <t>高崎市立吉井西小学校</t>
  </si>
  <si>
    <t>高崎市立多胡小学校</t>
  </si>
  <si>
    <t>富岡市立西小学校</t>
  </si>
  <si>
    <t>藤岡市立小野小学校</t>
  </si>
  <si>
    <t>学校法人太田国際学園
ぐんま国際アカデミー</t>
  </si>
  <si>
    <t>片品村立片品小学校</t>
  </si>
  <si>
    <t>メールの宛先</t>
  </si>
  <si>
    <t>⑤　いずれのシートも、コピー・貼り付けは可能ですが、切り取り・挿入・削除・書式変更の操作はデータを破損する恐れがありますのでおやめください。</t>
  </si>
  <si>
    <t>※チーム記録は、上位４名の1,000ｍタイムトライアル合計タイムを入力する。（１／１０秒以下は切り捨て）
※選手登録シートの選手№を入力すると、選手氏名、所属学校名は自動的に表示される。
※女子チーム登録は男子チーム登録欄の下。</t>
  </si>
  <si>
    <t>補員２</t>
  </si>
  <si>
    <t>補員１</t>
  </si>
  <si>
    <t>男子
№１０</t>
  </si>
  <si>
    <t>男子
№９</t>
  </si>
  <si>
    <t>男子
№８</t>
  </si>
  <si>
    <t>クラブ対抗　男子</t>
  </si>
  <si>
    <t>クラブ対抗　女子</t>
  </si>
  <si>
    <t>学校対抗　男子</t>
  </si>
  <si>
    <t>学校対抗　女子</t>
  </si>
  <si>
    <t>中之条町立中之条小学校</t>
  </si>
  <si>
    <t>１５校</t>
  </si>
  <si>
    <t>女子
№１０</t>
  </si>
  <si>
    <t>女子
№９</t>
  </si>
  <si>
    <t>女子
№８</t>
  </si>
  <si>
    <t>指導者</t>
  </si>
  <si>
    <t>第５区</t>
  </si>
  <si>
    <t>第６区</t>
  </si>
  <si>
    <t>①　このシートの下の申し込み団体情報欄に必要事項を入力する。</t>
  </si>
  <si>
    <t>　※クラブとして出場するチームは、必ず、審判員を１名出し、下欄に氏名を記入してください。</t>
  </si>
  <si>
    <t>審判員氏名（クラブチームのみ１名記入）</t>
  </si>
  <si>
    <t>①　「氏名」は選手の姓・名をそれぞれ全角・左詰で入力すること。</t>
  </si>
  <si>
    <t>g-m.junior-rikujou@y2.dion.ne.jp</t>
  </si>
  <si>
    <t>２０１６年</t>
  </si>
  <si>
    <r>
      <t>電話番号</t>
    </r>
    <r>
      <rPr>
        <sz val="9"/>
        <rFont val="ＭＳ Ｐゴシック"/>
        <family val="3"/>
      </rPr>
      <t>（11月20日のプログラム編成時に連絡が取れる番号）</t>
    </r>
  </si>
  <si>
    <t>受付期間は１１月７日（月）から
１１月１７日（木）２４時までとする。</t>
  </si>
  <si>
    <t>MCコード</t>
  </si>
  <si>
    <t>略称</t>
  </si>
  <si>
    <t>ﾖﾐｶﾞﾅ</t>
  </si>
  <si>
    <t>前･桃井</t>
  </si>
  <si>
    <t>ﾏｴﾊﾞｼ.ﾓﾓﾉｲ</t>
  </si>
  <si>
    <t>前･中川</t>
  </si>
  <si>
    <t>ﾏｴﾊﾞｼ.ﾅｶｶﾞﾜ</t>
  </si>
  <si>
    <t>前･敷島</t>
  </si>
  <si>
    <t>ﾏｴﾊﾞｼ.ｼｷｼﾏ</t>
  </si>
  <si>
    <t>前･城南</t>
  </si>
  <si>
    <t>ﾏｴﾊﾞｼ.ｼﾞｮｳﾅﾝ</t>
  </si>
  <si>
    <t>前･城東</t>
  </si>
  <si>
    <t>ﾏｴﾊﾞｼ.ｼﾞｮｳﾄｳ</t>
  </si>
  <si>
    <t>前･若宮</t>
  </si>
  <si>
    <t>ﾏｴﾊﾞｼ.ﾜｶﾐﾔ</t>
  </si>
  <si>
    <t>前･天川</t>
  </si>
  <si>
    <t>ﾏｴﾊﾞｼ.ｱﾏｶﾞﾜ</t>
  </si>
  <si>
    <t>前･岩神</t>
  </si>
  <si>
    <t>ﾏｴﾊﾞｼ.ｲﾜｶﾞﾐ</t>
  </si>
  <si>
    <t>前･広瀬</t>
  </si>
  <si>
    <t>ﾏｴﾊﾞｼ.ﾋﾛｾ</t>
  </si>
  <si>
    <t>前･山王</t>
  </si>
  <si>
    <t>ﾏｴﾊﾞｼ.ｻﾝﾉｳ</t>
  </si>
  <si>
    <t>前･朝倉</t>
  </si>
  <si>
    <t>ﾏｴﾊﾞｼ.ｱｻｸﾗ</t>
  </si>
  <si>
    <t>前･天神</t>
  </si>
  <si>
    <t>ﾏｴﾊﾞｼ.ﾃﾝｼﾞﾝ</t>
  </si>
  <si>
    <t>前･上川淵</t>
  </si>
  <si>
    <t>ﾏｴﾊﾞｼ.ｶﾐｶﾜﾌﾁ</t>
  </si>
  <si>
    <t>前･下川淵</t>
  </si>
  <si>
    <t>ﾏｴﾊﾞｼ.ｼﾓｶﾜﾌﾁ</t>
  </si>
  <si>
    <t>前･桂萱</t>
  </si>
  <si>
    <t>ﾏｴﾊﾞｼ.ｶｲｶﾞﾔ</t>
  </si>
  <si>
    <t>前･桃木</t>
  </si>
  <si>
    <t>ﾏｴﾊﾞｼ.ﾓﾓﾉｷ</t>
  </si>
  <si>
    <t>前･桂萱東</t>
  </si>
  <si>
    <t>ﾏｴﾊﾞｼ.ｶｲｶﾞﾔﾋｶﾞｼ</t>
  </si>
  <si>
    <t>前･桃瀬</t>
  </si>
  <si>
    <t>ﾏｴﾊﾞｼ.ﾓﾓﾉｾ</t>
  </si>
  <si>
    <t>前･芳賀</t>
  </si>
  <si>
    <t>ﾏｴﾊﾞｼ.ﾊｶﾞ</t>
  </si>
  <si>
    <t>前･総社</t>
  </si>
  <si>
    <t>ﾏｴﾊﾞｼ.ｿｳｼﾞｬ</t>
  </si>
  <si>
    <t>前･勝山</t>
  </si>
  <si>
    <t>ﾏｴﾊﾞｼ.ｶﾂﾔﾏ</t>
  </si>
  <si>
    <t>前･元総社</t>
  </si>
  <si>
    <t>ﾏｴﾊﾞｼ.ﾓﾄｿｳｼﾞｬ</t>
  </si>
  <si>
    <t>前･元総社南</t>
  </si>
  <si>
    <t>ﾏｴﾊﾞｼﾓﾄｿｳｼﾞｬﾐﾅﾐ</t>
  </si>
  <si>
    <t>前･元総社北</t>
  </si>
  <si>
    <t>ﾏｴﾊﾞｼ.ﾓﾄｿｳｼﾞｬｷﾀ</t>
  </si>
  <si>
    <t>前･東</t>
  </si>
  <si>
    <t>ﾏｴﾊﾞｼ.ｱｽﾞﾏ</t>
  </si>
  <si>
    <t>前･大利根</t>
  </si>
  <si>
    <t>ﾏｴﾊﾞｼ.ｵｵﾄﾈ</t>
  </si>
  <si>
    <t>前･新田</t>
  </si>
  <si>
    <t>ﾏｴﾊﾞｼ.ｼﾝﾃﾞﾝ</t>
  </si>
  <si>
    <t>前･細井</t>
  </si>
  <si>
    <t>ﾏｴﾊﾞｼ.ﾎｿｲ</t>
  </si>
  <si>
    <t>前･桃川</t>
  </si>
  <si>
    <t>ﾏｴﾊﾞｼ.ﾓﾓｶﾜ</t>
  </si>
  <si>
    <t>前･荒牧</t>
  </si>
  <si>
    <t>ﾏｴﾊﾞｼ.ｱﾗﾏｷ</t>
  </si>
  <si>
    <t>前･清里</t>
  </si>
  <si>
    <t>ﾏｴﾊﾞｼ.ｷﾖｻﾄ</t>
  </si>
  <si>
    <t>前･永明</t>
  </si>
  <si>
    <t>ﾏｴﾊﾞｼ.ｴｲﾒｲ</t>
  </si>
  <si>
    <t>前･駒形</t>
  </si>
  <si>
    <t>ﾏｴﾊﾞｼ.ｺﾏｶﾞﾀ</t>
  </si>
  <si>
    <t>前･荒子</t>
  </si>
  <si>
    <t>ﾏｴﾊﾞｼ.ｱﾗｺ</t>
  </si>
  <si>
    <t>前･大室</t>
  </si>
  <si>
    <t>ﾏｴﾊﾞｼ.ｵｵﾑﾛ</t>
  </si>
  <si>
    <t>前･二之宮</t>
  </si>
  <si>
    <t>ﾏｴﾊﾞｼ.ﾆﾉﾐﾔ</t>
  </si>
  <si>
    <t>前･笂井</t>
  </si>
  <si>
    <t>ﾏｴﾊﾞｼ.ｳﾂﾎﾞｲ</t>
  </si>
  <si>
    <t>前･大胡</t>
  </si>
  <si>
    <t>ﾏｴﾊﾞｼ.ｵｵｺﾞ</t>
  </si>
  <si>
    <t>前･滝窪</t>
  </si>
  <si>
    <t>ﾏｴﾊﾞｼ.ﾀｷｸﾎﾞ</t>
  </si>
  <si>
    <t>前･大胡東</t>
  </si>
  <si>
    <t>ﾏｴﾊﾞｼ.ｵｵｺﾞﾋｶﾞｼ</t>
  </si>
  <si>
    <t>前･宮城</t>
  </si>
  <si>
    <t>ﾏｴﾊﾞｼ.ﾐﾔｷﾞ</t>
  </si>
  <si>
    <t>前･粕川</t>
  </si>
  <si>
    <t>ﾏｴﾊﾞｼ.ｶｽｶﾜ</t>
  </si>
  <si>
    <t>前･月田</t>
  </si>
  <si>
    <t>ﾏｴﾊﾞｼ.ﾂｷﾀﾞ</t>
  </si>
  <si>
    <t>前･原</t>
  </si>
  <si>
    <t>ﾏｴﾊﾞｼ.ﾊﾗ</t>
  </si>
  <si>
    <t>前･時沢</t>
  </si>
  <si>
    <t>ﾏｴﾊﾞｼ.ﾄｷｻﾞﾜ</t>
  </si>
  <si>
    <t>前･石井</t>
  </si>
  <si>
    <t>ﾏｴﾊﾞｼ.ｲｼｲ</t>
  </si>
  <si>
    <t>前･白川</t>
  </si>
  <si>
    <t>ﾏｴﾊﾞｼ.ｼﾗｶﾜ</t>
  </si>
  <si>
    <t>MCコード</t>
  </si>
  <si>
    <t>伊･北</t>
  </si>
  <si>
    <t>ｲｾｻｷ.ｷﾀ</t>
  </si>
  <si>
    <t>伊･南</t>
  </si>
  <si>
    <t>ｲｾｻｷ.ﾐﾅﾐ</t>
  </si>
  <si>
    <t>２３校</t>
  </si>
  <si>
    <t>伊･殖蓮</t>
  </si>
  <si>
    <t>ｲｾｻｷ.ｳｴﾊｽ</t>
  </si>
  <si>
    <t>伊･茂呂</t>
  </si>
  <si>
    <t>ｲｾｻｷ.ﾓﾛ</t>
  </si>
  <si>
    <t>伊･三郷</t>
  </si>
  <si>
    <t>ｲｾｻｷ.ﾐｻﾄ</t>
  </si>
  <si>
    <t>伊･宮郷</t>
  </si>
  <si>
    <t>ｲｾｻｷ.ﾐﾔｺﾞｳ</t>
  </si>
  <si>
    <t>伊･名和</t>
  </si>
  <si>
    <t>ｲｾｻｷ.ﾅﾜ</t>
  </si>
  <si>
    <t>伊･豊受</t>
  </si>
  <si>
    <t>ｲｾｻｷ.ﾄﾖｳｹ</t>
  </si>
  <si>
    <t>伊･北第二</t>
  </si>
  <si>
    <t>ｲｾｻｷ.ｷﾀﾀﾞｲﾆ</t>
  </si>
  <si>
    <t>伊･殖蓮第二</t>
  </si>
  <si>
    <t>ｲｾｻｷ.ｳｴﾊｽﾀﾞｲﾆ</t>
  </si>
  <si>
    <t>伊･広瀬</t>
  </si>
  <si>
    <t>ｲｾｻｷ.ﾋﾛｾ</t>
  </si>
  <si>
    <t>伊･坂東</t>
  </si>
  <si>
    <t>ｲｾｻｷ.ﾊﾞﾝﾄﾞｳ</t>
  </si>
  <si>
    <t>伊･宮郷第二</t>
  </si>
  <si>
    <t>ｲｾｻｷ.ﾐﾔｺﾞｳﾀﾞｲﾆ</t>
  </si>
  <si>
    <t>伊･赤堀</t>
  </si>
  <si>
    <t>ｲｾｻｷ.ｱｶﾎﾞﾘ</t>
  </si>
  <si>
    <t>伊･赤堀南</t>
  </si>
  <si>
    <t>ｲｾｻｷ.ｱｶﾎﾞﾘﾐﾅﾐ</t>
  </si>
  <si>
    <t>伊･赤堀東</t>
  </si>
  <si>
    <t>ｲｾｻｷ.ｱｶﾎﾞﾘﾋｶﾞｼ</t>
  </si>
  <si>
    <t>伊･あずま</t>
  </si>
  <si>
    <t>ｲｾｻｷ.ｱｽﾞﾏ</t>
  </si>
  <si>
    <t>伊･あずま南</t>
  </si>
  <si>
    <t>ｲｾｻｷ.ｱｽﾞﾏﾐﾅﾐ</t>
  </si>
  <si>
    <t>伊･あずま北</t>
  </si>
  <si>
    <t>ｲｾｻｷ.ｱｽﾞﾏｷﾀ</t>
  </si>
  <si>
    <t>伊･境</t>
  </si>
  <si>
    <t>ｲｾｻｷ.ｻｶｲ</t>
  </si>
  <si>
    <t>伊･境采女</t>
  </si>
  <si>
    <t>ｲｾｻｷ.ｻｶｲｳﾈﾒ</t>
  </si>
  <si>
    <t>伊･境剛志</t>
  </si>
  <si>
    <t>ｲｾｻｷ.ｻｶｲｺﾞｳｼ</t>
  </si>
  <si>
    <t>伊･境東</t>
  </si>
  <si>
    <t>ｲｾｻｷ.ｻｶｲﾋｶﾞｼ</t>
  </si>
  <si>
    <t>０３</t>
  </si>
  <si>
    <t>佐･玉村</t>
  </si>
  <si>
    <t>ｻﾜ.ﾀﾏﾑﾗ</t>
  </si>
  <si>
    <t>佐･玉村上陽</t>
  </si>
  <si>
    <t>ｻﾜ.ﾀﾏﾑﾗｼﾞｮｳﾖｳ</t>
  </si>
  <si>
    <t>佐･玉村芝根</t>
  </si>
  <si>
    <t>ｻﾜ.ﾀﾏﾑﾗｼﾊﾞﾈ</t>
  </si>
  <si>
    <t>佐･玉村中央</t>
  </si>
  <si>
    <t>ｻﾜ.ﾀﾏﾑﾗﾁｭｳｵｳ</t>
  </si>
  <si>
    <t>佐･玉村南</t>
  </si>
  <si>
    <t>ｻﾜ.ﾀﾏﾑﾗﾐﾅﾐ</t>
  </si>
  <si>
    <t>北･榛東北</t>
  </si>
  <si>
    <t>ｷﾀｸﾞﾝﾏ.ｼﾝﾄｳｷﾀ</t>
  </si>
  <si>
    <t>北･榛東南</t>
  </si>
  <si>
    <t>ｷﾀｸﾞﾝﾏ.ｼﾝﾄｳﾐﾅﾐ</t>
  </si>
  <si>
    <t>吉岡町立駒寄小学校</t>
  </si>
  <si>
    <t>北･吉岡駒寄</t>
  </si>
  <si>
    <t>ｷﾀｸﾞﾝﾏ.ﾖｼｵｶｺﾏﾖｾ</t>
  </si>
  <si>
    <t>吉岡町立明治小学校</t>
  </si>
  <si>
    <t>北･吉岡明治</t>
  </si>
  <si>
    <t>ｷﾀｸﾞﾝﾏ.ﾖｼｵｶﾒｲｼﾞ</t>
  </si>
  <si>
    <t>渋･渋川北</t>
  </si>
  <si>
    <t>ｼﾌﾞｶﾜ.ｼﾌﾞｶﾜｷﾀ</t>
  </si>
  <si>
    <t>渋･渋川南</t>
  </si>
  <si>
    <t>ｼﾌﾞｶﾜ.ｼﾌﾞｶﾜﾐﾅﾐ</t>
  </si>
  <si>
    <t>渋･金島</t>
  </si>
  <si>
    <t>ｼﾌﾞｶﾜ.ｶﾅｼﾏ</t>
  </si>
  <si>
    <t>渋･古巻</t>
  </si>
  <si>
    <t>ｼﾌﾞｶﾜ.ﾌﾙﾏｷ</t>
  </si>
  <si>
    <t>渋･豊秋</t>
  </si>
  <si>
    <t>ｼﾌﾞｶﾜ.ﾄﾖｱｷ</t>
  </si>
  <si>
    <t>渋･渋川西</t>
  </si>
  <si>
    <t>ｼﾌﾞｶﾜ.ｼﾌﾞｶﾜﾆｼ</t>
  </si>
  <si>
    <t>渋･伊香保</t>
  </si>
  <si>
    <t>ｼﾌﾞｶﾜ.ｲｶﾎ</t>
  </si>
  <si>
    <t>渋･小野上</t>
  </si>
  <si>
    <t>ｼﾌﾞｶﾜ.ｵﾉｶﾞﾐ</t>
  </si>
  <si>
    <t>渋･中郷</t>
  </si>
  <si>
    <t>ｼﾌﾞｶﾜ.ﾅｶｺﾞｳ</t>
  </si>
  <si>
    <t>渋･長尾</t>
  </si>
  <si>
    <t>ｼﾌﾞｶﾜ.ﾅｶﾞｵ</t>
  </si>
  <si>
    <t>渋･三原田</t>
  </si>
  <si>
    <t>ｼﾌﾞｶﾜ.ﾐﾊﾗﾀﾞ</t>
  </si>
  <si>
    <t>渋･刀川</t>
  </si>
  <si>
    <t>ｼﾌﾞｶﾜ.ﾄｳｾﾝ</t>
  </si>
  <si>
    <t>渋･津久田</t>
  </si>
  <si>
    <t>ｼﾌﾞｶﾜ.ﾂｸﾀﾞ</t>
  </si>
  <si>
    <t>渋･南雲</t>
  </si>
  <si>
    <t>ｼﾌﾞｶﾜ.ﾅｸﾞﾓ</t>
  </si>
  <si>
    <t>渋･橘</t>
  </si>
  <si>
    <t>ｼﾌﾞｶﾜ.ﾀﾁﾊﾞﾅ</t>
  </si>
  <si>
    <t>渋･橘北</t>
  </si>
  <si>
    <t>ｼﾌﾞｶﾜ.ﾀﾁﾊﾞﾅｷﾀ</t>
  </si>
  <si>
    <t>利･片品</t>
  </si>
  <si>
    <t>ﾄﾈ.ｶﾀｼﾅ</t>
  </si>
  <si>
    <t>利･川場</t>
  </si>
  <si>
    <t>ﾄﾈ.ｶﾜﾊﾞ</t>
  </si>
  <si>
    <t>利･昭和東</t>
  </si>
  <si>
    <t>ﾄﾈ.ｼｮｳﾜﾋｶﾞｼ</t>
  </si>
  <si>
    <t>利･昭和南</t>
  </si>
  <si>
    <t>ﾄﾈ.ｼｮｳﾜﾐﾅﾐ</t>
  </si>
  <si>
    <t>利･大河原</t>
  </si>
  <si>
    <t>ﾄﾈ.ｵｵｶﾜﾗ</t>
  </si>
  <si>
    <t>利･古馬牧</t>
  </si>
  <si>
    <t>ﾄﾈ.ｺﾒﾏｷ</t>
  </si>
  <si>
    <t>利･桃野</t>
  </si>
  <si>
    <t>ﾄﾈ.ﾓﾓﾉ</t>
  </si>
  <si>
    <t>利･月夜野北</t>
  </si>
  <si>
    <t>ﾄﾈ.ﾂｷﾖﾉｷﾀ</t>
  </si>
  <si>
    <t>利･水上</t>
  </si>
  <si>
    <t>ﾄﾈ.ﾐﾅｶﾐ</t>
  </si>
  <si>
    <t>利･藤原</t>
  </si>
  <si>
    <t>ﾄﾈ.ﾌｼﾞﾜﾗ</t>
  </si>
  <si>
    <t>利･新治</t>
  </si>
  <si>
    <t>ﾄﾈ.ﾆｲﾊﾙ</t>
  </si>
  <si>
    <t>沼田市立沼田小学校</t>
  </si>
  <si>
    <t>沼･沼田</t>
  </si>
  <si>
    <t>ﾇﾏﾀ.ﾇﾏﾀ</t>
  </si>
  <si>
    <t>沼･沼田東</t>
  </si>
  <si>
    <t>ﾇﾏﾀ.ﾇﾏﾀﾋｶﾞｼ</t>
  </si>
  <si>
    <t>沼･沼田北</t>
  </si>
  <si>
    <t>ﾇﾏﾀ.ﾇﾏﾀｷﾀ</t>
  </si>
  <si>
    <t>沼･升形</t>
  </si>
  <si>
    <t>ﾇﾏﾀ.ﾏｽｶﾞﾀ</t>
  </si>
  <si>
    <t>沼･利南東</t>
  </si>
  <si>
    <t>ﾇﾏﾀ.ﾄﾅﾐﾋｶﾞｼ</t>
  </si>
  <si>
    <t>沼･池田</t>
  </si>
  <si>
    <t>ﾇﾏﾀ.ｲｹﾀﾞ</t>
  </si>
  <si>
    <t>沼･薄根</t>
  </si>
  <si>
    <t>ﾇﾏﾀ.ｳｽﾈ</t>
  </si>
  <si>
    <t>沼･川田</t>
  </si>
  <si>
    <t>ﾇﾏﾀ.ｶﾜﾀﾞ</t>
  </si>
  <si>
    <t>沼･白沢</t>
  </si>
  <si>
    <t>ﾇﾏﾀ.ｼﾗｻﾜ</t>
  </si>
  <si>
    <t>沼田市立利根小学校</t>
  </si>
  <si>
    <t>沼･利根</t>
  </si>
  <si>
    <t>ﾇﾏﾀ.ﾄﾈ</t>
  </si>
  <si>
    <t>沼･多那</t>
  </si>
  <si>
    <t>ﾇﾏﾀ.ﾀﾅ</t>
  </si>
  <si>
    <t>吾･中之条</t>
  </si>
  <si>
    <t>ｱｶﾞﾂﾏ.ﾅｶﾉｼﾞｮｳ</t>
  </si>
  <si>
    <t>中之条町立六合小学校</t>
  </si>
  <si>
    <t>吾･六合</t>
  </si>
  <si>
    <t>ｱｶﾞﾂﾏ.ｸﾆ</t>
  </si>
  <si>
    <t>吾･長野原中央</t>
  </si>
  <si>
    <t>ｱｶﾞﾂﾏ.ﾅｶﾞﾉﾊﾗﾁｭｳｵｳ</t>
  </si>
  <si>
    <t>吾･長野原第一</t>
  </si>
  <si>
    <t>ｱｶﾞﾂﾏ.ﾅｶﾞﾉﾊﾗﾀﾞｲｲﾁ</t>
  </si>
  <si>
    <t>吾･応桑</t>
  </si>
  <si>
    <t>ｱｶﾞﾂﾏ.ｵｳｸﾜ</t>
  </si>
  <si>
    <t>吾･北軽井沢</t>
  </si>
  <si>
    <t>ｱｶﾞﾂﾏ.ｷﾀｶﾙｲｻﾞﾜ</t>
  </si>
  <si>
    <t>嬬恋村立西部小学校</t>
  </si>
  <si>
    <t>吾･西部</t>
  </si>
  <si>
    <t>ｱｶﾞﾂﾏ.ｾｲﾌﾞ</t>
  </si>
  <si>
    <t>嬬恋村立東部小学校</t>
  </si>
  <si>
    <t>吾･東部</t>
  </si>
  <si>
    <t>ｱｶﾞﾂﾏ.ﾄｳﾌﾞ</t>
  </si>
  <si>
    <t>吾･草津</t>
  </si>
  <si>
    <t>ｱｶﾞﾂﾏ.ｸｻﾂ</t>
  </si>
  <si>
    <t>吾･高山</t>
  </si>
  <si>
    <t>ｱｶﾞﾂﾏ.ﾀｶﾔﾏ</t>
  </si>
  <si>
    <t>吾･東</t>
  </si>
  <si>
    <t>ｱｶﾞﾂﾏ.ｱｽﾞﾏ</t>
  </si>
  <si>
    <t>吾･太田</t>
  </si>
  <si>
    <t>ｱｶﾞﾂﾏ.ｵｵﾀ</t>
  </si>
  <si>
    <t>吾･原町</t>
  </si>
  <si>
    <t>ｱｶﾞﾂﾏ.ﾊﾗﾏﾁ</t>
  </si>
  <si>
    <t>吾･岩島</t>
  </si>
  <si>
    <t>ｱｶﾞﾂﾏ.ｲﾜｼﾏ</t>
  </si>
  <si>
    <t>吾･坂上</t>
  </si>
  <si>
    <t>ｱｶﾞﾂﾏ.ｻｶｳｴ</t>
  </si>
  <si>
    <t>０９</t>
  </si>
  <si>
    <t>高･中央</t>
  </si>
  <si>
    <t>ﾀｶｻｷ.ﾁｭｳｵｳ</t>
  </si>
  <si>
    <t>高･北</t>
  </si>
  <si>
    <t>ﾀｶｻｷ.ｷﾀ</t>
  </si>
  <si>
    <t>高･南</t>
  </si>
  <si>
    <t>ﾀｶｻｷ.ﾐﾅﾐ</t>
  </si>
  <si>
    <t>高･東</t>
  </si>
  <si>
    <t>ﾀｶｻｷ.ﾋｶﾞｼ</t>
  </si>
  <si>
    <t>高･西</t>
  </si>
  <si>
    <t>ﾀｶｻｷ.ﾆｼ</t>
  </si>
  <si>
    <t>高･塚沢</t>
  </si>
  <si>
    <t>ﾀｶｻｷ.ﾂｶｻﾜ</t>
  </si>
  <si>
    <t>高･片岡</t>
  </si>
  <si>
    <t>ﾀｶｻｷ.ｶﾀｵｶ</t>
  </si>
  <si>
    <t>高崎市立寺尾小学校</t>
  </si>
  <si>
    <t>高･寺尾</t>
  </si>
  <si>
    <t>ﾀｶｻｷ.ﾃﾗｵ</t>
  </si>
  <si>
    <t>高･佐野</t>
  </si>
  <si>
    <t>ﾀｶｻｷ.ｻﾉ</t>
  </si>
  <si>
    <t>高･六郷</t>
  </si>
  <si>
    <t>ﾀｶｻｷ.ﾛｸｺﾞｳ</t>
  </si>
  <si>
    <t>高･城南</t>
  </si>
  <si>
    <t>ﾀｶｻｷ.ｼﾞｮｳﾅﾝ</t>
  </si>
  <si>
    <t>高･城東</t>
  </si>
  <si>
    <t>ﾀｶｻｷ.ｼﾞｮｳﾄｳ</t>
  </si>
  <si>
    <t>高･新高尾</t>
  </si>
  <si>
    <t>ﾀｶｻｷ.ｼﾝﾀｶｵ</t>
  </si>
  <si>
    <t>高･中川</t>
  </si>
  <si>
    <t>ﾀｶｻｷ.ﾅｶｶﾞﾜ</t>
  </si>
  <si>
    <t>高･八幡</t>
  </si>
  <si>
    <t>ﾀｶｻｷ.ﾔﾜﾀ</t>
  </si>
  <si>
    <t>高･豊岡</t>
  </si>
  <si>
    <t>ﾀｶｻｷ.ﾄﾖｵｶ</t>
  </si>
  <si>
    <t>高･長野</t>
  </si>
  <si>
    <t>ﾀｶｻｷ.ﾅｶﾞﾉ</t>
  </si>
  <si>
    <t>高･大類</t>
  </si>
  <si>
    <t>ﾀｶｻｷ.ｵｵﾙｲ</t>
  </si>
  <si>
    <t>高･南八幡</t>
  </si>
  <si>
    <t>ﾀｶｻｷ.ﾐﾅﾐﾔﾜﾀ</t>
  </si>
  <si>
    <t>高･倉賀野</t>
  </si>
  <si>
    <t>ﾀｶｻｷ.ｸﾗｶﾞﾉ</t>
  </si>
  <si>
    <t>高･岩鼻</t>
  </si>
  <si>
    <t>ﾀｶｻｷ.ｲﾜﾊﾅ</t>
  </si>
  <si>
    <t>高･京ヶ島</t>
  </si>
  <si>
    <t>ﾀｶｻｷ.ｷｮｳｶﾞｼﾏ</t>
  </si>
  <si>
    <t>高･滝川</t>
  </si>
  <si>
    <t>ﾀｶｻｷ.ﾀｷｶﾞﾜ</t>
  </si>
  <si>
    <t>高･東部</t>
  </si>
  <si>
    <t>ﾀｶｻｷ.ﾄｳﾌﾞ</t>
  </si>
  <si>
    <t>高･中居</t>
  </si>
  <si>
    <t>ﾀｶｻｷ.ﾅｶｲ</t>
  </si>
  <si>
    <t>高･北部</t>
  </si>
  <si>
    <t>ﾀｶｻｷ.ﾎｸﾌﾞ</t>
  </si>
  <si>
    <t>高･西部</t>
  </si>
  <si>
    <t>ﾀｶｻｷ.ｾｲﾌﾞ</t>
  </si>
  <si>
    <t>高･乗附</t>
  </si>
  <si>
    <t>ﾀｶｻｷ.ﾉﾂｹ</t>
  </si>
  <si>
    <t>高･浜尻</t>
  </si>
  <si>
    <t>ﾀｶｻｷ.ﾊﾏｼﾞﾘ</t>
  </si>
  <si>
    <t>高･矢中</t>
  </si>
  <si>
    <t>ﾀｶｻｷ.ﾔﾅｶ</t>
  </si>
  <si>
    <t>高･城山</t>
  </si>
  <si>
    <t>ﾀｶｻｷ.ｼﾛﾔﾏ</t>
  </si>
  <si>
    <t>高･鼻高</t>
  </si>
  <si>
    <t>ﾀｶｻｷ.ﾊﾅﾀﾞｶ</t>
  </si>
  <si>
    <t>高･倉渕</t>
  </si>
  <si>
    <t>ﾀｶｻｷ.ｸﾗﾌﾞﾁ</t>
  </si>
  <si>
    <t>高･箕輪</t>
  </si>
  <si>
    <t>ﾀｶｻｷ.ﾐﾉﾜ</t>
  </si>
  <si>
    <t>高･車郷</t>
  </si>
  <si>
    <t>ﾀｶｻｷ.ｸﾙﾏｻﾄ</t>
  </si>
  <si>
    <t>高･箕郷東</t>
  </si>
  <si>
    <t>ﾀｶｻｷ.ﾐｻﾄﾋｶﾞｼ</t>
  </si>
  <si>
    <t>高･金古</t>
  </si>
  <si>
    <t>ﾀｶｻｷ.ｶﾈｺ</t>
  </si>
  <si>
    <t>高･国府</t>
  </si>
  <si>
    <t>ﾀｶｻｷ.ｺｸﾌ</t>
  </si>
  <si>
    <t>高･堤ヶ岡</t>
  </si>
  <si>
    <t>ﾀｶｻｷ.ﾂﾂﾐｶﾞｵｶ</t>
  </si>
  <si>
    <t>高･上郊</t>
  </si>
  <si>
    <t>ﾀｶｻｷ.ｶﾐｻﾄ</t>
  </si>
  <si>
    <t>高･金古南</t>
  </si>
  <si>
    <t>ﾀｶｻｷ.ｶﾈｺﾐﾅﾐ</t>
  </si>
  <si>
    <t>高･桜山</t>
  </si>
  <si>
    <t>ﾀｶｻｷ.ｻｸﾗﾔﾏ</t>
  </si>
  <si>
    <t>高･新町第一</t>
  </si>
  <si>
    <t>ﾀｶｻｷ.ｼﾝﾏﾁﾀﾞｲｲﾁ</t>
  </si>
  <si>
    <t>高･新町第二</t>
  </si>
  <si>
    <t>ﾀｶｻｷ.ｼﾝﾏﾁﾀﾞｲﾆ</t>
  </si>
  <si>
    <t>高･下室田</t>
  </si>
  <si>
    <t>ﾀｶｻｷ.ｼﾓﾑﾛﾀ</t>
  </si>
  <si>
    <t>高･中室田</t>
  </si>
  <si>
    <t>ﾀｶｻｷ.ﾅｶﾑﾛﾀ</t>
  </si>
  <si>
    <t>高･上室田</t>
  </si>
  <si>
    <t>ﾀｶｻｷ.ｶﾐﾑﾛﾀ</t>
  </si>
  <si>
    <t>高･里見</t>
  </si>
  <si>
    <t>ﾀｶｻｷ.ｻﾄﾐ</t>
  </si>
  <si>
    <t>高･久留馬</t>
  </si>
  <si>
    <t>ﾀｶｻｷ.ｸﾙﾏ</t>
  </si>
  <si>
    <t>高･下里見</t>
  </si>
  <si>
    <t>ﾀｶｻｷ.ｼﾓｻﾄﾐ</t>
  </si>
  <si>
    <t>高･宮沢</t>
  </si>
  <si>
    <t>ﾀｶｻｷ.ﾐﾔｻﾞﾜ</t>
  </si>
  <si>
    <t>高･吉井</t>
  </si>
  <si>
    <t>ﾀｶｻｷ.ﾖｼｲ</t>
  </si>
  <si>
    <t>高･吉井西</t>
  </si>
  <si>
    <t>ﾀｶｻｷ.ﾖｼｲﾆｼ</t>
  </si>
  <si>
    <t>高･多胡</t>
  </si>
  <si>
    <t>ﾀｶｻｷ.ﾀｺﾞ</t>
  </si>
  <si>
    <t>高･入野</t>
  </si>
  <si>
    <t>ﾀｶｻｷ.ｲﾘﾉ</t>
  </si>
  <si>
    <t>高･馬庭</t>
  </si>
  <si>
    <t>ﾀｶｻｷ.ﾏﾆﾜ</t>
  </si>
  <si>
    <t>高･南陽台</t>
  </si>
  <si>
    <t>ﾀｶｻｷ.ﾅﾝﾖｳﾀﾞｲ</t>
  </si>
  <si>
    <t>高･岩平</t>
  </si>
  <si>
    <t>ﾀｶｻｷ.ｲﾜﾀﾞｲﾗ</t>
  </si>
  <si>
    <t>安･安中</t>
  </si>
  <si>
    <t>ｱﾝﾅｶ.ｱﾝﾅｶ</t>
  </si>
  <si>
    <t>安･原市</t>
  </si>
  <si>
    <t>ｱﾝﾅｶ.ﾊﾗｲﾁ</t>
  </si>
  <si>
    <t>安･磯部</t>
  </si>
  <si>
    <t>ｱﾝﾅｶ.ｲｿﾍﾞ</t>
  </si>
  <si>
    <t>安･東横野</t>
  </si>
  <si>
    <t>ｱﾝﾅｶ.ﾋｶﾞｼﾖｺﾉ</t>
  </si>
  <si>
    <t>安･碓東</t>
  </si>
  <si>
    <t>ｱﾝﾅｶ.ﾀｲﾄｳ</t>
  </si>
  <si>
    <t>安･秋間</t>
  </si>
  <si>
    <t>ｱﾝﾅｶ.ｱｷﾏ</t>
  </si>
  <si>
    <t>安･後閑</t>
  </si>
  <si>
    <t>ｱﾝﾅｶ.ｺﾞｶﾝ</t>
  </si>
  <si>
    <t>安中市立松井田小学校</t>
  </si>
  <si>
    <t>安･松井田</t>
  </si>
  <si>
    <t>ｱﾝﾅｶ.ﾏﾂｲﾀﾞ</t>
  </si>
  <si>
    <t>安･臼井</t>
  </si>
  <si>
    <t>ｱﾝﾅｶ.ｳｽｲ</t>
  </si>
  <si>
    <t>安･西横野</t>
  </si>
  <si>
    <t>ｱﾝﾅｶ.ﾆｼﾖｺﾉ</t>
  </si>
  <si>
    <t>安･九十九</t>
  </si>
  <si>
    <t>ｱﾝﾅｶ.ﾂｸﾓ</t>
  </si>
  <si>
    <t>安･細野</t>
  </si>
  <si>
    <t>ｱﾝﾅｶ.ﾎｿﾉ</t>
  </si>
  <si>
    <t>甘･下仁田</t>
  </si>
  <si>
    <t>ｶﾝﾗ.ｼﾓﾆﾀ</t>
  </si>
  <si>
    <t>甘･南牧</t>
  </si>
  <si>
    <t>ｶﾝﾗ.ﾅﾝﾓｸ</t>
  </si>
  <si>
    <t>甘･小幡</t>
  </si>
  <si>
    <t>ｶﾝﾗ.ｵﾊﾞﾀ</t>
  </si>
  <si>
    <t>甘･福島</t>
  </si>
  <si>
    <t>ｶﾝﾗ.ﾌｸｼﾏ</t>
  </si>
  <si>
    <t>甘･新屋</t>
  </si>
  <si>
    <t>ｶﾝﾗ.ﾆｲﾔ</t>
  </si>
  <si>
    <t>１２</t>
  </si>
  <si>
    <t>富･富岡</t>
  </si>
  <si>
    <t>ﾄﾐｵｶ.ﾄﾐｵｶ</t>
  </si>
  <si>
    <t>富･西</t>
  </si>
  <si>
    <t>ﾄﾐｵｶ.ﾆｼ</t>
  </si>
  <si>
    <t>富･黒岩</t>
  </si>
  <si>
    <t>ﾄﾐｵｶ.ｸﾛｲﾜ</t>
  </si>
  <si>
    <t>富･一ノ宮</t>
  </si>
  <si>
    <t>ﾄﾐｵｶ.ｲﾁﾉﾐﾔ</t>
  </si>
  <si>
    <t>富･高瀬</t>
  </si>
  <si>
    <t>ﾄﾐｵｶ.ﾀｶｾ</t>
  </si>
  <si>
    <t>富･額部</t>
  </si>
  <si>
    <t>ﾄﾐｵｶ.ﾇｶﾍﾞ</t>
  </si>
  <si>
    <t>富･小野</t>
  </si>
  <si>
    <t>ﾄﾐｵｶ.ｵﾉ</t>
  </si>
  <si>
    <t>富･吉田</t>
  </si>
  <si>
    <t>ﾄﾐｵｶ.ﾖｼﾀﾞ</t>
  </si>
  <si>
    <t>富･丹生</t>
  </si>
  <si>
    <t>ﾄﾐｵｶ.ﾆｭｳ</t>
  </si>
  <si>
    <t>富･高田</t>
  </si>
  <si>
    <t>ﾄﾐｵｶ.ﾀｶﾀ</t>
  </si>
  <si>
    <t>富･妙義</t>
  </si>
  <si>
    <t>ﾄﾐｵｶ.ﾐｮｳｷﾞ</t>
  </si>
  <si>
    <t>１３</t>
  </si>
  <si>
    <t>藤多･藤岡第一</t>
  </si>
  <si>
    <t>ﾌｼﾞｵｶﾀﾉ.ﾌｼﾞｵｶﾀﾞｲｲﾁ</t>
  </si>
  <si>
    <t>藤岡多野</t>
  </si>
  <si>
    <t>藤多･藤岡第二</t>
  </si>
  <si>
    <t>ﾌｼﾞｵｶﾀﾉ.ﾌｼﾞｵｶﾀﾞｲﾆ</t>
  </si>
  <si>
    <t>藤多･神流</t>
  </si>
  <si>
    <t>ﾌｼﾞｵｶﾀﾉ.ｶﾝﾅ</t>
  </si>
  <si>
    <t>藤多･小野</t>
  </si>
  <si>
    <t>ﾌｼﾞｵｶﾀﾉ.ｵﾉ</t>
  </si>
  <si>
    <t>藤多･美土里</t>
  </si>
  <si>
    <t>ﾌｼﾞｵｶﾀﾉ.ﾐﾄﾞﾘ</t>
  </si>
  <si>
    <t>藤多･美九里東</t>
  </si>
  <si>
    <t>ﾌｼﾞｵｶﾀﾉ.ﾐｸﾘﾋｶﾞｼ</t>
  </si>
  <si>
    <t>藤多･美九里西</t>
  </si>
  <si>
    <t>ﾌｼﾞｵｶﾀﾉ.ﾐｸﾘﾆｼ</t>
  </si>
  <si>
    <t>藤多･平井</t>
  </si>
  <si>
    <t>ﾌｼﾞｵｶﾀﾉ.ﾋﾗｲ</t>
  </si>
  <si>
    <t>藤多･日野</t>
  </si>
  <si>
    <t>ﾌｼﾞｵｶﾀﾉ.ﾋﾉ</t>
  </si>
  <si>
    <t>藤多･鬼石北</t>
  </si>
  <si>
    <t>ﾌｼﾞｵｶﾀﾉ.ｵﾆｼｷﾀ</t>
  </si>
  <si>
    <t>藤多･鬼石</t>
  </si>
  <si>
    <t>ﾌｼﾞｵｶﾀﾉ.ｵﾆｼ</t>
  </si>
  <si>
    <t>藤多･上野</t>
  </si>
  <si>
    <t>ﾌｼﾞｵｶﾀﾉ.ｳｴﾉ</t>
  </si>
  <si>
    <t>藤多･万場</t>
  </si>
  <si>
    <t>ﾌｼﾞｵｶﾀﾉ.ﾏﾝﾊﾞ</t>
  </si>
  <si>
    <t>桐･東</t>
  </si>
  <si>
    <t>ｷﾘｭｳ.ﾋｶﾞｼ</t>
  </si>
  <si>
    <t>桐･西</t>
  </si>
  <si>
    <t>ｷﾘｭｳ.ﾆｼ</t>
  </si>
  <si>
    <t>桐･南</t>
  </si>
  <si>
    <t>ｷﾘｭｳ.ﾐﾅﾐ</t>
  </si>
  <si>
    <t>桐･北</t>
  </si>
  <si>
    <t>ｷﾘｭｳ.ｷﾀ</t>
  </si>
  <si>
    <t>桐･境野</t>
  </si>
  <si>
    <t>ｷﾘｭｳ.ｻｶｲﾉ</t>
  </si>
  <si>
    <t>桐･広沢</t>
  </si>
  <si>
    <t>ｷﾘｭｳ.ﾋﾛｻﾜ</t>
  </si>
  <si>
    <t>桐･梅田南</t>
  </si>
  <si>
    <t>ｷﾘｭｳ.ｳﾒﾀﾞﾐﾅﾐ</t>
  </si>
  <si>
    <t>桐生市立相生小学校</t>
  </si>
  <si>
    <t>桐･相生</t>
  </si>
  <si>
    <t>ｷﾘｭｳ.ｱｲｵｲ</t>
  </si>
  <si>
    <t>桐･川内</t>
  </si>
  <si>
    <t>ｷﾘｭｳ.ｶﾜｳﾁ</t>
  </si>
  <si>
    <t>桐･桜木</t>
  </si>
  <si>
    <t>ｷﾘｭｳ.ｻｸﾗｷﾞ</t>
  </si>
  <si>
    <t>桐･菱</t>
  </si>
  <si>
    <t>ｷﾘｭｳ.ﾋｼ</t>
  </si>
  <si>
    <t>桐･天沼</t>
  </si>
  <si>
    <t>ｷﾘｭｳ.ｱﾏﾇﾏ</t>
  </si>
  <si>
    <t>桐･神明</t>
  </si>
  <si>
    <t>ｷﾘｭｳ.ｼﾝﾒｲ</t>
  </si>
  <si>
    <t>桐･新里中央</t>
  </si>
  <si>
    <t>ｷﾘｭｳ.ﾆｲｻﾄﾁｭｳｵｳ</t>
  </si>
  <si>
    <t>桐･新里東</t>
  </si>
  <si>
    <t>ｷﾘｭｳ.ﾆｲｻﾄﾋｶﾞｼ</t>
  </si>
  <si>
    <t>桐･新里北</t>
  </si>
  <si>
    <t>ｷﾘｭｳ.ﾆｲｻﾄｷﾀ</t>
  </si>
  <si>
    <t>桐･黒保根</t>
  </si>
  <si>
    <t>ｷﾘｭｳ.ｸﾛﾎﾈ</t>
  </si>
  <si>
    <t>み･笠懸</t>
  </si>
  <si>
    <t>ﾐﾄﾞﾘ.ｶｻｶｹ</t>
  </si>
  <si>
    <t>み･笠懸東</t>
  </si>
  <si>
    <t>ﾐﾄﾞﾘ.ｶｻｶｹﾋｶﾞｼ</t>
  </si>
  <si>
    <t>み･笠懸北</t>
  </si>
  <si>
    <t>ﾐﾄﾞﾘ.ｶｻｶｹｷﾀ</t>
  </si>
  <si>
    <t>み･大間々北</t>
  </si>
  <si>
    <t>ﾐﾄﾞﾘ.ｵｵﾏﾏｷﾀ</t>
  </si>
  <si>
    <t>み･大間々南</t>
  </si>
  <si>
    <t>ﾐﾄﾞﾘ.ｵｵﾏﾏﾐﾅﾐ</t>
  </si>
  <si>
    <t>み･大間々東</t>
  </si>
  <si>
    <t>ﾐﾄﾞﾘ.ｵｵﾏﾏﾋｶﾞｼ</t>
  </si>
  <si>
    <t>み･福岡中央</t>
  </si>
  <si>
    <t>ﾐﾄﾞﾘ.ﾌｸｵｶﾁｭｳｵｳ</t>
  </si>
  <si>
    <t>み･あずま</t>
  </si>
  <si>
    <t>ﾐﾄﾞﾘ.ｱｽﾞﾏ</t>
  </si>
  <si>
    <t>太･太田</t>
  </si>
  <si>
    <t>ｵｵﾀ.ｵｵﾀ</t>
  </si>
  <si>
    <t>太･九合</t>
  </si>
  <si>
    <t>ｵｵﾀ.ｸｱｲ</t>
  </si>
  <si>
    <t>太･沢野</t>
  </si>
  <si>
    <t>ｵｵﾀ.ｻﾜﾉ</t>
  </si>
  <si>
    <t>太･韮川</t>
  </si>
  <si>
    <t>ｵｵﾀ.ﾆﾗｶﾞﾜ</t>
  </si>
  <si>
    <t>太･鳥之郷</t>
  </si>
  <si>
    <t>ｵｵﾀ.ﾄﾘﾉｺﾞｳ</t>
  </si>
  <si>
    <t>太･太田東</t>
  </si>
  <si>
    <t>ｵｵﾀ.ｵｵﾀﾋｶﾞｼ</t>
  </si>
  <si>
    <t>太･南</t>
  </si>
  <si>
    <t>ｵｵﾀ.ﾐﾅﾐ</t>
  </si>
  <si>
    <t>太･休泊</t>
  </si>
  <si>
    <t>ｵｵﾀ.ｷｭｳﾊｸ</t>
  </si>
  <si>
    <t>太･強戸</t>
  </si>
  <si>
    <t>ｵｵﾀ.ｺﾞｳﾄﾞ</t>
  </si>
  <si>
    <t>太･宝泉</t>
  </si>
  <si>
    <t>ｵｵﾀ.ﾎｳｾﾝ</t>
  </si>
  <si>
    <t>太･宝泉南</t>
  </si>
  <si>
    <t>ｵｵﾀ.ﾎｳｾﾝﾐﾅﾐ</t>
  </si>
  <si>
    <t>太･毛里田</t>
  </si>
  <si>
    <t>ｵｵﾀ.ﾓﾘﾀ</t>
  </si>
  <si>
    <t>太･中央</t>
  </si>
  <si>
    <t>ｵｵﾀ.ﾁｭｳｵｳ</t>
  </si>
  <si>
    <t>太･宝泉東</t>
  </si>
  <si>
    <t>ｵｵﾀ.ﾎｳｾﾝﾋｶﾞｼ</t>
  </si>
  <si>
    <t>太･韮川西</t>
  </si>
  <si>
    <t>ｵｵﾀ.ﾆﾗｶﾞﾜﾆｼ</t>
  </si>
  <si>
    <t>太･旭</t>
  </si>
  <si>
    <t>ｵｵﾀ.ｱｻﾋ</t>
  </si>
  <si>
    <t>太･駒形</t>
  </si>
  <si>
    <t>ｵｵﾀ.ｺﾏｶﾞﾀ</t>
  </si>
  <si>
    <t>太･城西</t>
  </si>
  <si>
    <t>ｵｵﾀ.ｼﾞｮｳｻｲ</t>
  </si>
  <si>
    <t>太･沢野中央</t>
  </si>
  <si>
    <t>ｵｵﾀ.ｻﾜﾉﾁｭｳｵｳ</t>
  </si>
  <si>
    <t>太･尾島</t>
  </si>
  <si>
    <t>ｵｵﾀ.ｵｼﾞﾏ</t>
  </si>
  <si>
    <t>太･世良田</t>
  </si>
  <si>
    <t>ｵｵﾀ.ｾﾗﾀﾞ</t>
  </si>
  <si>
    <t>太･木崎</t>
  </si>
  <si>
    <t>ｵｵﾀ.ｷｻﾞｷ</t>
  </si>
  <si>
    <t>太･生品</t>
  </si>
  <si>
    <t>ｵｵﾀ.ｲｸｼﾅ</t>
  </si>
  <si>
    <t>太･綿打</t>
  </si>
  <si>
    <t>ｵｵﾀ.ﾜﾀｳﾁ</t>
  </si>
  <si>
    <t>太･藪塚本町</t>
  </si>
  <si>
    <t>ｵｵﾀ.ﾔﾌﾞﾂﾞｶﾎﾝﾏﾁ</t>
  </si>
  <si>
    <t>太･藪塚本町南</t>
  </si>
  <si>
    <t>ｵｵﾀ.ﾔﾌﾞﾂﾞｶﾎﾝﾏﾁﾐﾅﾐ</t>
  </si>
  <si>
    <t>太･ＧＫＡ</t>
  </si>
  <si>
    <t>ｵｵﾀ.ｸﾞﾝﾏｺｸｻｲｱｶﾃﾞﾐｰ</t>
  </si>
  <si>
    <t>邑･板倉東</t>
  </si>
  <si>
    <t>ｵｳﾗ.ｲﾀｸﾗﾋｶﾞｼ</t>
  </si>
  <si>
    <t>邑･板倉西</t>
  </si>
  <si>
    <t>ｵｳﾗ.ｲﾀｸﾗﾆｼ</t>
  </si>
  <si>
    <t>邑･板倉南</t>
  </si>
  <si>
    <t>ｵｳﾗ.ｲﾀｸﾗﾐﾅﾐ</t>
  </si>
  <si>
    <t>邑･板倉北</t>
  </si>
  <si>
    <t>ｵｳﾗ.ｲﾀｸﾗｷﾀ</t>
  </si>
  <si>
    <t>邑･明和東</t>
  </si>
  <si>
    <t>ｵｳﾗ.ﾒｲﾜﾋｶﾞｼ</t>
  </si>
  <si>
    <t>邑･明和西</t>
  </si>
  <si>
    <t>ｵｳﾗ.ﾒｲﾜﾆｼ</t>
  </si>
  <si>
    <t>邑･千代田西</t>
  </si>
  <si>
    <t>ｵｳﾗ.ﾁﾖﾀﾞﾆｼ</t>
  </si>
  <si>
    <t>千代田町立東小学校</t>
  </si>
  <si>
    <t>邑･千代田東</t>
  </si>
  <si>
    <t>ｵｳﾗ.ﾁﾖﾀﾞﾋｶﾞｼ</t>
  </si>
  <si>
    <t>邑･大泉南</t>
  </si>
  <si>
    <t>ｵｳﾗ.ｵｵｲｽﾞﾐﾐﾅﾐ</t>
  </si>
  <si>
    <t>邑･大泉北</t>
  </si>
  <si>
    <t>ｵｳﾗ.ｵｵｲｽﾞﾐｷﾀ</t>
  </si>
  <si>
    <t>邑･大泉西</t>
  </si>
  <si>
    <t>ｵｳﾗ.ｵｵｲｽﾞﾐﾆｼ</t>
  </si>
  <si>
    <t>邑･大泉東</t>
  </si>
  <si>
    <t>ｵｳﾗ.ｵｵｲｽﾞﾐﾋｶﾞｼ</t>
  </si>
  <si>
    <t>邑･邑楽中野</t>
  </si>
  <si>
    <t>ｵｳﾗ.ﾅｶﾉ</t>
  </si>
  <si>
    <t>邑･邑楽高島</t>
  </si>
  <si>
    <t>ｵｳﾗ.ﾀｶｼﾏ</t>
  </si>
  <si>
    <t>邑･邑楽長柄</t>
  </si>
  <si>
    <t>ｵｳﾗ.ﾅｶﾞｴ</t>
  </si>
  <si>
    <t>邑･邑楽中野東</t>
  </si>
  <si>
    <t>ｵｳﾗ.ﾅｶﾉﾋｶﾞｼ</t>
  </si>
  <si>
    <t>１８</t>
  </si>
  <si>
    <t>館･第一</t>
  </si>
  <si>
    <t>ﾀﾃﾊﾞﾔｼ.ﾀﾞｲｲﾁ</t>
  </si>
  <si>
    <t>館･第二</t>
  </si>
  <si>
    <t>ﾀﾃﾊﾞﾔｼ.ﾀﾞｲﾆ</t>
  </si>
  <si>
    <t>館･第三</t>
  </si>
  <si>
    <t>ﾀﾃﾊﾞﾔｼ.ﾀﾞｲｻﾝ</t>
  </si>
  <si>
    <t>館･第四</t>
  </si>
  <si>
    <t>ﾀﾃﾊﾞﾔｼ.ﾀﾞｲﾖﾝ</t>
  </si>
  <si>
    <t>館･第五</t>
  </si>
  <si>
    <t>ﾀﾃﾊﾞﾔｼ.ﾀﾞｲｺﾞ</t>
  </si>
  <si>
    <t>館･第六</t>
  </si>
  <si>
    <t>ﾀﾃﾊﾞﾔｼ.ﾀﾞｲﾛｸ</t>
  </si>
  <si>
    <t>館･第七</t>
  </si>
  <si>
    <t>ﾀﾃﾊﾞﾔｼ.ﾀﾞｲﾅﾅ</t>
  </si>
  <si>
    <t>館･第八</t>
  </si>
  <si>
    <t>ﾀﾃﾊﾞﾔｼ.ﾀﾞｲﾊﾁ</t>
  </si>
  <si>
    <t>館･第九</t>
  </si>
  <si>
    <t>ﾀﾃﾊﾞﾔｼ.ﾀﾞｲｷｭｳ</t>
  </si>
  <si>
    <t>館･第十</t>
  </si>
  <si>
    <t>ﾀﾃﾊﾞﾔｼ.ﾀﾞｲｼﾞｭｳ</t>
  </si>
  <si>
    <t>館･美園</t>
  </si>
  <si>
    <t>ﾀﾃﾊﾞﾔｼ.ﾐｿﾉ</t>
  </si>
  <si>
    <t>登録学校名一覧表</t>
  </si>
  <si>
    <t>選手登録ｼｰﾄに戻る</t>
  </si>
  <si>
    <t>群馬大学附属小学校</t>
  </si>
  <si>
    <t>前･群大附属</t>
  </si>
  <si>
    <t>ﾏｴﾊﾞｼ.ｸﾞﾝﾀﾞｲﾌｿﾞｸ</t>
  </si>
  <si>
    <t>群馬県立聾学校</t>
  </si>
  <si>
    <t>ﾏｴﾊﾞｼ.ｸﾞﾝﾏﾛｳｶﾞｯｺｳ</t>
  </si>
  <si>
    <t>前･群馬聾</t>
  </si>
  <si>
    <t>４９校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</si>
</sst>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b/>
      <sz val="18"/>
      <name val="HG正楷書体-PRO"/>
      <family val="4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gray125">
        <fgColor indexed="22"/>
      </patternFill>
    </fill>
    <fill>
      <patternFill patternType="lightGray">
        <f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fgColor theme="9" tint="0.3999499976634979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lightGray">
        <fgColor indexed="43"/>
      </patternFill>
    </fill>
    <fill>
      <patternFill patternType="solid">
        <fgColor rgb="FFFF9999"/>
        <bgColor indexed="64"/>
      </patternFill>
    </fill>
    <fill>
      <patternFill patternType="solid">
        <fgColor rgb="FF6699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1" fontId="13" fillId="0" borderId="0">
      <alignment/>
      <protection/>
    </xf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0" fontId="0" fillId="34" borderId="10" xfId="0" applyFill="1" applyBorder="1" applyAlignment="1">
      <alignment horizontal="center" shrinkToFit="1"/>
    </xf>
    <xf numFmtId="0" fontId="0" fillId="34" borderId="11" xfId="0" applyFill="1" applyBorder="1" applyAlignment="1">
      <alignment horizontal="center" shrinkToFit="1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 shrinkToFit="1"/>
    </xf>
    <xf numFmtId="0" fontId="0" fillId="34" borderId="14" xfId="0" applyFill="1" applyBorder="1" applyAlignment="1">
      <alignment horizontal="center" shrinkToFit="1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35" borderId="18" xfId="0" applyFont="1" applyFill="1" applyBorder="1" applyAlignment="1">
      <alignment vertical="center"/>
    </xf>
    <xf numFmtId="0" fontId="11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left" vertical="center"/>
    </xf>
    <xf numFmtId="0" fontId="8" fillId="0" borderId="10" xfId="43" applyFill="1" applyBorder="1" applyAlignment="1" applyProtection="1">
      <alignment horizontal="center"/>
      <protection/>
    </xf>
    <xf numFmtId="0" fontId="0" fillId="33" borderId="10" xfId="0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/>
    </xf>
    <xf numFmtId="0" fontId="0" fillId="0" borderId="10" xfId="0" applyBorder="1" applyAlignment="1" applyProtection="1">
      <alignment horizontal="center" vertical="center" shrinkToFit="1"/>
      <protection locked="0"/>
    </xf>
    <xf numFmtId="1" fontId="16" fillId="0" borderId="10" xfId="6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>
      <alignment horizontal="left" vertical="center"/>
    </xf>
    <xf numFmtId="0" fontId="20" fillId="35" borderId="21" xfId="0" applyFont="1" applyFill="1" applyBorder="1" applyAlignment="1">
      <alignment vertical="center"/>
    </xf>
    <xf numFmtId="0" fontId="20" fillId="35" borderId="2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0" fontId="0" fillId="40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0" fillId="38" borderId="0" xfId="0" applyFill="1" applyBorder="1" applyAlignment="1">
      <alignment vertical="center"/>
    </xf>
    <xf numFmtId="0" fontId="8" fillId="0" borderId="0" xfId="43" applyFill="1" applyBorder="1" applyAlignment="1" applyProtection="1">
      <alignment horizontal="center"/>
      <protection/>
    </xf>
    <xf numFmtId="0" fontId="0" fillId="36" borderId="10" xfId="0" applyFont="1" applyFill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" fontId="15" fillId="0" borderId="0" xfId="61" applyFont="1">
      <alignment/>
      <protection/>
    </xf>
    <xf numFmtId="0" fontId="0" fillId="35" borderId="20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" fontId="16" fillId="41" borderId="21" xfId="61" applyFont="1" applyFill="1" applyBorder="1" quotePrefix="1">
      <alignment/>
      <protection/>
    </xf>
    <xf numFmtId="1" fontId="16" fillId="41" borderId="20" xfId="61" applyFont="1" applyFill="1" applyBorder="1">
      <alignment/>
      <protection/>
    </xf>
    <xf numFmtId="1" fontId="16" fillId="41" borderId="22" xfId="61" applyFont="1" applyFill="1" applyBorder="1">
      <alignment/>
      <protection/>
    </xf>
    <xf numFmtId="1" fontId="16" fillId="0" borderId="25" xfId="61" applyFont="1" applyBorder="1" applyAlignment="1">
      <alignment horizontal="center"/>
      <protection/>
    </xf>
    <xf numFmtId="1" fontId="16" fillId="41" borderId="20" xfId="61" applyFont="1" applyFill="1" applyBorder="1" quotePrefix="1">
      <alignment/>
      <protection/>
    </xf>
    <xf numFmtId="0" fontId="6" fillId="0" borderId="20" xfId="0" applyFont="1" applyBorder="1" applyAlignment="1">
      <alignment horizontal="center" vertical="top"/>
    </xf>
    <xf numFmtId="0" fontId="22" fillId="0" borderId="17" xfId="0" applyFont="1" applyBorder="1" applyAlignment="1">
      <alignment horizontal="center" wrapText="1"/>
    </xf>
    <xf numFmtId="0" fontId="23" fillId="35" borderId="22" xfId="0" applyFont="1" applyFill="1" applyBorder="1" applyAlignment="1">
      <alignment horizontal="left" vertical="center"/>
    </xf>
    <xf numFmtId="0" fontId="8" fillId="35" borderId="17" xfId="43" applyFill="1" applyBorder="1" applyAlignment="1" applyProtection="1">
      <alignment vertical="center"/>
      <protection/>
    </xf>
    <xf numFmtId="0" fontId="0" fillId="42" borderId="1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 shrinkToFit="1"/>
      <protection locked="0"/>
    </xf>
    <xf numFmtId="0" fontId="24" fillId="0" borderId="11" xfId="0" applyFont="1" applyFill="1" applyBorder="1" applyAlignment="1" applyProtection="1">
      <alignment horizontal="center" shrinkToFit="1"/>
      <protection locked="0"/>
    </xf>
    <xf numFmtId="0" fontId="24" fillId="0" borderId="10" xfId="0" applyFont="1" applyFill="1" applyBorder="1" applyAlignment="1" applyProtection="1">
      <alignment/>
      <protection locked="0"/>
    </xf>
    <xf numFmtId="1" fontId="14" fillId="0" borderId="0" xfId="61" applyFont="1">
      <alignment/>
      <protection/>
    </xf>
    <xf numFmtId="0" fontId="15" fillId="0" borderId="0" xfId="61" applyNumberFormat="1" applyFont="1">
      <alignment/>
      <protection/>
    </xf>
    <xf numFmtId="1" fontId="16" fillId="0" borderId="0" xfId="61" applyFont="1">
      <alignment/>
      <protection/>
    </xf>
    <xf numFmtId="1" fontId="15" fillId="0" borderId="23" xfId="61" applyFont="1" applyFill="1" applyBorder="1">
      <alignment/>
      <protection/>
    </xf>
    <xf numFmtId="1" fontId="15" fillId="0" borderId="26" xfId="61" applyFont="1" applyFill="1" applyBorder="1">
      <alignment/>
      <protection/>
    </xf>
    <xf numFmtId="1" fontId="15" fillId="0" borderId="27" xfId="61" applyFont="1" applyFill="1" applyBorder="1">
      <alignment/>
      <protection/>
    </xf>
    <xf numFmtId="1" fontId="15" fillId="0" borderId="28" xfId="61" applyFont="1" applyFill="1" applyBorder="1">
      <alignment/>
      <protection/>
    </xf>
    <xf numFmtId="0" fontId="15" fillId="43" borderId="29" xfId="61" applyNumberFormat="1" applyFont="1" applyFill="1" applyBorder="1" applyAlignment="1">
      <alignment horizontal="center"/>
      <protection/>
    </xf>
    <xf numFmtId="0" fontId="15" fillId="43" borderId="30" xfId="61" applyNumberFormat="1" applyFont="1" applyFill="1" applyBorder="1" applyAlignment="1">
      <alignment horizontal="center"/>
      <protection/>
    </xf>
    <xf numFmtId="0" fontId="17" fillId="43" borderId="31" xfId="61" applyNumberFormat="1" applyFont="1" applyFill="1" applyBorder="1" applyAlignment="1">
      <alignment horizontal="center" wrapText="1"/>
      <protection/>
    </xf>
    <xf numFmtId="0" fontId="15" fillId="43" borderId="32" xfId="61" applyNumberFormat="1" applyFont="1" applyFill="1" applyBorder="1" applyAlignment="1">
      <alignment horizontal="center"/>
      <protection/>
    </xf>
    <xf numFmtId="0" fontId="15" fillId="43" borderId="33" xfId="61" applyNumberFormat="1" applyFont="1" applyFill="1" applyBorder="1" applyAlignment="1">
      <alignment horizontal="center"/>
      <protection/>
    </xf>
    <xf numFmtId="0" fontId="15" fillId="43" borderId="34" xfId="61" applyNumberFormat="1" applyFont="1" applyFill="1" applyBorder="1" applyAlignment="1">
      <alignment horizontal="center"/>
      <protection/>
    </xf>
    <xf numFmtId="0" fontId="15" fillId="43" borderId="35" xfId="61" applyNumberFormat="1" applyFont="1" applyFill="1" applyBorder="1" applyAlignment="1">
      <alignment horizontal="center"/>
      <protection/>
    </xf>
    <xf numFmtId="0" fontId="15" fillId="43" borderId="36" xfId="61" applyNumberFormat="1" applyFont="1" applyFill="1" applyBorder="1" applyAlignment="1">
      <alignment horizontal="center"/>
      <protection/>
    </xf>
    <xf numFmtId="0" fontId="15" fillId="43" borderId="37" xfId="61" applyNumberFormat="1" applyFont="1" applyFill="1" applyBorder="1" applyAlignment="1">
      <alignment horizontal="center"/>
      <protection/>
    </xf>
    <xf numFmtId="0" fontId="15" fillId="43" borderId="38" xfId="61" applyNumberFormat="1" applyFont="1" applyFill="1" applyBorder="1" applyAlignment="1">
      <alignment horizontal="center"/>
      <protection/>
    </xf>
    <xf numFmtId="1" fontId="15" fillId="43" borderId="29" xfId="61" applyFont="1" applyFill="1" applyBorder="1">
      <alignment/>
      <protection/>
    </xf>
    <xf numFmtId="1" fontId="15" fillId="43" borderId="30" xfId="61" applyFont="1" applyFill="1" applyBorder="1">
      <alignment/>
      <protection/>
    </xf>
    <xf numFmtId="1" fontId="15" fillId="43" borderId="32" xfId="61" applyFont="1" applyFill="1" applyBorder="1">
      <alignment/>
      <protection/>
    </xf>
    <xf numFmtId="1" fontId="15" fillId="0" borderId="39" xfId="61" applyFont="1" applyFill="1" applyBorder="1">
      <alignment/>
      <protection/>
    </xf>
    <xf numFmtId="1" fontId="15" fillId="0" borderId="40" xfId="61" applyFont="1" applyFill="1" applyBorder="1">
      <alignment/>
      <protection/>
    </xf>
    <xf numFmtId="1" fontId="15" fillId="0" borderId="41" xfId="61" applyFont="1" applyFill="1" applyBorder="1">
      <alignment/>
      <protection/>
    </xf>
    <xf numFmtId="0" fontId="15" fillId="43" borderId="42" xfId="61" applyNumberFormat="1" applyFont="1" applyFill="1" applyBorder="1" applyAlignment="1">
      <alignment horizontal="center"/>
      <protection/>
    </xf>
    <xf numFmtId="0" fontId="15" fillId="43" borderId="17" xfId="61" applyNumberFormat="1" applyFont="1" applyFill="1" applyBorder="1" applyAlignment="1">
      <alignment horizontal="center"/>
      <protection/>
    </xf>
    <xf numFmtId="0" fontId="15" fillId="43" borderId="19" xfId="61" applyNumberFormat="1" applyFont="1" applyFill="1" applyBorder="1" applyAlignment="1">
      <alignment horizontal="center"/>
      <protection/>
    </xf>
    <xf numFmtId="1" fontId="15" fillId="0" borderId="0" xfId="61" applyFont="1" applyFill="1" applyBorder="1">
      <alignment/>
      <protection/>
    </xf>
    <xf numFmtId="1" fontId="16" fillId="0" borderId="20" xfId="61" applyFont="1" applyBorder="1" applyAlignment="1">
      <alignment horizontal="center"/>
      <protection/>
    </xf>
    <xf numFmtId="1" fontId="16" fillId="0" borderId="26" xfId="61" applyFont="1" applyFill="1" applyBorder="1" applyAlignment="1">
      <alignment horizontal="center"/>
      <protection/>
    </xf>
    <xf numFmtId="0" fontId="17" fillId="43" borderId="17" xfId="61" applyNumberFormat="1" applyFont="1" applyFill="1" applyBorder="1" applyAlignment="1">
      <alignment horizontal="center" wrapText="1"/>
      <protection/>
    </xf>
    <xf numFmtId="0" fontId="15" fillId="43" borderId="43" xfId="61" applyNumberFormat="1" applyFont="1" applyFill="1" applyBorder="1" applyAlignment="1">
      <alignment horizontal="center"/>
      <protection/>
    </xf>
    <xf numFmtId="1" fontId="15" fillId="0" borderId="0" xfId="61" applyFont="1" applyAlignment="1">
      <alignment shrinkToFit="1"/>
      <protection/>
    </xf>
    <xf numFmtId="1" fontId="8" fillId="0" borderId="0" xfId="43" applyNumberFormat="1" applyAlignment="1" applyProtection="1">
      <alignment shrinkToFit="1"/>
      <protection/>
    </xf>
    <xf numFmtId="1" fontId="16" fillId="0" borderId="44" xfId="61" applyFont="1" applyBorder="1" applyAlignment="1">
      <alignment horizontal="center" shrinkToFit="1"/>
      <protection/>
    </xf>
    <xf numFmtId="1" fontId="16" fillId="0" borderId="10" xfId="61" applyFont="1" applyBorder="1" applyAlignment="1">
      <alignment horizontal="center" shrinkToFit="1"/>
      <protection/>
    </xf>
    <xf numFmtId="1" fontId="16" fillId="0" borderId="31" xfId="61" applyFont="1" applyBorder="1" applyAlignment="1">
      <alignment horizontal="center" shrinkToFit="1"/>
      <protection/>
    </xf>
    <xf numFmtId="1" fontId="15" fillId="0" borderId="45" xfId="61" applyFont="1" applyBorder="1" applyAlignment="1">
      <alignment shrinkToFit="1"/>
      <protection/>
    </xf>
    <xf numFmtId="1" fontId="15" fillId="0" borderId="46" xfId="61" applyFont="1" applyBorder="1" applyAlignment="1">
      <alignment shrinkToFit="1"/>
      <protection/>
    </xf>
    <xf numFmtId="1" fontId="15" fillId="0" borderId="33" xfId="61" applyFont="1" applyBorder="1" applyAlignment="1">
      <alignment shrinkToFit="1"/>
      <protection/>
    </xf>
    <xf numFmtId="1" fontId="15" fillId="0" borderId="47" xfId="61" applyFont="1" applyBorder="1" applyAlignment="1">
      <alignment shrinkToFit="1"/>
      <protection/>
    </xf>
    <xf numFmtId="1" fontId="15" fillId="0" borderId="48" xfId="61" applyFont="1" applyBorder="1" applyAlignment="1">
      <alignment shrinkToFit="1"/>
      <protection/>
    </xf>
    <xf numFmtId="1" fontId="15" fillId="0" borderId="30" xfId="61" applyFont="1" applyBorder="1" applyAlignment="1">
      <alignment shrinkToFit="1"/>
      <protection/>
    </xf>
    <xf numFmtId="1" fontId="15" fillId="0" borderId="0" xfId="61" applyFont="1" applyBorder="1" applyAlignment="1">
      <alignment shrinkToFit="1"/>
      <protection/>
    </xf>
    <xf numFmtId="1" fontId="15" fillId="0" borderId="26" xfId="61" applyFont="1" applyBorder="1" applyAlignment="1">
      <alignment shrinkToFit="1"/>
      <protection/>
    </xf>
    <xf numFmtId="1" fontId="15" fillId="0" borderId="17" xfId="61" applyFont="1" applyBorder="1" applyAlignment="1">
      <alignment shrinkToFit="1"/>
      <protection/>
    </xf>
    <xf numFmtId="1" fontId="15" fillId="0" borderId="49" xfId="61" applyFont="1" applyBorder="1" applyAlignment="1">
      <alignment shrinkToFit="1"/>
      <protection/>
    </xf>
    <xf numFmtId="1" fontId="15" fillId="0" borderId="50" xfId="61" applyFont="1" applyBorder="1" applyAlignment="1">
      <alignment shrinkToFit="1"/>
      <protection/>
    </xf>
    <xf numFmtId="1" fontId="15" fillId="0" borderId="42" xfId="61" applyFont="1" applyBorder="1" applyAlignment="1">
      <alignment shrinkToFit="1"/>
      <protection/>
    </xf>
    <xf numFmtId="1" fontId="15" fillId="0" borderId="51" xfId="61" applyFont="1" applyBorder="1" applyAlignment="1">
      <alignment shrinkToFit="1"/>
      <protection/>
    </xf>
    <xf numFmtId="1" fontId="15" fillId="0" borderId="52" xfId="61" applyFont="1" applyBorder="1" applyAlignment="1">
      <alignment shrinkToFit="1"/>
      <protection/>
    </xf>
    <xf numFmtId="1" fontId="15" fillId="0" borderId="29" xfId="61" applyFont="1" applyBorder="1" applyAlignment="1">
      <alignment shrinkToFit="1"/>
      <protection/>
    </xf>
    <xf numFmtId="1" fontId="15" fillId="0" borderId="53" xfId="61" applyFont="1" applyBorder="1" applyAlignment="1">
      <alignment shrinkToFit="1"/>
      <protection/>
    </xf>
    <xf numFmtId="1" fontId="15" fillId="0" borderId="54" xfId="61" applyFont="1" applyBorder="1" applyAlignment="1">
      <alignment shrinkToFit="1"/>
      <protection/>
    </xf>
    <xf numFmtId="1" fontId="15" fillId="0" borderId="32" xfId="61" applyFont="1" applyBorder="1" applyAlignment="1">
      <alignment shrinkToFit="1"/>
      <protection/>
    </xf>
    <xf numFmtId="1" fontId="16" fillId="0" borderId="0" xfId="61" applyFont="1" applyBorder="1" applyAlignment="1">
      <alignment horizontal="center" shrinkToFit="1"/>
      <protection/>
    </xf>
    <xf numFmtId="1" fontId="16" fillId="0" borderId="26" xfId="61" applyFont="1" applyBorder="1" applyAlignment="1">
      <alignment horizontal="center" shrinkToFit="1"/>
      <protection/>
    </xf>
    <xf numFmtId="1" fontId="16" fillId="0" borderId="17" xfId="61" applyFont="1" applyBorder="1" applyAlignment="1">
      <alignment horizontal="center" shrinkToFit="1"/>
      <protection/>
    </xf>
    <xf numFmtId="0" fontId="25" fillId="0" borderId="17" xfId="43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25" xfId="43" applyFill="1" applyBorder="1" applyAlignment="1" applyProtection="1">
      <alignment horizontal="center"/>
      <protection/>
    </xf>
    <xf numFmtId="0" fontId="8" fillId="0" borderId="31" xfId="43" applyFill="1" applyBorder="1" applyAlignment="1" applyProtection="1">
      <alignment horizontal="center"/>
      <protection/>
    </xf>
    <xf numFmtId="0" fontId="2" fillId="37" borderId="25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44" borderId="55" xfId="0" applyFill="1" applyBorder="1" applyAlignment="1">
      <alignment horizontal="center" vertical="center" wrapText="1"/>
    </xf>
    <xf numFmtId="0" fontId="0" fillId="44" borderId="56" xfId="0" applyFill="1" applyBorder="1" applyAlignment="1">
      <alignment horizontal="center" vertical="center"/>
    </xf>
    <xf numFmtId="0" fontId="0" fillId="44" borderId="57" xfId="0" applyFill="1" applyBorder="1" applyAlignment="1">
      <alignment horizontal="center" vertical="center"/>
    </xf>
    <xf numFmtId="0" fontId="24" fillId="42" borderId="58" xfId="0" applyFont="1" applyFill="1" applyBorder="1" applyAlignment="1" applyProtection="1">
      <alignment horizontal="center" shrinkToFit="1"/>
      <protection/>
    </xf>
    <xf numFmtId="0" fontId="24" fillId="42" borderId="59" xfId="0" applyFont="1" applyFill="1" applyBorder="1" applyAlignment="1" applyProtection="1">
      <alignment horizontal="center" shrinkToFit="1"/>
      <protection/>
    </xf>
    <xf numFmtId="0" fontId="24" fillId="42" borderId="60" xfId="0" applyFont="1" applyFill="1" applyBorder="1" applyAlignment="1" applyProtection="1">
      <alignment horizontal="center" shrinkToFit="1"/>
      <protection/>
    </xf>
    <xf numFmtId="0" fontId="0" fillId="0" borderId="58" xfId="0" applyFill="1" applyBorder="1" applyAlignment="1" applyProtection="1">
      <alignment horizontal="center" shrinkToFit="1"/>
      <protection locked="0"/>
    </xf>
    <xf numFmtId="0" fontId="0" fillId="0" borderId="61" xfId="0" applyFill="1" applyBorder="1" applyAlignment="1" applyProtection="1">
      <alignment horizontal="center" shrinkToFit="1"/>
      <protection locked="0"/>
    </xf>
    <xf numFmtId="0" fontId="59" fillId="45" borderId="55" xfId="0" applyFont="1" applyFill="1" applyBorder="1" applyAlignment="1">
      <alignment horizontal="center" vertical="center" wrapText="1"/>
    </xf>
    <xf numFmtId="0" fontId="59" fillId="45" borderId="56" xfId="0" applyFont="1" applyFill="1" applyBorder="1" applyAlignment="1">
      <alignment horizontal="center" vertical="center"/>
    </xf>
    <xf numFmtId="0" fontId="0" fillId="44" borderId="6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9" fillId="45" borderId="5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8" fillId="0" borderId="20" xfId="43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城南１６水泳" xfId="61"/>
    <cellStyle name="Followed Hyperlink" xfId="62"/>
    <cellStyle name="良い" xfId="63"/>
  </cellStyles>
  <dxfs count="7"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fgColor indexed="64"/>
          <bgColor indexed="1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8000"/>
        </patternFill>
      </fill>
      <border/>
    </dxf>
    <dxf>
      <font>
        <color rgb="FFFFFFFF"/>
      </font>
      <fill>
        <patternFill>
          <fgColor indexed="64"/>
          <bgColor rgb="FFFF0000"/>
        </patternFill>
      </fill>
      <border/>
    </dxf>
    <dxf>
      <font>
        <color rgb="FFFFFFFF"/>
      </font>
      <fill>
        <patternFill>
          <bgColor rgb="FF3366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2&#32676;&#39340;&#30476;&#23567;&#20307;&#30740;\&#65298;&#65296;&#24773;&#22577;&#22996;&#21729;&#20250;\21rikjou-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選手申し込み"/>
      <sheetName val="リレー申し込み"/>
      <sheetName val="学校データ"/>
      <sheetName val="郡市データ"/>
      <sheetName val="種目データ"/>
      <sheetName val="選手取得"/>
      <sheetName val="学校データ (2)"/>
      <sheetName val="リレー取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-m.junior-rikujou@y2.dio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showGridLines="0" tabSelected="1" zoomScalePageLayoutView="0" workbookViewId="0" topLeftCell="A1">
      <selection activeCell="E21" sqref="E21:F21"/>
    </sheetView>
  </sheetViews>
  <sheetFormatPr defaultColWidth="9.00390625" defaultRowHeight="13.5"/>
  <cols>
    <col min="1" max="1" width="2.50390625" style="0" customWidth="1"/>
    <col min="2" max="2" width="44.00390625" style="0" customWidth="1"/>
    <col min="3" max="3" width="38.50390625" style="0" customWidth="1"/>
    <col min="4" max="4" width="5.375" style="0" customWidth="1"/>
    <col min="5" max="5" width="23.25390625" style="0" customWidth="1"/>
    <col min="6" max="6" width="30.125" style="0" bestFit="1" customWidth="1"/>
    <col min="8" max="9" width="0" style="0" hidden="1" customWidth="1"/>
    <col min="10" max="10" width="23.50390625" style="0" hidden="1" customWidth="1"/>
    <col min="11" max="11" width="0" style="0" hidden="1" customWidth="1"/>
  </cols>
  <sheetData>
    <row r="1" ht="7.5" customHeight="1"/>
    <row r="2" spans="2:10" ht="24">
      <c r="B2" s="139" t="s">
        <v>473</v>
      </c>
      <c r="C2" s="139"/>
      <c r="J2" s="4" t="s">
        <v>34</v>
      </c>
    </row>
    <row r="3" spans="2:10" ht="24">
      <c r="B3" s="26" t="s">
        <v>28</v>
      </c>
      <c r="C3" s="25"/>
      <c r="J3" s="37" t="str">
        <f ca="1">MID(CELL("filename"),SEARCH("[",CELL("filename"))+1,SEARCH("]",CELL("filename"))-SEARCH("[",CELL("filename"))-5)</f>
        <v>marathon-youshiki02</v>
      </c>
    </row>
    <row r="4" spans="2:6" ht="26.25" customHeight="1">
      <c r="B4" s="3"/>
      <c r="F4" s="38" t="s">
        <v>48</v>
      </c>
    </row>
    <row r="5" spans="2:10" ht="21" customHeight="1">
      <c r="B5" s="44" t="s">
        <v>32</v>
      </c>
      <c r="C5" s="17"/>
      <c r="D5" s="17"/>
      <c r="E5" s="17"/>
      <c r="F5" s="18"/>
      <c r="J5" t="s">
        <v>404</v>
      </c>
    </row>
    <row r="6" spans="2:10" ht="21" customHeight="1">
      <c r="B6" s="62" t="s">
        <v>468</v>
      </c>
      <c r="C6" s="19"/>
      <c r="D6" s="19"/>
      <c r="E6" s="19"/>
      <c r="F6" s="20"/>
      <c r="J6" t="s">
        <v>405</v>
      </c>
    </row>
    <row r="7" spans="2:6" ht="13.5">
      <c r="B7" s="62" t="s">
        <v>469</v>
      </c>
      <c r="C7" s="19"/>
      <c r="D7" s="19"/>
      <c r="E7" s="19"/>
      <c r="F7" s="20"/>
    </row>
    <row r="8" spans="2:6" ht="21" customHeight="1">
      <c r="B8" s="62" t="s">
        <v>422</v>
      </c>
      <c r="C8" s="19"/>
      <c r="D8" s="19"/>
      <c r="E8" s="19"/>
      <c r="F8" s="74" t="s">
        <v>47</v>
      </c>
    </row>
    <row r="9" spans="2:6" ht="12" customHeight="1">
      <c r="B9" s="62" t="s">
        <v>423</v>
      </c>
      <c r="C9" s="19"/>
      <c r="D9" s="19"/>
      <c r="E9" s="19"/>
      <c r="F9" s="74" t="s">
        <v>420</v>
      </c>
    </row>
    <row r="10" spans="2:6" ht="21" customHeight="1">
      <c r="B10" s="29"/>
      <c r="C10" s="19"/>
      <c r="D10" s="19"/>
      <c r="E10" s="19"/>
      <c r="F10" s="20"/>
    </row>
    <row r="11" spans="2:6" ht="21" customHeight="1">
      <c r="B11" s="45" t="s">
        <v>31</v>
      </c>
      <c r="C11" s="19"/>
      <c r="D11" s="19"/>
      <c r="E11" s="19"/>
      <c r="F11" s="20"/>
    </row>
    <row r="12" spans="2:6" ht="21" customHeight="1">
      <c r="B12" s="43" t="s">
        <v>471</v>
      </c>
      <c r="C12" s="19"/>
      <c r="D12" s="19"/>
      <c r="E12" s="19"/>
      <c r="F12" s="20"/>
    </row>
    <row r="13" spans="2:6" ht="21" customHeight="1">
      <c r="B13" s="30" t="s">
        <v>25</v>
      </c>
      <c r="C13" s="19"/>
      <c r="D13" s="19"/>
      <c r="E13" s="19"/>
      <c r="F13" s="20"/>
    </row>
    <row r="14" spans="2:6" ht="21" customHeight="1">
      <c r="B14" s="43" t="s">
        <v>369</v>
      </c>
      <c r="C14" s="19"/>
      <c r="D14" s="19"/>
      <c r="E14" s="19"/>
      <c r="F14" s="20"/>
    </row>
    <row r="15" spans="2:6" ht="21" customHeight="1">
      <c r="B15" s="43" t="s">
        <v>370</v>
      </c>
      <c r="C15" s="19"/>
      <c r="D15" s="19"/>
      <c r="E15" s="19"/>
      <c r="F15" s="20"/>
    </row>
    <row r="16" spans="2:6" ht="15" customHeight="1">
      <c r="B16" s="63" t="s">
        <v>421</v>
      </c>
      <c r="C16" s="19"/>
      <c r="D16" s="19"/>
      <c r="E16" s="19"/>
      <c r="F16" s="20"/>
    </row>
    <row r="17" spans="2:6" ht="24" customHeight="1">
      <c r="B17" s="73" t="s">
        <v>449</v>
      </c>
      <c r="C17" s="27"/>
      <c r="D17" s="27"/>
      <c r="E17" s="27"/>
      <c r="F17" s="28"/>
    </row>
    <row r="18" spans="2:3" ht="24" customHeight="1">
      <c r="B18" s="21"/>
      <c r="C18" s="22"/>
    </row>
    <row r="19" spans="2:6" ht="24" customHeight="1">
      <c r="B19" s="54" t="s">
        <v>398</v>
      </c>
      <c r="C19" s="48"/>
      <c r="E19" s="55"/>
      <c r="F19" s="56"/>
    </row>
    <row r="20" spans="2:6" ht="24" customHeight="1">
      <c r="B20" s="54" t="s">
        <v>26</v>
      </c>
      <c r="C20" s="48"/>
      <c r="E20" s="71" t="s">
        <v>448</v>
      </c>
      <c r="F20" s="72" t="s">
        <v>475</v>
      </c>
    </row>
    <row r="21" spans="2:6" ht="24" customHeight="1">
      <c r="B21" s="23" t="s">
        <v>29</v>
      </c>
      <c r="C21" s="48"/>
      <c r="E21" s="158" t="s">
        <v>472</v>
      </c>
      <c r="F21" s="136"/>
    </row>
    <row r="22" spans="2:6" ht="21.75" customHeight="1">
      <c r="B22" s="54" t="s">
        <v>474</v>
      </c>
      <c r="C22" s="49"/>
      <c r="E22" s="137" t="s">
        <v>27</v>
      </c>
      <c r="F22" s="138"/>
    </row>
    <row r="23" spans="2:6" ht="24" customHeight="1">
      <c r="B23" s="54" t="s">
        <v>470</v>
      </c>
      <c r="C23" s="49"/>
      <c r="E23" s="57"/>
      <c r="F23" s="58"/>
    </row>
    <row r="24" ht="24" customHeight="1"/>
    <row r="25" ht="24" customHeight="1"/>
  </sheetData>
  <sheetProtection password="CAB1" sheet="1"/>
  <mergeCells count="3">
    <mergeCell ref="E21:F21"/>
    <mergeCell ref="E22:F22"/>
    <mergeCell ref="B2:C2"/>
  </mergeCells>
  <dataValidations count="2">
    <dataValidation allowBlank="1" showInputMessage="1" showErrorMessage="1" imeMode="halfAlpha" sqref="C22:C23"/>
    <dataValidation type="list" allowBlank="1" showInputMessage="1" showErrorMessage="1" sqref="C19">
      <formula1>$J$5:$J$6</formula1>
    </dataValidation>
  </dataValidations>
  <hyperlinks>
    <hyperlink ref="F8" location="選手登録!A1" display="クリック→選手登録シートへ"/>
    <hyperlink ref="F9" location="チーム登録!A1" display="クリック→チーム登録シートへ"/>
    <hyperlink ref="E21" r:id="rId1" display="g-m.junior-rikujou@y2.dion.ne.jp"/>
  </hyperlinks>
  <printOptions/>
  <pageMargins left="0.5905511811023623" right="0.5905511811023623" top="0.3937007874015748" bottom="0.31496062992125984" header="0.35433070866141736" footer="0.5118110236220472"/>
  <pageSetup horizontalDpi="300" verticalDpi="300" orientation="landscape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10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6.00390625" style="0" customWidth="1"/>
    <col min="3" max="4" width="13.25390625" style="0" customWidth="1"/>
    <col min="5" max="5" width="20.125" style="0" customWidth="1"/>
    <col min="6" max="6" width="7.50390625" style="0" bestFit="1" customWidth="1"/>
    <col min="7" max="7" width="7.50390625" style="0" customWidth="1"/>
    <col min="8" max="8" width="12.50390625" style="0" customWidth="1"/>
    <col min="9" max="9" width="20.625" style="0" customWidth="1"/>
    <col min="10" max="10" width="12.50390625" style="0" customWidth="1"/>
    <col min="11" max="26" width="8.875" style="0" customWidth="1"/>
    <col min="27" max="28" width="8.875" style="0" hidden="1" customWidth="1"/>
    <col min="29" max="29" width="9.00390625" style="0" hidden="1" customWidth="1"/>
    <col min="30" max="31" width="13.00390625" style="0" hidden="1" customWidth="1"/>
    <col min="32" max="32" width="17.125" style="0" hidden="1" customWidth="1"/>
    <col min="33" max="33" width="7.75390625" style="0" hidden="1" customWidth="1"/>
    <col min="34" max="35" width="5.25390625" style="0" hidden="1" customWidth="1"/>
    <col min="36" max="36" width="5.50390625" style="0" hidden="1" customWidth="1"/>
    <col min="37" max="37" width="13.00390625" style="0" hidden="1" customWidth="1"/>
    <col min="38" max="38" width="3.875" style="0" hidden="1" customWidth="1"/>
    <col min="39" max="39" width="7.50390625" style="0" hidden="1" customWidth="1"/>
    <col min="40" max="40" width="14.50390625" style="0" hidden="1" customWidth="1"/>
  </cols>
  <sheetData>
    <row r="2" spans="2:9" ht="13.5">
      <c r="B2" s="140" t="s">
        <v>33</v>
      </c>
      <c r="C2" s="141"/>
      <c r="D2" s="53"/>
      <c r="I2" s="31" t="s">
        <v>359</v>
      </c>
    </row>
    <row r="3" ht="24">
      <c r="B3" s="6" t="str">
        <f>'申込書'!B2</f>
        <v>２０１６年</v>
      </c>
    </row>
    <row r="4" ht="34.5" customHeight="1">
      <c r="B4" s="6" t="s">
        <v>0</v>
      </c>
    </row>
    <row r="5" spans="3:28" ht="40.5" customHeight="1">
      <c r="C5" s="142" t="s">
        <v>392</v>
      </c>
      <c r="D5" s="143"/>
      <c r="E5" s="33" t="s">
        <v>366</v>
      </c>
      <c r="F5" s="33" t="s">
        <v>362</v>
      </c>
      <c r="G5" s="33" t="s">
        <v>362</v>
      </c>
      <c r="H5" s="33" t="s">
        <v>367</v>
      </c>
      <c r="I5" s="33" t="s">
        <v>361</v>
      </c>
      <c r="J5" s="33" t="s">
        <v>371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 customHeight="1"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40" ht="13.5">
      <c r="B7" s="5" t="s">
        <v>1</v>
      </c>
      <c r="C7" s="5" t="s">
        <v>390</v>
      </c>
      <c r="D7" s="5" t="s">
        <v>391</v>
      </c>
      <c r="E7" s="5" t="s">
        <v>3</v>
      </c>
      <c r="F7" s="5" t="s">
        <v>4</v>
      </c>
      <c r="G7" s="5" t="s">
        <v>7</v>
      </c>
      <c r="H7" s="5" t="s">
        <v>360</v>
      </c>
      <c r="I7" s="5" t="s">
        <v>5</v>
      </c>
      <c r="J7" s="5" t="s">
        <v>363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1"/>
      <c r="AC7" s="50"/>
      <c r="AD7" s="50" t="s">
        <v>393</v>
      </c>
      <c r="AE7" s="50" t="s">
        <v>394</v>
      </c>
      <c r="AF7" s="50" t="s">
        <v>35</v>
      </c>
      <c r="AG7" s="50" t="s">
        <v>36</v>
      </c>
      <c r="AH7" s="50" t="s">
        <v>4</v>
      </c>
      <c r="AI7" s="50" t="s">
        <v>7</v>
      </c>
      <c r="AJ7" s="50" t="s">
        <v>375</v>
      </c>
      <c r="AK7" s="50" t="s">
        <v>374</v>
      </c>
      <c r="AL7" s="50" t="s">
        <v>386</v>
      </c>
      <c r="AM7" s="50" t="s">
        <v>376</v>
      </c>
      <c r="AN7" s="50" t="s">
        <v>368</v>
      </c>
    </row>
    <row r="8" spans="2:40" ht="13.5">
      <c r="B8" s="32">
        <v>1</v>
      </c>
      <c r="C8" s="36"/>
      <c r="D8" s="36"/>
      <c r="E8" s="47"/>
      <c r="F8" s="37"/>
      <c r="G8" s="37"/>
      <c r="H8" s="37"/>
      <c r="I8" s="42">
        <f>IF(H8="","",VLOOKUP(H8,'学校名一覧表'!$C$3:$G$320,4,0))</f>
      </c>
      <c r="J8" s="39"/>
      <c r="AB8" t="s">
        <v>364</v>
      </c>
      <c r="AC8" s="50">
        <v>1</v>
      </c>
      <c r="AD8" s="50">
        <f>IF(C8="","",C8)</f>
      </c>
      <c r="AE8" s="50">
        <f>IF(C8="","",C8&amp;"　"&amp;D8)</f>
      </c>
      <c r="AF8" s="50">
        <f>IF(I8="","",I8)</f>
      </c>
      <c r="AG8" s="50">
        <f>IF(E8="","",E8)</f>
      </c>
      <c r="AH8" s="50">
        <f>IF(F8="４年",4,IF(F8="５年",5,IF(F8="６年",6,"")))</f>
      </c>
      <c r="AI8" s="50">
        <f>IF(G8="男",1,IF(G8="女",2,""))</f>
      </c>
      <c r="AJ8" s="50">
        <f>IF(C8="","",AC8+'申込書'!$J$3*100)</f>
      </c>
      <c r="AK8" s="50">
        <f>IF(C8="","",AJ8+AI8*100000000)</f>
      </c>
      <c r="AL8" s="50">
        <f>IF(C8="","",VLOOKUP(H8,'学校名一覧表'!$C$3:$G$320,2,1))</f>
      </c>
      <c r="AM8" s="50">
        <f>IF(H8="","",VLOOKUP(H8,'学校名一覧表'!$C$3:$G$320,3,0))</f>
      </c>
      <c r="AN8" s="50">
        <f>IF(AE8="","",AE8&amp;"("&amp;AH8&amp;")")</f>
      </c>
    </row>
    <row r="9" spans="2:40" ht="13.5">
      <c r="B9" s="32">
        <v>2</v>
      </c>
      <c r="C9" s="36"/>
      <c r="D9" s="36"/>
      <c r="E9" s="47"/>
      <c r="F9" s="37"/>
      <c r="G9" s="37"/>
      <c r="H9" s="37"/>
      <c r="I9" s="42">
        <f>IF(H9="","",VLOOKUP(H9,'学校名一覧表'!$C$3:$G$320,4,0))</f>
      </c>
      <c r="J9" s="24"/>
      <c r="AB9" t="s">
        <v>365</v>
      </c>
      <c r="AC9" s="50">
        <v>2</v>
      </c>
      <c r="AD9" s="50">
        <f aca="true" t="shared" si="0" ref="AD9:AD72">IF(C9="","",C9)</f>
      </c>
      <c r="AE9" s="50">
        <f aca="true" t="shared" si="1" ref="AE9:AE72">IF(C9="","",C9&amp;"　"&amp;D9)</f>
      </c>
      <c r="AF9" s="50">
        <f aca="true" t="shared" si="2" ref="AF9:AF72">IF(I9="","",I9)</f>
      </c>
      <c r="AG9" s="50">
        <f aca="true" t="shared" si="3" ref="AG9:AG72">IF(E9="","",E9)</f>
      </c>
      <c r="AH9" s="50">
        <f aca="true" t="shared" si="4" ref="AH9:AH72">IF(F9="４年",4,IF(F9="５年",5,IF(F9="６年",6,"")))</f>
      </c>
      <c r="AI9" s="50">
        <f aca="true" t="shared" si="5" ref="AI9:AI72">IF(G9="男",1,IF(G9="女",2,""))</f>
      </c>
      <c r="AJ9" s="50">
        <f>IF(C9="","",AC9+'申込書'!$J$3*100)</f>
      </c>
      <c r="AK9" s="50">
        <f aca="true" t="shared" si="6" ref="AK9:AK72">IF(C9="","",AJ9+AI9*100000000)</f>
      </c>
      <c r="AL9" s="50">
        <f>IF(C9="","",VLOOKUP(H9,'学校名一覧表'!$C$3:$G$320,2,1))</f>
      </c>
      <c r="AM9" s="50">
        <f>IF(H9="","",VLOOKUP(H9,'学校名一覧表'!$C$3:$G$320,3,0))</f>
      </c>
      <c r="AN9" s="50">
        <f aca="true" t="shared" si="7" ref="AN9:AN72">IF(AE9="","",AE9&amp;"("&amp;AH9&amp;")")</f>
      </c>
    </row>
    <row r="10" spans="2:40" ht="13.5">
      <c r="B10" s="32">
        <v>3</v>
      </c>
      <c r="C10" s="36"/>
      <c r="D10" s="36"/>
      <c r="E10" s="47"/>
      <c r="F10" s="37"/>
      <c r="G10" s="37"/>
      <c r="H10" s="37"/>
      <c r="I10" s="42">
        <f>IF(H10="","",VLOOKUP(H10,'学校名一覧表'!$C$3:$G$320,4,0))</f>
      </c>
      <c r="J10" s="24"/>
      <c r="AC10" s="50">
        <v>3</v>
      </c>
      <c r="AD10" s="50">
        <f t="shared" si="0"/>
      </c>
      <c r="AE10" s="50">
        <f t="shared" si="1"/>
      </c>
      <c r="AF10" s="50">
        <f t="shared" si="2"/>
      </c>
      <c r="AG10" s="50">
        <f t="shared" si="3"/>
      </c>
      <c r="AH10" s="50">
        <f t="shared" si="4"/>
      </c>
      <c r="AI10" s="50">
        <f t="shared" si="5"/>
      </c>
      <c r="AJ10" s="50">
        <f>IF(C10="","",AC10+'申込書'!$J$3*100)</f>
      </c>
      <c r="AK10" s="50">
        <f t="shared" si="6"/>
      </c>
      <c r="AL10" s="50">
        <f>IF(C10="","",VLOOKUP(H10,'学校名一覧表'!$C$3:$G$320,2,1))</f>
      </c>
      <c r="AM10" s="50">
        <f>IF(H10="","",VLOOKUP(H10,'学校名一覧表'!$C$3:$G$320,3,0))</f>
      </c>
      <c r="AN10" s="50">
        <f t="shared" si="7"/>
      </c>
    </row>
    <row r="11" spans="2:40" ht="13.5">
      <c r="B11" s="32">
        <v>4</v>
      </c>
      <c r="C11" s="36"/>
      <c r="D11" s="36"/>
      <c r="E11" s="47"/>
      <c r="F11" s="37"/>
      <c r="G11" s="37"/>
      <c r="H11" s="37"/>
      <c r="I11" s="42">
        <f>IF(H11="","",VLOOKUP(H11,'学校名一覧表'!$C$3:$G$320,4,0))</f>
      </c>
      <c r="J11" s="24"/>
      <c r="AB11" t="s">
        <v>372</v>
      </c>
      <c r="AC11" s="50">
        <v>4</v>
      </c>
      <c r="AD11" s="50">
        <f t="shared" si="0"/>
      </c>
      <c r="AE11" s="50">
        <f t="shared" si="1"/>
      </c>
      <c r="AF11" s="50">
        <f t="shared" si="2"/>
      </c>
      <c r="AG11" s="50">
        <f t="shared" si="3"/>
      </c>
      <c r="AH11" s="50">
        <f t="shared" si="4"/>
      </c>
      <c r="AI11" s="50">
        <f t="shared" si="5"/>
      </c>
      <c r="AJ11" s="50">
        <f>IF(C11="","",AC11+'申込書'!$J$3*100)</f>
      </c>
      <c r="AK11" s="50">
        <f t="shared" si="6"/>
      </c>
      <c r="AL11" s="50">
        <f>IF(C11="","",VLOOKUP(H11,'学校名一覧表'!$C$3:$G$320,2,1))</f>
      </c>
      <c r="AM11" s="50">
        <f>IF(H11="","",VLOOKUP(H11,'学校名一覧表'!$C$3:$G$320,3,0))</f>
      </c>
      <c r="AN11" s="50">
        <f t="shared" si="7"/>
      </c>
    </row>
    <row r="12" spans="2:40" ht="13.5">
      <c r="B12" s="32">
        <v>5</v>
      </c>
      <c r="C12" s="36"/>
      <c r="D12" s="36"/>
      <c r="E12" s="47"/>
      <c r="F12" s="37"/>
      <c r="G12" s="37"/>
      <c r="H12" s="37"/>
      <c r="I12" s="42">
        <f>IF(H12="","",VLOOKUP(H12,'学校名一覧表'!$C$3:$G$320,4,0))</f>
      </c>
      <c r="J12" s="24"/>
      <c r="AB12" t="s">
        <v>373</v>
      </c>
      <c r="AC12" s="50">
        <v>5</v>
      </c>
      <c r="AD12" s="50">
        <f t="shared" si="0"/>
      </c>
      <c r="AE12" s="50">
        <f t="shared" si="1"/>
      </c>
      <c r="AF12" s="50">
        <f t="shared" si="2"/>
      </c>
      <c r="AG12" s="50">
        <f t="shared" si="3"/>
      </c>
      <c r="AH12" s="50">
        <f t="shared" si="4"/>
      </c>
      <c r="AI12" s="50">
        <f t="shared" si="5"/>
      </c>
      <c r="AJ12" s="50">
        <f>IF(C12="","",AC12+'申込書'!$J$3*100)</f>
      </c>
      <c r="AK12" s="50">
        <f t="shared" si="6"/>
      </c>
      <c r="AL12" s="50">
        <f>IF(C12="","",VLOOKUP(H12,'学校名一覧表'!$C$3:$G$320,2,1))</f>
      </c>
      <c r="AM12" s="50">
        <f>IF(H12="","",VLOOKUP(H12,'学校名一覧表'!$C$3:$G$320,3,0))</f>
      </c>
      <c r="AN12" s="50">
        <f t="shared" si="7"/>
      </c>
    </row>
    <row r="13" spans="2:40" ht="13.5">
      <c r="B13" s="32">
        <v>6</v>
      </c>
      <c r="C13" s="36"/>
      <c r="D13" s="36"/>
      <c r="E13" s="47"/>
      <c r="F13" s="37"/>
      <c r="G13" s="37"/>
      <c r="H13" s="37"/>
      <c r="I13" s="42">
        <f>IF(H13="","",VLOOKUP(H13,'学校名一覧表'!$C$3:$G$320,4,0))</f>
      </c>
      <c r="J13" s="24"/>
      <c r="AC13" s="50">
        <v>6</v>
      </c>
      <c r="AD13" s="50">
        <f t="shared" si="0"/>
      </c>
      <c r="AE13" s="50">
        <f t="shared" si="1"/>
      </c>
      <c r="AF13" s="50">
        <f t="shared" si="2"/>
      </c>
      <c r="AG13" s="50">
        <f t="shared" si="3"/>
      </c>
      <c r="AH13" s="50">
        <f t="shared" si="4"/>
      </c>
      <c r="AI13" s="50">
        <f t="shared" si="5"/>
      </c>
      <c r="AJ13" s="50">
        <f>IF(C13="","",AC13+'申込書'!$J$3*100)</f>
      </c>
      <c r="AK13" s="50">
        <f t="shared" si="6"/>
      </c>
      <c r="AL13" s="50">
        <f>IF(C13="","",VLOOKUP(H13,'学校名一覧表'!$C$3:$G$320,2,1))</f>
      </c>
      <c r="AM13" s="50">
        <f>IF(H13="","",VLOOKUP(H13,'学校名一覧表'!$C$3:$G$320,3,0))</f>
      </c>
      <c r="AN13" s="50">
        <f t="shared" si="7"/>
      </c>
    </row>
    <row r="14" spans="2:40" ht="13.5">
      <c r="B14" s="32">
        <v>7</v>
      </c>
      <c r="C14" s="36"/>
      <c r="D14" s="36"/>
      <c r="E14" s="47"/>
      <c r="F14" s="37"/>
      <c r="G14" s="37"/>
      <c r="H14" s="37"/>
      <c r="I14" s="42">
        <f>IF(H14="","",VLOOKUP(H14,'学校名一覧表'!$C$3:$G$320,4,0))</f>
      </c>
      <c r="J14" s="24"/>
      <c r="AC14" s="50">
        <v>7</v>
      </c>
      <c r="AD14" s="50">
        <f t="shared" si="0"/>
      </c>
      <c r="AE14" s="50">
        <f t="shared" si="1"/>
      </c>
      <c r="AF14" s="50">
        <f t="shared" si="2"/>
      </c>
      <c r="AG14" s="50">
        <f t="shared" si="3"/>
      </c>
      <c r="AH14" s="50">
        <f t="shared" si="4"/>
      </c>
      <c r="AI14" s="50">
        <f t="shared" si="5"/>
      </c>
      <c r="AJ14" s="50">
        <f>IF(C14="","",AC14+'申込書'!$J$3*100)</f>
      </c>
      <c r="AK14" s="50">
        <f t="shared" si="6"/>
      </c>
      <c r="AL14" s="50">
        <f>IF(C14="","",VLOOKUP(H14,'学校名一覧表'!$C$3:$G$320,2,1))</f>
      </c>
      <c r="AM14" s="50">
        <f>IF(H14="","",VLOOKUP(H14,'学校名一覧表'!$C$3:$G$320,3,0))</f>
      </c>
      <c r="AN14" s="50">
        <f t="shared" si="7"/>
      </c>
    </row>
    <row r="15" spans="2:40" ht="13.5">
      <c r="B15" s="32">
        <v>8</v>
      </c>
      <c r="C15" s="36"/>
      <c r="D15" s="36"/>
      <c r="E15" s="47"/>
      <c r="F15" s="37"/>
      <c r="G15" s="37"/>
      <c r="H15" s="37"/>
      <c r="I15" s="42">
        <f>IF(H15="","",VLOOKUP(H15,'学校名一覧表'!$C$3:$G$320,4,0))</f>
      </c>
      <c r="J15" s="24"/>
      <c r="AC15" s="50">
        <v>8</v>
      </c>
      <c r="AD15" s="50">
        <f t="shared" si="0"/>
      </c>
      <c r="AE15" s="50">
        <f t="shared" si="1"/>
      </c>
      <c r="AF15" s="50">
        <f t="shared" si="2"/>
      </c>
      <c r="AG15" s="50">
        <f t="shared" si="3"/>
      </c>
      <c r="AH15" s="50">
        <f t="shared" si="4"/>
      </c>
      <c r="AI15" s="50">
        <f t="shared" si="5"/>
      </c>
      <c r="AJ15" s="50">
        <f>IF(C15="","",AC15+'申込書'!$J$3*100)</f>
      </c>
      <c r="AK15" s="50">
        <f t="shared" si="6"/>
      </c>
      <c r="AL15" s="50">
        <f>IF(C15="","",VLOOKUP(H15,'学校名一覧表'!$C$3:$G$320,2,1))</f>
      </c>
      <c r="AM15" s="50">
        <f>IF(H15="","",VLOOKUP(H15,'学校名一覧表'!$C$3:$G$320,3,0))</f>
      </c>
      <c r="AN15" s="50">
        <f t="shared" si="7"/>
      </c>
    </row>
    <row r="16" spans="2:40" ht="13.5">
      <c r="B16" s="32">
        <v>9</v>
      </c>
      <c r="C16" s="36"/>
      <c r="D16" s="36"/>
      <c r="E16" s="47"/>
      <c r="F16" s="37"/>
      <c r="G16" s="37"/>
      <c r="H16" s="37"/>
      <c r="I16" s="42">
        <f>IF(H16="","",VLOOKUP(H16,'学校名一覧表'!$C$3:$G$320,4,0))</f>
      </c>
      <c r="J16" s="24"/>
      <c r="AC16" s="50">
        <v>9</v>
      </c>
      <c r="AD16" s="50">
        <f t="shared" si="0"/>
      </c>
      <c r="AE16" s="50">
        <f t="shared" si="1"/>
      </c>
      <c r="AF16" s="50">
        <f t="shared" si="2"/>
      </c>
      <c r="AG16" s="50">
        <f t="shared" si="3"/>
      </c>
      <c r="AH16" s="50">
        <f t="shared" si="4"/>
      </c>
      <c r="AI16" s="50">
        <f t="shared" si="5"/>
      </c>
      <c r="AJ16" s="50">
        <f>IF(C16="","",AC16+'申込書'!$J$3*100)</f>
      </c>
      <c r="AK16" s="50">
        <f t="shared" si="6"/>
      </c>
      <c r="AL16" s="50">
        <f>IF(C16="","",VLOOKUP(H16,'学校名一覧表'!$C$3:$G$320,2,1))</f>
      </c>
      <c r="AM16" s="50">
        <f>IF(H16="","",VLOOKUP(H16,'学校名一覧表'!$C$3:$G$320,3,0))</f>
      </c>
      <c r="AN16" s="50">
        <f t="shared" si="7"/>
      </c>
    </row>
    <row r="17" spans="2:40" ht="13.5">
      <c r="B17" s="32">
        <v>10</v>
      </c>
      <c r="C17" s="36"/>
      <c r="D17" s="36"/>
      <c r="E17" s="47"/>
      <c r="F17" s="37"/>
      <c r="G17" s="37"/>
      <c r="H17" s="37"/>
      <c r="I17" s="42">
        <f>IF(H17="","",VLOOKUP(H17,'学校名一覧表'!$C$3:$G$320,4,0))</f>
      </c>
      <c r="J17" s="24"/>
      <c r="AC17" s="50">
        <v>10</v>
      </c>
      <c r="AD17" s="50">
        <f t="shared" si="0"/>
      </c>
      <c r="AE17" s="50">
        <f t="shared" si="1"/>
      </c>
      <c r="AF17" s="50">
        <f t="shared" si="2"/>
      </c>
      <c r="AG17" s="50">
        <f t="shared" si="3"/>
      </c>
      <c r="AH17" s="50">
        <f t="shared" si="4"/>
      </c>
      <c r="AI17" s="50">
        <f t="shared" si="5"/>
      </c>
      <c r="AJ17" s="50">
        <f>IF(C17="","",AC17+'申込書'!$J$3*100)</f>
      </c>
      <c r="AK17" s="50">
        <f t="shared" si="6"/>
      </c>
      <c r="AL17" s="50">
        <f>IF(C17="","",VLOOKUP(H17,'学校名一覧表'!$C$3:$G$320,2,1))</f>
      </c>
      <c r="AM17" s="50">
        <f>IF(H17="","",VLOOKUP(H17,'学校名一覧表'!$C$3:$G$320,3,0))</f>
      </c>
      <c r="AN17" s="50">
        <f t="shared" si="7"/>
      </c>
    </row>
    <row r="18" spans="2:40" ht="13.5">
      <c r="B18" s="32">
        <v>11</v>
      </c>
      <c r="C18" s="36"/>
      <c r="D18" s="36"/>
      <c r="E18" s="47"/>
      <c r="F18" s="37"/>
      <c r="G18" s="37"/>
      <c r="H18" s="37"/>
      <c r="I18" s="42">
        <f>IF(H18="","",VLOOKUP(H18,'学校名一覧表'!$C$3:$G$320,4,0))</f>
      </c>
      <c r="J18" s="24"/>
      <c r="AC18" s="50">
        <v>11</v>
      </c>
      <c r="AD18" s="50">
        <f t="shared" si="0"/>
      </c>
      <c r="AE18" s="50">
        <f t="shared" si="1"/>
      </c>
      <c r="AF18" s="50">
        <f t="shared" si="2"/>
      </c>
      <c r="AG18" s="50">
        <f t="shared" si="3"/>
      </c>
      <c r="AH18" s="50">
        <f t="shared" si="4"/>
      </c>
      <c r="AI18" s="50">
        <f t="shared" si="5"/>
      </c>
      <c r="AJ18" s="50">
        <f>IF(C18="","",AC18+'申込書'!$J$3*100)</f>
      </c>
      <c r="AK18" s="50">
        <f t="shared" si="6"/>
      </c>
      <c r="AL18" s="50">
        <f>IF(C18="","",VLOOKUP(H18,'学校名一覧表'!$C$3:$G$320,2,1))</f>
      </c>
      <c r="AM18" s="50">
        <f>IF(H18="","",VLOOKUP(H18,'学校名一覧表'!$C$3:$G$320,3,0))</f>
      </c>
      <c r="AN18" s="50">
        <f t="shared" si="7"/>
      </c>
    </row>
    <row r="19" spans="2:40" ht="13.5">
      <c r="B19" s="32">
        <v>12</v>
      </c>
      <c r="C19" s="36"/>
      <c r="D19" s="36"/>
      <c r="E19" s="47"/>
      <c r="F19" s="37"/>
      <c r="G19" s="37"/>
      <c r="H19" s="37"/>
      <c r="I19" s="42">
        <f>IF(H19="","",VLOOKUP(H19,'学校名一覧表'!$C$3:$G$320,4,0))</f>
      </c>
      <c r="J19" s="24"/>
      <c r="AC19" s="50">
        <v>12</v>
      </c>
      <c r="AD19" s="50">
        <f t="shared" si="0"/>
      </c>
      <c r="AE19" s="50">
        <f t="shared" si="1"/>
      </c>
      <c r="AF19" s="50">
        <f t="shared" si="2"/>
      </c>
      <c r="AG19" s="50">
        <f t="shared" si="3"/>
      </c>
      <c r="AH19" s="50">
        <f t="shared" si="4"/>
      </c>
      <c r="AI19" s="50">
        <f t="shared" si="5"/>
      </c>
      <c r="AJ19" s="50">
        <f>IF(C19="","",AC19+'申込書'!$J$3*100)</f>
      </c>
      <c r="AK19" s="50">
        <f t="shared" si="6"/>
      </c>
      <c r="AL19" s="50">
        <f>IF(C19="","",VLOOKUP(H19,'学校名一覧表'!$C$3:$G$320,2,1))</f>
      </c>
      <c r="AM19" s="50">
        <f>IF(H19="","",VLOOKUP(H19,'学校名一覧表'!$C$3:$G$320,3,0))</f>
      </c>
      <c r="AN19" s="50">
        <f t="shared" si="7"/>
      </c>
    </row>
    <row r="20" spans="2:40" ht="13.5">
      <c r="B20" s="32">
        <v>13</v>
      </c>
      <c r="C20" s="36"/>
      <c r="D20" s="36"/>
      <c r="E20" s="47"/>
      <c r="F20" s="37"/>
      <c r="G20" s="37"/>
      <c r="H20" s="37"/>
      <c r="I20" s="42">
        <f>IF(H20="","",VLOOKUP(H20,'学校名一覧表'!$C$3:$G$320,4,0))</f>
      </c>
      <c r="J20" s="24"/>
      <c r="AC20" s="50">
        <v>13</v>
      </c>
      <c r="AD20" s="50">
        <f t="shared" si="0"/>
      </c>
      <c r="AE20" s="50">
        <f t="shared" si="1"/>
      </c>
      <c r="AF20" s="50">
        <f t="shared" si="2"/>
      </c>
      <c r="AG20" s="50">
        <f t="shared" si="3"/>
      </c>
      <c r="AH20" s="50">
        <f t="shared" si="4"/>
      </c>
      <c r="AI20" s="50">
        <f t="shared" si="5"/>
      </c>
      <c r="AJ20" s="50">
        <f>IF(C20="","",AC20+'申込書'!$J$3*100)</f>
      </c>
      <c r="AK20" s="50">
        <f t="shared" si="6"/>
      </c>
      <c r="AL20" s="50">
        <f>IF(C20="","",VLOOKUP(H20,'学校名一覧表'!$C$3:$G$320,2,1))</f>
      </c>
      <c r="AM20" s="50">
        <f>IF(H20="","",VLOOKUP(H20,'学校名一覧表'!$C$3:$G$320,3,0))</f>
      </c>
      <c r="AN20" s="50">
        <f t="shared" si="7"/>
      </c>
    </row>
    <row r="21" spans="2:40" ht="13.5">
      <c r="B21" s="32">
        <v>14</v>
      </c>
      <c r="C21" s="36"/>
      <c r="D21" s="36"/>
      <c r="E21" s="47"/>
      <c r="F21" s="37"/>
      <c r="G21" s="37"/>
      <c r="H21" s="37"/>
      <c r="I21" s="42">
        <f>IF(H21="","",VLOOKUP(H21,'学校名一覧表'!$C$3:$G$320,4,0))</f>
      </c>
      <c r="J21" s="24"/>
      <c r="AC21" s="50">
        <v>14</v>
      </c>
      <c r="AD21" s="50">
        <f t="shared" si="0"/>
      </c>
      <c r="AE21" s="50">
        <f t="shared" si="1"/>
      </c>
      <c r="AF21" s="50">
        <f t="shared" si="2"/>
      </c>
      <c r="AG21" s="50">
        <f t="shared" si="3"/>
      </c>
      <c r="AH21" s="50">
        <f t="shared" si="4"/>
      </c>
      <c r="AI21" s="50">
        <f t="shared" si="5"/>
      </c>
      <c r="AJ21" s="50">
        <f>IF(C21="","",AC21+'申込書'!$J$3*100)</f>
      </c>
      <c r="AK21" s="50">
        <f t="shared" si="6"/>
      </c>
      <c r="AL21" s="50">
        <f>IF(C21="","",VLOOKUP(H21,'学校名一覧表'!$C$3:$G$320,2,1))</f>
      </c>
      <c r="AM21" s="50">
        <f>IF(H21="","",VLOOKUP(H21,'学校名一覧表'!$C$3:$G$320,3,0))</f>
      </c>
      <c r="AN21" s="50">
        <f t="shared" si="7"/>
      </c>
    </row>
    <row r="22" spans="2:40" ht="13.5">
      <c r="B22" s="32">
        <v>15</v>
      </c>
      <c r="C22" s="36"/>
      <c r="D22" s="36"/>
      <c r="E22" s="47"/>
      <c r="F22" s="37"/>
      <c r="G22" s="37"/>
      <c r="H22" s="37"/>
      <c r="I22" s="42">
        <f>IF(H22="","",VLOOKUP(H22,'学校名一覧表'!$C$3:$G$320,4,0))</f>
      </c>
      <c r="J22" s="24"/>
      <c r="AC22" s="50">
        <v>15</v>
      </c>
      <c r="AD22" s="50">
        <f t="shared" si="0"/>
      </c>
      <c r="AE22" s="50">
        <f t="shared" si="1"/>
      </c>
      <c r="AF22" s="50">
        <f t="shared" si="2"/>
      </c>
      <c r="AG22" s="50">
        <f t="shared" si="3"/>
      </c>
      <c r="AH22" s="50">
        <f t="shared" si="4"/>
      </c>
      <c r="AI22" s="50">
        <f t="shared" si="5"/>
      </c>
      <c r="AJ22" s="50">
        <f>IF(C22="","",AC22+'申込書'!$J$3*100)</f>
      </c>
      <c r="AK22" s="50">
        <f t="shared" si="6"/>
      </c>
      <c r="AL22" s="50">
        <f>IF(C22="","",VLOOKUP(H22,'学校名一覧表'!$C$3:$G$320,2,1))</f>
      </c>
      <c r="AM22" s="50">
        <f>IF(H22="","",VLOOKUP(H22,'学校名一覧表'!$C$3:$G$320,3,0))</f>
      </c>
      <c r="AN22" s="50">
        <f t="shared" si="7"/>
      </c>
    </row>
    <row r="23" spans="2:40" ht="13.5">
      <c r="B23" s="32">
        <v>16</v>
      </c>
      <c r="C23" s="36"/>
      <c r="D23" s="36"/>
      <c r="E23" s="47"/>
      <c r="F23" s="37"/>
      <c r="G23" s="37"/>
      <c r="H23" s="37"/>
      <c r="I23" s="42">
        <f>IF(H23="","",VLOOKUP(H23,'学校名一覧表'!$C$3:$G$320,4,0))</f>
      </c>
      <c r="J23" s="24"/>
      <c r="AC23" s="50">
        <v>16</v>
      </c>
      <c r="AD23" s="50">
        <f t="shared" si="0"/>
      </c>
      <c r="AE23" s="50">
        <f t="shared" si="1"/>
      </c>
      <c r="AF23" s="50">
        <f t="shared" si="2"/>
      </c>
      <c r="AG23" s="50">
        <f t="shared" si="3"/>
      </c>
      <c r="AH23" s="50">
        <f t="shared" si="4"/>
      </c>
      <c r="AI23" s="50">
        <f t="shared" si="5"/>
      </c>
      <c r="AJ23" s="50">
        <f>IF(C23="","",AC23+'申込書'!$J$3*100)</f>
      </c>
      <c r="AK23" s="50">
        <f t="shared" si="6"/>
      </c>
      <c r="AL23" s="50">
        <f>IF(C23="","",VLOOKUP(H23,'学校名一覧表'!$C$3:$G$320,2,1))</f>
      </c>
      <c r="AM23" s="50">
        <f>IF(H23="","",VLOOKUP(H23,'学校名一覧表'!$C$3:$G$320,3,0))</f>
      </c>
      <c r="AN23" s="50">
        <f t="shared" si="7"/>
      </c>
    </row>
    <row r="24" spans="2:40" ht="13.5">
      <c r="B24" s="32">
        <v>17</v>
      </c>
      <c r="C24" s="36"/>
      <c r="D24" s="36"/>
      <c r="E24" s="47"/>
      <c r="F24" s="37"/>
      <c r="G24" s="37"/>
      <c r="H24" s="37"/>
      <c r="I24" s="42">
        <f>IF(H24="","",VLOOKUP(H24,'学校名一覧表'!$C$3:$G$320,4,0))</f>
      </c>
      <c r="J24" s="24"/>
      <c r="AC24" s="50">
        <v>17</v>
      </c>
      <c r="AD24" s="50">
        <f t="shared" si="0"/>
      </c>
      <c r="AE24" s="50">
        <f t="shared" si="1"/>
      </c>
      <c r="AF24" s="50">
        <f t="shared" si="2"/>
      </c>
      <c r="AG24" s="50">
        <f t="shared" si="3"/>
      </c>
      <c r="AH24" s="50">
        <f t="shared" si="4"/>
      </c>
      <c r="AI24" s="50">
        <f t="shared" si="5"/>
      </c>
      <c r="AJ24" s="50">
        <f>IF(C24="","",AC24+'申込書'!$J$3*100)</f>
      </c>
      <c r="AK24" s="50">
        <f t="shared" si="6"/>
      </c>
      <c r="AL24" s="50">
        <f>IF(C24="","",VLOOKUP(H24,'学校名一覧表'!$C$3:$G$320,2,1))</f>
      </c>
      <c r="AM24" s="50">
        <f>IF(H24="","",VLOOKUP(H24,'学校名一覧表'!$C$3:$G$320,3,0))</f>
      </c>
      <c r="AN24" s="50">
        <f t="shared" si="7"/>
      </c>
    </row>
    <row r="25" spans="2:40" ht="13.5">
      <c r="B25" s="32">
        <v>18</v>
      </c>
      <c r="C25" s="36"/>
      <c r="D25" s="36"/>
      <c r="E25" s="47"/>
      <c r="F25" s="37"/>
      <c r="G25" s="37"/>
      <c r="H25" s="37"/>
      <c r="I25" s="42">
        <f>IF(H25="","",VLOOKUP(H25,'学校名一覧表'!$C$3:$G$320,4,0))</f>
      </c>
      <c r="J25" s="24"/>
      <c r="AC25" s="50">
        <v>18</v>
      </c>
      <c r="AD25" s="50">
        <f t="shared" si="0"/>
      </c>
      <c r="AE25" s="50">
        <f t="shared" si="1"/>
      </c>
      <c r="AF25" s="50">
        <f t="shared" si="2"/>
      </c>
      <c r="AG25" s="50">
        <f t="shared" si="3"/>
      </c>
      <c r="AH25" s="50">
        <f t="shared" si="4"/>
      </c>
      <c r="AI25" s="50">
        <f t="shared" si="5"/>
      </c>
      <c r="AJ25" s="50">
        <f>IF(C25="","",AC25+'申込書'!$J$3*100)</f>
      </c>
      <c r="AK25" s="50">
        <f t="shared" si="6"/>
      </c>
      <c r="AL25" s="50">
        <f>IF(C25="","",VLOOKUP(H25,'学校名一覧表'!$C$3:$G$320,2,1))</f>
      </c>
      <c r="AM25" s="50">
        <f>IF(H25="","",VLOOKUP(H25,'学校名一覧表'!$C$3:$G$320,3,0))</f>
      </c>
      <c r="AN25" s="50">
        <f t="shared" si="7"/>
      </c>
    </row>
    <row r="26" spans="2:40" ht="13.5">
      <c r="B26" s="32">
        <v>19</v>
      </c>
      <c r="C26" s="36"/>
      <c r="D26" s="36"/>
      <c r="E26" s="47"/>
      <c r="F26" s="37"/>
      <c r="G26" s="37"/>
      <c r="H26" s="37"/>
      <c r="I26" s="42">
        <f>IF(H26="","",VLOOKUP(H26,'学校名一覧表'!$C$3:$G$320,4,0))</f>
      </c>
      <c r="J26" s="24"/>
      <c r="AC26" s="50">
        <v>19</v>
      </c>
      <c r="AD26" s="50">
        <f t="shared" si="0"/>
      </c>
      <c r="AE26" s="50">
        <f t="shared" si="1"/>
      </c>
      <c r="AF26" s="50">
        <f t="shared" si="2"/>
      </c>
      <c r="AG26" s="50">
        <f t="shared" si="3"/>
      </c>
      <c r="AH26" s="50">
        <f t="shared" si="4"/>
      </c>
      <c r="AI26" s="50">
        <f t="shared" si="5"/>
      </c>
      <c r="AJ26" s="50">
        <f>IF(C26="","",AC26+'申込書'!$J$3*100)</f>
      </c>
      <c r="AK26" s="50">
        <f t="shared" si="6"/>
      </c>
      <c r="AL26" s="50">
        <f>IF(C26="","",VLOOKUP(H26,'学校名一覧表'!$C$3:$G$320,2,1))</f>
      </c>
      <c r="AM26" s="50">
        <f>IF(H26="","",VLOOKUP(H26,'学校名一覧表'!$C$3:$G$320,3,0))</f>
      </c>
      <c r="AN26" s="50">
        <f t="shared" si="7"/>
      </c>
    </row>
    <row r="27" spans="2:40" ht="13.5">
      <c r="B27" s="32">
        <v>20</v>
      </c>
      <c r="C27" s="36"/>
      <c r="D27" s="36"/>
      <c r="E27" s="47"/>
      <c r="F27" s="37"/>
      <c r="G27" s="37"/>
      <c r="H27" s="37"/>
      <c r="I27" s="42">
        <f>IF(H27="","",VLOOKUP(H27,'学校名一覧表'!$C$3:$G$320,4,0))</f>
      </c>
      <c r="J27" s="24"/>
      <c r="AC27" s="50">
        <v>20</v>
      </c>
      <c r="AD27" s="50">
        <f t="shared" si="0"/>
      </c>
      <c r="AE27" s="50">
        <f t="shared" si="1"/>
      </c>
      <c r="AF27" s="50">
        <f t="shared" si="2"/>
      </c>
      <c r="AG27" s="50">
        <f t="shared" si="3"/>
      </c>
      <c r="AH27" s="50">
        <f t="shared" si="4"/>
      </c>
      <c r="AI27" s="50">
        <f t="shared" si="5"/>
      </c>
      <c r="AJ27" s="50">
        <f>IF(C27="","",AC27+'申込書'!$J$3*100)</f>
      </c>
      <c r="AK27" s="50">
        <f t="shared" si="6"/>
      </c>
      <c r="AL27" s="50">
        <f>IF(C27="","",VLOOKUP(H27,'学校名一覧表'!$C$3:$G$320,2,1))</f>
      </c>
      <c r="AM27" s="50">
        <f>IF(H27="","",VLOOKUP(H27,'学校名一覧表'!$C$3:$G$320,3,0))</f>
      </c>
      <c r="AN27" s="50">
        <f t="shared" si="7"/>
      </c>
    </row>
    <row r="28" spans="2:40" ht="13.5">
      <c r="B28" s="32">
        <v>21</v>
      </c>
      <c r="C28" s="36"/>
      <c r="D28" s="36"/>
      <c r="E28" s="47"/>
      <c r="F28" s="37"/>
      <c r="G28" s="37"/>
      <c r="H28" s="37"/>
      <c r="I28" s="42">
        <f>IF(H28="","",VLOOKUP(H28,'学校名一覧表'!$C$3:$G$320,4,0))</f>
      </c>
      <c r="J28" s="24"/>
      <c r="AC28" s="50">
        <v>21</v>
      </c>
      <c r="AD28" s="50">
        <f t="shared" si="0"/>
      </c>
      <c r="AE28" s="50">
        <f t="shared" si="1"/>
      </c>
      <c r="AF28" s="50">
        <f t="shared" si="2"/>
      </c>
      <c r="AG28" s="50">
        <f t="shared" si="3"/>
      </c>
      <c r="AH28" s="50">
        <f t="shared" si="4"/>
      </c>
      <c r="AI28" s="50">
        <f t="shared" si="5"/>
      </c>
      <c r="AJ28" s="50">
        <f>IF(C28="","",AC28+'申込書'!$J$3*100)</f>
      </c>
      <c r="AK28" s="50">
        <f t="shared" si="6"/>
      </c>
      <c r="AL28" s="50">
        <f>IF(C28="","",VLOOKUP(H28,'学校名一覧表'!$C$3:$G$320,2,1))</f>
      </c>
      <c r="AM28" s="50">
        <f>IF(H28="","",VLOOKUP(H28,'学校名一覧表'!$C$3:$G$320,3,0))</f>
      </c>
      <c r="AN28" s="50">
        <f t="shared" si="7"/>
      </c>
    </row>
    <row r="29" spans="2:40" ht="13.5">
      <c r="B29" s="32">
        <v>22</v>
      </c>
      <c r="C29" s="36"/>
      <c r="D29" s="36"/>
      <c r="E29" s="47"/>
      <c r="F29" s="37"/>
      <c r="G29" s="37"/>
      <c r="H29" s="37"/>
      <c r="I29" s="42">
        <f>IF(H29="","",VLOOKUP(H29,'学校名一覧表'!$C$3:$G$320,4,0))</f>
      </c>
      <c r="J29" s="24"/>
      <c r="AC29" s="50">
        <v>22</v>
      </c>
      <c r="AD29" s="50">
        <f t="shared" si="0"/>
      </c>
      <c r="AE29" s="50">
        <f t="shared" si="1"/>
      </c>
      <c r="AF29" s="50">
        <f t="shared" si="2"/>
      </c>
      <c r="AG29" s="50">
        <f t="shared" si="3"/>
      </c>
      <c r="AH29" s="50">
        <f t="shared" si="4"/>
      </c>
      <c r="AI29" s="50">
        <f t="shared" si="5"/>
      </c>
      <c r="AJ29" s="50">
        <f>IF(C29="","",AC29+'申込書'!$J$3*100)</f>
      </c>
      <c r="AK29" s="50">
        <f t="shared" si="6"/>
      </c>
      <c r="AL29" s="50">
        <f>IF(C29="","",VLOOKUP(H29,'学校名一覧表'!$C$3:$G$320,2,1))</f>
      </c>
      <c r="AM29" s="50">
        <f>IF(H29="","",VLOOKUP(H29,'学校名一覧表'!$C$3:$G$320,3,0))</f>
      </c>
      <c r="AN29" s="50">
        <f t="shared" si="7"/>
      </c>
    </row>
    <row r="30" spans="2:40" ht="13.5">
      <c r="B30" s="32">
        <v>23</v>
      </c>
      <c r="C30" s="36"/>
      <c r="D30" s="36"/>
      <c r="E30" s="47"/>
      <c r="F30" s="37"/>
      <c r="G30" s="37"/>
      <c r="H30" s="37"/>
      <c r="I30" s="42">
        <f>IF(H30="","",VLOOKUP(H30,'学校名一覧表'!$C$3:$G$320,4,0))</f>
      </c>
      <c r="J30" s="24"/>
      <c r="AC30" s="50">
        <v>23</v>
      </c>
      <c r="AD30" s="50">
        <f t="shared" si="0"/>
      </c>
      <c r="AE30" s="50">
        <f t="shared" si="1"/>
      </c>
      <c r="AF30" s="50">
        <f t="shared" si="2"/>
      </c>
      <c r="AG30" s="50">
        <f t="shared" si="3"/>
      </c>
      <c r="AH30" s="50">
        <f t="shared" si="4"/>
      </c>
      <c r="AI30" s="50">
        <f t="shared" si="5"/>
      </c>
      <c r="AJ30" s="50">
        <f>IF(C30="","",AC30+'申込書'!$J$3*100)</f>
      </c>
      <c r="AK30" s="50">
        <f t="shared" si="6"/>
      </c>
      <c r="AL30" s="50">
        <f>IF(C30="","",VLOOKUP(H30,'学校名一覧表'!$C$3:$G$320,2,1))</f>
      </c>
      <c r="AM30" s="50">
        <f>IF(H30="","",VLOOKUP(H30,'学校名一覧表'!$C$3:$G$320,3,0))</f>
      </c>
      <c r="AN30" s="50">
        <f t="shared" si="7"/>
      </c>
    </row>
    <row r="31" spans="2:40" ht="13.5">
      <c r="B31" s="32">
        <v>24</v>
      </c>
      <c r="C31" s="36"/>
      <c r="D31" s="36"/>
      <c r="E31" s="47"/>
      <c r="F31" s="37"/>
      <c r="G31" s="37"/>
      <c r="H31" s="37"/>
      <c r="I31" s="42">
        <f>IF(H31="","",VLOOKUP(H31,'学校名一覧表'!$C$3:$G$320,4,0))</f>
      </c>
      <c r="J31" s="24"/>
      <c r="AC31" s="50">
        <v>24</v>
      </c>
      <c r="AD31" s="50">
        <f t="shared" si="0"/>
      </c>
      <c r="AE31" s="50">
        <f t="shared" si="1"/>
      </c>
      <c r="AF31" s="50">
        <f t="shared" si="2"/>
      </c>
      <c r="AG31" s="50">
        <f t="shared" si="3"/>
      </c>
      <c r="AH31" s="50">
        <f t="shared" si="4"/>
      </c>
      <c r="AI31" s="50">
        <f t="shared" si="5"/>
      </c>
      <c r="AJ31" s="50">
        <f>IF(C31="","",AC31+'申込書'!$J$3*100)</f>
      </c>
      <c r="AK31" s="50">
        <f t="shared" si="6"/>
      </c>
      <c r="AL31" s="50">
        <f>IF(C31="","",VLOOKUP(H31,'学校名一覧表'!$C$3:$G$320,2,1))</f>
      </c>
      <c r="AM31" s="50">
        <f>IF(H31="","",VLOOKUP(H31,'学校名一覧表'!$C$3:$G$320,3,0))</f>
      </c>
      <c r="AN31" s="50">
        <f t="shared" si="7"/>
      </c>
    </row>
    <row r="32" spans="2:40" ht="13.5">
      <c r="B32" s="32">
        <v>25</v>
      </c>
      <c r="C32" s="36"/>
      <c r="D32" s="36"/>
      <c r="E32" s="47"/>
      <c r="F32" s="37"/>
      <c r="G32" s="37"/>
      <c r="H32" s="37"/>
      <c r="I32" s="42">
        <f>IF(H32="","",VLOOKUP(H32,'学校名一覧表'!$C$3:$G$320,4,0))</f>
      </c>
      <c r="J32" s="24"/>
      <c r="AC32" s="50">
        <v>25</v>
      </c>
      <c r="AD32" s="50">
        <f t="shared" si="0"/>
      </c>
      <c r="AE32" s="50">
        <f t="shared" si="1"/>
      </c>
      <c r="AF32" s="50">
        <f t="shared" si="2"/>
      </c>
      <c r="AG32" s="50">
        <f t="shared" si="3"/>
      </c>
      <c r="AH32" s="50">
        <f t="shared" si="4"/>
      </c>
      <c r="AI32" s="50">
        <f t="shared" si="5"/>
      </c>
      <c r="AJ32" s="50">
        <f>IF(C32="","",AC32+'申込書'!$J$3*100)</f>
      </c>
      <c r="AK32" s="50">
        <f t="shared" si="6"/>
      </c>
      <c r="AL32" s="50">
        <f>IF(C32="","",VLOOKUP(H32,'学校名一覧表'!$C$3:$G$320,2,1))</f>
      </c>
      <c r="AM32" s="50">
        <f>IF(H32="","",VLOOKUP(H32,'学校名一覧表'!$C$3:$G$320,3,0))</f>
      </c>
      <c r="AN32" s="50">
        <f t="shared" si="7"/>
      </c>
    </row>
    <row r="33" spans="2:40" ht="13.5">
      <c r="B33" s="32">
        <v>26</v>
      </c>
      <c r="C33" s="36"/>
      <c r="D33" s="36"/>
      <c r="E33" s="47"/>
      <c r="F33" s="37"/>
      <c r="G33" s="37"/>
      <c r="H33" s="37"/>
      <c r="I33" s="42">
        <f>IF(H33="","",VLOOKUP(H33,'学校名一覧表'!$C$3:$G$320,4,0))</f>
      </c>
      <c r="J33" s="24"/>
      <c r="AC33" s="50">
        <v>26</v>
      </c>
      <c r="AD33" s="50">
        <f t="shared" si="0"/>
      </c>
      <c r="AE33" s="50">
        <f t="shared" si="1"/>
      </c>
      <c r="AF33" s="50">
        <f t="shared" si="2"/>
      </c>
      <c r="AG33" s="50">
        <f t="shared" si="3"/>
      </c>
      <c r="AH33" s="50">
        <f t="shared" si="4"/>
      </c>
      <c r="AI33" s="50">
        <f t="shared" si="5"/>
      </c>
      <c r="AJ33" s="50">
        <f>IF(C33="","",AC33+'申込書'!$J$3*100)</f>
      </c>
      <c r="AK33" s="50">
        <f t="shared" si="6"/>
      </c>
      <c r="AL33" s="50">
        <f>IF(C33="","",VLOOKUP(H33,'学校名一覧表'!$C$3:$G$320,2,1))</f>
      </c>
      <c r="AM33" s="50">
        <f>IF(H33="","",VLOOKUP(H33,'学校名一覧表'!$C$3:$G$320,3,0))</f>
      </c>
      <c r="AN33" s="50">
        <f t="shared" si="7"/>
      </c>
    </row>
    <row r="34" spans="2:40" ht="13.5">
      <c r="B34" s="32">
        <v>27</v>
      </c>
      <c r="C34" s="36"/>
      <c r="D34" s="36"/>
      <c r="E34" s="47"/>
      <c r="F34" s="37"/>
      <c r="G34" s="37"/>
      <c r="H34" s="37"/>
      <c r="I34" s="42">
        <f>IF(H34="","",VLOOKUP(H34,'学校名一覧表'!$C$3:$G$320,4,0))</f>
      </c>
      <c r="J34" s="24"/>
      <c r="AC34" s="50">
        <v>27</v>
      </c>
      <c r="AD34" s="50">
        <f t="shared" si="0"/>
      </c>
      <c r="AE34" s="50">
        <f t="shared" si="1"/>
      </c>
      <c r="AF34" s="50">
        <f t="shared" si="2"/>
      </c>
      <c r="AG34" s="50">
        <f t="shared" si="3"/>
      </c>
      <c r="AH34" s="50">
        <f t="shared" si="4"/>
      </c>
      <c r="AI34" s="50">
        <f t="shared" si="5"/>
      </c>
      <c r="AJ34" s="50">
        <f>IF(C34="","",AC34+'申込書'!$J$3*100)</f>
      </c>
      <c r="AK34" s="50">
        <f t="shared" si="6"/>
      </c>
      <c r="AL34" s="50">
        <f>IF(C34="","",VLOOKUP(H34,'学校名一覧表'!$C$3:$G$320,2,1))</f>
      </c>
      <c r="AM34" s="50">
        <f>IF(H34="","",VLOOKUP(H34,'学校名一覧表'!$C$3:$G$320,3,0))</f>
      </c>
      <c r="AN34" s="50">
        <f t="shared" si="7"/>
      </c>
    </row>
    <row r="35" spans="2:40" ht="13.5">
      <c r="B35" s="32">
        <v>28</v>
      </c>
      <c r="C35" s="36"/>
      <c r="D35" s="36"/>
      <c r="E35" s="47"/>
      <c r="F35" s="37"/>
      <c r="G35" s="37"/>
      <c r="H35" s="37"/>
      <c r="I35" s="42">
        <f>IF(H35="","",VLOOKUP(H35,'学校名一覧表'!$C$3:$G$320,4,0))</f>
      </c>
      <c r="J35" s="24"/>
      <c r="AC35" s="50">
        <v>28</v>
      </c>
      <c r="AD35" s="50">
        <f t="shared" si="0"/>
      </c>
      <c r="AE35" s="50">
        <f t="shared" si="1"/>
      </c>
      <c r="AF35" s="50">
        <f t="shared" si="2"/>
      </c>
      <c r="AG35" s="50">
        <f t="shared" si="3"/>
      </c>
      <c r="AH35" s="50">
        <f t="shared" si="4"/>
      </c>
      <c r="AI35" s="50">
        <f t="shared" si="5"/>
      </c>
      <c r="AJ35" s="50">
        <f>IF(C35="","",AC35+'申込書'!$J$3*100)</f>
      </c>
      <c r="AK35" s="50">
        <f t="shared" si="6"/>
      </c>
      <c r="AL35" s="50">
        <f>IF(C35="","",VLOOKUP(H35,'学校名一覧表'!$C$3:$G$320,2,1))</f>
      </c>
      <c r="AM35" s="50">
        <f>IF(H35="","",VLOOKUP(H35,'学校名一覧表'!$C$3:$G$320,3,0))</f>
      </c>
      <c r="AN35" s="50">
        <f t="shared" si="7"/>
      </c>
    </row>
    <row r="36" spans="2:40" ht="13.5">
      <c r="B36" s="32">
        <v>29</v>
      </c>
      <c r="C36" s="36"/>
      <c r="D36" s="36"/>
      <c r="E36" s="47"/>
      <c r="F36" s="37"/>
      <c r="G36" s="37"/>
      <c r="H36" s="37"/>
      <c r="I36" s="42">
        <f>IF(H36="","",VLOOKUP(H36,'学校名一覧表'!$C$3:$G$320,4,0))</f>
      </c>
      <c r="J36" s="24"/>
      <c r="AC36" s="50">
        <v>29</v>
      </c>
      <c r="AD36" s="50">
        <f t="shared" si="0"/>
      </c>
      <c r="AE36" s="50">
        <f t="shared" si="1"/>
      </c>
      <c r="AF36" s="50">
        <f t="shared" si="2"/>
      </c>
      <c r="AG36" s="50">
        <f t="shared" si="3"/>
      </c>
      <c r="AH36" s="50">
        <f t="shared" si="4"/>
      </c>
      <c r="AI36" s="50">
        <f t="shared" si="5"/>
      </c>
      <c r="AJ36" s="50">
        <f>IF(C36="","",AC36+'申込書'!$J$3*100)</f>
      </c>
      <c r="AK36" s="50">
        <f t="shared" si="6"/>
      </c>
      <c r="AL36" s="50">
        <f>IF(C36="","",VLOOKUP(H36,'学校名一覧表'!$C$3:$G$320,2,1))</f>
      </c>
      <c r="AM36" s="50">
        <f>IF(H36="","",VLOOKUP(H36,'学校名一覧表'!$C$3:$G$320,3,0))</f>
      </c>
      <c r="AN36" s="50">
        <f t="shared" si="7"/>
      </c>
    </row>
    <row r="37" spans="2:40" ht="13.5">
      <c r="B37" s="32">
        <v>30</v>
      </c>
      <c r="C37" s="36"/>
      <c r="D37" s="36"/>
      <c r="E37" s="47"/>
      <c r="F37" s="37"/>
      <c r="G37" s="37"/>
      <c r="H37" s="37"/>
      <c r="I37" s="42">
        <f>IF(H37="","",VLOOKUP(H37,'学校名一覧表'!$C$3:$G$320,4,0))</f>
      </c>
      <c r="J37" s="24"/>
      <c r="AC37" s="50">
        <v>30</v>
      </c>
      <c r="AD37" s="50">
        <f t="shared" si="0"/>
      </c>
      <c r="AE37" s="50">
        <f t="shared" si="1"/>
      </c>
      <c r="AF37" s="50">
        <f t="shared" si="2"/>
      </c>
      <c r="AG37" s="50">
        <f t="shared" si="3"/>
      </c>
      <c r="AH37" s="50">
        <f t="shared" si="4"/>
      </c>
      <c r="AI37" s="50">
        <f t="shared" si="5"/>
      </c>
      <c r="AJ37" s="50">
        <f>IF(C37="","",AC37+'申込書'!$J$3*100)</f>
      </c>
      <c r="AK37" s="50">
        <f t="shared" si="6"/>
      </c>
      <c r="AL37" s="50">
        <f>IF(C37="","",VLOOKUP(H37,'学校名一覧表'!$C$3:$G$320,2,1))</f>
      </c>
      <c r="AM37" s="50">
        <f>IF(H37="","",VLOOKUP(H37,'学校名一覧表'!$C$3:$G$320,3,0))</f>
      </c>
      <c r="AN37" s="50">
        <f t="shared" si="7"/>
      </c>
    </row>
    <row r="38" spans="2:40" ht="13.5">
      <c r="B38" s="32">
        <v>31</v>
      </c>
      <c r="C38" s="36"/>
      <c r="D38" s="36"/>
      <c r="E38" s="47"/>
      <c r="F38" s="37"/>
      <c r="G38" s="37"/>
      <c r="H38" s="37"/>
      <c r="I38" s="42">
        <f>IF(H38="","",VLOOKUP(H38,'学校名一覧表'!$C$3:$G$320,4,0))</f>
      </c>
      <c r="J38" s="24"/>
      <c r="AC38" s="50">
        <v>31</v>
      </c>
      <c r="AD38" s="50">
        <f t="shared" si="0"/>
      </c>
      <c r="AE38" s="50">
        <f t="shared" si="1"/>
      </c>
      <c r="AF38" s="50">
        <f t="shared" si="2"/>
      </c>
      <c r="AG38" s="50">
        <f t="shared" si="3"/>
      </c>
      <c r="AH38" s="50">
        <f t="shared" si="4"/>
      </c>
      <c r="AI38" s="50">
        <f t="shared" si="5"/>
      </c>
      <c r="AJ38" s="50">
        <f>IF(C38="","",AC38+'申込書'!$J$3*100)</f>
      </c>
      <c r="AK38" s="50">
        <f t="shared" si="6"/>
      </c>
      <c r="AL38" s="50">
        <f>IF(C38="","",VLOOKUP(H38,'学校名一覧表'!$C$3:$G$320,2,1))</f>
      </c>
      <c r="AM38" s="50">
        <f>IF(H38="","",VLOOKUP(H38,'学校名一覧表'!$C$3:$G$320,3,0))</f>
      </c>
      <c r="AN38" s="50">
        <f t="shared" si="7"/>
      </c>
    </row>
    <row r="39" spans="2:40" ht="13.5">
      <c r="B39" s="32">
        <v>32</v>
      </c>
      <c r="C39" s="36"/>
      <c r="D39" s="36"/>
      <c r="E39" s="47"/>
      <c r="F39" s="37"/>
      <c r="G39" s="37"/>
      <c r="H39" s="37"/>
      <c r="I39" s="42">
        <f>IF(H39="","",VLOOKUP(H39,'学校名一覧表'!$C$3:$G$320,4,0))</f>
      </c>
      <c r="J39" s="24"/>
      <c r="AC39" s="50">
        <v>32</v>
      </c>
      <c r="AD39" s="50">
        <f t="shared" si="0"/>
      </c>
      <c r="AE39" s="50">
        <f t="shared" si="1"/>
      </c>
      <c r="AF39" s="50">
        <f t="shared" si="2"/>
      </c>
      <c r="AG39" s="50">
        <f t="shared" si="3"/>
      </c>
      <c r="AH39" s="50">
        <f t="shared" si="4"/>
      </c>
      <c r="AI39" s="50">
        <f t="shared" si="5"/>
      </c>
      <c r="AJ39" s="50">
        <f>IF(C39="","",AC39+'申込書'!$J$3*100)</f>
      </c>
      <c r="AK39" s="50">
        <f t="shared" si="6"/>
      </c>
      <c r="AL39" s="50">
        <f>IF(C39="","",VLOOKUP(H39,'学校名一覧表'!$C$3:$G$320,2,1))</f>
      </c>
      <c r="AM39" s="50">
        <f>IF(H39="","",VLOOKUP(H39,'学校名一覧表'!$C$3:$G$320,3,0))</f>
      </c>
      <c r="AN39" s="50">
        <f t="shared" si="7"/>
      </c>
    </row>
    <row r="40" spans="2:40" ht="13.5">
      <c r="B40" s="32">
        <v>33</v>
      </c>
      <c r="C40" s="36"/>
      <c r="D40" s="36"/>
      <c r="E40" s="47"/>
      <c r="F40" s="37"/>
      <c r="G40" s="37"/>
      <c r="H40" s="37"/>
      <c r="I40" s="42">
        <f>IF(H40="","",VLOOKUP(H40,'学校名一覧表'!$C$3:$G$320,4,0))</f>
      </c>
      <c r="J40" s="24"/>
      <c r="AC40" s="50">
        <v>33</v>
      </c>
      <c r="AD40" s="50">
        <f t="shared" si="0"/>
      </c>
      <c r="AE40" s="50">
        <f t="shared" si="1"/>
      </c>
      <c r="AF40" s="50">
        <f t="shared" si="2"/>
      </c>
      <c r="AG40" s="50">
        <f t="shared" si="3"/>
      </c>
      <c r="AH40" s="50">
        <f t="shared" si="4"/>
      </c>
      <c r="AI40" s="50">
        <f t="shared" si="5"/>
      </c>
      <c r="AJ40" s="50">
        <f>IF(C40="","",AC40+'申込書'!$J$3*100)</f>
      </c>
      <c r="AK40" s="50">
        <f t="shared" si="6"/>
      </c>
      <c r="AL40" s="50">
        <f>IF(C40="","",VLOOKUP(H40,'学校名一覧表'!$C$3:$G$320,2,1))</f>
      </c>
      <c r="AM40" s="50">
        <f>IF(H40="","",VLOOKUP(H40,'学校名一覧表'!$C$3:$G$320,3,0))</f>
      </c>
      <c r="AN40" s="50">
        <f t="shared" si="7"/>
      </c>
    </row>
    <row r="41" spans="2:40" ht="13.5">
      <c r="B41" s="32">
        <v>34</v>
      </c>
      <c r="C41" s="36"/>
      <c r="D41" s="36"/>
      <c r="E41" s="47"/>
      <c r="F41" s="37"/>
      <c r="G41" s="37"/>
      <c r="H41" s="37"/>
      <c r="I41" s="42">
        <f>IF(H41="","",VLOOKUP(H41,'学校名一覧表'!$C$3:$G$320,4,0))</f>
      </c>
      <c r="J41" s="24"/>
      <c r="AC41" s="50">
        <v>34</v>
      </c>
      <c r="AD41" s="50">
        <f t="shared" si="0"/>
      </c>
      <c r="AE41" s="50">
        <f t="shared" si="1"/>
      </c>
      <c r="AF41" s="50">
        <f t="shared" si="2"/>
      </c>
      <c r="AG41" s="50">
        <f t="shared" si="3"/>
      </c>
      <c r="AH41" s="50">
        <f t="shared" si="4"/>
      </c>
      <c r="AI41" s="50">
        <f t="shared" si="5"/>
      </c>
      <c r="AJ41" s="50">
        <f>IF(C41="","",AC41+'申込書'!$J$3*100)</f>
      </c>
      <c r="AK41" s="50">
        <f t="shared" si="6"/>
      </c>
      <c r="AL41" s="50">
        <f>IF(C41="","",VLOOKUP(H41,'学校名一覧表'!$C$3:$G$320,2,1))</f>
      </c>
      <c r="AM41" s="50">
        <f>IF(H41="","",VLOOKUP(H41,'学校名一覧表'!$C$3:$G$320,3,0))</f>
      </c>
      <c r="AN41" s="50">
        <f t="shared" si="7"/>
      </c>
    </row>
    <row r="42" spans="2:40" ht="13.5">
      <c r="B42" s="32">
        <v>35</v>
      </c>
      <c r="C42" s="36"/>
      <c r="D42" s="36"/>
      <c r="E42" s="47"/>
      <c r="F42" s="37"/>
      <c r="G42" s="37"/>
      <c r="H42" s="37"/>
      <c r="I42" s="42">
        <f>IF(H42="","",VLOOKUP(H42,'学校名一覧表'!$C$3:$G$320,4,0))</f>
      </c>
      <c r="J42" s="24"/>
      <c r="AC42" s="50">
        <v>35</v>
      </c>
      <c r="AD42" s="50">
        <f t="shared" si="0"/>
      </c>
      <c r="AE42" s="50">
        <f t="shared" si="1"/>
      </c>
      <c r="AF42" s="50">
        <f t="shared" si="2"/>
      </c>
      <c r="AG42" s="50">
        <f t="shared" si="3"/>
      </c>
      <c r="AH42" s="50">
        <f t="shared" si="4"/>
      </c>
      <c r="AI42" s="50">
        <f t="shared" si="5"/>
      </c>
      <c r="AJ42" s="50">
        <f>IF(C42="","",AC42+'申込書'!$J$3*100)</f>
      </c>
      <c r="AK42" s="50">
        <f t="shared" si="6"/>
      </c>
      <c r="AL42" s="50">
        <f>IF(C42="","",VLOOKUP(H42,'学校名一覧表'!$C$3:$G$320,2,1))</f>
      </c>
      <c r="AM42" s="50">
        <f>IF(H42="","",VLOOKUP(H42,'学校名一覧表'!$C$3:$G$320,3,0))</f>
      </c>
      <c r="AN42" s="50">
        <f t="shared" si="7"/>
      </c>
    </row>
    <row r="43" spans="2:40" ht="13.5">
      <c r="B43" s="32">
        <v>36</v>
      </c>
      <c r="C43" s="36"/>
      <c r="D43" s="36"/>
      <c r="E43" s="47"/>
      <c r="F43" s="37"/>
      <c r="G43" s="37"/>
      <c r="H43" s="37"/>
      <c r="I43" s="42">
        <f>IF(H43="","",VLOOKUP(H43,'学校名一覧表'!$C$3:$G$320,4,0))</f>
      </c>
      <c r="J43" s="24"/>
      <c r="AC43" s="50">
        <v>36</v>
      </c>
      <c r="AD43" s="50">
        <f t="shared" si="0"/>
      </c>
      <c r="AE43" s="50">
        <f t="shared" si="1"/>
      </c>
      <c r="AF43" s="50">
        <f t="shared" si="2"/>
      </c>
      <c r="AG43" s="50">
        <f t="shared" si="3"/>
      </c>
      <c r="AH43" s="50">
        <f t="shared" si="4"/>
      </c>
      <c r="AI43" s="50">
        <f t="shared" si="5"/>
      </c>
      <c r="AJ43" s="50">
        <f>IF(C43="","",AC43+'申込書'!$J$3*100)</f>
      </c>
      <c r="AK43" s="50">
        <f t="shared" si="6"/>
      </c>
      <c r="AL43" s="50">
        <f>IF(C43="","",VLOOKUP(H43,'学校名一覧表'!$C$3:$G$320,2,1))</f>
      </c>
      <c r="AM43" s="50">
        <f>IF(H43="","",VLOOKUP(H43,'学校名一覧表'!$C$3:$G$320,3,0))</f>
      </c>
      <c r="AN43" s="50">
        <f t="shared" si="7"/>
      </c>
    </row>
    <row r="44" spans="2:40" ht="13.5">
      <c r="B44" s="32">
        <v>37</v>
      </c>
      <c r="C44" s="36"/>
      <c r="D44" s="36"/>
      <c r="E44" s="47"/>
      <c r="F44" s="37"/>
      <c r="G44" s="37"/>
      <c r="H44" s="37"/>
      <c r="I44" s="42">
        <f>IF(H44="","",VLOOKUP(H44,'学校名一覧表'!$C$3:$G$320,4,0))</f>
      </c>
      <c r="J44" s="24"/>
      <c r="AC44" s="50">
        <v>37</v>
      </c>
      <c r="AD44" s="50">
        <f t="shared" si="0"/>
      </c>
      <c r="AE44" s="50">
        <f t="shared" si="1"/>
      </c>
      <c r="AF44" s="50">
        <f t="shared" si="2"/>
      </c>
      <c r="AG44" s="50">
        <f t="shared" si="3"/>
      </c>
      <c r="AH44" s="50">
        <f t="shared" si="4"/>
      </c>
      <c r="AI44" s="50">
        <f t="shared" si="5"/>
      </c>
      <c r="AJ44" s="50">
        <f>IF(C44="","",AC44+'申込書'!$J$3*100)</f>
      </c>
      <c r="AK44" s="50">
        <f t="shared" si="6"/>
      </c>
      <c r="AL44" s="50">
        <f>IF(C44="","",VLOOKUP(H44,'学校名一覧表'!$C$3:$G$320,2,1))</f>
      </c>
      <c r="AM44" s="50">
        <f>IF(H44="","",VLOOKUP(H44,'学校名一覧表'!$C$3:$G$320,3,0))</f>
      </c>
      <c r="AN44" s="50">
        <f t="shared" si="7"/>
      </c>
    </row>
    <row r="45" spans="2:40" ht="13.5">
      <c r="B45" s="32">
        <v>38</v>
      </c>
      <c r="C45" s="36"/>
      <c r="D45" s="36"/>
      <c r="E45" s="47"/>
      <c r="F45" s="37"/>
      <c r="G45" s="37"/>
      <c r="H45" s="37"/>
      <c r="I45" s="42">
        <f>IF(H45="","",VLOOKUP(H45,'学校名一覧表'!$C$3:$G$320,4,0))</f>
      </c>
      <c r="J45" s="24"/>
      <c r="AC45" s="50">
        <v>38</v>
      </c>
      <c r="AD45" s="50">
        <f t="shared" si="0"/>
      </c>
      <c r="AE45" s="50">
        <f t="shared" si="1"/>
      </c>
      <c r="AF45" s="50">
        <f t="shared" si="2"/>
      </c>
      <c r="AG45" s="50">
        <f t="shared" si="3"/>
      </c>
      <c r="AH45" s="50">
        <f t="shared" si="4"/>
      </c>
      <c r="AI45" s="50">
        <f t="shared" si="5"/>
      </c>
      <c r="AJ45" s="50">
        <f>IF(C45="","",AC45+'申込書'!$J$3*100)</f>
      </c>
      <c r="AK45" s="50">
        <f t="shared" si="6"/>
      </c>
      <c r="AL45" s="50">
        <f>IF(C45="","",VLOOKUP(H45,'学校名一覧表'!$C$3:$G$320,2,1))</f>
      </c>
      <c r="AM45" s="50">
        <f>IF(H45="","",VLOOKUP(H45,'学校名一覧表'!$C$3:$G$320,3,0))</f>
      </c>
      <c r="AN45" s="50">
        <f t="shared" si="7"/>
      </c>
    </row>
    <row r="46" spans="2:40" ht="13.5">
      <c r="B46" s="32">
        <v>39</v>
      </c>
      <c r="C46" s="36"/>
      <c r="D46" s="36"/>
      <c r="E46" s="47"/>
      <c r="F46" s="37"/>
      <c r="G46" s="37"/>
      <c r="H46" s="37"/>
      <c r="I46" s="42">
        <f>IF(H46="","",VLOOKUP(H46,'学校名一覧表'!$C$3:$G$320,4,0))</f>
      </c>
      <c r="J46" s="24"/>
      <c r="AC46" s="50">
        <v>39</v>
      </c>
      <c r="AD46" s="50">
        <f t="shared" si="0"/>
      </c>
      <c r="AE46" s="50">
        <f t="shared" si="1"/>
      </c>
      <c r="AF46" s="50">
        <f t="shared" si="2"/>
      </c>
      <c r="AG46" s="50">
        <f t="shared" si="3"/>
      </c>
      <c r="AH46" s="50">
        <f t="shared" si="4"/>
      </c>
      <c r="AI46" s="50">
        <f t="shared" si="5"/>
      </c>
      <c r="AJ46" s="50">
        <f>IF(C46="","",AC46+'申込書'!$J$3*100)</f>
      </c>
      <c r="AK46" s="50">
        <f t="shared" si="6"/>
      </c>
      <c r="AL46" s="50">
        <f>IF(C46="","",VLOOKUP(H46,'学校名一覧表'!$C$3:$G$320,2,1))</f>
      </c>
      <c r="AM46" s="50">
        <f>IF(H46="","",VLOOKUP(H46,'学校名一覧表'!$C$3:$G$320,3,0))</f>
      </c>
      <c r="AN46" s="50">
        <f t="shared" si="7"/>
      </c>
    </row>
    <row r="47" spans="2:40" ht="13.5">
      <c r="B47" s="32">
        <v>40</v>
      </c>
      <c r="C47" s="36"/>
      <c r="D47" s="36"/>
      <c r="E47" s="47"/>
      <c r="F47" s="37"/>
      <c r="G47" s="37"/>
      <c r="H47" s="37"/>
      <c r="I47" s="42">
        <f>IF(H47="","",VLOOKUP(H47,'学校名一覧表'!$C$3:$G$320,4,0))</f>
      </c>
      <c r="J47" s="24"/>
      <c r="AC47" s="50">
        <v>40</v>
      </c>
      <c r="AD47" s="50">
        <f t="shared" si="0"/>
      </c>
      <c r="AE47" s="50">
        <f t="shared" si="1"/>
      </c>
      <c r="AF47" s="50">
        <f t="shared" si="2"/>
      </c>
      <c r="AG47" s="50">
        <f t="shared" si="3"/>
      </c>
      <c r="AH47" s="50">
        <f t="shared" si="4"/>
      </c>
      <c r="AI47" s="50">
        <f t="shared" si="5"/>
      </c>
      <c r="AJ47" s="50">
        <f>IF(C47="","",AC47+'申込書'!$J$3*100)</f>
      </c>
      <c r="AK47" s="50">
        <f t="shared" si="6"/>
      </c>
      <c r="AL47" s="50">
        <f>IF(C47="","",VLOOKUP(H47,'学校名一覧表'!$C$3:$G$320,2,1))</f>
      </c>
      <c r="AM47" s="50">
        <f>IF(H47="","",VLOOKUP(H47,'学校名一覧表'!$C$3:$G$320,3,0))</f>
      </c>
      <c r="AN47" s="50">
        <f t="shared" si="7"/>
      </c>
    </row>
    <row r="48" spans="2:40" ht="13.5">
      <c r="B48" s="32">
        <v>41</v>
      </c>
      <c r="C48" s="36"/>
      <c r="D48" s="36"/>
      <c r="E48" s="47"/>
      <c r="F48" s="37"/>
      <c r="G48" s="37"/>
      <c r="H48" s="37"/>
      <c r="I48" s="42">
        <f>IF(H48="","",VLOOKUP(H48,'学校名一覧表'!$C$3:$G$320,4,0))</f>
      </c>
      <c r="J48" s="24"/>
      <c r="AC48" s="50">
        <v>41</v>
      </c>
      <c r="AD48" s="50">
        <f t="shared" si="0"/>
      </c>
      <c r="AE48" s="50">
        <f t="shared" si="1"/>
      </c>
      <c r="AF48" s="50">
        <f t="shared" si="2"/>
      </c>
      <c r="AG48" s="50">
        <f t="shared" si="3"/>
      </c>
      <c r="AH48" s="50">
        <f t="shared" si="4"/>
      </c>
      <c r="AI48" s="50">
        <f t="shared" si="5"/>
      </c>
      <c r="AJ48" s="50">
        <f>IF(C48="","",AC48+'申込書'!$J$3*100)</f>
      </c>
      <c r="AK48" s="50">
        <f t="shared" si="6"/>
      </c>
      <c r="AL48" s="50">
        <f>IF(C48="","",VLOOKUP(H48,'学校名一覧表'!$C$3:$G$320,2,1))</f>
      </c>
      <c r="AM48" s="50">
        <f>IF(H48="","",VLOOKUP(H48,'学校名一覧表'!$C$3:$G$320,3,0))</f>
      </c>
      <c r="AN48" s="50">
        <f t="shared" si="7"/>
      </c>
    </row>
    <row r="49" spans="2:40" ht="13.5">
      <c r="B49" s="32">
        <v>42</v>
      </c>
      <c r="C49" s="36"/>
      <c r="D49" s="36"/>
      <c r="E49" s="47"/>
      <c r="F49" s="37"/>
      <c r="G49" s="37"/>
      <c r="H49" s="37"/>
      <c r="I49" s="42">
        <f>IF(H49="","",VLOOKUP(H49,'学校名一覧表'!$C$3:$G$320,4,0))</f>
      </c>
      <c r="J49" s="24"/>
      <c r="AC49" s="50">
        <v>42</v>
      </c>
      <c r="AD49" s="50">
        <f t="shared" si="0"/>
      </c>
      <c r="AE49" s="50">
        <f t="shared" si="1"/>
      </c>
      <c r="AF49" s="50">
        <f t="shared" si="2"/>
      </c>
      <c r="AG49" s="50">
        <f t="shared" si="3"/>
      </c>
      <c r="AH49" s="50">
        <f t="shared" si="4"/>
      </c>
      <c r="AI49" s="50">
        <f t="shared" si="5"/>
      </c>
      <c r="AJ49" s="50">
        <f>IF(C49="","",AC49+'申込書'!$J$3*100)</f>
      </c>
      <c r="AK49" s="50">
        <f t="shared" si="6"/>
      </c>
      <c r="AL49" s="50">
        <f>IF(C49="","",VLOOKUP(H49,'学校名一覧表'!$C$3:$G$320,2,1))</f>
      </c>
      <c r="AM49" s="50">
        <f>IF(H49="","",VLOOKUP(H49,'学校名一覧表'!$C$3:$G$320,3,0))</f>
      </c>
      <c r="AN49" s="50">
        <f t="shared" si="7"/>
      </c>
    </row>
    <row r="50" spans="2:40" ht="13.5">
      <c r="B50" s="32">
        <v>43</v>
      </c>
      <c r="C50" s="36"/>
      <c r="D50" s="36"/>
      <c r="E50" s="47"/>
      <c r="F50" s="37"/>
      <c r="G50" s="37"/>
      <c r="H50" s="37"/>
      <c r="I50" s="42">
        <f>IF(H50="","",VLOOKUP(H50,'学校名一覧表'!$C$3:$G$320,4,0))</f>
      </c>
      <c r="J50" s="24"/>
      <c r="AC50" s="50">
        <v>43</v>
      </c>
      <c r="AD50" s="50">
        <f t="shared" si="0"/>
      </c>
      <c r="AE50" s="50">
        <f t="shared" si="1"/>
      </c>
      <c r="AF50" s="50">
        <f t="shared" si="2"/>
      </c>
      <c r="AG50" s="50">
        <f t="shared" si="3"/>
      </c>
      <c r="AH50" s="50">
        <f t="shared" si="4"/>
      </c>
      <c r="AI50" s="50">
        <f t="shared" si="5"/>
      </c>
      <c r="AJ50" s="50">
        <f>IF(C50="","",AC50+'申込書'!$J$3*100)</f>
      </c>
      <c r="AK50" s="50">
        <f t="shared" si="6"/>
      </c>
      <c r="AL50" s="50">
        <f>IF(C50="","",VLOOKUP(H50,'学校名一覧表'!$C$3:$G$320,2,1))</f>
      </c>
      <c r="AM50" s="50">
        <f>IF(H50="","",VLOOKUP(H50,'学校名一覧表'!$C$3:$G$320,3,0))</f>
      </c>
      <c r="AN50" s="50">
        <f t="shared" si="7"/>
      </c>
    </row>
    <row r="51" spans="2:40" ht="13.5">
      <c r="B51" s="32">
        <v>44</v>
      </c>
      <c r="C51" s="36"/>
      <c r="D51" s="36"/>
      <c r="E51" s="47"/>
      <c r="F51" s="37"/>
      <c r="G51" s="37"/>
      <c r="H51" s="37"/>
      <c r="I51" s="42">
        <f>IF(H51="","",VLOOKUP(H51,'学校名一覧表'!$C$3:$G$320,4,0))</f>
      </c>
      <c r="J51" s="24"/>
      <c r="AC51" s="50">
        <v>44</v>
      </c>
      <c r="AD51" s="50">
        <f t="shared" si="0"/>
      </c>
      <c r="AE51" s="50">
        <f t="shared" si="1"/>
      </c>
      <c r="AF51" s="50">
        <f t="shared" si="2"/>
      </c>
      <c r="AG51" s="50">
        <f t="shared" si="3"/>
      </c>
      <c r="AH51" s="50">
        <f t="shared" si="4"/>
      </c>
      <c r="AI51" s="50">
        <f t="shared" si="5"/>
      </c>
      <c r="AJ51" s="50">
        <f>IF(C51="","",AC51+'申込書'!$J$3*100)</f>
      </c>
      <c r="AK51" s="50">
        <f t="shared" si="6"/>
      </c>
      <c r="AL51" s="50">
        <f>IF(C51="","",VLOOKUP(H51,'学校名一覧表'!$C$3:$G$320,2,1))</f>
      </c>
      <c r="AM51" s="50">
        <f>IF(H51="","",VLOOKUP(H51,'学校名一覧表'!$C$3:$G$320,3,0))</f>
      </c>
      <c r="AN51" s="50">
        <f t="shared" si="7"/>
      </c>
    </row>
    <row r="52" spans="2:40" ht="13.5">
      <c r="B52" s="32">
        <v>45</v>
      </c>
      <c r="C52" s="36"/>
      <c r="D52" s="36"/>
      <c r="E52" s="47"/>
      <c r="F52" s="37"/>
      <c r="G52" s="37"/>
      <c r="H52" s="37"/>
      <c r="I52" s="42">
        <f>IF(H52="","",VLOOKUP(H52,'学校名一覧表'!$C$3:$G$320,4,0))</f>
      </c>
      <c r="J52" s="24"/>
      <c r="AC52" s="50">
        <v>45</v>
      </c>
      <c r="AD52" s="50">
        <f t="shared" si="0"/>
      </c>
      <c r="AE52" s="50">
        <f t="shared" si="1"/>
      </c>
      <c r="AF52" s="50">
        <f t="shared" si="2"/>
      </c>
      <c r="AG52" s="50">
        <f t="shared" si="3"/>
      </c>
      <c r="AH52" s="50">
        <f t="shared" si="4"/>
      </c>
      <c r="AI52" s="50">
        <f t="shared" si="5"/>
      </c>
      <c r="AJ52" s="50">
        <f>IF(C52="","",AC52+'申込書'!$J$3*100)</f>
      </c>
      <c r="AK52" s="50">
        <f t="shared" si="6"/>
      </c>
      <c r="AL52" s="50">
        <f>IF(C52="","",VLOOKUP(H52,'学校名一覧表'!$C$3:$G$320,2,1))</f>
      </c>
      <c r="AM52" s="50">
        <f>IF(H52="","",VLOOKUP(H52,'学校名一覧表'!$C$3:$G$320,3,0))</f>
      </c>
      <c r="AN52" s="50">
        <f t="shared" si="7"/>
      </c>
    </row>
    <row r="53" spans="2:40" ht="13.5">
      <c r="B53" s="32">
        <v>46</v>
      </c>
      <c r="C53" s="36"/>
      <c r="D53" s="36"/>
      <c r="E53" s="47"/>
      <c r="F53" s="37"/>
      <c r="G53" s="37"/>
      <c r="H53" s="37"/>
      <c r="I53" s="42">
        <f>IF(H53="","",VLOOKUP(H53,'学校名一覧表'!$C$3:$G$320,4,0))</f>
      </c>
      <c r="J53" s="24"/>
      <c r="AC53" s="50">
        <v>46</v>
      </c>
      <c r="AD53" s="50">
        <f t="shared" si="0"/>
      </c>
      <c r="AE53" s="50">
        <f t="shared" si="1"/>
      </c>
      <c r="AF53" s="50">
        <f t="shared" si="2"/>
      </c>
      <c r="AG53" s="50">
        <f t="shared" si="3"/>
      </c>
      <c r="AH53" s="50">
        <f t="shared" si="4"/>
      </c>
      <c r="AI53" s="50">
        <f t="shared" si="5"/>
      </c>
      <c r="AJ53" s="50">
        <f>IF(C53="","",AC53+'申込書'!$J$3*100)</f>
      </c>
      <c r="AK53" s="50">
        <f t="shared" si="6"/>
      </c>
      <c r="AL53" s="50">
        <f>IF(C53="","",VLOOKUP(H53,'学校名一覧表'!$C$3:$G$320,2,1))</f>
      </c>
      <c r="AM53" s="50">
        <f>IF(H53="","",VLOOKUP(H53,'学校名一覧表'!$C$3:$G$320,3,0))</f>
      </c>
      <c r="AN53" s="50">
        <f t="shared" si="7"/>
      </c>
    </row>
    <row r="54" spans="2:40" ht="13.5">
      <c r="B54" s="32">
        <v>47</v>
      </c>
      <c r="C54" s="36"/>
      <c r="D54" s="36"/>
      <c r="E54" s="47"/>
      <c r="F54" s="37"/>
      <c r="G54" s="37"/>
      <c r="H54" s="37"/>
      <c r="I54" s="42">
        <f>IF(H54="","",VLOOKUP(H54,'学校名一覧表'!$C$3:$G$320,4,0))</f>
      </c>
      <c r="J54" s="24"/>
      <c r="AC54" s="50">
        <v>47</v>
      </c>
      <c r="AD54" s="50">
        <f t="shared" si="0"/>
      </c>
      <c r="AE54" s="50">
        <f t="shared" si="1"/>
      </c>
      <c r="AF54" s="50">
        <f t="shared" si="2"/>
      </c>
      <c r="AG54" s="50">
        <f t="shared" si="3"/>
      </c>
      <c r="AH54" s="50">
        <f t="shared" si="4"/>
      </c>
      <c r="AI54" s="50">
        <f t="shared" si="5"/>
      </c>
      <c r="AJ54" s="50">
        <f>IF(C54="","",AC54+'申込書'!$J$3*100)</f>
      </c>
      <c r="AK54" s="50">
        <f t="shared" si="6"/>
      </c>
      <c r="AL54" s="50">
        <f>IF(C54="","",VLOOKUP(H54,'学校名一覧表'!$C$3:$G$320,2,1))</f>
      </c>
      <c r="AM54" s="50">
        <f>IF(H54="","",VLOOKUP(H54,'学校名一覧表'!$C$3:$G$320,3,0))</f>
      </c>
      <c r="AN54" s="50">
        <f t="shared" si="7"/>
      </c>
    </row>
    <row r="55" spans="2:40" ht="13.5">
      <c r="B55" s="32">
        <v>48</v>
      </c>
      <c r="C55" s="36"/>
      <c r="D55" s="36"/>
      <c r="E55" s="47"/>
      <c r="F55" s="37"/>
      <c r="G55" s="37"/>
      <c r="H55" s="37"/>
      <c r="I55" s="42">
        <f>IF(H55="","",VLOOKUP(H55,'学校名一覧表'!$C$3:$G$320,4,0))</f>
      </c>
      <c r="J55" s="24"/>
      <c r="AC55" s="50">
        <v>48</v>
      </c>
      <c r="AD55" s="50">
        <f t="shared" si="0"/>
      </c>
      <c r="AE55" s="50">
        <f t="shared" si="1"/>
      </c>
      <c r="AF55" s="50">
        <f t="shared" si="2"/>
      </c>
      <c r="AG55" s="50">
        <f t="shared" si="3"/>
      </c>
      <c r="AH55" s="50">
        <f t="shared" si="4"/>
      </c>
      <c r="AI55" s="50">
        <f t="shared" si="5"/>
      </c>
      <c r="AJ55" s="50">
        <f>IF(C55="","",AC55+'申込書'!$J$3*100)</f>
      </c>
      <c r="AK55" s="50">
        <f t="shared" si="6"/>
      </c>
      <c r="AL55" s="50">
        <f>IF(C55="","",VLOOKUP(H55,'学校名一覧表'!$C$3:$G$320,2,1))</f>
      </c>
      <c r="AM55" s="50">
        <f>IF(H55="","",VLOOKUP(H55,'学校名一覧表'!$C$3:$G$320,3,0))</f>
      </c>
      <c r="AN55" s="50">
        <f t="shared" si="7"/>
      </c>
    </row>
    <row r="56" spans="2:40" ht="13.5">
      <c r="B56" s="32">
        <v>49</v>
      </c>
      <c r="C56" s="36"/>
      <c r="D56" s="36"/>
      <c r="E56" s="47"/>
      <c r="F56" s="37"/>
      <c r="G56" s="37"/>
      <c r="H56" s="37"/>
      <c r="I56" s="42">
        <f>IF(H56="","",VLOOKUP(H56,'学校名一覧表'!$C$3:$G$320,4,0))</f>
      </c>
      <c r="J56" s="24"/>
      <c r="AC56" s="50">
        <v>49</v>
      </c>
      <c r="AD56" s="50">
        <f t="shared" si="0"/>
      </c>
      <c r="AE56" s="50">
        <f t="shared" si="1"/>
      </c>
      <c r="AF56" s="50">
        <f t="shared" si="2"/>
      </c>
      <c r="AG56" s="50">
        <f t="shared" si="3"/>
      </c>
      <c r="AH56" s="50">
        <f t="shared" si="4"/>
      </c>
      <c r="AI56" s="50">
        <f t="shared" si="5"/>
      </c>
      <c r="AJ56" s="50">
        <f>IF(C56="","",AC56+'申込書'!$J$3*100)</f>
      </c>
      <c r="AK56" s="50">
        <f t="shared" si="6"/>
      </c>
      <c r="AL56" s="50">
        <f>IF(C56="","",VLOOKUP(H56,'学校名一覧表'!$C$3:$G$320,2,1))</f>
      </c>
      <c r="AM56" s="50">
        <f>IF(H56="","",VLOOKUP(H56,'学校名一覧表'!$C$3:$G$320,3,0))</f>
      </c>
      <c r="AN56" s="50">
        <f t="shared" si="7"/>
      </c>
    </row>
    <row r="57" spans="2:40" ht="13.5">
      <c r="B57" s="32">
        <v>50</v>
      </c>
      <c r="C57" s="36"/>
      <c r="D57" s="36"/>
      <c r="E57" s="47"/>
      <c r="F57" s="37"/>
      <c r="G57" s="37"/>
      <c r="H57" s="37"/>
      <c r="I57" s="42">
        <f>IF(H57="","",VLOOKUP(H57,'学校名一覧表'!$C$3:$G$320,4,0))</f>
      </c>
      <c r="J57" s="24"/>
      <c r="AC57" s="50">
        <v>50</v>
      </c>
      <c r="AD57" s="50">
        <f t="shared" si="0"/>
      </c>
      <c r="AE57" s="50">
        <f t="shared" si="1"/>
      </c>
      <c r="AF57" s="50">
        <f t="shared" si="2"/>
      </c>
      <c r="AG57" s="50">
        <f t="shared" si="3"/>
      </c>
      <c r="AH57" s="50">
        <f t="shared" si="4"/>
      </c>
      <c r="AI57" s="50">
        <f t="shared" si="5"/>
      </c>
      <c r="AJ57" s="50">
        <f>IF(C57="","",AC57+'申込書'!$J$3*100)</f>
      </c>
      <c r="AK57" s="50">
        <f t="shared" si="6"/>
      </c>
      <c r="AL57" s="50">
        <f>IF(C57="","",VLOOKUP(H57,'学校名一覧表'!$C$3:$G$320,2,1))</f>
      </c>
      <c r="AM57" s="50">
        <f>IF(H57="","",VLOOKUP(H57,'学校名一覧表'!$C$3:$G$320,3,0))</f>
      </c>
      <c r="AN57" s="50">
        <f t="shared" si="7"/>
      </c>
    </row>
    <row r="58" spans="2:40" ht="13.5">
      <c r="B58" s="32">
        <v>51</v>
      </c>
      <c r="C58" s="36"/>
      <c r="D58" s="36"/>
      <c r="E58" s="47"/>
      <c r="F58" s="37"/>
      <c r="G58" s="37"/>
      <c r="H58" s="37"/>
      <c r="I58" s="42">
        <f>IF(H58="","",VLOOKUP(H58,'学校名一覧表'!$C$3:$G$320,4,0))</f>
      </c>
      <c r="J58" s="24"/>
      <c r="AC58" s="50">
        <v>51</v>
      </c>
      <c r="AD58" s="50">
        <f t="shared" si="0"/>
      </c>
      <c r="AE58" s="50">
        <f t="shared" si="1"/>
      </c>
      <c r="AF58" s="50">
        <f t="shared" si="2"/>
      </c>
      <c r="AG58" s="50">
        <f t="shared" si="3"/>
      </c>
      <c r="AH58" s="50">
        <f t="shared" si="4"/>
      </c>
      <c r="AI58" s="50">
        <f t="shared" si="5"/>
      </c>
      <c r="AJ58" s="50">
        <f>IF(C58="","",AC58+'申込書'!$J$3*100)</f>
      </c>
      <c r="AK58" s="50">
        <f t="shared" si="6"/>
      </c>
      <c r="AL58" s="50">
        <f>IF(C58="","",VLOOKUP(H58,'学校名一覧表'!$C$3:$G$320,2,1))</f>
      </c>
      <c r="AM58" s="50">
        <f>IF(H58="","",VLOOKUP(H58,'学校名一覧表'!$C$3:$G$320,3,0))</f>
      </c>
      <c r="AN58" s="50">
        <f t="shared" si="7"/>
      </c>
    </row>
    <row r="59" spans="2:40" ht="13.5">
      <c r="B59" s="32">
        <v>52</v>
      </c>
      <c r="C59" s="36"/>
      <c r="D59" s="36"/>
      <c r="E59" s="47"/>
      <c r="F59" s="37"/>
      <c r="G59" s="37"/>
      <c r="H59" s="37"/>
      <c r="I59" s="42">
        <f>IF(H59="","",VLOOKUP(H59,'学校名一覧表'!$C$3:$G$320,4,0))</f>
      </c>
      <c r="J59" s="24"/>
      <c r="AC59" s="50">
        <v>52</v>
      </c>
      <c r="AD59" s="50">
        <f t="shared" si="0"/>
      </c>
      <c r="AE59" s="50">
        <f t="shared" si="1"/>
      </c>
      <c r="AF59" s="50">
        <f t="shared" si="2"/>
      </c>
      <c r="AG59" s="50">
        <f t="shared" si="3"/>
      </c>
      <c r="AH59" s="50">
        <f t="shared" si="4"/>
      </c>
      <c r="AI59" s="50">
        <f t="shared" si="5"/>
      </c>
      <c r="AJ59" s="50">
        <f>IF(C59="","",AC59+'申込書'!$J$3*100)</f>
      </c>
      <c r="AK59" s="50">
        <f t="shared" si="6"/>
      </c>
      <c r="AL59" s="50">
        <f>IF(C59="","",VLOOKUP(H59,'学校名一覧表'!$C$3:$G$320,2,1))</f>
      </c>
      <c r="AM59" s="50">
        <f>IF(H59="","",VLOOKUP(H59,'学校名一覧表'!$C$3:$G$320,3,0))</f>
      </c>
      <c r="AN59" s="50">
        <f t="shared" si="7"/>
      </c>
    </row>
    <row r="60" spans="2:40" ht="13.5">
      <c r="B60" s="32">
        <v>53</v>
      </c>
      <c r="C60" s="36"/>
      <c r="D60" s="36"/>
      <c r="E60" s="47"/>
      <c r="F60" s="37"/>
      <c r="G60" s="37"/>
      <c r="H60" s="37"/>
      <c r="I60" s="42">
        <f>IF(H60="","",VLOOKUP(H60,'学校名一覧表'!$C$3:$G$320,4,0))</f>
      </c>
      <c r="J60" s="24"/>
      <c r="AC60" s="50">
        <v>53</v>
      </c>
      <c r="AD60" s="50">
        <f t="shared" si="0"/>
      </c>
      <c r="AE60" s="50">
        <f t="shared" si="1"/>
      </c>
      <c r="AF60" s="50">
        <f t="shared" si="2"/>
      </c>
      <c r="AG60" s="50">
        <f t="shared" si="3"/>
      </c>
      <c r="AH60" s="50">
        <f t="shared" si="4"/>
      </c>
      <c r="AI60" s="50">
        <f t="shared" si="5"/>
      </c>
      <c r="AJ60" s="50">
        <f>IF(C60="","",AC60+'申込書'!$J$3*100)</f>
      </c>
      <c r="AK60" s="50">
        <f t="shared" si="6"/>
      </c>
      <c r="AL60" s="50">
        <f>IF(C60="","",VLOOKUP(H60,'学校名一覧表'!$C$3:$G$320,2,1))</f>
      </c>
      <c r="AM60" s="50">
        <f>IF(H60="","",VLOOKUP(H60,'学校名一覧表'!$C$3:$G$320,3,0))</f>
      </c>
      <c r="AN60" s="50">
        <f t="shared" si="7"/>
      </c>
    </row>
    <row r="61" spans="2:40" ht="13.5">
      <c r="B61" s="32">
        <v>54</v>
      </c>
      <c r="C61" s="36"/>
      <c r="D61" s="36"/>
      <c r="E61" s="47"/>
      <c r="F61" s="37"/>
      <c r="G61" s="37"/>
      <c r="H61" s="37"/>
      <c r="I61" s="42">
        <f>IF(H61="","",VLOOKUP(H61,'学校名一覧表'!$C$3:$G$320,4,0))</f>
      </c>
      <c r="J61" s="24"/>
      <c r="AC61" s="50">
        <v>54</v>
      </c>
      <c r="AD61" s="50">
        <f t="shared" si="0"/>
      </c>
      <c r="AE61" s="50">
        <f t="shared" si="1"/>
      </c>
      <c r="AF61" s="50">
        <f t="shared" si="2"/>
      </c>
      <c r="AG61" s="50">
        <f t="shared" si="3"/>
      </c>
      <c r="AH61" s="50">
        <f t="shared" si="4"/>
      </c>
      <c r="AI61" s="50">
        <f t="shared" si="5"/>
      </c>
      <c r="AJ61" s="50">
        <f>IF(C61="","",AC61+'申込書'!$J$3*100)</f>
      </c>
      <c r="AK61" s="50">
        <f t="shared" si="6"/>
      </c>
      <c r="AL61" s="50">
        <f>IF(C61="","",VLOOKUP(H61,'学校名一覧表'!$C$3:$G$320,2,1))</f>
      </c>
      <c r="AM61" s="50">
        <f>IF(H61="","",VLOOKUP(H61,'学校名一覧表'!$C$3:$G$320,3,0))</f>
      </c>
      <c r="AN61" s="50">
        <f t="shared" si="7"/>
      </c>
    </row>
    <row r="62" spans="2:40" ht="13.5">
      <c r="B62" s="32">
        <v>55</v>
      </c>
      <c r="C62" s="36"/>
      <c r="D62" s="36"/>
      <c r="E62" s="47"/>
      <c r="F62" s="37"/>
      <c r="G62" s="37"/>
      <c r="H62" s="37"/>
      <c r="I62" s="42">
        <f>IF(H62="","",VLOOKUP(H62,'学校名一覧表'!$C$3:$G$320,4,0))</f>
      </c>
      <c r="J62" s="24"/>
      <c r="AC62" s="50">
        <v>55</v>
      </c>
      <c r="AD62" s="50">
        <f t="shared" si="0"/>
      </c>
      <c r="AE62" s="50">
        <f t="shared" si="1"/>
      </c>
      <c r="AF62" s="50">
        <f t="shared" si="2"/>
      </c>
      <c r="AG62" s="50">
        <f t="shared" si="3"/>
      </c>
      <c r="AH62" s="50">
        <f t="shared" si="4"/>
      </c>
      <c r="AI62" s="50">
        <f t="shared" si="5"/>
      </c>
      <c r="AJ62" s="50">
        <f>IF(C62="","",AC62+'申込書'!$J$3*100)</f>
      </c>
      <c r="AK62" s="50">
        <f t="shared" si="6"/>
      </c>
      <c r="AL62" s="50">
        <f>IF(C62="","",VLOOKUP(H62,'学校名一覧表'!$C$3:$G$320,2,1))</f>
      </c>
      <c r="AM62" s="50">
        <f>IF(H62="","",VLOOKUP(H62,'学校名一覧表'!$C$3:$G$320,3,0))</f>
      </c>
      <c r="AN62" s="50">
        <f t="shared" si="7"/>
      </c>
    </row>
    <row r="63" spans="2:40" ht="13.5">
      <c r="B63" s="32">
        <v>56</v>
      </c>
      <c r="C63" s="36"/>
      <c r="D63" s="36"/>
      <c r="E63" s="47"/>
      <c r="F63" s="37"/>
      <c r="G63" s="37"/>
      <c r="H63" s="37"/>
      <c r="I63" s="42">
        <f>IF(H63="","",VLOOKUP(H63,'学校名一覧表'!$C$3:$G$320,4,0))</f>
      </c>
      <c r="J63" s="24"/>
      <c r="AC63" s="50">
        <v>56</v>
      </c>
      <c r="AD63" s="50">
        <f t="shared" si="0"/>
      </c>
      <c r="AE63" s="50">
        <f t="shared" si="1"/>
      </c>
      <c r="AF63" s="50">
        <f t="shared" si="2"/>
      </c>
      <c r="AG63" s="50">
        <f t="shared" si="3"/>
      </c>
      <c r="AH63" s="50">
        <f t="shared" si="4"/>
      </c>
      <c r="AI63" s="50">
        <f t="shared" si="5"/>
      </c>
      <c r="AJ63" s="50">
        <f>IF(C63="","",AC63+'申込書'!$J$3*100)</f>
      </c>
      <c r="AK63" s="50">
        <f t="shared" si="6"/>
      </c>
      <c r="AL63" s="50">
        <f>IF(C63="","",VLOOKUP(H63,'学校名一覧表'!$C$3:$G$320,2,1))</f>
      </c>
      <c r="AM63" s="50">
        <f>IF(H63="","",VLOOKUP(H63,'学校名一覧表'!$C$3:$G$320,3,0))</f>
      </c>
      <c r="AN63" s="50">
        <f t="shared" si="7"/>
      </c>
    </row>
    <row r="64" spans="2:40" ht="13.5">
      <c r="B64" s="32">
        <v>57</v>
      </c>
      <c r="C64" s="36"/>
      <c r="D64" s="36"/>
      <c r="E64" s="47"/>
      <c r="F64" s="37"/>
      <c r="G64" s="37"/>
      <c r="H64" s="37"/>
      <c r="I64" s="42">
        <f>IF(H64="","",VLOOKUP(H64,'学校名一覧表'!$C$3:$G$320,4,0))</f>
      </c>
      <c r="J64" s="24"/>
      <c r="AC64" s="50">
        <v>57</v>
      </c>
      <c r="AD64" s="50">
        <f t="shared" si="0"/>
      </c>
      <c r="AE64" s="50">
        <f t="shared" si="1"/>
      </c>
      <c r="AF64" s="50">
        <f t="shared" si="2"/>
      </c>
      <c r="AG64" s="50">
        <f t="shared" si="3"/>
      </c>
      <c r="AH64" s="50">
        <f t="shared" si="4"/>
      </c>
      <c r="AI64" s="50">
        <f t="shared" si="5"/>
      </c>
      <c r="AJ64" s="50">
        <f>IF(C64="","",AC64+'申込書'!$J$3*100)</f>
      </c>
      <c r="AK64" s="50">
        <f t="shared" si="6"/>
      </c>
      <c r="AL64" s="50">
        <f>IF(C64="","",VLOOKUP(H64,'学校名一覧表'!$C$3:$G$320,2,1))</f>
      </c>
      <c r="AM64" s="50">
        <f>IF(H64="","",VLOOKUP(H64,'学校名一覧表'!$C$3:$G$320,3,0))</f>
      </c>
      <c r="AN64" s="50">
        <f t="shared" si="7"/>
      </c>
    </row>
    <row r="65" spans="2:40" ht="13.5">
      <c r="B65" s="32">
        <v>58</v>
      </c>
      <c r="C65" s="36"/>
      <c r="D65" s="36"/>
      <c r="E65" s="47"/>
      <c r="F65" s="37"/>
      <c r="G65" s="37"/>
      <c r="H65" s="37"/>
      <c r="I65" s="42">
        <f>IF(H65="","",VLOOKUP(H65,'学校名一覧表'!$C$3:$G$320,4,0))</f>
      </c>
      <c r="J65" s="24"/>
      <c r="AC65" s="50">
        <v>58</v>
      </c>
      <c r="AD65" s="50">
        <f t="shared" si="0"/>
      </c>
      <c r="AE65" s="50">
        <f t="shared" si="1"/>
      </c>
      <c r="AF65" s="50">
        <f t="shared" si="2"/>
      </c>
      <c r="AG65" s="50">
        <f t="shared" si="3"/>
      </c>
      <c r="AH65" s="50">
        <f t="shared" si="4"/>
      </c>
      <c r="AI65" s="50">
        <f t="shared" si="5"/>
      </c>
      <c r="AJ65" s="50">
        <f>IF(C65="","",AC65+'申込書'!$J$3*100)</f>
      </c>
      <c r="AK65" s="50">
        <f t="shared" si="6"/>
      </c>
      <c r="AL65" s="50">
        <f>IF(C65="","",VLOOKUP(H65,'学校名一覧表'!$C$3:$G$320,2,1))</f>
      </c>
      <c r="AM65" s="50">
        <f>IF(H65="","",VLOOKUP(H65,'学校名一覧表'!$C$3:$G$320,3,0))</f>
      </c>
      <c r="AN65" s="50">
        <f t="shared" si="7"/>
      </c>
    </row>
    <row r="66" spans="2:40" ht="13.5">
      <c r="B66" s="32">
        <v>59</v>
      </c>
      <c r="C66" s="36"/>
      <c r="D66" s="36"/>
      <c r="E66" s="47"/>
      <c r="F66" s="37"/>
      <c r="G66" s="37"/>
      <c r="H66" s="37"/>
      <c r="I66" s="42">
        <f>IF(H66="","",VLOOKUP(H66,'学校名一覧表'!$C$3:$G$320,4,0))</f>
      </c>
      <c r="J66" s="24"/>
      <c r="AC66" s="50">
        <v>59</v>
      </c>
      <c r="AD66" s="50">
        <f t="shared" si="0"/>
      </c>
      <c r="AE66" s="50">
        <f t="shared" si="1"/>
      </c>
      <c r="AF66" s="50">
        <f t="shared" si="2"/>
      </c>
      <c r="AG66" s="50">
        <f t="shared" si="3"/>
      </c>
      <c r="AH66" s="50">
        <f t="shared" si="4"/>
      </c>
      <c r="AI66" s="50">
        <f t="shared" si="5"/>
      </c>
      <c r="AJ66" s="50">
        <f>IF(C66="","",AC66+'申込書'!$J$3*100)</f>
      </c>
      <c r="AK66" s="50">
        <f t="shared" si="6"/>
      </c>
      <c r="AL66" s="50">
        <f>IF(C66="","",VLOOKUP(H66,'学校名一覧表'!$C$3:$G$320,2,1))</f>
      </c>
      <c r="AM66" s="50">
        <f>IF(H66="","",VLOOKUP(H66,'学校名一覧表'!$C$3:$G$320,3,0))</f>
      </c>
      <c r="AN66" s="50">
        <f t="shared" si="7"/>
      </c>
    </row>
    <row r="67" spans="2:40" ht="13.5">
      <c r="B67" s="32">
        <v>60</v>
      </c>
      <c r="C67" s="36"/>
      <c r="D67" s="36"/>
      <c r="E67" s="47"/>
      <c r="F67" s="37"/>
      <c r="G67" s="37"/>
      <c r="H67" s="37"/>
      <c r="I67" s="42">
        <f>IF(H67="","",VLOOKUP(H67,'学校名一覧表'!$C$3:$G$320,4,0))</f>
      </c>
      <c r="J67" s="24"/>
      <c r="AC67" s="50">
        <v>60</v>
      </c>
      <c r="AD67" s="50">
        <f t="shared" si="0"/>
      </c>
      <c r="AE67" s="50">
        <f t="shared" si="1"/>
      </c>
      <c r="AF67" s="50">
        <f t="shared" si="2"/>
      </c>
      <c r="AG67" s="50">
        <f t="shared" si="3"/>
      </c>
      <c r="AH67" s="50">
        <f t="shared" si="4"/>
      </c>
      <c r="AI67" s="50">
        <f t="shared" si="5"/>
      </c>
      <c r="AJ67" s="50">
        <f>IF(C67="","",AC67+'申込書'!$J$3*100)</f>
      </c>
      <c r="AK67" s="50">
        <f t="shared" si="6"/>
      </c>
      <c r="AL67" s="50">
        <f>IF(C67="","",VLOOKUP(H67,'学校名一覧表'!$C$3:$G$320,2,1))</f>
      </c>
      <c r="AM67" s="50">
        <f>IF(H67="","",VLOOKUP(H67,'学校名一覧表'!$C$3:$G$320,3,0))</f>
      </c>
      <c r="AN67" s="50">
        <f t="shared" si="7"/>
      </c>
    </row>
    <row r="68" spans="2:40" ht="13.5">
      <c r="B68" s="32">
        <v>61</v>
      </c>
      <c r="C68" s="36"/>
      <c r="D68" s="36"/>
      <c r="E68" s="47"/>
      <c r="F68" s="37"/>
      <c r="G68" s="37"/>
      <c r="H68" s="37"/>
      <c r="I68" s="42">
        <f>IF(H68="","",VLOOKUP(H68,'学校名一覧表'!$C$3:$G$320,4,0))</f>
      </c>
      <c r="J68" s="24"/>
      <c r="AC68" s="50">
        <v>61</v>
      </c>
      <c r="AD68" s="50">
        <f t="shared" si="0"/>
      </c>
      <c r="AE68" s="50">
        <f t="shared" si="1"/>
      </c>
      <c r="AF68" s="50">
        <f t="shared" si="2"/>
      </c>
      <c r="AG68" s="50">
        <f t="shared" si="3"/>
      </c>
      <c r="AH68" s="50">
        <f t="shared" si="4"/>
      </c>
      <c r="AI68" s="50">
        <f t="shared" si="5"/>
      </c>
      <c r="AJ68" s="50">
        <f>IF(C68="","",AC68+'申込書'!$J$3*100)</f>
      </c>
      <c r="AK68" s="50">
        <f t="shared" si="6"/>
      </c>
      <c r="AL68" s="50">
        <f>IF(C68="","",VLOOKUP(H68,'学校名一覧表'!$C$3:$G$320,2,1))</f>
      </c>
      <c r="AM68" s="50">
        <f>IF(H68="","",VLOOKUP(H68,'学校名一覧表'!$C$3:$G$320,3,0))</f>
      </c>
      <c r="AN68" s="50">
        <f t="shared" si="7"/>
      </c>
    </row>
    <row r="69" spans="2:40" ht="13.5">
      <c r="B69" s="32">
        <v>62</v>
      </c>
      <c r="C69" s="36"/>
      <c r="D69" s="36"/>
      <c r="E69" s="47"/>
      <c r="F69" s="37"/>
      <c r="G69" s="37"/>
      <c r="H69" s="37"/>
      <c r="I69" s="42">
        <f>IF(H69="","",VLOOKUP(H69,'学校名一覧表'!$C$3:$G$320,4,0))</f>
      </c>
      <c r="J69" s="24"/>
      <c r="AC69" s="50">
        <v>62</v>
      </c>
      <c r="AD69" s="50">
        <f t="shared" si="0"/>
      </c>
      <c r="AE69" s="50">
        <f t="shared" si="1"/>
      </c>
      <c r="AF69" s="50">
        <f t="shared" si="2"/>
      </c>
      <c r="AG69" s="50">
        <f t="shared" si="3"/>
      </c>
      <c r="AH69" s="50">
        <f t="shared" si="4"/>
      </c>
      <c r="AI69" s="50">
        <f t="shared" si="5"/>
      </c>
      <c r="AJ69" s="50">
        <f>IF(C69="","",AC69+'申込書'!$J$3*100)</f>
      </c>
      <c r="AK69" s="50">
        <f t="shared" si="6"/>
      </c>
      <c r="AL69" s="50">
        <f>IF(C69="","",VLOOKUP(H69,'学校名一覧表'!$C$3:$G$320,2,1))</f>
      </c>
      <c r="AM69" s="50">
        <f>IF(H69="","",VLOOKUP(H69,'学校名一覧表'!$C$3:$G$320,3,0))</f>
      </c>
      <c r="AN69" s="50">
        <f t="shared" si="7"/>
      </c>
    </row>
    <row r="70" spans="2:40" ht="13.5">
      <c r="B70" s="32">
        <v>63</v>
      </c>
      <c r="C70" s="36"/>
      <c r="D70" s="36"/>
      <c r="E70" s="47"/>
      <c r="F70" s="37"/>
      <c r="G70" s="37"/>
      <c r="H70" s="37"/>
      <c r="I70" s="42">
        <f>IF(H70="","",VLOOKUP(H70,'学校名一覧表'!$C$3:$G$320,4,0))</f>
      </c>
      <c r="J70" s="24"/>
      <c r="AC70" s="50">
        <v>63</v>
      </c>
      <c r="AD70" s="50">
        <f t="shared" si="0"/>
      </c>
      <c r="AE70" s="50">
        <f t="shared" si="1"/>
      </c>
      <c r="AF70" s="50">
        <f t="shared" si="2"/>
      </c>
      <c r="AG70" s="50">
        <f t="shared" si="3"/>
      </c>
      <c r="AH70" s="50">
        <f t="shared" si="4"/>
      </c>
      <c r="AI70" s="50">
        <f t="shared" si="5"/>
      </c>
      <c r="AJ70" s="50">
        <f>IF(C70="","",AC70+'申込書'!$J$3*100)</f>
      </c>
      <c r="AK70" s="50">
        <f t="shared" si="6"/>
      </c>
      <c r="AL70" s="50">
        <f>IF(C70="","",VLOOKUP(H70,'学校名一覧表'!$C$3:$G$320,2,1))</f>
      </c>
      <c r="AM70" s="50">
        <f>IF(H70="","",VLOOKUP(H70,'学校名一覧表'!$C$3:$G$320,3,0))</f>
      </c>
      <c r="AN70" s="50">
        <f t="shared" si="7"/>
      </c>
    </row>
    <row r="71" spans="2:40" ht="13.5">
      <c r="B71" s="32">
        <v>64</v>
      </c>
      <c r="C71" s="36"/>
      <c r="D71" s="36"/>
      <c r="E71" s="47"/>
      <c r="F71" s="37"/>
      <c r="G71" s="37"/>
      <c r="H71" s="37"/>
      <c r="I71" s="42">
        <f>IF(H71="","",VLOOKUP(H71,'学校名一覧表'!$C$3:$G$320,4,0))</f>
      </c>
      <c r="J71" s="24"/>
      <c r="AC71" s="50">
        <v>64</v>
      </c>
      <c r="AD71" s="50">
        <f t="shared" si="0"/>
      </c>
      <c r="AE71" s="50">
        <f t="shared" si="1"/>
      </c>
      <c r="AF71" s="50">
        <f t="shared" si="2"/>
      </c>
      <c r="AG71" s="50">
        <f t="shared" si="3"/>
      </c>
      <c r="AH71" s="50">
        <f t="shared" si="4"/>
      </c>
      <c r="AI71" s="50">
        <f t="shared" si="5"/>
      </c>
      <c r="AJ71" s="50">
        <f>IF(C71="","",AC71+'申込書'!$J$3*100)</f>
      </c>
      <c r="AK71" s="50">
        <f t="shared" si="6"/>
      </c>
      <c r="AL71" s="50">
        <f>IF(C71="","",VLOOKUP(H71,'学校名一覧表'!$C$3:$G$320,2,1))</f>
      </c>
      <c r="AM71" s="50">
        <f>IF(H71="","",VLOOKUP(H71,'学校名一覧表'!$C$3:$G$320,3,0))</f>
      </c>
      <c r="AN71" s="50">
        <f t="shared" si="7"/>
      </c>
    </row>
    <row r="72" spans="2:40" ht="13.5">
      <c r="B72" s="32">
        <v>65</v>
      </c>
      <c r="C72" s="36"/>
      <c r="D72" s="36"/>
      <c r="E72" s="47"/>
      <c r="F72" s="37"/>
      <c r="G72" s="37"/>
      <c r="H72" s="37"/>
      <c r="I72" s="42">
        <f>IF(H72="","",VLOOKUP(H72,'学校名一覧表'!$C$3:$G$320,4,0))</f>
      </c>
      <c r="J72" s="24"/>
      <c r="AC72" s="50">
        <v>65</v>
      </c>
      <c r="AD72" s="50">
        <f t="shared" si="0"/>
      </c>
      <c r="AE72" s="50">
        <f t="shared" si="1"/>
      </c>
      <c r="AF72" s="50">
        <f t="shared" si="2"/>
      </c>
      <c r="AG72" s="50">
        <f t="shared" si="3"/>
      </c>
      <c r="AH72" s="50">
        <f t="shared" si="4"/>
      </c>
      <c r="AI72" s="50">
        <f t="shared" si="5"/>
      </c>
      <c r="AJ72" s="50">
        <f>IF(C72="","",AC72+'申込書'!$J$3*100)</f>
      </c>
      <c r="AK72" s="50">
        <f t="shared" si="6"/>
      </c>
      <c r="AL72" s="50">
        <f>IF(C72="","",VLOOKUP(H72,'学校名一覧表'!$C$3:$G$320,2,1))</f>
      </c>
      <c r="AM72" s="50">
        <f>IF(H72="","",VLOOKUP(H72,'学校名一覧表'!$C$3:$G$320,3,0))</f>
      </c>
      <c r="AN72" s="50">
        <f t="shared" si="7"/>
      </c>
    </row>
    <row r="73" spans="2:40" ht="13.5">
      <c r="B73" s="32">
        <v>66</v>
      </c>
      <c r="C73" s="36"/>
      <c r="D73" s="36"/>
      <c r="E73" s="47"/>
      <c r="F73" s="37"/>
      <c r="G73" s="37"/>
      <c r="H73" s="37"/>
      <c r="I73" s="42">
        <f>IF(H73="","",VLOOKUP(H73,'学校名一覧表'!$C$3:$G$320,4,0))</f>
      </c>
      <c r="J73" s="24"/>
      <c r="AC73" s="50">
        <v>66</v>
      </c>
      <c r="AD73" s="50">
        <f aca="true" t="shared" si="8" ref="AD73:AD107">IF(C73="","",C73)</f>
      </c>
      <c r="AE73" s="50">
        <f aca="true" t="shared" si="9" ref="AE73:AE107">IF(C73="","",C73&amp;"　"&amp;D73)</f>
      </c>
      <c r="AF73" s="50">
        <f aca="true" t="shared" si="10" ref="AF73:AF107">IF(I73="","",I73)</f>
      </c>
      <c r="AG73" s="50">
        <f aca="true" t="shared" si="11" ref="AG73:AG107">IF(E73="","",E73)</f>
      </c>
      <c r="AH73" s="50">
        <f aca="true" t="shared" si="12" ref="AH73:AH107">IF(F73="４年",4,IF(F73="５年",5,IF(F73="６年",6,"")))</f>
      </c>
      <c r="AI73" s="50">
        <f aca="true" t="shared" si="13" ref="AI73:AI107">IF(G73="男",1,IF(G73="女",2,""))</f>
      </c>
      <c r="AJ73" s="50">
        <f>IF(C73="","",AC73+'申込書'!$J$3*100)</f>
      </c>
      <c r="AK73" s="50">
        <f aca="true" t="shared" si="14" ref="AK73:AK107">IF(C73="","",AJ73+AI73*100000000)</f>
      </c>
      <c r="AL73" s="50">
        <f>IF(C73="","",VLOOKUP(H73,'学校名一覧表'!$C$3:$G$320,2,1))</f>
      </c>
      <c r="AM73" s="50">
        <f>IF(H73="","",VLOOKUP(H73,'学校名一覧表'!$C$3:$G$320,3,0))</f>
      </c>
      <c r="AN73" s="50">
        <f aca="true" t="shared" si="15" ref="AN73:AN107">IF(AE73="","",AE73&amp;"("&amp;AH73&amp;")")</f>
      </c>
    </row>
    <row r="74" spans="2:40" ht="13.5">
      <c r="B74" s="32">
        <v>67</v>
      </c>
      <c r="C74" s="36"/>
      <c r="D74" s="36"/>
      <c r="E74" s="47"/>
      <c r="F74" s="37"/>
      <c r="G74" s="37"/>
      <c r="H74" s="37"/>
      <c r="I74" s="42">
        <f>IF(H74="","",VLOOKUP(H74,'学校名一覧表'!$C$3:$G$320,4,0))</f>
      </c>
      <c r="J74" s="24"/>
      <c r="AC74" s="50">
        <v>67</v>
      </c>
      <c r="AD74" s="50">
        <f t="shared" si="8"/>
      </c>
      <c r="AE74" s="50">
        <f t="shared" si="9"/>
      </c>
      <c r="AF74" s="50">
        <f t="shared" si="10"/>
      </c>
      <c r="AG74" s="50">
        <f t="shared" si="11"/>
      </c>
      <c r="AH74" s="50">
        <f t="shared" si="12"/>
      </c>
      <c r="AI74" s="50">
        <f t="shared" si="13"/>
      </c>
      <c r="AJ74" s="50">
        <f>IF(C74="","",AC74+'申込書'!$J$3*100)</f>
      </c>
      <c r="AK74" s="50">
        <f t="shared" si="14"/>
      </c>
      <c r="AL74" s="50">
        <f>IF(C74="","",VLOOKUP(H74,'学校名一覧表'!$C$3:$G$320,2,1))</f>
      </c>
      <c r="AM74" s="50">
        <f>IF(H74="","",VLOOKUP(H74,'学校名一覧表'!$C$3:$G$320,3,0))</f>
      </c>
      <c r="AN74" s="50">
        <f t="shared" si="15"/>
      </c>
    </row>
    <row r="75" spans="2:40" ht="13.5">
      <c r="B75" s="32">
        <v>68</v>
      </c>
      <c r="C75" s="36"/>
      <c r="D75" s="36"/>
      <c r="E75" s="47"/>
      <c r="F75" s="37"/>
      <c r="G75" s="37"/>
      <c r="H75" s="37"/>
      <c r="I75" s="42">
        <f>IF(H75="","",VLOOKUP(H75,'学校名一覧表'!$C$3:$G$320,4,0))</f>
      </c>
      <c r="J75" s="24"/>
      <c r="AC75" s="50">
        <v>68</v>
      </c>
      <c r="AD75" s="50">
        <f t="shared" si="8"/>
      </c>
      <c r="AE75" s="50">
        <f t="shared" si="9"/>
      </c>
      <c r="AF75" s="50">
        <f t="shared" si="10"/>
      </c>
      <c r="AG75" s="50">
        <f t="shared" si="11"/>
      </c>
      <c r="AH75" s="50">
        <f t="shared" si="12"/>
      </c>
      <c r="AI75" s="50">
        <f t="shared" si="13"/>
      </c>
      <c r="AJ75" s="50">
        <f>IF(C75="","",AC75+'申込書'!$J$3*100)</f>
      </c>
      <c r="AK75" s="50">
        <f t="shared" si="14"/>
      </c>
      <c r="AL75" s="50">
        <f>IF(C75="","",VLOOKUP(H75,'学校名一覧表'!$C$3:$G$320,2,1))</f>
      </c>
      <c r="AM75" s="50">
        <f>IF(H75="","",VLOOKUP(H75,'学校名一覧表'!$C$3:$G$320,3,0))</f>
      </c>
      <c r="AN75" s="50">
        <f t="shared" si="15"/>
      </c>
    </row>
    <row r="76" spans="2:40" ht="13.5">
      <c r="B76" s="32">
        <v>69</v>
      </c>
      <c r="C76" s="36"/>
      <c r="D76" s="36"/>
      <c r="E76" s="47"/>
      <c r="F76" s="37"/>
      <c r="G76" s="37"/>
      <c r="H76" s="37"/>
      <c r="I76" s="42">
        <f>IF(H76="","",VLOOKUP(H76,'学校名一覧表'!$C$3:$G$320,4,0))</f>
      </c>
      <c r="J76" s="24"/>
      <c r="AC76" s="50">
        <v>69</v>
      </c>
      <c r="AD76" s="50">
        <f t="shared" si="8"/>
      </c>
      <c r="AE76" s="50">
        <f t="shared" si="9"/>
      </c>
      <c r="AF76" s="50">
        <f t="shared" si="10"/>
      </c>
      <c r="AG76" s="50">
        <f t="shared" si="11"/>
      </c>
      <c r="AH76" s="50">
        <f t="shared" si="12"/>
      </c>
      <c r="AI76" s="50">
        <f t="shared" si="13"/>
      </c>
      <c r="AJ76" s="50">
        <f>IF(C76="","",AC76+'申込書'!$J$3*100)</f>
      </c>
      <c r="AK76" s="50">
        <f t="shared" si="14"/>
      </c>
      <c r="AL76" s="50">
        <f>IF(C76="","",VLOOKUP(H76,'学校名一覧表'!$C$3:$G$320,2,1))</f>
      </c>
      <c r="AM76" s="50">
        <f>IF(H76="","",VLOOKUP(H76,'学校名一覧表'!$C$3:$G$320,3,0))</f>
      </c>
      <c r="AN76" s="50">
        <f t="shared" si="15"/>
      </c>
    </row>
    <row r="77" spans="2:40" ht="13.5">
      <c r="B77" s="32">
        <v>70</v>
      </c>
      <c r="C77" s="36"/>
      <c r="D77" s="36"/>
      <c r="E77" s="47"/>
      <c r="F77" s="37"/>
      <c r="G77" s="37"/>
      <c r="H77" s="37"/>
      <c r="I77" s="42">
        <f>IF(H77="","",VLOOKUP(H77,'学校名一覧表'!$C$3:$G$320,4,0))</f>
      </c>
      <c r="J77" s="24"/>
      <c r="AC77" s="50">
        <v>70</v>
      </c>
      <c r="AD77" s="50">
        <f t="shared" si="8"/>
      </c>
      <c r="AE77" s="50">
        <f t="shared" si="9"/>
      </c>
      <c r="AF77" s="50">
        <f t="shared" si="10"/>
      </c>
      <c r="AG77" s="50">
        <f t="shared" si="11"/>
      </c>
      <c r="AH77" s="50">
        <f t="shared" si="12"/>
      </c>
      <c r="AI77" s="50">
        <f t="shared" si="13"/>
      </c>
      <c r="AJ77" s="50">
        <f>IF(C77="","",AC77+'申込書'!$J$3*100)</f>
      </c>
      <c r="AK77" s="50">
        <f t="shared" si="14"/>
      </c>
      <c r="AL77" s="50">
        <f>IF(C77="","",VLOOKUP(H77,'学校名一覧表'!$C$3:$G$320,2,1))</f>
      </c>
      <c r="AM77" s="50">
        <f>IF(H77="","",VLOOKUP(H77,'学校名一覧表'!$C$3:$G$320,3,0))</f>
      </c>
      <c r="AN77" s="50">
        <f t="shared" si="15"/>
      </c>
    </row>
    <row r="78" spans="2:40" ht="13.5">
      <c r="B78" s="32">
        <v>71</v>
      </c>
      <c r="C78" s="36"/>
      <c r="D78" s="36"/>
      <c r="E78" s="47"/>
      <c r="F78" s="37"/>
      <c r="G78" s="37"/>
      <c r="H78" s="37"/>
      <c r="I78" s="42">
        <f>IF(H78="","",VLOOKUP(H78,'学校名一覧表'!$C$3:$G$320,4,0))</f>
      </c>
      <c r="J78" s="24"/>
      <c r="AC78" s="50">
        <v>71</v>
      </c>
      <c r="AD78" s="50">
        <f t="shared" si="8"/>
      </c>
      <c r="AE78" s="50">
        <f t="shared" si="9"/>
      </c>
      <c r="AF78" s="50">
        <f t="shared" si="10"/>
      </c>
      <c r="AG78" s="50">
        <f t="shared" si="11"/>
      </c>
      <c r="AH78" s="50">
        <f t="shared" si="12"/>
      </c>
      <c r="AI78" s="50">
        <f t="shared" si="13"/>
      </c>
      <c r="AJ78" s="50">
        <f>IF(C78="","",AC78+'申込書'!$J$3*100)</f>
      </c>
      <c r="AK78" s="50">
        <f t="shared" si="14"/>
      </c>
      <c r="AL78" s="50">
        <f>IF(C78="","",VLOOKUP(H78,'学校名一覧表'!$C$3:$G$320,2,1))</f>
      </c>
      <c r="AM78" s="50">
        <f>IF(H78="","",VLOOKUP(H78,'学校名一覧表'!$C$3:$G$320,3,0))</f>
      </c>
      <c r="AN78" s="50">
        <f t="shared" si="15"/>
      </c>
    </row>
    <row r="79" spans="2:40" ht="13.5">
      <c r="B79" s="32">
        <v>72</v>
      </c>
      <c r="C79" s="36"/>
      <c r="D79" s="36"/>
      <c r="E79" s="47"/>
      <c r="F79" s="37"/>
      <c r="G79" s="37"/>
      <c r="H79" s="37"/>
      <c r="I79" s="42">
        <f>IF(H79="","",VLOOKUP(H79,'学校名一覧表'!$C$3:$G$320,4,0))</f>
      </c>
      <c r="J79" s="24"/>
      <c r="AC79" s="50">
        <v>72</v>
      </c>
      <c r="AD79" s="50">
        <f t="shared" si="8"/>
      </c>
      <c r="AE79" s="50">
        <f t="shared" si="9"/>
      </c>
      <c r="AF79" s="50">
        <f t="shared" si="10"/>
      </c>
      <c r="AG79" s="50">
        <f t="shared" si="11"/>
      </c>
      <c r="AH79" s="50">
        <f t="shared" si="12"/>
      </c>
      <c r="AI79" s="50">
        <f t="shared" si="13"/>
      </c>
      <c r="AJ79" s="50">
        <f>IF(C79="","",AC79+'申込書'!$J$3*100)</f>
      </c>
      <c r="AK79" s="50">
        <f t="shared" si="14"/>
      </c>
      <c r="AL79" s="50">
        <f>IF(C79="","",VLOOKUP(H79,'学校名一覧表'!$C$3:$G$320,2,1))</f>
      </c>
      <c r="AM79" s="50">
        <f>IF(H79="","",VLOOKUP(H79,'学校名一覧表'!$C$3:$G$320,3,0))</f>
      </c>
      <c r="AN79" s="50">
        <f t="shared" si="15"/>
      </c>
    </row>
    <row r="80" spans="2:40" ht="13.5">
      <c r="B80" s="32">
        <v>73</v>
      </c>
      <c r="C80" s="36"/>
      <c r="D80" s="36"/>
      <c r="E80" s="47"/>
      <c r="F80" s="37"/>
      <c r="G80" s="37"/>
      <c r="H80" s="37"/>
      <c r="I80" s="42">
        <f>IF(H80="","",VLOOKUP(H80,'学校名一覧表'!$C$3:$G$320,4,0))</f>
      </c>
      <c r="J80" s="24"/>
      <c r="AC80" s="50">
        <v>73</v>
      </c>
      <c r="AD80" s="50">
        <f t="shared" si="8"/>
      </c>
      <c r="AE80" s="50">
        <f t="shared" si="9"/>
      </c>
      <c r="AF80" s="50">
        <f t="shared" si="10"/>
      </c>
      <c r="AG80" s="50">
        <f t="shared" si="11"/>
      </c>
      <c r="AH80" s="50">
        <f t="shared" si="12"/>
      </c>
      <c r="AI80" s="50">
        <f t="shared" si="13"/>
      </c>
      <c r="AJ80" s="50">
        <f>IF(C80="","",AC80+'申込書'!$J$3*100)</f>
      </c>
      <c r="AK80" s="50">
        <f t="shared" si="14"/>
      </c>
      <c r="AL80" s="50">
        <f>IF(C80="","",VLOOKUP(H80,'学校名一覧表'!$C$3:$G$320,2,1))</f>
      </c>
      <c r="AM80" s="50">
        <f>IF(H80="","",VLOOKUP(H80,'学校名一覧表'!$C$3:$G$320,3,0))</f>
      </c>
      <c r="AN80" s="50">
        <f t="shared" si="15"/>
      </c>
    </row>
    <row r="81" spans="2:40" ht="13.5">
      <c r="B81" s="32">
        <v>74</v>
      </c>
      <c r="C81" s="36"/>
      <c r="D81" s="36"/>
      <c r="E81" s="47"/>
      <c r="F81" s="37"/>
      <c r="G81" s="37"/>
      <c r="H81" s="37"/>
      <c r="I81" s="42">
        <f>IF(H81="","",VLOOKUP(H81,'学校名一覧表'!$C$3:$G$320,4,0))</f>
      </c>
      <c r="J81" s="24"/>
      <c r="AC81" s="50">
        <v>74</v>
      </c>
      <c r="AD81" s="50">
        <f t="shared" si="8"/>
      </c>
      <c r="AE81" s="50">
        <f t="shared" si="9"/>
      </c>
      <c r="AF81" s="50">
        <f t="shared" si="10"/>
      </c>
      <c r="AG81" s="50">
        <f t="shared" si="11"/>
      </c>
      <c r="AH81" s="50">
        <f t="shared" si="12"/>
      </c>
      <c r="AI81" s="50">
        <f t="shared" si="13"/>
      </c>
      <c r="AJ81" s="50">
        <f>IF(C81="","",AC81+'申込書'!$J$3*100)</f>
      </c>
      <c r="AK81" s="50">
        <f t="shared" si="14"/>
      </c>
      <c r="AL81" s="50">
        <f>IF(C81="","",VLOOKUP(H81,'学校名一覧表'!$C$3:$G$320,2,1))</f>
      </c>
      <c r="AM81" s="50">
        <f>IF(H81="","",VLOOKUP(H81,'学校名一覧表'!$C$3:$G$320,3,0))</f>
      </c>
      <c r="AN81" s="50">
        <f t="shared" si="15"/>
      </c>
    </row>
    <row r="82" spans="2:40" ht="13.5">
      <c r="B82" s="32">
        <v>75</v>
      </c>
      <c r="C82" s="36"/>
      <c r="D82" s="36"/>
      <c r="E82" s="47"/>
      <c r="F82" s="37"/>
      <c r="G82" s="37"/>
      <c r="H82" s="37"/>
      <c r="I82" s="42">
        <f>IF(H82="","",VLOOKUP(H82,'学校名一覧表'!$C$3:$G$320,4,0))</f>
      </c>
      <c r="J82" s="24"/>
      <c r="AC82" s="50">
        <v>75</v>
      </c>
      <c r="AD82" s="50">
        <f t="shared" si="8"/>
      </c>
      <c r="AE82" s="50">
        <f t="shared" si="9"/>
      </c>
      <c r="AF82" s="50">
        <f t="shared" si="10"/>
      </c>
      <c r="AG82" s="50">
        <f t="shared" si="11"/>
      </c>
      <c r="AH82" s="50">
        <f t="shared" si="12"/>
      </c>
      <c r="AI82" s="50">
        <f t="shared" si="13"/>
      </c>
      <c r="AJ82" s="50">
        <f>IF(C82="","",AC82+'申込書'!$J$3*100)</f>
      </c>
      <c r="AK82" s="50">
        <f t="shared" si="14"/>
      </c>
      <c r="AL82" s="50">
        <f>IF(C82="","",VLOOKUP(H82,'学校名一覧表'!$C$3:$G$320,2,1))</f>
      </c>
      <c r="AM82" s="50">
        <f>IF(H82="","",VLOOKUP(H82,'学校名一覧表'!$C$3:$G$320,3,0))</f>
      </c>
      <c r="AN82" s="50">
        <f t="shared" si="15"/>
      </c>
    </row>
    <row r="83" spans="2:40" ht="13.5">
      <c r="B83" s="32">
        <v>76</v>
      </c>
      <c r="C83" s="36"/>
      <c r="D83" s="36"/>
      <c r="E83" s="47"/>
      <c r="F83" s="37"/>
      <c r="G83" s="37"/>
      <c r="H83" s="37"/>
      <c r="I83" s="42">
        <f>IF(H83="","",VLOOKUP(H83,'学校名一覧表'!$C$3:$G$320,4,0))</f>
      </c>
      <c r="J83" s="24"/>
      <c r="AC83" s="50">
        <v>76</v>
      </c>
      <c r="AD83" s="50">
        <f t="shared" si="8"/>
      </c>
      <c r="AE83" s="50">
        <f t="shared" si="9"/>
      </c>
      <c r="AF83" s="50">
        <f t="shared" si="10"/>
      </c>
      <c r="AG83" s="50">
        <f t="shared" si="11"/>
      </c>
      <c r="AH83" s="50">
        <f t="shared" si="12"/>
      </c>
      <c r="AI83" s="50">
        <f t="shared" si="13"/>
      </c>
      <c r="AJ83" s="50">
        <f>IF(C83="","",AC83+'申込書'!$J$3*100)</f>
      </c>
      <c r="AK83" s="50">
        <f t="shared" si="14"/>
      </c>
      <c r="AL83" s="50">
        <f>IF(C83="","",VLOOKUP(H83,'学校名一覧表'!$C$3:$G$320,2,1))</f>
      </c>
      <c r="AM83" s="50">
        <f>IF(H83="","",VLOOKUP(H83,'学校名一覧表'!$C$3:$G$320,3,0))</f>
      </c>
      <c r="AN83" s="50">
        <f t="shared" si="15"/>
      </c>
    </row>
    <row r="84" spans="2:40" ht="13.5">
      <c r="B84" s="32">
        <v>77</v>
      </c>
      <c r="C84" s="36"/>
      <c r="D84" s="36"/>
      <c r="E84" s="47"/>
      <c r="F84" s="37"/>
      <c r="G84" s="37"/>
      <c r="H84" s="37"/>
      <c r="I84" s="42">
        <f>IF(H84="","",VLOOKUP(H84,'学校名一覧表'!$C$3:$G$320,4,0))</f>
      </c>
      <c r="J84" s="24"/>
      <c r="AC84" s="50">
        <v>77</v>
      </c>
      <c r="AD84" s="50">
        <f t="shared" si="8"/>
      </c>
      <c r="AE84" s="50">
        <f t="shared" si="9"/>
      </c>
      <c r="AF84" s="50">
        <f t="shared" si="10"/>
      </c>
      <c r="AG84" s="50">
        <f t="shared" si="11"/>
      </c>
      <c r="AH84" s="50">
        <f t="shared" si="12"/>
      </c>
      <c r="AI84" s="50">
        <f t="shared" si="13"/>
      </c>
      <c r="AJ84" s="50">
        <f>IF(C84="","",AC84+'申込書'!$J$3*100)</f>
      </c>
      <c r="AK84" s="50">
        <f t="shared" si="14"/>
      </c>
      <c r="AL84" s="50">
        <f>IF(C84="","",VLOOKUP(H84,'学校名一覧表'!$C$3:$G$320,2,1))</f>
      </c>
      <c r="AM84" s="50">
        <f>IF(H84="","",VLOOKUP(H84,'学校名一覧表'!$C$3:$G$320,3,0))</f>
      </c>
      <c r="AN84" s="50">
        <f t="shared" si="15"/>
      </c>
    </row>
    <row r="85" spans="2:40" ht="13.5">
      <c r="B85" s="32">
        <v>78</v>
      </c>
      <c r="C85" s="36"/>
      <c r="D85" s="36"/>
      <c r="E85" s="47"/>
      <c r="F85" s="37"/>
      <c r="G85" s="37"/>
      <c r="H85" s="37"/>
      <c r="I85" s="42">
        <f>IF(H85="","",VLOOKUP(H85,'学校名一覧表'!$C$3:$G$320,4,0))</f>
      </c>
      <c r="J85" s="24"/>
      <c r="AC85" s="50">
        <v>78</v>
      </c>
      <c r="AD85" s="50">
        <f t="shared" si="8"/>
      </c>
      <c r="AE85" s="50">
        <f t="shared" si="9"/>
      </c>
      <c r="AF85" s="50">
        <f t="shared" si="10"/>
      </c>
      <c r="AG85" s="50">
        <f t="shared" si="11"/>
      </c>
      <c r="AH85" s="50">
        <f t="shared" si="12"/>
      </c>
      <c r="AI85" s="50">
        <f t="shared" si="13"/>
      </c>
      <c r="AJ85" s="50">
        <f>IF(C85="","",AC85+'申込書'!$J$3*100)</f>
      </c>
      <c r="AK85" s="50">
        <f t="shared" si="14"/>
      </c>
      <c r="AL85" s="50">
        <f>IF(C85="","",VLOOKUP(H85,'学校名一覧表'!$C$3:$G$320,2,1))</f>
      </c>
      <c r="AM85" s="50">
        <f>IF(H85="","",VLOOKUP(H85,'学校名一覧表'!$C$3:$G$320,3,0))</f>
      </c>
      <c r="AN85" s="50">
        <f t="shared" si="15"/>
      </c>
    </row>
    <row r="86" spans="2:40" ht="13.5">
      <c r="B86" s="32">
        <v>79</v>
      </c>
      <c r="C86" s="36"/>
      <c r="D86" s="36"/>
      <c r="E86" s="47"/>
      <c r="F86" s="37"/>
      <c r="G86" s="37"/>
      <c r="H86" s="37"/>
      <c r="I86" s="42">
        <f>IF(H86="","",VLOOKUP(H86,'学校名一覧表'!$C$3:$G$320,4,0))</f>
      </c>
      <c r="J86" s="24"/>
      <c r="AC86" s="50">
        <v>79</v>
      </c>
      <c r="AD86" s="50">
        <f t="shared" si="8"/>
      </c>
      <c r="AE86" s="50">
        <f t="shared" si="9"/>
      </c>
      <c r="AF86" s="50">
        <f t="shared" si="10"/>
      </c>
      <c r="AG86" s="50">
        <f t="shared" si="11"/>
      </c>
      <c r="AH86" s="50">
        <f t="shared" si="12"/>
      </c>
      <c r="AI86" s="50">
        <f t="shared" si="13"/>
      </c>
      <c r="AJ86" s="50">
        <f>IF(C86="","",AC86+'申込書'!$J$3*100)</f>
      </c>
      <c r="AK86" s="50">
        <f t="shared" si="14"/>
      </c>
      <c r="AL86" s="50">
        <f>IF(C86="","",VLOOKUP(H86,'学校名一覧表'!$C$3:$G$320,2,1))</f>
      </c>
      <c r="AM86" s="50">
        <f>IF(H86="","",VLOOKUP(H86,'学校名一覧表'!$C$3:$G$320,3,0))</f>
      </c>
      <c r="AN86" s="50">
        <f t="shared" si="15"/>
      </c>
    </row>
    <row r="87" spans="2:40" ht="13.5">
      <c r="B87" s="32">
        <v>80</v>
      </c>
      <c r="C87" s="36"/>
      <c r="D87" s="36"/>
      <c r="E87" s="47"/>
      <c r="F87" s="37"/>
      <c r="G87" s="37"/>
      <c r="H87" s="37"/>
      <c r="I87" s="42">
        <f>IF(H87="","",VLOOKUP(H87,'学校名一覧表'!$C$3:$G$320,4,0))</f>
      </c>
      <c r="J87" s="24"/>
      <c r="AC87" s="50">
        <v>80</v>
      </c>
      <c r="AD87" s="50">
        <f t="shared" si="8"/>
      </c>
      <c r="AE87" s="50">
        <f t="shared" si="9"/>
      </c>
      <c r="AF87" s="50">
        <f t="shared" si="10"/>
      </c>
      <c r="AG87" s="50">
        <f t="shared" si="11"/>
      </c>
      <c r="AH87" s="50">
        <f t="shared" si="12"/>
      </c>
      <c r="AI87" s="50">
        <f t="shared" si="13"/>
      </c>
      <c r="AJ87" s="50">
        <f>IF(C87="","",AC87+'申込書'!$J$3*100)</f>
      </c>
      <c r="AK87" s="50">
        <f t="shared" si="14"/>
      </c>
      <c r="AL87" s="50">
        <f>IF(C87="","",VLOOKUP(H87,'学校名一覧表'!$C$3:$G$320,2,1))</f>
      </c>
      <c r="AM87" s="50">
        <f>IF(H87="","",VLOOKUP(H87,'学校名一覧表'!$C$3:$G$320,3,0))</f>
      </c>
      <c r="AN87" s="50">
        <f t="shared" si="15"/>
      </c>
    </row>
    <row r="88" spans="2:40" ht="13.5">
      <c r="B88" s="32">
        <v>81</v>
      </c>
      <c r="C88" s="36"/>
      <c r="D88" s="36"/>
      <c r="E88" s="47"/>
      <c r="F88" s="37"/>
      <c r="G88" s="37"/>
      <c r="H88" s="37"/>
      <c r="I88" s="42">
        <f>IF(H88="","",VLOOKUP(H88,'学校名一覧表'!$C$3:$G$320,4,0))</f>
      </c>
      <c r="J88" s="24"/>
      <c r="AC88" s="50">
        <v>81</v>
      </c>
      <c r="AD88" s="50">
        <f t="shared" si="8"/>
      </c>
      <c r="AE88" s="50">
        <f t="shared" si="9"/>
      </c>
      <c r="AF88" s="50">
        <f t="shared" si="10"/>
      </c>
      <c r="AG88" s="50">
        <f t="shared" si="11"/>
      </c>
      <c r="AH88" s="50">
        <f t="shared" si="12"/>
      </c>
      <c r="AI88" s="50">
        <f t="shared" si="13"/>
      </c>
      <c r="AJ88" s="50">
        <f>IF(C88="","",AC88+'申込書'!$J$3*100)</f>
      </c>
      <c r="AK88" s="50">
        <f t="shared" si="14"/>
      </c>
      <c r="AL88" s="50">
        <f>IF(C88="","",VLOOKUP(H88,'学校名一覧表'!$C$3:$G$320,2,1))</f>
      </c>
      <c r="AM88" s="50">
        <f>IF(H88="","",VLOOKUP(H88,'学校名一覧表'!$C$3:$G$320,3,0))</f>
      </c>
      <c r="AN88" s="50">
        <f t="shared" si="15"/>
      </c>
    </row>
    <row r="89" spans="2:40" ht="13.5">
      <c r="B89" s="32">
        <v>82</v>
      </c>
      <c r="C89" s="36"/>
      <c r="D89" s="36"/>
      <c r="E89" s="47"/>
      <c r="F89" s="37"/>
      <c r="G89" s="37"/>
      <c r="H89" s="37"/>
      <c r="I89" s="42">
        <f>IF(H89="","",VLOOKUP(H89,'学校名一覧表'!$C$3:$G$320,4,0))</f>
      </c>
      <c r="J89" s="24"/>
      <c r="AC89" s="50">
        <v>82</v>
      </c>
      <c r="AD89" s="50">
        <f t="shared" si="8"/>
      </c>
      <c r="AE89" s="50">
        <f t="shared" si="9"/>
      </c>
      <c r="AF89" s="50">
        <f t="shared" si="10"/>
      </c>
      <c r="AG89" s="50">
        <f t="shared" si="11"/>
      </c>
      <c r="AH89" s="50">
        <f t="shared" si="12"/>
      </c>
      <c r="AI89" s="50">
        <f t="shared" si="13"/>
      </c>
      <c r="AJ89" s="50">
        <f>IF(C89="","",AC89+'申込書'!$J$3*100)</f>
      </c>
      <c r="AK89" s="50">
        <f t="shared" si="14"/>
      </c>
      <c r="AL89" s="50">
        <f>IF(C89="","",VLOOKUP(H89,'学校名一覧表'!$C$3:$G$320,2,1))</f>
      </c>
      <c r="AM89" s="50">
        <f>IF(H89="","",VLOOKUP(H89,'学校名一覧表'!$C$3:$G$320,3,0))</f>
      </c>
      <c r="AN89" s="50">
        <f t="shared" si="15"/>
      </c>
    </row>
    <row r="90" spans="2:40" ht="13.5">
      <c r="B90" s="32">
        <v>83</v>
      </c>
      <c r="C90" s="36"/>
      <c r="D90" s="36"/>
      <c r="E90" s="47"/>
      <c r="F90" s="37"/>
      <c r="G90" s="37"/>
      <c r="H90" s="37"/>
      <c r="I90" s="42">
        <f>IF(H90="","",VLOOKUP(H90,'学校名一覧表'!$C$3:$G$320,4,0))</f>
      </c>
      <c r="J90" s="24"/>
      <c r="AC90" s="50">
        <v>83</v>
      </c>
      <c r="AD90" s="50">
        <f t="shared" si="8"/>
      </c>
      <c r="AE90" s="50">
        <f t="shared" si="9"/>
      </c>
      <c r="AF90" s="50">
        <f t="shared" si="10"/>
      </c>
      <c r="AG90" s="50">
        <f t="shared" si="11"/>
      </c>
      <c r="AH90" s="50">
        <f t="shared" si="12"/>
      </c>
      <c r="AI90" s="50">
        <f t="shared" si="13"/>
      </c>
      <c r="AJ90" s="50">
        <f>IF(C90="","",AC90+'申込書'!$J$3*100)</f>
      </c>
      <c r="AK90" s="50">
        <f t="shared" si="14"/>
      </c>
      <c r="AL90" s="50">
        <f>IF(C90="","",VLOOKUP(H90,'学校名一覧表'!$C$3:$G$320,2,1))</f>
      </c>
      <c r="AM90" s="50">
        <f>IF(H90="","",VLOOKUP(H90,'学校名一覧表'!$C$3:$G$320,3,0))</f>
      </c>
      <c r="AN90" s="50">
        <f t="shared" si="15"/>
      </c>
    </row>
    <row r="91" spans="2:40" ht="13.5">
      <c r="B91" s="32">
        <v>84</v>
      </c>
      <c r="C91" s="36"/>
      <c r="D91" s="36"/>
      <c r="E91" s="47"/>
      <c r="F91" s="37"/>
      <c r="G91" s="37"/>
      <c r="H91" s="37"/>
      <c r="I91" s="42">
        <f>IF(H91="","",VLOOKUP(H91,'学校名一覧表'!$C$3:$G$320,4,0))</f>
      </c>
      <c r="J91" s="24"/>
      <c r="AC91" s="50">
        <v>84</v>
      </c>
      <c r="AD91" s="50">
        <f t="shared" si="8"/>
      </c>
      <c r="AE91" s="50">
        <f t="shared" si="9"/>
      </c>
      <c r="AF91" s="50">
        <f t="shared" si="10"/>
      </c>
      <c r="AG91" s="50">
        <f t="shared" si="11"/>
      </c>
      <c r="AH91" s="50">
        <f t="shared" si="12"/>
      </c>
      <c r="AI91" s="50">
        <f t="shared" si="13"/>
      </c>
      <c r="AJ91" s="50">
        <f>IF(C91="","",AC91+'申込書'!$J$3*100)</f>
      </c>
      <c r="AK91" s="50">
        <f t="shared" si="14"/>
      </c>
      <c r="AL91" s="50">
        <f>IF(C91="","",VLOOKUP(H91,'学校名一覧表'!$C$3:$G$320,2,1))</f>
      </c>
      <c r="AM91" s="50">
        <f>IF(H91="","",VLOOKUP(H91,'学校名一覧表'!$C$3:$G$320,3,0))</f>
      </c>
      <c r="AN91" s="50">
        <f t="shared" si="15"/>
      </c>
    </row>
    <row r="92" spans="2:40" ht="13.5">
      <c r="B92" s="32">
        <v>85</v>
      </c>
      <c r="C92" s="36"/>
      <c r="D92" s="36"/>
      <c r="E92" s="47"/>
      <c r="F92" s="37"/>
      <c r="G92" s="37"/>
      <c r="H92" s="37"/>
      <c r="I92" s="42">
        <f>IF(H92="","",VLOOKUP(H92,'学校名一覧表'!$C$3:$G$320,4,0))</f>
      </c>
      <c r="J92" s="24"/>
      <c r="AC92" s="50">
        <v>85</v>
      </c>
      <c r="AD92" s="50">
        <f t="shared" si="8"/>
      </c>
      <c r="AE92" s="50">
        <f t="shared" si="9"/>
      </c>
      <c r="AF92" s="50">
        <f t="shared" si="10"/>
      </c>
      <c r="AG92" s="50">
        <f t="shared" si="11"/>
      </c>
      <c r="AH92" s="50">
        <f t="shared" si="12"/>
      </c>
      <c r="AI92" s="50">
        <f t="shared" si="13"/>
      </c>
      <c r="AJ92" s="50">
        <f>IF(C92="","",AC92+'申込書'!$J$3*100)</f>
      </c>
      <c r="AK92" s="50">
        <f t="shared" si="14"/>
      </c>
      <c r="AL92" s="50">
        <f>IF(C92="","",VLOOKUP(H92,'学校名一覧表'!$C$3:$G$320,2,1))</f>
      </c>
      <c r="AM92" s="50">
        <f>IF(H92="","",VLOOKUP(H92,'学校名一覧表'!$C$3:$G$320,3,0))</f>
      </c>
      <c r="AN92" s="50">
        <f t="shared" si="15"/>
      </c>
    </row>
    <row r="93" spans="2:40" ht="13.5">
      <c r="B93" s="32">
        <v>86</v>
      </c>
      <c r="C93" s="36"/>
      <c r="D93" s="36"/>
      <c r="E93" s="47"/>
      <c r="F93" s="37"/>
      <c r="G93" s="37"/>
      <c r="H93" s="37"/>
      <c r="I93" s="42">
        <f>IF(H93="","",VLOOKUP(H93,'学校名一覧表'!$C$3:$G$320,4,0))</f>
      </c>
      <c r="J93" s="24"/>
      <c r="AC93" s="50">
        <v>86</v>
      </c>
      <c r="AD93" s="50">
        <f t="shared" si="8"/>
      </c>
      <c r="AE93" s="50">
        <f t="shared" si="9"/>
      </c>
      <c r="AF93" s="50">
        <f t="shared" si="10"/>
      </c>
      <c r="AG93" s="50">
        <f t="shared" si="11"/>
      </c>
      <c r="AH93" s="50">
        <f t="shared" si="12"/>
      </c>
      <c r="AI93" s="50">
        <f t="shared" si="13"/>
      </c>
      <c r="AJ93" s="50">
        <f>IF(C93="","",AC93+'申込書'!$J$3*100)</f>
      </c>
      <c r="AK93" s="50">
        <f t="shared" si="14"/>
      </c>
      <c r="AL93" s="50">
        <f>IF(C93="","",VLOOKUP(H93,'学校名一覧表'!$C$3:$G$320,2,1))</f>
      </c>
      <c r="AM93" s="50">
        <f>IF(H93="","",VLOOKUP(H93,'学校名一覧表'!$C$3:$G$320,3,0))</f>
      </c>
      <c r="AN93" s="50">
        <f t="shared" si="15"/>
      </c>
    </row>
    <row r="94" spans="2:40" ht="13.5">
      <c r="B94" s="32">
        <v>87</v>
      </c>
      <c r="C94" s="36"/>
      <c r="D94" s="36"/>
      <c r="E94" s="47"/>
      <c r="F94" s="37"/>
      <c r="G94" s="37"/>
      <c r="H94" s="37"/>
      <c r="I94" s="42">
        <f>IF(H94="","",VLOOKUP(H94,'学校名一覧表'!$C$3:$G$320,4,0))</f>
      </c>
      <c r="J94" s="24"/>
      <c r="AC94" s="50">
        <v>87</v>
      </c>
      <c r="AD94" s="50">
        <f t="shared" si="8"/>
      </c>
      <c r="AE94" s="50">
        <f t="shared" si="9"/>
      </c>
      <c r="AF94" s="50">
        <f t="shared" si="10"/>
      </c>
      <c r="AG94" s="50">
        <f t="shared" si="11"/>
      </c>
      <c r="AH94" s="50">
        <f t="shared" si="12"/>
      </c>
      <c r="AI94" s="50">
        <f t="shared" si="13"/>
      </c>
      <c r="AJ94" s="50">
        <f>IF(C94="","",AC94+'申込書'!$J$3*100)</f>
      </c>
      <c r="AK94" s="50">
        <f t="shared" si="14"/>
      </c>
      <c r="AL94" s="50">
        <f>IF(C94="","",VLOOKUP(H94,'学校名一覧表'!$C$3:$G$320,2,1))</f>
      </c>
      <c r="AM94" s="50">
        <f>IF(H94="","",VLOOKUP(H94,'学校名一覧表'!$C$3:$G$320,3,0))</f>
      </c>
      <c r="AN94" s="50">
        <f t="shared" si="15"/>
      </c>
    </row>
    <row r="95" spans="2:40" ht="13.5">
      <c r="B95" s="32">
        <v>88</v>
      </c>
      <c r="C95" s="36"/>
      <c r="D95" s="36"/>
      <c r="E95" s="47"/>
      <c r="F95" s="37"/>
      <c r="G95" s="37"/>
      <c r="H95" s="37"/>
      <c r="I95" s="42">
        <f>IF(H95="","",VLOOKUP(H95,'学校名一覧表'!$C$3:$G$320,4,0))</f>
      </c>
      <c r="J95" s="24"/>
      <c r="AC95" s="50">
        <v>88</v>
      </c>
      <c r="AD95" s="50">
        <f t="shared" si="8"/>
      </c>
      <c r="AE95" s="50">
        <f t="shared" si="9"/>
      </c>
      <c r="AF95" s="50">
        <f t="shared" si="10"/>
      </c>
      <c r="AG95" s="50">
        <f t="shared" si="11"/>
      </c>
      <c r="AH95" s="50">
        <f t="shared" si="12"/>
      </c>
      <c r="AI95" s="50">
        <f t="shared" si="13"/>
      </c>
      <c r="AJ95" s="50">
        <f>IF(C95="","",AC95+'申込書'!$J$3*100)</f>
      </c>
      <c r="AK95" s="50">
        <f t="shared" si="14"/>
      </c>
      <c r="AL95" s="50">
        <f>IF(C95="","",VLOOKUP(H95,'学校名一覧表'!$C$3:$G$320,2,1))</f>
      </c>
      <c r="AM95" s="50">
        <f>IF(H95="","",VLOOKUP(H95,'学校名一覧表'!$C$3:$G$320,3,0))</f>
      </c>
      <c r="AN95" s="50">
        <f t="shared" si="15"/>
      </c>
    </row>
    <row r="96" spans="2:40" ht="13.5">
      <c r="B96" s="32">
        <v>89</v>
      </c>
      <c r="C96" s="36"/>
      <c r="D96" s="36"/>
      <c r="E96" s="47"/>
      <c r="F96" s="37"/>
      <c r="G96" s="37"/>
      <c r="H96" s="37"/>
      <c r="I96" s="42">
        <f>IF(H96="","",VLOOKUP(H96,'学校名一覧表'!$C$3:$G$320,4,0))</f>
      </c>
      <c r="J96" s="24"/>
      <c r="AC96" s="50">
        <v>89</v>
      </c>
      <c r="AD96" s="50">
        <f t="shared" si="8"/>
      </c>
      <c r="AE96" s="50">
        <f t="shared" si="9"/>
      </c>
      <c r="AF96" s="50">
        <f t="shared" si="10"/>
      </c>
      <c r="AG96" s="50">
        <f t="shared" si="11"/>
      </c>
      <c r="AH96" s="50">
        <f t="shared" si="12"/>
      </c>
      <c r="AI96" s="50">
        <f t="shared" si="13"/>
      </c>
      <c r="AJ96" s="50">
        <f>IF(C96="","",AC96+'申込書'!$J$3*100)</f>
      </c>
      <c r="AK96" s="50">
        <f t="shared" si="14"/>
      </c>
      <c r="AL96" s="50">
        <f>IF(C96="","",VLOOKUP(H96,'学校名一覧表'!$C$3:$G$320,2,1))</f>
      </c>
      <c r="AM96" s="50">
        <f>IF(H96="","",VLOOKUP(H96,'学校名一覧表'!$C$3:$G$320,3,0))</f>
      </c>
      <c r="AN96" s="50">
        <f t="shared" si="15"/>
      </c>
    </row>
    <row r="97" spans="2:40" ht="13.5">
      <c r="B97" s="32">
        <v>90</v>
      </c>
      <c r="C97" s="36"/>
      <c r="D97" s="36"/>
      <c r="E97" s="47"/>
      <c r="F97" s="37"/>
      <c r="G97" s="37"/>
      <c r="H97" s="37"/>
      <c r="I97" s="42">
        <f>IF(H97="","",VLOOKUP(H97,'学校名一覧表'!$C$3:$G$320,4,0))</f>
      </c>
      <c r="J97" s="24"/>
      <c r="AC97" s="50">
        <v>90</v>
      </c>
      <c r="AD97" s="50">
        <f t="shared" si="8"/>
      </c>
      <c r="AE97" s="50">
        <f t="shared" si="9"/>
      </c>
      <c r="AF97" s="50">
        <f t="shared" si="10"/>
      </c>
      <c r="AG97" s="50">
        <f t="shared" si="11"/>
      </c>
      <c r="AH97" s="50">
        <f t="shared" si="12"/>
      </c>
      <c r="AI97" s="50">
        <f t="shared" si="13"/>
      </c>
      <c r="AJ97" s="50">
        <f>IF(C97="","",AC97+'申込書'!$J$3*100)</f>
      </c>
      <c r="AK97" s="50">
        <f t="shared" si="14"/>
      </c>
      <c r="AL97" s="50">
        <f>IF(C97="","",VLOOKUP(H97,'学校名一覧表'!$C$3:$G$320,2,1))</f>
      </c>
      <c r="AM97" s="50">
        <f>IF(H97="","",VLOOKUP(H97,'学校名一覧表'!$C$3:$G$320,3,0))</f>
      </c>
      <c r="AN97" s="50">
        <f t="shared" si="15"/>
      </c>
    </row>
    <row r="98" spans="2:40" ht="13.5">
      <c r="B98" s="32">
        <v>91</v>
      </c>
      <c r="C98" s="36"/>
      <c r="D98" s="36"/>
      <c r="E98" s="47"/>
      <c r="F98" s="37"/>
      <c r="G98" s="37"/>
      <c r="H98" s="37"/>
      <c r="I98" s="42">
        <f>IF(H98="","",VLOOKUP(H98,'学校名一覧表'!$C$3:$G$320,4,0))</f>
      </c>
      <c r="J98" s="24"/>
      <c r="AC98" s="50">
        <v>91</v>
      </c>
      <c r="AD98" s="50">
        <f t="shared" si="8"/>
      </c>
      <c r="AE98" s="50">
        <f t="shared" si="9"/>
      </c>
      <c r="AF98" s="50">
        <f t="shared" si="10"/>
      </c>
      <c r="AG98" s="50">
        <f t="shared" si="11"/>
      </c>
      <c r="AH98" s="50">
        <f t="shared" si="12"/>
      </c>
      <c r="AI98" s="50">
        <f t="shared" si="13"/>
      </c>
      <c r="AJ98" s="50">
        <f>IF(C98="","",AC98+'申込書'!$J$3*100)</f>
      </c>
      <c r="AK98" s="50">
        <f t="shared" si="14"/>
      </c>
      <c r="AL98" s="50">
        <f>IF(C98="","",VLOOKUP(H98,'学校名一覧表'!$C$3:$G$320,2,1))</f>
      </c>
      <c r="AM98" s="50">
        <f>IF(H98="","",VLOOKUP(H98,'学校名一覧表'!$C$3:$G$320,3,0))</f>
      </c>
      <c r="AN98" s="50">
        <f t="shared" si="15"/>
      </c>
    </row>
    <row r="99" spans="2:40" ht="13.5">
      <c r="B99" s="32">
        <v>92</v>
      </c>
      <c r="C99" s="36"/>
      <c r="D99" s="36"/>
      <c r="E99" s="47"/>
      <c r="F99" s="37"/>
      <c r="G99" s="37"/>
      <c r="H99" s="37"/>
      <c r="I99" s="42">
        <f>IF(H99="","",VLOOKUP(H99,'学校名一覧表'!$C$3:$G$320,4,0))</f>
      </c>
      <c r="J99" s="24"/>
      <c r="AC99" s="50">
        <v>92</v>
      </c>
      <c r="AD99" s="50">
        <f t="shared" si="8"/>
      </c>
      <c r="AE99" s="50">
        <f t="shared" si="9"/>
      </c>
      <c r="AF99" s="50">
        <f t="shared" si="10"/>
      </c>
      <c r="AG99" s="50">
        <f t="shared" si="11"/>
      </c>
      <c r="AH99" s="50">
        <f t="shared" si="12"/>
      </c>
      <c r="AI99" s="50">
        <f t="shared" si="13"/>
      </c>
      <c r="AJ99" s="50">
        <f>IF(C99="","",AC99+'申込書'!$J$3*100)</f>
      </c>
      <c r="AK99" s="50">
        <f t="shared" si="14"/>
      </c>
      <c r="AL99" s="50">
        <f>IF(C99="","",VLOOKUP(H99,'学校名一覧表'!$C$3:$G$320,2,1))</f>
      </c>
      <c r="AM99" s="50">
        <f>IF(H99="","",VLOOKUP(H99,'学校名一覧表'!$C$3:$G$320,3,0))</f>
      </c>
      <c r="AN99" s="50">
        <f t="shared" si="15"/>
      </c>
    </row>
    <row r="100" spans="2:40" ht="13.5">
      <c r="B100" s="32">
        <v>93</v>
      </c>
      <c r="C100" s="36"/>
      <c r="D100" s="36"/>
      <c r="E100" s="47"/>
      <c r="F100" s="37"/>
      <c r="G100" s="37"/>
      <c r="H100" s="37"/>
      <c r="I100" s="42">
        <f>IF(H100="","",VLOOKUP(H100,'学校名一覧表'!$C$3:$G$320,4,0))</f>
      </c>
      <c r="J100" s="24"/>
      <c r="AC100" s="50">
        <v>93</v>
      </c>
      <c r="AD100" s="50">
        <f t="shared" si="8"/>
      </c>
      <c r="AE100" s="50">
        <f t="shared" si="9"/>
      </c>
      <c r="AF100" s="50">
        <f t="shared" si="10"/>
      </c>
      <c r="AG100" s="50">
        <f t="shared" si="11"/>
      </c>
      <c r="AH100" s="50">
        <f t="shared" si="12"/>
      </c>
      <c r="AI100" s="50">
        <f t="shared" si="13"/>
      </c>
      <c r="AJ100" s="50">
        <f>IF(C100="","",AC100+'申込書'!$J$3*100)</f>
      </c>
      <c r="AK100" s="50">
        <f t="shared" si="14"/>
      </c>
      <c r="AL100" s="50">
        <f>IF(C100="","",VLOOKUP(H100,'学校名一覧表'!$C$3:$G$320,2,1))</f>
      </c>
      <c r="AM100" s="50">
        <f>IF(H100="","",VLOOKUP(H100,'学校名一覧表'!$C$3:$G$320,3,0))</f>
      </c>
      <c r="AN100" s="50">
        <f t="shared" si="15"/>
      </c>
    </row>
    <row r="101" spans="2:40" ht="13.5">
      <c r="B101" s="32">
        <v>94</v>
      </c>
      <c r="C101" s="36"/>
      <c r="D101" s="36"/>
      <c r="E101" s="47"/>
      <c r="F101" s="37"/>
      <c r="G101" s="37"/>
      <c r="H101" s="37"/>
      <c r="I101" s="42">
        <f>IF(H101="","",VLOOKUP(H101,'学校名一覧表'!$C$3:$G$320,4,0))</f>
      </c>
      <c r="J101" s="24"/>
      <c r="AC101" s="50">
        <v>94</v>
      </c>
      <c r="AD101" s="50">
        <f t="shared" si="8"/>
      </c>
      <c r="AE101" s="50">
        <f t="shared" si="9"/>
      </c>
      <c r="AF101" s="50">
        <f t="shared" si="10"/>
      </c>
      <c r="AG101" s="50">
        <f t="shared" si="11"/>
      </c>
      <c r="AH101" s="50">
        <f t="shared" si="12"/>
      </c>
      <c r="AI101" s="50">
        <f t="shared" si="13"/>
      </c>
      <c r="AJ101" s="50">
        <f>IF(C101="","",AC101+'申込書'!$J$3*100)</f>
      </c>
      <c r="AK101" s="50">
        <f t="shared" si="14"/>
      </c>
      <c r="AL101" s="50">
        <f>IF(C101="","",VLOOKUP(H101,'学校名一覧表'!$C$3:$G$320,2,1))</f>
      </c>
      <c r="AM101" s="50">
        <f>IF(H101="","",VLOOKUP(H101,'学校名一覧表'!$C$3:$G$320,3,0))</f>
      </c>
      <c r="AN101" s="50">
        <f t="shared" si="15"/>
      </c>
    </row>
    <row r="102" spans="2:40" ht="13.5">
      <c r="B102" s="32">
        <v>95</v>
      </c>
      <c r="C102" s="36"/>
      <c r="D102" s="36"/>
      <c r="E102" s="47"/>
      <c r="F102" s="37"/>
      <c r="G102" s="37"/>
      <c r="H102" s="37"/>
      <c r="I102" s="42">
        <f>IF(H102="","",VLOOKUP(H102,'学校名一覧表'!$C$3:$G$320,4,0))</f>
      </c>
      <c r="J102" s="24"/>
      <c r="AC102" s="50">
        <v>95</v>
      </c>
      <c r="AD102" s="50">
        <f t="shared" si="8"/>
      </c>
      <c r="AE102" s="50">
        <f t="shared" si="9"/>
      </c>
      <c r="AF102" s="50">
        <f t="shared" si="10"/>
      </c>
      <c r="AG102" s="50">
        <f t="shared" si="11"/>
      </c>
      <c r="AH102" s="50">
        <f t="shared" si="12"/>
      </c>
      <c r="AI102" s="50">
        <f t="shared" si="13"/>
      </c>
      <c r="AJ102" s="50">
        <f>IF(C102="","",AC102+'申込書'!$J$3*100)</f>
      </c>
      <c r="AK102" s="50">
        <f t="shared" si="14"/>
      </c>
      <c r="AL102" s="50">
        <f>IF(C102="","",VLOOKUP(H102,'学校名一覧表'!$C$3:$G$320,2,1))</f>
      </c>
      <c r="AM102" s="50">
        <f>IF(H102="","",VLOOKUP(H102,'学校名一覧表'!$C$3:$G$320,3,0))</f>
      </c>
      <c r="AN102" s="50">
        <f t="shared" si="15"/>
      </c>
    </row>
    <row r="103" spans="2:40" ht="13.5">
      <c r="B103" s="32">
        <v>96</v>
      </c>
      <c r="C103" s="36"/>
      <c r="D103" s="36"/>
      <c r="E103" s="47"/>
      <c r="F103" s="37"/>
      <c r="G103" s="37"/>
      <c r="H103" s="37"/>
      <c r="I103" s="42">
        <f>IF(H103="","",VLOOKUP(H103,'学校名一覧表'!$C$3:$G$320,4,0))</f>
      </c>
      <c r="J103" s="24"/>
      <c r="AC103" s="50">
        <v>96</v>
      </c>
      <c r="AD103" s="50">
        <f t="shared" si="8"/>
      </c>
      <c r="AE103" s="50">
        <f t="shared" si="9"/>
      </c>
      <c r="AF103" s="50">
        <f t="shared" si="10"/>
      </c>
      <c r="AG103" s="50">
        <f t="shared" si="11"/>
      </c>
      <c r="AH103" s="50">
        <f t="shared" si="12"/>
      </c>
      <c r="AI103" s="50">
        <f t="shared" si="13"/>
      </c>
      <c r="AJ103" s="50">
        <f>IF(C103="","",AC103+'申込書'!$J$3*100)</f>
      </c>
      <c r="AK103" s="50">
        <f t="shared" si="14"/>
      </c>
      <c r="AL103" s="50">
        <f>IF(C103="","",VLOOKUP(H103,'学校名一覧表'!$C$3:$G$320,2,1))</f>
      </c>
      <c r="AM103" s="50">
        <f>IF(H103="","",VLOOKUP(H103,'学校名一覧表'!$C$3:$G$320,3,0))</f>
      </c>
      <c r="AN103" s="50">
        <f t="shared" si="15"/>
      </c>
    </row>
    <row r="104" spans="2:40" ht="13.5">
      <c r="B104" s="32">
        <v>97</v>
      </c>
      <c r="C104" s="36"/>
      <c r="D104" s="36"/>
      <c r="E104" s="47"/>
      <c r="F104" s="37"/>
      <c r="G104" s="37"/>
      <c r="H104" s="37"/>
      <c r="I104" s="42">
        <f>IF(H104="","",VLOOKUP(H104,'学校名一覧表'!$C$3:$G$320,4,0))</f>
      </c>
      <c r="J104" s="24"/>
      <c r="AC104" s="50">
        <v>97</v>
      </c>
      <c r="AD104" s="50">
        <f t="shared" si="8"/>
      </c>
      <c r="AE104" s="50">
        <f t="shared" si="9"/>
      </c>
      <c r="AF104" s="50">
        <f t="shared" si="10"/>
      </c>
      <c r="AG104" s="50">
        <f t="shared" si="11"/>
      </c>
      <c r="AH104" s="50">
        <f t="shared" si="12"/>
      </c>
      <c r="AI104" s="50">
        <f t="shared" si="13"/>
      </c>
      <c r="AJ104" s="50">
        <f>IF(C104="","",AC104+'申込書'!$J$3*100)</f>
      </c>
      <c r="AK104" s="50">
        <f t="shared" si="14"/>
      </c>
      <c r="AL104" s="50">
        <f>IF(C104="","",VLOOKUP(H104,'学校名一覧表'!$C$3:$G$320,2,1))</f>
      </c>
      <c r="AM104" s="50">
        <f>IF(H104="","",VLOOKUP(H104,'学校名一覧表'!$C$3:$G$320,3,0))</f>
      </c>
      <c r="AN104" s="50">
        <f t="shared" si="15"/>
      </c>
    </row>
    <row r="105" spans="2:40" ht="13.5">
      <c r="B105" s="32">
        <v>98</v>
      </c>
      <c r="C105" s="36"/>
      <c r="D105" s="36"/>
      <c r="E105" s="47"/>
      <c r="F105" s="37"/>
      <c r="G105" s="37"/>
      <c r="H105" s="37"/>
      <c r="I105" s="42">
        <f>IF(H105="","",VLOOKUP(H105,'学校名一覧表'!$C$3:$G$320,4,0))</f>
      </c>
      <c r="J105" s="24"/>
      <c r="AC105" s="50">
        <v>98</v>
      </c>
      <c r="AD105" s="50">
        <f t="shared" si="8"/>
      </c>
      <c r="AE105" s="50">
        <f t="shared" si="9"/>
      </c>
      <c r="AF105" s="50">
        <f t="shared" si="10"/>
      </c>
      <c r="AG105" s="50">
        <f t="shared" si="11"/>
      </c>
      <c r="AH105" s="50">
        <f t="shared" si="12"/>
      </c>
      <c r="AI105" s="50">
        <f t="shared" si="13"/>
      </c>
      <c r="AJ105" s="50">
        <f>IF(C105="","",AC105+'申込書'!$J$3*100)</f>
      </c>
      <c r="AK105" s="50">
        <f t="shared" si="14"/>
      </c>
      <c r="AL105" s="50">
        <f>IF(C105="","",VLOOKUP(H105,'学校名一覧表'!$C$3:$G$320,2,1))</f>
      </c>
      <c r="AM105" s="50">
        <f>IF(H105="","",VLOOKUP(H105,'学校名一覧表'!$C$3:$G$320,3,0))</f>
      </c>
      <c r="AN105" s="50">
        <f t="shared" si="15"/>
      </c>
    </row>
    <row r="106" spans="2:40" ht="13.5">
      <c r="B106" s="32">
        <v>99</v>
      </c>
      <c r="C106" s="36"/>
      <c r="D106" s="36"/>
      <c r="E106" s="47"/>
      <c r="F106" s="37"/>
      <c r="G106" s="37"/>
      <c r="H106" s="37"/>
      <c r="I106" s="42">
        <f>IF(H106="","",VLOOKUP(H106,'学校名一覧表'!$C$3:$G$320,4,0))</f>
      </c>
      <c r="J106" s="24"/>
      <c r="AC106" s="50">
        <v>99</v>
      </c>
      <c r="AD106" s="50">
        <f t="shared" si="8"/>
      </c>
      <c r="AE106" s="50">
        <f t="shared" si="9"/>
      </c>
      <c r="AF106" s="50">
        <f t="shared" si="10"/>
      </c>
      <c r="AG106" s="50">
        <f t="shared" si="11"/>
      </c>
      <c r="AH106" s="50">
        <f t="shared" si="12"/>
      </c>
      <c r="AI106" s="50">
        <f t="shared" si="13"/>
      </c>
      <c r="AJ106" s="50">
        <f>IF(C106="","",AC106+'申込書'!$J$3*100)</f>
      </c>
      <c r="AK106" s="50">
        <f t="shared" si="14"/>
      </c>
      <c r="AL106" s="50">
        <f>IF(C106="","",VLOOKUP(H106,'学校名一覧表'!$C$3:$G$320,2,1))</f>
      </c>
      <c r="AM106" s="50">
        <f>IF(H106="","",VLOOKUP(H106,'学校名一覧表'!$C$3:$G$320,3,0))</f>
      </c>
      <c r="AN106" s="50">
        <f t="shared" si="15"/>
      </c>
    </row>
    <row r="107" spans="2:40" ht="13.5">
      <c r="B107" s="32">
        <v>100</v>
      </c>
      <c r="C107" s="36"/>
      <c r="D107" s="36"/>
      <c r="E107" s="47"/>
      <c r="F107" s="37"/>
      <c r="G107" s="37"/>
      <c r="H107" s="37"/>
      <c r="I107" s="42">
        <f>IF(H107="","",VLOOKUP(H107,'学校名一覧表'!$C$3:$G$320,4,0))</f>
      </c>
      <c r="J107" s="24"/>
      <c r="AC107" s="50">
        <v>100</v>
      </c>
      <c r="AD107" s="50">
        <f t="shared" si="8"/>
      </c>
      <c r="AE107" s="50">
        <f t="shared" si="9"/>
      </c>
      <c r="AF107" s="50">
        <f t="shared" si="10"/>
      </c>
      <c r="AG107" s="50">
        <f t="shared" si="11"/>
      </c>
      <c r="AH107" s="50">
        <f t="shared" si="12"/>
      </c>
      <c r="AI107" s="50">
        <f t="shared" si="13"/>
      </c>
      <c r="AJ107" s="50">
        <f>IF(C107="","",AC107+'申込書'!$J$3*100)</f>
      </c>
      <c r="AK107" s="50">
        <f t="shared" si="14"/>
      </c>
      <c r="AL107" s="50">
        <f>IF(C107="","",VLOOKUP(H107,'学校名一覧表'!$C$3:$G$320,2,1))</f>
      </c>
      <c r="AM107" s="50">
        <f>IF(H107="","",VLOOKUP(H107,'学校名一覧表'!$C$3:$G$320,3,0))</f>
      </c>
      <c r="AN107" s="50">
        <f t="shared" si="15"/>
      </c>
    </row>
  </sheetData>
  <sheetProtection password="CAB1" sheet="1"/>
  <mergeCells count="2">
    <mergeCell ref="B2:C2"/>
    <mergeCell ref="C5:D5"/>
  </mergeCells>
  <conditionalFormatting sqref="F8:F107">
    <cfRule type="cellIs" priority="3" dxfId="3" operator="equal" stopIfTrue="1">
      <formula>$AB$8</formula>
    </cfRule>
    <cfRule type="cellIs" priority="4" dxfId="4" operator="equal" stopIfTrue="1">
      <formula>$AB$9</formula>
    </cfRule>
  </conditionalFormatting>
  <conditionalFormatting sqref="G8:G107">
    <cfRule type="cellIs" priority="7" dxfId="5" operator="equal" stopIfTrue="1">
      <formula>$AB$12</formula>
    </cfRule>
    <cfRule type="cellIs" priority="8" dxfId="6" operator="equal" stopIfTrue="1">
      <formula>$AB$11</formula>
    </cfRule>
  </conditionalFormatting>
  <dataValidations count="4">
    <dataValidation allowBlank="1" showInputMessage="1" showErrorMessage="1" imeMode="halfKatakana" sqref="E8:E107"/>
    <dataValidation allowBlank="1" showInputMessage="1" showErrorMessage="1" imeMode="hiragana" sqref="C8:D8"/>
    <dataValidation type="list" allowBlank="1" showInputMessage="1" showErrorMessage="1" sqref="F8:F107">
      <formula1>$AB$8:$AB$10</formula1>
    </dataValidation>
    <dataValidation type="list" allowBlank="1" showInputMessage="1" showErrorMessage="1" sqref="G8:G107">
      <formula1>$AB$11:$AB$13</formula1>
    </dataValidation>
  </dataValidations>
  <hyperlinks>
    <hyperlink ref="B2:C2" location="申込書!A1" display="表紙に戻る"/>
    <hyperlink ref="I2:J2" location="申込書!A1" display="表紙に戻る"/>
    <hyperlink ref="I2" location="学校名一覧表!A1" display="学校名一覧表を見る"/>
  </hyperlinks>
  <printOptions horizontalCentered="1"/>
  <pageMargins left="0.5905511811023623" right="0.5905511811023623" top="0.5905511811023623" bottom="0.5905511811023623" header="0.5118110236220472" footer="0.5118110236220472"/>
  <pageSetup orientation="portrait" paperSize="9" scale="87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H125"/>
  <sheetViews>
    <sheetView showGridLines="0" workbookViewId="0" topLeftCell="A1">
      <selection activeCell="H6" sqref="H6:I6"/>
    </sheetView>
  </sheetViews>
  <sheetFormatPr defaultColWidth="9.00390625" defaultRowHeight="13.5"/>
  <cols>
    <col min="1" max="1" width="2.00390625" style="9" customWidth="1"/>
    <col min="2" max="2" width="7.125" style="9" customWidth="1"/>
    <col min="3" max="3" width="11.25390625" style="9" customWidth="1"/>
    <col min="4" max="9" width="15.50390625" style="9" customWidth="1"/>
    <col min="10" max="20" width="9.00390625" style="9" customWidth="1"/>
    <col min="21" max="21" width="19.25390625" style="9" customWidth="1"/>
    <col min="22" max="27" width="9.00390625" style="9" customWidth="1"/>
    <col min="28" max="29" width="10.50390625" style="9" customWidth="1"/>
    <col min="30" max="34" width="9.00390625" style="9" customWidth="1"/>
    <col min="35" max="16384" width="9.00390625" style="9" customWidth="1"/>
  </cols>
  <sheetData>
    <row r="2" spans="2:9" ht="13.5">
      <c r="B2" s="140" t="s">
        <v>33</v>
      </c>
      <c r="C2" s="141"/>
      <c r="G2" s="155" t="s">
        <v>450</v>
      </c>
      <c r="H2" s="155"/>
      <c r="I2" s="155"/>
    </row>
    <row r="3" spans="2:9" ht="24" customHeight="1">
      <c r="B3" s="157" t="str">
        <f>'申込書'!B2</f>
        <v>２０１６年</v>
      </c>
      <c r="C3" s="157"/>
      <c r="D3" s="10" t="s">
        <v>8</v>
      </c>
      <c r="G3" s="155"/>
      <c r="H3" s="155"/>
      <c r="I3" s="155"/>
    </row>
    <row r="4" spans="2:9" ht="24">
      <c r="B4" s="10" t="s">
        <v>406</v>
      </c>
      <c r="G4" s="155"/>
      <c r="H4" s="155"/>
      <c r="I4" s="155"/>
    </row>
    <row r="5" ht="9" customHeight="1" thickBot="1"/>
    <row r="6" spans="2:9" ht="21.75" customHeight="1">
      <c r="B6" s="152" t="s">
        <v>399</v>
      </c>
      <c r="C6" s="11" t="s">
        <v>9</v>
      </c>
      <c r="D6" s="147">
        <f>IF('申込書'!$C$20="","",'申込書'!$C$20&amp;"Ａ")</f>
      </c>
      <c r="E6" s="148"/>
      <c r="F6" s="149"/>
      <c r="G6" s="11" t="s">
        <v>19</v>
      </c>
      <c r="H6" s="150"/>
      <c r="I6" s="151"/>
    </row>
    <row r="7" spans="2:9" ht="21.75" customHeight="1">
      <c r="B7" s="153"/>
      <c r="C7" s="7" t="s">
        <v>21</v>
      </c>
      <c r="D7" s="75">
        <f>IF('申込書'!$C$19="","",'申込書'!$C$19&amp;"　男子")</f>
      </c>
      <c r="E7" s="7" t="s">
        <v>10</v>
      </c>
      <c r="F7" s="78"/>
      <c r="G7" s="64" t="s">
        <v>17</v>
      </c>
      <c r="H7" s="78"/>
      <c r="I7" s="65" t="s">
        <v>18</v>
      </c>
    </row>
    <row r="8" spans="2:34" ht="13.5">
      <c r="B8" s="153"/>
      <c r="C8" s="7" t="s">
        <v>12</v>
      </c>
      <c r="D8" s="7" t="s">
        <v>11</v>
      </c>
      <c r="E8" s="7" t="s">
        <v>15</v>
      </c>
      <c r="F8" s="7" t="s">
        <v>16</v>
      </c>
      <c r="G8" s="7" t="s">
        <v>20</v>
      </c>
      <c r="H8" s="7" t="s">
        <v>452</v>
      </c>
      <c r="I8" s="8" t="s">
        <v>451</v>
      </c>
      <c r="U8" s="9" t="s">
        <v>21</v>
      </c>
      <c r="V8" s="9" t="s">
        <v>22</v>
      </c>
      <c r="X8" s="9" t="s">
        <v>24</v>
      </c>
      <c r="Y8" s="9" t="s">
        <v>23</v>
      </c>
      <c r="Z8" s="9" t="s">
        <v>9</v>
      </c>
      <c r="AA8" s="9" t="s">
        <v>465</v>
      </c>
      <c r="AB8" s="46">
        <v>1</v>
      </c>
      <c r="AC8" s="46">
        <v>2</v>
      </c>
      <c r="AD8" s="46">
        <v>3</v>
      </c>
      <c r="AE8" s="46">
        <v>4</v>
      </c>
      <c r="AF8" s="46">
        <v>5</v>
      </c>
      <c r="AG8" s="46">
        <v>6</v>
      </c>
      <c r="AH8" s="9" t="s">
        <v>46</v>
      </c>
    </row>
    <row r="9" spans="2:34" ht="24" customHeight="1">
      <c r="B9" s="153"/>
      <c r="C9" s="7" t="s">
        <v>13</v>
      </c>
      <c r="D9" s="76"/>
      <c r="E9" s="76"/>
      <c r="F9" s="76"/>
      <c r="G9" s="76"/>
      <c r="H9" s="76"/>
      <c r="I9" s="77"/>
      <c r="X9" s="9">
        <v>1</v>
      </c>
      <c r="Y9" s="9">
        <f>IF(D9="","",VLOOKUP(D7,$U$10:$V$13,2,0))</f>
      </c>
      <c r="Z9" s="9">
        <f>IF(D9="","",D6)</f>
      </c>
      <c r="AA9" s="9">
        <f>IF(H6="","",H6)</f>
      </c>
      <c r="AB9" s="9">
        <f>IF(D9="","",VLOOKUP(D9,'選手登録'!$AC$8:$AN$107,8,0))</f>
      </c>
      <c r="AC9" s="9">
        <f>IF(E9="","",VLOOKUP(E9,'選手登録'!$AC$8:$AN$107,8,0))</f>
      </c>
      <c r="AD9" s="9">
        <f>IF(F9="","",VLOOKUP(F9,'選手登録'!$AC$8:$AN$107,8,0))</f>
      </c>
      <c r="AE9" s="9">
        <f>IF(G9="","",VLOOKUP(G9,'選手登録'!$AC$8:$AN$107,8,0))</f>
      </c>
      <c r="AF9" s="9">
        <f>IF(H9="","",VLOOKUP(H9,'選手登録'!$AC$8:$AN$107,8,0))</f>
      </c>
      <c r="AG9" s="9">
        <f>IF(I9="","",VLOOKUP(I9,'選手登録'!$AC$8:$AN$107,8,0))</f>
      </c>
      <c r="AH9" s="9">
        <f>IF(F7="","",F7*60+H7)</f>
      </c>
    </row>
    <row r="10" spans="2:34" ht="24" customHeight="1">
      <c r="B10" s="153"/>
      <c r="C10" s="7" t="s">
        <v>14</v>
      </c>
      <c r="D10" s="12">
        <f>IF(D9="","",VLOOKUP(D9,'選手登録'!$AC$8:$AN$107,12,0))</f>
      </c>
      <c r="E10" s="12">
        <f>IF(E9="","",VLOOKUP(E9,'選手登録'!$AC$8:$AN$107,12,0))</f>
      </c>
      <c r="F10" s="12">
        <f>IF(F9="","",VLOOKUP(F9,'選手登録'!$AC$8:$AN$107,12,0))</f>
      </c>
      <c r="G10" s="12">
        <f>IF(G9="","",VLOOKUP(G9,'選手登録'!$AC$8:$AN$107,12,0))</f>
      </c>
      <c r="H10" s="12">
        <f>IF(H9="","",VLOOKUP(H9,'選手登録'!$AC$8:$AN$107,12,0))</f>
      </c>
      <c r="I10" s="13">
        <f>IF(I9="","",VLOOKUP(I9,'選手登録'!$AC$8:$AN$107,12,0))</f>
      </c>
      <c r="U10" s="9" t="s">
        <v>456</v>
      </c>
      <c r="V10" s="9">
        <v>2</v>
      </c>
      <c r="X10" s="9">
        <v>2</v>
      </c>
      <c r="Y10" s="9">
        <f>IF(D15="","",VLOOKUP(D13,$U$10:$V$13,2,0))</f>
      </c>
      <c r="Z10" s="9">
        <f>IF(D15="","",D12)</f>
      </c>
      <c r="AA10" s="9">
        <f>IF(H12="","",H12)</f>
      </c>
      <c r="AB10" s="9">
        <f>IF(D15="","",VLOOKUP(D15,'選手登録'!$AC$8:$AN$107,8,0))</f>
      </c>
      <c r="AC10" s="9">
        <f>IF(E15="","",VLOOKUP(E15,'選手登録'!$AC$8:$AN$107,8,0))</f>
      </c>
      <c r="AD10" s="9">
        <f>IF(F15="","",VLOOKUP(F15,'選手登録'!$AC$8:$AN$107,8,0))</f>
      </c>
      <c r="AE10" s="9">
        <f>IF(G15="","",VLOOKUP(G15,'選手登録'!$AC$8:$AN$107,8,0))</f>
      </c>
      <c r="AF10" s="9">
        <f>IF(H15="","",VLOOKUP(H15,'選手登録'!$AC$8:$AN$107,8,0))</f>
      </c>
      <c r="AG10" s="9">
        <f>IF(I15="","",VLOOKUP(I15,'選手登録'!$AC$8:$AN$107,8,0))</f>
      </c>
      <c r="AH10" s="9">
        <f>IF(F13="","",F13*60+H13)</f>
      </c>
    </row>
    <row r="11" spans="2:34" ht="24" customHeight="1" thickBot="1">
      <c r="B11" s="156"/>
      <c r="C11" s="14" t="s">
        <v>30</v>
      </c>
      <c r="D11" s="15">
        <f>IF(D9="","",VLOOKUP(D9,'選手登録'!$AC$8:$AI$107,4,0))</f>
      </c>
      <c r="E11" s="15">
        <f>IF(E9="","",VLOOKUP(E9,'選手登録'!$AC$8:$AI$107,4,0))</f>
      </c>
      <c r="F11" s="15">
        <f>IF(F9="","",VLOOKUP(F9,'選手登録'!$AC$8:$AI$107,4,0))</f>
      </c>
      <c r="G11" s="15">
        <f>IF(G9="","",VLOOKUP(G9,'選手登録'!$AC$8:$AI$107,4,0))</f>
      </c>
      <c r="H11" s="15">
        <f>IF(H9="","",VLOOKUP(H9,'選手登録'!$AC$8:$AI$107,4,0))</f>
      </c>
      <c r="I11" s="16">
        <f>IF(I9="","",VLOOKUP(I9,'選手登録'!$AC$8:$AI$107,4,0))</f>
      </c>
      <c r="U11" s="9" t="s">
        <v>457</v>
      </c>
      <c r="V11" s="9">
        <v>3</v>
      </c>
      <c r="X11" s="9">
        <v>3</v>
      </c>
      <c r="Y11" s="9">
        <f>IF(D21="","",VLOOKUP(D19,$U$10:$V$13,2,0))</f>
      </c>
      <c r="Z11" s="9">
        <f>IF(D21="","",D18)</f>
      </c>
      <c r="AA11" s="9">
        <f>IF(H18="","",H18)</f>
      </c>
      <c r="AB11" s="9">
        <f>IF(D21="","",VLOOKUP(D21,'選手登録'!$AC$8:$AN$107,8,0))</f>
      </c>
      <c r="AC11" s="9">
        <f>IF(E21="","",VLOOKUP(E21,'選手登録'!$AC$8:$AN$107,8,0))</f>
      </c>
      <c r="AD11" s="9">
        <f>IF(F21="","",VLOOKUP(F21,'選手登録'!$AC$8:$AN$107,8,0))</f>
      </c>
      <c r="AE11" s="9">
        <f>IF(G21="","",VLOOKUP(G21,'選手登録'!$AC$8:$AN$107,8,0))</f>
      </c>
      <c r="AF11" s="9">
        <f>IF(H21="","",VLOOKUP(H21,'選手登録'!$AC$8:$AN$107,8,0))</f>
      </c>
      <c r="AG11" s="9">
        <f>IF(I21="","",VLOOKUP(I21,'選手登録'!$AC$8:$AN$107,8,0))</f>
      </c>
      <c r="AH11" s="9">
        <f>IF(F19="","",F19*60+H19)</f>
      </c>
    </row>
    <row r="12" spans="2:34" ht="21.75" customHeight="1">
      <c r="B12" s="152" t="s">
        <v>400</v>
      </c>
      <c r="C12" s="11" t="s">
        <v>9</v>
      </c>
      <c r="D12" s="147">
        <f>IF('申込書'!$C$20="","",'申込書'!$C$20&amp;"Ｂ")</f>
      </c>
      <c r="E12" s="148"/>
      <c r="F12" s="149"/>
      <c r="G12" s="11" t="s">
        <v>19</v>
      </c>
      <c r="H12" s="150"/>
      <c r="I12" s="151"/>
      <c r="U12" s="9" t="s">
        <v>458</v>
      </c>
      <c r="V12" s="9">
        <v>4</v>
      </c>
      <c r="X12" s="9">
        <v>4</v>
      </c>
      <c r="Y12" s="9">
        <f>IF(D27="","",VLOOKUP(D25,$U$10:$V$13,2,0))</f>
      </c>
      <c r="Z12" s="9">
        <f>IF(D27="","",D24)</f>
      </c>
      <c r="AA12" s="9">
        <f>IF(H24="","",H24)</f>
      </c>
      <c r="AB12" s="9">
        <f>IF(D27="","",VLOOKUP(D27,'選手登録'!$AC$8:$AN$107,8,0))</f>
      </c>
      <c r="AC12" s="9">
        <f>IF(E27="","",VLOOKUP(E27,'選手登録'!$AC$8:$AN$107,8,0))</f>
      </c>
      <c r="AD12" s="9">
        <f>IF(F27="","",VLOOKUP(F27,'選手登録'!$AC$8:$AN$107,8,0))</f>
      </c>
      <c r="AE12" s="9">
        <f>IF(G27="","",VLOOKUP(G27,'選手登録'!$AC$8:$AN$107,8,0))</f>
      </c>
      <c r="AF12" s="9">
        <f>IF(H27="","",VLOOKUP(H27,'選手登録'!$AC$8:$AN$107,8,0))</f>
      </c>
      <c r="AG12" s="9">
        <f>IF(I27="","",VLOOKUP(I27,'選手登録'!$AC$8:$AN$107,8,0))</f>
      </c>
      <c r="AH12" s="9">
        <f>IF(F25="","",F25*60+H25)</f>
      </c>
    </row>
    <row r="13" spans="2:34" ht="21.75" customHeight="1">
      <c r="B13" s="153"/>
      <c r="C13" s="7" t="s">
        <v>21</v>
      </c>
      <c r="D13" s="75">
        <f>IF('申込書'!$C$19="","",'申込書'!$C$19&amp;"　男子")</f>
      </c>
      <c r="E13" s="7" t="s">
        <v>10</v>
      </c>
      <c r="F13" s="78"/>
      <c r="G13" s="64" t="s">
        <v>17</v>
      </c>
      <c r="H13" s="78"/>
      <c r="I13" s="65" t="s">
        <v>18</v>
      </c>
      <c r="U13" s="9" t="s">
        <v>459</v>
      </c>
      <c r="V13" s="9">
        <v>5</v>
      </c>
      <c r="X13" s="9">
        <v>5</v>
      </c>
      <c r="Y13" s="9">
        <f>IF(D33="","",VLOOKUP(D31,$U$10:$V$13,2,0))</f>
      </c>
      <c r="Z13" s="9">
        <f>IF(D33="","",D30)</f>
      </c>
      <c r="AA13" s="9">
        <f>IF(H30="","",H30)</f>
      </c>
      <c r="AB13" s="9">
        <f>IF(D33="","",VLOOKUP(D33,'選手登録'!$AC$8:$AN$107,8,0))</f>
      </c>
      <c r="AC13" s="9">
        <f>IF(E33="","",VLOOKUP(E33,'選手登録'!$AC$8:$AN$107,8,0))</f>
      </c>
      <c r="AD13" s="9">
        <f>IF(F33="","",VLOOKUP(F33,'選手登録'!$AC$8:$AN$107,8,0))</f>
      </c>
      <c r="AE13" s="9">
        <f>IF(G33="","",VLOOKUP(G33,'選手登録'!$AC$8:$AN$107,8,0))</f>
      </c>
      <c r="AF13" s="9">
        <f>IF(H33="","",VLOOKUP(H33,'選手登録'!$AC$8:$AN$107,8,0))</f>
      </c>
      <c r="AG13" s="9">
        <f>IF(I33="","",VLOOKUP(I33,'選手登録'!$AC$8:$AN$107,8,0))</f>
      </c>
      <c r="AH13" s="9">
        <f>IF(F31="","",F31*60+H31)</f>
      </c>
    </row>
    <row r="14" spans="2:34" ht="13.5">
      <c r="B14" s="153"/>
      <c r="C14" s="7" t="s">
        <v>12</v>
      </c>
      <c r="D14" s="7" t="s">
        <v>11</v>
      </c>
      <c r="E14" s="7" t="s">
        <v>15</v>
      </c>
      <c r="F14" s="7" t="s">
        <v>16</v>
      </c>
      <c r="G14" s="7" t="s">
        <v>20</v>
      </c>
      <c r="H14" s="7" t="s">
        <v>452</v>
      </c>
      <c r="I14" s="8" t="s">
        <v>451</v>
      </c>
      <c r="X14" s="9">
        <v>6</v>
      </c>
      <c r="Y14" s="9">
        <f>IF(D39="","",VLOOKUP(D37,$U$10:$V$13,2,0))</f>
      </c>
      <c r="Z14" s="9">
        <f>IF(D39="","",D36)</f>
      </c>
      <c r="AA14" s="9">
        <f>IF(H36="","",H36)</f>
      </c>
      <c r="AB14" s="9">
        <f>IF(D39="","",VLOOKUP(D39,'選手登録'!$AC$8:$AN$107,8,0))</f>
      </c>
      <c r="AC14" s="9">
        <f>IF(E39="","",VLOOKUP(E39,'選手登録'!$AC$8:$AN$107,8,0))</f>
      </c>
      <c r="AD14" s="9">
        <f>IF(F39="","",VLOOKUP(F39,'選手登録'!$AC$8:$AN$107,8,0))</f>
      </c>
      <c r="AE14" s="9">
        <f>IF(G39="","",VLOOKUP(G39,'選手登録'!$AC$8:$AN$107,8,0))</f>
      </c>
      <c r="AF14" s="9">
        <f>IF(H39="","",VLOOKUP(H39,'選手登録'!$AC$8:$AN$107,8,0))</f>
      </c>
      <c r="AG14" s="9">
        <f>IF(I39="","",VLOOKUP(I39,'選手登録'!$AC$8:$AN$107,8,0))</f>
      </c>
      <c r="AH14" s="9">
        <f>IF(F37="","",F37*60+H37)</f>
      </c>
    </row>
    <row r="15" spans="2:34" ht="24" customHeight="1">
      <c r="B15" s="153"/>
      <c r="C15" s="7" t="s">
        <v>13</v>
      </c>
      <c r="D15" s="76"/>
      <c r="E15" s="76"/>
      <c r="F15" s="76"/>
      <c r="G15" s="76"/>
      <c r="H15" s="76"/>
      <c r="I15" s="77"/>
      <c r="X15" s="9">
        <v>7</v>
      </c>
      <c r="Y15" s="9">
        <f>IF(D45="","",VLOOKUP(D43,$U$10:$V$13,2,0))</f>
      </c>
      <c r="Z15" s="9">
        <f>IF(D45="","",D42)</f>
      </c>
      <c r="AA15" s="9">
        <f>IF(H42="","",H42)</f>
      </c>
      <c r="AB15" s="9">
        <f>IF(D45="","",VLOOKUP(D45,'選手登録'!$AC$8:$AN$107,8,0))</f>
      </c>
      <c r="AC15" s="9">
        <f>IF(E45="","",VLOOKUP(E45,'選手登録'!$AC$8:$AN$107,8,0))</f>
      </c>
      <c r="AD15" s="9">
        <f>IF(F45="","",VLOOKUP(F45,'選手登録'!$AC$8:$AN$107,8,0))</f>
      </c>
      <c r="AE15" s="9">
        <f>IF(G45="","",VLOOKUP(G45,'選手登録'!$AC$8:$AN$107,8,0))</f>
      </c>
      <c r="AF15" s="9">
        <f>IF(H45="","",VLOOKUP(H45,'選手登録'!$AC$8:$AN$107,8,0))</f>
      </c>
      <c r="AG15" s="9">
        <f>IF(I45="","",VLOOKUP(I45,'選手登録'!$AC$8:$AN$107,8,0))</f>
      </c>
      <c r="AH15" s="9">
        <f>IF(F43="","",F43*60+H43)</f>
      </c>
    </row>
    <row r="16" spans="2:34" ht="24" customHeight="1">
      <c r="B16" s="153"/>
      <c r="C16" s="7" t="s">
        <v>14</v>
      </c>
      <c r="D16" s="12">
        <f>IF(D15="","",VLOOKUP(D15,'選手登録'!$AC$8:$AN$107,12,0))</f>
      </c>
      <c r="E16" s="12">
        <f>IF(E15="","",VLOOKUP(E15,'選手登録'!$AC$8:$AN$107,12,0))</f>
      </c>
      <c r="F16" s="12">
        <f>IF(F15="","",VLOOKUP(F15,'選手登録'!$AC$8:$AN$107,12,0))</f>
      </c>
      <c r="G16" s="12">
        <f>IF(G15="","",VLOOKUP(G15,'選手登録'!$AC$8:$AN$107,12,0))</f>
      </c>
      <c r="H16" s="12">
        <f>IF(H15="","",VLOOKUP(H15,'選手登録'!$AC$8:$AN$107,12,0))</f>
      </c>
      <c r="I16" s="13">
        <f>IF(I15="","",VLOOKUP(I15,'選手登録'!$AC$8:$AN$107,12,0))</f>
      </c>
      <c r="X16" s="9">
        <v>8</v>
      </c>
      <c r="Y16" s="9">
        <f>IF(D51="","",VLOOKUP(D49,$U$10:$V$13,2,0))</f>
      </c>
      <c r="Z16" s="9">
        <f>IF(D51="","",D48)</f>
      </c>
      <c r="AA16" s="9">
        <f>IF(H48="","",H48)</f>
      </c>
      <c r="AB16" s="9">
        <f>IF(D51="","",VLOOKUP(D51,'選手登録'!$AC$8:$AN$107,8,0))</f>
      </c>
      <c r="AC16" s="9">
        <f>IF(E51="","",VLOOKUP(E51,'選手登録'!$AC$8:$AN$107,8,0))</f>
      </c>
      <c r="AD16" s="9">
        <f>IF(F51="","",VLOOKUP(F51,'選手登録'!$AC$8:$AN$107,8,0))</f>
      </c>
      <c r="AE16" s="9">
        <f>IF(G51="","",VLOOKUP(G51,'選手登録'!$AC$8:$AN$107,8,0))</f>
      </c>
      <c r="AF16" s="9">
        <f>IF(H51="","",VLOOKUP(H51,'選手登録'!$AC$8:$AN$107,8,0))</f>
      </c>
      <c r="AG16" s="9">
        <f>IF(I51="","",VLOOKUP(I51,'選手登録'!$AC$8:$AN$107,8,0))</f>
      </c>
      <c r="AH16" s="9">
        <f>IF(F49="","",F49*60+H49)</f>
      </c>
    </row>
    <row r="17" spans="2:34" ht="24" customHeight="1" thickBot="1">
      <c r="B17" s="156"/>
      <c r="C17" s="14" t="s">
        <v>30</v>
      </c>
      <c r="D17" s="15">
        <f>IF(D15="","",VLOOKUP(D15,'選手登録'!$AC$8:$AI$107,4,0))</f>
      </c>
      <c r="E17" s="15">
        <f>IF(E15="","",VLOOKUP(E15,'選手登録'!$AC$8:$AI$107,4,0))</f>
      </c>
      <c r="F17" s="15">
        <f>IF(F15="","",VLOOKUP(F15,'選手登録'!$AC$8:$AI$107,4,0))</f>
      </c>
      <c r="G17" s="15">
        <f>IF(G15="","",VLOOKUP(G15,'選手登録'!$AC$8:$AI$107,4,0))</f>
      </c>
      <c r="H17" s="15">
        <f>IF(H15="","",VLOOKUP(H15,'選手登録'!$AC$8:$AI$107,4,0))</f>
      </c>
      <c r="I17" s="16">
        <f>IF(I15="","",VLOOKUP(I15,'選手登録'!$AC$8:$AI$107,4,0))</f>
      </c>
      <c r="X17" s="9">
        <v>9</v>
      </c>
      <c r="Y17" s="9">
        <f>IF(D57="","",VLOOKUP(D55,$U$10:$V$13,2,0))</f>
      </c>
      <c r="Z17" s="9">
        <f>IF(D57="","",D54)</f>
      </c>
      <c r="AA17" s="9">
        <f>IF(H54="","",H54)</f>
      </c>
      <c r="AB17" s="9">
        <f>IF(D57="","",VLOOKUP(D57,'選手登録'!$AC$8:$AN$107,8,0))</f>
      </c>
      <c r="AC17" s="9">
        <f>IF(E57="","",VLOOKUP(E57,'選手登録'!$AC$8:$AN$107,8,0))</f>
      </c>
      <c r="AD17" s="9">
        <f>IF(F57="","",VLOOKUP(F57,'選手登録'!$AC$8:$AN$107,8,0))</f>
      </c>
      <c r="AE17" s="9">
        <f>IF(G57="","",VLOOKUP(G57,'選手登録'!$AC$8:$AN$107,8,0))</f>
      </c>
      <c r="AF17" s="9">
        <f>IF(H57="","",VLOOKUP(H57,'選手登録'!$AC$8:$AN$107,8,0))</f>
      </c>
      <c r="AG17" s="9">
        <f>IF(I57="","",VLOOKUP(I57,'選手登録'!$AC$8:$AN$107,8,0))</f>
      </c>
      <c r="AH17" s="9">
        <f>IF(F55="","",F55*60+H55)</f>
      </c>
    </row>
    <row r="18" spans="2:34" ht="21.75" customHeight="1">
      <c r="B18" s="152" t="s">
        <v>402</v>
      </c>
      <c r="C18" s="11" t="s">
        <v>9</v>
      </c>
      <c r="D18" s="147">
        <f>IF('申込書'!$C$20="","",'申込書'!$C$20&amp;"Ｃ")</f>
      </c>
      <c r="E18" s="148"/>
      <c r="F18" s="149"/>
      <c r="G18" s="11" t="s">
        <v>19</v>
      </c>
      <c r="H18" s="150"/>
      <c r="I18" s="151"/>
      <c r="X18" s="9">
        <v>10</v>
      </c>
      <c r="Y18" s="9">
        <f>IF(D63="","",VLOOKUP(D61,$U$10:$V$13,2,0))</f>
      </c>
      <c r="Z18" s="9">
        <f>IF(D63="","",D60)</f>
      </c>
      <c r="AA18" s="9">
        <f>IF(H60="","",H60)</f>
      </c>
      <c r="AB18" s="9">
        <f>IF(D63="","",VLOOKUP(D63,'選手登録'!$AC$8:$AN$107,8,0))</f>
      </c>
      <c r="AC18" s="9">
        <f>IF(E63="","",VLOOKUP(E63,'選手登録'!$AC$8:$AN$107,8,0))</f>
      </c>
      <c r="AD18" s="9">
        <f>IF(F63="","",VLOOKUP(F63,'選手登録'!$AC$8:$AN$107,8,0))</f>
      </c>
      <c r="AE18" s="9">
        <f>IF(G63="","",VLOOKUP(G63,'選手登録'!$AC$8:$AN$107,8,0))</f>
      </c>
      <c r="AF18" s="9">
        <f>IF(H63="","",VLOOKUP(H63,'選手登録'!$AC$8:$AN$107,8,0))</f>
      </c>
      <c r="AG18" s="9">
        <f>IF(I63="","",VLOOKUP(I63,'選手登録'!$AC$8:$AN$107,8,0))</f>
      </c>
      <c r="AH18" s="9">
        <f>IF(F61="","",F61*60+H61)</f>
      </c>
    </row>
    <row r="19" spans="2:34" ht="21.75" customHeight="1">
      <c r="B19" s="153"/>
      <c r="C19" s="7" t="s">
        <v>21</v>
      </c>
      <c r="D19" s="75">
        <f>IF('申込書'!$C$19="","",'申込書'!$C$19&amp;"　男子")</f>
      </c>
      <c r="E19" s="7" t="s">
        <v>10</v>
      </c>
      <c r="F19" s="78"/>
      <c r="G19" s="64" t="s">
        <v>17</v>
      </c>
      <c r="H19" s="78"/>
      <c r="I19" s="65" t="s">
        <v>18</v>
      </c>
      <c r="X19" s="9">
        <v>11</v>
      </c>
      <c r="Y19" s="9">
        <f>IF(D69="","",VLOOKUP(D67,$U$10:$V$13,2,0))</f>
      </c>
      <c r="Z19" s="9">
        <f>IF(D69="","",D66)</f>
      </c>
      <c r="AA19" s="9">
        <f>IF(H66="","",H66)</f>
      </c>
      <c r="AB19" s="9">
        <f>IF(D69="","",VLOOKUP(D69,'選手登録'!$AC$8:$AN$107,8,0))</f>
      </c>
      <c r="AC19" s="9">
        <f>IF(E69="","",VLOOKUP(E69,'選手登録'!$AC$8:$AN$107,8,0))</f>
      </c>
      <c r="AD19" s="9">
        <f>IF(F69="","",VLOOKUP(F69,'選手登録'!$AC$8:$AN$107,8,0))</f>
      </c>
      <c r="AE19" s="9">
        <f>IF(G69="","",VLOOKUP(G69,'選手登録'!$AC$8:$AN$107,8,0))</f>
      </c>
      <c r="AF19" s="9">
        <f>IF(H69="","",VLOOKUP(H69,'選手登録'!$AC$8:$AN$107,8,0))</f>
      </c>
      <c r="AG19" s="9">
        <f>IF(I69="","",VLOOKUP(I69,'選手登録'!$AC$8:$AN$107,8,0))</f>
      </c>
      <c r="AH19" s="9">
        <f>IF(F67="","",F67*60+H67)</f>
      </c>
    </row>
    <row r="20" spans="2:34" ht="13.5">
      <c r="B20" s="153"/>
      <c r="C20" s="7" t="s">
        <v>12</v>
      </c>
      <c r="D20" s="7" t="s">
        <v>11</v>
      </c>
      <c r="E20" s="7" t="s">
        <v>15</v>
      </c>
      <c r="F20" s="7" t="s">
        <v>16</v>
      </c>
      <c r="G20" s="7" t="s">
        <v>20</v>
      </c>
      <c r="H20" s="7" t="s">
        <v>452</v>
      </c>
      <c r="I20" s="8" t="s">
        <v>451</v>
      </c>
      <c r="X20" s="9">
        <v>12</v>
      </c>
      <c r="Y20" s="9">
        <f>IF(D75="","",VLOOKUP(D73,$U$10:$V$13,2,0))</f>
      </c>
      <c r="Z20" s="9">
        <f>IF(D75="","",D72)</f>
      </c>
      <c r="AA20" s="9">
        <f>IF(H72="","",H72)</f>
      </c>
      <c r="AB20" s="9">
        <f>IF(D75="","",VLOOKUP(D75,'選手登録'!$AC$8:$AN$107,8,0))</f>
      </c>
      <c r="AC20" s="9">
        <f>IF(E75="","",VLOOKUP(E75,'選手登録'!$AC$8:$AN$107,8,0))</f>
      </c>
      <c r="AD20" s="9">
        <f>IF(F75="","",VLOOKUP(F75,'選手登録'!$AC$8:$AN$107,8,0))</f>
      </c>
      <c r="AE20" s="9">
        <f>IF(G75="","",VLOOKUP(G75,'選手登録'!$AC$8:$AN$107,8,0))</f>
      </c>
      <c r="AF20" s="9">
        <f>IF(H75="","",VLOOKUP(H75,'選手登録'!$AC$8:$AN$107,8,0))</f>
      </c>
      <c r="AG20" s="9">
        <f>IF(I75="","",VLOOKUP(I75,'選手登録'!$AC$8:$AN$107,8,0))</f>
      </c>
      <c r="AH20" s="9">
        <f>IF(F73="","",F73*60+H73)</f>
      </c>
    </row>
    <row r="21" spans="2:34" ht="24" customHeight="1">
      <c r="B21" s="153"/>
      <c r="C21" s="7" t="s">
        <v>13</v>
      </c>
      <c r="D21" s="76"/>
      <c r="E21" s="76"/>
      <c r="F21" s="76"/>
      <c r="G21" s="76"/>
      <c r="H21" s="76"/>
      <c r="I21" s="77"/>
      <c r="X21" s="9">
        <v>13</v>
      </c>
      <c r="Y21" s="9">
        <f>IF(D81="","",VLOOKUP(D79,$U$10:$V$13,2,0))</f>
      </c>
      <c r="Z21" s="9">
        <f>IF(D81="","",D78)</f>
      </c>
      <c r="AA21" s="9">
        <f>IF(H78="","",H78)</f>
      </c>
      <c r="AB21" s="9">
        <f>IF(D81="","",VLOOKUP(D81,'選手登録'!$AC$8:$AN$107,8,0))</f>
      </c>
      <c r="AC21" s="9">
        <f>IF(E81="","",VLOOKUP(E81,'選手登録'!$AC$8:$AN$107,8,0))</f>
      </c>
      <c r="AD21" s="9">
        <f>IF(F81="","",VLOOKUP(F81,'選手登録'!$AC$8:$AN$107,8,0))</f>
      </c>
      <c r="AE21" s="9">
        <f>IF(G81="","",VLOOKUP(G81,'選手登録'!$AC$8:$AN$107,8,0))</f>
      </c>
      <c r="AF21" s="9">
        <f>IF(H81="","",VLOOKUP(H81,'選手登録'!$AC$8:$AN$107,8,0))</f>
      </c>
      <c r="AG21" s="9">
        <f>IF(I81="","",VLOOKUP(I81,'選手登録'!$AC$8:$AN$107,8,0))</f>
      </c>
      <c r="AH21" s="9">
        <f>IF(F79="","",F79*60+H79)</f>
      </c>
    </row>
    <row r="22" spans="2:34" ht="24" customHeight="1">
      <c r="B22" s="153"/>
      <c r="C22" s="7" t="s">
        <v>14</v>
      </c>
      <c r="D22" s="12">
        <f>IF(D21="","",VLOOKUP(D21,'選手登録'!$AC$8:$AN$107,12,0))</f>
      </c>
      <c r="E22" s="12">
        <f>IF(E21="","",VLOOKUP(E21,'選手登録'!$AC$8:$AN$107,12,0))</f>
      </c>
      <c r="F22" s="12">
        <f>IF(F21="","",VLOOKUP(F21,'選手登録'!$AC$8:$AN$107,12,0))</f>
      </c>
      <c r="G22" s="12">
        <f>IF(G21="","",VLOOKUP(G21,'選手登録'!$AC$8:$AN$107,12,0))</f>
      </c>
      <c r="H22" s="12">
        <f>IF(H21="","",VLOOKUP(H21,'選手登録'!$AC$8:$AN$107,12,0))</f>
      </c>
      <c r="I22" s="13">
        <f>IF(I21="","",VLOOKUP(I21,'選手登録'!$AC$8:$AN$107,12,0))</f>
      </c>
      <c r="X22" s="9">
        <v>14</v>
      </c>
      <c r="Y22" s="9">
        <f>IF(D87="","",VLOOKUP(D85,$U$10:$V$13,2,0))</f>
      </c>
      <c r="Z22" s="9">
        <f>IF(D87="","",D84)</f>
      </c>
      <c r="AA22" s="9">
        <f>IF(H84="","",H84)</f>
      </c>
      <c r="AB22" s="9">
        <f>IF(D87="","",VLOOKUP(D87,'選手登録'!$AC$8:$AN$107,8,0))</f>
      </c>
      <c r="AC22" s="9">
        <f>IF(E87="","",VLOOKUP(E87,'選手登録'!$AC$8:$AN$107,8,0))</f>
      </c>
      <c r="AD22" s="9">
        <f>IF(F87="","",VLOOKUP(F87,'選手登録'!$AC$8:$AN$107,8,0))</f>
      </c>
      <c r="AE22" s="9">
        <f>IF(G87="","",VLOOKUP(G87,'選手登録'!$AC$8:$AN$107,8,0))</f>
      </c>
      <c r="AF22" s="9">
        <f>IF(H87="","",VLOOKUP(H87,'選手登録'!$AC$8:$AN$107,8,0))</f>
      </c>
      <c r="AG22" s="9">
        <f>IF(I87="","",VLOOKUP(I87,'選手登録'!$AC$8:$AN$107,8,0))</f>
      </c>
      <c r="AH22" s="9">
        <f>IF(F85="","",F85*60+H85)</f>
      </c>
    </row>
    <row r="23" spans="2:34" ht="24" customHeight="1" thickBot="1">
      <c r="B23" s="156"/>
      <c r="C23" s="14" t="s">
        <v>30</v>
      </c>
      <c r="D23" s="15">
        <f>IF(D21="","",VLOOKUP(D21,'選手登録'!$AC$8:$AI$107,4,0))</f>
      </c>
      <c r="E23" s="15">
        <f>IF(E21="","",VLOOKUP(E21,'選手登録'!$AC$8:$AI$107,4,0))</f>
      </c>
      <c r="F23" s="15">
        <f>IF(F21="","",VLOOKUP(F21,'選手登録'!$AC$8:$AI$107,4,0))</f>
      </c>
      <c r="G23" s="15">
        <f>IF(G21="","",VLOOKUP(G21,'選手登録'!$AC$8:$AI$107,4,0))</f>
      </c>
      <c r="H23" s="15">
        <f>IF(H21="","",VLOOKUP(H21,'選手登録'!$AC$8:$AI$107,4,0))</f>
      </c>
      <c r="I23" s="16">
        <f>IF(I21="","",VLOOKUP(I21,'選手登録'!$AC$8:$AI$107,4,0))</f>
      </c>
      <c r="X23" s="9">
        <v>15</v>
      </c>
      <c r="Y23" s="9">
        <f>IF(D93="","",VLOOKUP(D91,$U$10:$V$13,2,0))</f>
      </c>
      <c r="Z23" s="9">
        <f>IF(D93="","",D90)</f>
      </c>
      <c r="AA23" s="9">
        <f>IF(H90="","",H90)</f>
      </c>
      <c r="AB23" s="9">
        <f>IF(D93="","",VLOOKUP(D93,'選手登録'!$AC$8:$AN$107,8,0))</f>
      </c>
      <c r="AC23" s="9">
        <f>IF(E93="","",VLOOKUP(E93,'選手登録'!$AC$8:$AN$107,8,0))</f>
      </c>
      <c r="AD23" s="9">
        <f>IF(F93="","",VLOOKUP(F93,'選手登録'!$AC$8:$AN$107,8,0))</f>
      </c>
      <c r="AE23" s="9">
        <f>IF(G93="","",VLOOKUP(G93,'選手登録'!$AC$8:$AN$107,8,0))</f>
      </c>
      <c r="AF23" s="9">
        <f>IF(H93="","",VLOOKUP(H93,'選手登録'!$AC$8:$AN$107,8,0))</f>
      </c>
      <c r="AG23" s="9">
        <f>IF(I93="","",VLOOKUP(I93,'選手登録'!$AC$8:$AN$107,8,0))</f>
      </c>
      <c r="AH23" s="9">
        <f>IF(F91="","",F91*60+H91)</f>
      </c>
    </row>
    <row r="24" spans="2:34" ht="21.75" customHeight="1">
      <c r="B24" s="152" t="s">
        <v>401</v>
      </c>
      <c r="C24" s="11" t="s">
        <v>9</v>
      </c>
      <c r="D24" s="147">
        <f>IF('申込書'!$C$20="","",'申込書'!$C$20&amp;"Ｄ")</f>
      </c>
      <c r="E24" s="148"/>
      <c r="F24" s="149"/>
      <c r="G24" s="11" t="s">
        <v>19</v>
      </c>
      <c r="H24" s="150"/>
      <c r="I24" s="151"/>
      <c r="X24" s="9">
        <v>16</v>
      </c>
      <c r="Y24" s="9">
        <f>IF(D99="","",VLOOKUP(D97,$U$10:$V$13,2,0))</f>
      </c>
      <c r="Z24" s="9">
        <f>IF(D99="","",D96)</f>
      </c>
      <c r="AA24" s="9">
        <f>IF(H96="","",H96)</f>
      </c>
      <c r="AB24" s="9">
        <f>IF(D99="","",VLOOKUP(D99,'選手登録'!$AC$8:$AN$107,8,0))</f>
      </c>
      <c r="AC24" s="9">
        <f>IF(E99="","",VLOOKUP(E99,'選手登録'!$AC$8:$AN$107,8,0))</f>
      </c>
      <c r="AD24" s="9">
        <f>IF(F99="","",VLOOKUP(F99,'選手登録'!$AC$8:$AN$107,8,0))</f>
      </c>
      <c r="AE24" s="9">
        <f>IF(G99="","",VLOOKUP(G99,'選手登録'!$AC$8:$AN$107,8,0))</f>
      </c>
      <c r="AF24" s="9">
        <f>IF(H99="","",VLOOKUP(H99,'選手登録'!$AC$8:$AN$107,8,0))</f>
      </c>
      <c r="AG24" s="9">
        <f>IF(I99="","",VLOOKUP(I99,'選手登録'!$AC$8:$AN$107,8,0))</f>
      </c>
      <c r="AH24" s="9">
        <f>IF(F97="","",F97*60+H97)</f>
      </c>
    </row>
    <row r="25" spans="2:34" ht="21.75" customHeight="1">
      <c r="B25" s="153"/>
      <c r="C25" s="7" t="s">
        <v>21</v>
      </c>
      <c r="D25" s="75">
        <f>IF('申込書'!$C$19="","",'申込書'!$C$19&amp;"　男子")</f>
      </c>
      <c r="E25" s="7" t="s">
        <v>10</v>
      </c>
      <c r="F25" s="78"/>
      <c r="G25" s="64" t="s">
        <v>17</v>
      </c>
      <c r="H25" s="78"/>
      <c r="I25" s="65" t="s">
        <v>18</v>
      </c>
      <c r="X25" s="9">
        <v>17</v>
      </c>
      <c r="Y25" s="9">
        <f>IF(D105="","",VLOOKUP(D103,$U$10:$V$13,2,0))</f>
      </c>
      <c r="Z25" s="9">
        <f>IF(D105="","",D102)</f>
      </c>
      <c r="AA25" s="9">
        <f>IF(H102="","",H102)</f>
      </c>
      <c r="AB25" s="9">
        <f>IF(D105="","",VLOOKUP(D105,'選手登録'!$AC$8:$AN$107,8,0))</f>
      </c>
      <c r="AC25" s="9">
        <f>IF(E105="","",VLOOKUP(E105,'選手登録'!$AC$8:$AN$107,8,0))</f>
      </c>
      <c r="AD25" s="9">
        <f>IF(F105="","",VLOOKUP(F105,'選手登録'!$AC$8:$AN$107,8,0))</f>
      </c>
      <c r="AE25" s="9">
        <f>IF(G105="","",VLOOKUP(G105,'選手登録'!$AC$8:$AN$107,8,0))</f>
      </c>
      <c r="AF25" s="9">
        <f>IF(H105="","",VLOOKUP(H105,'選手登録'!$AC$8:$AN$107,8,0))</f>
      </c>
      <c r="AG25" s="9">
        <f>IF(I105="","",VLOOKUP(I105,'選手登録'!$AC$8:$AN$107,8,0))</f>
      </c>
      <c r="AH25" s="9">
        <f>IF(F103="","",F103*60+H103)</f>
      </c>
    </row>
    <row r="26" spans="2:34" ht="13.5">
      <c r="B26" s="153"/>
      <c r="C26" s="7" t="s">
        <v>12</v>
      </c>
      <c r="D26" s="7" t="s">
        <v>11</v>
      </c>
      <c r="E26" s="7" t="s">
        <v>15</v>
      </c>
      <c r="F26" s="7" t="s">
        <v>16</v>
      </c>
      <c r="G26" s="7" t="s">
        <v>20</v>
      </c>
      <c r="H26" s="7" t="s">
        <v>452</v>
      </c>
      <c r="I26" s="8" t="s">
        <v>451</v>
      </c>
      <c r="X26" s="9">
        <v>18</v>
      </c>
      <c r="Y26" s="9">
        <f>IF(D111="","",VLOOKUP(D109,$U$10:$V$13,2,0))</f>
      </c>
      <c r="Z26" s="9">
        <f>IF(D111="","",D108)</f>
      </c>
      <c r="AA26" s="9">
        <f>IF(H108="","",H108)</f>
      </c>
      <c r="AB26" s="9">
        <f>IF(D111="","",VLOOKUP(D111,'選手登録'!$AC$8:$AN$107,8,0))</f>
      </c>
      <c r="AC26" s="9">
        <f>IF(E111="","",VLOOKUP(E111,'選手登録'!$AC$8:$AN$107,8,0))</f>
      </c>
      <c r="AD26" s="9">
        <f>IF(F111="","",VLOOKUP(F111,'選手登録'!$AC$8:$AN$107,8,0))</f>
      </c>
      <c r="AE26" s="9">
        <f>IF(G111="","",VLOOKUP(G111,'選手登録'!$AC$8:$AN$107,8,0))</f>
      </c>
      <c r="AF26" s="9">
        <f>IF(H111="","",VLOOKUP(H111,'選手登録'!$AC$8:$AN$107,8,0))</f>
      </c>
      <c r="AG26" s="9">
        <f>IF(I111="","",VLOOKUP(I111,'選手登録'!$AC$8:$AN$107,8,0))</f>
      </c>
      <c r="AH26" s="9">
        <f>IF(F109="","",F109*60+H109)</f>
      </c>
    </row>
    <row r="27" spans="2:34" ht="24" customHeight="1">
      <c r="B27" s="153"/>
      <c r="C27" s="7" t="s">
        <v>13</v>
      </c>
      <c r="D27" s="76"/>
      <c r="E27" s="76"/>
      <c r="F27" s="76"/>
      <c r="G27" s="76"/>
      <c r="H27" s="76"/>
      <c r="I27" s="77"/>
      <c r="X27" s="9">
        <v>19</v>
      </c>
      <c r="Y27" s="9">
        <f>IF(D117="","",VLOOKUP(D115,$U$10:$V$13,2,0))</f>
      </c>
      <c r="Z27" s="9">
        <f>IF(D117="","",D114)</f>
      </c>
      <c r="AA27" s="9">
        <f>IF(H114="","",H114)</f>
      </c>
      <c r="AB27" s="9">
        <f>IF(D117="","",VLOOKUP(D117,'選手登録'!$AC$8:$AN$107,8,0))</f>
      </c>
      <c r="AC27" s="9">
        <f>IF(E117="","",VLOOKUP(E117,'選手登録'!$AC$8:$AN$107,8,0))</f>
      </c>
      <c r="AD27" s="9">
        <f>IF(F117="","",VLOOKUP(F117,'選手登録'!$AC$8:$AN$107,8,0))</f>
      </c>
      <c r="AE27" s="9">
        <f>IF(G117="","",VLOOKUP(G117,'選手登録'!$AC$8:$AN$107,8,0))</f>
      </c>
      <c r="AF27" s="9">
        <f>IF(H117="","",VLOOKUP(H117,'選手登録'!$AC$8:$AN$107,8,0))</f>
      </c>
      <c r="AG27" s="9">
        <f>IF(I117="","",VLOOKUP(I117,'選手登録'!$AC$8:$AN$107,8,0))</f>
      </c>
      <c r="AH27" s="9">
        <f>IF(F115="","",F115*60+H115)</f>
      </c>
    </row>
    <row r="28" spans="2:34" ht="24" customHeight="1">
      <c r="B28" s="153"/>
      <c r="C28" s="7" t="s">
        <v>14</v>
      </c>
      <c r="D28" s="12">
        <f>IF(D27="","",VLOOKUP(D27,'選手登録'!$AC$8:$AN$107,12,0))</f>
      </c>
      <c r="E28" s="12">
        <f>IF(E27="","",VLOOKUP(E27,'選手登録'!$AC$8:$AN$107,12,0))</f>
      </c>
      <c r="F28" s="12">
        <f>IF(F27="","",VLOOKUP(F27,'選手登録'!$AC$8:$AN$107,12,0))</f>
      </c>
      <c r="G28" s="12">
        <f>IF(G27="","",VLOOKUP(G27,'選手登録'!$AC$8:$AN$107,12,0))</f>
      </c>
      <c r="H28" s="12">
        <f>IF(H27="","",VLOOKUP(H27,'選手登録'!$AC$8:$AN$107,12,0))</f>
      </c>
      <c r="I28" s="13">
        <f>IF(I27="","",VLOOKUP(I27,'選手登録'!$AC$8:$AN$107,12,0))</f>
      </c>
      <c r="X28" s="9">
        <v>20</v>
      </c>
      <c r="Y28" s="9">
        <f>IF(D123="","",VLOOKUP(D121,$U$10:$V$13,2,0))</f>
      </c>
      <c r="Z28" s="9">
        <f>IF(D123="","",D120)</f>
      </c>
      <c r="AA28" s="9">
        <f>IF(H120="","",H120)</f>
      </c>
      <c r="AB28" s="9">
        <f>IF(D123="","",VLOOKUP(D123,'選手登録'!$AC$8:$AN$107,8,0))</f>
      </c>
      <c r="AC28" s="9">
        <f>IF(E123="","",VLOOKUP(E123,'選手登録'!$AC$8:$AN$107,8,0))</f>
      </c>
      <c r="AD28" s="9">
        <f>IF(F123="","",VLOOKUP(F123,'選手登録'!$AC$8:$AN$107,8,0))</f>
      </c>
      <c r="AE28" s="9">
        <f>IF(G123="","",VLOOKUP(G123,'選手登録'!$AC$8:$AN$107,8,0))</f>
      </c>
      <c r="AF28" s="9">
        <f>IF(H123="","",VLOOKUP(H123,'選手登録'!$AC$8:$AN$107,8,0))</f>
      </c>
      <c r="AG28" s="9">
        <f>IF(I123="","",VLOOKUP(I123,'選手登録'!$AC$8:$AN$107,8,0))</f>
      </c>
      <c r="AH28" s="9">
        <f>IF(F121="","",F121*60+H121)</f>
      </c>
    </row>
    <row r="29" spans="2:9" ht="24" customHeight="1" thickBot="1">
      <c r="B29" s="156"/>
      <c r="C29" s="14" t="s">
        <v>30</v>
      </c>
      <c r="D29" s="15">
        <f>IF(D27="","",VLOOKUP(D27,'選手登録'!$AC$8:$AI$107,4,0))</f>
      </c>
      <c r="E29" s="15">
        <f>IF(E27="","",VLOOKUP(E27,'選手登録'!$AC$8:$AI$107,4,0))</f>
      </c>
      <c r="F29" s="15">
        <f>IF(F27="","",VLOOKUP(F27,'選手登録'!$AC$8:$AI$107,4,0))</f>
      </c>
      <c r="G29" s="15">
        <f>IF(G27="","",VLOOKUP(G27,'選手登録'!$AC$8:$AI$107,4,0))</f>
      </c>
      <c r="H29" s="15">
        <f>IF(H27="","",VLOOKUP(H27,'選手登録'!$AC$8:$AI$107,4,0))</f>
      </c>
      <c r="I29" s="16">
        <f>IF(I27="","",VLOOKUP(I27,'選手登録'!$AC$8:$AI$107,4,0))</f>
      </c>
    </row>
    <row r="30" spans="2:9" ht="21.75" customHeight="1">
      <c r="B30" s="152" t="s">
        <v>403</v>
      </c>
      <c r="C30" s="11" t="s">
        <v>9</v>
      </c>
      <c r="D30" s="147">
        <f>IF('申込書'!$C$20="","",'申込書'!$C$20&amp;"Ｅ")</f>
      </c>
      <c r="E30" s="148"/>
      <c r="F30" s="149"/>
      <c r="G30" s="11" t="s">
        <v>19</v>
      </c>
      <c r="H30" s="150"/>
      <c r="I30" s="151"/>
    </row>
    <row r="31" spans="2:9" ht="21.75" customHeight="1">
      <c r="B31" s="153"/>
      <c r="C31" s="7" t="s">
        <v>21</v>
      </c>
      <c r="D31" s="75">
        <f>IF('申込書'!$C$19="","",'申込書'!$C$19&amp;"　男子")</f>
      </c>
      <c r="E31" s="7" t="s">
        <v>10</v>
      </c>
      <c r="F31" s="78"/>
      <c r="G31" s="64" t="s">
        <v>17</v>
      </c>
      <c r="H31" s="78"/>
      <c r="I31" s="65" t="s">
        <v>18</v>
      </c>
    </row>
    <row r="32" spans="2:9" ht="13.5">
      <c r="B32" s="153"/>
      <c r="C32" s="7" t="s">
        <v>12</v>
      </c>
      <c r="D32" s="7" t="s">
        <v>11</v>
      </c>
      <c r="E32" s="7" t="s">
        <v>15</v>
      </c>
      <c r="F32" s="7" t="s">
        <v>16</v>
      </c>
      <c r="G32" s="7" t="s">
        <v>20</v>
      </c>
      <c r="H32" s="7" t="s">
        <v>452</v>
      </c>
      <c r="I32" s="8" t="s">
        <v>451</v>
      </c>
    </row>
    <row r="33" spans="2:9" ht="24" customHeight="1">
      <c r="B33" s="153"/>
      <c r="C33" s="7" t="s">
        <v>13</v>
      </c>
      <c r="D33" s="76"/>
      <c r="E33" s="76"/>
      <c r="F33" s="76"/>
      <c r="G33" s="76"/>
      <c r="H33" s="76"/>
      <c r="I33" s="77"/>
    </row>
    <row r="34" spans="2:9" ht="24" customHeight="1">
      <c r="B34" s="153"/>
      <c r="C34" s="7" t="s">
        <v>14</v>
      </c>
      <c r="D34" s="12">
        <f>IF(D33="","",VLOOKUP(D33,'選手登録'!$AC$8:$AN$107,12,0))</f>
      </c>
      <c r="E34" s="12">
        <f>IF(E33="","",VLOOKUP(E33,'選手登録'!$AC$8:$AN$107,12,0))</f>
      </c>
      <c r="F34" s="12">
        <f>IF(F33="","",VLOOKUP(F33,'選手登録'!$AC$8:$AN$107,12,0))</f>
      </c>
      <c r="G34" s="12">
        <f>IF(G33="","",VLOOKUP(G33,'選手登録'!$AC$8:$AN$107,12,0))</f>
      </c>
      <c r="H34" s="12">
        <f>IF(H33="","",VLOOKUP(H33,'選手登録'!$AC$8:$AN$107,12,0))</f>
      </c>
      <c r="I34" s="13">
        <f>IF(I33="","",VLOOKUP(I33,'選手登録'!$AC$8:$AN$107,12,0))</f>
      </c>
    </row>
    <row r="35" spans="2:9" ht="24" customHeight="1" thickBot="1">
      <c r="B35" s="156"/>
      <c r="C35" s="14" t="s">
        <v>30</v>
      </c>
      <c r="D35" s="15">
        <f>IF(D33="","",VLOOKUP(D33,'選手登録'!$AC$8:$AI$107,4,0))</f>
      </c>
      <c r="E35" s="15">
        <f>IF(E33="","",VLOOKUP(E33,'選手登録'!$AC$8:$AI$107,4,0))</f>
      </c>
      <c r="F35" s="15">
        <f>IF(F33="","",VLOOKUP(F33,'選手登録'!$AC$8:$AI$107,4,0))</f>
      </c>
      <c r="G35" s="15">
        <f>IF(G33="","",VLOOKUP(G33,'選手登録'!$AC$8:$AI$107,4,0))</f>
      </c>
      <c r="H35" s="15">
        <f>IF(H33="","",VLOOKUP(H33,'選手登録'!$AC$8:$AI$107,4,0))</f>
      </c>
      <c r="I35" s="16">
        <f>IF(I33="","",VLOOKUP(I33,'選手登録'!$AC$8:$AI$107,4,0))</f>
      </c>
    </row>
    <row r="36" spans="2:9" ht="21.75" customHeight="1">
      <c r="B36" s="152" t="s">
        <v>407</v>
      </c>
      <c r="C36" s="11" t="s">
        <v>9</v>
      </c>
      <c r="D36" s="147">
        <f>IF('申込書'!$C$20="","",'申込書'!$C$20&amp;"Ｆ")</f>
      </c>
      <c r="E36" s="148"/>
      <c r="F36" s="149"/>
      <c r="G36" s="11" t="s">
        <v>19</v>
      </c>
      <c r="H36" s="150"/>
      <c r="I36" s="151"/>
    </row>
    <row r="37" spans="2:9" ht="21.75" customHeight="1">
      <c r="B37" s="153"/>
      <c r="C37" s="7" t="s">
        <v>21</v>
      </c>
      <c r="D37" s="75">
        <f>IF('申込書'!$C$19="","",'申込書'!$C$19&amp;"　男子")</f>
      </c>
      <c r="E37" s="7" t="s">
        <v>10</v>
      </c>
      <c r="F37" s="78"/>
      <c r="G37" s="64" t="s">
        <v>17</v>
      </c>
      <c r="H37" s="78"/>
      <c r="I37" s="65" t="s">
        <v>18</v>
      </c>
    </row>
    <row r="38" spans="2:9" ht="13.5">
      <c r="B38" s="153"/>
      <c r="C38" s="7" t="s">
        <v>12</v>
      </c>
      <c r="D38" s="7" t="s">
        <v>11</v>
      </c>
      <c r="E38" s="7" t="s">
        <v>15</v>
      </c>
      <c r="F38" s="7" t="s">
        <v>16</v>
      </c>
      <c r="G38" s="7" t="s">
        <v>20</v>
      </c>
      <c r="H38" s="7" t="s">
        <v>452</v>
      </c>
      <c r="I38" s="8" t="s">
        <v>451</v>
      </c>
    </row>
    <row r="39" spans="2:9" ht="24" customHeight="1">
      <c r="B39" s="153"/>
      <c r="C39" s="7" t="s">
        <v>13</v>
      </c>
      <c r="D39" s="76"/>
      <c r="E39" s="76"/>
      <c r="F39" s="76"/>
      <c r="G39" s="76"/>
      <c r="H39" s="76"/>
      <c r="I39" s="77"/>
    </row>
    <row r="40" spans="2:9" ht="24" customHeight="1">
      <c r="B40" s="153"/>
      <c r="C40" s="7" t="s">
        <v>14</v>
      </c>
      <c r="D40" s="12">
        <f>IF(D39="","",VLOOKUP(D39,'選手登録'!$AC$8:$AN$107,12,0))</f>
      </c>
      <c r="E40" s="12">
        <f>IF(E39="","",VLOOKUP(E39,'選手登録'!$AC$8:$AN$107,12,0))</f>
      </c>
      <c r="F40" s="12">
        <f>IF(F39="","",VLOOKUP(F39,'選手登録'!$AC$8:$AN$107,12,0))</f>
      </c>
      <c r="G40" s="12">
        <f>IF(G39="","",VLOOKUP(G39,'選手登録'!$AC$8:$AN$107,12,0))</f>
      </c>
      <c r="H40" s="12">
        <f>IF(H39="","",VLOOKUP(H39,'選手登録'!$AC$8:$AN$107,12,0))</f>
      </c>
      <c r="I40" s="13">
        <f>IF(I39="","",VLOOKUP(I39,'選手登録'!$AC$8:$AN$107,12,0))</f>
      </c>
    </row>
    <row r="41" spans="2:9" ht="24" customHeight="1" thickBot="1">
      <c r="B41" s="156"/>
      <c r="C41" s="14" t="s">
        <v>30</v>
      </c>
      <c r="D41" s="15">
        <f>IF(D39="","",VLOOKUP(D39,'選手登録'!$AC$8:$AI$107,4,0))</f>
      </c>
      <c r="E41" s="15">
        <f>IF(E39="","",VLOOKUP(E39,'選手登録'!$AC$8:$AI$107,4,0))</f>
      </c>
      <c r="F41" s="15">
        <f>IF(F39="","",VLOOKUP(F39,'選手登録'!$AC$8:$AI$107,4,0))</f>
      </c>
      <c r="G41" s="15">
        <f>IF(G39="","",VLOOKUP(G39,'選手登録'!$AC$8:$AI$107,4,0))</f>
      </c>
      <c r="H41" s="15">
        <f>IF(H39="","",VLOOKUP(H39,'選手登録'!$AC$8:$AI$107,4,0))</f>
      </c>
      <c r="I41" s="16">
        <f>IF(I39="","",VLOOKUP(I39,'選手登録'!$AC$8:$AI$107,4,0))</f>
      </c>
    </row>
    <row r="42" spans="2:9" ht="21.75" customHeight="1">
      <c r="B42" s="152" t="s">
        <v>408</v>
      </c>
      <c r="C42" s="11" t="s">
        <v>9</v>
      </c>
      <c r="D42" s="147">
        <f>IF('申込書'!$C$20="","",'申込書'!$C$20&amp;"Ｇ")</f>
      </c>
      <c r="E42" s="148"/>
      <c r="F42" s="149"/>
      <c r="G42" s="11" t="s">
        <v>19</v>
      </c>
      <c r="H42" s="150"/>
      <c r="I42" s="151"/>
    </row>
    <row r="43" spans="2:9" ht="21.75" customHeight="1">
      <c r="B43" s="153"/>
      <c r="C43" s="7" t="s">
        <v>21</v>
      </c>
      <c r="D43" s="75">
        <f>IF('申込書'!$C$19="","",'申込書'!$C$19&amp;"　男子")</f>
      </c>
      <c r="E43" s="7" t="s">
        <v>10</v>
      </c>
      <c r="F43" s="78"/>
      <c r="G43" s="64" t="s">
        <v>17</v>
      </c>
      <c r="H43" s="78"/>
      <c r="I43" s="65" t="s">
        <v>18</v>
      </c>
    </row>
    <row r="44" spans="2:9" ht="13.5">
      <c r="B44" s="153"/>
      <c r="C44" s="7" t="s">
        <v>12</v>
      </c>
      <c r="D44" s="7" t="s">
        <v>11</v>
      </c>
      <c r="E44" s="7" t="s">
        <v>15</v>
      </c>
      <c r="F44" s="7" t="s">
        <v>16</v>
      </c>
      <c r="G44" s="7" t="s">
        <v>20</v>
      </c>
      <c r="H44" s="7" t="s">
        <v>466</v>
      </c>
      <c r="I44" s="8" t="s">
        <v>467</v>
      </c>
    </row>
    <row r="45" spans="2:9" ht="24" customHeight="1">
      <c r="B45" s="153"/>
      <c r="C45" s="7" t="s">
        <v>13</v>
      </c>
      <c r="D45" s="76"/>
      <c r="E45" s="76"/>
      <c r="F45" s="76"/>
      <c r="G45" s="76"/>
      <c r="H45" s="76"/>
      <c r="I45" s="77"/>
    </row>
    <row r="46" spans="2:9" ht="24" customHeight="1">
      <c r="B46" s="153"/>
      <c r="C46" s="7" t="s">
        <v>14</v>
      </c>
      <c r="D46" s="12">
        <f>IF(D45="","",VLOOKUP(D45,'選手登録'!$AC$8:$AN$107,12,0))</f>
      </c>
      <c r="E46" s="12">
        <f>IF(E45="","",VLOOKUP(E45,'選手登録'!$AC$8:$AN$107,12,0))</f>
      </c>
      <c r="F46" s="12">
        <f>IF(F45="","",VLOOKUP(F45,'選手登録'!$AC$8:$AN$107,12,0))</f>
      </c>
      <c r="G46" s="12">
        <f>IF(G45="","",VLOOKUP(G45,'選手登録'!$AC$8:$AN$107,12,0))</f>
      </c>
      <c r="H46" s="12">
        <f>IF(H45="","",VLOOKUP(H45,'選手登録'!$AC$8:$AN$107,12,0))</f>
      </c>
      <c r="I46" s="13">
        <f>IF(I45="","",VLOOKUP(I45,'選手登録'!$AC$8:$AN$107,12,0))</f>
      </c>
    </row>
    <row r="47" spans="2:9" ht="24" customHeight="1" thickBot="1">
      <c r="B47" s="153"/>
      <c r="C47" s="59" t="s">
        <v>30</v>
      </c>
      <c r="D47" s="15">
        <f>IF(D45="","",VLOOKUP(D45,'選手登録'!$AC$8:$AI$107,4,0))</f>
      </c>
      <c r="E47" s="15">
        <f>IF(E45="","",VLOOKUP(E45,'選手登録'!$AC$8:$AI$107,4,0))</f>
      </c>
      <c r="F47" s="15">
        <f>IF(F45="","",VLOOKUP(F45,'選手登録'!$AC$8:$AI$107,4,0))</f>
      </c>
      <c r="G47" s="15">
        <f>IF(G45="","",VLOOKUP(G45,'選手登録'!$AC$8:$AI$107,4,0))</f>
      </c>
      <c r="H47" s="15">
        <f>IF(H45="","",VLOOKUP(H45,'選手登録'!$AC$8:$AI$107,4,0))</f>
      </c>
      <c r="I47" s="16">
        <f>IF(I45="","",VLOOKUP(I45,'選手登録'!$AC$8:$AI$107,4,0))</f>
      </c>
    </row>
    <row r="48" spans="2:9" ht="21.75" customHeight="1">
      <c r="B48" s="152" t="s">
        <v>455</v>
      </c>
      <c r="C48" s="11" t="s">
        <v>9</v>
      </c>
      <c r="D48" s="147">
        <f>IF('申込書'!$C$20="","",'申込書'!$C$20&amp;"Ｈ")</f>
      </c>
      <c r="E48" s="148"/>
      <c r="F48" s="149"/>
      <c r="G48" s="11" t="s">
        <v>19</v>
      </c>
      <c r="H48" s="150"/>
      <c r="I48" s="151"/>
    </row>
    <row r="49" spans="2:9" ht="21.75" customHeight="1">
      <c r="B49" s="153"/>
      <c r="C49" s="7" t="s">
        <v>21</v>
      </c>
      <c r="D49" s="75">
        <f>IF('申込書'!$C$19="","",'申込書'!$C$19&amp;"　男子")</f>
      </c>
      <c r="E49" s="7" t="s">
        <v>10</v>
      </c>
      <c r="F49" s="78"/>
      <c r="G49" s="64" t="s">
        <v>17</v>
      </c>
      <c r="H49" s="78"/>
      <c r="I49" s="65" t="s">
        <v>18</v>
      </c>
    </row>
    <row r="50" spans="2:9" ht="13.5">
      <c r="B50" s="153"/>
      <c r="C50" s="7" t="s">
        <v>12</v>
      </c>
      <c r="D50" s="7" t="s">
        <v>11</v>
      </c>
      <c r="E50" s="7" t="s">
        <v>15</v>
      </c>
      <c r="F50" s="7" t="s">
        <v>16</v>
      </c>
      <c r="G50" s="7" t="s">
        <v>20</v>
      </c>
      <c r="H50" s="7" t="s">
        <v>452</v>
      </c>
      <c r="I50" s="8" t="s">
        <v>451</v>
      </c>
    </row>
    <row r="51" spans="2:9" ht="24" customHeight="1">
      <c r="B51" s="153"/>
      <c r="C51" s="7" t="s">
        <v>13</v>
      </c>
      <c r="D51" s="76"/>
      <c r="E51" s="76"/>
      <c r="F51" s="76"/>
      <c r="G51" s="76"/>
      <c r="H51" s="76"/>
      <c r="I51" s="77"/>
    </row>
    <row r="52" spans="2:9" ht="24" customHeight="1">
      <c r="B52" s="153"/>
      <c r="C52" s="7" t="s">
        <v>14</v>
      </c>
      <c r="D52" s="12">
        <f>IF(D51="","",VLOOKUP(D51,'選手登録'!$AC$8:$AN$107,12,0))</f>
      </c>
      <c r="E52" s="12">
        <f>IF(E51="","",VLOOKUP(E51,'選手登録'!$AC$8:$AN$107,12,0))</f>
      </c>
      <c r="F52" s="12">
        <f>IF(F51="","",VLOOKUP(F51,'選手登録'!$AC$8:$AN$107,12,0))</f>
      </c>
      <c r="G52" s="12">
        <f>IF(G51="","",VLOOKUP(G51,'選手登録'!$AC$8:$AN$107,12,0))</f>
      </c>
      <c r="H52" s="12">
        <f>IF(H51="","",VLOOKUP(H51,'選手登録'!$AC$8:$AN$107,12,0))</f>
      </c>
      <c r="I52" s="13">
        <f>IF(I51="","",VLOOKUP(I51,'選手登録'!$AC$8:$AN$107,12,0))</f>
      </c>
    </row>
    <row r="53" spans="2:9" ht="24" customHeight="1" thickBot="1">
      <c r="B53" s="153"/>
      <c r="C53" s="59" t="s">
        <v>30</v>
      </c>
      <c r="D53" s="15">
        <f>IF(D51="","",VLOOKUP(D51,'選手登録'!$AC$8:$AI$107,4,0))</f>
      </c>
      <c r="E53" s="15">
        <f>IF(E51="","",VLOOKUP(E51,'選手登録'!$AC$8:$AI$107,4,0))</f>
      </c>
      <c r="F53" s="15">
        <f>IF(F51="","",VLOOKUP(F51,'選手登録'!$AC$8:$AI$107,4,0))</f>
      </c>
      <c r="G53" s="15">
        <f>IF(G51="","",VLOOKUP(G51,'選手登録'!$AC$8:$AI$107,4,0))</f>
      </c>
      <c r="H53" s="15">
        <f>IF(H51="","",VLOOKUP(H51,'選手登録'!$AC$8:$AI$107,4,0))</f>
      </c>
      <c r="I53" s="16">
        <f>IF(I51="","",VLOOKUP(I51,'選手登録'!$AC$8:$AI$107,4,0))</f>
      </c>
    </row>
    <row r="54" spans="2:9" ht="21.75" customHeight="1">
      <c r="B54" s="152" t="s">
        <v>454</v>
      </c>
      <c r="C54" s="11" t="s">
        <v>9</v>
      </c>
      <c r="D54" s="147">
        <f>IF('申込書'!$C$20="","",'申込書'!$C$20&amp;"Ｉ")</f>
      </c>
      <c r="E54" s="148"/>
      <c r="F54" s="149"/>
      <c r="G54" s="11" t="s">
        <v>19</v>
      </c>
      <c r="H54" s="150"/>
      <c r="I54" s="151"/>
    </row>
    <row r="55" spans="2:9" ht="21.75" customHeight="1">
      <c r="B55" s="153"/>
      <c r="C55" s="7" t="s">
        <v>21</v>
      </c>
      <c r="D55" s="75">
        <f>IF('申込書'!$C$19="","",'申込書'!$C$19&amp;"　男子")</f>
      </c>
      <c r="E55" s="7" t="s">
        <v>10</v>
      </c>
      <c r="F55" s="78"/>
      <c r="G55" s="64" t="s">
        <v>17</v>
      </c>
      <c r="H55" s="78"/>
      <c r="I55" s="65" t="s">
        <v>18</v>
      </c>
    </row>
    <row r="56" spans="2:9" ht="13.5">
      <c r="B56" s="153"/>
      <c r="C56" s="7" t="s">
        <v>12</v>
      </c>
      <c r="D56" s="7" t="s">
        <v>11</v>
      </c>
      <c r="E56" s="7" t="s">
        <v>15</v>
      </c>
      <c r="F56" s="7" t="s">
        <v>16</v>
      </c>
      <c r="G56" s="7" t="s">
        <v>20</v>
      </c>
      <c r="H56" s="7" t="s">
        <v>452</v>
      </c>
      <c r="I56" s="8" t="s">
        <v>451</v>
      </c>
    </row>
    <row r="57" spans="2:9" ht="24" customHeight="1">
      <c r="B57" s="153"/>
      <c r="C57" s="7" t="s">
        <v>13</v>
      </c>
      <c r="D57" s="76"/>
      <c r="E57" s="76"/>
      <c r="F57" s="76"/>
      <c r="G57" s="76"/>
      <c r="H57" s="76"/>
      <c r="I57" s="77"/>
    </row>
    <row r="58" spans="2:9" ht="24" customHeight="1">
      <c r="B58" s="153"/>
      <c r="C58" s="7" t="s">
        <v>14</v>
      </c>
      <c r="D58" s="12">
        <f>IF(D57="","",VLOOKUP(D57,'選手登録'!$AC$8:$AN$107,12,0))</f>
      </c>
      <c r="E58" s="12">
        <f>IF(E57="","",VLOOKUP(E57,'選手登録'!$AC$8:$AN$107,12,0))</f>
      </c>
      <c r="F58" s="12">
        <f>IF(F57="","",VLOOKUP(F57,'選手登録'!$AC$8:$AN$107,12,0))</f>
      </c>
      <c r="G58" s="12">
        <f>IF(G57="","",VLOOKUP(G57,'選手登録'!$AC$8:$AN$107,12,0))</f>
      </c>
      <c r="H58" s="12">
        <f>IF(H57="","",VLOOKUP(H57,'選手登録'!$AC$8:$AN$107,12,0))</f>
      </c>
      <c r="I58" s="13">
        <f>IF(I57="","",VLOOKUP(I57,'選手登録'!$AC$8:$AN$107,12,0))</f>
      </c>
    </row>
    <row r="59" spans="2:9" ht="24" customHeight="1" thickBot="1">
      <c r="B59" s="153"/>
      <c r="C59" s="59" t="s">
        <v>30</v>
      </c>
      <c r="D59" s="15">
        <f>IF(D57="","",VLOOKUP(D57,'選手登録'!$AC$8:$AI$107,4,0))</f>
      </c>
      <c r="E59" s="15">
        <f>IF(E57="","",VLOOKUP(E57,'選手登録'!$AC$8:$AI$107,4,0))</f>
      </c>
      <c r="F59" s="15">
        <f>IF(F57="","",VLOOKUP(F57,'選手登録'!$AC$8:$AI$107,4,0))</f>
      </c>
      <c r="G59" s="15">
        <f>IF(G57="","",VLOOKUP(G57,'選手登録'!$AC$8:$AI$107,4,0))</f>
      </c>
      <c r="H59" s="15">
        <f>IF(H57="","",VLOOKUP(H57,'選手登録'!$AC$8:$AI$107,4,0))</f>
      </c>
      <c r="I59" s="16">
        <f>IF(I57="","",VLOOKUP(I57,'選手登録'!$AC$8:$AI$107,4,0))</f>
      </c>
    </row>
    <row r="60" spans="2:9" ht="21.75" customHeight="1">
      <c r="B60" s="152" t="s">
        <v>453</v>
      </c>
      <c r="C60" s="11" t="s">
        <v>9</v>
      </c>
      <c r="D60" s="147">
        <f>IF('申込書'!$C$20="","",'申込書'!$C$20&amp;"Ｊ")</f>
      </c>
      <c r="E60" s="148"/>
      <c r="F60" s="149"/>
      <c r="G60" s="11" t="s">
        <v>19</v>
      </c>
      <c r="H60" s="150"/>
      <c r="I60" s="151"/>
    </row>
    <row r="61" spans="2:9" ht="21.75" customHeight="1">
      <c r="B61" s="153"/>
      <c r="C61" s="7" t="s">
        <v>21</v>
      </c>
      <c r="D61" s="75">
        <f>IF('申込書'!$C$19="","",'申込書'!$C$19&amp;"　男子")</f>
      </c>
      <c r="E61" s="7" t="s">
        <v>10</v>
      </c>
      <c r="F61" s="78"/>
      <c r="G61" s="64" t="s">
        <v>17</v>
      </c>
      <c r="H61" s="78"/>
      <c r="I61" s="65" t="s">
        <v>18</v>
      </c>
    </row>
    <row r="62" spans="2:9" ht="13.5">
      <c r="B62" s="153"/>
      <c r="C62" s="7" t="s">
        <v>12</v>
      </c>
      <c r="D62" s="7" t="s">
        <v>11</v>
      </c>
      <c r="E62" s="7" t="s">
        <v>15</v>
      </c>
      <c r="F62" s="7" t="s">
        <v>16</v>
      </c>
      <c r="G62" s="7" t="s">
        <v>20</v>
      </c>
      <c r="H62" s="7" t="s">
        <v>452</v>
      </c>
      <c r="I62" s="8" t="s">
        <v>451</v>
      </c>
    </row>
    <row r="63" spans="2:9" ht="24" customHeight="1">
      <c r="B63" s="153"/>
      <c r="C63" s="7" t="s">
        <v>13</v>
      </c>
      <c r="D63" s="76"/>
      <c r="E63" s="76"/>
      <c r="F63" s="76"/>
      <c r="G63" s="76"/>
      <c r="H63" s="76"/>
      <c r="I63" s="77"/>
    </row>
    <row r="64" spans="2:9" ht="24" customHeight="1">
      <c r="B64" s="153"/>
      <c r="C64" s="7" t="s">
        <v>14</v>
      </c>
      <c r="D64" s="12">
        <f>IF(D63="","",VLOOKUP(D63,'選手登録'!$AC$8:$AN$107,12,0))</f>
      </c>
      <c r="E64" s="12">
        <f>IF(E63="","",VLOOKUP(E63,'選手登録'!$AC$8:$AN$107,12,0))</f>
      </c>
      <c r="F64" s="12">
        <f>IF(F63="","",VLOOKUP(F63,'選手登録'!$AC$8:$AN$107,12,0))</f>
      </c>
      <c r="G64" s="12">
        <f>IF(G63="","",VLOOKUP(G63,'選手登録'!$AC$8:$AN$107,12,0))</f>
      </c>
      <c r="H64" s="12">
        <f>IF(H63="","",VLOOKUP(H63,'選手登録'!$AC$8:$AN$107,12,0))</f>
      </c>
      <c r="I64" s="13">
        <f>IF(I63="","",VLOOKUP(I63,'選手登録'!$AC$8:$AN$107,12,0))</f>
      </c>
    </row>
    <row r="65" spans="2:9" ht="24" customHeight="1" thickBot="1">
      <c r="B65" s="153"/>
      <c r="C65" s="59" t="s">
        <v>30</v>
      </c>
      <c r="D65" s="15">
        <f>IF(D63="","",VLOOKUP(D63,'選手登録'!$AC$8:$AI$107,4,0))</f>
      </c>
      <c r="E65" s="15">
        <f>IF(E63="","",VLOOKUP(E63,'選手登録'!$AC$8:$AI$107,4,0))</f>
      </c>
      <c r="F65" s="15">
        <f>IF(F63="","",VLOOKUP(F63,'選手登録'!$AC$8:$AI$107,4,0))</f>
      </c>
      <c r="G65" s="15">
        <f>IF(G63="","",VLOOKUP(G63,'選手登録'!$AC$8:$AI$107,4,0))</f>
      </c>
      <c r="H65" s="15">
        <f>IF(H63="","",VLOOKUP(H63,'選手登録'!$AC$8:$AI$107,4,0))</f>
      </c>
      <c r="I65" s="16">
        <f>IF(I63="","",VLOOKUP(I63,'選手登録'!$AC$8:$AI$107,4,0))</f>
      </c>
    </row>
    <row r="66" spans="2:9" ht="21.75" customHeight="1" thickTop="1">
      <c r="B66" s="154" t="s">
        <v>409</v>
      </c>
      <c r="C66" s="60" t="s">
        <v>9</v>
      </c>
      <c r="D66" s="147">
        <f>IF('申込書'!$C$20="","",'申込書'!$C$20&amp;"Ａ")</f>
      </c>
      <c r="E66" s="148"/>
      <c r="F66" s="149"/>
      <c r="G66" s="11" t="s">
        <v>19</v>
      </c>
      <c r="H66" s="150"/>
      <c r="I66" s="151"/>
    </row>
    <row r="67" spans="2:9" ht="21.75" customHeight="1">
      <c r="B67" s="145"/>
      <c r="C67" s="7" t="s">
        <v>21</v>
      </c>
      <c r="D67" s="75">
        <f>IF('申込書'!$C$19="","",'申込書'!$C$19&amp;"　女子")</f>
      </c>
      <c r="E67" s="7" t="s">
        <v>10</v>
      </c>
      <c r="F67" s="78"/>
      <c r="G67" s="64" t="s">
        <v>17</v>
      </c>
      <c r="H67" s="78"/>
      <c r="I67" s="65" t="s">
        <v>18</v>
      </c>
    </row>
    <row r="68" spans="2:9" ht="13.5">
      <c r="B68" s="145"/>
      <c r="C68" s="7" t="s">
        <v>12</v>
      </c>
      <c r="D68" s="7" t="s">
        <v>11</v>
      </c>
      <c r="E68" s="7" t="s">
        <v>15</v>
      </c>
      <c r="F68" s="7" t="s">
        <v>16</v>
      </c>
      <c r="G68" s="7" t="s">
        <v>20</v>
      </c>
      <c r="H68" s="7" t="s">
        <v>452</v>
      </c>
      <c r="I68" s="8" t="s">
        <v>451</v>
      </c>
    </row>
    <row r="69" spans="2:9" ht="24" customHeight="1">
      <c r="B69" s="145"/>
      <c r="C69" s="7" t="s">
        <v>13</v>
      </c>
      <c r="D69" s="76"/>
      <c r="E69" s="76"/>
      <c r="F69" s="76"/>
      <c r="G69" s="76"/>
      <c r="H69" s="76"/>
      <c r="I69" s="77"/>
    </row>
    <row r="70" spans="2:9" ht="24" customHeight="1">
      <c r="B70" s="145"/>
      <c r="C70" s="7" t="s">
        <v>14</v>
      </c>
      <c r="D70" s="12">
        <f>IF(D69="","",VLOOKUP(D69,'選手登録'!$AC$8:$AN$107,12,0))</f>
      </c>
      <c r="E70" s="12">
        <f>IF(E69="","",VLOOKUP(E69,'選手登録'!$AC$8:$AN$107,12,0))</f>
      </c>
      <c r="F70" s="12">
        <f>IF(F69="","",VLOOKUP(F69,'選手登録'!$AC$8:$AN$107,12,0))</f>
      </c>
      <c r="G70" s="12">
        <f>IF(G69="","",VLOOKUP(G69,'選手登録'!$AC$8:$AN$107,12,0))</f>
      </c>
      <c r="H70" s="12">
        <f>IF(H69="","",VLOOKUP(H69,'選手登録'!$AC$8:$AN$107,12,0))</f>
      </c>
      <c r="I70" s="13">
        <f>IF(I69="","",VLOOKUP(I69,'選手登録'!$AC$8:$AN$107,12,0))</f>
      </c>
    </row>
    <row r="71" spans="2:9" ht="24" customHeight="1" thickBot="1">
      <c r="B71" s="146"/>
      <c r="C71" s="14" t="s">
        <v>30</v>
      </c>
      <c r="D71" s="15">
        <f>IF(D69="","",VLOOKUP(D69,'選手登録'!$AC$8:$AI$107,4,0))</f>
      </c>
      <c r="E71" s="15">
        <f>IF(E69="","",VLOOKUP(E69,'選手登録'!$AC$8:$AI$107,4,0))</f>
      </c>
      <c r="F71" s="15">
        <f>IF(F69="","",VLOOKUP(F69,'選手登録'!$AC$8:$AI$107,4,0))</f>
      </c>
      <c r="G71" s="15">
        <f>IF(G69="","",VLOOKUP(G69,'選手登録'!$AC$8:$AI$107,4,0))</f>
      </c>
      <c r="H71" s="15">
        <f>IF(H69="","",VLOOKUP(H69,'選手登録'!$AC$8:$AI$107,4,0))</f>
      </c>
      <c r="I71" s="16">
        <f>IF(I69="","",VLOOKUP(I69,'選手登録'!$AC$8:$AI$107,4,0))</f>
      </c>
    </row>
    <row r="72" spans="2:9" ht="21.75" customHeight="1">
      <c r="B72" s="144" t="s">
        <v>410</v>
      </c>
      <c r="C72" s="11" t="s">
        <v>9</v>
      </c>
      <c r="D72" s="147">
        <f>IF('申込書'!$C$20="","",'申込書'!$C$20&amp;"Ｂ")</f>
      </c>
      <c r="E72" s="148"/>
      <c r="F72" s="149"/>
      <c r="G72" s="11" t="s">
        <v>19</v>
      </c>
      <c r="H72" s="150"/>
      <c r="I72" s="151"/>
    </row>
    <row r="73" spans="2:9" ht="21.75" customHeight="1">
      <c r="B73" s="145"/>
      <c r="C73" s="7" t="s">
        <v>21</v>
      </c>
      <c r="D73" s="75">
        <f>IF('申込書'!$C$19="","",'申込書'!$C$19&amp;"　女子")</f>
      </c>
      <c r="E73" s="7" t="s">
        <v>10</v>
      </c>
      <c r="F73" s="78"/>
      <c r="G73" s="64" t="s">
        <v>17</v>
      </c>
      <c r="H73" s="78"/>
      <c r="I73" s="65" t="s">
        <v>18</v>
      </c>
    </row>
    <row r="74" spans="2:9" ht="13.5">
      <c r="B74" s="145"/>
      <c r="C74" s="7" t="s">
        <v>12</v>
      </c>
      <c r="D74" s="7" t="s">
        <v>11</v>
      </c>
      <c r="E74" s="7" t="s">
        <v>15</v>
      </c>
      <c r="F74" s="7" t="s">
        <v>16</v>
      </c>
      <c r="G74" s="7" t="s">
        <v>20</v>
      </c>
      <c r="H74" s="7" t="s">
        <v>452</v>
      </c>
      <c r="I74" s="8" t="s">
        <v>451</v>
      </c>
    </row>
    <row r="75" spans="2:9" ht="24" customHeight="1">
      <c r="B75" s="145"/>
      <c r="C75" s="7" t="s">
        <v>13</v>
      </c>
      <c r="D75" s="76"/>
      <c r="E75" s="76"/>
      <c r="F75" s="76"/>
      <c r="G75" s="76"/>
      <c r="H75" s="76"/>
      <c r="I75" s="77"/>
    </row>
    <row r="76" spans="2:9" ht="24" customHeight="1">
      <c r="B76" s="145"/>
      <c r="C76" s="7" t="s">
        <v>14</v>
      </c>
      <c r="D76" s="12">
        <f>IF(D75="","",VLOOKUP(D75,'選手登録'!$AC$8:$AN$107,12,0))</f>
      </c>
      <c r="E76" s="12">
        <f>IF(E75="","",VLOOKUP(E75,'選手登録'!$AC$8:$AN$107,12,0))</f>
      </c>
      <c r="F76" s="12">
        <f>IF(F75="","",VLOOKUP(F75,'選手登録'!$AC$8:$AN$107,12,0))</f>
      </c>
      <c r="G76" s="12">
        <f>IF(G75="","",VLOOKUP(G75,'選手登録'!$AC$8:$AN$107,12,0))</f>
      </c>
      <c r="H76" s="12">
        <f>IF(H75="","",VLOOKUP(H75,'選手登録'!$AC$8:$AN$107,12,0))</f>
      </c>
      <c r="I76" s="13">
        <f>IF(I75="","",VLOOKUP(I75,'選手登録'!$AC$8:$AN$107,12,0))</f>
      </c>
    </row>
    <row r="77" spans="2:9" ht="24" customHeight="1" thickBot="1">
      <c r="B77" s="146"/>
      <c r="C77" s="14" t="s">
        <v>30</v>
      </c>
      <c r="D77" s="15">
        <f>IF(D75="","",VLOOKUP(D75,'選手登録'!$AC$8:$AI$107,4,0))</f>
      </c>
      <c r="E77" s="15">
        <f>IF(E75="","",VLOOKUP(E75,'選手登録'!$AC$8:$AI$107,4,0))</f>
      </c>
      <c r="F77" s="15">
        <f>IF(F75="","",VLOOKUP(F75,'選手登録'!$AC$8:$AI$107,4,0))</f>
      </c>
      <c r="G77" s="15">
        <f>IF(G75="","",VLOOKUP(G75,'選手登録'!$AC$8:$AI$107,4,0))</f>
      </c>
      <c r="H77" s="15">
        <f>IF(H75="","",VLOOKUP(H75,'選手登録'!$AC$8:$AI$107,4,0))</f>
      </c>
      <c r="I77" s="16">
        <f>IF(I75="","",VLOOKUP(I75,'選手登録'!$AC$8:$AI$107,4,0))</f>
      </c>
    </row>
    <row r="78" spans="2:9" ht="21.75" customHeight="1">
      <c r="B78" s="144" t="s">
        <v>411</v>
      </c>
      <c r="C78" s="11" t="s">
        <v>9</v>
      </c>
      <c r="D78" s="147">
        <f>IF('申込書'!$C$20="","",'申込書'!$C$20&amp;"Ｃ")</f>
      </c>
      <c r="E78" s="148"/>
      <c r="F78" s="149"/>
      <c r="G78" s="11" t="s">
        <v>19</v>
      </c>
      <c r="H78" s="150"/>
      <c r="I78" s="151"/>
    </row>
    <row r="79" spans="2:9" ht="21.75" customHeight="1">
      <c r="B79" s="145"/>
      <c r="C79" s="7" t="s">
        <v>21</v>
      </c>
      <c r="D79" s="75">
        <f>IF('申込書'!$C$19="","",'申込書'!$C$19&amp;"　女子")</f>
      </c>
      <c r="E79" s="7" t="s">
        <v>10</v>
      </c>
      <c r="F79" s="78"/>
      <c r="G79" s="64" t="s">
        <v>17</v>
      </c>
      <c r="H79" s="78"/>
      <c r="I79" s="65" t="s">
        <v>18</v>
      </c>
    </row>
    <row r="80" spans="2:9" ht="13.5">
      <c r="B80" s="145"/>
      <c r="C80" s="7" t="s">
        <v>12</v>
      </c>
      <c r="D80" s="7" t="s">
        <v>11</v>
      </c>
      <c r="E80" s="7" t="s">
        <v>15</v>
      </c>
      <c r="F80" s="7" t="s">
        <v>16</v>
      </c>
      <c r="G80" s="7" t="s">
        <v>20</v>
      </c>
      <c r="H80" s="7" t="s">
        <v>452</v>
      </c>
      <c r="I80" s="8" t="s">
        <v>451</v>
      </c>
    </row>
    <row r="81" spans="2:9" ht="24" customHeight="1">
      <c r="B81" s="145"/>
      <c r="C81" s="7" t="s">
        <v>13</v>
      </c>
      <c r="D81" s="76"/>
      <c r="E81" s="76"/>
      <c r="F81" s="76"/>
      <c r="G81" s="76"/>
      <c r="H81" s="76"/>
      <c r="I81" s="77"/>
    </row>
    <row r="82" spans="2:9" ht="24" customHeight="1">
      <c r="B82" s="145"/>
      <c r="C82" s="7" t="s">
        <v>14</v>
      </c>
      <c r="D82" s="12">
        <f>IF(D81="","",VLOOKUP(D81,'選手登録'!$AC$8:$AN$107,12,0))</f>
      </c>
      <c r="E82" s="12">
        <f>IF(E81="","",VLOOKUP(E81,'選手登録'!$AC$8:$AN$107,12,0))</f>
      </c>
      <c r="F82" s="12">
        <f>IF(F81="","",VLOOKUP(F81,'選手登録'!$AC$8:$AN$107,12,0))</f>
      </c>
      <c r="G82" s="12">
        <f>IF(G81="","",VLOOKUP(G81,'選手登録'!$AC$8:$AN$107,12,0))</f>
      </c>
      <c r="H82" s="12">
        <f>IF(H81="","",VLOOKUP(H81,'選手登録'!$AC$8:$AN$107,12,0))</f>
      </c>
      <c r="I82" s="13">
        <f>IF(I81="","",VLOOKUP(I81,'選手登録'!$AC$8:$AN$107,12,0))</f>
      </c>
    </row>
    <row r="83" spans="2:9" ht="24" customHeight="1" thickBot="1">
      <c r="B83" s="146"/>
      <c r="C83" s="14" t="s">
        <v>30</v>
      </c>
      <c r="D83" s="15">
        <f>IF(D81="","",VLOOKUP(D81,'選手登録'!$AC$8:$AI$107,4,0))</f>
      </c>
      <c r="E83" s="15">
        <f>IF(E81="","",VLOOKUP(E81,'選手登録'!$AC$8:$AI$107,4,0))</f>
      </c>
      <c r="F83" s="15">
        <f>IF(F81="","",VLOOKUP(F81,'選手登録'!$AC$8:$AI$107,4,0))</f>
      </c>
      <c r="G83" s="15">
        <f>IF(G81="","",VLOOKUP(G81,'選手登録'!$AC$8:$AI$107,4,0))</f>
      </c>
      <c r="H83" s="15">
        <f>IF(H81="","",VLOOKUP(H81,'選手登録'!$AC$8:$AI$107,4,0))</f>
      </c>
      <c r="I83" s="16">
        <f>IF(I81="","",VLOOKUP(I81,'選手登録'!$AC$8:$AI$107,4,0))</f>
      </c>
    </row>
    <row r="84" spans="2:9" ht="21.75" customHeight="1">
      <c r="B84" s="144" t="s">
        <v>412</v>
      </c>
      <c r="C84" s="11" t="s">
        <v>9</v>
      </c>
      <c r="D84" s="147">
        <f>IF('申込書'!$C$20="","",'申込書'!$C$20&amp;"Ｄ")</f>
      </c>
      <c r="E84" s="148"/>
      <c r="F84" s="149"/>
      <c r="G84" s="11" t="s">
        <v>19</v>
      </c>
      <c r="H84" s="150"/>
      <c r="I84" s="151"/>
    </row>
    <row r="85" spans="2:9" ht="21.75" customHeight="1">
      <c r="B85" s="145"/>
      <c r="C85" s="7" t="s">
        <v>21</v>
      </c>
      <c r="D85" s="75">
        <f>IF('申込書'!$C$19="","",'申込書'!$C$19&amp;"　女子")</f>
      </c>
      <c r="E85" s="7" t="s">
        <v>10</v>
      </c>
      <c r="F85" s="78"/>
      <c r="G85" s="64" t="s">
        <v>17</v>
      </c>
      <c r="H85" s="78"/>
      <c r="I85" s="65" t="s">
        <v>18</v>
      </c>
    </row>
    <row r="86" spans="2:9" ht="13.5">
      <c r="B86" s="145"/>
      <c r="C86" s="7" t="s">
        <v>12</v>
      </c>
      <c r="D86" s="7" t="s">
        <v>11</v>
      </c>
      <c r="E86" s="7" t="s">
        <v>15</v>
      </c>
      <c r="F86" s="7" t="s">
        <v>16</v>
      </c>
      <c r="G86" s="7" t="s">
        <v>20</v>
      </c>
      <c r="H86" s="7" t="s">
        <v>452</v>
      </c>
      <c r="I86" s="8" t="s">
        <v>451</v>
      </c>
    </row>
    <row r="87" spans="2:9" ht="24" customHeight="1">
      <c r="B87" s="145"/>
      <c r="C87" s="7" t="s">
        <v>13</v>
      </c>
      <c r="D87" s="76"/>
      <c r="E87" s="76"/>
      <c r="F87" s="76"/>
      <c r="G87" s="76"/>
      <c r="H87" s="76"/>
      <c r="I87" s="77"/>
    </row>
    <row r="88" spans="2:9" ht="24" customHeight="1">
      <c r="B88" s="145"/>
      <c r="C88" s="7" t="s">
        <v>14</v>
      </c>
      <c r="D88" s="12">
        <f>IF(D87="","",VLOOKUP(D87,'選手登録'!$AC$8:$AN$107,12,0))</f>
      </c>
      <c r="E88" s="12">
        <f>IF(E87="","",VLOOKUP(E87,'選手登録'!$AC$8:$AN$107,12,0))</f>
      </c>
      <c r="F88" s="12">
        <f>IF(F87="","",VLOOKUP(F87,'選手登録'!$AC$8:$AN$107,12,0))</f>
      </c>
      <c r="G88" s="12">
        <f>IF(G87="","",VLOOKUP(G87,'選手登録'!$AC$8:$AN$107,12,0))</f>
      </c>
      <c r="H88" s="12">
        <f>IF(H87="","",VLOOKUP(H87,'選手登録'!$AC$8:$AN$107,12,0))</f>
      </c>
      <c r="I88" s="13">
        <f>IF(I87="","",VLOOKUP(I87,'選手登録'!$AC$8:$AN$107,12,0))</f>
      </c>
    </row>
    <row r="89" spans="2:9" ht="24" customHeight="1" thickBot="1">
      <c r="B89" s="146"/>
      <c r="C89" s="14" t="s">
        <v>30</v>
      </c>
      <c r="D89" s="15">
        <f>IF(D87="","",VLOOKUP(D87,'選手登録'!$AC$8:$AI$107,4,0))</f>
      </c>
      <c r="E89" s="15">
        <f>IF(E87="","",VLOOKUP(E87,'選手登録'!$AC$8:$AI$107,4,0))</f>
      </c>
      <c r="F89" s="15">
        <f>IF(F87="","",VLOOKUP(F87,'選手登録'!$AC$8:$AI$107,4,0))</f>
      </c>
      <c r="G89" s="15">
        <f>IF(G87="","",VLOOKUP(G87,'選手登録'!$AC$8:$AI$107,4,0))</f>
      </c>
      <c r="H89" s="15">
        <f>IF(H87="","",VLOOKUP(H87,'選手登録'!$AC$8:$AI$107,4,0))</f>
      </c>
      <c r="I89" s="16">
        <f>IF(I87="","",VLOOKUP(I87,'選手登録'!$AC$8:$AI$107,4,0))</f>
      </c>
    </row>
    <row r="90" spans="2:9" ht="21.75" customHeight="1">
      <c r="B90" s="144" t="s">
        <v>413</v>
      </c>
      <c r="C90" s="11" t="s">
        <v>9</v>
      </c>
      <c r="D90" s="147">
        <f>IF('申込書'!$C$20="","",'申込書'!$C$20&amp;"Ｅ")</f>
      </c>
      <c r="E90" s="148"/>
      <c r="F90" s="149"/>
      <c r="G90" s="11" t="s">
        <v>19</v>
      </c>
      <c r="H90" s="150"/>
      <c r="I90" s="151"/>
    </row>
    <row r="91" spans="2:9" ht="21.75" customHeight="1">
      <c r="B91" s="145"/>
      <c r="C91" s="7" t="s">
        <v>21</v>
      </c>
      <c r="D91" s="75">
        <f>IF('申込書'!$C$19="","",'申込書'!$C$19&amp;"　女子")</f>
      </c>
      <c r="E91" s="7" t="s">
        <v>10</v>
      </c>
      <c r="F91" s="78"/>
      <c r="G91" s="64" t="s">
        <v>17</v>
      </c>
      <c r="H91" s="78"/>
      <c r="I91" s="65" t="s">
        <v>18</v>
      </c>
    </row>
    <row r="92" spans="2:9" ht="13.5">
      <c r="B92" s="145"/>
      <c r="C92" s="7" t="s">
        <v>12</v>
      </c>
      <c r="D92" s="7" t="s">
        <v>11</v>
      </c>
      <c r="E92" s="7" t="s">
        <v>15</v>
      </c>
      <c r="F92" s="7" t="s">
        <v>16</v>
      </c>
      <c r="G92" s="7" t="s">
        <v>20</v>
      </c>
      <c r="H92" s="7" t="s">
        <v>452</v>
      </c>
      <c r="I92" s="8" t="s">
        <v>451</v>
      </c>
    </row>
    <row r="93" spans="2:9" ht="24" customHeight="1">
      <c r="B93" s="145"/>
      <c r="C93" s="7" t="s">
        <v>13</v>
      </c>
      <c r="D93" s="76"/>
      <c r="E93" s="76"/>
      <c r="F93" s="76"/>
      <c r="G93" s="76"/>
      <c r="H93" s="76"/>
      <c r="I93" s="77"/>
    </row>
    <row r="94" spans="2:9" ht="24" customHeight="1">
      <c r="B94" s="145"/>
      <c r="C94" s="7" t="s">
        <v>14</v>
      </c>
      <c r="D94" s="12">
        <f>IF(D93="","",VLOOKUP(D93,'選手登録'!$AC$8:$AN$107,12,0))</f>
      </c>
      <c r="E94" s="12">
        <f>IF(E93="","",VLOOKUP(E93,'選手登録'!$AC$8:$AN$107,12,0))</f>
      </c>
      <c r="F94" s="12">
        <f>IF(F93="","",VLOOKUP(F93,'選手登録'!$AC$8:$AN$107,12,0))</f>
      </c>
      <c r="G94" s="12">
        <f>IF(G93="","",VLOOKUP(G93,'選手登録'!$AC$8:$AN$107,12,0))</f>
      </c>
      <c r="H94" s="12">
        <f>IF(H93="","",VLOOKUP(H93,'選手登録'!$AC$8:$AN$107,12,0))</f>
      </c>
      <c r="I94" s="13">
        <f>IF(I93="","",VLOOKUP(I93,'選手登録'!$AC$8:$AN$107,12,0))</f>
      </c>
    </row>
    <row r="95" spans="2:9" ht="24" customHeight="1" thickBot="1">
      <c r="B95" s="146"/>
      <c r="C95" s="14" t="s">
        <v>30</v>
      </c>
      <c r="D95" s="15">
        <f>IF(D93="","",VLOOKUP(D93,'選手登録'!$AC$8:$AI$107,4,0))</f>
      </c>
      <c r="E95" s="15">
        <f>IF(E93="","",VLOOKUP(E93,'選手登録'!$AC$8:$AI$107,4,0))</f>
      </c>
      <c r="F95" s="15">
        <f>IF(F93="","",VLOOKUP(F93,'選手登録'!$AC$8:$AI$107,4,0))</f>
      </c>
      <c r="G95" s="15">
        <f>IF(G93="","",VLOOKUP(G93,'選手登録'!$AC$8:$AI$107,4,0))</f>
      </c>
      <c r="H95" s="15">
        <f>IF(H93="","",VLOOKUP(H93,'選手登録'!$AC$8:$AI$107,4,0))</f>
      </c>
      <c r="I95" s="16">
        <f>IF(I93="","",VLOOKUP(I93,'選手登録'!$AC$8:$AI$107,4,0))</f>
      </c>
    </row>
    <row r="96" spans="2:9" ht="21.75" customHeight="1">
      <c r="B96" s="144" t="s">
        <v>414</v>
      </c>
      <c r="C96" s="11" t="s">
        <v>9</v>
      </c>
      <c r="D96" s="147">
        <f>IF('申込書'!$C$20="","",'申込書'!$C$20&amp;"Ｆ")</f>
      </c>
      <c r="E96" s="148"/>
      <c r="F96" s="149"/>
      <c r="G96" s="11" t="s">
        <v>19</v>
      </c>
      <c r="H96" s="150"/>
      <c r="I96" s="151"/>
    </row>
    <row r="97" spans="2:9" ht="21.75" customHeight="1">
      <c r="B97" s="145"/>
      <c r="C97" s="7" t="s">
        <v>21</v>
      </c>
      <c r="D97" s="75">
        <f>IF('申込書'!$C$19="","",'申込書'!$C$19&amp;"　女子")</f>
      </c>
      <c r="E97" s="7" t="s">
        <v>10</v>
      </c>
      <c r="F97" s="78"/>
      <c r="G97" s="64" t="s">
        <v>17</v>
      </c>
      <c r="H97" s="78"/>
      <c r="I97" s="65" t="s">
        <v>18</v>
      </c>
    </row>
    <row r="98" spans="2:9" ht="13.5">
      <c r="B98" s="145"/>
      <c r="C98" s="7" t="s">
        <v>12</v>
      </c>
      <c r="D98" s="7" t="s">
        <v>11</v>
      </c>
      <c r="E98" s="7" t="s">
        <v>15</v>
      </c>
      <c r="F98" s="7" t="s">
        <v>16</v>
      </c>
      <c r="G98" s="7" t="s">
        <v>20</v>
      </c>
      <c r="H98" s="7" t="s">
        <v>452</v>
      </c>
      <c r="I98" s="8" t="s">
        <v>451</v>
      </c>
    </row>
    <row r="99" spans="2:9" ht="24" customHeight="1">
      <c r="B99" s="145"/>
      <c r="C99" s="7" t="s">
        <v>13</v>
      </c>
      <c r="D99" s="76"/>
      <c r="E99" s="76"/>
      <c r="F99" s="76"/>
      <c r="G99" s="76"/>
      <c r="H99" s="76"/>
      <c r="I99" s="77"/>
    </row>
    <row r="100" spans="2:9" ht="24" customHeight="1">
      <c r="B100" s="145"/>
      <c r="C100" s="7" t="s">
        <v>14</v>
      </c>
      <c r="D100" s="12">
        <f>IF(D99="","",VLOOKUP(D99,'選手登録'!$AC$8:$AN$107,12,0))</f>
      </c>
      <c r="E100" s="12">
        <f>IF(E99="","",VLOOKUP(E99,'選手登録'!$AC$8:$AN$107,12,0))</f>
      </c>
      <c r="F100" s="12">
        <f>IF(F99="","",VLOOKUP(F99,'選手登録'!$AC$8:$AN$107,12,0))</f>
      </c>
      <c r="G100" s="12">
        <f>IF(G99="","",VLOOKUP(G99,'選手登録'!$AC$8:$AN$107,12,0))</f>
      </c>
      <c r="H100" s="12">
        <f>IF(H99="","",VLOOKUP(H99,'選手登録'!$AC$8:$AN$107,12,0))</f>
      </c>
      <c r="I100" s="13">
        <f>IF(I99="","",VLOOKUP(I99,'選手登録'!$AC$8:$AN$107,12,0))</f>
      </c>
    </row>
    <row r="101" spans="2:9" ht="24" customHeight="1" thickBot="1">
      <c r="B101" s="146"/>
      <c r="C101" s="14" t="s">
        <v>30</v>
      </c>
      <c r="D101" s="15">
        <f>IF(D99="","",VLOOKUP(D99,'選手登録'!$AC$8:$AI$107,4,0))</f>
      </c>
      <c r="E101" s="15">
        <f>IF(E99="","",VLOOKUP(E99,'選手登録'!$AC$8:$AI$107,4,0))</f>
      </c>
      <c r="F101" s="15">
        <f>IF(F99="","",VLOOKUP(F99,'選手登録'!$AC$8:$AI$107,4,0))</f>
      </c>
      <c r="G101" s="15">
        <f>IF(G99="","",VLOOKUP(G99,'選手登録'!$AC$8:$AI$107,4,0))</f>
      </c>
      <c r="H101" s="15">
        <f>IF(H99="","",VLOOKUP(H99,'選手登録'!$AC$8:$AI$107,4,0))</f>
      </c>
      <c r="I101" s="16">
        <f>IF(I99="","",VLOOKUP(I99,'選手登録'!$AC$8:$AI$107,4,0))</f>
      </c>
    </row>
    <row r="102" spans="2:9" ht="21.75" customHeight="1">
      <c r="B102" s="144" t="s">
        <v>415</v>
      </c>
      <c r="C102" s="11" t="s">
        <v>9</v>
      </c>
      <c r="D102" s="147">
        <f>IF('申込書'!$C$20="","",'申込書'!$C$20&amp;"Ｇ")</f>
      </c>
      <c r="E102" s="148"/>
      <c r="F102" s="149"/>
      <c r="G102" s="11" t="s">
        <v>19</v>
      </c>
      <c r="H102" s="150"/>
      <c r="I102" s="151"/>
    </row>
    <row r="103" spans="2:9" ht="21.75" customHeight="1">
      <c r="B103" s="145"/>
      <c r="C103" s="7" t="s">
        <v>21</v>
      </c>
      <c r="D103" s="75">
        <f>IF('申込書'!$C$19="","",'申込書'!$C$19&amp;"　女子")</f>
      </c>
      <c r="E103" s="7" t="s">
        <v>10</v>
      </c>
      <c r="F103" s="78"/>
      <c r="G103" s="64" t="s">
        <v>17</v>
      </c>
      <c r="H103" s="78"/>
      <c r="I103" s="65" t="s">
        <v>18</v>
      </c>
    </row>
    <row r="104" spans="2:9" ht="13.5">
      <c r="B104" s="145"/>
      <c r="C104" s="7" t="s">
        <v>12</v>
      </c>
      <c r="D104" s="7" t="s">
        <v>11</v>
      </c>
      <c r="E104" s="7" t="s">
        <v>15</v>
      </c>
      <c r="F104" s="7" t="s">
        <v>16</v>
      </c>
      <c r="G104" s="7" t="s">
        <v>20</v>
      </c>
      <c r="H104" s="7" t="s">
        <v>452</v>
      </c>
      <c r="I104" s="8" t="s">
        <v>451</v>
      </c>
    </row>
    <row r="105" spans="2:9" ht="24" customHeight="1">
      <c r="B105" s="145"/>
      <c r="C105" s="7" t="s">
        <v>13</v>
      </c>
      <c r="D105" s="76"/>
      <c r="E105" s="76"/>
      <c r="F105" s="76"/>
      <c r="G105" s="76"/>
      <c r="H105" s="76"/>
      <c r="I105" s="77"/>
    </row>
    <row r="106" spans="2:9" ht="24" customHeight="1">
      <c r="B106" s="145"/>
      <c r="C106" s="7" t="s">
        <v>14</v>
      </c>
      <c r="D106" s="12">
        <f>IF(D105="","",VLOOKUP(D105,'選手登録'!$AC$8:$AN$107,12,0))</f>
      </c>
      <c r="E106" s="12">
        <f>IF(E105="","",VLOOKUP(E105,'選手登録'!$AC$8:$AN$107,12,0))</f>
      </c>
      <c r="F106" s="12">
        <f>IF(F105="","",VLOOKUP(F105,'選手登録'!$AC$8:$AN$107,12,0))</f>
      </c>
      <c r="G106" s="12">
        <f>IF(G105="","",VLOOKUP(G105,'選手登録'!$AC$8:$AN$107,12,0))</f>
      </c>
      <c r="H106" s="12">
        <f>IF(H105="","",VLOOKUP(H105,'選手登録'!$AC$8:$AN$107,12,0))</f>
      </c>
      <c r="I106" s="13">
        <f>IF(I105="","",VLOOKUP(I105,'選手登録'!$AC$8:$AN$107,12,0))</f>
      </c>
    </row>
    <row r="107" spans="2:9" ht="24" customHeight="1" thickBot="1">
      <c r="B107" s="146"/>
      <c r="C107" s="14" t="s">
        <v>30</v>
      </c>
      <c r="D107" s="15">
        <f>IF(D105="","",VLOOKUP(D105,'選手登録'!$AC$8:$AI$107,4,0))</f>
      </c>
      <c r="E107" s="15">
        <f>IF(E105="","",VLOOKUP(E105,'選手登録'!$AC$8:$AI$107,4,0))</f>
      </c>
      <c r="F107" s="15">
        <f>IF(F105="","",VLOOKUP(F105,'選手登録'!$AC$8:$AI$107,4,0))</f>
      </c>
      <c r="G107" s="15">
        <f>IF(G105="","",VLOOKUP(G105,'選手登録'!$AC$8:$AI$107,4,0))</f>
      </c>
      <c r="H107" s="15">
        <f>IF(H105="","",VLOOKUP(H105,'選手登録'!$AC$8:$AI$107,4,0))</f>
      </c>
      <c r="I107" s="16">
        <f>IF(I105="","",VLOOKUP(I105,'選手登録'!$AC$8:$AI$107,4,0))</f>
      </c>
    </row>
    <row r="108" spans="2:9" ht="21.75" customHeight="1">
      <c r="B108" s="144" t="s">
        <v>464</v>
      </c>
      <c r="C108" s="11" t="s">
        <v>9</v>
      </c>
      <c r="D108" s="147">
        <f>IF('申込書'!$C$20="","",'申込書'!$C$20&amp;"Ｈ")</f>
      </c>
      <c r="E108" s="148"/>
      <c r="F108" s="149"/>
      <c r="G108" s="11" t="s">
        <v>19</v>
      </c>
      <c r="H108" s="150"/>
      <c r="I108" s="151"/>
    </row>
    <row r="109" spans="2:9" ht="21.75" customHeight="1">
      <c r="B109" s="145"/>
      <c r="C109" s="7" t="s">
        <v>21</v>
      </c>
      <c r="D109" s="75">
        <f>IF('申込書'!$C$19="","",'申込書'!$C$19&amp;"　女子")</f>
      </c>
      <c r="E109" s="7" t="s">
        <v>10</v>
      </c>
      <c r="F109" s="78"/>
      <c r="G109" s="64" t="s">
        <v>17</v>
      </c>
      <c r="H109" s="78"/>
      <c r="I109" s="65" t="s">
        <v>18</v>
      </c>
    </row>
    <row r="110" spans="2:9" ht="13.5">
      <c r="B110" s="145"/>
      <c r="C110" s="7" t="s">
        <v>12</v>
      </c>
      <c r="D110" s="7" t="s">
        <v>11</v>
      </c>
      <c r="E110" s="7" t="s">
        <v>15</v>
      </c>
      <c r="F110" s="7" t="s">
        <v>16</v>
      </c>
      <c r="G110" s="7" t="s">
        <v>20</v>
      </c>
      <c r="H110" s="7" t="s">
        <v>452</v>
      </c>
      <c r="I110" s="8" t="s">
        <v>451</v>
      </c>
    </row>
    <row r="111" spans="2:9" ht="24" customHeight="1">
      <c r="B111" s="145"/>
      <c r="C111" s="7" t="s">
        <v>13</v>
      </c>
      <c r="D111" s="76"/>
      <c r="E111" s="76"/>
      <c r="F111" s="76"/>
      <c r="G111" s="76"/>
      <c r="H111" s="76"/>
      <c r="I111" s="77"/>
    </row>
    <row r="112" spans="2:9" ht="24" customHeight="1">
      <c r="B112" s="145"/>
      <c r="C112" s="7" t="s">
        <v>14</v>
      </c>
      <c r="D112" s="12">
        <f>IF(D111="","",VLOOKUP(D111,'選手登録'!$AC$8:$AN$107,12,0))</f>
      </c>
      <c r="E112" s="12">
        <f>IF(E111="","",VLOOKUP(E111,'選手登録'!$AC$8:$AN$107,12,0))</f>
      </c>
      <c r="F112" s="12">
        <f>IF(F111="","",VLOOKUP(F111,'選手登録'!$AC$8:$AN$107,12,0))</f>
      </c>
      <c r="G112" s="12">
        <f>IF(G111="","",VLOOKUP(G111,'選手登録'!$AC$8:$AN$107,12,0))</f>
      </c>
      <c r="H112" s="12">
        <f>IF(H111="","",VLOOKUP(H111,'選手登録'!$AC$8:$AN$107,12,0))</f>
      </c>
      <c r="I112" s="13">
        <f>IF(I111="","",VLOOKUP(I111,'選手登録'!$AC$8:$AN$107,12,0))</f>
      </c>
    </row>
    <row r="113" spans="2:9" ht="24" customHeight="1" thickBot="1">
      <c r="B113" s="146"/>
      <c r="C113" s="14" t="s">
        <v>30</v>
      </c>
      <c r="D113" s="15">
        <f>IF(D111="","",VLOOKUP(D111,'選手登録'!$AC$8:$AI$107,4,0))</f>
      </c>
      <c r="E113" s="15">
        <f>IF(E111="","",VLOOKUP(E111,'選手登録'!$AC$8:$AI$107,4,0))</f>
      </c>
      <c r="F113" s="15">
        <f>IF(F111="","",VLOOKUP(F111,'選手登録'!$AC$8:$AI$107,4,0))</f>
      </c>
      <c r="G113" s="15">
        <f>IF(G111="","",VLOOKUP(G111,'選手登録'!$AC$8:$AI$107,4,0))</f>
      </c>
      <c r="H113" s="15">
        <f>IF(H111="","",VLOOKUP(H111,'選手登録'!$AC$8:$AI$107,4,0))</f>
      </c>
      <c r="I113" s="16">
        <f>IF(I111="","",VLOOKUP(I111,'選手登録'!$AC$8:$AI$107,4,0))</f>
      </c>
    </row>
    <row r="114" spans="2:9" ht="21.75" customHeight="1">
      <c r="B114" s="144" t="s">
        <v>463</v>
      </c>
      <c r="C114" s="11" t="s">
        <v>9</v>
      </c>
      <c r="D114" s="147">
        <f>IF('申込書'!$C$20="","",'申込書'!$C$20&amp;"Ｉ")</f>
      </c>
      <c r="E114" s="148"/>
      <c r="F114" s="149"/>
      <c r="G114" s="11" t="s">
        <v>19</v>
      </c>
      <c r="H114" s="150"/>
      <c r="I114" s="151"/>
    </row>
    <row r="115" spans="2:9" ht="21.75" customHeight="1">
      <c r="B115" s="145"/>
      <c r="C115" s="7" t="s">
        <v>21</v>
      </c>
      <c r="D115" s="75">
        <f>IF('申込書'!$C$19="","",'申込書'!$C$19&amp;"　女子")</f>
      </c>
      <c r="E115" s="7" t="s">
        <v>10</v>
      </c>
      <c r="F115" s="78"/>
      <c r="G115" s="64" t="s">
        <v>17</v>
      </c>
      <c r="H115" s="78"/>
      <c r="I115" s="65" t="s">
        <v>18</v>
      </c>
    </row>
    <row r="116" spans="2:9" ht="13.5">
      <c r="B116" s="145"/>
      <c r="C116" s="7" t="s">
        <v>12</v>
      </c>
      <c r="D116" s="7" t="s">
        <v>11</v>
      </c>
      <c r="E116" s="7" t="s">
        <v>15</v>
      </c>
      <c r="F116" s="7" t="s">
        <v>16</v>
      </c>
      <c r="G116" s="7" t="s">
        <v>20</v>
      </c>
      <c r="H116" s="7" t="s">
        <v>452</v>
      </c>
      <c r="I116" s="8" t="s">
        <v>451</v>
      </c>
    </row>
    <row r="117" spans="2:9" ht="24" customHeight="1">
      <c r="B117" s="145"/>
      <c r="C117" s="7" t="s">
        <v>13</v>
      </c>
      <c r="D117" s="76"/>
      <c r="E117" s="76"/>
      <c r="F117" s="76"/>
      <c r="G117" s="76"/>
      <c r="H117" s="76"/>
      <c r="I117" s="77"/>
    </row>
    <row r="118" spans="2:9" ht="24" customHeight="1">
      <c r="B118" s="145"/>
      <c r="C118" s="7" t="s">
        <v>14</v>
      </c>
      <c r="D118" s="12">
        <f>IF(D117="","",VLOOKUP(D117,'選手登録'!$AC$8:$AN$107,12,0))</f>
      </c>
      <c r="E118" s="12">
        <f>IF(E117="","",VLOOKUP(E117,'選手登録'!$AC$8:$AN$107,12,0))</f>
      </c>
      <c r="F118" s="12">
        <f>IF(F117="","",VLOOKUP(F117,'選手登録'!$AC$8:$AN$107,12,0))</f>
      </c>
      <c r="G118" s="12">
        <f>IF(G117="","",VLOOKUP(G117,'選手登録'!$AC$8:$AN$107,12,0))</f>
      </c>
      <c r="H118" s="12">
        <f>IF(H117="","",VLOOKUP(H117,'選手登録'!$AC$8:$AN$107,12,0))</f>
      </c>
      <c r="I118" s="13">
        <f>IF(I117="","",VLOOKUP(I117,'選手登録'!$AC$8:$AN$107,12,0))</f>
      </c>
    </row>
    <row r="119" spans="2:9" ht="24" customHeight="1" thickBot="1">
      <c r="B119" s="146"/>
      <c r="C119" s="14" t="s">
        <v>30</v>
      </c>
      <c r="D119" s="15">
        <f>IF(D117="","",VLOOKUP(D117,'選手登録'!$AC$8:$AI$107,4,0))</f>
      </c>
      <c r="E119" s="15">
        <f>IF(E117="","",VLOOKUP(E117,'選手登録'!$AC$8:$AI$107,4,0))</f>
      </c>
      <c r="F119" s="15">
        <f>IF(F117="","",VLOOKUP(F117,'選手登録'!$AC$8:$AI$107,4,0))</f>
      </c>
      <c r="G119" s="15">
        <f>IF(G117="","",VLOOKUP(G117,'選手登録'!$AC$8:$AI$107,4,0))</f>
      </c>
      <c r="H119" s="15">
        <f>IF(H117="","",VLOOKUP(H117,'選手登録'!$AC$8:$AI$107,4,0))</f>
      </c>
      <c r="I119" s="16">
        <f>IF(I117="","",VLOOKUP(I117,'選手登録'!$AC$8:$AI$107,4,0))</f>
      </c>
    </row>
    <row r="120" spans="2:9" ht="21.75" customHeight="1">
      <c r="B120" s="144" t="s">
        <v>462</v>
      </c>
      <c r="C120" s="11" t="s">
        <v>9</v>
      </c>
      <c r="D120" s="147">
        <f>IF('申込書'!$C$20="","",'申込書'!$C$20&amp;"Ｊ")</f>
      </c>
      <c r="E120" s="148"/>
      <c r="F120" s="149"/>
      <c r="G120" s="11" t="s">
        <v>19</v>
      </c>
      <c r="H120" s="150"/>
      <c r="I120" s="151"/>
    </row>
    <row r="121" spans="2:9" ht="21.75" customHeight="1">
      <c r="B121" s="145"/>
      <c r="C121" s="7" t="s">
        <v>21</v>
      </c>
      <c r="D121" s="75">
        <f>IF('申込書'!$C$19="","",'申込書'!$C$19&amp;"　女子")</f>
      </c>
      <c r="E121" s="7" t="s">
        <v>10</v>
      </c>
      <c r="F121" s="78"/>
      <c r="G121" s="64" t="s">
        <v>17</v>
      </c>
      <c r="H121" s="78"/>
      <c r="I121" s="65" t="s">
        <v>18</v>
      </c>
    </row>
    <row r="122" spans="2:9" ht="13.5">
      <c r="B122" s="145"/>
      <c r="C122" s="7" t="s">
        <v>12</v>
      </c>
      <c r="D122" s="7" t="s">
        <v>11</v>
      </c>
      <c r="E122" s="7" t="s">
        <v>15</v>
      </c>
      <c r="F122" s="7" t="s">
        <v>16</v>
      </c>
      <c r="G122" s="7" t="s">
        <v>20</v>
      </c>
      <c r="H122" s="7" t="s">
        <v>452</v>
      </c>
      <c r="I122" s="8" t="s">
        <v>451</v>
      </c>
    </row>
    <row r="123" spans="2:9" ht="24" customHeight="1">
      <c r="B123" s="145"/>
      <c r="C123" s="7" t="s">
        <v>13</v>
      </c>
      <c r="D123" s="76"/>
      <c r="E123" s="76"/>
      <c r="F123" s="76"/>
      <c r="G123" s="76"/>
      <c r="H123" s="76"/>
      <c r="I123" s="77"/>
    </row>
    <row r="124" spans="2:9" ht="24" customHeight="1">
      <c r="B124" s="145"/>
      <c r="C124" s="7" t="s">
        <v>14</v>
      </c>
      <c r="D124" s="12">
        <f>IF(D123="","",VLOOKUP(D123,'選手登録'!$AC$8:$AN$107,12,0))</f>
      </c>
      <c r="E124" s="12">
        <f>IF(E123="","",VLOOKUP(E123,'選手登録'!$AC$8:$AN$107,12,0))</f>
      </c>
      <c r="F124" s="12">
        <f>IF(F123="","",VLOOKUP(F123,'選手登録'!$AC$8:$AN$107,12,0))</f>
      </c>
      <c r="G124" s="12">
        <f>IF(G123="","",VLOOKUP(G123,'選手登録'!$AC$8:$AN$107,12,0))</f>
      </c>
      <c r="H124" s="12">
        <f>IF(H123="","",VLOOKUP(H123,'選手登録'!$AC$8:$AN$107,12,0))</f>
      </c>
      <c r="I124" s="13">
        <f>IF(I123="","",VLOOKUP(I123,'選手登録'!$AC$8:$AN$107,12,0))</f>
      </c>
    </row>
    <row r="125" spans="2:9" ht="24" customHeight="1" thickBot="1">
      <c r="B125" s="146"/>
      <c r="C125" s="14" t="s">
        <v>30</v>
      </c>
      <c r="D125" s="15">
        <f>IF(D123="","",VLOOKUP(D123,'選手登録'!$AC$8:$AI$107,4,0))</f>
      </c>
      <c r="E125" s="15">
        <f>IF(E123="","",VLOOKUP(E123,'選手登録'!$AC$8:$AI$107,4,0))</f>
      </c>
      <c r="F125" s="15">
        <f>IF(F123="","",VLOOKUP(F123,'選手登録'!$AC$8:$AI$107,4,0))</f>
      </c>
      <c r="G125" s="15">
        <f>IF(G123="","",VLOOKUP(G123,'選手登録'!$AC$8:$AI$107,4,0))</f>
      </c>
      <c r="H125" s="15">
        <f>IF(H123="","",VLOOKUP(H123,'選手登録'!$AC$8:$AI$107,4,0))</f>
      </c>
      <c r="I125" s="16">
        <f>IF(I123="","",VLOOKUP(I123,'選手登録'!$AC$8:$AI$107,4,0))</f>
      </c>
    </row>
  </sheetData>
  <sheetProtection password="CC16" sheet="1"/>
  <mergeCells count="63">
    <mergeCell ref="B114:B119"/>
    <mergeCell ref="D114:F114"/>
    <mergeCell ref="H114:I114"/>
    <mergeCell ref="H96:I96"/>
    <mergeCell ref="H102:I102"/>
    <mergeCell ref="B12:B17"/>
    <mergeCell ref="B108:B113"/>
    <mergeCell ref="D108:F108"/>
    <mergeCell ref="H108:I108"/>
    <mergeCell ref="H78:I78"/>
    <mergeCell ref="B24:B29"/>
    <mergeCell ref="B42:B47"/>
    <mergeCell ref="H84:I84"/>
    <mergeCell ref="H90:I90"/>
    <mergeCell ref="B3:C3"/>
    <mergeCell ref="B6:B11"/>
    <mergeCell ref="B18:B23"/>
    <mergeCell ref="B30:B35"/>
    <mergeCell ref="H66:I66"/>
    <mergeCell ref="H72:I72"/>
    <mergeCell ref="B36:B41"/>
    <mergeCell ref="B72:B77"/>
    <mergeCell ref="H48:I48"/>
    <mergeCell ref="H54:I54"/>
    <mergeCell ref="H60:I60"/>
    <mergeCell ref="B102:B107"/>
    <mergeCell ref="D84:F84"/>
    <mergeCell ref="D90:F90"/>
    <mergeCell ref="D96:F96"/>
    <mergeCell ref="B2:C2"/>
    <mergeCell ref="B78:B83"/>
    <mergeCell ref="B96:B101"/>
    <mergeCell ref="H30:I30"/>
    <mergeCell ref="H36:I36"/>
    <mergeCell ref="H42:I42"/>
    <mergeCell ref="B90:B95"/>
    <mergeCell ref="B66:B71"/>
    <mergeCell ref="B84:B89"/>
    <mergeCell ref="G2:I4"/>
    <mergeCell ref="D6:F6"/>
    <mergeCell ref="H6:I6"/>
    <mergeCell ref="H12:I12"/>
    <mergeCell ref="H18:I18"/>
    <mergeCell ref="H24:I24"/>
    <mergeCell ref="D18:F18"/>
    <mergeCell ref="D12:F12"/>
    <mergeCell ref="D24:F24"/>
    <mergeCell ref="D30:F30"/>
    <mergeCell ref="D36:F36"/>
    <mergeCell ref="D42:F42"/>
    <mergeCell ref="D66:F66"/>
    <mergeCell ref="D72:F72"/>
    <mergeCell ref="D78:F78"/>
    <mergeCell ref="B120:B125"/>
    <mergeCell ref="D120:F120"/>
    <mergeCell ref="H120:I120"/>
    <mergeCell ref="D102:F102"/>
    <mergeCell ref="B48:B53"/>
    <mergeCell ref="D48:F48"/>
    <mergeCell ref="B54:B59"/>
    <mergeCell ref="D54:F54"/>
    <mergeCell ref="B60:B65"/>
    <mergeCell ref="D60:F60"/>
  </mergeCells>
  <hyperlinks>
    <hyperlink ref="B2:C2" location="申込書!A1" display="表紙に戻る"/>
  </hyperlinks>
  <printOptions/>
  <pageMargins left="0.5905511811023623" right="0.5905511811023623" top="0.3937007874015748" bottom="0.3937007874015748" header="0.5118110236220472" footer="0.31496062992125984"/>
  <pageSetup horizontalDpi="300" verticalDpi="300" orientation="landscape" paperSize="9" scale="75" r:id="rId1"/>
  <headerFooter alignWithMargins="0">
    <oddFooter>&amp;C&amp;F&amp;P</oddFooter>
  </headerFooter>
  <rowBreaks count="2" manualBreakCount="2">
    <brk id="35" min="1" max="10" man="1"/>
    <brk id="89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20"/>
  <sheetViews>
    <sheetView showGridLines="0" zoomScalePageLayoutView="0" workbookViewId="0" topLeftCell="A1">
      <selection activeCell="A1" sqref="A1:IV16384"/>
    </sheetView>
  </sheetViews>
  <sheetFormatPr defaultColWidth="9.00390625" defaultRowHeight="13.5"/>
  <cols>
    <col min="1" max="1" width="13.875" style="81" bestFit="1" customWidth="1"/>
    <col min="2" max="2" width="4.50390625" style="105" bestFit="1" customWidth="1"/>
    <col min="3" max="3" width="12.50390625" style="80" bestFit="1" customWidth="1"/>
    <col min="4" max="4" width="9.50390625" style="61" bestFit="1" customWidth="1"/>
    <col min="5" max="5" width="23.00390625" style="110" customWidth="1"/>
    <col min="6" max="6" width="12.50390625" style="110" customWidth="1"/>
    <col min="7" max="7" width="13.875" style="110" customWidth="1"/>
    <col min="8" max="16384" width="9.00390625" style="61" customWidth="1"/>
  </cols>
  <sheetData>
    <row r="1" spans="1:7" ht="14.25">
      <c r="A1" s="79" t="s">
        <v>1118</v>
      </c>
      <c r="B1" s="82"/>
      <c r="G1" s="111" t="s">
        <v>1119</v>
      </c>
    </row>
    <row r="2" spans="1:7" ht="36">
      <c r="A2" s="69" t="s">
        <v>49</v>
      </c>
      <c r="B2" s="40" t="s">
        <v>50</v>
      </c>
      <c r="C2" s="88" t="s">
        <v>51</v>
      </c>
      <c r="D2" s="40" t="s">
        <v>476</v>
      </c>
      <c r="E2" s="112" t="s">
        <v>5</v>
      </c>
      <c r="F2" s="113" t="s">
        <v>477</v>
      </c>
      <c r="G2" s="114" t="s">
        <v>478</v>
      </c>
    </row>
    <row r="3" spans="1:7" ht="13.5">
      <c r="A3" s="70" t="s">
        <v>424</v>
      </c>
      <c r="B3" s="100">
        <v>1</v>
      </c>
      <c r="C3" s="90">
        <v>101</v>
      </c>
      <c r="D3" s="100">
        <v>630101</v>
      </c>
      <c r="E3" s="115" t="s">
        <v>52</v>
      </c>
      <c r="F3" s="116" t="s">
        <v>479</v>
      </c>
      <c r="G3" s="117" t="s">
        <v>480</v>
      </c>
    </row>
    <row r="4" spans="1:7" ht="13.5">
      <c r="A4" s="67" t="s">
        <v>53</v>
      </c>
      <c r="B4" s="84">
        <v>2</v>
      </c>
      <c r="C4" s="87">
        <v>102</v>
      </c>
      <c r="D4" s="84">
        <v>630102</v>
      </c>
      <c r="E4" s="118" t="s">
        <v>54</v>
      </c>
      <c r="F4" s="119" t="s">
        <v>481</v>
      </c>
      <c r="G4" s="120" t="s">
        <v>482</v>
      </c>
    </row>
    <row r="5" spans="1:7" ht="13.5">
      <c r="A5" s="67" t="s">
        <v>1126</v>
      </c>
      <c r="B5" s="84">
        <v>3</v>
      </c>
      <c r="C5" s="87">
        <v>103</v>
      </c>
      <c r="D5" s="84">
        <v>630103</v>
      </c>
      <c r="E5" s="118" t="s">
        <v>55</v>
      </c>
      <c r="F5" s="119" t="s">
        <v>483</v>
      </c>
      <c r="G5" s="120" t="s">
        <v>484</v>
      </c>
    </row>
    <row r="6" spans="1:7" ht="13.5">
      <c r="A6" s="67"/>
      <c r="B6" s="84">
        <v>4</v>
      </c>
      <c r="C6" s="87">
        <v>104</v>
      </c>
      <c r="D6" s="84">
        <v>630104</v>
      </c>
      <c r="E6" s="118" t="s">
        <v>56</v>
      </c>
      <c r="F6" s="119" t="s">
        <v>485</v>
      </c>
      <c r="G6" s="120" t="s">
        <v>486</v>
      </c>
    </row>
    <row r="7" spans="1:7" ht="13.5">
      <c r="A7" s="67"/>
      <c r="B7" s="84">
        <v>5</v>
      </c>
      <c r="C7" s="87">
        <v>105</v>
      </c>
      <c r="D7" s="84">
        <v>630105</v>
      </c>
      <c r="E7" s="118" t="s">
        <v>57</v>
      </c>
      <c r="F7" s="119" t="s">
        <v>487</v>
      </c>
      <c r="G7" s="120" t="s">
        <v>488</v>
      </c>
    </row>
    <row r="8" spans="1:7" ht="13.5">
      <c r="A8" s="67"/>
      <c r="B8" s="84">
        <v>6</v>
      </c>
      <c r="C8" s="87">
        <v>106</v>
      </c>
      <c r="D8" s="84">
        <v>630106</v>
      </c>
      <c r="E8" s="118" t="s">
        <v>58</v>
      </c>
      <c r="F8" s="119" t="s">
        <v>489</v>
      </c>
      <c r="G8" s="120" t="s">
        <v>490</v>
      </c>
    </row>
    <row r="9" spans="1:7" ht="13.5">
      <c r="A9" s="67"/>
      <c r="B9" s="84">
        <v>7</v>
      </c>
      <c r="C9" s="87">
        <v>107</v>
      </c>
      <c r="D9" s="84">
        <v>630107</v>
      </c>
      <c r="E9" s="118" t="s">
        <v>59</v>
      </c>
      <c r="F9" s="119" t="s">
        <v>491</v>
      </c>
      <c r="G9" s="120" t="s">
        <v>492</v>
      </c>
    </row>
    <row r="10" spans="1:7" ht="13.5">
      <c r="A10" s="67"/>
      <c r="B10" s="84">
        <v>8</v>
      </c>
      <c r="C10" s="87">
        <v>108</v>
      </c>
      <c r="D10" s="84">
        <v>630108</v>
      </c>
      <c r="E10" s="118" t="s">
        <v>60</v>
      </c>
      <c r="F10" s="119" t="s">
        <v>493</v>
      </c>
      <c r="G10" s="120" t="s">
        <v>494</v>
      </c>
    </row>
    <row r="11" spans="1:7" ht="13.5">
      <c r="A11" s="67"/>
      <c r="B11" s="84">
        <v>9</v>
      </c>
      <c r="C11" s="87">
        <v>109</v>
      </c>
      <c r="D11" s="84">
        <v>630109</v>
      </c>
      <c r="E11" s="118" t="s">
        <v>61</v>
      </c>
      <c r="F11" s="119" t="s">
        <v>495</v>
      </c>
      <c r="G11" s="120" t="s">
        <v>496</v>
      </c>
    </row>
    <row r="12" spans="1:7" ht="13.5">
      <c r="A12" s="67"/>
      <c r="B12" s="84">
        <v>10</v>
      </c>
      <c r="C12" s="87">
        <v>110</v>
      </c>
      <c r="D12" s="84">
        <v>630110</v>
      </c>
      <c r="E12" s="118" t="s">
        <v>62</v>
      </c>
      <c r="F12" s="119" t="s">
        <v>497</v>
      </c>
      <c r="G12" s="120" t="s">
        <v>498</v>
      </c>
    </row>
    <row r="13" spans="1:7" ht="13.5">
      <c r="A13" s="67"/>
      <c r="B13" s="84">
        <v>11</v>
      </c>
      <c r="C13" s="87">
        <v>111</v>
      </c>
      <c r="D13" s="84">
        <v>630111</v>
      </c>
      <c r="E13" s="118" t="s">
        <v>63</v>
      </c>
      <c r="F13" s="119" t="s">
        <v>499</v>
      </c>
      <c r="G13" s="120" t="s">
        <v>500</v>
      </c>
    </row>
    <row r="14" spans="1:7" ht="13.5">
      <c r="A14" s="67"/>
      <c r="B14" s="84">
        <v>12</v>
      </c>
      <c r="C14" s="87">
        <v>112</v>
      </c>
      <c r="D14" s="84">
        <v>630112</v>
      </c>
      <c r="E14" s="118" t="s">
        <v>64</v>
      </c>
      <c r="F14" s="119" t="s">
        <v>501</v>
      </c>
      <c r="G14" s="120" t="s">
        <v>502</v>
      </c>
    </row>
    <row r="15" spans="1:7" ht="13.5">
      <c r="A15" s="67"/>
      <c r="B15" s="84">
        <v>13</v>
      </c>
      <c r="C15" s="87">
        <v>113</v>
      </c>
      <c r="D15" s="84">
        <v>630113</v>
      </c>
      <c r="E15" s="118" t="s">
        <v>65</v>
      </c>
      <c r="F15" s="119" t="s">
        <v>503</v>
      </c>
      <c r="G15" s="120" t="s">
        <v>504</v>
      </c>
    </row>
    <row r="16" spans="1:7" ht="13.5">
      <c r="A16" s="67"/>
      <c r="B16" s="84">
        <v>14</v>
      </c>
      <c r="C16" s="87">
        <v>114</v>
      </c>
      <c r="D16" s="84">
        <v>630114</v>
      </c>
      <c r="E16" s="118" t="s">
        <v>66</v>
      </c>
      <c r="F16" s="119" t="s">
        <v>505</v>
      </c>
      <c r="G16" s="120" t="s">
        <v>506</v>
      </c>
    </row>
    <row r="17" spans="1:7" ht="13.5">
      <c r="A17" s="67"/>
      <c r="B17" s="84">
        <v>15</v>
      </c>
      <c r="C17" s="87">
        <v>115</v>
      </c>
      <c r="D17" s="84">
        <v>630115</v>
      </c>
      <c r="E17" s="118" t="s">
        <v>67</v>
      </c>
      <c r="F17" s="119" t="s">
        <v>507</v>
      </c>
      <c r="G17" s="120" t="s">
        <v>508</v>
      </c>
    </row>
    <row r="18" spans="1:7" ht="13.5">
      <c r="A18" s="67"/>
      <c r="B18" s="84">
        <v>16</v>
      </c>
      <c r="C18" s="87">
        <v>116</v>
      </c>
      <c r="D18" s="84">
        <v>630116</v>
      </c>
      <c r="E18" s="118" t="s">
        <v>68</v>
      </c>
      <c r="F18" s="119" t="s">
        <v>509</v>
      </c>
      <c r="G18" s="120" t="s">
        <v>510</v>
      </c>
    </row>
    <row r="19" spans="1:7" ht="13.5">
      <c r="A19" s="67"/>
      <c r="B19" s="84">
        <v>17</v>
      </c>
      <c r="C19" s="87">
        <v>117</v>
      </c>
      <c r="D19" s="84">
        <v>630117</v>
      </c>
      <c r="E19" s="118" t="s">
        <v>69</v>
      </c>
      <c r="F19" s="119" t="s">
        <v>511</v>
      </c>
      <c r="G19" s="120" t="s">
        <v>512</v>
      </c>
    </row>
    <row r="20" spans="1:7" ht="13.5">
      <c r="A20" s="67"/>
      <c r="B20" s="84">
        <v>18</v>
      </c>
      <c r="C20" s="87">
        <v>118</v>
      </c>
      <c r="D20" s="84">
        <v>630118</v>
      </c>
      <c r="E20" s="118" t="s">
        <v>70</v>
      </c>
      <c r="F20" s="119" t="s">
        <v>513</v>
      </c>
      <c r="G20" s="120" t="s">
        <v>514</v>
      </c>
    </row>
    <row r="21" spans="1:7" ht="13.5">
      <c r="A21" s="67"/>
      <c r="B21" s="84">
        <v>19</v>
      </c>
      <c r="C21" s="87">
        <v>119</v>
      </c>
      <c r="D21" s="84">
        <v>630119</v>
      </c>
      <c r="E21" s="118" t="s">
        <v>71</v>
      </c>
      <c r="F21" s="119" t="s">
        <v>515</v>
      </c>
      <c r="G21" s="120" t="s">
        <v>516</v>
      </c>
    </row>
    <row r="22" spans="1:7" ht="13.5">
      <c r="A22" s="67"/>
      <c r="B22" s="84">
        <v>20</v>
      </c>
      <c r="C22" s="87">
        <v>120</v>
      </c>
      <c r="D22" s="84">
        <v>630120</v>
      </c>
      <c r="E22" s="118" t="s">
        <v>72</v>
      </c>
      <c r="F22" s="119" t="s">
        <v>517</v>
      </c>
      <c r="G22" s="120" t="s">
        <v>518</v>
      </c>
    </row>
    <row r="23" spans="1:7" ht="13.5">
      <c r="A23" s="67"/>
      <c r="B23" s="84">
        <v>21</v>
      </c>
      <c r="C23" s="87">
        <v>121</v>
      </c>
      <c r="D23" s="84">
        <v>630121</v>
      </c>
      <c r="E23" s="118" t="s">
        <v>73</v>
      </c>
      <c r="F23" s="119" t="s">
        <v>519</v>
      </c>
      <c r="G23" s="120" t="s">
        <v>520</v>
      </c>
    </row>
    <row r="24" spans="1:7" ht="13.5">
      <c r="A24" s="67"/>
      <c r="B24" s="84">
        <v>22</v>
      </c>
      <c r="C24" s="87">
        <v>122</v>
      </c>
      <c r="D24" s="84">
        <v>630122</v>
      </c>
      <c r="E24" s="118" t="s">
        <v>74</v>
      </c>
      <c r="F24" s="119" t="s">
        <v>521</v>
      </c>
      <c r="G24" s="120" t="s">
        <v>522</v>
      </c>
    </row>
    <row r="25" spans="1:7" ht="13.5">
      <c r="A25" s="67"/>
      <c r="B25" s="84">
        <v>23</v>
      </c>
      <c r="C25" s="87">
        <v>123</v>
      </c>
      <c r="D25" s="84">
        <v>630123</v>
      </c>
      <c r="E25" s="118" t="s">
        <v>75</v>
      </c>
      <c r="F25" s="119" t="s">
        <v>523</v>
      </c>
      <c r="G25" s="120" t="s">
        <v>524</v>
      </c>
    </row>
    <row r="26" spans="1:7" ht="13.5">
      <c r="A26" s="67"/>
      <c r="B26" s="84">
        <v>24</v>
      </c>
      <c r="C26" s="87">
        <v>124</v>
      </c>
      <c r="D26" s="84">
        <v>630124</v>
      </c>
      <c r="E26" s="118" t="s">
        <v>76</v>
      </c>
      <c r="F26" s="119" t="s">
        <v>525</v>
      </c>
      <c r="G26" s="120" t="s">
        <v>526</v>
      </c>
    </row>
    <row r="27" spans="1:7" ht="13.5">
      <c r="A27" s="67"/>
      <c r="B27" s="84">
        <v>25</v>
      </c>
      <c r="C27" s="87">
        <v>125</v>
      </c>
      <c r="D27" s="84">
        <v>630125</v>
      </c>
      <c r="E27" s="118" t="s">
        <v>77</v>
      </c>
      <c r="F27" s="119" t="s">
        <v>527</v>
      </c>
      <c r="G27" s="120" t="s">
        <v>528</v>
      </c>
    </row>
    <row r="28" spans="1:7" ht="13.5">
      <c r="A28" s="67"/>
      <c r="B28" s="84">
        <v>26</v>
      </c>
      <c r="C28" s="87">
        <v>126</v>
      </c>
      <c r="D28" s="84">
        <v>630126</v>
      </c>
      <c r="E28" s="118" t="s">
        <v>78</v>
      </c>
      <c r="F28" s="119" t="s">
        <v>529</v>
      </c>
      <c r="G28" s="120" t="s">
        <v>530</v>
      </c>
    </row>
    <row r="29" spans="1:7" ht="13.5">
      <c r="A29" s="67"/>
      <c r="B29" s="84">
        <v>27</v>
      </c>
      <c r="C29" s="87">
        <v>127</v>
      </c>
      <c r="D29" s="84">
        <v>630127</v>
      </c>
      <c r="E29" s="118" t="s">
        <v>79</v>
      </c>
      <c r="F29" s="119" t="s">
        <v>531</v>
      </c>
      <c r="G29" s="120" t="s">
        <v>532</v>
      </c>
    </row>
    <row r="30" spans="1:7" ht="13.5">
      <c r="A30" s="67"/>
      <c r="B30" s="84">
        <v>28</v>
      </c>
      <c r="C30" s="87">
        <v>128</v>
      </c>
      <c r="D30" s="84">
        <v>630128</v>
      </c>
      <c r="E30" s="118" t="s">
        <v>80</v>
      </c>
      <c r="F30" s="119" t="s">
        <v>533</v>
      </c>
      <c r="G30" s="120" t="s">
        <v>534</v>
      </c>
    </row>
    <row r="31" spans="1:7" ht="13.5">
      <c r="A31" s="67"/>
      <c r="B31" s="84">
        <v>29</v>
      </c>
      <c r="C31" s="87">
        <v>129</v>
      </c>
      <c r="D31" s="84">
        <v>630129</v>
      </c>
      <c r="E31" s="118" t="s">
        <v>81</v>
      </c>
      <c r="F31" s="119" t="s">
        <v>535</v>
      </c>
      <c r="G31" s="120" t="s">
        <v>536</v>
      </c>
    </row>
    <row r="32" spans="1:7" ht="13.5">
      <c r="A32" s="67"/>
      <c r="B32" s="84">
        <v>30</v>
      </c>
      <c r="C32" s="87">
        <v>130</v>
      </c>
      <c r="D32" s="84">
        <v>630130</v>
      </c>
      <c r="E32" s="118" t="s">
        <v>82</v>
      </c>
      <c r="F32" s="119" t="s">
        <v>537</v>
      </c>
      <c r="G32" s="120" t="s">
        <v>538</v>
      </c>
    </row>
    <row r="33" spans="1:7" ht="13.5">
      <c r="A33" s="67"/>
      <c r="B33" s="84">
        <v>31</v>
      </c>
      <c r="C33" s="87">
        <v>131</v>
      </c>
      <c r="D33" s="84">
        <v>630131</v>
      </c>
      <c r="E33" s="118" t="s">
        <v>83</v>
      </c>
      <c r="F33" s="119" t="s">
        <v>539</v>
      </c>
      <c r="G33" s="120" t="s">
        <v>540</v>
      </c>
    </row>
    <row r="34" spans="1:7" ht="13.5">
      <c r="A34" s="67"/>
      <c r="B34" s="84">
        <v>32</v>
      </c>
      <c r="C34" s="87">
        <v>132</v>
      </c>
      <c r="D34" s="84">
        <v>630132</v>
      </c>
      <c r="E34" s="118" t="s">
        <v>84</v>
      </c>
      <c r="F34" s="119" t="s">
        <v>541</v>
      </c>
      <c r="G34" s="120" t="s">
        <v>542</v>
      </c>
    </row>
    <row r="35" spans="1:7" ht="13.5">
      <c r="A35" s="67"/>
      <c r="B35" s="84">
        <v>33</v>
      </c>
      <c r="C35" s="87">
        <v>133</v>
      </c>
      <c r="D35" s="84">
        <v>630133</v>
      </c>
      <c r="E35" s="118" t="s">
        <v>85</v>
      </c>
      <c r="F35" s="119" t="s">
        <v>543</v>
      </c>
      <c r="G35" s="120" t="s">
        <v>544</v>
      </c>
    </row>
    <row r="36" spans="1:7" ht="13.5">
      <c r="A36" s="67"/>
      <c r="B36" s="84">
        <v>34</v>
      </c>
      <c r="C36" s="87">
        <v>134</v>
      </c>
      <c r="D36" s="84">
        <v>630134</v>
      </c>
      <c r="E36" s="118" t="s">
        <v>86</v>
      </c>
      <c r="F36" s="119" t="s">
        <v>545</v>
      </c>
      <c r="G36" s="120" t="s">
        <v>546</v>
      </c>
    </row>
    <row r="37" spans="1:7" ht="13.5">
      <c r="A37" s="67"/>
      <c r="B37" s="84">
        <v>35</v>
      </c>
      <c r="C37" s="87">
        <v>135</v>
      </c>
      <c r="D37" s="84">
        <v>630135</v>
      </c>
      <c r="E37" s="118" t="s">
        <v>87</v>
      </c>
      <c r="F37" s="119" t="s">
        <v>547</v>
      </c>
      <c r="G37" s="120" t="s">
        <v>548</v>
      </c>
    </row>
    <row r="38" spans="1:7" ht="13.5">
      <c r="A38" s="67"/>
      <c r="B38" s="84">
        <v>36</v>
      </c>
      <c r="C38" s="87">
        <v>136</v>
      </c>
      <c r="D38" s="84">
        <v>630136</v>
      </c>
      <c r="E38" s="118" t="s">
        <v>88</v>
      </c>
      <c r="F38" s="119" t="s">
        <v>549</v>
      </c>
      <c r="G38" s="120" t="s">
        <v>550</v>
      </c>
    </row>
    <row r="39" spans="1:7" ht="13.5">
      <c r="A39" s="67"/>
      <c r="B39" s="84">
        <v>37</v>
      </c>
      <c r="C39" s="87">
        <v>137</v>
      </c>
      <c r="D39" s="84">
        <v>630137</v>
      </c>
      <c r="E39" s="118" t="s">
        <v>89</v>
      </c>
      <c r="F39" s="119" t="s">
        <v>551</v>
      </c>
      <c r="G39" s="120" t="s">
        <v>552</v>
      </c>
    </row>
    <row r="40" spans="1:7" ht="13.5">
      <c r="A40" s="67"/>
      <c r="B40" s="84">
        <v>38</v>
      </c>
      <c r="C40" s="87">
        <v>138</v>
      </c>
      <c r="D40" s="84">
        <v>630138</v>
      </c>
      <c r="E40" s="118" t="s">
        <v>90</v>
      </c>
      <c r="F40" s="119" t="s">
        <v>553</v>
      </c>
      <c r="G40" s="120" t="s">
        <v>554</v>
      </c>
    </row>
    <row r="41" spans="1:7" ht="13.5">
      <c r="A41" s="67"/>
      <c r="B41" s="84">
        <v>39</v>
      </c>
      <c r="C41" s="87">
        <v>139</v>
      </c>
      <c r="D41" s="84">
        <v>630139</v>
      </c>
      <c r="E41" s="118" t="s">
        <v>91</v>
      </c>
      <c r="F41" s="119" t="s">
        <v>555</v>
      </c>
      <c r="G41" s="120" t="s">
        <v>556</v>
      </c>
    </row>
    <row r="42" spans="1:7" ht="13.5">
      <c r="A42" s="67"/>
      <c r="B42" s="84">
        <v>40</v>
      </c>
      <c r="C42" s="87">
        <v>140</v>
      </c>
      <c r="D42" s="84">
        <v>630140</v>
      </c>
      <c r="E42" s="118" t="s">
        <v>92</v>
      </c>
      <c r="F42" s="119" t="s">
        <v>557</v>
      </c>
      <c r="G42" s="120" t="s">
        <v>558</v>
      </c>
    </row>
    <row r="43" spans="1:7" ht="13.5">
      <c r="A43" s="67"/>
      <c r="B43" s="84">
        <v>41</v>
      </c>
      <c r="C43" s="87">
        <v>141</v>
      </c>
      <c r="D43" s="84">
        <v>630141</v>
      </c>
      <c r="E43" s="118" t="s">
        <v>93</v>
      </c>
      <c r="F43" s="119" t="s">
        <v>559</v>
      </c>
      <c r="G43" s="120" t="s">
        <v>560</v>
      </c>
    </row>
    <row r="44" spans="1:7" ht="13.5">
      <c r="A44" s="67"/>
      <c r="B44" s="84">
        <v>42</v>
      </c>
      <c r="C44" s="87">
        <v>142</v>
      </c>
      <c r="D44" s="84">
        <v>630142</v>
      </c>
      <c r="E44" s="118" t="s">
        <v>94</v>
      </c>
      <c r="F44" s="119" t="s">
        <v>561</v>
      </c>
      <c r="G44" s="120" t="s">
        <v>562</v>
      </c>
    </row>
    <row r="45" spans="1:7" ht="13.5">
      <c r="A45" s="67"/>
      <c r="B45" s="84">
        <v>43</v>
      </c>
      <c r="C45" s="87">
        <v>143</v>
      </c>
      <c r="D45" s="84">
        <v>630143</v>
      </c>
      <c r="E45" s="118" t="s">
        <v>95</v>
      </c>
      <c r="F45" s="119" t="s">
        <v>563</v>
      </c>
      <c r="G45" s="120" t="s">
        <v>564</v>
      </c>
    </row>
    <row r="46" spans="1:7" ht="13.5">
      <c r="A46" s="67"/>
      <c r="B46" s="84">
        <v>44</v>
      </c>
      <c r="C46" s="87">
        <v>144</v>
      </c>
      <c r="D46" s="84">
        <v>630144</v>
      </c>
      <c r="E46" s="118" t="s">
        <v>96</v>
      </c>
      <c r="F46" s="119" t="s">
        <v>565</v>
      </c>
      <c r="G46" s="120" t="s">
        <v>566</v>
      </c>
    </row>
    <row r="47" spans="1:7" ht="13.5">
      <c r="A47" s="67"/>
      <c r="B47" s="84">
        <v>45</v>
      </c>
      <c r="C47" s="87">
        <v>145</v>
      </c>
      <c r="D47" s="84">
        <v>630145</v>
      </c>
      <c r="E47" s="118" t="s">
        <v>416</v>
      </c>
      <c r="F47" s="119" t="s">
        <v>567</v>
      </c>
      <c r="G47" s="120" t="s">
        <v>568</v>
      </c>
    </row>
    <row r="48" spans="1:7" ht="13.5">
      <c r="A48" s="67"/>
      <c r="B48" s="84">
        <v>46</v>
      </c>
      <c r="C48" s="87">
        <v>146</v>
      </c>
      <c r="D48" s="84">
        <v>630146</v>
      </c>
      <c r="E48" s="118" t="s">
        <v>417</v>
      </c>
      <c r="F48" s="119" t="s">
        <v>569</v>
      </c>
      <c r="G48" s="120" t="s">
        <v>570</v>
      </c>
    </row>
    <row r="49" spans="1:7" ht="13.5">
      <c r="A49" s="67"/>
      <c r="B49" s="84">
        <v>47</v>
      </c>
      <c r="C49" s="87">
        <v>147</v>
      </c>
      <c r="D49" s="84">
        <v>630147</v>
      </c>
      <c r="E49" s="118" t="s">
        <v>97</v>
      </c>
      <c r="F49" s="119" t="s">
        <v>571</v>
      </c>
      <c r="G49" s="120" t="s">
        <v>572</v>
      </c>
    </row>
    <row r="50" spans="1:7" ht="13.5">
      <c r="A50" s="67"/>
      <c r="B50" s="84">
        <v>48</v>
      </c>
      <c r="C50" s="87">
        <v>148</v>
      </c>
      <c r="D50" s="84">
        <v>630147</v>
      </c>
      <c r="E50" s="118" t="s">
        <v>1120</v>
      </c>
      <c r="F50" s="119" t="s">
        <v>1121</v>
      </c>
      <c r="G50" s="120" t="s">
        <v>1122</v>
      </c>
    </row>
    <row r="51" spans="1:7" ht="13.5">
      <c r="A51" s="67"/>
      <c r="B51" s="83">
        <v>49</v>
      </c>
      <c r="C51" s="103">
        <v>149</v>
      </c>
      <c r="D51" s="83">
        <v>630149</v>
      </c>
      <c r="E51" s="121" t="s">
        <v>1123</v>
      </c>
      <c r="F51" s="122" t="s">
        <v>1125</v>
      </c>
      <c r="G51" s="123" t="s">
        <v>1124</v>
      </c>
    </row>
    <row r="52" spans="1:7" ht="36">
      <c r="A52" s="69" t="s">
        <v>49</v>
      </c>
      <c r="B52" s="40" t="s">
        <v>50</v>
      </c>
      <c r="C52" s="88" t="s">
        <v>51</v>
      </c>
      <c r="D52" s="40" t="s">
        <v>573</v>
      </c>
      <c r="E52" s="112" t="s">
        <v>5</v>
      </c>
      <c r="F52" s="113" t="s">
        <v>477</v>
      </c>
      <c r="G52" s="114" t="s">
        <v>478</v>
      </c>
    </row>
    <row r="53" spans="1:7" ht="13.5">
      <c r="A53" s="70" t="s">
        <v>425</v>
      </c>
      <c r="B53" s="100">
        <v>1</v>
      </c>
      <c r="C53" s="90">
        <v>201</v>
      </c>
      <c r="D53" s="100">
        <v>660201</v>
      </c>
      <c r="E53" s="115" t="s">
        <v>98</v>
      </c>
      <c r="F53" s="116" t="s">
        <v>574</v>
      </c>
      <c r="G53" s="117" t="s">
        <v>575</v>
      </c>
    </row>
    <row r="54" spans="1:7" ht="13.5">
      <c r="A54" s="67" t="s">
        <v>99</v>
      </c>
      <c r="B54" s="84">
        <v>2</v>
      </c>
      <c r="C54" s="87">
        <v>202</v>
      </c>
      <c r="D54" s="84">
        <v>660202</v>
      </c>
      <c r="E54" s="118" t="s">
        <v>100</v>
      </c>
      <c r="F54" s="119" t="s">
        <v>576</v>
      </c>
      <c r="G54" s="120" t="s">
        <v>577</v>
      </c>
    </row>
    <row r="55" spans="1:7" ht="13.5">
      <c r="A55" s="67" t="s">
        <v>578</v>
      </c>
      <c r="B55" s="84">
        <v>3</v>
      </c>
      <c r="C55" s="87">
        <v>203</v>
      </c>
      <c r="D55" s="84">
        <v>660203</v>
      </c>
      <c r="E55" s="118" t="s">
        <v>101</v>
      </c>
      <c r="F55" s="119" t="s">
        <v>579</v>
      </c>
      <c r="G55" s="120" t="s">
        <v>580</v>
      </c>
    </row>
    <row r="56" spans="1:7" ht="13.5">
      <c r="A56" s="67"/>
      <c r="B56" s="84">
        <v>4</v>
      </c>
      <c r="C56" s="87">
        <v>204</v>
      </c>
      <c r="D56" s="84">
        <v>660204</v>
      </c>
      <c r="E56" s="118" t="s">
        <v>102</v>
      </c>
      <c r="F56" s="119" t="s">
        <v>581</v>
      </c>
      <c r="G56" s="120" t="s">
        <v>582</v>
      </c>
    </row>
    <row r="57" spans="1:7" ht="13.5">
      <c r="A57" s="67"/>
      <c r="B57" s="84">
        <v>5</v>
      </c>
      <c r="C57" s="87">
        <v>205</v>
      </c>
      <c r="D57" s="84">
        <v>660205</v>
      </c>
      <c r="E57" s="118" t="s">
        <v>103</v>
      </c>
      <c r="F57" s="119" t="s">
        <v>583</v>
      </c>
      <c r="G57" s="120" t="s">
        <v>584</v>
      </c>
    </row>
    <row r="58" spans="1:7" ht="13.5">
      <c r="A58" s="67"/>
      <c r="B58" s="84">
        <v>6</v>
      </c>
      <c r="C58" s="87">
        <v>206</v>
      </c>
      <c r="D58" s="84">
        <v>660206</v>
      </c>
      <c r="E58" s="118" t="s">
        <v>104</v>
      </c>
      <c r="F58" s="119" t="s">
        <v>585</v>
      </c>
      <c r="G58" s="120" t="s">
        <v>586</v>
      </c>
    </row>
    <row r="59" spans="1:7" ht="13.5">
      <c r="A59" s="67"/>
      <c r="B59" s="84">
        <v>7</v>
      </c>
      <c r="C59" s="87">
        <v>207</v>
      </c>
      <c r="D59" s="84">
        <v>660207</v>
      </c>
      <c r="E59" s="118" t="s">
        <v>105</v>
      </c>
      <c r="F59" s="119" t="s">
        <v>587</v>
      </c>
      <c r="G59" s="120" t="s">
        <v>588</v>
      </c>
    </row>
    <row r="60" spans="1:7" ht="13.5">
      <c r="A60" s="67"/>
      <c r="B60" s="84">
        <v>8</v>
      </c>
      <c r="C60" s="87">
        <v>208</v>
      </c>
      <c r="D60" s="84">
        <v>660208</v>
      </c>
      <c r="E60" s="118" t="s">
        <v>106</v>
      </c>
      <c r="F60" s="119" t="s">
        <v>589</v>
      </c>
      <c r="G60" s="120" t="s">
        <v>590</v>
      </c>
    </row>
    <row r="61" spans="1:7" ht="13.5">
      <c r="A61" s="67"/>
      <c r="B61" s="84">
        <v>9</v>
      </c>
      <c r="C61" s="87">
        <v>209</v>
      </c>
      <c r="D61" s="84">
        <v>660209</v>
      </c>
      <c r="E61" s="118" t="s">
        <v>107</v>
      </c>
      <c r="F61" s="119" t="s">
        <v>591</v>
      </c>
      <c r="G61" s="120" t="s">
        <v>592</v>
      </c>
    </row>
    <row r="62" spans="1:7" ht="13.5">
      <c r="A62" s="67"/>
      <c r="B62" s="84">
        <v>10</v>
      </c>
      <c r="C62" s="87">
        <v>210</v>
      </c>
      <c r="D62" s="84">
        <v>660210</v>
      </c>
      <c r="E62" s="118" t="s">
        <v>108</v>
      </c>
      <c r="F62" s="119" t="s">
        <v>593</v>
      </c>
      <c r="G62" s="120" t="s">
        <v>594</v>
      </c>
    </row>
    <row r="63" spans="1:7" ht="13.5">
      <c r="A63" s="67"/>
      <c r="B63" s="84">
        <v>11</v>
      </c>
      <c r="C63" s="87">
        <v>211</v>
      </c>
      <c r="D63" s="84">
        <v>660211</v>
      </c>
      <c r="E63" s="118" t="s">
        <v>109</v>
      </c>
      <c r="F63" s="119" t="s">
        <v>595</v>
      </c>
      <c r="G63" s="120" t="s">
        <v>596</v>
      </c>
    </row>
    <row r="64" spans="1:7" ht="13.5">
      <c r="A64" s="67"/>
      <c r="B64" s="84">
        <v>12</v>
      </c>
      <c r="C64" s="87">
        <v>212</v>
      </c>
      <c r="D64" s="84">
        <v>660212</v>
      </c>
      <c r="E64" s="118" t="s">
        <v>110</v>
      </c>
      <c r="F64" s="119" t="s">
        <v>597</v>
      </c>
      <c r="G64" s="120" t="s">
        <v>598</v>
      </c>
    </row>
    <row r="65" spans="1:7" ht="13.5">
      <c r="A65" s="67"/>
      <c r="B65" s="84">
        <v>13</v>
      </c>
      <c r="C65" s="87">
        <v>213</v>
      </c>
      <c r="D65" s="84">
        <v>660213</v>
      </c>
      <c r="E65" s="118" t="s">
        <v>111</v>
      </c>
      <c r="F65" s="119" t="s">
        <v>599</v>
      </c>
      <c r="G65" s="120" t="s">
        <v>600</v>
      </c>
    </row>
    <row r="66" spans="1:7" ht="13.5">
      <c r="A66" s="67"/>
      <c r="B66" s="84">
        <v>14</v>
      </c>
      <c r="C66" s="87">
        <v>214</v>
      </c>
      <c r="D66" s="84">
        <v>660214</v>
      </c>
      <c r="E66" s="118" t="s">
        <v>112</v>
      </c>
      <c r="F66" s="119" t="s">
        <v>601</v>
      </c>
      <c r="G66" s="120" t="s">
        <v>602</v>
      </c>
    </row>
    <row r="67" spans="1:7" ht="13.5">
      <c r="A67" s="67"/>
      <c r="B67" s="84">
        <v>15</v>
      </c>
      <c r="C67" s="87">
        <v>215</v>
      </c>
      <c r="D67" s="84">
        <v>660215</v>
      </c>
      <c r="E67" s="118" t="s">
        <v>113</v>
      </c>
      <c r="F67" s="119" t="s">
        <v>603</v>
      </c>
      <c r="G67" s="120" t="s">
        <v>604</v>
      </c>
    </row>
    <row r="68" spans="1:7" ht="13.5">
      <c r="A68" s="67"/>
      <c r="B68" s="84">
        <v>16</v>
      </c>
      <c r="C68" s="87">
        <v>216</v>
      </c>
      <c r="D68" s="84">
        <v>660216</v>
      </c>
      <c r="E68" s="118" t="s">
        <v>114</v>
      </c>
      <c r="F68" s="119" t="s">
        <v>605</v>
      </c>
      <c r="G68" s="120" t="s">
        <v>606</v>
      </c>
    </row>
    <row r="69" spans="1:7" ht="13.5">
      <c r="A69" s="67"/>
      <c r="B69" s="84">
        <v>17</v>
      </c>
      <c r="C69" s="87">
        <v>217</v>
      </c>
      <c r="D69" s="84">
        <v>660217</v>
      </c>
      <c r="E69" s="118" t="s">
        <v>115</v>
      </c>
      <c r="F69" s="119" t="s">
        <v>607</v>
      </c>
      <c r="G69" s="120" t="s">
        <v>608</v>
      </c>
    </row>
    <row r="70" spans="1:7" ht="13.5">
      <c r="A70" s="67"/>
      <c r="B70" s="84">
        <v>18</v>
      </c>
      <c r="C70" s="87">
        <v>218</v>
      </c>
      <c r="D70" s="84">
        <v>660218</v>
      </c>
      <c r="E70" s="118" t="s">
        <v>116</v>
      </c>
      <c r="F70" s="119" t="s">
        <v>609</v>
      </c>
      <c r="G70" s="120" t="s">
        <v>610</v>
      </c>
    </row>
    <row r="71" spans="1:7" ht="13.5">
      <c r="A71" s="67"/>
      <c r="B71" s="84">
        <v>19</v>
      </c>
      <c r="C71" s="87">
        <v>219</v>
      </c>
      <c r="D71" s="84">
        <v>660219</v>
      </c>
      <c r="E71" s="118" t="s">
        <v>117</v>
      </c>
      <c r="F71" s="119" t="s">
        <v>611</v>
      </c>
      <c r="G71" s="120" t="s">
        <v>612</v>
      </c>
    </row>
    <row r="72" spans="1:7" ht="13.5">
      <c r="A72" s="67"/>
      <c r="B72" s="84">
        <v>20</v>
      </c>
      <c r="C72" s="87">
        <v>220</v>
      </c>
      <c r="D72" s="84">
        <v>660220</v>
      </c>
      <c r="E72" s="118" t="s">
        <v>118</v>
      </c>
      <c r="F72" s="119" t="s">
        <v>613</v>
      </c>
      <c r="G72" s="120" t="s">
        <v>614</v>
      </c>
    </row>
    <row r="73" spans="1:7" ht="13.5">
      <c r="A73" s="67"/>
      <c r="B73" s="84">
        <v>21</v>
      </c>
      <c r="C73" s="87">
        <v>221</v>
      </c>
      <c r="D73" s="84">
        <v>660221</v>
      </c>
      <c r="E73" s="118" t="s">
        <v>119</v>
      </c>
      <c r="F73" s="119" t="s">
        <v>615</v>
      </c>
      <c r="G73" s="120" t="s">
        <v>616</v>
      </c>
    </row>
    <row r="74" spans="1:7" ht="13.5">
      <c r="A74" s="67"/>
      <c r="B74" s="84">
        <v>22</v>
      </c>
      <c r="C74" s="87">
        <v>222</v>
      </c>
      <c r="D74" s="84">
        <v>660222</v>
      </c>
      <c r="E74" s="118" t="s">
        <v>120</v>
      </c>
      <c r="F74" s="119" t="s">
        <v>617</v>
      </c>
      <c r="G74" s="120" t="s">
        <v>618</v>
      </c>
    </row>
    <row r="75" spans="1:7" ht="13.5">
      <c r="A75" s="67"/>
      <c r="B75" s="101">
        <v>23</v>
      </c>
      <c r="C75" s="102">
        <v>223</v>
      </c>
      <c r="D75" s="101">
        <v>660223</v>
      </c>
      <c r="E75" s="124" t="s">
        <v>121</v>
      </c>
      <c r="F75" s="125" t="s">
        <v>619</v>
      </c>
      <c r="G75" s="126" t="s">
        <v>620</v>
      </c>
    </row>
    <row r="76" spans="1:7" ht="13.5">
      <c r="A76" s="66" t="s">
        <v>621</v>
      </c>
      <c r="B76" s="99">
        <v>1</v>
      </c>
      <c r="C76" s="86">
        <v>301</v>
      </c>
      <c r="D76" s="99">
        <v>590301</v>
      </c>
      <c r="E76" s="127" t="s">
        <v>122</v>
      </c>
      <c r="F76" s="128" t="s">
        <v>622</v>
      </c>
      <c r="G76" s="129" t="s">
        <v>623</v>
      </c>
    </row>
    <row r="77" spans="1:7" ht="13.5">
      <c r="A77" s="67" t="s">
        <v>123</v>
      </c>
      <c r="B77" s="84">
        <v>2</v>
      </c>
      <c r="C77" s="87">
        <v>302</v>
      </c>
      <c r="D77" s="84">
        <v>590302</v>
      </c>
      <c r="E77" s="118" t="s">
        <v>124</v>
      </c>
      <c r="F77" s="119" t="s">
        <v>624</v>
      </c>
      <c r="G77" s="120" t="s">
        <v>625</v>
      </c>
    </row>
    <row r="78" spans="1:7" ht="13.5">
      <c r="A78" s="67" t="s">
        <v>125</v>
      </c>
      <c r="B78" s="84">
        <v>3</v>
      </c>
      <c r="C78" s="87">
        <v>303</v>
      </c>
      <c r="D78" s="84">
        <v>590303</v>
      </c>
      <c r="E78" s="118" t="s">
        <v>126</v>
      </c>
      <c r="F78" s="119" t="s">
        <v>626</v>
      </c>
      <c r="G78" s="120" t="s">
        <v>627</v>
      </c>
    </row>
    <row r="79" spans="1:7" ht="13.5">
      <c r="A79" s="67"/>
      <c r="B79" s="84">
        <v>4</v>
      </c>
      <c r="C79" s="87">
        <v>304</v>
      </c>
      <c r="D79" s="84">
        <v>590304</v>
      </c>
      <c r="E79" s="118" t="s">
        <v>127</v>
      </c>
      <c r="F79" s="119" t="s">
        <v>628</v>
      </c>
      <c r="G79" s="120" t="s">
        <v>629</v>
      </c>
    </row>
    <row r="80" spans="1:7" ht="13.5">
      <c r="A80" s="68"/>
      <c r="B80" s="85">
        <v>5</v>
      </c>
      <c r="C80" s="89">
        <v>305</v>
      </c>
      <c r="D80" s="85">
        <v>590305</v>
      </c>
      <c r="E80" s="130" t="s">
        <v>128</v>
      </c>
      <c r="F80" s="131" t="s">
        <v>630</v>
      </c>
      <c r="G80" s="132" t="s">
        <v>631</v>
      </c>
    </row>
    <row r="81" spans="1:7" ht="13.5">
      <c r="A81" s="70" t="s">
        <v>426</v>
      </c>
      <c r="B81" s="100">
        <v>1</v>
      </c>
      <c r="C81" s="90">
        <v>401</v>
      </c>
      <c r="D81" s="100">
        <v>530401</v>
      </c>
      <c r="E81" s="115" t="s">
        <v>129</v>
      </c>
      <c r="F81" s="116" t="s">
        <v>632</v>
      </c>
      <c r="G81" s="117" t="s">
        <v>633</v>
      </c>
    </row>
    <row r="82" spans="1:7" ht="13.5">
      <c r="A82" s="67" t="s">
        <v>130</v>
      </c>
      <c r="B82" s="84">
        <v>2</v>
      </c>
      <c r="C82" s="87">
        <v>402</v>
      </c>
      <c r="D82" s="84">
        <v>530402</v>
      </c>
      <c r="E82" s="118" t="s">
        <v>131</v>
      </c>
      <c r="F82" s="119" t="s">
        <v>634</v>
      </c>
      <c r="G82" s="120" t="s">
        <v>635</v>
      </c>
    </row>
    <row r="83" spans="1:7" ht="13.5">
      <c r="A83" s="67" t="s">
        <v>132</v>
      </c>
      <c r="B83" s="84">
        <v>3</v>
      </c>
      <c r="C83" s="87">
        <v>403</v>
      </c>
      <c r="D83" s="84">
        <v>530403</v>
      </c>
      <c r="E83" s="118" t="s">
        <v>636</v>
      </c>
      <c r="F83" s="119" t="s">
        <v>637</v>
      </c>
      <c r="G83" s="120" t="s">
        <v>638</v>
      </c>
    </row>
    <row r="84" spans="1:7" ht="13.5">
      <c r="A84" s="67"/>
      <c r="B84" s="101">
        <v>4</v>
      </c>
      <c r="C84" s="102">
        <v>404</v>
      </c>
      <c r="D84" s="101">
        <v>530404</v>
      </c>
      <c r="E84" s="124" t="s">
        <v>639</v>
      </c>
      <c r="F84" s="125" t="s">
        <v>640</v>
      </c>
      <c r="G84" s="126" t="s">
        <v>641</v>
      </c>
    </row>
    <row r="85" spans="1:7" ht="13.5">
      <c r="A85" s="66" t="s">
        <v>427</v>
      </c>
      <c r="B85" s="99">
        <v>1</v>
      </c>
      <c r="C85" s="86">
        <v>501</v>
      </c>
      <c r="D85" s="99">
        <v>700501</v>
      </c>
      <c r="E85" s="127" t="s">
        <v>133</v>
      </c>
      <c r="F85" s="128" t="s">
        <v>642</v>
      </c>
      <c r="G85" s="129" t="s">
        <v>643</v>
      </c>
    </row>
    <row r="86" spans="1:7" ht="13.5">
      <c r="A86" s="67" t="s">
        <v>134</v>
      </c>
      <c r="B86" s="84">
        <v>2</v>
      </c>
      <c r="C86" s="87">
        <v>502</v>
      </c>
      <c r="D86" s="84">
        <v>700502</v>
      </c>
      <c r="E86" s="118" t="s">
        <v>135</v>
      </c>
      <c r="F86" s="119" t="s">
        <v>644</v>
      </c>
      <c r="G86" s="120" t="s">
        <v>645</v>
      </c>
    </row>
    <row r="87" spans="1:7" ht="13.5">
      <c r="A87" s="67" t="s">
        <v>333</v>
      </c>
      <c r="B87" s="84">
        <v>3</v>
      </c>
      <c r="C87" s="87">
        <v>503</v>
      </c>
      <c r="D87" s="84">
        <v>700503</v>
      </c>
      <c r="E87" s="118" t="s">
        <v>137</v>
      </c>
      <c r="F87" s="119" t="s">
        <v>646</v>
      </c>
      <c r="G87" s="120" t="s">
        <v>647</v>
      </c>
    </row>
    <row r="88" spans="1:7" ht="13.5">
      <c r="A88" s="67"/>
      <c r="B88" s="84">
        <v>4</v>
      </c>
      <c r="C88" s="87">
        <v>504</v>
      </c>
      <c r="D88" s="84">
        <v>700504</v>
      </c>
      <c r="E88" s="118" t="s">
        <v>138</v>
      </c>
      <c r="F88" s="119" t="s">
        <v>648</v>
      </c>
      <c r="G88" s="120" t="s">
        <v>649</v>
      </c>
    </row>
    <row r="89" spans="1:7" ht="13.5">
      <c r="A89" s="67"/>
      <c r="B89" s="84">
        <v>5</v>
      </c>
      <c r="C89" s="87">
        <v>505</v>
      </c>
      <c r="D89" s="84">
        <v>700505</v>
      </c>
      <c r="E89" s="118" t="s">
        <v>139</v>
      </c>
      <c r="F89" s="119" t="s">
        <v>650</v>
      </c>
      <c r="G89" s="120" t="s">
        <v>651</v>
      </c>
    </row>
    <row r="90" spans="1:7" ht="13.5">
      <c r="A90" s="67"/>
      <c r="B90" s="84">
        <v>6</v>
      </c>
      <c r="C90" s="87">
        <v>506</v>
      </c>
      <c r="D90" s="84">
        <v>700506</v>
      </c>
      <c r="E90" s="118" t="s">
        <v>140</v>
      </c>
      <c r="F90" s="119" t="s">
        <v>652</v>
      </c>
      <c r="G90" s="120" t="s">
        <v>653</v>
      </c>
    </row>
    <row r="91" spans="1:7" ht="13.5">
      <c r="A91" s="67"/>
      <c r="B91" s="84">
        <v>7</v>
      </c>
      <c r="C91" s="87">
        <v>507</v>
      </c>
      <c r="D91" s="84">
        <v>700507</v>
      </c>
      <c r="E91" s="118" t="s">
        <v>141</v>
      </c>
      <c r="F91" s="119" t="s">
        <v>654</v>
      </c>
      <c r="G91" s="120" t="s">
        <v>655</v>
      </c>
    </row>
    <row r="92" spans="1:7" ht="13.5">
      <c r="A92" s="67"/>
      <c r="B92" s="84">
        <v>8</v>
      </c>
      <c r="C92" s="87">
        <v>508</v>
      </c>
      <c r="D92" s="84">
        <v>700508</v>
      </c>
      <c r="E92" s="118" t="s">
        <v>142</v>
      </c>
      <c r="F92" s="119" t="s">
        <v>656</v>
      </c>
      <c r="G92" s="120" t="s">
        <v>657</v>
      </c>
    </row>
    <row r="93" spans="1:7" ht="13.5">
      <c r="A93" s="67"/>
      <c r="B93" s="84">
        <v>9</v>
      </c>
      <c r="C93" s="87">
        <v>509</v>
      </c>
      <c r="D93" s="84">
        <v>700509</v>
      </c>
      <c r="E93" s="118" t="s">
        <v>143</v>
      </c>
      <c r="F93" s="119" t="s">
        <v>658</v>
      </c>
      <c r="G93" s="120" t="s">
        <v>659</v>
      </c>
    </row>
    <row r="94" spans="1:7" ht="13.5">
      <c r="A94" s="67"/>
      <c r="B94" s="84">
        <v>10</v>
      </c>
      <c r="C94" s="87">
        <v>510</v>
      </c>
      <c r="D94" s="84">
        <v>700510</v>
      </c>
      <c r="E94" s="118" t="s">
        <v>144</v>
      </c>
      <c r="F94" s="119" t="s">
        <v>660</v>
      </c>
      <c r="G94" s="120" t="s">
        <v>661</v>
      </c>
    </row>
    <row r="95" spans="1:7" ht="13.5">
      <c r="A95" s="67"/>
      <c r="B95" s="84">
        <v>11</v>
      </c>
      <c r="C95" s="87">
        <v>511</v>
      </c>
      <c r="D95" s="84">
        <v>700511</v>
      </c>
      <c r="E95" s="118" t="s">
        <v>145</v>
      </c>
      <c r="F95" s="119" t="s">
        <v>662</v>
      </c>
      <c r="G95" s="120" t="s">
        <v>663</v>
      </c>
    </row>
    <row r="96" spans="1:7" ht="13.5">
      <c r="A96" s="67"/>
      <c r="B96" s="84">
        <v>12</v>
      </c>
      <c r="C96" s="87">
        <v>512</v>
      </c>
      <c r="D96" s="84">
        <v>700512</v>
      </c>
      <c r="E96" s="118" t="s">
        <v>146</v>
      </c>
      <c r="F96" s="119" t="s">
        <v>664</v>
      </c>
      <c r="G96" s="120" t="s">
        <v>665</v>
      </c>
    </row>
    <row r="97" spans="1:7" ht="13.5">
      <c r="A97" s="67"/>
      <c r="B97" s="84">
        <v>13</v>
      </c>
      <c r="C97" s="87">
        <v>513</v>
      </c>
      <c r="D97" s="84">
        <v>700513</v>
      </c>
      <c r="E97" s="118" t="s">
        <v>147</v>
      </c>
      <c r="F97" s="119" t="s">
        <v>666</v>
      </c>
      <c r="G97" s="120" t="s">
        <v>667</v>
      </c>
    </row>
    <row r="98" spans="1:7" ht="13.5">
      <c r="A98" s="67"/>
      <c r="B98" s="84">
        <v>14</v>
      </c>
      <c r="C98" s="87">
        <v>514</v>
      </c>
      <c r="D98" s="84">
        <v>700514</v>
      </c>
      <c r="E98" s="118" t="s">
        <v>148</v>
      </c>
      <c r="F98" s="119" t="s">
        <v>668</v>
      </c>
      <c r="G98" s="120" t="s">
        <v>669</v>
      </c>
    </row>
    <row r="99" spans="1:7" ht="13.5">
      <c r="A99" s="67"/>
      <c r="B99" s="84">
        <v>15</v>
      </c>
      <c r="C99" s="87">
        <v>515</v>
      </c>
      <c r="D99" s="84">
        <v>700515</v>
      </c>
      <c r="E99" s="118" t="s">
        <v>149</v>
      </c>
      <c r="F99" s="119" t="s">
        <v>670</v>
      </c>
      <c r="G99" s="120" t="s">
        <v>671</v>
      </c>
    </row>
    <row r="100" spans="1:7" ht="13.5">
      <c r="A100" s="68"/>
      <c r="B100" s="85">
        <v>16</v>
      </c>
      <c r="C100" s="89">
        <v>516</v>
      </c>
      <c r="D100" s="85">
        <v>700516</v>
      </c>
      <c r="E100" s="130" t="s">
        <v>150</v>
      </c>
      <c r="F100" s="131" t="s">
        <v>672</v>
      </c>
      <c r="G100" s="132" t="s">
        <v>673</v>
      </c>
    </row>
    <row r="101" spans="1:7" ht="36">
      <c r="A101" s="106" t="s">
        <v>49</v>
      </c>
      <c r="B101" s="107" t="s">
        <v>50</v>
      </c>
      <c r="C101" s="108" t="s">
        <v>51</v>
      </c>
      <c r="D101" s="107" t="s">
        <v>573</v>
      </c>
      <c r="E101" s="133" t="s">
        <v>5</v>
      </c>
      <c r="F101" s="134" t="s">
        <v>477</v>
      </c>
      <c r="G101" s="135" t="s">
        <v>478</v>
      </c>
    </row>
    <row r="102" spans="1:7" ht="13.5">
      <c r="A102" s="66" t="s">
        <v>428</v>
      </c>
      <c r="B102" s="99">
        <v>1</v>
      </c>
      <c r="C102" s="86">
        <v>601</v>
      </c>
      <c r="D102" s="99">
        <v>580601</v>
      </c>
      <c r="E102" s="127" t="s">
        <v>447</v>
      </c>
      <c r="F102" s="128" t="s">
        <v>674</v>
      </c>
      <c r="G102" s="129" t="s">
        <v>675</v>
      </c>
    </row>
    <row r="103" spans="1:7" ht="13.5">
      <c r="A103" s="67" t="s">
        <v>151</v>
      </c>
      <c r="B103" s="84">
        <v>2</v>
      </c>
      <c r="C103" s="90">
        <v>602</v>
      </c>
      <c r="D103" s="84">
        <v>580602</v>
      </c>
      <c r="E103" s="115" t="s">
        <v>152</v>
      </c>
      <c r="F103" s="116" t="s">
        <v>676</v>
      </c>
      <c r="G103" s="117" t="s">
        <v>677</v>
      </c>
    </row>
    <row r="104" spans="1:7" ht="13.5">
      <c r="A104" s="67" t="s">
        <v>255</v>
      </c>
      <c r="B104" s="84">
        <v>3</v>
      </c>
      <c r="C104" s="90">
        <v>603</v>
      </c>
      <c r="D104" s="84">
        <v>580603</v>
      </c>
      <c r="E104" s="118" t="s">
        <v>437</v>
      </c>
      <c r="F104" s="119" t="s">
        <v>678</v>
      </c>
      <c r="G104" s="120" t="s">
        <v>679</v>
      </c>
    </row>
    <row r="105" spans="1:7" ht="13.5">
      <c r="A105" s="67"/>
      <c r="B105" s="84">
        <v>4</v>
      </c>
      <c r="C105" s="90">
        <v>604</v>
      </c>
      <c r="D105" s="84">
        <v>580604</v>
      </c>
      <c r="E105" s="118" t="s">
        <v>438</v>
      </c>
      <c r="F105" s="119" t="s">
        <v>680</v>
      </c>
      <c r="G105" s="120" t="s">
        <v>681</v>
      </c>
    </row>
    <row r="106" spans="1:7" ht="13.5">
      <c r="A106" s="67"/>
      <c r="B106" s="84">
        <v>5</v>
      </c>
      <c r="C106" s="90">
        <v>605</v>
      </c>
      <c r="D106" s="84">
        <v>580605</v>
      </c>
      <c r="E106" s="118" t="s">
        <v>439</v>
      </c>
      <c r="F106" s="119" t="s">
        <v>682</v>
      </c>
      <c r="G106" s="120" t="s">
        <v>683</v>
      </c>
    </row>
    <row r="107" spans="1:7" ht="13.5">
      <c r="A107" s="67"/>
      <c r="B107" s="84">
        <v>6</v>
      </c>
      <c r="C107" s="90">
        <v>606</v>
      </c>
      <c r="D107" s="84">
        <v>580606</v>
      </c>
      <c r="E107" s="118" t="s">
        <v>153</v>
      </c>
      <c r="F107" s="119" t="s">
        <v>684</v>
      </c>
      <c r="G107" s="120" t="s">
        <v>685</v>
      </c>
    </row>
    <row r="108" spans="1:7" ht="13.5">
      <c r="A108" s="67"/>
      <c r="B108" s="84">
        <v>7</v>
      </c>
      <c r="C108" s="90">
        <v>607</v>
      </c>
      <c r="D108" s="84">
        <v>580607</v>
      </c>
      <c r="E108" s="118" t="s">
        <v>154</v>
      </c>
      <c r="F108" s="119" t="s">
        <v>686</v>
      </c>
      <c r="G108" s="120" t="s">
        <v>687</v>
      </c>
    </row>
    <row r="109" spans="1:7" ht="13.5">
      <c r="A109" s="67"/>
      <c r="B109" s="84">
        <v>8</v>
      </c>
      <c r="C109" s="90">
        <v>608</v>
      </c>
      <c r="D109" s="84">
        <v>580608</v>
      </c>
      <c r="E109" s="118" t="s">
        <v>155</v>
      </c>
      <c r="F109" s="119" t="s">
        <v>688</v>
      </c>
      <c r="G109" s="120" t="s">
        <v>689</v>
      </c>
    </row>
    <row r="110" spans="1:7" ht="13.5">
      <c r="A110" s="67"/>
      <c r="B110" s="84">
        <v>9</v>
      </c>
      <c r="C110" s="90">
        <v>609</v>
      </c>
      <c r="D110" s="84">
        <v>580609</v>
      </c>
      <c r="E110" s="118" t="s">
        <v>156</v>
      </c>
      <c r="F110" s="119" t="s">
        <v>690</v>
      </c>
      <c r="G110" s="120" t="s">
        <v>691</v>
      </c>
    </row>
    <row r="111" spans="1:7" ht="13.5">
      <c r="A111" s="67"/>
      <c r="B111" s="84">
        <v>10</v>
      </c>
      <c r="C111" s="90">
        <v>610</v>
      </c>
      <c r="D111" s="84">
        <v>580610</v>
      </c>
      <c r="E111" s="118" t="s">
        <v>157</v>
      </c>
      <c r="F111" s="119" t="s">
        <v>692</v>
      </c>
      <c r="G111" s="120" t="s">
        <v>693</v>
      </c>
    </row>
    <row r="112" spans="1:7" ht="13.5">
      <c r="A112" s="68"/>
      <c r="B112" s="85">
        <v>11</v>
      </c>
      <c r="C112" s="104">
        <v>611</v>
      </c>
      <c r="D112" s="85">
        <v>580611</v>
      </c>
      <c r="E112" s="130" t="s">
        <v>158</v>
      </c>
      <c r="F112" s="131" t="s">
        <v>694</v>
      </c>
      <c r="G112" s="132" t="s">
        <v>695</v>
      </c>
    </row>
    <row r="113" spans="1:7" ht="13.5">
      <c r="A113" s="70" t="s">
        <v>429</v>
      </c>
      <c r="B113" s="100">
        <v>1</v>
      </c>
      <c r="C113" s="90">
        <v>701</v>
      </c>
      <c r="D113" s="100">
        <v>680701</v>
      </c>
      <c r="E113" s="115" t="s">
        <v>696</v>
      </c>
      <c r="F113" s="116" t="s">
        <v>697</v>
      </c>
      <c r="G113" s="117" t="s">
        <v>698</v>
      </c>
    </row>
    <row r="114" spans="1:7" ht="13.5">
      <c r="A114" s="67" t="s">
        <v>159</v>
      </c>
      <c r="B114" s="84">
        <v>2</v>
      </c>
      <c r="C114" s="87">
        <v>702</v>
      </c>
      <c r="D114" s="84">
        <v>680702</v>
      </c>
      <c r="E114" s="118" t="s">
        <v>160</v>
      </c>
      <c r="F114" s="119" t="s">
        <v>699</v>
      </c>
      <c r="G114" s="120" t="s">
        <v>700</v>
      </c>
    </row>
    <row r="115" spans="1:7" ht="13.5">
      <c r="A115" s="67" t="s">
        <v>255</v>
      </c>
      <c r="B115" s="84">
        <v>3</v>
      </c>
      <c r="C115" s="87">
        <v>703</v>
      </c>
      <c r="D115" s="84">
        <v>680703</v>
      </c>
      <c r="E115" s="118" t="s">
        <v>162</v>
      </c>
      <c r="F115" s="119" t="s">
        <v>701</v>
      </c>
      <c r="G115" s="120" t="s">
        <v>702</v>
      </c>
    </row>
    <row r="116" spans="1:7" ht="13.5">
      <c r="A116" s="67"/>
      <c r="B116" s="84">
        <v>4</v>
      </c>
      <c r="C116" s="87">
        <v>704</v>
      </c>
      <c r="D116" s="84">
        <v>680704</v>
      </c>
      <c r="E116" s="118" t="s">
        <v>163</v>
      </c>
      <c r="F116" s="119" t="s">
        <v>703</v>
      </c>
      <c r="G116" s="120" t="s">
        <v>704</v>
      </c>
    </row>
    <row r="117" spans="1:7" ht="13.5">
      <c r="A117" s="67"/>
      <c r="B117" s="84">
        <v>5</v>
      </c>
      <c r="C117" s="87">
        <v>705</v>
      </c>
      <c r="D117" s="84">
        <v>680705</v>
      </c>
      <c r="E117" s="118" t="s">
        <v>164</v>
      </c>
      <c r="F117" s="119" t="s">
        <v>705</v>
      </c>
      <c r="G117" s="120" t="s">
        <v>706</v>
      </c>
    </row>
    <row r="118" spans="1:7" ht="13.5">
      <c r="A118" s="67"/>
      <c r="B118" s="84">
        <v>6</v>
      </c>
      <c r="C118" s="87">
        <v>706</v>
      </c>
      <c r="D118" s="84">
        <v>680706</v>
      </c>
      <c r="E118" s="118" t="s">
        <v>165</v>
      </c>
      <c r="F118" s="119" t="s">
        <v>707</v>
      </c>
      <c r="G118" s="120" t="s">
        <v>708</v>
      </c>
    </row>
    <row r="119" spans="1:7" ht="13.5">
      <c r="A119" s="67"/>
      <c r="B119" s="84">
        <v>7</v>
      </c>
      <c r="C119" s="87">
        <v>707</v>
      </c>
      <c r="D119" s="84">
        <v>680707</v>
      </c>
      <c r="E119" s="118" t="s">
        <v>166</v>
      </c>
      <c r="F119" s="119" t="s">
        <v>709</v>
      </c>
      <c r="G119" s="120" t="s">
        <v>710</v>
      </c>
    </row>
    <row r="120" spans="1:7" ht="13.5">
      <c r="A120" s="67"/>
      <c r="B120" s="84">
        <v>8</v>
      </c>
      <c r="C120" s="87">
        <v>708</v>
      </c>
      <c r="D120" s="84">
        <v>680708</v>
      </c>
      <c r="E120" s="118" t="s">
        <v>167</v>
      </c>
      <c r="F120" s="119" t="s">
        <v>711</v>
      </c>
      <c r="G120" s="120" t="s">
        <v>712</v>
      </c>
    </row>
    <row r="121" spans="1:7" ht="13.5">
      <c r="A121" s="67"/>
      <c r="B121" s="84">
        <v>9</v>
      </c>
      <c r="C121" s="87">
        <v>709</v>
      </c>
      <c r="D121" s="84">
        <v>680709</v>
      </c>
      <c r="E121" s="118" t="s">
        <v>168</v>
      </c>
      <c r="F121" s="119" t="s">
        <v>713</v>
      </c>
      <c r="G121" s="120" t="s">
        <v>714</v>
      </c>
    </row>
    <row r="122" spans="1:7" ht="13.5">
      <c r="A122" s="67"/>
      <c r="B122" s="84">
        <v>10</v>
      </c>
      <c r="C122" s="87">
        <v>710</v>
      </c>
      <c r="D122" s="84">
        <v>680710</v>
      </c>
      <c r="E122" s="118" t="s">
        <v>715</v>
      </c>
      <c r="F122" s="119" t="s">
        <v>716</v>
      </c>
      <c r="G122" s="120" t="s">
        <v>717</v>
      </c>
    </row>
    <row r="123" spans="1:7" ht="13.5">
      <c r="A123" s="67"/>
      <c r="B123" s="101">
        <v>11</v>
      </c>
      <c r="C123" s="102">
        <v>711</v>
      </c>
      <c r="D123" s="101">
        <v>680711</v>
      </c>
      <c r="E123" s="124" t="s">
        <v>169</v>
      </c>
      <c r="F123" s="125" t="s">
        <v>718</v>
      </c>
      <c r="G123" s="126" t="s">
        <v>719</v>
      </c>
    </row>
    <row r="124" spans="1:7" ht="13.5">
      <c r="A124" s="66" t="s">
        <v>430</v>
      </c>
      <c r="B124" s="99">
        <v>1</v>
      </c>
      <c r="C124" s="91">
        <v>801</v>
      </c>
      <c r="D124" s="99">
        <v>570801</v>
      </c>
      <c r="E124" s="127" t="s">
        <v>460</v>
      </c>
      <c r="F124" s="128" t="s">
        <v>720</v>
      </c>
      <c r="G124" s="129" t="s">
        <v>721</v>
      </c>
    </row>
    <row r="125" spans="1:7" ht="13.5">
      <c r="A125" s="67" t="s">
        <v>170</v>
      </c>
      <c r="B125" s="84">
        <v>2</v>
      </c>
      <c r="C125" s="92">
        <v>802</v>
      </c>
      <c r="D125" s="84">
        <v>570802</v>
      </c>
      <c r="E125" s="118" t="s">
        <v>722</v>
      </c>
      <c r="F125" s="119" t="s">
        <v>723</v>
      </c>
      <c r="G125" s="120" t="s">
        <v>724</v>
      </c>
    </row>
    <row r="126" spans="1:7" ht="13.5">
      <c r="A126" s="67" t="s">
        <v>461</v>
      </c>
      <c r="B126" s="84">
        <v>3</v>
      </c>
      <c r="C126" s="92">
        <v>803</v>
      </c>
      <c r="D126" s="84">
        <v>570803</v>
      </c>
      <c r="E126" s="118" t="s">
        <v>176</v>
      </c>
      <c r="F126" s="119" t="s">
        <v>725</v>
      </c>
      <c r="G126" s="120" t="s">
        <v>726</v>
      </c>
    </row>
    <row r="127" spans="1:7" ht="13.5">
      <c r="A127" s="67"/>
      <c r="B127" s="84">
        <v>4</v>
      </c>
      <c r="C127" s="92">
        <v>804</v>
      </c>
      <c r="D127" s="84">
        <v>570804</v>
      </c>
      <c r="E127" s="118" t="s">
        <v>177</v>
      </c>
      <c r="F127" s="119" t="s">
        <v>727</v>
      </c>
      <c r="G127" s="120" t="s">
        <v>728</v>
      </c>
    </row>
    <row r="128" spans="1:7" ht="13.5">
      <c r="A128" s="67"/>
      <c r="B128" s="84">
        <v>5</v>
      </c>
      <c r="C128" s="92">
        <v>805</v>
      </c>
      <c r="D128" s="84">
        <v>570805</v>
      </c>
      <c r="E128" s="118" t="s">
        <v>178</v>
      </c>
      <c r="F128" s="119" t="s">
        <v>729</v>
      </c>
      <c r="G128" s="120" t="s">
        <v>730</v>
      </c>
    </row>
    <row r="129" spans="1:7" ht="13.5">
      <c r="A129" s="67"/>
      <c r="B129" s="84">
        <v>6</v>
      </c>
      <c r="C129" s="92">
        <v>806</v>
      </c>
      <c r="D129" s="84">
        <v>570806</v>
      </c>
      <c r="E129" s="118" t="s">
        <v>179</v>
      </c>
      <c r="F129" s="119" t="s">
        <v>731</v>
      </c>
      <c r="G129" s="120" t="s">
        <v>732</v>
      </c>
    </row>
    <row r="130" spans="1:7" ht="13.5">
      <c r="A130" s="67"/>
      <c r="B130" s="84">
        <v>7</v>
      </c>
      <c r="C130" s="92">
        <v>807</v>
      </c>
      <c r="D130" s="84">
        <v>570807</v>
      </c>
      <c r="E130" s="118" t="s">
        <v>733</v>
      </c>
      <c r="F130" s="119" t="s">
        <v>734</v>
      </c>
      <c r="G130" s="120" t="s">
        <v>735</v>
      </c>
    </row>
    <row r="131" spans="1:7" ht="13.5">
      <c r="A131" s="67"/>
      <c r="B131" s="84">
        <v>8</v>
      </c>
      <c r="C131" s="92">
        <v>808</v>
      </c>
      <c r="D131" s="84">
        <v>570808</v>
      </c>
      <c r="E131" s="118" t="s">
        <v>736</v>
      </c>
      <c r="F131" s="119" t="s">
        <v>737</v>
      </c>
      <c r="G131" s="120" t="s">
        <v>738</v>
      </c>
    </row>
    <row r="132" spans="1:7" ht="13.5">
      <c r="A132" s="67"/>
      <c r="B132" s="84">
        <v>9</v>
      </c>
      <c r="C132" s="92">
        <v>809</v>
      </c>
      <c r="D132" s="84">
        <v>570809</v>
      </c>
      <c r="E132" s="118" t="s">
        <v>180</v>
      </c>
      <c r="F132" s="119" t="s">
        <v>739</v>
      </c>
      <c r="G132" s="120" t="s">
        <v>740</v>
      </c>
    </row>
    <row r="133" spans="1:7" ht="13.5">
      <c r="A133" s="67"/>
      <c r="B133" s="84">
        <v>10</v>
      </c>
      <c r="C133" s="92">
        <v>810</v>
      </c>
      <c r="D133" s="84">
        <v>570810</v>
      </c>
      <c r="E133" s="118" t="s">
        <v>181</v>
      </c>
      <c r="F133" s="119" t="s">
        <v>741</v>
      </c>
      <c r="G133" s="120" t="s">
        <v>742</v>
      </c>
    </row>
    <row r="134" spans="1:7" ht="13.5">
      <c r="A134" s="67"/>
      <c r="B134" s="84">
        <v>11</v>
      </c>
      <c r="C134" s="92">
        <v>811</v>
      </c>
      <c r="D134" s="84">
        <v>570811</v>
      </c>
      <c r="E134" s="118" t="s">
        <v>171</v>
      </c>
      <c r="F134" s="119" t="s">
        <v>743</v>
      </c>
      <c r="G134" s="120" t="s">
        <v>744</v>
      </c>
    </row>
    <row r="135" spans="1:7" ht="13.5">
      <c r="A135" s="67"/>
      <c r="B135" s="84">
        <v>12</v>
      </c>
      <c r="C135" s="92">
        <v>812</v>
      </c>
      <c r="D135" s="84">
        <v>570812</v>
      </c>
      <c r="E135" s="118" t="s">
        <v>173</v>
      </c>
      <c r="F135" s="119" t="s">
        <v>745</v>
      </c>
      <c r="G135" s="120" t="s">
        <v>746</v>
      </c>
    </row>
    <row r="136" spans="1:7" ht="13.5">
      <c r="A136" s="67"/>
      <c r="B136" s="84">
        <v>13</v>
      </c>
      <c r="C136" s="92">
        <v>813</v>
      </c>
      <c r="D136" s="84">
        <v>570813</v>
      </c>
      <c r="E136" s="118" t="s">
        <v>172</v>
      </c>
      <c r="F136" s="119" t="s">
        <v>747</v>
      </c>
      <c r="G136" s="120" t="s">
        <v>748</v>
      </c>
    </row>
    <row r="137" spans="1:7" ht="13.5">
      <c r="A137" s="67"/>
      <c r="B137" s="84">
        <v>14</v>
      </c>
      <c r="C137" s="92">
        <v>814</v>
      </c>
      <c r="D137" s="84">
        <v>570814</v>
      </c>
      <c r="E137" s="118" t="s">
        <v>174</v>
      </c>
      <c r="F137" s="119" t="s">
        <v>749</v>
      </c>
      <c r="G137" s="120" t="s">
        <v>750</v>
      </c>
    </row>
    <row r="138" spans="1:7" ht="13.5">
      <c r="A138" s="68"/>
      <c r="B138" s="85">
        <v>15</v>
      </c>
      <c r="C138" s="109">
        <v>815</v>
      </c>
      <c r="D138" s="85">
        <v>570815</v>
      </c>
      <c r="E138" s="130" t="s">
        <v>175</v>
      </c>
      <c r="F138" s="131" t="s">
        <v>751</v>
      </c>
      <c r="G138" s="132" t="s">
        <v>752</v>
      </c>
    </row>
    <row r="139" spans="1:7" ht="36">
      <c r="A139" s="106" t="s">
        <v>49</v>
      </c>
      <c r="B139" s="107" t="s">
        <v>50</v>
      </c>
      <c r="C139" s="108" t="s">
        <v>51</v>
      </c>
      <c r="D139" s="107" t="s">
        <v>573</v>
      </c>
      <c r="E139" s="133" t="s">
        <v>5</v>
      </c>
      <c r="F139" s="134" t="s">
        <v>477</v>
      </c>
      <c r="G139" s="135" t="s">
        <v>478</v>
      </c>
    </row>
    <row r="140" spans="1:7" ht="13.5">
      <c r="A140" s="66" t="s">
        <v>753</v>
      </c>
      <c r="B140" s="99">
        <v>1</v>
      </c>
      <c r="C140" s="86">
        <v>901</v>
      </c>
      <c r="D140" s="99">
        <v>640901</v>
      </c>
      <c r="E140" s="127" t="s">
        <v>182</v>
      </c>
      <c r="F140" s="128" t="s">
        <v>754</v>
      </c>
      <c r="G140" s="129" t="s">
        <v>755</v>
      </c>
    </row>
    <row r="141" spans="1:7" ht="13.5">
      <c r="A141" s="67" t="s">
        <v>183</v>
      </c>
      <c r="B141" s="84">
        <v>2</v>
      </c>
      <c r="C141" s="87">
        <v>902</v>
      </c>
      <c r="D141" s="84">
        <v>640902</v>
      </c>
      <c r="E141" s="115" t="s">
        <v>184</v>
      </c>
      <c r="F141" s="116" t="s">
        <v>756</v>
      </c>
      <c r="G141" s="117" t="s">
        <v>757</v>
      </c>
    </row>
    <row r="142" spans="1:7" ht="13.5">
      <c r="A142" s="67" t="s">
        <v>397</v>
      </c>
      <c r="B142" s="84">
        <v>3</v>
      </c>
      <c r="C142" s="87">
        <v>903</v>
      </c>
      <c r="D142" s="84">
        <v>640903</v>
      </c>
      <c r="E142" s="118" t="s">
        <v>185</v>
      </c>
      <c r="F142" s="119" t="s">
        <v>758</v>
      </c>
      <c r="G142" s="120" t="s">
        <v>759</v>
      </c>
    </row>
    <row r="143" spans="1:7" ht="13.5">
      <c r="A143" s="67"/>
      <c r="B143" s="84">
        <v>4</v>
      </c>
      <c r="C143" s="87">
        <v>904</v>
      </c>
      <c r="D143" s="84">
        <v>640904</v>
      </c>
      <c r="E143" s="118" t="s">
        <v>186</v>
      </c>
      <c r="F143" s="119" t="s">
        <v>760</v>
      </c>
      <c r="G143" s="120" t="s">
        <v>761</v>
      </c>
    </row>
    <row r="144" spans="1:7" ht="13.5">
      <c r="A144" s="67"/>
      <c r="B144" s="84">
        <v>5</v>
      </c>
      <c r="C144" s="87">
        <v>905</v>
      </c>
      <c r="D144" s="84">
        <v>640905</v>
      </c>
      <c r="E144" s="118" t="s">
        <v>187</v>
      </c>
      <c r="F144" s="119" t="s">
        <v>762</v>
      </c>
      <c r="G144" s="120" t="s">
        <v>763</v>
      </c>
    </row>
    <row r="145" spans="1:7" ht="13.5">
      <c r="A145" s="67"/>
      <c r="B145" s="84">
        <v>6</v>
      </c>
      <c r="C145" s="87">
        <v>906</v>
      </c>
      <c r="D145" s="84">
        <v>640906</v>
      </c>
      <c r="E145" s="118" t="s">
        <v>188</v>
      </c>
      <c r="F145" s="119" t="s">
        <v>764</v>
      </c>
      <c r="G145" s="120" t="s">
        <v>765</v>
      </c>
    </row>
    <row r="146" spans="1:7" ht="13.5">
      <c r="A146" s="67"/>
      <c r="B146" s="84">
        <v>7</v>
      </c>
      <c r="C146" s="87">
        <v>907</v>
      </c>
      <c r="D146" s="84">
        <v>640907</v>
      </c>
      <c r="E146" s="118" t="s">
        <v>189</v>
      </c>
      <c r="F146" s="119" t="s">
        <v>766</v>
      </c>
      <c r="G146" s="120" t="s">
        <v>767</v>
      </c>
    </row>
    <row r="147" spans="1:7" ht="13.5">
      <c r="A147" s="67"/>
      <c r="B147" s="84">
        <v>8</v>
      </c>
      <c r="C147" s="87">
        <v>908</v>
      </c>
      <c r="D147" s="84">
        <v>640908</v>
      </c>
      <c r="E147" s="118" t="s">
        <v>768</v>
      </c>
      <c r="F147" s="119" t="s">
        <v>769</v>
      </c>
      <c r="G147" s="120" t="s">
        <v>770</v>
      </c>
    </row>
    <row r="148" spans="1:7" ht="13.5">
      <c r="A148" s="67"/>
      <c r="B148" s="84">
        <v>9</v>
      </c>
      <c r="C148" s="87">
        <v>909</v>
      </c>
      <c r="D148" s="84">
        <v>640909</v>
      </c>
      <c r="E148" s="118" t="s">
        <v>190</v>
      </c>
      <c r="F148" s="119" t="s">
        <v>771</v>
      </c>
      <c r="G148" s="120" t="s">
        <v>772</v>
      </c>
    </row>
    <row r="149" spans="1:7" ht="13.5">
      <c r="A149" s="67"/>
      <c r="B149" s="84">
        <v>10</v>
      </c>
      <c r="C149" s="87">
        <v>910</v>
      </c>
      <c r="D149" s="84">
        <v>640910</v>
      </c>
      <c r="E149" s="118" t="s">
        <v>191</v>
      </c>
      <c r="F149" s="119" t="s">
        <v>773</v>
      </c>
      <c r="G149" s="120" t="s">
        <v>774</v>
      </c>
    </row>
    <row r="150" spans="1:7" ht="13.5">
      <c r="A150" s="67"/>
      <c r="B150" s="84">
        <v>11</v>
      </c>
      <c r="C150" s="87">
        <v>911</v>
      </c>
      <c r="D150" s="84">
        <v>640911</v>
      </c>
      <c r="E150" s="118" t="s">
        <v>192</v>
      </c>
      <c r="F150" s="119" t="s">
        <v>775</v>
      </c>
      <c r="G150" s="120" t="s">
        <v>776</v>
      </c>
    </row>
    <row r="151" spans="1:7" ht="13.5">
      <c r="A151" s="67"/>
      <c r="B151" s="84">
        <v>12</v>
      </c>
      <c r="C151" s="87">
        <v>912</v>
      </c>
      <c r="D151" s="84">
        <v>640912</v>
      </c>
      <c r="E151" s="118" t="s">
        <v>193</v>
      </c>
      <c r="F151" s="119" t="s">
        <v>777</v>
      </c>
      <c r="G151" s="120" t="s">
        <v>778</v>
      </c>
    </row>
    <row r="152" spans="1:7" ht="13.5">
      <c r="A152" s="67"/>
      <c r="B152" s="84">
        <v>13</v>
      </c>
      <c r="C152" s="87">
        <v>913</v>
      </c>
      <c r="D152" s="84">
        <v>640913</v>
      </c>
      <c r="E152" s="118" t="s">
        <v>194</v>
      </c>
      <c r="F152" s="119" t="s">
        <v>779</v>
      </c>
      <c r="G152" s="120" t="s">
        <v>780</v>
      </c>
    </row>
    <row r="153" spans="1:7" ht="13.5">
      <c r="A153" s="67"/>
      <c r="B153" s="84">
        <v>14</v>
      </c>
      <c r="C153" s="87">
        <v>914</v>
      </c>
      <c r="D153" s="84">
        <v>640914</v>
      </c>
      <c r="E153" s="118" t="s">
        <v>195</v>
      </c>
      <c r="F153" s="119" t="s">
        <v>781</v>
      </c>
      <c r="G153" s="120" t="s">
        <v>782</v>
      </c>
    </row>
    <row r="154" spans="1:7" ht="13.5">
      <c r="A154" s="67"/>
      <c r="B154" s="84">
        <v>15</v>
      </c>
      <c r="C154" s="87">
        <v>915</v>
      </c>
      <c r="D154" s="84">
        <v>640915</v>
      </c>
      <c r="E154" s="118" t="s">
        <v>196</v>
      </c>
      <c r="F154" s="119" t="s">
        <v>783</v>
      </c>
      <c r="G154" s="120" t="s">
        <v>784</v>
      </c>
    </row>
    <row r="155" spans="1:7" ht="13.5">
      <c r="A155" s="67"/>
      <c r="B155" s="84">
        <v>16</v>
      </c>
      <c r="C155" s="87">
        <v>916</v>
      </c>
      <c r="D155" s="84">
        <v>640916</v>
      </c>
      <c r="E155" s="118" t="s">
        <v>197</v>
      </c>
      <c r="F155" s="119" t="s">
        <v>785</v>
      </c>
      <c r="G155" s="120" t="s">
        <v>786</v>
      </c>
    </row>
    <row r="156" spans="1:7" ht="13.5">
      <c r="A156" s="67"/>
      <c r="B156" s="84">
        <v>17</v>
      </c>
      <c r="C156" s="87">
        <v>917</v>
      </c>
      <c r="D156" s="84">
        <v>640917</v>
      </c>
      <c r="E156" s="118" t="s">
        <v>198</v>
      </c>
      <c r="F156" s="119" t="s">
        <v>787</v>
      </c>
      <c r="G156" s="120" t="s">
        <v>788</v>
      </c>
    </row>
    <row r="157" spans="1:7" ht="13.5">
      <c r="A157" s="67"/>
      <c r="B157" s="84">
        <v>18</v>
      </c>
      <c r="C157" s="87">
        <v>918</v>
      </c>
      <c r="D157" s="84">
        <v>640918</v>
      </c>
      <c r="E157" s="118" t="s">
        <v>199</v>
      </c>
      <c r="F157" s="119" t="s">
        <v>789</v>
      </c>
      <c r="G157" s="120" t="s">
        <v>790</v>
      </c>
    </row>
    <row r="158" spans="1:7" ht="13.5">
      <c r="A158" s="67"/>
      <c r="B158" s="84">
        <v>19</v>
      </c>
      <c r="C158" s="87">
        <v>919</v>
      </c>
      <c r="D158" s="84">
        <v>640919</v>
      </c>
      <c r="E158" s="118" t="s">
        <v>200</v>
      </c>
      <c r="F158" s="119" t="s">
        <v>791</v>
      </c>
      <c r="G158" s="120" t="s">
        <v>792</v>
      </c>
    </row>
    <row r="159" spans="1:7" ht="13.5">
      <c r="A159" s="67"/>
      <c r="B159" s="84">
        <v>20</v>
      </c>
      <c r="C159" s="87">
        <v>920</v>
      </c>
      <c r="D159" s="84">
        <v>640920</v>
      </c>
      <c r="E159" s="118" t="s">
        <v>201</v>
      </c>
      <c r="F159" s="119" t="s">
        <v>793</v>
      </c>
      <c r="G159" s="120" t="s">
        <v>794</v>
      </c>
    </row>
    <row r="160" spans="1:7" ht="13.5">
      <c r="A160" s="67"/>
      <c r="B160" s="84">
        <v>21</v>
      </c>
      <c r="C160" s="87">
        <v>921</v>
      </c>
      <c r="D160" s="84">
        <v>640921</v>
      </c>
      <c r="E160" s="118" t="s">
        <v>202</v>
      </c>
      <c r="F160" s="119" t="s">
        <v>795</v>
      </c>
      <c r="G160" s="120" t="s">
        <v>796</v>
      </c>
    </row>
    <row r="161" spans="1:7" ht="13.5">
      <c r="A161" s="67"/>
      <c r="B161" s="84">
        <v>22</v>
      </c>
      <c r="C161" s="87">
        <v>922</v>
      </c>
      <c r="D161" s="84">
        <v>640922</v>
      </c>
      <c r="E161" s="118" t="s">
        <v>203</v>
      </c>
      <c r="F161" s="119" t="s">
        <v>797</v>
      </c>
      <c r="G161" s="120" t="s">
        <v>798</v>
      </c>
    </row>
    <row r="162" spans="1:7" ht="13.5">
      <c r="A162" s="67"/>
      <c r="B162" s="84">
        <v>23</v>
      </c>
      <c r="C162" s="87">
        <v>923</v>
      </c>
      <c r="D162" s="84">
        <v>640923</v>
      </c>
      <c r="E162" s="118" t="s">
        <v>204</v>
      </c>
      <c r="F162" s="119" t="s">
        <v>799</v>
      </c>
      <c r="G162" s="120" t="s">
        <v>800</v>
      </c>
    </row>
    <row r="163" spans="1:7" ht="13.5">
      <c r="A163" s="67"/>
      <c r="B163" s="84">
        <v>24</v>
      </c>
      <c r="C163" s="87">
        <v>924</v>
      </c>
      <c r="D163" s="84">
        <v>640924</v>
      </c>
      <c r="E163" s="118" t="s">
        <v>205</v>
      </c>
      <c r="F163" s="119" t="s">
        <v>801</v>
      </c>
      <c r="G163" s="120" t="s">
        <v>802</v>
      </c>
    </row>
    <row r="164" spans="1:7" ht="13.5">
      <c r="A164" s="67"/>
      <c r="B164" s="84">
        <v>25</v>
      </c>
      <c r="C164" s="87">
        <v>925</v>
      </c>
      <c r="D164" s="84">
        <v>640925</v>
      </c>
      <c r="E164" s="118" t="s">
        <v>206</v>
      </c>
      <c r="F164" s="119" t="s">
        <v>803</v>
      </c>
      <c r="G164" s="120" t="s">
        <v>804</v>
      </c>
    </row>
    <row r="165" spans="1:7" ht="13.5">
      <c r="A165" s="67"/>
      <c r="B165" s="84">
        <v>26</v>
      </c>
      <c r="C165" s="87">
        <v>926</v>
      </c>
      <c r="D165" s="84">
        <v>640926</v>
      </c>
      <c r="E165" s="118" t="s">
        <v>207</v>
      </c>
      <c r="F165" s="119" t="s">
        <v>805</v>
      </c>
      <c r="G165" s="120" t="s">
        <v>806</v>
      </c>
    </row>
    <row r="166" spans="1:7" ht="13.5">
      <c r="A166" s="67"/>
      <c r="B166" s="84">
        <v>27</v>
      </c>
      <c r="C166" s="87">
        <v>927</v>
      </c>
      <c r="D166" s="84">
        <v>640927</v>
      </c>
      <c r="E166" s="118" t="s">
        <v>208</v>
      </c>
      <c r="F166" s="119" t="s">
        <v>807</v>
      </c>
      <c r="G166" s="120" t="s">
        <v>808</v>
      </c>
    </row>
    <row r="167" spans="1:7" ht="13.5">
      <c r="A167" s="67"/>
      <c r="B167" s="84">
        <v>28</v>
      </c>
      <c r="C167" s="87">
        <v>928</v>
      </c>
      <c r="D167" s="84">
        <v>640928</v>
      </c>
      <c r="E167" s="118" t="s">
        <v>209</v>
      </c>
      <c r="F167" s="119" t="s">
        <v>809</v>
      </c>
      <c r="G167" s="120" t="s">
        <v>810</v>
      </c>
    </row>
    <row r="168" spans="1:7" ht="13.5">
      <c r="A168" s="67"/>
      <c r="B168" s="84">
        <v>29</v>
      </c>
      <c r="C168" s="87">
        <v>929</v>
      </c>
      <c r="D168" s="84">
        <v>640929</v>
      </c>
      <c r="E168" s="118" t="s">
        <v>210</v>
      </c>
      <c r="F168" s="119" t="s">
        <v>811</v>
      </c>
      <c r="G168" s="120" t="s">
        <v>812</v>
      </c>
    </row>
    <row r="169" spans="1:7" ht="13.5">
      <c r="A169" s="67"/>
      <c r="B169" s="84">
        <v>30</v>
      </c>
      <c r="C169" s="87">
        <v>930</v>
      </c>
      <c r="D169" s="84">
        <v>640930</v>
      </c>
      <c r="E169" s="118" t="s">
        <v>211</v>
      </c>
      <c r="F169" s="119" t="s">
        <v>813</v>
      </c>
      <c r="G169" s="120" t="s">
        <v>814</v>
      </c>
    </row>
    <row r="170" spans="1:7" ht="13.5">
      <c r="A170" s="67"/>
      <c r="B170" s="84">
        <v>31</v>
      </c>
      <c r="C170" s="87">
        <v>931</v>
      </c>
      <c r="D170" s="84">
        <v>640931</v>
      </c>
      <c r="E170" s="118" t="s">
        <v>212</v>
      </c>
      <c r="F170" s="119" t="s">
        <v>815</v>
      </c>
      <c r="G170" s="120" t="s">
        <v>816</v>
      </c>
    </row>
    <row r="171" spans="1:7" ht="13.5">
      <c r="A171" s="67"/>
      <c r="B171" s="84">
        <v>32</v>
      </c>
      <c r="C171" s="87">
        <v>932</v>
      </c>
      <c r="D171" s="84">
        <v>640932</v>
      </c>
      <c r="E171" s="118" t="s">
        <v>213</v>
      </c>
      <c r="F171" s="119" t="s">
        <v>817</v>
      </c>
      <c r="G171" s="120" t="s">
        <v>818</v>
      </c>
    </row>
    <row r="172" spans="1:7" ht="13.5">
      <c r="A172" s="67"/>
      <c r="B172" s="84">
        <v>33</v>
      </c>
      <c r="C172" s="87">
        <v>933</v>
      </c>
      <c r="D172" s="84">
        <v>640933</v>
      </c>
      <c r="E172" s="118" t="s">
        <v>440</v>
      </c>
      <c r="F172" s="119" t="s">
        <v>819</v>
      </c>
      <c r="G172" s="120" t="s">
        <v>820</v>
      </c>
    </row>
    <row r="173" spans="1:7" ht="13.5">
      <c r="A173" s="67"/>
      <c r="B173" s="84">
        <v>34</v>
      </c>
      <c r="C173" s="87">
        <v>934</v>
      </c>
      <c r="D173" s="84">
        <v>640934</v>
      </c>
      <c r="E173" s="118" t="s">
        <v>214</v>
      </c>
      <c r="F173" s="119" t="s">
        <v>821</v>
      </c>
      <c r="G173" s="120" t="s">
        <v>822</v>
      </c>
    </row>
    <row r="174" spans="1:7" ht="13.5">
      <c r="A174" s="67"/>
      <c r="B174" s="84">
        <v>35</v>
      </c>
      <c r="C174" s="87">
        <v>935</v>
      </c>
      <c r="D174" s="84">
        <v>640935</v>
      </c>
      <c r="E174" s="118" t="s">
        <v>215</v>
      </c>
      <c r="F174" s="119" t="s">
        <v>823</v>
      </c>
      <c r="G174" s="120" t="s">
        <v>824</v>
      </c>
    </row>
    <row r="175" spans="1:7" ht="13.5">
      <c r="A175" s="67"/>
      <c r="B175" s="84">
        <v>36</v>
      </c>
      <c r="C175" s="87">
        <v>936</v>
      </c>
      <c r="D175" s="84">
        <v>640936</v>
      </c>
      <c r="E175" s="118" t="s">
        <v>216</v>
      </c>
      <c r="F175" s="119" t="s">
        <v>825</v>
      </c>
      <c r="G175" s="120" t="s">
        <v>826</v>
      </c>
    </row>
    <row r="176" spans="1:7" ht="13.5">
      <c r="A176" s="67"/>
      <c r="B176" s="84">
        <v>37</v>
      </c>
      <c r="C176" s="87">
        <v>937</v>
      </c>
      <c r="D176" s="84">
        <v>640937</v>
      </c>
      <c r="E176" s="118" t="s">
        <v>217</v>
      </c>
      <c r="F176" s="119" t="s">
        <v>827</v>
      </c>
      <c r="G176" s="120" t="s">
        <v>828</v>
      </c>
    </row>
    <row r="177" spans="1:7" ht="13.5">
      <c r="A177" s="67"/>
      <c r="B177" s="84">
        <v>38</v>
      </c>
      <c r="C177" s="87">
        <v>938</v>
      </c>
      <c r="D177" s="84">
        <v>640938</v>
      </c>
      <c r="E177" s="118" t="s">
        <v>218</v>
      </c>
      <c r="F177" s="119" t="s">
        <v>829</v>
      </c>
      <c r="G177" s="120" t="s">
        <v>830</v>
      </c>
    </row>
    <row r="178" spans="1:7" ht="13.5">
      <c r="A178" s="67"/>
      <c r="B178" s="84">
        <v>39</v>
      </c>
      <c r="C178" s="87">
        <v>939</v>
      </c>
      <c r="D178" s="84">
        <v>640939</v>
      </c>
      <c r="E178" s="118" t="s">
        <v>219</v>
      </c>
      <c r="F178" s="119" t="s">
        <v>831</v>
      </c>
      <c r="G178" s="120" t="s">
        <v>832</v>
      </c>
    </row>
    <row r="179" spans="1:7" ht="13.5">
      <c r="A179" s="67"/>
      <c r="B179" s="84">
        <v>40</v>
      </c>
      <c r="C179" s="87">
        <v>940</v>
      </c>
      <c r="D179" s="84">
        <v>640940</v>
      </c>
      <c r="E179" s="118" t="s">
        <v>220</v>
      </c>
      <c r="F179" s="119" t="s">
        <v>833</v>
      </c>
      <c r="G179" s="120" t="s">
        <v>834</v>
      </c>
    </row>
    <row r="180" spans="1:7" ht="13.5">
      <c r="A180" s="67"/>
      <c r="B180" s="84">
        <v>41</v>
      </c>
      <c r="C180" s="87">
        <v>941</v>
      </c>
      <c r="D180" s="84">
        <v>640941</v>
      </c>
      <c r="E180" s="118" t="s">
        <v>221</v>
      </c>
      <c r="F180" s="119" t="s">
        <v>835</v>
      </c>
      <c r="G180" s="120" t="s">
        <v>836</v>
      </c>
    </row>
    <row r="181" spans="1:7" ht="13.5">
      <c r="A181" s="67"/>
      <c r="B181" s="84">
        <v>42</v>
      </c>
      <c r="C181" s="87">
        <v>942</v>
      </c>
      <c r="D181" s="84">
        <v>640942</v>
      </c>
      <c r="E181" s="118" t="s">
        <v>222</v>
      </c>
      <c r="F181" s="119" t="s">
        <v>837</v>
      </c>
      <c r="G181" s="120" t="s">
        <v>838</v>
      </c>
    </row>
    <row r="182" spans="1:7" ht="13.5">
      <c r="A182" s="67"/>
      <c r="B182" s="84">
        <v>43</v>
      </c>
      <c r="C182" s="87">
        <v>943</v>
      </c>
      <c r="D182" s="84">
        <v>640943</v>
      </c>
      <c r="E182" s="118" t="s">
        <v>223</v>
      </c>
      <c r="F182" s="119" t="s">
        <v>839</v>
      </c>
      <c r="G182" s="120" t="s">
        <v>840</v>
      </c>
    </row>
    <row r="183" spans="1:7" ht="13.5">
      <c r="A183" s="67"/>
      <c r="B183" s="84">
        <v>44</v>
      </c>
      <c r="C183" s="87">
        <v>944</v>
      </c>
      <c r="D183" s="84">
        <v>640944</v>
      </c>
      <c r="E183" s="118" t="s">
        <v>418</v>
      </c>
      <c r="F183" s="119" t="s">
        <v>841</v>
      </c>
      <c r="G183" s="120" t="s">
        <v>842</v>
      </c>
    </row>
    <row r="184" spans="1:7" ht="13.5">
      <c r="A184" s="67"/>
      <c r="B184" s="84">
        <v>45</v>
      </c>
      <c r="C184" s="87">
        <v>945</v>
      </c>
      <c r="D184" s="84">
        <v>640945</v>
      </c>
      <c r="E184" s="118" t="s">
        <v>224</v>
      </c>
      <c r="F184" s="119" t="s">
        <v>843</v>
      </c>
      <c r="G184" s="120" t="s">
        <v>844</v>
      </c>
    </row>
    <row r="185" spans="1:7" ht="13.5">
      <c r="A185" s="67"/>
      <c r="B185" s="84">
        <v>46</v>
      </c>
      <c r="C185" s="87">
        <v>946</v>
      </c>
      <c r="D185" s="84">
        <v>640946</v>
      </c>
      <c r="E185" s="118" t="s">
        <v>225</v>
      </c>
      <c r="F185" s="119" t="s">
        <v>845</v>
      </c>
      <c r="G185" s="120" t="s">
        <v>846</v>
      </c>
    </row>
    <row r="186" spans="1:7" ht="13.5">
      <c r="A186" s="67"/>
      <c r="B186" s="84">
        <v>47</v>
      </c>
      <c r="C186" s="87">
        <v>947</v>
      </c>
      <c r="D186" s="84">
        <v>640947</v>
      </c>
      <c r="E186" s="118" t="s">
        <v>226</v>
      </c>
      <c r="F186" s="119" t="s">
        <v>847</v>
      </c>
      <c r="G186" s="120" t="s">
        <v>848</v>
      </c>
    </row>
    <row r="187" spans="1:7" ht="13.5">
      <c r="A187" s="67"/>
      <c r="B187" s="84">
        <v>48</v>
      </c>
      <c r="C187" s="87">
        <v>948</v>
      </c>
      <c r="D187" s="84">
        <v>640948</v>
      </c>
      <c r="E187" s="118" t="s">
        <v>227</v>
      </c>
      <c r="F187" s="119" t="s">
        <v>849</v>
      </c>
      <c r="G187" s="120" t="s">
        <v>850</v>
      </c>
    </row>
    <row r="188" spans="1:7" ht="13.5">
      <c r="A188" s="67"/>
      <c r="B188" s="84">
        <v>49</v>
      </c>
      <c r="C188" s="87">
        <v>949</v>
      </c>
      <c r="D188" s="84">
        <v>640949</v>
      </c>
      <c r="E188" s="118" t="s">
        <v>228</v>
      </c>
      <c r="F188" s="119" t="s">
        <v>851</v>
      </c>
      <c r="G188" s="120" t="s">
        <v>852</v>
      </c>
    </row>
    <row r="189" spans="1:7" ht="13.5">
      <c r="A189" s="67"/>
      <c r="B189" s="84">
        <v>50</v>
      </c>
      <c r="C189" s="87">
        <v>950</v>
      </c>
      <c r="D189" s="84">
        <v>640950</v>
      </c>
      <c r="E189" s="118" t="s">
        <v>229</v>
      </c>
      <c r="F189" s="119" t="s">
        <v>853</v>
      </c>
      <c r="G189" s="120" t="s">
        <v>854</v>
      </c>
    </row>
    <row r="190" spans="1:7" ht="13.5">
      <c r="A190" s="67"/>
      <c r="B190" s="84">
        <v>51</v>
      </c>
      <c r="C190" s="87">
        <v>951</v>
      </c>
      <c r="D190" s="84">
        <v>640951</v>
      </c>
      <c r="E190" s="118" t="s">
        <v>230</v>
      </c>
      <c r="F190" s="119" t="s">
        <v>855</v>
      </c>
      <c r="G190" s="120" t="s">
        <v>856</v>
      </c>
    </row>
    <row r="191" spans="1:7" ht="13.5">
      <c r="A191" s="67"/>
      <c r="B191" s="84">
        <v>52</v>
      </c>
      <c r="C191" s="87">
        <v>952</v>
      </c>
      <c r="D191" s="84">
        <v>640952</v>
      </c>
      <c r="E191" s="118" t="s">
        <v>441</v>
      </c>
      <c r="F191" s="119" t="s">
        <v>857</v>
      </c>
      <c r="G191" s="120" t="s">
        <v>858</v>
      </c>
    </row>
    <row r="192" spans="1:7" ht="13.5">
      <c r="A192" s="67"/>
      <c r="B192" s="84">
        <v>53</v>
      </c>
      <c r="C192" s="87">
        <v>953</v>
      </c>
      <c r="D192" s="84">
        <v>640953</v>
      </c>
      <c r="E192" s="118" t="s">
        <v>442</v>
      </c>
      <c r="F192" s="119" t="s">
        <v>859</v>
      </c>
      <c r="G192" s="120" t="s">
        <v>860</v>
      </c>
    </row>
    <row r="193" spans="1:7" ht="13.5">
      <c r="A193" s="67"/>
      <c r="B193" s="84">
        <v>54</v>
      </c>
      <c r="C193" s="87">
        <v>954</v>
      </c>
      <c r="D193" s="84">
        <v>640954</v>
      </c>
      <c r="E193" s="118" t="s">
        <v>443</v>
      </c>
      <c r="F193" s="119" t="s">
        <v>861</v>
      </c>
      <c r="G193" s="120" t="s">
        <v>862</v>
      </c>
    </row>
    <row r="194" spans="1:7" ht="13.5">
      <c r="A194" s="67"/>
      <c r="B194" s="84">
        <v>55</v>
      </c>
      <c r="C194" s="87">
        <v>955</v>
      </c>
      <c r="D194" s="84">
        <v>640955</v>
      </c>
      <c r="E194" s="118" t="s">
        <v>231</v>
      </c>
      <c r="F194" s="119" t="s">
        <v>863</v>
      </c>
      <c r="G194" s="120" t="s">
        <v>864</v>
      </c>
    </row>
    <row r="195" spans="1:7" ht="13.5">
      <c r="A195" s="67"/>
      <c r="B195" s="84">
        <v>56</v>
      </c>
      <c r="C195" s="87">
        <v>956</v>
      </c>
      <c r="D195" s="84">
        <v>640956</v>
      </c>
      <c r="E195" s="118" t="s">
        <v>232</v>
      </c>
      <c r="F195" s="119" t="s">
        <v>865</v>
      </c>
      <c r="G195" s="120" t="s">
        <v>866</v>
      </c>
    </row>
    <row r="196" spans="1:7" ht="13.5">
      <c r="A196" s="67"/>
      <c r="B196" s="84">
        <v>57</v>
      </c>
      <c r="C196" s="87">
        <v>957</v>
      </c>
      <c r="D196" s="84">
        <v>640957</v>
      </c>
      <c r="E196" s="118" t="s">
        <v>233</v>
      </c>
      <c r="F196" s="119" t="s">
        <v>867</v>
      </c>
      <c r="G196" s="120" t="s">
        <v>868</v>
      </c>
    </row>
    <row r="197" spans="1:7" ht="13.5">
      <c r="A197" s="68"/>
      <c r="B197" s="85">
        <v>58</v>
      </c>
      <c r="C197" s="89">
        <v>958</v>
      </c>
      <c r="D197" s="85">
        <v>640958</v>
      </c>
      <c r="E197" s="130" t="s">
        <v>234</v>
      </c>
      <c r="F197" s="131" t="s">
        <v>869</v>
      </c>
      <c r="G197" s="132" t="s">
        <v>870</v>
      </c>
    </row>
    <row r="198" spans="1:7" ht="36">
      <c r="A198" s="106" t="s">
        <v>49</v>
      </c>
      <c r="B198" s="107" t="s">
        <v>50</v>
      </c>
      <c r="C198" s="108" t="s">
        <v>51</v>
      </c>
      <c r="D198" s="107" t="s">
        <v>573</v>
      </c>
      <c r="E198" s="133" t="s">
        <v>5</v>
      </c>
      <c r="F198" s="134" t="s">
        <v>477</v>
      </c>
      <c r="G198" s="135" t="s">
        <v>478</v>
      </c>
    </row>
    <row r="199" spans="1:7" ht="13.5">
      <c r="A199" s="66" t="s">
        <v>431</v>
      </c>
      <c r="B199" s="99">
        <v>1</v>
      </c>
      <c r="C199" s="86">
        <v>1001</v>
      </c>
      <c r="D199" s="99">
        <v>731001</v>
      </c>
      <c r="E199" s="127" t="s">
        <v>235</v>
      </c>
      <c r="F199" s="128" t="s">
        <v>871</v>
      </c>
      <c r="G199" s="129" t="s">
        <v>872</v>
      </c>
    </row>
    <row r="200" spans="1:7" ht="13.5">
      <c r="A200" s="67" t="s">
        <v>236</v>
      </c>
      <c r="B200" s="84">
        <v>2</v>
      </c>
      <c r="C200" s="87">
        <v>1002</v>
      </c>
      <c r="D200" s="84">
        <v>731002</v>
      </c>
      <c r="E200" s="115" t="s">
        <v>237</v>
      </c>
      <c r="F200" s="116" t="s">
        <v>873</v>
      </c>
      <c r="G200" s="117" t="s">
        <v>874</v>
      </c>
    </row>
    <row r="201" spans="1:7" ht="13.5">
      <c r="A201" s="67" t="s">
        <v>419</v>
      </c>
      <c r="B201" s="84">
        <v>3</v>
      </c>
      <c r="C201" s="87">
        <v>1003</v>
      </c>
      <c r="D201" s="84">
        <v>731003</v>
      </c>
      <c r="E201" s="118" t="s">
        <v>238</v>
      </c>
      <c r="F201" s="119" t="s">
        <v>875</v>
      </c>
      <c r="G201" s="120" t="s">
        <v>876</v>
      </c>
    </row>
    <row r="202" spans="1:7" ht="13.5">
      <c r="A202" s="67"/>
      <c r="B202" s="84">
        <v>4</v>
      </c>
      <c r="C202" s="87">
        <v>1004</v>
      </c>
      <c r="D202" s="84">
        <v>731004</v>
      </c>
      <c r="E202" s="118" t="s">
        <v>239</v>
      </c>
      <c r="F202" s="119" t="s">
        <v>877</v>
      </c>
      <c r="G202" s="120" t="s">
        <v>878</v>
      </c>
    </row>
    <row r="203" spans="1:7" ht="13.5">
      <c r="A203" s="67"/>
      <c r="B203" s="84">
        <v>5</v>
      </c>
      <c r="C203" s="87">
        <v>1005</v>
      </c>
      <c r="D203" s="84">
        <v>731005</v>
      </c>
      <c r="E203" s="118" t="s">
        <v>240</v>
      </c>
      <c r="F203" s="119" t="s">
        <v>879</v>
      </c>
      <c r="G203" s="120" t="s">
        <v>880</v>
      </c>
    </row>
    <row r="204" spans="1:7" ht="13.5">
      <c r="A204" s="67"/>
      <c r="B204" s="84">
        <v>6</v>
      </c>
      <c r="C204" s="87">
        <v>1006</v>
      </c>
      <c r="D204" s="84">
        <v>731006</v>
      </c>
      <c r="E204" s="118" t="s">
        <v>241</v>
      </c>
      <c r="F204" s="119" t="s">
        <v>881</v>
      </c>
      <c r="G204" s="120" t="s">
        <v>882</v>
      </c>
    </row>
    <row r="205" spans="1:7" ht="13.5">
      <c r="A205" s="67"/>
      <c r="B205" s="84">
        <v>7</v>
      </c>
      <c r="C205" s="87">
        <v>1007</v>
      </c>
      <c r="D205" s="84">
        <v>731007</v>
      </c>
      <c r="E205" s="118" t="s">
        <v>242</v>
      </c>
      <c r="F205" s="119" t="s">
        <v>883</v>
      </c>
      <c r="G205" s="120" t="s">
        <v>884</v>
      </c>
    </row>
    <row r="206" spans="1:7" ht="13.5">
      <c r="A206" s="67"/>
      <c r="B206" s="84">
        <v>8</v>
      </c>
      <c r="C206" s="87">
        <v>1008</v>
      </c>
      <c r="D206" s="84">
        <v>731008</v>
      </c>
      <c r="E206" s="118" t="s">
        <v>885</v>
      </c>
      <c r="F206" s="119" t="s">
        <v>886</v>
      </c>
      <c r="G206" s="120" t="s">
        <v>887</v>
      </c>
    </row>
    <row r="207" spans="1:7" ht="13.5">
      <c r="A207" s="67"/>
      <c r="B207" s="84">
        <v>9</v>
      </c>
      <c r="C207" s="87">
        <v>1009</v>
      </c>
      <c r="D207" s="84">
        <v>731009</v>
      </c>
      <c r="E207" s="118" t="s">
        <v>243</v>
      </c>
      <c r="F207" s="119" t="s">
        <v>888</v>
      </c>
      <c r="G207" s="120" t="s">
        <v>889</v>
      </c>
    </row>
    <row r="208" spans="1:7" ht="13.5">
      <c r="A208" s="67"/>
      <c r="B208" s="84">
        <v>10</v>
      </c>
      <c r="C208" s="87">
        <v>1010</v>
      </c>
      <c r="D208" s="84">
        <v>731010</v>
      </c>
      <c r="E208" s="118" t="s">
        <v>244</v>
      </c>
      <c r="F208" s="119" t="s">
        <v>890</v>
      </c>
      <c r="G208" s="120" t="s">
        <v>891</v>
      </c>
    </row>
    <row r="209" spans="1:7" ht="13.5">
      <c r="A209" s="67"/>
      <c r="B209" s="84">
        <v>11</v>
      </c>
      <c r="C209" s="87">
        <v>1011</v>
      </c>
      <c r="D209" s="84">
        <v>731011</v>
      </c>
      <c r="E209" s="118" t="s">
        <v>245</v>
      </c>
      <c r="F209" s="119" t="s">
        <v>892</v>
      </c>
      <c r="G209" s="120" t="s">
        <v>893</v>
      </c>
    </row>
    <row r="210" spans="1:7" ht="13.5">
      <c r="A210" s="68"/>
      <c r="B210" s="85">
        <v>12</v>
      </c>
      <c r="C210" s="89">
        <v>1012</v>
      </c>
      <c r="D210" s="85">
        <v>731012</v>
      </c>
      <c r="E210" s="130" t="s">
        <v>246</v>
      </c>
      <c r="F210" s="131" t="s">
        <v>894</v>
      </c>
      <c r="G210" s="132" t="s">
        <v>895</v>
      </c>
    </row>
    <row r="211" spans="1:7" ht="13.5">
      <c r="A211" s="70" t="s">
        <v>432</v>
      </c>
      <c r="B211" s="100">
        <v>1</v>
      </c>
      <c r="C211" s="90">
        <v>1101</v>
      </c>
      <c r="D211" s="100">
        <v>551101</v>
      </c>
      <c r="E211" s="115" t="s">
        <v>251</v>
      </c>
      <c r="F211" s="116" t="s">
        <v>896</v>
      </c>
      <c r="G211" s="117" t="s">
        <v>897</v>
      </c>
    </row>
    <row r="212" spans="1:7" ht="13.5">
      <c r="A212" s="67" t="s">
        <v>247</v>
      </c>
      <c r="B212" s="84">
        <v>2</v>
      </c>
      <c r="C212" s="87">
        <v>1102</v>
      </c>
      <c r="D212" s="84">
        <v>551102</v>
      </c>
      <c r="E212" s="118" t="s">
        <v>252</v>
      </c>
      <c r="F212" s="119" t="s">
        <v>898</v>
      </c>
      <c r="G212" s="120" t="s">
        <v>899</v>
      </c>
    </row>
    <row r="213" spans="1:7" ht="13.5">
      <c r="A213" s="67" t="s">
        <v>125</v>
      </c>
      <c r="B213" s="84">
        <v>3</v>
      </c>
      <c r="C213" s="87">
        <v>1103</v>
      </c>
      <c r="D213" s="84">
        <v>551103</v>
      </c>
      <c r="E213" s="118" t="s">
        <v>248</v>
      </c>
      <c r="F213" s="119" t="s">
        <v>900</v>
      </c>
      <c r="G213" s="120" t="s">
        <v>901</v>
      </c>
    </row>
    <row r="214" spans="1:7" ht="13.5">
      <c r="A214" s="67"/>
      <c r="B214" s="84">
        <v>4</v>
      </c>
      <c r="C214" s="87">
        <v>1104</v>
      </c>
      <c r="D214" s="84">
        <v>551104</v>
      </c>
      <c r="E214" s="118" t="s">
        <v>249</v>
      </c>
      <c r="F214" s="119" t="s">
        <v>902</v>
      </c>
      <c r="G214" s="120" t="s">
        <v>903</v>
      </c>
    </row>
    <row r="215" spans="1:7" ht="13.5">
      <c r="A215" s="67"/>
      <c r="B215" s="101">
        <v>5</v>
      </c>
      <c r="C215" s="102">
        <v>1105</v>
      </c>
      <c r="D215" s="101">
        <v>551105</v>
      </c>
      <c r="E215" s="124" t="s">
        <v>250</v>
      </c>
      <c r="F215" s="125" t="s">
        <v>904</v>
      </c>
      <c r="G215" s="126" t="s">
        <v>905</v>
      </c>
    </row>
    <row r="216" spans="1:7" ht="13.5">
      <c r="A216" s="66" t="s">
        <v>906</v>
      </c>
      <c r="B216" s="99">
        <v>1</v>
      </c>
      <c r="C216" s="86">
        <v>1201</v>
      </c>
      <c r="D216" s="99">
        <v>721201</v>
      </c>
      <c r="E216" s="127" t="s">
        <v>253</v>
      </c>
      <c r="F216" s="128" t="s">
        <v>907</v>
      </c>
      <c r="G216" s="129" t="s">
        <v>908</v>
      </c>
    </row>
    <row r="217" spans="1:7" ht="13.5">
      <c r="A217" s="67" t="s">
        <v>254</v>
      </c>
      <c r="B217" s="84">
        <v>2</v>
      </c>
      <c r="C217" s="87">
        <v>1202</v>
      </c>
      <c r="D217" s="84">
        <v>721202</v>
      </c>
      <c r="E217" s="118" t="s">
        <v>444</v>
      </c>
      <c r="F217" s="119" t="s">
        <v>909</v>
      </c>
      <c r="G217" s="120" t="s">
        <v>910</v>
      </c>
    </row>
    <row r="218" spans="1:7" ht="13.5">
      <c r="A218" s="67" t="s">
        <v>255</v>
      </c>
      <c r="B218" s="84">
        <v>3</v>
      </c>
      <c r="C218" s="87">
        <v>1203</v>
      </c>
      <c r="D218" s="84">
        <v>721203</v>
      </c>
      <c r="E218" s="118" t="s">
        <v>256</v>
      </c>
      <c r="F218" s="119" t="s">
        <v>911</v>
      </c>
      <c r="G218" s="120" t="s">
        <v>912</v>
      </c>
    </row>
    <row r="219" spans="1:7" ht="13.5">
      <c r="A219" s="67"/>
      <c r="B219" s="84">
        <v>4</v>
      </c>
      <c r="C219" s="87">
        <v>1204</v>
      </c>
      <c r="D219" s="84">
        <v>721204</v>
      </c>
      <c r="E219" s="118" t="s">
        <v>257</v>
      </c>
      <c r="F219" s="119" t="s">
        <v>913</v>
      </c>
      <c r="G219" s="120" t="s">
        <v>914</v>
      </c>
    </row>
    <row r="220" spans="1:7" ht="13.5">
      <c r="A220" s="67"/>
      <c r="B220" s="84">
        <v>5</v>
      </c>
      <c r="C220" s="87">
        <v>1205</v>
      </c>
      <c r="D220" s="84">
        <v>721205</v>
      </c>
      <c r="E220" s="118" t="s">
        <v>258</v>
      </c>
      <c r="F220" s="119" t="s">
        <v>915</v>
      </c>
      <c r="G220" s="120" t="s">
        <v>916</v>
      </c>
    </row>
    <row r="221" spans="1:7" ht="13.5">
      <c r="A221" s="67"/>
      <c r="B221" s="84">
        <v>6</v>
      </c>
      <c r="C221" s="87">
        <v>1206</v>
      </c>
      <c r="D221" s="84">
        <v>721206</v>
      </c>
      <c r="E221" s="118" t="s">
        <v>259</v>
      </c>
      <c r="F221" s="119" t="s">
        <v>917</v>
      </c>
      <c r="G221" s="120" t="s">
        <v>918</v>
      </c>
    </row>
    <row r="222" spans="1:7" ht="13.5">
      <c r="A222" s="67"/>
      <c r="B222" s="84">
        <v>7</v>
      </c>
      <c r="C222" s="87">
        <v>1207</v>
      </c>
      <c r="D222" s="84">
        <v>721207</v>
      </c>
      <c r="E222" s="118" t="s">
        <v>260</v>
      </c>
      <c r="F222" s="119" t="s">
        <v>919</v>
      </c>
      <c r="G222" s="120" t="s">
        <v>920</v>
      </c>
    </row>
    <row r="223" spans="1:7" ht="13.5">
      <c r="A223" s="67"/>
      <c r="B223" s="84">
        <v>8</v>
      </c>
      <c r="C223" s="87">
        <v>1208</v>
      </c>
      <c r="D223" s="84">
        <v>721208</v>
      </c>
      <c r="E223" s="118" t="s">
        <v>261</v>
      </c>
      <c r="F223" s="119" t="s">
        <v>921</v>
      </c>
      <c r="G223" s="120" t="s">
        <v>922</v>
      </c>
    </row>
    <row r="224" spans="1:7" ht="13.5">
      <c r="A224" s="67"/>
      <c r="B224" s="84">
        <v>9</v>
      </c>
      <c r="C224" s="87">
        <v>1209</v>
      </c>
      <c r="D224" s="84">
        <v>721209</v>
      </c>
      <c r="E224" s="118" t="s">
        <v>262</v>
      </c>
      <c r="F224" s="119" t="s">
        <v>923</v>
      </c>
      <c r="G224" s="120" t="s">
        <v>924</v>
      </c>
    </row>
    <row r="225" spans="1:7" ht="13.5">
      <c r="A225" s="67"/>
      <c r="B225" s="84">
        <v>10</v>
      </c>
      <c r="C225" s="87">
        <v>1210</v>
      </c>
      <c r="D225" s="84">
        <v>721210</v>
      </c>
      <c r="E225" s="118" t="s">
        <v>263</v>
      </c>
      <c r="F225" s="119" t="s">
        <v>925</v>
      </c>
      <c r="G225" s="120" t="s">
        <v>926</v>
      </c>
    </row>
    <row r="226" spans="1:7" ht="13.5">
      <c r="A226" s="68"/>
      <c r="B226" s="85">
        <v>11</v>
      </c>
      <c r="C226" s="89">
        <v>1211</v>
      </c>
      <c r="D226" s="85">
        <v>721211</v>
      </c>
      <c r="E226" s="130" t="s">
        <v>264</v>
      </c>
      <c r="F226" s="131" t="s">
        <v>927</v>
      </c>
      <c r="G226" s="132" t="s">
        <v>928</v>
      </c>
    </row>
    <row r="227" spans="1:7" ht="13.5">
      <c r="A227" s="66" t="s">
        <v>929</v>
      </c>
      <c r="B227" s="99">
        <v>1</v>
      </c>
      <c r="C227" s="86">
        <v>1301</v>
      </c>
      <c r="D227" s="99">
        <v>711301</v>
      </c>
      <c r="E227" s="127" t="s">
        <v>265</v>
      </c>
      <c r="F227" s="128" t="s">
        <v>930</v>
      </c>
      <c r="G227" s="129" t="s">
        <v>931</v>
      </c>
    </row>
    <row r="228" spans="1:7" ht="13.5">
      <c r="A228" s="67" t="s">
        <v>932</v>
      </c>
      <c r="B228" s="84">
        <v>2</v>
      </c>
      <c r="C228" s="87">
        <v>1302</v>
      </c>
      <c r="D228" s="84">
        <v>711302</v>
      </c>
      <c r="E228" s="118" t="s">
        <v>266</v>
      </c>
      <c r="F228" s="119" t="s">
        <v>933</v>
      </c>
      <c r="G228" s="120" t="s">
        <v>934</v>
      </c>
    </row>
    <row r="229" spans="1:7" ht="13.5">
      <c r="A229" s="67" t="s">
        <v>161</v>
      </c>
      <c r="B229" s="84">
        <v>3</v>
      </c>
      <c r="C229" s="87">
        <v>1303</v>
      </c>
      <c r="D229" s="84">
        <v>711303</v>
      </c>
      <c r="E229" s="118" t="s">
        <v>267</v>
      </c>
      <c r="F229" s="119" t="s">
        <v>935</v>
      </c>
      <c r="G229" s="120" t="s">
        <v>936</v>
      </c>
    </row>
    <row r="230" spans="1:7" ht="13.5">
      <c r="A230" s="67"/>
      <c r="B230" s="84">
        <v>4</v>
      </c>
      <c r="C230" s="87">
        <v>1304</v>
      </c>
      <c r="D230" s="84">
        <v>711304</v>
      </c>
      <c r="E230" s="118" t="s">
        <v>445</v>
      </c>
      <c r="F230" s="119" t="s">
        <v>937</v>
      </c>
      <c r="G230" s="120" t="s">
        <v>938</v>
      </c>
    </row>
    <row r="231" spans="1:7" ht="13.5">
      <c r="A231" s="67"/>
      <c r="B231" s="84">
        <v>5</v>
      </c>
      <c r="C231" s="87">
        <v>1305</v>
      </c>
      <c r="D231" s="84">
        <v>711305</v>
      </c>
      <c r="E231" s="118" t="s">
        <v>268</v>
      </c>
      <c r="F231" s="119" t="s">
        <v>939</v>
      </c>
      <c r="G231" s="120" t="s">
        <v>940</v>
      </c>
    </row>
    <row r="232" spans="1:7" ht="13.5">
      <c r="A232" s="67"/>
      <c r="B232" s="84">
        <v>6</v>
      </c>
      <c r="C232" s="87">
        <v>1306</v>
      </c>
      <c r="D232" s="84">
        <v>711306</v>
      </c>
      <c r="E232" s="118" t="s">
        <v>269</v>
      </c>
      <c r="F232" s="119" t="s">
        <v>941</v>
      </c>
      <c r="G232" s="120" t="s">
        <v>942</v>
      </c>
    </row>
    <row r="233" spans="1:7" ht="13.5">
      <c r="A233" s="67"/>
      <c r="B233" s="84">
        <v>7</v>
      </c>
      <c r="C233" s="87">
        <v>1307</v>
      </c>
      <c r="D233" s="84">
        <v>711307</v>
      </c>
      <c r="E233" s="118" t="s">
        <v>270</v>
      </c>
      <c r="F233" s="119" t="s">
        <v>943</v>
      </c>
      <c r="G233" s="120" t="s">
        <v>944</v>
      </c>
    </row>
    <row r="234" spans="1:7" ht="13.5">
      <c r="A234" s="67"/>
      <c r="B234" s="84">
        <v>8</v>
      </c>
      <c r="C234" s="87">
        <v>1308</v>
      </c>
      <c r="D234" s="84">
        <v>711308</v>
      </c>
      <c r="E234" s="118" t="s">
        <v>271</v>
      </c>
      <c r="F234" s="119" t="s">
        <v>945</v>
      </c>
      <c r="G234" s="120" t="s">
        <v>946</v>
      </c>
    </row>
    <row r="235" spans="1:7" ht="13.5">
      <c r="A235" s="67"/>
      <c r="B235" s="84">
        <v>9</v>
      </c>
      <c r="C235" s="87">
        <v>1309</v>
      </c>
      <c r="D235" s="84">
        <v>711309</v>
      </c>
      <c r="E235" s="118" t="s">
        <v>272</v>
      </c>
      <c r="F235" s="119" t="s">
        <v>947</v>
      </c>
      <c r="G235" s="120" t="s">
        <v>948</v>
      </c>
    </row>
    <row r="236" spans="1:7" ht="13.5">
      <c r="A236" s="67"/>
      <c r="B236" s="84">
        <v>10</v>
      </c>
      <c r="C236" s="87">
        <v>1310</v>
      </c>
      <c r="D236" s="84">
        <v>711310</v>
      </c>
      <c r="E236" s="118" t="s">
        <v>273</v>
      </c>
      <c r="F236" s="119" t="s">
        <v>949</v>
      </c>
      <c r="G236" s="120" t="s">
        <v>950</v>
      </c>
    </row>
    <row r="237" spans="1:7" ht="13.5">
      <c r="A237" s="67"/>
      <c r="B237" s="84">
        <v>11</v>
      </c>
      <c r="C237" s="87">
        <v>1311</v>
      </c>
      <c r="D237" s="84">
        <v>711311</v>
      </c>
      <c r="E237" s="118" t="s">
        <v>274</v>
      </c>
      <c r="F237" s="119" t="s">
        <v>951</v>
      </c>
      <c r="G237" s="120" t="s">
        <v>952</v>
      </c>
    </row>
    <row r="238" spans="1:7" ht="13.5">
      <c r="A238" s="67"/>
      <c r="B238" s="84">
        <v>12</v>
      </c>
      <c r="C238" s="87">
        <v>1312</v>
      </c>
      <c r="D238" s="84">
        <v>711312</v>
      </c>
      <c r="E238" s="118" t="s">
        <v>275</v>
      </c>
      <c r="F238" s="119" t="s">
        <v>953</v>
      </c>
      <c r="G238" s="120" t="s">
        <v>954</v>
      </c>
    </row>
    <row r="239" spans="1:7" ht="13.5">
      <c r="A239" s="68"/>
      <c r="B239" s="85">
        <v>13</v>
      </c>
      <c r="C239" s="89">
        <v>1313</v>
      </c>
      <c r="D239" s="85">
        <v>711313</v>
      </c>
      <c r="E239" s="130" t="s">
        <v>276</v>
      </c>
      <c r="F239" s="131" t="s">
        <v>955</v>
      </c>
      <c r="G239" s="132" t="s">
        <v>956</v>
      </c>
    </row>
    <row r="240" spans="1:7" ht="36">
      <c r="A240" s="106" t="s">
        <v>49</v>
      </c>
      <c r="B240" s="107" t="s">
        <v>50</v>
      </c>
      <c r="C240" s="108" t="s">
        <v>51</v>
      </c>
      <c r="D240" s="107" t="s">
        <v>573</v>
      </c>
      <c r="E240" s="133" t="s">
        <v>5</v>
      </c>
      <c r="F240" s="134" t="s">
        <v>477</v>
      </c>
      <c r="G240" s="135" t="s">
        <v>478</v>
      </c>
    </row>
    <row r="241" spans="1:7" ht="13.5">
      <c r="A241" s="66" t="s">
        <v>433</v>
      </c>
      <c r="B241" s="99">
        <v>1</v>
      </c>
      <c r="C241" s="86">
        <v>1401</v>
      </c>
      <c r="D241" s="99">
        <v>651401</v>
      </c>
      <c r="E241" s="127" t="s">
        <v>277</v>
      </c>
      <c r="F241" s="128" t="s">
        <v>957</v>
      </c>
      <c r="G241" s="129" t="s">
        <v>958</v>
      </c>
    </row>
    <row r="242" spans="1:7" ht="13.5">
      <c r="A242" s="67" t="s">
        <v>278</v>
      </c>
      <c r="B242" s="84">
        <v>2</v>
      </c>
      <c r="C242" s="87">
        <v>1402</v>
      </c>
      <c r="D242" s="84">
        <v>651402</v>
      </c>
      <c r="E242" s="115" t="s">
        <v>279</v>
      </c>
      <c r="F242" s="116" t="s">
        <v>959</v>
      </c>
      <c r="G242" s="117" t="s">
        <v>960</v>
      </c>
    </row>
    <row r="243" spans="1:7" ht="13.5">
      <c r="A243" s="67" t="s">
        <v>136</v>
      </c>
      <c r="B243" s="84">
        <v>3</v>
      </c>
      <c r="C243" s="87">
        <v>1403</v>
      </c>
      <c r="D243" s="84">
        <v>651403</v>
      </c>
      <c r="E243" s="118" t="s">
        <v>280</v>
      </c>
      <c r="F243" s="119" t="s">
        <v>961</v>
      </c>
      <c r="G243" s="120" t="s">
        <v>962</v>
      </c>
    </row>
    <row r="244" spans="1:7" ht="13.5">
      <c r="A244" s="67"/>
      <c r="B244" s="84">
        <v>4</v>
      </c>
      <c r="C244" s="87">
        <v>1404</v>
      </c>
      <c r="D244" s="84">
        <v>651404</v>
      </c>
      <c r="E244" s="118" t="s">
        <v>281</v>
      </c>
      <c r="F244" s="119" t="s">
        <v>963</v>
      </c>
      <c r="G244" s="120" t="s">
        <v>964</v>
      </c>
    </row>
    <row r="245" spans="1:7" ht="13.5">
      <c r="A245" s="67"/>
      <c r="B245" s="84">
        <v>5</v>
      </c>
      <c r="C245" s="87">
        <v>1405</v>
      </c>
      <c r="D245" s="84">
        <v>651405</v>
      </c>
      <c r="E245" s="118" t="s">
        <v>282</v>
      </c>
      <c r="F245" s="119" t="s">
        <v>965</v>
      </c>
      <c r="G245" s="120" t="s">
        <v>966</v>
      </c>
    </row>
    <row r="246" spans="1:7" ht="13.5">
      <c r="A246" s="67"/>
      <c r="B246" s="84">
        <v>6</v>
      </c>
      <c r="C246" s="87">
        <v>1406</v>
      </c>
      <c r="D246" s="84">
        <v>651406</v>
      </c>
      <c r="E246" s="118" t="s">
        <v>283</v>
      </c>
      <c r="F246" s="119" t="s">
        <v>967</v>
      </c>
      <c r="G246" s="120" t="s">
        <v>968</v>
      </c>
    </row>
    <row r="247" spans="1:7" ht="13.5">
      <c r="A247" s="67"/>
      <c r="B247" s="84">
        <v>7</v>
      </c>
      <c r="C247" s="87">
        <v>1407</v>
      </c>
      <c r="D247" s="84">
        <v>651407</v>
      </c>
      <c r="E247" s="118" t="s">
        <v>284</v>
      </c>
      <c r="F247" s="119" t="s">
        <v>969</v>
      </c>
      <c r="G247" s="120" t="s">
        <v>970</v>
      </c>
    </row>
    <row r="248" spans="1:7" ht="13.5">
      <c r="A248" s="67"/>
      <c r="B248" s="84">
        <v>8</v>
      </c>
      <c r="C248" s="87">
        <v>1408</v>
      </c>
      <c r="D248" s="84">
        <v>651408</v>
      </c>
      <c r="E248" s="118" t="s">
        <v>971</v>
      </c>
      <c r="F248" s="119" t="s">
        <v>972</v>
      </c>
      <c r="G248" s="120" t="s">
        <v>973</v>
      </c>
    </row>
    <row r="249" spans="1:7" ht="13.5">
      <c r="A249" s="67"/>
      <c r="B249" s="84">
        <v>9</v>
      </c>
      <c r="C249" s="87">
        <v>1409</v>
      </c>
      <c r="D249" s="84">
        <v>651409</v>
      </c>
      <c r="E249" s="118" t="s">
        <v>388</v>
      </c>
      <c r="F249" s="119" t="s">
        <v>974</v>
      </c>
      <c r="G249" s="120" t="s">
        <v>975</v>
      </c>
    </row>
    <row r="250" spans="1:7" ht="13.5">
      <c r="A250" s="67"/>
      <c r="B250" s="84">
        <v>10</v>
      </c>
      <c r="C250" s="87">
        <v>1410</v>
      </c>
      <c r="D250" s="84">
        <v>651410</v>
      </c>
      <c r="E250" s="118" t="s">
        <v>285</v>
      </c>
      <c r="F250" s="119" t="s">
        <v>976</v>
      </c>
      <c r="G250" s="120" t="s">
        <v>977</v>
      </c>
    </row>
    <row r="251" spans="1:7" ht="13.5">
      <c r="A251" s="67"/>
      <c r="B251" s="84">
        <v>11</v>
      </c>
      <c r="C251" s="87">
        <v>1411</v>
      </c>
      <c r="D251" s="84">
        <v>651411</v>
      </c>
      <c r="E251" s="118" t="s">
        <v>286</v>
      </c>
      <c r="F251" s="119" t="s">
        <v>978</v>
      </c>
      <c r="G251" s="120" t="s">
        <v>979</v>
      </c>
    </row>
    <row r="252" spans="1:7" ht="13.5">
      <c r="A252" s="67"/>
      <c r="B252" s="84">
        <v>12</v>
      </c>
      <c r="C252" s="87">
        <v>1412</v>
      </c>
      <c r="D252" s="84">
        <v>651412</v>
      </c>
      <c r="E252" s="118" t="s">
        <v>287</v>
      </c>
      <c r="F252" s="119" t="s">
        <v>980</v>
      </c>
      <c r="G252" s="120" t="s">
        <v>981</v>
      </c>
    </row>
    <row r="253" spans="1:7" ht="13.5">
      <c r="A253" s="67"/>
      <c r="B253" s="84">
        <v>13</v>
      </c>
      <c r="C253" s="87">
        <v>1413</v>
      </c>
      <c r="D253" s="84">
        <v>651413</v>
      </c>
      <c r="E253" s="118" t="s">
        <v>288</v>
      </c>
      <c r="F253" s="119" t="s">
        <v>982</v>
      </c>
      <c r="G253" s="120" t="s">
        <v>983</v>
      </c>
    </row>
    <row r="254" spans="1:7" ht="13.5">
      <c r="A254" s="67"/>
      <c r="B254" s="84">
        <v>14</v>
      </c>
      <c r="C254" s="87">
        <v>1414</v>
      </c>
      <c r="D254" s="84">
        <v>651414</v>
      </c>
      <c r="E254" s="118" t="s">
        <v>289</v>
      </c>
      <c r="F254" s="119" t="s">
        <v>984</v>
      </c>
      <c r="G254" s="120" t="s">
        <v>985</v>
      </c>
    </row>
    <row r="255" spans="1:7" ht="13.5">
      <c r="A255" s="67"/>
      <c r="B255" s="84">
        <v>15</v>
      </c>
      <c r="C255" s="87">
        <v>1415</v>
      </c>
      <c r="D255" s="84">
        <v>651415</v>
      </c>
      <c r="E255" s="118" t="s">
        <v>290</v>
      </c>
      <c r="F255" s="119" t="s">
        <v>986</v>
      </c>
      <c r="G255" s="120" t="s">
        <v>987</v>
      </c>
    </row>
    <row r="256" spans="1:7" ht="13.5">
      <c r="A256" s="67"/>
      <c r="B256" s="84">
        <v>16</v>
      </c>
      <c r="C256" s="87">
        <v>1416</v>
      </c>
      <c r="D256" s="84">
        <v>651416</v>
      </c>
      <c r="E256" s="118" t="s">
        <v>291</v>
      </c>
      <c r="F256" s="119" t="s">
        <v>988</v>
      </c>
      <c r="G256" s="120" t="s">
        <v>989</v>
      </c>
    </row>
    <row r="257" spans="1:7" ht="13.5">
      <c r="A257" s="68"/>
      <c r="B257" s="85">
        <v>17</v>
      </c>
      <c r="C257" s="89">
        <v>1417</v>
      </c>
      <c r="D257" s="85">
        <v>651417</v>
      </c>
      <c r="E257" s="130" t="s">
        <v>292</v>
      </c>
      <c r="F257" s="131" t="s">
        <v>990</v>
      </c>
      <c r="G257" s="132" t="s">
        <v>991</v>
      </c>
    </row>
    <row r="258" spans="1:7" ht="13.5">
      <c r="A258" s="70" t="s">
        <v>434</v>
      </c>
      <c r="B258" s="100">
        <v>1</v>
      </c>
      <c r="C258" s="90">
        <v>1501</v>
      </c>
      <c r="D258" s="100">
        <v>741501</v>
      </c>
      <c r="E258" s="115" t="s">
        <v>293</v>
      </c>
      <c r="F258" s="116" t="s">
        <v>992</v>
      </c>
      <c r="G258" s="117" t="s">
        <v>993</v>
      </c>
    </row>
    <row r="259" spans="1:7" ht="13.5">
      <c r="A259" s="67" t="s">
        <v>294</v>
      </c>
      <c r="B259" s="84">
        <v>2</v>
      </c>
      <c r="C259" s="87">
        <v>1502</v>
      </c>
      <c r="D259" s="84">
        <v>741502</v>
      </c>
      <c r="E259" s="118" t="s">
        <v>295</v>
      </c>
      <c r="F259" s="119" t="s">
        <v>994</v>
      </c>
      <c r="G259" s="120" t="s">
        <v>995</v>
      </c>
    </row>
    <row r="260" spans="1:7" ht="13.5">
      <c r="A260" s="67" t="s">
        <v>396</v>
      </c>
      <c r="B260" s="84">
        <v>3</v>
      </c>
      <c r="C260" s="87">
        <v>1503</v>
      </c>
      <c r="D260" s="84">
        <v>741503</v>
      </c>
      <c r="E260" s="118" t="s">
        <v>296</v>
      </c>
      <c r="F260" s="119" t="s">
        <v>996</v>
      </c>
      <c r="G260" s="120" t="s">
        <v>997</v>
      </c>
    </row>
    <row r="261" spans="1:7" ht="13.5">
      <c r="A261" s="67"/>
      <c r="B261" s="84">
        <v>4</v>
      </c>
      <c r="C261" s="87">
        <v>1504</v>
      </c>
      <c r="D261" s="84">
        <v>741504</v>
      </c>
      <c r="E261" s="118" t="s">
        <v>297</v>
      </c>
      <c r="F261" s="119" t="s">
        <v>998</v>
      </c>
      <c r="G261" s="120" t="s">
        <v>999</v>
      </c>
    </row>
    <row r="262" spans="1:7" ht="13.5">
      <c r="A262" s="67"/>
      <c r="B262" s="84">
        <v>5</v>
      </c>
      <c r="C262" s="87">
        <v>1505</v>
      </c>
      <c r="D262" s="84">
        <v>741505</v>
      </c>
      <c r="E262" s="118" t="s">
        <v>298</v>
      </c>
      <c r="F262" s="119" t="s">
        <v>1000</v>
      </c>
      <c r="G262" s="120" t="s">
        <v>1001</v>
      </c>
    </row>
    <row r="263" spans="1:7" ht="13.5">
      <c r="A263" s="67"/>
      <c r="B263" s="84">
        <v>6</v>
      </c>
      <c r="C263" s="87">
        <v>1506</v>
      </c>
      <c r="D263" s="84">
        <v>741506</v>
      </c>
      <c r="E263" s="118" t="s">
        <v>299</v>
      </c>
      <c r="F263" s="119" t="s">
        <v>1002</v>
      </c>
      <c r="G263" s="120" t="s">
        <v>1003</v>
      </c>
    </row>
    <row r="264" spans="1:7" ht="13.5">
      <c r="A264" s="67"/>
      <c r="B264" s="84">
        <v>7</v>
      </c>
      <c r="C264" s="87">
        <v>1507</v>
      </c>
      <c r="D264" s="84">
        <v>741507</v>
      </c>
      <c r="E264" s="118" t="s">
        <v>300</v>
      </c>
      <c r="F264" s="119" t="s">
        <v>1004</v>
      </c>
      <c r="G264" s="120" t="s">
        <v>1005</v>
      </c>
    </row>
    <row r="265" spans="1:7" ht="13.5">
      <c r="A265" s="67"/>
      <c r="B265" s="101">
        <v>8</v>
      </c>
      <c r="C265" s="102">
        <v>1508</v>
      </c>
      <c r="D265" s="101">
        <v>741508</v>
      </c>
      <c r="E265" s="124" t="s">
        <v>301</v>
      </c>
      <c r="F265" s="125" t="s">
        <v>1006</v>
      </c>
      <c r="G265" s="126" t="s">
        <v>1007</v>
      </c>
    </row>
    <row r="266" spans="1:7" ht="13.5">
      <c r="A266" s="66" t="s">
        <v>435</v>
      </c>
      <c r="B266" s="99">
        <v>1</v>
      </c>
      <c r="C266" s="93">
        <v>1601</v>
      </c>
      <c r="D266" s="99">
        <v>671601</v>
      </c>
      <c r="E266" s="127" t="s">
        <v>302</v>
      </c>
      <c r="F266" s="128" t="s">
        <v>1008</v>
      </c>
      <c r="G266" s="129" t="s">
        <v>1009</v>
      </c>
    </row>
    <row r="267" spans="1:7" ht="13.5">
      <c r="A267" s="67" t="s">
        <v>303</v>
      </c>
      <c r="B267" s="84">
        <v>2</v>
      </c>
      <c r="C267" s="94">
        <v>1602</v>
      </c>
      <c r="D267" s="84">
        <v>671602</v>
      </c>
      <c r="E267" s="118" t="s">
        <v>304</v>
      </c>
      <c r="F267" s="119" t="s">
        <v>1010</v>
      </c>
      <c r="G267" s="120" t="s">
        <v>1011</v>
      </c>
    </row>
    <row r="268" spans="1:7" ht="13.5">
      <c r="A268" s="67" t="s">
        <v>305</v>
      </c>
      <c r="B268" s="84">
        <v>3</v>
      </c>
      <c r="C268" s="94">
        <v>1603</v>
      </c>
      <c r="D268" s="84">
        <v>671603</v>
      </c>
      <c r="E268" s="118" t="s">
        <v>306</v>
      </c>
      <c r="F268" s="119" t="s">
        <v>1012</v>
      </c>
      <c r="G268" s="120" t="s">
        <v>1013</v>
      </c>
    </row>
    <row r="269" spans="1:7" ht="13.5">
      <c r="A269" s="67"/>
      <c r="B269" s="84">
        <v>4</v>
      </c>
      <c r="C269" s="94">
        <v>1604</v>
      </c>
      <c r="D269" s="84">
        <v>671604</v>
      </c>
      <c r="E269" s="118" t="s">
        <v>307</v>
      </c>
      <c r="F269" s="119" t="s">
        <v>1014</v>
      </c>
      <c r="G269" s="120" t="s">
        <v>1015</v>
      </c>
    </row>
    <row r="270" spans="1:7" ht="13.5">
      <c r="A270" s="67"/>
      <c r="B270" s="84">
        <v>5</v>
      </c>
      <c r="C270" s="94">
        <v>1605</v>
      </c>
      <c r="D270" s="84">
        <v>671605</v>
      </c>
      <c r="E270" s="118" t="s">
        <v>308</v>
      </c>
      <c r="F270" s="119" t="s">
        <v>1016</v>
      </c>
      <c r="G270" s="120" t="s">
        <v>1017</v>
      </c>
    </row>
    <row r="271" spans="1:7" ht="13.5">
      <c r="A271" s="67"/>
      <c r="B271" s="84">
        <v>6</v>
      </c>
      <c r="C271" s="94">
        <v>1606</v>
      </c>
      <c r="D271" s="84">
        <v>671606</v>
      </c>
      <c r="E271" s="118" t="s">
        <v>309</v>
      </c>
      <c r="F271" s="119" t="s">
        <v>1018</v>
      </c>
      <c r="G271" s="120" t="s">
        <v>1019</v>
      </c>
    </row>
    <row r="272" spans="1:7" ht="13.5">
      <c r="A272" s="67"/>
      <c r="B272" s="84">
        <v>7</v>
      </c>
      <c r="C272" s="94">
        <v>1607</v>
      </c>
      <c r="D272" s="84">
        <v>671607</v>
      </c>
      <c r="E272" s="118" t="s">
        <v>310</v>
      </c>
      <c r="F272" s="119" t="s">
        <v>1020</v>
      </c>
      <c r="G272" s="120" t="s">
        <v>1021</v>
      </c>
    </row>
    <row r="273" spans="1:7" ht="13.5">
      <c r="A273" s="67"/>
      <c r="B273" s="84">
        <v>8</v>
      </c>
      <c r="C273" s="94">
        <v>1608</v>
      </c>
      <c r="D273" s="84">
        <v>671608</v>
      </c>
      <c r="E273" s="118" t="s">
        <v>311</v>
      </c>
      <c r="F273" s="119" t="s">
        <v>1022</v>
      </c>
      <c r="G273" s="120" t="s">
        <v>1023</v>
      </c>
    </row>
    <row r="274" spans="1:7" ht="13.5">
      <c r="A274" s="67"/>
      <c r="B274" s="84">
        <v>9</v>
      </c>
      <c r="C274" s="94">
        <v>1609</v>
      </c>
      <c r="D274" s="84">
        <v>671609</v>
      </c>
      <c r="E274" s="118" t="s">
        <v>312</v>
      </c>
      <c r="F274" s="119" t="s">
        <v>1024</v>
      </c>
      <c r="G274" s="120" t="s">
        <v>1025</v>
      </c>
    </row>
    <row r="275" spans="1:7" ht="13.5">
      <c r="A275" s="67"/>
      <c r="B275" s="84">
        <v>10</v>
      </c>
      <c r="C275" s="94">
        <v>1610</v>
      </c>
      <c r="D275" s="84">
        <v>671610</v>
      </c>
      <c r="E275" s="118" t="s">
        <v>313</v>
      </c>
      <c r="F275" s="119" t="s">
        <v>1026</v>
      </c>
      <c r="G275" s="120" t="s">
        <v>1027</v>
      </c>
    </row>
    <row r="276" spans="1:7" ht="13.5">
      <c r="A276" s="67"/>
      <c r="B276" s="84">
        <v>11</v>
      </c>
      <c r="C276" s="94">
        <v>1611</v>
      </c>
      <c r="D276" s="84">
        <v>671611</v>
      </c>
      <c r="E276" s="118" t="s">
        <v>314</v>
      </c>
      <c r="F276" s="119" t="s">
        <v>1028</v>
      </c>
      <c r="G276" s="120" t="s">
        <v>1029</v>
      </c>
    </row>
    <row r="277" spans="1:7" ht="13.5">
      <c r="A277" s="67"/>
      <c r="B277" s="84">
        <v>12</v>
      </c>
      <c r="C277" s="94">
        <v>1612</v>
      </c>
      <c r="D277" s="84">
        <v>671612</v>
      </c>
      <c r="E277" s="118" t="s">
        <v>315</v>
      </c>
      <c r="F277" s="119" t="s">
        <v>1030</v>
      </c>
      <c r="G277" s="120" t="s">
        <v>1031</v>
      </c>
    </row>
    <row r="278" spans="1:7" ht="13.5">
      <c r="A278" s="67"/>
      <c r="B278" s="84">
        <v>13</v>
      </c>
      <c r="C278" s="94">
        <v>1613</v>
      </c>
      <c r="D278" s="84">
        <v>671613</v>
      </c>
      <c r="E278" s="118" t="s">
        <v>316</v>
      </c>
      <c r="F278" s="119" t="s">
        <v>1032</v>
      </c>
      <c r="G278" s="120" t="s">
        <v>1033</v>
      </c>
    </row>
    <row r="279" spans="1:7" ht="13.5">
      <c r="A279" s="67"/>
      <c r="B279" s="84">
        <v>14</v>
      </c>
      <c r="C279" s="94">
        <v>1614</v>
      </c>
      <c r="D279" s="84">
        <v>671614</v>
      </c>
      <c r="E279" s="118" t="s">
        <v>317</v>
      </c>
      <c r="F279" s="119" t="s">
        <v>1034</v>
      </c>
      <c r="G279" s="120" t="s">
        <v>1035</v>
      </c>
    </row>
    <row r="280" spans="1:7" ht="13.5">
      <c r="A280" s="67"/>
      <c r="B280" s="84">
        <v>15</v>
      </c>
      <c r="C280" s="94">
        <v>1615</v>
      </c>
      <c r="D280" s="84">
        <v>671615</v>
      </c>
      <c r="E280" s="118" t="s">
        <v>318</v>
      </c>
      <c r="F280" s="119" t="s">
        <v>1036</v>
      </c>
      <c r="G280" s="120" t="s">
        <v>1037</v>
      </c>
    </row>
    <row r="281" spans="1:7" ht="13.5">
      <c r="A281" s="67"/>
      <c r="B281" s="84">
        <v>16</v>
      </c>
      <c r="C281" s="94">
        <v>1616</v>
      </c>
      <c r="D281" s="84">
        <v>671616</v>
      </c>
      <c r="E281" s="118" t="s">
        <v>319</v>
      </c>
      <c r="F281" s="119" t="s">
        <v>1038</v>
      </c>
      <c r="G281" s="120" t="s">
        <v>1039</v>
      </c>
    </row>
    <row r="282" spans="1:7" ht="13.5">
      <c r="A282" s="67"/>
      <c r="B282" s="84">
        <v>17</v>
      </c>
      <c r="C282" s="94">
        <v>1617</v>
      </c>
      <c r="D282" s="84">
        <v>671617</v>
      </c>
      <c r="E282" s="118" t="s">
        <v>320</v>
      </c>
      <c r="F282" s="119" t="s">
        <v>1040</v>
      </c>
      <c r="G282" s="120" t="s">
        <v>1041</v>
      </c>
    </row>
    <row r="283" spans="1:7" ht="13.5">
      <c r="A283" s="67"/>
      <c r="B283" s="84">
        <v>18</v>
      </c>
      <c r="C283" s="94">
        <v>1618</v>
      </c>
      <c r="D283" s="84">
        <v>671618</v>
      </c>
      <c r="E283" s="118" t="s">
        <v>321</v>
      </c>
      <c r="F283" s="119" t="s">
        <v>1042</v>
      </c>
      <c r="G283" s="120" t="s">
        <v>1043</v>
      </c>
    </row>
    <row r="284" spans="1:7" ht="13.5">
      <c r="A284" s="67"/>
      <c r="B284" s="84">
        <v>19</v>
      </c>
      <c r="C284" s="94">
        <v>1619</v>
      </c>
      <c r="D284" s="84">
        <v>671619</v>
      </c>
      <c r="E284" s="118" t="s">
        <v>322</v>
      </c>
      <c r="F284" s="119" t="s">
        <v>1044</v>
      </c>
      <c r="G284" s="120" t="s">
        <v>1045</v>
      </c>
    </row>
    <row r="285" spans="1:7" ht="13.5">
      <c r="A285" s="67"/>
      <c r="B285" s="84">
        <v>20</v>
      </c>
      <c r="C285" s="94">
        <v>1620</v>
      </c>
      <c r="D285" s="84">
        <v>671620</v>
      </c>
      <c r="E285" s="118" t="s">
        <v>323</v>
      </c>
      <c r="F285" s="119" t="s">
        <v>1046</v>
      </c>
      <c r="G285" s="120" t="s">
        <v>1047</v>
      </c>
    </row>
    <row r="286" spans="1:7" ht="13.5">
      <c r="A286" s="67"/>
      <c r="B286" s="84">
        <v>21</v>
      </c>
      <c r="C286" s="94">
        <v>1621</v>
      </c>
      <c r="D286" s="84">
        <v>671621</v>
      </c>
      <c r="E286" s="118" t="s">
        <v>324</v>
      </c>
      <c r="F286" s="119" t="s">
        <v>1048</v>
      </c>
      <c r="G286" s="120" t="s">
        <v>1049</v>
      </c>
    </row>
    <row r="287" spans="1:7" ht="13.5">
      <c r="A287" s="67"/>
      <c r="B287" s="84">
        <v>22</v>
      </c>
      <c r="C287" s="94">
        <v>1622</v>
      </c>
      <c r="D287" s="84">
        <v>671622</v>
      </c>
      <c r="E287" s="118" t="s">
        <v>325</v>
      </c>
      <c r="F287" s="119" t="s">
        <v>1050</v>
      </c>
      <c r="G287" s="120" t="s">
        <v>1051</v>
      </c>
    </row>
    <row r="288" spans="1:7" ht="13.5">
      <c r="A288" s="67"/>
      <c r="B288" s="84">
        <v>23</v>
      </c>
      <c r="C288" s="94">
        <v>1623</v>
      </c>
      <c r="D288" s="84">
        <v>671623</v>
      </c>
      <c r="E288" s="118" t="s">
        <v>326</v>
      </c>
      <c r="F288" s="119" t="s">
        <v>1052</v>
      </c>
      <c r="G288" s="120" t="s">
        <v>1053</v>
      </c>
    </row>
    <row r="289" spans="1:7" ht="13.5">
      <c r="A289" s="67"/>
      <c r="B289" s="84">
        <v>24</v>
      </c>
      <c r="C289" s="94">
        <v>1624</v>
      </c>
      <c r="D289" s="84">
        <v>671624</v>
      </c>
      <c r="E289" s="118" t="s">
        <v>327</v>
      </c>
      <c r="F289" s="119" t="s">
        <v>1054</v>
      </c>
      <c r="G289" s="120" t="s">
        <v>1055</v>
      </c>
    </row>
    <row r="290" spans="1:7" ht="13.5">
      <c r="A290" s="67"/>
      <c r="B290" s="84">
        <v>25</v>
      </c>
      <c r="C290" s="94">
        <v>1625</v>
      </c>
      <c r="D290" s="84">
        <v>671625</v>
      </c>
      <c r="E290" s="118" t="s">
        <v>328</v>
      </c>
      <c r="F290" s="119" t="s">
        <v>1056</v>
      </c>
      <c r="G290" s="120" t="s">
        <v>1057</v>
      </c>
    </row>
    <row r="291" spans="1:7" ht="13.5">
      <c r="A291" s="67"/>
      <c r="B291" s="84">
        <v>26</v>
      </c>
      <c r="C291" s="94">
        <v>1626</v>
      </c>
      <c r="D291" s="84">
        <v>671626</v>
      </c>
      <c r="E291" s="118" t="s">
        <v>329</v>
      </c>
      <c r="F291" s="119" t="s">
        <v>1058</v>
      </c>
      <c r="G291" s="120" t="s">
        <v>1059</v>
      </c>
    </row>
    <row r="292" spans="1:7" ht="13.5">
      <c r="A292" s="68"/>
      <c r="B292" s="85">
        <v>27</v>
      </c>
      <c r="C292" s="95">
        <v>1627</v>
      </c>
      <c r="D292" s="85">
        <v>671627</v>
      </c>
      <c r="E292" s="130" t="s">
        <v>446</v>
      </c>
      <c r="F292" s="131" t="s">
        <v>1060</v>
      </c>
      <c r="G292" s="132" t="s">
        <v>1061</v>
      </c>
    </row>
    <row r="293" spans="1:7" ht="36">
      <c r="A293" s="106" t="s">
        <v>49</v>
      </c>
      <c r="B293" s="107" t="s">
        <v>50</v>
      </c>
      <c r="C293" s="108" t="s">
        <v>51</v>
      </c>
      <c r="D293" s="107" t="s">
        <v>573</v>
      </c>
      <c r="E293" s="133" t="s">
        <v>5</v>
      </c>
      <c r="F293" s="134" t="s">
        <v>477</v>
      </c>
      <c r="G293" s="135" t="s">
        <v>478</v>
      </c>
    </row>
    <row r="294" spans="1:7" ht="13.5">
      <c r="A294" s="66" t="s">
        <v>436</v>
      </c>
      <c r="B294" s="99">
        <v>1</v>
      </c>
      <c r="C294" s="96">
        <v>1701</v>
      </c>
      <c r="D294" s="99">
        <v>621701</v>
      </c>
      <c r="E294" s="127" t="s">
        <v>330</v>
      </c>
      <c r="F294" s="128" t="s">
        <v>1062</v>
      </c>
      <c r="G294" s="129" t="s">
        <v>1063</v>
      </c>
    </row>
    <row r="295" spans="1:7" ht="13.5">
      <c r="A295" s="67" t="s">
        <v>331</v>
      </c>
      <c r="B295" s="84">
        <v>2</v>
      </c>
      <c r="C295" s="97">
        <v>1702</v>
      </c>
      <c r="D295" s="84">
        <v>621702</v>
      </c>
      <c r="E295" s="115" t="s">
        <v>332</v>
      </c>
      <c r="F295" s="116" t="s">
        <v>1064</v>
      </c>
      <c r="G295" s="117" t="s">
        <v>1065</v>
      </c>
    </row>
    <row r="296" spans="1:7" ht="13.5">
      <c r="A296" s="67" t="s">
        <v>333</v>
      </c>
      <c r="B296" s="84">
        <v>3</v>
      </c>
      <c r="C296" s="97">
        <v>1703</v>
      </c>
      <c r="D296" s="84">
        <v>621703</v>
      </c>
      <c r="E296" s="118" t="s">
        <v>334</v>
      </c>
      <c r="F296" s="119" t="s">
        <v>1066</v>
      </c>
      <c r="G296" s="120" t="s">
        <v>1067</v>
      </c>
    </row>
    <row r="297" spans="1:7" ht="13.5">
      <c r="A297" s="67"/>
      <c r="B297" s="84">
        <v>4</v>
      </c>
      <c r="C297" s="97">
        <v>1704</v>
      </c>
      <c r="D297" s="84">
        <v>621704</v>
      </c>
      <c r="E297" s="118" t="s">
        <v>335</v>
      </c>
      <c r="F297" s="119" t="s">
        <v>1068</v>
      </c>
      <c r="G297" s="120" t="s">
        <v>1069</v>
      </c>
    </row>
    <row r="298" spans="1:7" ht="13.5">
      <c r="A298" s="67"/>
      <c r="B298" s="84">
        <v>5</v>
      </c>
      <c r="C298" s="97">
        <v>1705</v>
      </c>
      <c r="D298" s="84">
        <v>621705</v>
      </c>
      <c r="E298" s="118" t="s">
        <v>336</v>
      </c>
      <c r="F298" s="119" t="s">
        <v>1070</v>
      </c>
      <c r="G298" s="120" t="s">
        <v>1071</v>
      </c>
    </row>
    <row r="299" spans="1:7" ht="13.5">
      <c r="A299" s="67"/>
      <c r="B299" s="84">
        <v>6</v>
      </c>
      <c r="C299" s="97">
        <v>1706</v>
      </c>
      <c r="D299" s="84">
        <v>621706</v>
      </c>
      <c r="E299" s="118" t="s">
        <v>337</v>
      </c>
      <c r="F299" s="119" t="s">
        <v>1072</v>
      </c>
      <c r="G299" s="120" t="s">
        <v>1073</v>
      </c>
    </row>
    <row r="300" spans="1:7" ht="13.5">
      <c r="A300" s="67"/>
      <c r="B300" s="84">
        <v>7</v>
      </c>
      <c r="C300" s="97">
        <v>1707</v>
      </c>
      <c r="D300" s="84">
        <v>621707</v>
      </c>
      <c r="E300" s="118" t="s">
        <v>338</v>
      </c>
      <c r="F300" s="119" t="s">
        <v>1074</v>
      </c>
      <c r="G300" s="120" t="s">
        <v>1075</v>
      </c>
    </row>
    <row r="301" spans="1:7" ht="13.5">
      <c r="A301" s="67"/>
      <c r="B301" s="84">
        <v>8</v>
      </c>
      <c r="C301" s="97">
        <v>1708</v>
      </c>
      <c r="D301" s="84">
        <v>621708</v>
      </c>
      <c r="E301" s="118" t="s">
        <v>1076</v>
      </c>
      <c r="F301" s="119" t="s">
        <v>1077</v>
      </c>
      <c r="G301" s="120" t="s">
        <v>1078</v>
      </c>
    </row>
    <row r="302" spans="1:7" ht="13.5">
      <c r="A302" s="67"/>
      <c r="B302" s="84">
        <v>9</v>
      </c>
      <c r="C302" s="97">
        <v>1709</v>
      </c>
      <c r="D302" s="84">
        <v>621709</v>
      </c>
      <c r="E302" s="118" t="s">
        <v>339</v>
      </c>
      <c r="F302" s="119" t="s">
        <v>1079</v>
      </c>
      <c r="G302" s="120" t="s">
        <v>1080</v>
      </c>
    </row>
    <row r="303" spans="1:7" ht="13.5">
      <c r="A303" s="67"/>
      <c r="B303" s="84">
        <v>10</v>
      </c>
      <c r="C303" s="97">
        <v>1710</v>
      </c>
      <c r="D303" s="84">
        <v>621710</v>
      </c>
      <c r="E303" s="118" t="s">
        <v>340</v>
      </c>
      <c r="F303" s="119" t="s">
        <v>1081</v>
      </c>
      <c r="G303" s="120" t="s">
        <v>1082</v>
      </c>
    </row>
    <row r="304" spans="1:7" ht="13.5">
      <c r="A304" s="67"/>
      <c r="B304" s="84">
        <v>11</v>
      </c>
      <c r="C304" s="97">
        <v>1711</v>
      </c>
      <c r="D304" s="84">
        <v>621711</v>
      </c>
      <c r="E304" s="118" t="s">
        <v>341</v>
      </c>
      <c r="F304" s="119" t="s">
        <v>1083</v>
      </c>
      <c r="G304" s="120" t="s">
        <v>1084</v>
      </c>
    </row>
    <row r="305" spans="1:7" ht="13.5">
      <c r="A305" s="67"/>
      <c r="B305" s="84">
        <v>12</v>
      </c>
      <c r="C305" s="97">
        <v>1712</v>
      </c>
      <c r="D305" s="84">
        <v>621712</v>
      </c>
      <c r="E305" s="118" t="s">
        <v>342</v>
      </c>
      <c r="F305" s="119" t="s">
        <v>1085</v>
      </c>
      <c r="G305" s="120" t="s">
        <v>1086</v>
      </c>
    </row>
    <row r="306" spans="1:7" ht="13.5">
      <c r="A306" s="67"/>
      <c r="B306" s="84">
        <v>13</v>
      </c>
      <c r="C306" s="97">
        <v>1713</v>
      </c>
      <c r="D306" s="84">
        <v>621713</v>
      </c>
      <c r="E306" s="118" t="s">
        <v>343</v>
      </c>
      <c r="F306" s="119" t="s">
        <v>1087</v>
      </c>
      <c r="G306" s="120" t="s">
        <v>1088</v>
      </c>
    </row>
    <row r="307" spans="1:7" ht="13.5">
      <c r="A307" s="67"/>
      <c r="B307" s="84">
        <v>14</v>
      </c>
      <c r="C307" s="97">
        <v>1714</v>
      </c>
      <c r="D307" s="84">
        <v>621714</v>
      </c>
      <c r="E307" s="118" t="s">
        <v>344</v>
      </c>
      <c r="F307" s="119" t="s">
        <v>1089</v>
      </c>
      <c r="G307" s="120" t="s">
        <v>1090</v>
      </c>
    </row>
    <row r="308" spans="1:7" ht="13.5">
      <c r="A308" s="67"/>
      <c r="B308" s="84">
        <v>15</v>
      </c>
      <c r="C308" s="97">
        <v>1715</v>
      </c>
      <c r="D308" s="84">
        <v>621715</v>
      </c>
      <c r="E308" s="118" t="s">
        <v>345</v>
      </c>
      <c r="F308" s="119" t="s">
        <v>1091</v>
      </c>
      <c r="G308" s="120" t="s">
        <v>1092</v>
      </c>
    </row>
    <row r="309" spans="1:7" ht="13.5">
      <c r="A309" s="68"/>
      <c r="B309" s="85">
        <v>16</v>
      </c>
      <c r="C309" s="98">
        <v>1716</v>
      </c>
      <c r="D309" s="85">
        <v>621716</v>
      </c>
      <c r="E309" s="130" t="s">
        <v>346</v>
      </c>
      <c r="F309" s="131" t="s">
        <v>1093</v>
      </c>
      <c r="G309" s="132" t="s">
        <v>1094</v>
      </c>
    </row>
    <row r="310" spans="1:7" ht="13.5">
      <c r="A310" s="66" t="s">
        <v>1095</v>
      </c>
      <c r="B310" s="99">
        <v>1</v>
      </c>
      <c r="C310" s="96">
        <v>1801</v>
      </c>
      <c r="D310" s="99">
        <v>691801</v>
      </c>
      <c r="E310" s="127" t="s">
        <v>347</v>
      </c>
      <c r="F310" s="128" t="s">
        <v>1096</v>
      </c>
      <c r="G310" s="129" t="s">
        <v>1097</v>
      </c>
    </row>
    <row r="311" spans="1:7" ht="13.5">
      <c r="A311" s="67" t="s">
        <v>348</v>
      </c>
      <c r="B311" s="84">
        <v>2</v>
      </c>
      <c r="C311" s="97">
        <v>1802</v>
      </c>
      <c r="D311" s="84">
        <v>691802</v>
      </c>
      <c r="E311" s="118" t="s">
        <v>349</v>
      </c>
      <c r="F311" s="119" t="s">
        <v>1098</v>
      </c>
      <c r="G311" s="120" t="s">
        <v>1099</v>
      </c>
    </row>
    <row r="312" spans="1:7" ht="13.5">
      <c r="A312" s="67" t="s">
        <v>255</v>
      </c>
      <c r="B312" s="84">
        <v>3</v>
      </c>
      <c r="C312" s="97">
        <v>1803</v>
      </c>
      <c r="D312" s="84">
        <v>691803</v>
      </c>
      <c r="E312" s="118" t="s">
        <v>350</v>
      </c>
      <c r="F312" s="119" t="s">
        <v>1100</v>
      </c>
      <c r="G312" s="120" t="s">
        <v>1101</v>
      </c>
    </row>
    <row r="313" spans="1:7" ht="13.5">
      <c r="A313" s="67"/>
      <c r="B313" s="84">
        <v>4</v>
      </c>
      <c r="C313" s="97">
        <v>1804</v>
      </c>
      <c r="D313" s="84">
        <v>691804</v>
      </c>
      <c r="E313" s="118" t="s">
        <v>351</v>
      </c>
      <c r="F313" s="119" t="s">
        <v>1102</v>
      </c>
      <c r="G313" s="120" t="s">
        <v>1103</v>
      </c>
    </row>
    <row r="314" spans="1:7" ht="13.5">
      <c r="A314" s="67"/>
      <c r="B314" s="84">
        <v>5</v>
      </c>
      <c r="C314" s="97">
        <v>1805</v>
      </c>
      <c r="D314" s="84">
        <v>691805</v>
      </c>
      <c r="E314" s="118" t="s">
        <v>352</v>
      </c>
      <c r="F314" s="119" t="s">
        <v>1104</v>
      </c>
      <c r="G314" s="120" t="s">
        <v>1105</v>
      </c>
    </row>
    <row r="315" spans="1:7" ht="13.5">
      <c r="A315" s="67"/>
      <c r="B315" s="84">
        <v>6</v>
      </c>
      <c r="C315" s="97">
        <v>1806</v>
      </c>
      <c r="D315" s="84">
        <v>691806</v>
      </c>
      <c r="E315" s="118" t="s">
        <v>353</v>
      </c>
      <c r="F315" s="119" t="s">
        <v>1106</v>
      </c>
      <c r="G315" s="120" t="s">
        <v>1107</v>
      </c>
    </row>
    <row r="316" spans="1:7" ht="13.5">
      <c r="A316" s="67"/>
      <c r="B316" s="84">
        <v>7</v>
      </c>
      <c r="C316" s="97">
        <v>1807</v>
      </c>
      <c r="D316" s="84">
        <v>691807</v>
      </c>
      <c r="E316" s="118" t="s">
        <v>354</v>
      </c>
      <c r="F316" s="119" t="s">
        <v>1108</v>
      </c>
      <c r="G316" s="120" t="s">
        <v>1109</v>
      </c>
    </row>
    <row r="317" spans="1:7" ht="13.5">
      <c r="A317" s="67"/>
      <c r="B317" s="84">
        <v>8</v>
      </c>
      <c r="C317" s="97">
        <v>1808</v>
      </c>
      <c r="D317" s="84">
        <v>691808</v>
      </c>
      <c r="E317" s="118" t="s">
        <v>355</v>
      </c>
      <c r="F317" s="119" t="s">
        <v>1110</v>
      </c>
      <c r="G317" s="120" t="s">
        <v>1111</v>
      </c>
    </row>
    <row r="318" spans="1:7" ht="13.5">
      <c r="A318" s="67"/>
      <c r="B318" s="84">
        <v>9</v>
      </c>
      <c r="C318" s="97">
        <v>1809</v>
      </c>
      <c r="D318" s="84">
        <v>691809</v>
      </c>
      <c r="E318" s="118" t="s">
        <v>356</v>
      </c>
      <c r="F318" s="119" t="s">
        <v>1112</v>
      </c>
      <c r="G318" s="120" t="s">
        <v>1113</v>
      </c>
    </row>
    <row r="319" spans="1:7" ht="13.5">
      <c r="A319" s="67"/>
      <c r="B319" s="84">
        <v>10</v>
      </c>
      <c r="C319" s="97">
        <v>1810</v>
      </c>
      <c r="D319" s="84">
        <v>691810</v>
      </c>
      <c r="E319" s="118" t="s">
        <v>357</v>
      </c>
      <c r="F319" s="119" t="s">
        <v>1114</v>
      </c>
      <c r="G319" s="120" t="s">
        <v>1115</v>
      </c>
    </row>
    <row r="320" spans="1:7" ht="13.5">
      <c r="A320" s="68"/>
      <c r="B320" s="85">
        <v>11</v>
      </c>
      <c r="C320" s="98">
        <v>1811</v>
      </c>
      <c r="D320" s="85">
        <v>691811</v>
      </c>
      <c r="E320" s="130" t="s">
        <v>358</v>
      </c>
      <c r="F320" s="131" t="s">
        <v>1116</v>
      </c>
      <c r="G320" s="132" t="s">
        <v>1117</v>
      </c>
    </row>
  </sheetData>
  <sheetProtection password="CAB1" sheet="1"/>
  <hyperlinks>
    <hyperlink ref="G2:H2" location="申込書!A1" display="表紙に戻る"/>
    <hyperlink ref="G2" location="選手登録!A1" display="選手登録シートに戻る"/>
    <hyperlink ref="G1" location="選手登録!A1" display="選手登録ｼｰﾄに戻る"/>
  </hyperlinks>
  <printOptions horizontalCentered="1"/>
  <pageMargins left="0.3937007874015748" right="0.3937007874015748" top="0.984251968503937" bottom="0.3937007874015748" header="0.5118110236220472" footer="0.5118110236220472"/>
  <pageSetup horizontalDpi="360" verticalDpi="360" orientation="portrait" paperSize="9" scale="94" r:id="rId1"/>
  <headerFooter alignWithMargins="0">
    <oddHeader>&amp;L&amp;"ＭＳ Ｐゴシック,斜体"&amp;16群馬県小学校陸上教室記録会　
登録学校名一覧表</oddHeader>
    <oddFooter>&amp;C&amp;P / &amp;N ページ</oddFooter>
  </headerFooter>
  <rowBreaks count="6" manualBreakCount="6">
    <brk id="51" max="6" man="1"/>
    <brk id="100" max="6" man="1"/>
    <brk id="138" max="6" man="1"/>
    <brk id="197" max="6" man="1"/>
    <brk id="239" max="6" man="1"/>
    <brk id="29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03"/>
  <sheetViews>
    <sheetView workbookViewId="0" topLeftCell="A1">
      <selection activeCell="B4" sqref="B4"/>
    </sheetView>
  </sheetViews>
  <sheetFormatPr defaultColWidth="9.00390625" defaultRowHeight="13.5"/>
  <cols>
    <col min="1" max="1" width="5.25390625" style="0" customWidth="1"/>
    <col min="2" max="2" width="10.50390625" style="0" bestFit="1" customWidth="1"/>
    <col min="3" max="3" width="14.875" style="0" bestFit="1" customWidth="1"/>
    <col min="4" max="4" width="7.75390625" style="0" bestFit="1" customWidth="1"/>
    <col min="5" max="5" width="5.25390625" style="0" bestFit="1" customWidth="1"/>
    <col min="6" max="6" width="3.875" style="0" bestFit="1" customWidth="1"/>
    <col min="7" max="7" width="7.50390625" style="0" bestFit="1" customWidth="1"/>
    <col min="8" max="8" width="8.375" style="0" bestFit="1" customWidth="1"/>
    <col min="9" max="9" width="7.625" style="0" bestFit="1" customWidth="1"/>
    <col min="10" max="10" width="5.25390625" style="0" bestFit="1" customWidth="1"/>
    <col min="11" max="11" width="17.125" style="0" bestFit="1" customWidth="1"/>
    <col min="12" max="12" width="17.125" style="0" customWidth="1"/>
    <col min="13" max="13" width="9.00390625" style="0" bestFit="1" customWidth="1"/>
    <col min="14" max="14" width="5.625" style="0" customWidth="1"/>
    <col min="15" max="15" width="9.875" style="0" bestFit="1" customWidth="1"/>
    <col min="16" max="16" width="10.50390625" style="0" customWidth="1"/>
    <col min="17" max="17" width="6.375" style="0" customWidth="1"/>
    <col min="18" max="18" width="6.25390625" style="0" customWidth="1"/>
    <col min="19" max="23" width="5.625" style="0" customWidth="1"/>
  </cols>
  <sheetData>
    <row r="1" spans="2:23" ht="13.5">
      <c r="B1" t="s">
        <v>37</v>
      </c>
      <c r="N1" t="s">
        <v>38</v>
      </c>
      <c r="Q1" s="51"/>
      <c r="R1" s="51"/>
      <c r="S1" s="51"/>
      <c r="T1" s="51"/>
      <c r="U1" s="51"/>
      <c r="V1" s="51"/>
      <c r="W1" s="51"/>
    </row>
    <row r="2" spans="2:23" ht="13.5">
      <c r="B2" s="51" t="s">
        <v>378</v>
      </c>
      <c r="C2" s="51" t="s">
        <v>379</v>
      </c>
      <c r="D2" s="51" t="s">
        <v>380</v>
      </c>
      <c r="E2" s="51" t="s">
        <v>381</v>
      </c>
      <c r="F2" s="51" t="s">
        <v>382</v>
      </c>
      <c r="G2" s="51" t="s">
        <v>383</v>
      </c>
      <c r="H2" s="51" t="s">
        <v>384</v>
      </c>
      <c r="I2" s="51" t="s">
        <v>385</v>
      </c>
      <c r="J2" s="51"/>
      <c r="Q2" s="51"/>
      <c r="R2" s="51"/>
      <c r="S2" s="51"/>
      <c r="T2" s="51"/>
      <c r="U2" s="51"/>
      <c r="V2" s="51"/>
      <c r="W2" s="51"/>
    </row>
    <row r="3" spans="2:24" ht="13.5">
      <c r="B3" t="s">
        <v>374</v>
      </c>
      <c r="C3" t="s">
        <v>2</v>
      </c>
      <c r="D3" t="s">
        <v>36</v>
      </c>
      <c r="E3" t="s">
        <v>7</v>
      </c>
      <c r="F3" t="s">
        <v>386</v>
      </c>
      <c r="G3" t="s">
        <v>376</v>
      </c>
      <c r="H3" t="s">
        <v>375</v>
      </c>
      <c r="I3" t="s">
        <v>387</v>
      </c>
      <c r="J3" t="s">
        <v>4</v>
      </c>
      <c r="K3" t="s">
        <v>5</v>
      </c>
      <c r="L3" t="s">
        <v>395</v>
      </c>
      <c r="M3" t="s">
        <v>389</v>
      </c>
      <c r="O3" t="s">
        <v>23</v>
      </c>
      <c r="P3" t="s">
        <v>9</v>
      </c>
      <c r="Q3" t="s">
        <v>377</v>
      </c>
      <c r="R3" t="s">
        <v>39</v>
      </c>
      <c r="S3" t="s">
        <v>40</v>
      </c>
      <c r="T3" t="s">
        <v>41</v>
      </c>
      <c r="U3" t="s">
        <v>42</v>
      </c>
      <c r="V3" t="s">
        <v>43</v>
      </c>
      <c r="W3" t="s">
        <v>44</v>
      </c>
      <c r="X3" t="s">
        <v>45</v>
      </c>
    </row>
    <row r="4" spans="1:24" ht="10.5" customHeight="1">
      <c r="A4">
        <v>1</v>
      </c>
      <c r="B4" s="52">
        <f>IF('選手登録'!AK8="","",'選手登録'!AK8)</f>
      </c>
      <c r="C4" s="34">
        <f>IF('選手登録'!AN8="","",'選手登録'!AN8)</f>
      </c>
      <c r="D4" s="34">
        <f>IF('選手登録'!AG8="","",'選手登録'!AG8)</f>
      </c>
      <c r="E4" s="34">
        <f>IF('選手登録'!AI8="","",'選手登録'!AI8)</f>
      </c>
      <c r="F4" s="34">
        <f>IF('選手登録'!AL8="","",'選手登録'!AL8)</f>
      </c>
      <c r="G4" s="34">
        <f>IF('選手登録'!AM8="","",'選手登録'!AM8)</f>
      </c>
      <c r="H4" s="34">
        <f>IF('選手登録'!AJ8="","",'選手登録'!AJ8)</f>
      </c>
      <c r="I4" s="34">
        <f>IF('選手登録'!AH8="","",IF('選手登録'!AH8=5,"R00705","R00706"))</f>
      </c>
      <c r="J4" s="34">
        <f>IF('選手登録'!AH8="","",'選手登録'!AH8)</f>
      </c>
      <c r="K4" s="34">
        <f>IF('選手登録'!AF8="","",'選手登録'!AF8)</f>
      </c>
      <c r="L4" s="34">
        <f>IF('選手登録'!AE8="","",'選手登録'!AE8)</f>
      </c>
      <c r="M4" s="34">
        <f>IF('選手登録'!AD8="","",'選手登録'!AD8)</f>
      </c>
      <c r="N4">
        <v>1</v>
      </c>
      <c r="O4" s="35">
        <f>IF('チーム登録'!Y9="","",'チーム登録'!Y9)</f>
      </c>
      <c r="P4" s="35">
        <f>IF('チーム登録'!Z9="","",'チーム登録'!Z9)</f>
      </c>
      <c r="Q4" s="35">
        <f>IF('チーム登録'!AA9="","",'チーム登録'!AA9)</f>
      </c>
      <c r="R4" s="35">
        <f>IF('チーム登録'!AB9="","",'チーム登録'!AB9)</f>
      </c>
      <c r="S4" s="35">
        <f>IF('チーム登録'!AC9="","",'チーム登録'!AC9)</f>
      </c>
      <c r="T4" s="35">
        <f>IF('チーム登録'!AD9="","",'チーム登録'!AD9)</f>
      </c>
      <c r="U4" s="35">
        <f>IF('チーム登録'!AE9="","",'チーム登録'!AE9)</f>
      </c>
      <c r="V4" s="35">
        <f>IF('チーム登録'!AF9="","",'チーム登録'!AF9)</f>
      </c>
      <c r="W4" s="35">
        <f>IF('チーム登録'!AG9="","",'チーム登録'!AG9)</f>
      </c>
      <c r="X4" s="35">
        <f>IF('チーム登録'!AH9="","",'チーム登録'!AH9)</f>
      </c>
    </row>
    <row r="5" spans="1:24" ht="10.5" customHeight="1">
      <c r="A5">
        <v>2</v>
      </c>
      <c r="B5" s="52">
        <f>IF('選手登録'!AK9="","",'選手登録'!AK9)</f>
      </c>
      <c r="C5" s="34">
        <f>IF('選手登録'!AN9="","",'選手登録'!AN9)</f>
      </c>
      <c r="D5" s="34">
        <f>IF('選手登録'!AG9="","",'選手登録'!AG9)</f>
      </c>
      <c r="E5" s="34">
        <f>IF('選手登録'!AI9="","",'選手登録'!AI9)</f>
      </c>
      <c r="F5" s="34">
        <f>IF('選手登録'!AL9="","",'選手登録'!AL9)</f>
      </c>
      <c r="G5" s="34">
        <f>IF('選手登録'!AM9="","",'選手登録'!AM9)</f>
      </c>
      <c r="H5" s="34">
        <f>IF('選手登録'!AJ9="","",'選手登録'!AJ9)</f>
      </c>
      <c r="I5" s="34">
        <f>IF('選手登録'!AH9="","",IF('選手登録'!AH9=5,"R00705","R00706"))</f>
      </c>
      <c r="J5" s="34">
        <f>IF('選手登録'!AH9="","",'選手登録'!AH9)</f>
      </c>
      <c r="K5" s="34">
        <f>IF('選手登録'!AF9="","",'選手登録'!AF9)</f>
      </c>
      <c r="L5" s="34"/>
      <c r="M5" s="34"/>
      <c r="N5">
        <v>2</v>
      </c>
      <c r="O5" s="35">
        <f>IF('チーム登録'!Y10="","",'チーム登録'!Y10)</f>
      </c>
      <c r="P5" s="35">
        <f>IF('チーム登録'!Z10="","",'チーム登録'!Z10)</f>
      </c>
      <c r="Q5" s="35">
        <f>IF('チーム登録'!AA10="","",'チーム登録'!AA10)</f>
      </c>
      <c r="R5" s="35">
        <f>IF('チーム登録'!AB10="","",'チーム登録'!AB10)</f>
      </c>
      <c r="S5" s="35">
        <f>IF('チーム登録'!AC10="","",'チーム登録'!AC10)</f>
      </c>
      <c r="T5" s="35">
        <f>IF('チーム登録'!AD10="","",'チーム登録'!AD10)</f>
      </c>
      <c r="U5" s="35">
        <f>IF('チーム登録'!AE10="","",'チーム登録'!AE10)</f>
      </c>
      <c r="V5" s="35">
        <f>IF('チーム登録'!AF10="","",'チーム登録'!AF10)</f>
      </c>
      <c r="W5" s="35">
        <f>IF('チーム登録'!AG10="","",'チーム登録'!AG10)</f>
      </c>
      <c r="X5" s="35">
        <f>IF('チーム登録'!AH10="","",'チーム登録'!AH10)</f>
      </c>
    </row>
    <row r="6" spans="1:24" ht="10.5" customHeight="1">
      <c r="A6">
        <v>3</v>
      </c>
      <c r="B6" s="52">
        <f>IF('選手登録'!AK10="","",'選手登録'!AK10)</f>
      </c>
      <c r="C6" s="34">
        <f>IF('選手登録'!AN10="","",'選手登録'!AN10)</f>
      </c>
      <c r="D6" s="34">
        <f>IF('選手登録'!AG10="","",'選手登録'!AG10)</f>
      </c>
      <c r="E6" s="34">
        <f>IF('選手登録'!AI10="","",'選手登録'!AI10)</f>
      </c>
      <c r="F6" s="34">
        <f>IF('選手登録'!AL10="","",'選手登録'!AL10)</f>
      </c>
      <c r="G6" s="34">
        <f>IF('選手登録'!AM10="","",'選手登録'!AM10)</f>
      </c>
      <c r="H6" s="34">
        <f>IF('選手登録'!AJ10="","",'選手登録'!AJ10)</f>
      </c>
      <c r="I6" s="34">
        <f>IF('選手登録'!AH10="","",IF('選手登録'!AH10=5,"R00705","R00706"))</f>
      </c>
      <c r="J6" s="34">
        <f>IF('選手登録'!AH10="","",'選手登録'!AH10)</f>
      </c>
      <c r="K6" s="34">
        <f>IF('選手登録'!AF10="","",'選手登録'!AF10)</f>
      </c>
      <c r="L6" s="34"/>
      <c r="M6" s="34"/>
      <c r="N6">
        <v>3</v>
      </c>
      <c r="O6" s="35">
        <f>IF('チーム登録'!Y11="","",'チーム登録'!Y11)</f>
      </c>
      <c r="P6" s="35">
        <f>IF('チーム登録'!Z11="","",'チーム登録'!Z11)</f>
      </c>
      <c r="Q6" s="35">
        <f>IF('チーム登録'!AA11="","",'チーム登録'!AA11)</f>
      </c>
      <c r="R6" s="35">
        <f>IF('チーム登録'!AB11="","",'チーム登録'!AB11)</f>
      </c>
      <c r="S6" s="35">
        <f>IF('チーム登録'!AC11="","",'チーム登録'!AC11)</f>
      </c>
      <c r="T6" s="35">
        <f>IF('チーム登録'!AD11="","",'チーム登録'!AD11)</f>
      </c>
      <c r="U6" s="35">
        <f>IF('チーム登録'!AE11="","",'チーム登録'!AE11)</f>
      </c>
      <c r="V6" s="35">
        <f>IF('チーム登録'!AF11="","",'チーム登録'!AF11)</f>
      </c>
      <c r="W6" s="35">
        <f>IF('チーム登録'!AG11="","",'チーム登録'!AG11)</f>
      </c>
      <c r="X6" s="35">
        <f>IF('チーム登録'!AH11="","",'チーム登録'!AH11)</f>
      </c>
    </row>
    <row r="7" spans="1:24" ht="10.5" customHeight="1">
      <c r="A7">
        <v>4</v>
      </c>
      <c r="B7" s="52">
        <f>IF('選手登録'!AK11="","",'選手登録'!AK11)</f>
      </c>
      <c r="C7" s="34">
        <f>IF('選手登録'!AN11="","",'選手登録'!AN11)</f>
      </c>
      <c r="D7" s="34">
        <f>IF('選手登録'!AG11="","",'選手登録'!AG11)</f>
      </c>
      <c r="E7" s="34">
        <f>IF('選手登録'!AI11="","",'選手登録'!AI11)</f>
      </c>
      <c r="F7" s="34">
        <f>IF('選手登録'!AL11="","",'選手登録'!AL11)</f>
      </c>
      <c r="G7" s="34">
        <f>IF('選手登録'!AM11="","",'選手登録'!AM11)</f>
      </c>
      <c r="H7" s="34">
        <f>IF('選手登録'!AJ11="","",'選手登録'!AJ11)</f>
      </c>
      <c r="I7" s="34">
        <f>IF('選手登録'!AH11="","",IF('選手登録'!AH11=5,"R00705","R00706"))</f>
      </c>
      <c r="J7" s="34">
        <f>IF('選手登録'!AH11="","",'選手登録'!AH11)</f>
      </c>
      <c r="K7" s="34">
        <f>IF('選手登録'!AF11="","",'選手登録'!AF11)</f>
      </c>
      <c r="L7" s="34"/>
      <c r="M7" s="34"/>
      <c r="N7">
        <v>4</v>
      </c>
      <c r="O7" s="35">
        <f>IF('チーム登録'!Y12="","",'チーム登録'!Y12)</f>
      </c>
      <c r="P7" s="35">
        <f>IF('チーム登録'!Z12="","",'チーム登録'!Z12)</f>
      </c>
      <c r="Q7" s="35">
        <f>IF('チーム登録'!AA12="","",'チーム登録'!AA12)</f>
      </c>
      <c r="R7" s="35">
        <f>IF('チーム登録'!AB12="","",'チーム登録'!AB12)</f>
      </c>
      <c r="S7" s="35">
        <f>IF('チーム登録'!AC12="","",'チーム登録'!AC12)</f>
      </c>
      <c r="T7" s="35">
        <f>IF('チーム登録'!AD12="","",'チーム登録'!AD12)</f>
      </c>
      <c r="U7" s="35">
        <f>IF('チーム登録'!AE12="","",'チーム登録'!AE12)</f>
      </c>
      <c r="V7" s="35">
        <f>IF('チーム登録'!AF12="","",'チーム登録'!AF12)</f>
      </c>
      <c r="W7" s="35">
        <f>IF('チーム登録'!AG12="","",'チーム登録'!AG12)</f>
      </c>
      <c r="X7" s="35">
        <f>IF('チーム登録'!AH12="","",'チーム登録'!AH12)</f>
      </c>
    </row>
    <row r="8" spans="1:24" ht="10.5" customHeight="1">
      <c r="A8">
        <v>5</v>
      </c>
      <c r="B8" s="52">
        <f>IF('選手登録'!AK12="","",'選手登録'!AK12)</f>
      </c>
      <c r="C8" s="34">
        <f>IF('選手登録'!AN12="","",'選手登録'!AN12)</f>
      </c>
      <c r="D8" s="34">
        <f>IF('選手登録'!AG12="","",'選手登録'!AG12)</f>
      </c>
      <c r="E8" s="34">
        <f>IF('選手登録'!AI12="","",'選手登録'!AI12)</f>
      </c>
      <c r="F8" s="34">
        <f>IF('選手登録'!AL12="","",'選手登録'!AL12)</f>
      </c>
      <c r="G8" s="34">
        <f>IF('選手登録'!AM12="","",'選手登録'!AM12)</f>
      </c>
      <c r="H8" s="34">
        <f>IF('選手登録'!AJ12="","",'選手登録'!AJ12)</f>
      </c>
      <c r="I8" s="34">
        <f>IF('選手登録'!AH12="","",IF('選手登録'!AH12=5,"R00705","R00706"))</f>
      </c>
      <c r="J8" s="34">
        <f>IF('選手登録'!AH12="","",'選手登録'!AH12)</f>
      </c>
      <c r="K8" s="34">
        <f>IF('選手登録'!AF12="","",'選手登録'!AF12)</f>
      </c>
      <c r="L8" s="34"/>
      <c r="M8" s="34"/>
      <c r="N8">
        <v>5</v>
      </c>
      <c r="O8" s="35">
        <f>IF('チーム登録'!Y13="","",'チーム登録'!Y13)</f>
      </c>
      <c r="P8" s="35">
        <f>IF('チーム登録'!Z13="","",'チーム登録'!Z13)</f>
      </c>
      <c r="Q8" s="35">
        <f>IF('チーム登録'!AA13="","",'チーム登録'!AA13)</f>
      </c>
      <c r="R8" s="35">
        <f>IF('チーム登録'!AB13="","",'チーム登録'!AB13)</f>
      </c>
      <c r="S8" s="35">
        <f>IF('チーム登録'!AC13="","",'チーム登録'!AC13)</f>
      </c>
      <c r="T8" s="35">
        <f>IF('チーム登録'!AD13="","",'チーム登録'!AD13)</f>
      </c>
      <c r="U8" s="35">
        <f>IF('チーム登録'!AE13="","",'チーム登録'!AE13)</f>
      </c>
      <c r="V8" s="35">
        <f>IF('チーム登録'!AF13="","",'チーム登録'!AF13)</f>
      </c>
      <c r="W8" s="35">
        <f>IF('チーム登録'!AG13="","",'チーム登録'!AG13)</f>
      </c>
      <c r="X8" s="35">
        <f>IF('チーム登録'!AH13="","",'チーム登録'!AH13)</f>
      </c>
    </row>
    <row r="9" spans="1:24" ht="10.5" customHeight="1">
      <c r="A9">
        <v>6</v>
      </c>
      <c r="B9" s="52">
        <f>IF('選手登録'!AK13="","",'選手登録'!AK13)</f>
      </c>
      <c r="C9" s="34">
        <f>IF('選手登録'!AN13="","",'選手登録'!AN13)</f>
      </c>
      <c r="D9" s="34">
        <f>IF('選手登録'!AG13="","",'選手登録'!AG13)</f>
      </c>
      <c r="E9" s="34">
        <f>IF('選手登録'!AI13="","",'選手登録'!AI13)</f>
      </c>
      <c r="F9" s="34">
        <f>IF('選手登録'!AL13="","",'選手登録'!AL13)</f>
      </c>
      <c r="G9" s="34">
        <f>IF('選手登録'!AM13="","",'選手登録'!AM13)</f>
      </c>
      <c r="H9" s="34">
        <f>IF('選手登録'!AJ13="","",'選手登録'!AJ13)</f>
      </c>
      <c r="I9" s="34">
        <f>IF('選手登録'!AH13="","",IF('選手登録'!AH13=5,"R00705","R00706"))</f>
      </c>
      <c r="J9" s="34">
        <f>IF('選手登録'!AH13="","",'選手登録'!AH13)</f>
      </c>
      <c r="K9" s="34">
        <f>IF('選手登録'!AF13="","",'選手登録'!AF13)</f>
      </c>
      <c r="L9" s="34"/>
      <c r="M9" s="34"/>
      <c r="N9">
        <v>6</v>
      </c>
      <c r="O9" s="35">
        <f>IF('チーム登録'!Y14="","",'チーム登録'!Y14)</f>
      </c>
      <c r="P9" s="35">
        <f>IF('チーム登録'!Z14="","",'チーム登録'!Z14)</f>
      </c>
      <c r="Q9" s="35">
        <f>IF('チーム登録'!AA14="","",'チーム登録'!AA14)</f>
      </c>
      <c r="R9" s="35">
        <f>IF('チーム登録'!AB14="","",'チーム登録'!AB14)</f>
      </c>
      <c r="S9" s="35">
        <f>IF('チーム登録'!AC14="","",'チーム登録'!AC14)</f>
      </c>
      <c r="T9" s="35">
        <f>IF('チーム登録'!AD14="","",'チーム登録'!AD14)</f>
      </c>
      <c r="U9" s="35">
        <f>IF('チーム登録'!AE14="","",'チーム登録'!AE14)</f>
      </c>
      <c r="V9" s="35">
        <f>IF('チーム登録'!AF14="","",'チーム登録'!AF14)</f>
      </c>
      <c r="W9" s="35">
        <f>IF('チーム登録'!AG14="","",'チーム登録'!AG14)</f>
      </c>
      <c r="X9" s="35">
        <f>IF('チーム登録'!AH14="","",'チーム登録'!AH14)</f>
      </c>
    </row>
    <row r="10" spans="1:24" ht="10.5" customHeight="1">
      <c r="A10">
        <v>7</v>
      </c>
      <c r="B10" s="52">
        <f>IF('選手登録'!AK14="","",'選手登録'!AK14)</f>
      </c>
      <c r="C10" s="34">
        <f>IF('選手登録'!AN14="","",'選手登録'!AN14)</f>
      </c>
      <c r="D10" s="34">
        <f>IF('選手登録'!AG14="","",'選手登録'!AG14)</f>
      </c>
      <c r="E10" s="34">
        <f>IF('選手登録'!AI14="","",'選手登録'!AI14)</f>
      </c>
      <c r="F10" s="34">
        <f>IF('選手登録'!AL14="","",'選手登録'!AL14)</f>
      </c>
      <c r="G10" s="34">
        <f>IF('選手登録'!AM14="","",'選手登録'!AM14)</f>
      </c>
      <c r="H10" s="34">
        <f>IF('選手登録'!AJ14="","",'選手登録'!AJ14)</f>
      </c>
      <c r="I10" s="34">
        <f>IF('選手登録'!AH14="","",IF('選手登録'!AH14=5,"R00705","R00706"))</f>
      </c>
      <c r="J10" s="34">
        <f>IF('選手登録'!AH14="","",'選手登録'!AH14)</f>
      </c>
      <c r="K10" s="34">
        <f>IF('選手登録'!AF14="","",'選手登録'!AF14)</f>
      </c>
      <c r="L10" s="34"/>
      <c r="M10" s="34"/>
      <c r="N10">
        <v>7</v>
      </c>
      <c r="O10" s="35">
        <f>IF('チーム登録'!Y15="","",'チーム登録'!Y15)</f>
      </c>
      <c r="P10" s="35">
        <f>IF('チーム登録'!Z15="","",'チーム登録'!Z15)</f>
      </c>
      <c r="Q10" s="35">
        <f>IF('チーム登録'!AA15="","",'チーム登録'!AA15)</f>
      </c>
      <c r="R10" s="35">
        <f>IF('チーム登録'!AB15="","",'チーム登録'!AB15)</f>
      </c>
      <c r="S10" s="35">
        <f>IF('チーム登録'!AC15="","",'チーム登録'!AC15)</f>
      </c>
      <c r="T10" s="35">
        <f>IF('チーム登録'!AD15="","",'チーム登録'!AD15)</f>
      </c>
      <c r="U10" s="35">
        <f>IF('チーム登録'!AE15="","",'チーム登録'!AE15)</f>
      </c>
      <c r="V10" s="35">
        <f>IF('チーム登録'!AF15="","",'チーム登録'!AF15)</f>
      </c>
      <c r="W10" s="35">
        <f>IF('チーム登録'!AG15="","",'チーム登録'!AG15)</f>
      </c>
      <c r="X10" s="35">
        <f>IF('チーム登録'!AH15="","",'チーム登録'!AH15)</f>
      </c>
    </row>
    <row r="11" spans="1:24" ht="10.5" customHeight="1">
      <c r="A11">
        <v>8</v>
      </c>
      <c r="B11" s="52">
        <f>IF('選手登録'!AK15="","",'選手登録'!AK15)</f>
      </c>
      <c r="C11" s="34">
        <f>IF('選手登録'!AN15="","",'選手登録'!AN15)</f>
      </c>
      <c r="D11" s="34">
        <f>IF('選手登録'!AG15="","",'選手登録'!AG15)</f>
      </c>
      <c r="E11" s="34">
        <f>IF('選手登録'!AI15="","",'選手登録'!AI15)</f>
      </c>
      <c r="F11" s="34">
        <f>IF('選手登録'!AL15="","",'選手登録'!AL15)</f>
      </c>
      <c r="G11" s="34">
        <f>IF('選手登録'!AM15="","",'選手登録'!AM15)</f>
      </c>
      <c r="H11" s="34">
        <f>IF('選手登録'!AJ15="","",'選手登録'!AJ15)</f>
      </c>
      <c r="I11" s="34">
        <f>IF('選手登録'!AH15="","",IF('選手登録'!AH15=5,"R00705","R00706"))</f>
      </c>
      <c r="J11" s="34">
        <f>IF('選手登録'!AH15="","",'選手登録'!AH15)</f>
      </c>
      <c r="K11" s="34">
        <f>IF('選手登録'!AF15="","",'選手登録'!AF15)</f>
      </c>
      <c r="L11" s="34"/>
      <c r="M11" s="34"/>
      <c r="N11">
        <v>8</v>
      </c>
      <c r="O11" s="35">
        <f>IF('チーム登録'!Y16="","",'チーム登録'!Y16)</f>
      </c>
      <c r="P11" s="35">
        <f>IF('チーム登録'!Z16="","",'チーム登録'!Z16)</f>
      </c>
      <c r="Q11" s="35">
        <f>IF('チーム登録'!AA16="","",'チーム登録'!AA16)</f>
      </c>
      <c r="R11" s="35">
        <f>IF('チーム登録'!AB16="","",'チーム登録'!AB16)</f>
      </c>
      <c r="S11" s="35">
        <f>IF('チーム登録'!AC16="","",'チーム登録'!AC16)</f>
      </c>
      <c r="T11" s="35">
        <f>IF('チーム登録'!AD16="","",'チーム登録'!AD16)</f>
      </c>
      <c r="U11" s="35">
        <f>IF('チーム登録'!AE16="","",'チーム登録'!AE16)</f>
      </c>
      <c r="V11" s="35">
        <f>IF('チーム登録'!AF16="","",'チーム登録'!AF16)</f>
      </c>
      <c r="W11" s="35">
        <f>IF('チーム登録'!AG16="","",'チーム登録'!AG16)</f>
      </c>
      <c r="X11" s="35">
        <f>IF('チーム登録'!AH16="","",'チーム登録'!AH16)</f>
      </c>
    </row>
    <row r="12" spans="1:24" ht="10.5" customHeight="1">
      <c r="A12">
        <v>9</v>
      </c>
      <c r="B12" s="52">
        <f>IF('選手登録'!AK16="","",'選手登録'!AK16)</f>
      </c>
      <c r="C12" s="34">
        <f>IF('選手登録'!AN16="","",'選手登録'!AN16)</f>
      </c>
      <c r="D12" s="34">
        <f>IF('選手登録'!AG16="","",'選手登録'!AG16)</f>
      </c>
      <c r="E12" s="34">
        <f>IF('選手登録'!AI16="","",'選手登録'!AI16)</f>
      </c>
      <c r="F12" s="34">
        <f>IF('選手登録'!AL16="","",'選手登録'!AL16)</f>
      </c>
      <c r="G12" s="34">
        <f>IF('選手登録'!AM16="","",'選手登録'!AM16)</f>
      </c>
      <c r="H12" s="34">
        <f>IF('選手登録'!AJ16="","",'選手登録'!AJ16)</f>
      </c>
      <c r="I12" s="34">
        <f>IF('選手登録'!AH16="","",IF('選手登録'!AH16=5,"R00705","R00706"))</f>
      </c>
      <c r="J12" s="34">
        <f>IF('選手登録'!AH16="","",'選手登録'!AH16)</f>
      </c>
      <c r="K12" s="34">
        <f>IF('選手登録'!AF16="","",'選手登録'!AF16)</f>
      </c>
      <c r="L12" s="34"/>
      <c r="M12" s="34"/>
      <c r="N12">
        <v>9</v>
      </c>
      <c r="O12" s="35">
        <f>IF('チーム登録'!Y17="","",'チーム登録'!Y17)</f>
      </c>
      <c r="P12" s="35">
        <f>IF('チーム登録'!Z17="","",'チーム登録'!Z17)</f>
      </c>
      <c r="Q12" s="35">
        <f>IF('チーム登録'!AA17="","",'チーム登録'!AA17)</f>
      </c>
      <c r="R12" s="35">
        <f>IF('チーム登録'!AB17="","",'チーム登録'!AB17)</f>
      </c>
      <c r="S12" s="35">
        <f>IF('チーム登録'!AC17="","",'チーム登録'!AC17)</f>
      </c>
      <c r="T12" s="35">
        <f>IF('チーム登録'!AD17="","",'チーム登録'!AD17)</f>
      </c>
      <c r="U12" s="35">
        <f>IF('チーム登録'!AE17="","",'チーム登録'!AE17)</f>
      </c>
      <c r="V12" s="35">
        <f>IF('チーム登録'!AF17="","",'チーム登録'!AF17)</f>
      </c>
      <c r="W12" s="35">
        <f>IF('チーム登録'!AG17="","",'チーム登録'!AG17)</f>
      </c>
      <c r="X12" s="35">
        <f>IF('チーム登録'!AH17="","",'チーム登録'!AH17)</f>
      </c>
    </row>
    <row r="13" spans="1:24" ht="10.5" customHeight="1">
      <c r="A13">
        <v>10</v>
      </c>
      <c r="B13" s="52">
        <f>IF('選手登録'!AK17="","",'選手登録'!AK17)</f>
      </c>
      <c r="C13" s="34">
        <f>IF('選手登録'!AN17="","",'選手登録'!AN17)</f>
      </c>
      <c r="D13" s="34">
        <f>IF('選手登録'!AG17="","",'選手登録'!AG17)</f>
      </c>
      <c r="E13" s="34">
        <f>IF('選手登録'!AI17="","",'選手登録'!AI17)</f>
      </c>
      <c r="F13" s="34">
        <f>IF('選手登録'!AL17="","",'選手登録'!AL17)</f>
      </c>
      <c r="G13" s="34">
        <f>IF('選手登録'!AM17="","",'選手登録'!AM17)</f>
      </c>
      <c r="H13" s="34">
        <f>IF('選手登録'!AJ17="","",'選手登録'!AJ17)</f>
      </c>
      <c r="I13" s="34">
        <f>IF('選手登録'!AH17="","",IF('選手登録'!AH17=5,"R00705","R00706"))</f>
      </c>
      <c r="J13" s="34">
        <f>IF('選手登録'!AH17="","",'選手登録'!AH17)</f>
      </c>
      <c r="K13" s="34">
        <f>IF('選手登録'!AF17="","",'選手登録'!AF17)</f>
      </c>
      <c r="L13" s="34"/>
      <c r="M13" s="34"/>
      <c r="N13">
        <v>10</v>
      </c>
      <c r="O13" s="35">
        <f>IF('チーム登録'!Y18="","",'チーム登録'!Y18)</f>
      </c>
      <c r="P13" s="35">
        <f>IF('チーム登録'!Z18="","",'チーム登録'!Z18)</f>
      </c>
      <c r="Q13" s="35">
        <f>IF('チーム登録'!AA18="","",'チーム登録'!AA18)</f>
      </c>
      <c r="R13" s="35">
        <f>IF('チーム登録'!AB18="","",'チーム登録'!AB18)</f>
      </c>
      <c r="S13" s="35">
        <f>IF('チーム登録'!AC18="","",'チーム登録'!AC18)</f>
      </c>
      <c r="T13" s="35">
        <f>IF('チーム登録'!AD18="","",'チーム登録'!AD18)</f>
      </c>
      <c r="U13" s="35">
        <f>IF('チーム登録'!AE18="","",'チーム登録'!AE18)</f>
      </c>
      <c r="V13" s="35">
        <f>IF('チーム登録'!AF18="","",'チーム登録'!AF18)</f>
      </c>
      <c r="W13" s="35">
        <f>IF('チーム登録'!AG18="","",'チーム登録'!AG18)</f>
      </c>
      <c r="X13" s="35">
        <f>IF('チーム登録'!AH18="","",'チーム登録'!AH18)</f>
      </c>
    </row>
    <row r="14" spans="1:24" ht="10.5" customHeight="1">
      <c r="A14">
        <v>11</v>
      </c>
      <c r="B14" s="52">
        <f>IF('選手登録'!AK18="","",'選手登録'!AK18)</f>
      </c>
      <c r="C14" s="34">
        <f>IF('選手登録'!AN18="","",'選手登録'!AN18)</f>
      </c>
      <c r="D14" s="34">
        <f>IF('選手登録'!AG18="","",'選手登録'!AG18)</f>
      </c>
      <c r="E14" s="34">
        <f>IF('選手登録'!AI18="","",'選手登録'!AI18)</f>
      </c>
      <c r="F14" s="34">
        <f>IF('選手登録'!AL18="","",'選手登録'!AL18)</f>
      </c>
      <c r="G14" s="34">
        <f>IF('選手登録'!AM18="","",'選手登録'!AM18)</f>
      </c>
      <c r="H14" s="34">
        <f>IF('選手登録'!AJ18="","",'選手登録'!AJ18)</f>
      </c>
      <c r="I14" s="34">
        <f>IF('選手登録'!AH18="","",IF('選手登録'!AH18=5,"R00705","R00706"))</f>
      </c>
      <c r="J14" s="34">
        <f>IF('選手登録'!AH18="","",'選手登録'!AH18)</f>
      </c>
      <c r="K14" s="34">
        <f>IF('選手登録'!AF18="","",'選手登録'!AF18)</f>
      </c>
      <c r="L14" s="34"/>
      <c r="M14" s="34"/>
      <c r="N14">
        <v>11</v>
      </c>
      <c r="O14" s="35">
        <f>IF('チーム登録'!Y19="","",'チーム登録'!Y19)</f>
      </c>
      <c r="P14" s="35">
        <f>IF('チーム登録'!Z19="","",'チーム登録'!Z19)</f>
      </c>
      <c r="Q14" s="35">
        <f>IF('チーム登録'!AA19="","",'チーム登録'!AA19)</f>
      </c>
      <c r="R14" s="35">
        <f>IF('チーム登録'!AB19="","",'チーム登録'!AB19)</f>
      </c>
      <c r="S14" s="35">
        <f>IF('チーム登録'!AC19="","",'チーム登録'!AC19)</f>
      </c>
      <c r="T14" s="35">
        <f>IF('チーム登録'!AD19="","",'チーム登録'!AD19)</f>
      </c>
      <c r="U14" s="35">
        <f>IF('チーム登録'!AE19="","",'チーム登録'!AE19)</f>
      </c>
      <c r="V14" s="35">
        <f>IF('チーム登録'!AF19="","",'チーム登録'!AF19)</f>
      </c>
      <c r="W14" s="35">
        <f>IF('チーム登録'!AG19="","",'チーム登録'!AG19)</f>
      </c>
      <c r="X14" s="35">
        <f>IF('チーム登録'!AH19="","",'チーム登録'!AH19)</f>
      </c>
    </row>
    <row r="15" spans="1:24" ht="10.5" customHeight="1">
      <c r="A15">
        <v>12</v>
      </c>
      <c r="B15" s="52">
        <f>IF('選手登録'!AK19="","",'選手登録'!AK19)</f>
      </c>
      <c r="C15" s="34">
        <f>IF('選手登録'!AN19="","",'選手登録'!AN19)</f>
      </c>
      <c r="D15" s="34">
        <f>IF('選手登録'!AG19="","",'選手登録'!AG19)</f>
      </c>
      <c r="E15" s="34">
        <f>IF('選手登録'!AI19="","",'選手登録'!AI19)</f>
      </c>
      <c r="F15" s="34">
        <f>IF('選手登録'!AL19="","",'選手登録'!AL19)</f>
      </c>
      <c r="G15" s="34">
        <f>IF('選手登録'!AM19="","",'選手登録'!AM19)</f>
      </c>
      <c r="H15" s="34">
        <f>IF('選手登録'!AJ19="","",'選手登録'!AJ19)</f>
      </c>
      <c r="I15" s="34">
        <f>IF('選手登録'!AH19="","",IF('選手登録'!AH19=5,"R00705","R00706"))</f>
      </c>
      <c r="J15" s="34">
        <f>IF('選手登録'!AH19="","",'選手登録'!AH19)</f>
      </c>
      <c r="K15" s="34">
        <f>IF('選手登録'!AF19="","",'選手登録'!AF19)</f>
      </c>
      <c r="L15" s="34"/>
      <c r="M15" s="34"/>
      <c r="N15">
        <v>12</v>
      </c>
      <c r="O15" s="35">
        <f>IF('チーム登録'!Y20="","",'チーム登録'!Y20)</f>
      </c>
      <c r="P15" s="35">
        <f>IF('チーム登録'!Z20="","",'チーム登録'!Z20)</f>
      </c>
      <c r="Q15" s="35">
        <f>IF('チーム登録'!AA20="","",'チーム登録'!AA20)</f>
      </c>
      <c r="R15" s="35">
        <f>IF('チーム登録'!AB20="","",'チーム登録'!AB20)</f>
      </c>
      <c r="S15" s="35">
        <f>IF('チーム登録'!AC20="","",'チーム登録'!AC20)</f>
      </c>
      <c r="T15" s="35">
        <f>IF('チーム登録'!AD20="","",'チーム登録'!AD20)</f>
      </c>
      <c r="U15" s="35">
        <f>IF('チーム登録'!AE20="","",'チーム登録'!AE20)</f>
      </c>
      <c r="V15" s="35">
        <f>IF('チーム登録'!AF20="","",'チーム登録'!AF20)</f>
      </c>
      <c r="W15" s="35">
        <f>IF('チーム登録'!AG20="","",'チーム登録'!AG20)</f>
      </c>
      <c r="X15" s="35">
        <f>IF('チーム登録'!AH20="","",'チーム登録'!AH20)</f>
      </c>
    </row>
    <row r="16" spans="1:24" ht="10.5" customHeight="1">
      <c r="A16">
        <v>13</v>
      </c>
      <c r="B16" s="52">
        <f>IF('選手登録'!AK20="","",'選手登録'!AK20)</f>
      </c>
      <c r="C16" s="34">
        <f>IF('選手登録'!AN20="","",'選手登録'!AN20)</f>
      </c>
      <c r="D16" s="34">
        <f>IF('選手登録'!AG20="","",'選手登録'!AG20)</f>
      </c>
      <c r="E16" s="34">
        <f>IF('選手登録'!AI20="","",'選手登録'!AI20)</f>
      </c>
      <c r="F16" s="34">
        <f>IF('選手登録'!AL20="","",'選手登録'!AL20)</f>
      </c>
      <c r="G16" s="34">
        <f>IF('選手登録'!AM20="","",'選手登録'!AM20)</f>
      </c>
      <c r="H16" s="34">
        <f>IF('選手登録'!AJ20="","",'選手登録'!AJ20)</f>
      </c>
      <c r="I16" s="34">
        <f>IF('選手登録'!AH20="","",IF('選手登録'!AH20=5,"R00705","R00706"))</f>
      </c>
      <c r="J16" s="34">
        <f>IF('選手登録'!AH20="","",'選手登録'!AH20)</f>
      </c>
      <c r="K16" s="34">
        <f>IF('選手登録'!AF20="","",'選手登録'!AF20)</f>
      </c>
      <c r="L16" s="34"/>
      <c r="M16" s="34"/>
      <c r="N16">
        <v>13</v>
      </c>
      <c r="O16" s="35">
        <f>IF('チーム登録'!Y21="","",'チーム登録'!Y21)</f>
      </c>
      <c r="P16" s="35">
        <f>IF('チーム登録'!Z21="","",'チーム登録'!Z21)</f>
      </c>
      <c r="Q16" s="35">
        <f>IF('チーム登録'!AA21="","",'チーム登録'!AA21)</f>
      </c>
      <c r="R16" s="35">
        <f>IF('チーム登録'!AB21="","",'チーム登録'!AB21)</f>
      </c>
      <c r="S16" s="35">
        <f>IF('チーム登録'!AC21="","",'チーム登録'!AC21)</f>
      </c>
      <c r="T16" s="35">
        <f>IF('チーム登録'!AD21="","",'チーム登録'!AD21)</f>
      </c>
      <c r="U16" s="35">
        <f>IF('チーム登録'!AE21="","",'チーム登録'!AE21)</f>
      </c>
      <c r="V16" s="35">
        <f>IF('チーム登録'!AF21="","",'チーム登録'!AF21)</f>
      </c>
      <c r="W16" s="35">
        <f>IF('チーム登録'!AG21="","",'チーム登録'!AG21)</f>
      </c>
      <c r="X16" s="35">
        <f>IF('チーム登録'!AH21="","",'チーム登録'!AH21)</f>
      </c>
    </row>
    <row r="17" spans="1:24" ht="10.5" customHeight="1">
      <c r="A17">
        <v>14</v>
      </c>
      <c r="B17" s="52">
        <f>IF('選手登録'!AK21="","",'選手登録'!AK21)</f>
      </c>
      <c r="C17" s="34">
        <f>IF('選手登録'!AN21="","",'選手登録'!AN21)</f>
      </c>
      <c r="D17" s="34">
        <f>IF('選手登録'!AG21="","",'選手登録'!AG21)</f>
      </c>
      <c r="E17" s="34">
        <f>IF('選手登録'!AI21="","",'選手登録'!AI21)</f>
      </c>
      <c r="F17" s="34">
        <f>IF('選手登録'!AL21="","",'選手登録'!AL21)</f>
      </c>
      <c r="G17" s="34">
        <f>IF('選手登録'!AM21="","",'選手登録'!AM21)</f>
      </c>
      <c r="H17" s="34">
        <f>IF('選手登録'!AJ21="","",'選手登録'!AJ21)</f>
      </c>
      <c r="I17" s="34">
        <f>IF('選手登録'!AH21="","",IF('選手登録'!AH21=5,"R00705","R00706"))</f>
      </c>
      <c r="J17" s="34">
        <f>IF('選手登録'!AH21="","",'選手登録'!AH21)</f>
      </c>
      <c r="K17" s="34">
        <f>IF('選手登録'!AF21="","",'選手登録'!AF21)</f>
      </c>
      <c r="L17" s="34"/>
      <c r="M17" s="34"/>
      <c r="N17">
        <v>14</v>
      </c>
      <c r="O17" s="35">
        <f>IF('チーム登録'!Y22="","",'チーム登録'!Y22)</f>
      </c>
      <c r="P17" s="35">
        <f>IF('チーム登録'!Z22="","",'チーム登録'!Z22)</f>
      </c>
      <c r="Q17" s="35">
        <f>IF('チーム登録'!AA22="","",'チーム登録'!AA22)</f>
      </c>
      <c r="R17" s="35">
        <f>IF('チーム登録'!AB22="","",'チーム登録'!AB22)</f>
      </c>
      <c r="S17" s="35">
        <f>IF('チーム登録'!AC22="","",'チーム登録'!AC22)</f>
      </c>
      <c r="T17" s="35">
        <f>IF('チーム登録'!AD22="","",'チーム登録'!AD22)</f>
      </c>
      <c r="U17" s="35">
        <f>IF('チーム登録'!AE22="","",'チーム登録'!AE22)</f>
      </c>
      <c r="V17" s="35">
        <f>IF('チーム登録'!AF22="","",'チーム登録'!AF22)</f>
      </c>
      <c r="W17" s="35">
        <f>IF('チーム登録'!AG22="","",'チーム登録'!AG22)</f>
      </c>
      <c r="X17" s="35">
        <f>IF('チーム登録'!AH22="","",'チーム登録'!AH22)</f>
      </c>
    </row>
    <row r="18" spans="1:24" ht="10.5" customHeight="1">
      <c r="A18">
        <v>15</v>
      </c>
      <c r="B18" s="52">
        <f>IF('選手登録'!AK22="","",'選手登録'!AK22)</f>
      </c>
      <c r="C18" s="34">
        <f>IF('選手登録'!AN22="","",'選手登録'!AN22)</f>
      </c>
      <c r="D18" s="34">
        <f>IF('選手登録'!AG22="","",'選手登録'!AG22)</f>
      </c>
      <c r="E18" s="34">
        <f>IF('選手登録'!AI22="","",'選手登録'!AI22)</f>
      </c>
      <c r="F18" s="34">
        <f>IF('選手登録'!AL22="","",'選手登録'!AL22)</f>
      </c>
      <c r="G18" s="34">
        <f>IF('選手登録'!AM22="","",'選手登録'!AM22)</f>
      </c>
      <c r="H18" s="34">
        <f>IF('選手登録'!AJ22="","",'選手登録'!AJ22)</f>
      </c>
      <c r="I18" s="34">
        <f>IF('選手登録'!AH22="","",IF('選手登録'!AH22=5,"R00705","R00706"))</f>
      </c>
      <c r="J18" s="34">
        <f>IF('選手登録'!AH22="","",'選手登録'!AH22)</f>
      </c>
      <c r="K18" s="34">
        <f>IF('選手登録'!AF22="","",'選手登録'!AF22)</f>
      </c>
      <c r="L18" s="34"/>
      <c r="M18" s="34"/>
      <c r="N18">
        <v>15</v>
      </c>
      <c r="O18" s="35">
        <f>IF('チーム登録'!Y23="","",'チーム登録'!Y23)</f>
      </c>
      <c r="P18" s="35">
        <f>IF('チーム登録'!Z23="","",'チーム登録'!Z23)</f>
      </c>
      <c r="Q18" s="35">
        <f>IF('チーム登録'!AA23="","",'チーム登録'!AA23)</f>
      </c>
      <c r="R18" s="35">
        <f>IF('チーム登録'!AB23="","",'チーム登録'!AB23)</f>
      </c>
      <c r="S18" s="35">
        <f>IF('チーム登録'!AC23="","",'チーム登録'!AC23)</f>
      </c>
      <c r="T18" s="35">
        <f>IF('チーム登録'!AD23="","",'チーム登録'!AD23)</f>
      </c>
      <c r="U18" s="35">
        <f>IF('チーム登録'!AE23="","",'チーム登録'!AE23)</f>
      </c>
      <c r="V18" s="35">
        <f>IF('チーム登録'!AF23="","",'チーム登録'!AF23)</f>
      </c>
      <c r="W18" s="35">
        <f>IF('チーム登録'!AG23="","",'チーム登録'!AG23)</f>
      </c>
      <c r="X18" s="35">
        <f>IF('チーム登録'!AH23="","",'チーム登録'!AH23)</f>
      </c>
    </row>
    <row r="19" spans="1:24" ht="10.5" customHeight="1">
      <c r="A19">
        <v>16</v>
      </c>
      <c r="B19" s="52">
        <f>IF('選手登録'!AK23="","",'選手登録'!AK23)</f>
      </c>
      <c r="C19" s="34">
        <f>IF('選手登録'!AN23="","",'選手登録'!AN23)</f>
      </c>
      <c r="D19" s="34">
        <f>IF('選手登録'!AG23="","",'選手登録'!AG23)</f>
      </c>
      <c r="E19" s="34">
        <f>IF('選手登録'!AI23="","",'選手登録'!AI23)</f>
      </c>
      <c r="F19" s="34">
        <f>IF('選手登録'!AL23="","",'選手登録'!AL23)</f>
      </c>
      <c r="G19" s="34">
        <f>IF('選手登録'!AM23="","",'選手登録'!AM23)</f>
      </c>
      <c r="H19" s="34">
        <f>IF('選手登録'!AJ23="","",'選手登録'!AJ23)</f>
      </c>
      <c r="I19" s="34">
        <f>IF('選手登録'!AH23="","",IF('選手登録'!AH23=5,"R00705","R00706"))</f>
      </c>
      <c r="J19" s="34">
        <f>IF('選手登録'!AH23="","",'選手登録'!AH23)</f>
      </c>
      <c r="K19" s="34">
        <f>IF('選手登録'!AF23="","",'選手登録'!AF23)</f>
      </c>
      <c r="L19" s="34"/>
      <c r="M19" s="34"/>
      <c r="N19">
        <v>16</v>
      </c>
      <c r="O19" s="35">
        <f>IF('チーム登録'!Y24="","",'チーム登録'!Y24)</f>
      </c>
      <c r="P19" s="35">
        <f>IF('チーム登録'!Z24="","",'チーム登録'!Z24)</f>
      </c>
      <c r="Q19" s="35">
        <f>IF('チーム登録'!AA24="","",'チーム登録'!AA24)</f>
      </c>
      <c r="R19" s="35">
        <f>IF('チーム登録'!AB24="","",'チーム登録'!AB24)</f>
      </c>
      <c r="S19" s="35">
        <f>IF('チーム登録'!AC24="","",'チーム登録'!AC24)</f>
      </c>
      <c r="T19" s="35">
        <f>IF('チーム登録'!AD24="","",'チーム登録'!AD24)</f>
      </c>
      <c r="U19" s="35">
        <f>IF('チーム登録'!AE24="","",'チーム登録'!AE24)</f>
      </c>
      <c r="V19" s="35">
        <f>IF('チーム登録'!AF24="","",'チーム登録'!AF24)</f>
      </c>
      <c r="W19" s="35">
        <f>IF('チーム登録'!AG24="","",'チーム登録'!AG24)</f>
      </c>
      <c r="X19" s="35">
        <f>IF('チーム登録'!AH24="","",'チーム登録'!AH24)</f>
      </c>
    </row>
    <row r="20" spans="1:24" ht="10.5" customHeight="1">
      <c r="A20">
        <v>17</v>
      </c>
      <c r="B20" s="52">
        <f>IF('選手登録'!AK24="","",'選手登録'!AK24)</f>
      </c>
      <c r="C20" s="34">
        <f>IF('選手登録'!AN24="","",'選手登録'!AN24)</f>
      </c>
      <c r="D20" s="34">
        <f>IF('選手登録'!AG24="","",'選手登録'!AG24)</f>
      </c>
      <c r="E20" s="34">
        <f>IF('選手登録'!AI24="","",'選手登録'!AI24)</f>
      </c>
      <c r="F20" s="34">
        <f>IF('選手登録'!AL24="","",'選手登録'!AL24)</f>
      </c>
      <c r="G20" s="34">
        <f>IF('選手登録'!AM24="","",'選手登録'!AM24)</f>
      </c>
      <c r="H20" s="34">
        <f>IF('選手登録'!AJ24="","",'選手登録'!AJ24)</f>
      </c>
      <c r="I20" s="34">
        <f>IF('選手登録'!AH24="","",IF('選手登録'!AH24=5,"R00705","R00706"))</f>
      </c>
      <c r="J20" s="34">
        <f>IF('選手登録'!AH24="","",'選手登録'!AH24)</f>
      </c>
      <c r="K20" s="34">
        <f>IF('選手登録'!AF24="","",'選手登録'!AF24)</f>
      </c>
      <c r="L20" s="34"/>
      <c r="M20" s="34"/>
      <c r="N20">
        <v>17</v>
      </c>
      <c r="O20" s="35">
        <f>IF('チーム登録'!Y25="","",'チーム登録'!Y25)</f>
      </c>
      <c r="P20" s="35">
        <f>IF('チーム登録'!Z25="","",'チーム登録'!Z25)</f>
      </c>
      <c r="Q20" s="35">
        <f>IF('チーム登録'!AA25="","",'チーム登録'!AA25)</f>
      </c>
      <c r="R20" s="35">
        <f>IF('チーム登録'!AB25="","",'チーム登録'!AB25)</f>
      </c>
      <c r="S20" s="35">
        <f>IF('チーム登録'!AC25="","",'チーム登録'!AC25)</f>
      </c>
      <c r="T20" s="35">
        <f>IF('チーム登録'!AD25="","",'チーム登録'!AD25)</f>
      </c>
      <c r="U20" s="35">
        <f>IF('チーム登録'!AE25="","",'チーム登録'!AE25)</f>
      </c>
      <c r="V20" s="35">
        <f>IF('チーム登録'!AF25="","",'チーム登録'!AF25)</f>
      </c>
      <c r="W20" s="35">
        <f>IF('チーム登録'!AG25="","",'チーム登録'!AG25)</f>
      </c>
      <c r="X20" s="35">
        <f>IF('チーム登録'!AH25="","",'チーム登録'!AH25)</f>
      </c>
    </row>
    <row r="21" spans="1:24" ht="10.5" customHeight="1">
      <c r="A21">
        <v>18</v>
      </c>
      <c r="B21" s="52">
        <f>IF('選手登録'!AK25="","",'選手登録'!AK25)</f>
      </c>
      <c r="C21" s="34">
        <f>IF('選手登録'!AN25="","",'選手登録'!AN25)</f>
      </c>
      <c r="D21" s="34">
        <f>IF('選手登録'!AG25="","",'選手登録'!AG25)</f>
      </c>
      <c r="E21" s="34">
        <f>IF('選手登録'!AI25="","",'選手登録'!AI25)</f>
      </c>
      <c r="F21" s="34">
        <f>IF('選手登録'!AL25="","",'選手登録'!AL25)</f>
      </c>
      <c r="G21" s="34">
        <f>IF('選手登録'!AM25="","",'選手登録'!AM25)</f>
      </c>
      <c r="H21" s="34">
        <f>IF('選手登録'!AJ25="","",'選手登録'!AJ25)</f>
      </c>
      <c r="I21" s="34">
        <f>IF('選手登録'!AH25="","",IF('選手登録'!AH25=5,"R00705","R00706"))</f>
      </c>
      <c r="J21" s="34">
        <f>IF('選手登録'!AH25="","",'選手登録'!AH25)</f>
      </c>
      <c r="K21" s="34">
        <f>IF('選手登録'!AF25="","",'選手登録'!AF25)</f>
      </c>
      <c r="L21" s="34"/>
      <c r="M21" s="34"/>
      <c r="N21">
        <v>18</v>
      </c>
      <c r="O21" s="35">
        <f>IF('チーム登録'!Y26="","",'チーム登録'!Y26)</f>
      </c>
      <c r="P21" s="35">
        <f>IF('チーム登録'!Z26="","",'チーム登録'!Z26)</f>
      </c>
      <c r="Q21" s="35">
        <f>IF('チーム登録'!AA26="","",'チーム登録'!AA26)</f>
      </c>
      <c r="R21" s="35">
        <f>IF('チーム登録'!AB26="","",'チーム登録'!AB26)</f>
      </c>
      <c r="S21" s="35">
        <f>IF('チーム登録'!AC26="","",'チーム登録'!AC26)</f>
      </c>
      <c r="T21" s="35">
        <f>IF('チーム登録'!AD26="","",'チーム登録'!AD26)</f>
      </c>
      <c r="U21" s="35">
        <f>IF('チーム登録'!AE26="","",'チーム登録'!AE26)</f>
      </c>
      <c r="V21" s="35">
        <f>IF('チーム登録'!AF26="","",'チーム登録'!AF26)</f>
      </c>
      <c r="W21" s="35">
        <f>IF('チーム登録'!AG26="","",'チーム登録'!AG26)</f>
      </c>
      <c r="X21" s="35">
        <f>IF('チーム登録'!AH26="","",'チーム登録'!AH26)</f>
      </c>
    </row>
    <row r="22" spans="1:24" ht="10.5" customHeight="1">
      <c r="A22">
        <v>19</v>
      </c>
      <c r="B22" s="52">
        <f>IF('選手登録'!AK26="","",'選手登録'!AK26)</f>
      </c>
      <c r="C22" s="34">
        <f>IF('選手登録'!AN26="","",'選手登録'!AN26)</f>
      </c>
      <c r="D22" s="34">
        <f>IF('選手登録'!AG26="","",'選手登録'!AG26)</f>
      </c>
      <c r="E22" s="34">
        <f>IF('選手登録'!AI26="","",'選手登録'!AI26)</f>
      </c>
      <c r="F22" s="34">
        <f>IF('選手登録'!AL26="","",'選手登録'!AL26)</f>
      </c>
      <c r="G22" s="34">
        <f>IF('選手登録'!AM26="","",'選手登録'!AM26)</f>
      </c>
      <c r="H22" s="34">
        <f>IF('選手登録'!AJ26="","",'選手登録'!AJ26)</f>
      </c>
      <c r="I22" s="34">
        <f>IF('選手登録'!AH26="","",IF('選手登録'!AH26=5,"R00705","R00706"))</f>
      </c>
      <c r="J22" s="34">
        <f>IF('選手登録'!AH26="","",'選手登録'!AH26)</f>
      </c>
      <c r="K22" s="34">
        <f>IF('選手登録'!AF26="","",'選手登録'!AF26)</f>
      </c>
      <c r="L22" s="34"/>
      <c r="M22" s="34"/>
      <c r="N22">
        <v>19</v>
      </c>
      <c r="O22" s="35">
        <f>IF('チーム登録'!Y27="","",'チーム登録'!Y27)</f>
      </c>
      <c r="P22" s="35">
        <f>IF('チーム登録'!Z27="","",'チーム登録'!Z27)</f>
      </c>
      <c r="Q22" s="35">
        <f>IF('チーム登録'!AA27="","",'チーム登録'!AA27)</f>
      </c>
      <c r="R22" s="35">
        <f>IF('チーム登録'!AB27="","",'チーム登録'!AB27)</f>
      </c>
      <c r="S22" s="35">
        <f>IF('チーム登録'!AC27="","",'チーム登録'!AC27)</f>
      </c>
      <c r="T22" s="35">
        <f>IF('チーム登録'!AD27="","",'チーム登録'!AD27)</f>
      </c>
      <c r="U22" s="35">
        <f>IF('チーム登録'!AE27="","",'チーム登録'!AE27)</f>
      </c>
      <c r="V22" s="35">
        <f>IF('チーム登録'!AF27="","",'チーム登録'!AF27)</f>
      </c>
      <c r="W22" s="35">
        <f>IF('チーム登録'!AG27="","",'チーム登録'!AG27)</f>
      </c>
      <c r="X22" s="35">
        <f>IF('チーム登録'!AH27="","",'チーム登録'!AH27)</f>
      </c>
    </row>
    <row r="23" spans="1:24" ht="10.5" customHeight="1">
      <c r="A23">
        <v>20</v>
      </c>
      <c r="B23" s="52">
        <f>IF('選手登録'!AK27="","",'選手登録'!AK27)</f>
      </c>
      <c r="C23" s="34">
        <f>IF('選手登録'!AN27="","",'選手登録'!AN27)</f>
      </c>
      <c r="D23" s="34">
        <f>IF('選手登録'!AG27="","",'選手登録'!AG27)</f>
      </c>
      <c r="E23" s="34">
        <f>IF('選手登録'!AI27="","",'選手登録'!AI27)</f>
      </c>
      <c r="F23" s="34">
        <f>IF('選手登録'!AL27="","",'選手登録'!AL27)</f>
      </c>
      <c r="G23" s="34">
        <f>IF('選手登録'!AM27="","",'選手登録'!AM27)</f>
      </c>
      <c r="H23" s="34">
        <f>IF('選手登録'!AJ27="","",'選手登録'!AJ27)</f>
      </c>
      <c r="I23" s="34">
        <f>IF('選手登録'!AH27="","",IF('選手登録'!AH27=5,"R00705","R00706"))</f>
      </c>
      <c r="J23" s="34">
        <f>IF('選手登録'!AH27="","",'選手登録'!AH27)</f>
      </c>
      <c r="K23" s="34">
        <f>IF('選手登録'!AF27="","",'選手登録'!AF27)</f>
      </c>
      <c r="L23" s="34"/>
      <c r="M23" s="34"/>
      <c r="N23">
        <v>20</v>
      </c>
      <c r="O23" s="35">
        <f>IF('チーム登録'!Y28="","",'チーム登録'!Y28)</f>
      </c>
      <c r="P23" s="35">
        <f>IF('チーム登録'!Z28="","",'チーム登録'!Z28)</f>
      </c>
      <c r="Q23" s="35">
        <f>IF('チーム登録'!AA28="","",'チーム登録'!AA28)</f>
      </c>
      <c r="R23" s="35">
        <f>IF('チーム登録'!AB28="","",'チーム登録'!AB28)</f>
      </c>
      <c r="S23" s="35">
        <f>IF('チーム登録'!AC28="","",'チーム登録'!AC28)</f>
      </c>
      <c r="T23" s="35">
        <f>IF('チーム登録'!AD28="","",'チーム登録'!AD28)</f>
      </c>
      <c r="U23" s="35">
        <f>IF('チーム登録'!AE28="","",'チーム登録'!AE28)</f>
      </c>
      <c r="V23" s="35">
        <f>IF('チーム登録'!AF28="","",'チーム登録'!AF28)</f>
      </c>
      <c r="W23" s="35">
        <f>IF('チーム登録'!AG28="","",'チーム登録'!AG28)</f>
      </c>
      <c r="X23" s="35">
        <f>IF('チーム登録'!AH28="","",'チーム登録'!AH28)</f>
      </c>
    </row>
    <row r="24" spans="1:13" ht="10.5" customHeight="1">
      <c r="A24">
        <v>21</v>
      </c>
      <c r="B24" s="52">
        <f>IF('選手登録'!AK28="","",'選手登録'!AK28)</f>
      </c>
      <c r="C24" s="34">
        <f>IF('選手登録'!AN28="","",'選手登録'!AN28)</f>
      </c>
      <c r="D24" s="34">
        <f>IF('選手登録'!AG28="","",'選手登録'!AG28)</f>
      </c>
      <c r="E24" s="34">
        <f>IF('選手登録'!AI28="","",'選手登録'!AI28)</f>
      </c>
      <c r="F24" s="34">
        <f>IF('選手登録'!AL28="","",'選手登録'!AL28)</f>
      </c>
      <c r="G24" s="34">
        <f>IF('選手登録'!AM28="","",'選手登録'!AM28)</f>
      </c>
      <c r="H24" s="34">
        <f>IF('選手登録'!AJ28="","",'選手登録'!AJ28)</f>
      </c>
      <c r="I24" s="34">
        <f>IF('選手登録'!AH28="","",IF('選手登録'!AH28=5,"R00705","R00706"))</f>
      </c>
      <c r="J24" s="34">
        <f>IF('選手登録'!AH28="","",'選手登録'!AH28)</f>
      </c>
      <c r="K24" s="34">
        <f>IF('選手登録'!AF28="","",'選手登録'!AF28)</f>
      </c>
      <c r="L24" s="34"/>
      <c r="M24" s="34"/>
    </row>
    <row r="25" spans="1:13" ht="10.5" customHeight="1">
      <c r="A25">
        <v>22</v>
      </c>
      <c r="B25" s="52">
        <f>IF('選手登録'!AK29="","",'選手登録'!AK29)</f>
      </c>
      <c r="C25" s="34">
        <f>IF('選手登録'!AN29="","",'選手登録'!AN29)</f>
      </c>
      <c r="D25" s="34">
        <f>IF('選手登録'!AG29="","",'選手登録'!AG29)</f>
      </c>
      <c r="E25" s="34">
        <f>IF('選手登録'!AI29="","",'選手登録'!AI29)</f>
      </c>
      <c r="F25" s="34">
        <f>IF('選手登録'!AL29="","",'選手登録'!AL29)</f>
      </c>
      <c r="G25" s="34">
        <f>IF('選手登録'!AM29="","",'選手登録'!AM29)</f>
      </c>
      <c r="H25" s="34">
        <f>IF('選手登録'!AJ29="","",'選手登録'!AJ29)</f>
      </c>
      <c r="I25" s="34">
        <f>IF('選手登録'!AH29="","",IF('選手登録'!AH29=5,"R00705","R00706"))</f>
      </c>
      <c r="J25" s="34">
        <f>IF('選手登録'!AH29="","",'選手登録'!AH29)</f>
      </c>
      <c r="K25" s="34">
        <f>IF('選手登録'!AF29="","",'選手登録'!AF29)</f>
      </c>
      <c r="L25" s="34"/>
      <c r="M25" s="34"/>
    </row>
    <row r="26" spans="1:13" ht="10.5" customHeight="1">
      <c r="A26">
        <v>23</v>
      </c>
      <c r="B26" s="52">
        <f>IF('選手登録'!AK30="","",'選手登録'!AK30)</f>
      </c>
      <c r="C26" s="34">
        <f>IF('選手登録'!AN30="","",'選手登録'!AN30)</f>
      </c>
      <c r="D26" s="34">
        <f>IF('選手登録'!AG30="","",'選手登録'!AG30)</f>
      </c>
      <c r="E26" s="34">
        <f>IF('選手登録'!AI30="","",'選手登録'!AI30)</f>
      </c>
      <c r="F26" s="34">
        <f>IF('選手登録'!AL30="","",'選手登録'!AL30)</f>
      </c>
      <c r="G26" s="34">
        <f>IF('選手登録'!AM30="","",'選手登録'!AM30)</f>
      </c>
      <c r="H26" s="34">
        <f>IF('選手登録'!AJ30="","",'選手登録'!AJ30)</f>
      </c>
      <c r="I26" s="34">
        <f>IF('選手登録'!AH30="","",IF('選手登録'!AH30=5,"R00705","R00706"))</f>
      </c>
      <c r="J26" s="34">
        <f>IF('選手登録'!AH30="","",'選手登録'!AH30)</f>
      </c>
      <c r="K26" s="34">
        <f>IF('選手登録'!AF30="","",'選手登録'!AF30)</f>
      </c>
      <c r="L26" s="34"/>
      <c r="M26" s="34"/>
    </row>
    <row r="27" spans="1:13" ht="10.5" customHeight="1">
      <c r="A27">
        <v>24</v>
      </c>
      <c r="B27" s="52">
        <f>IF('選手登録'!AK31="","",'選手登録'!AK31)</f>
      </c>
      <c r="C27" s="34">
        <f>IF('選手登録'!AN31="","",'選手登録'!AN31)</f>
      </c>
      <c r="D27" s="34">
        <f>IF('選手登録'!AG31="","",'選手登録'!AG31)</f>
      </c>
      <c r="E27" s="34">
        <f>IF('選手登録'!AI31="","",'選手登録'!AI31)</f>
      </c>
      <c r="F27" s="34">
        <f>IF('選手登録'!AL31="","",'選手登録'!AL31)</f>
      </c>
      <c r="G27" s="34">
        <f>IF('選手登録'!AM31="","",'選手登録'!AM31)</f>
      </c>
      <c r="H27" s="34">
        <f>IF('選手登録'!AJ31="","",'選手登録'!AJ31)</f>
      </c>
      <c r="I27" s="34">
        <f>IF('選手登録'!AH31="","",IF('選手登録'!AH31=5,"R00705","R00706"))</f>
      </c>
      <c r="J27" s="34">
        <f>IF('選手登録'!AH31="","",'選手登録'!AH31)</f>
      </c>
      <c r="K27" s="34">
        <f>IF('選手登録'!AF31="","",'選手登録'!AF31)</f>
      </c>
      <c r="L27" s="34"/>
      <c r="M27" s="34"/>
    </row>
    <row r="28" spans="1:13" ht="10.5" customHeight="1">
      <c r="A28">
        <v>25</v>
      </c>
      <c r="B28" s="52">
        <f>IF('選手登録'!AK32="","",'選手登録'!AK32)</f>
      </c>
      <c r="C28" s="34">
        <f>IF('選手登録'!AN32="","",'選手登録'!AN32)</f>
      </c>
      <c r="D28" s="34">
        <f>IF('選手登録'!AG32="","",'選手登録'!AG32)</f>
      </c>
      <c r="E28" s="34">
        <f>IF('選手登録'!AI32="","",'選手登録'!AI32)</f>
      </c>
      <c r="F28" s="34">
        <f>IF('選手登録'!AL32="","",'選手登録'!AL32)</f>
      </c>
      <c r="G28" s="34">
        <f>IF('選手登録'!AM32="","",'選手登録'!AM32)</f>
      </c>
      <c r="H28" s="34">
        <f>IF('選手登録'!AJ32="","",'選手登録'!AJ32)</f>
      </c>
      <c r="I28" s="34">
        <f>IF('選手登録'!AH32="","",IF('選手登録'!AH32=5,"R00705","R00706"))</f>
      </c>
      <c r="J28" s="34">
        <f>IF('選手登録'!AH32="","",'選手登録'!AH32)</f>
      </c>
      <c r="K28" s="34">
        <f>IF('選手登録'!AF32="","",'選手登録'!AF32)</f>
      </c>
      <c r="L28" s="34"/>
      <c r="M28" s="34"/>
    </row>
    <row r="29" spans="1:13" ht="10.5" customHeight="1">
      <c r="A29">
        <v>26</v>
      </c>
      <c r="B29" s="52">
        <f>IF('選手登録'!AK33="","",'選手登録'!AK33)</f>
      </c>
      <c r="C29" s="34">
        <f>IF('選手登録'!AN33="","",'選手登録'!AN33)</f>
      </c>
      <c r="D29" s="34">
        <f>IF('選手登録'!AG33="","",'選手登録'!AG33)</f>
      </c>
      <c r="E29" s="34">
        <f>IF('選手登録'!AI33="","",'選手登録'!AI33)</f>
      </c>
      <c r="F29" s="34">
        <f>IF('選手登録'!AL33="","",'選手登録'!AL33)</f>
      </c>
      <c r="G29" s="34">
        <f>IF('選手登録'!AM33="","",'選手登録'!AM33)</f>
      </c>
      <c r="H29" s="34">
        <f>IF('選手登録'!AJ33="","",'選手登録'!AJ33)</f>
      </c>
      <c r="I29" s="34">
        <f>IF('選手登録'!AH33="","",IF('選手登録'!AH33=5,"R00705","R00706"))</f>
      </c>
      <c r="J29" s="34">
        <f>IF('選手登録'!AH33="","",'選手登録'!AH33)</f>
      </c>
      <c r="K29" s="34">
        <f>IF('選手登録'!AF33="","",'選手登録'!AF33)</f>
      </c>
      <c r="L29" s="34"/>
      <c r="M29" s="34"/>
    </row>
    <row r="30" spans="1:13" ht="10.5" customHeight="1">
      <c r="A30">
        <v>27</v>
      </c>
      <c r="B30" s="52">
        <f>IF('選手登録'!AK34="","",'選手登録'!AK34)</f>
      </c>
      <c r="C30" s="34">
        <f>IF('選手登録'!AN34="","",'選手登録'!AN34)</f>
      </c>
      <c r="D30" s="34">
        <f>IF('選手登録'!AG34="","",'選手登録'!AG34)</f>
      </c>
      <c r="E30" s="34">
        <f>IF('選手登録'!AI34="","",'選手登録'!AI34)</f>
      </c>
      <c r="F30" s="34">
        <f>IF('選手登録'!AL34="","",'選手登録'!AL34)</f>
      </c>
      <c r="G30" s="34">
        <f>IF('選手登録'!AM34="","",'選手登録'!AM34)</f>
      </c>
      <c r="H30" s="34">
        <f>IF('選手登録'!AJ34="","",'選手登録'!AJ34)</f>
      </c>
      <c r="I30" s="34">
        <f>IF('選手登録'!AH34="","",IF('選手登録'!AH34=5,"R00705","R00706"))</f>
      </c>
      <c r="J30" s="34">
        <f>IF('選手登録'!AH34="","",'選手登録'!AH34)</f>
      </c>
      <c r="K30" s="34">
        <f>IF('選手登録'!AF34="","",'選手登録'!AF34)</f>
      </c>
      <c r="L30" s="34"/>
      <c r="M30" s="34"/>
    </row>
    <row r="31" spans="1:13" ht="10.5" customHeight="1">
      <c r="A31">
        <v>28</v>
      </c>
      <c r="B31" s="52">
        <f>IF('選手登録'!AK35="","",'選手登録'!AK35)</f>
      </c>
      <c r="C31" s="34">
        <f>IF('選手登録'!AN35="","",'選手登録'!AN35)</f>
      </c>
      <c r="D31" s="34">
        <f>IF('選手登録'!AG35="","",'選手登録'!AG35)</f>
      </c>
      <c r="E31" s="34">
        <f>IF('選手登録'!AI35="","",'選手登録'!AI35)</f>
      </c>
      <c r="F31" s="34">
        <f>IF('選手登録'!AL35="","",'選手登録'!AL35)</f>
      </c>
      <c r="G31" s="34">
        <f>IF('選手登録'!AM35="","",'選手登録'!AM35)</f>
      </c>
      <c r="H31" s="34">
        <f>IF('選手登録'!AJ35="","",'選手登録'!AJ35)</f>
      </c>
      <c r="I31" s="34">
        <f>IF('選手登録'!AH35="","",IF('選手登録'!AH35=5,"R00705","R00706"))</f>
      </c>
      <c r="J31" s="34">
        <f>IF('選手登録'!AH35="","",'選手登録'!AH35)</f>
      </c>
      <c r="K31" s="34">
        <f>IF('選手登録'!AF35="","",'選手登録'!AF35)</f>
      </c>
      <c r="L31" s="34"/>
      <c r="M31" s="34"/>
    </row>
    <row r="32" spans="1:13" ht="10.5" customHeight="1">
      <c r="A32">
        <v>29</v>
      </c>
      <c r="B32" s="52">
        <f>IF('選手登録'!AK36="","",'選手登録'!AK36)</f>
      </c>
      <c r="C32" s="34">
        <f>IF('選手登録'!AN36="","",'選手登録'!AN36)</f>
      </c>
      <c r="D32" s="34">
        <f>IF('選手登録'!AG36="","",'選手登録'!AG36)</f>
      </c>
      <c r="E32" s="34">
        <f>IF('選手登録'!AI36="","",'選手登録'!AI36)</f>
      </c>
      <c r="F32" s="34">
        <f>IF('選手登録'!AL36="","",'選手登録'!AL36)</f>
      </c>
      <c r="G32" s="34">
        <f>IF('選手登録'!AM36="","",'選手登録'!AM36)</f>
      </c>
      <c r="H32" s="34">
        <f>IF('選手登録'!AJ36="","",'選手登録'!AJ36)</f>
      </c>
      <c r="I32" s="34">
        <f>IF('選手登録'!AH36="","",IF('選手登録'!AH36=5,"R00705","R00706"))</f>
      </c>
      <c r="J32" s="34">
        <f>IF('選手登録'!AH36="","",'選手登録'!AH36)</f>
      </c>
      <c r="K32" s="34">
        <f>IF('選手登録'!AF36="","",'選手登録'!AF36)</f>
      </c>
      <c r="L32" s="34"/>
      <c r="M32" s="34"/>
    </row>
    <row r="33" spans="1:13" ht="10.5" customHeight="1">
      <c r="A33">
        <v>30</v>
      </c>
      <c r="B33" s="52">
        <f>IF('選手登録'!AK37="","",'選手登録'!AK37)</f>
      </c>
      <c r="C33" s="34">
        <f>IF('選手登録'!AN37="","",'選手登録'!AN37)</f>
      </c>
      <c r="D33" s="34">
        <f>IF('選手登録'!AG37="","",'選手登録'!AG37)</f>
      </c>
      <c r="E33" s="34">
        <f>IF('選手登録'!AI37="","",'選手登録'!AI37)</f>
      </c>
      <c r="F33" s="34">
        <f>IF('選手登録'!AL37="","",'選手登録'!AL37)</f>
      </c>
      <c r="G33" s="34">
        <f>IF('選手登録'!AM37="","",'選手登録'!AM37)</f>
      </c>
      <c r="H33" s="34">
        <f>IF('選手登録'!AJ37="","",'選手登録'!AJ37)</f>
      </c>
      <c r="I33" s="34">
        <f>IF('選手登録'!AH37="","",IF('選手登録'!AH37=5,"R00705","R00706"))</f>
      </c>
      <c r="J33" s="34">
        <f>IF('選手登録'!AH37="","",'選手登録'!AH37)</f>
      </c>
      <c r="K33" s="34">
        <f>IF('選手登録'!AF37="","",'選手登録'!AF37)</f>
      </c>
      <c r="L33" s="34"/>
      <c r="M33" s="34"/>
    </row>
    <row r="34" spans="1:13" ht="10.5" customHeight="1">
      <c r="A34">
        <v>31</v>
      </c>
      <c r="B34" s="52">
        <f>IF('選手登録'!AK38="","",'選手登録'!AK38)</f>
      </c>
      <c r="C34" s="34">
        <f>IF('選手登録'!AN38="","",'選手登録'!AN38)</f>
      </c>
      <c r="D34" s="34">
        <f>IF('選手登録'!AG38="","",'選手登録'!AG38)</f>
      </c>
      <c r="E34" s="34">
        <f>IF('選手登録'!AI38="","",'選手登録'!AI38)</f>
      </c>
      <c r="F34" s="34">
        <f>IF('選手登録'!AL38="","",'選手登録'!AL38)</f>
      </c>
      <c r="G34" s="34">
        <f>IF('選手登録'!AM38="","",'選手登録'!AM38)</f>
      </c>
      <c r="H34" s="34">
        <f>IF('選手登録'!AJ38="","",'選手登録'!AJ38)</f>
      </c>
      <c r="I34" s="34">
        <f>IF('選手登録'!AH38="","",IF('選手登録'!AH38=5,"R00705","R00706"))</f>
      </c>
      <c r="J34" s="34">
        <f>IF('選手登録'!AH38="","",'選手登録'!AH38)</f>
      </c>
      <c r="K34" s="34">
        <f>IF('選手登録'!AF38="","",'選手登録'!AF38)</f>
      </c>
      <c r="L34" s="34"/>
      <c r="M34" s="34"/>
    </row>
    <row r="35" spans="1:13" ht="10.5" customHeight="1">
      <c r="A35">
        <v>32</v>
      </c>
      <c r="B35" s="52">
        <f>IF('選手登録'!AK39="","",'選手登録'!AK39)</f>
      </c>
      <c r="C35" s="34">
        <f>IF('選手登録'!AN39="","",'選手登録'!AN39)</f>
      </c>
      <c r="D35" s="34">
        <f>IF('選手登録'!AG39="","",'選手登録'!AG39)</f>
      </c>
      <c r="E35" s="34">
        <f>IF('選手登録'!AI39="","",'選手登録'!AI39)</f>
      </c>
      <c r="F35" s="34">
        <f>IF('選手登録'!AL39="","",'選手登録'!AL39)</f>
      </c>
      <c r="G35" s="34">
        <f>IF('選手登録'!AM39="","",'選手登録'!AM39)</f>
      </c>
      <c r="H35" s="34">
        <f>IF('選手登録'!AJ39="","",'選手登録'!AJ39)</f>
      </c>
      <c r="I35" s="34">
        <f>IF('選手登録'!AH39="","",IF('選手登録'!AH39=5,"R00705","R00706"))</f>
      </c>
      <c r="J35" s="34">
        <f>IF('選手登録'!AH39="","",'選手登録'!AH39)</f>
      </c>
      <c r="K35" s="34">
        <f>IF('選手登録'!AF39="","",'選手登録'!AF39)</f>
      </c>
      <c r="L35" s="34"/>
      <c r="M35" s="34"/>
    </row>
    <row r="36" spans="1:13" ht="10.5" customHeight="1">
      <c r="A36">
        <v>33</v>
      </c>
      <c r="B36" s="52">
        <f>IF('選手登録'!AK40="","",'選手登録'!AK40)</f>
      </c>
      <c r="C36" s="34">
        <f>IF('選手登録'!AN40="","",'選手登録'!AN40)</f>
      </c>
      <c r="D36" s="34">
        <f>IF('選手登録'!AG40="","",'選手登録'!AG40)</f>
      </c>
      <c r="E36" s="34">
        <f>IF('選手登録'!AI40="","",'選手登録'!AI40)</f>
      </c>
      <c r="F36" s="34">
        <f>IF('選手登録'!AL40="","",'選手登録'!AL40)</f>
      </c>
      <c r="G36" s="34">
        <f>IF('選手登録'!AM40="","",'選手登録'!AM40)</f>
      </c>
      <c r="H36" s="34">
        <f>IF('選手登録'!AJ40="","",'選手登録'!AJ40)</f>
      </c>
      <c r="I36" s="34">
        <f>IF('選手登録'!AH40="","",IF('選手登録'!AH40=5,"R00705","R00706"))</f>
      </c>
      <c r="J36" s="34">
        <f>IF('選手登録'!AH40="","",'選手登録'!AH40)</f>
      </c>
      <c r="K36" s="34">
        <f>IF('選手登録'!AF40="","",'選手登録'!AF40)</f>
      </c>
      <c r="L36" s="34"/>
      <c r="M36" s="34"/>
    </row>
    <row r="37" spans="1:13" ht="10.5" customHeight="1">
      <c r="A37">
        <v>34</v>
      </c>
      <c r="B37" s="52">
        <f>IF('選手登録'!AK41="","",'選手登録'!AK41)</f>
      </c>
      <c r="C37" s="34">
        <f>IF('選手登録'!AN41="","",'選手登録'!AN41)</f>
      </c>
      <c r="D37" s="34">
        <f>IF('選手登録'!AG41="","",'選手登録'!AG41)</f>
      </c>
      <c r="E37" s="34">
        <f>IF('選手登録'!AI41="","",'選手登録'!AI41)</f>
      </c>
      <c r="F37" s="34">
        <f>IF('選手登録'!AL41="","",'選手登録'!AL41)</f>
      </c>
      <c r="G37" s="34">
        <f>IF('選手登録'!AM41="","",'選手登録'!AM41)</f>
      </c>
      <c r="H37" s="34">
        <f>IF('選手登録'!AJ41="","",'選手登録'!AJ41)</f>
      </c>
      <c r="I37" s="34">
        <f>IF('選手登録'!AH41="","",IF('選手登録'!AH41=5,"R00705","R00706"))</f>
      </c>
      <c r="J37" s="34">
        <f>IF('選手登録'!AH41="","",'選手登録'!AH41)</f>
      </c>
      <c r="K37" s="34">
        <f>IF('選手登録'!AF41="","",'選手登録'!AF41)</f>
      </c>
      <c r="L37" s="34"/>
      <c r="M37" s="34"/>
    </row>
    <row r="38" spans="1:13" ht="10.5" customHeight="1">
      <c r="A38">
        <v>35</v>
      </c>
      <c r="B38" s="52">
        <f>IF('選手登録'!AK42="","",'選手登録'!AK42)</f>
      </c>
      <c r="C38" s="34">
        <f>IF('選手登録'!AN42="","",'選手登録'!AN42)</f>
      </c>
      <c r="D38" s="34">
        <f>IF('選手登録'!AG42="","",'選手登録'!AG42)</f>
      </c>
      <c r="E38" s="34">
        <f>IF('選手登録'!AI42="","",'選手登録'!AI42)</f>
      </c>
      <c r="F38" s="34">
        <f>IF('選手登録'!AL42="","",'選手登録'!AL42)</f>
      </c>
      <c r="G38" s="34">
        <f>IF('選手登録'!AM42="","",'選手登録'!AM42)</f>
      </c>
      <c r="H38" s="34">
        <f>IF('選手登録'!AJ42="","",'選手登録'!AJ42)</f>
      </c>
      <c r="I38" s="34">
        <f>IF('選手登録'!AH42="","",IF('選手登録'!AH42=5,"R00705","R00706"))</f>
      </c>
      <c r="J38" s="34">
        <f>IF('選手登録'!AH42="","",'選手登録'!AH42)</f>
      </c>
      <c r="K38" s="34">
        <f>IF('選手登録'!AF42="","",'選手登録'!AF42)</f>
      </c>
      <c r="L38" s="34"/>
      <c r="M38" s="34"/>
    </row>
    <row r="39" spans="1:13" ht="10.5" customHeight="1">
      <c r="A39">
        <v>36</v>
      </c>
      <c r="B39" s="52">
        <f>IF('選手登録'!AK43="","",'選手登録'!AK43)</f>
      </c>
      <c r="C39" s="34">
        <f>IF('選手登録'!AN43="","",'選手登録'!AN43)</f>
      </c>
      <c r="D39" s="34">
        <f>IF('選手登録'!AG43="","",'選手登録'!AG43)</f>
      </c>
      <c r="E39" s="34">
        <f>IF('選手登録'!AI43="","",'選手登録'!AI43)</f>
      </c>
      <c r="F39" s="34">
        <f>IF('選手登録'!AL43="","",'選手登録'!AL43)</f>
      </c>
      <c r="G39" s="34">
        <f>IF('選手登録'!AM43="","",'選手登録'!AM43)</f>
      </c>
      <c r="H39" s="34">
        <f>IF('選手登録'!AJ43="","",'選手登録'!AJ43)</f>
      </c>
      <c r="I39" s="34">
        <f>IF('選手登録'!AH43="","",IF('選手登録'!AH43=5,"R00705","R00706"))</f>
      </c>
      <c r="J39" s="34">
        <f>IF('選手登録'!AH43="","",'選手登録'!AH43)</f>
      </c>
      <c r="K39" s="34">
        <f>IF('選手登録'!AF43="","",'選手登録'!AF43)</f>
      </c>
      <c r="L39" s="34"/>
      <c r="M39" s="34"/>
    </row>
    <row r="40" spans="1:13" ht="10.5" customHeight="1">
      <c r="A40">
        <v>37</v>
      </c>
      <c r="B40" s="52">
        <f>IF('選手登録'!AK44="","",'選手登録'!AK44)</f>
      </c>
      <c r="C40" s="34">
        <f>IF('選手登録'!AN44="","",'選手登録'!AN44)</f>
      </c>
      <c r="D40" s="34">
        <f>IF('選手登録'!AG44="","",'選手登録'!AG44)</f>
      </c>
      <c r="E40" s="34">
        <f>IF('選手登録'!AI44="","",'選手登録'!AI44)</f>
      </c>
      <c r="F40" s="34">
        <f>IF('選手登録'!AL44="","",'選手登録'!AL44)</f>
      </c>
      <c r="G40" s="34">
        <f>IF('選手登録'!AM44="","",'選手登録'!AM44)</f>
      </c>
      <c r="H40" s="34">
        <f>IF('選手登録'!AJ44="","",'選手登録'!AJ44)</f>
      </c>
      <c r="I40" s="34">
        <f>IF('選手登録'!AH44="","",IF('選手登録'!AH44=5,"R00705","R00706"))</f>
      </c>
      <c r="J40" s="34">
        <f>IF('選手登録'!AH44="","",'選手登録'!AH44)</f>
      </c>
      <c r="K40" s="34">
        <f>IF('選手登録'!AF44="","",'選手登録'!AF44)</f>
      </c>
      <c r="L40" s="34"/>
      <c r="M40" s="34"/>
    </row>
    <row r="41" spans="1:13" ht="10.5" customHeight="1">
      <c r="A41">
        <v>38</v>
      </c>
      <c r="B41" s="52">
        <f>IF('選手登録'!AK45="","",'選手登録'!AK45)</f>
      </c>
      <c r="C41" s="34">
        <f>IF('選手登録'!AN45="","",'選手登録'!AN45)</f>
      </c>
      <c r="D41" s="34">
        <f>IF('選手登録'!AG45="","",'選手登録'!AG45)</f>
      </c>
      <c r="E41" s="34">
        <f>IF('選手登録'!AI45="","",'選手登録'!AI45)</f>
      </c>
      <c r="F41" s="34">
        <f>IF('選手登録'!AL45="","",'選手登録'!AL45)</f>
      </c>
      <c r="G41" s="34">
        <f>IF('選手登録'!AM45="","",'選手登録'!AM45)</f>
      </c>
      <c r="H41" s="34">
        <f>IF('選手登録'!AJ45="","",'選手登録'!AJ45)</f>
      </c>
      <c r="I41" s="34">
        <f>IF('選手登録'!AH45="","",IF('選手登録'!AH45=5,"R00705","R00706"))</f>
      </c>
      <c r="J41" s="34">
        <f>IF('選手登録'!AH45="","",'選手登録'!AH45)</f>
      </c>
      <c r="K41" s="34">
        <f>IF('選手登録'!AF45="","",'選手登録'!AF45)</f>
      </c>
      <c r="L41" s="34"/>
      <c r="M41" s="34"/>
    </row>
    <row r="42" spans="1:13" ht="10.5" customHeight="1">
      <c r="A42">
        <v>39</v>
      </c>
      <c r="B42" s="52">
        <f>IF('選手登録'!AK46="","",'選手登録'!AK46)</f>
      </c>
      <c r="C42" s="34">
        <f>IF('選手登録'!AN46="","",'選手登録'!AN46)</f>
      </c>
      <c r="D42" s="34">
        <f>IF('選手登録'!AG46="","",'選手登録'!AG46)</f>
      </c>
      <c r="E42" s="34">
        <f>IF('選手登録'!AI46="","",'選手登録'!AI46)</f>
      </c>
      <c r="F42" s="34">
        <f>IF('選手登録'!AL46="","",'選手登録'!AL46)</f>
      </c>
      <c r="G42" s="34">
        <f>IF('選手登録'!AM46="","",'選手登録'!AM46)</f>
      </c>
      <c r="H42" s="34">
        <f>IF('選手登録'!AJ46="","",'選手登録'!AJ46)</f>
      </c>
      <c r="I42" s="34">
        <f>IF('選手登録'!AH46="","",IF('選手登録'!AH46=5,"R00705","R00706"))</f>
      </c>
      <c r="J42" s="34">
        <f>IF('選手登録'!AH46="","",'選手登録'!AH46)</f>
      </c>
      <c r="K42" s="34">
        <f>IF('選手登録'!AF46="","",'選手登録'!AF46)</f>
      </c>
      <c r="L42" s="34"/>
      <c r="M42" s="34"/>
    </row>
    <row r="43" spans="1:13" ht="10.5" customHeight="1">
      <c r="A43">
        <v>40</v>
      </c>
      <c r="B43" s="52">
        <f>IF('選手登録'!AK47="","",'選手登録'!AK47)</f>
      </c>
      <c r="C43" s="34">
        <f>IF('選手登録'!AN47="","",'選手登録'!AN47)</f>
      </c>
      <c r="D43" s="34">
        <f>IF('選手登録'!AG47="","",'選手登録'!AG47)</f>
      </c>
      <c r="E43" s="34">
        <f>IF('選手登録'!AI47="","",'選手登録'!AI47)</f>
      </c>
      <c r="F43" s="34">
        <f>IF('選手登録'!AL47="","",'選手登録'!AL47)</f>
      </c>
      <c r="G43" s="34">
        <f>IF('選手登録'!AM47="","",'選手登録'!AM47)</f>
      </c>
      <c r="H43" s="34">
        <f>IF('選手登録'!AJ47="","",'選手登録'!AJ47)</f>
      </c>
      <c r="I43" s="34">
        <f>IF('選手登録'!AH47="","",IF('選手登録'!AH47=5,"R00705","R00706"))</f>
      </c>
      <c r="J43" s="34">
        <f>IF('選手登録'!AH47="","",'選手登録'!AH47)</f>
      </c>
      <c r="K43" s="34">
        <f>IF('選手登録'!AF47="","",'選手登録'!AF47)</f>
      </c>
      <c r="L43" s="34"/>
      <c r="M43" s="34"/>
    </row>
    <row r="44" spans="1:13" ht="10.5" customHeight="1">
      <c r="A44">
        <v>41</v>
      </c>
      <c r="B44" s="52">
        <f>IF('選手登録'!AK48="","",'選手登録'!AK48)</f>
      </c>
      <c r="C44" s="34">
        <f>IF('選手登録'!AN48="","",'選手登録'!AN48)</f>
      </c>
      <c r="D44" s="34">
        <f>IF('選手登録'!AG48="","",'選手登録'!AG48)</f>
      </c>
      <c r="E44" s="34">
        <f>IF('選手登録'!AI48="","",'選手登録'!AI48)</f>
      </c>
      <c r="F44" s="34">
        <f>IF('選手登録'!AL48="","",'選手登録'!AL48)</f>
      </c>
      <c r="G44" s="34">
        <f>IF('選手登録'!AM48="","",'選手登録'!AM48)</f>
      </c>
      <c r="H44" s="34">
        <f>IF('選手登録'!AJ48="","",'選手登録'!AJ48)</f>
      </c>
      <c r="I44" s="34">
        <f>IF('選手登録'!AH48="","",IF('選手登録'!AH48=5,"R00705","R00706"))</f>
      </c>
      <c r="J44" s="34">
        <f>IF('選手登録'!AH48="","",'選手登録'!AH48)</f>
      </c>
      <c r="K44" s="34">
        <f>IF('選手登録'!AF48="","",'選手登録'!AF48)</f>
      </c>
      <c r="L44" s="34"/>
      <c r="M44" s="34"/>
    </row>
    <row r="45" spans="1:13" ht="10.5" customHeight="1">
      <c r="A45">
        <v>42</v>
      </c>
      <c r="B45" s="52">
        <f>IF('選手登録'!AK49="","",'選手登録'!AK49)</f>
      </c>
      <c r="C45" s="34">
        <f>IF('選手登録'!AN49="","",'選手登録'!AN49)</f>
      </c>
      <c r="D45" s="34">
        <f>IF('選手登録'!AG49="","",'選手登録'!AG49)</f>
      </c>
      <c r="E45" s="34">
        <f>IF('選手登録'!AI49="","",'選手登録'!AI49)</f>
      </c>
      <c r="F45" s="34">
        <f>IF('選手登録'!AL49="","",'選手登録'!AL49)</f>
      </c>
      <c r="G45" s="34">
        <f>IF('選手登録'!AM49="","",'選手登録'!AM49)</f>
      </c>
      <c r="H45" s="34">
        <f>IF('選手登録'!AJ49="","",'選手登録'!AJ49)</f>
      </c>
      <c r="I45" s="34">
        <f>IF('選手登録'!AH49="","",IF('選手登録'!AH49=5,"R00705","R00706"))</f>
      </c>
      <c r="J45" s="34">
        <f>IF('選手登録'!AH49="","",'選手登録'!AH49)</f>
      </c>
      <c r="K45" s="34">
        <f>IF('選手登録'!AF49="","",'選手登録'!AF49)</f>
      </c>
      <c r="L45" s="34"/>
      <c r="M45" s="34"/>
    </row>
    <row r="46" spans="1:13" ht="10.5" customHeight="1">
      <c r="A46">
        <v>43</v>
      </c>
      <c r="B46" s="52">
        <f>IF('選手登録'!AK50="","",'選手登録'!AK50)</f>
      </c>
      <c r="C46" s="34">
        <f>IF('選手登録'!AN50="","",'選手登録'!AN50)</f>
      </c>
      <c r="D46" s="34">
        <f>IF('選手登録'!AG50="","",'選手登録'!AG50)</f>
      </c>
      <c r="E46" s="34">
        <f>IF('選手登録'!AI50="","",'選手登録'!AI50)</f>
      </c>
      <c r="F46" s="34">
        <f>IF('選手登録'!AL50="","",'選手登録'!AL50)</f>
      </c>
      <c r="G46" s="34">
        <f>IF('選手登録'!AM50="","",'選手登録'!AM50)</f>
      </c>
      <c r="H46" s="34">
        <f>IF('選手登録'!AJ50="","",'選手登録'!AJ50)</f>
      </c>
      <c r="I46" s="34">
        <f>IF('選手登録'!AH50="","",IF('選手登録'!AH50=5,"R00705","R00706"))</f>
      </c>
      <c r="J46" s="34">
        <f>IF('選手登録'!AH50="","",'選手登録'!AH50)</f>
      </c>
      <c r="K46" s="34">
        <f>IF('選手登録'!AF50="","",'選手登録'!AF50)</f>
      </c>
      <c r="L46" s="34"/>
      <c r="M46" s="34"/>
    </row>
    <row r="47" spans="1:13" ht="10.5" customHeight="1">
      <c r="A47">
        <v>44</v>
      </c>
      <c r="B47" s="52">
        <f>IF('選手登録'!AK51="","",'選手登録'!AK51)</f>
      </c>
      <c r="C47" s="34">
        <f>IF('選手登録'!AN51="","",'選手登録'!AN51)</f>
      </c>
      <c r="D47" s="34">
        <f>IF('選手登録'!AG51="","",'選手登録'!AG51)</f>
      </c>
      <c r="E47" s="34">
        <f>IF('選手登録'!AI51="","",'選手登録'!AI51)</f>
      </c>
      <c r="F47" s="34">
        <f>IF('選手登録'!AL51="","",'選手登録'!AL51)</f>
      </c>
      <c r="G47" s="34">
        <f>IF('選手登録'!AM51="","",'選手登録'!AM51)</f>
      </c>
      <c r="H47" s="34">
        <f>IF('選手登録'!AJ51="","",'選手登録'!AJ51)</f>
      </c>
      <c r="I47" s="34">
        <f>IF('選手登録'!AH51="","",IF('選手登録'!AH51=5,"R00705","R00706"))</f>
      </c>
      <c r="J47" s="34">
        <f>IF('選手登録'!AH51="","",'選手登録'!AH51)</f>
      </c>
      <c r="K47" s="34">
        <f>IF('選手登録'!AF51="","",'選手登録'!AF51)</f>
      </c>
      <c r="L47" s="34"/>
      <c r="M47" s="34"/>
    </row>
    <row r="48" spans="1:13" ht="10.5" customHeight="1">
      <c r="A48">
        <v>45</v>
      </c>
      <c r="B48" s="52">
        <f>IF('選手登録'!AK52="","",'選手登録'!AK52)</f>
      </c>
      <c r="C48" s="34">
        <f>IF('選手登録'!AN52="","",'選手登録'!AN52)</f>
      </c>
      <c r="D48" s="34">
        <f>IF('選手登録'!AG52="","",'選手登録'!AG52)</f>
      </c>
      <c r="E48" s="34">
        <f>IF('選手登録'!AI52="","",'選手登録'!AI52)</f>
      </c>
      <c r="F48" s="34">
        <f>IF('選手登録'!AL52="","",'選手登録'!AL52)</f>
      </c>
      <c r="G48" s="34">
        <f>IF('選手登録'!AM52="","",'選手登録'!AM52)</f>
      </c>
      <c r="H48" s="34">
        <f>IF('選手登録'!AJ52="","",'選手登録'!AJ52)</f>
      </c>
      <c r="I48" s="34">
        <f>IF('選手登録'!AH52="","",IF('選手登録'!AH52=5,"R00705","R00706"))</f>
      </c>
      <c r="J48" s="34">
        <f>IF('選手登録'!AH52="","",'選手登録'!AH52)</f>
      </c>
      <c r="K48" s="34">
        <f>IF('選手登録'!AF52="","",'選手登録'!AF52)</f>
      </c>
      <c r="L48" s="34"/>
      <c r="M48" s="34"/>
    </row>
    <row r="49" spans="1:13" ht="10.5" customHeight="1">
      <c r="A49">
        <v>46</v>
      </c>
      <c r="B49" s="52">
        <f>IF('選手登録'!AK53="","",'選手登録'!AK53)</f>
      </c>
      <c r="C49" s="34">
        <f>IF('選手登録'!AN53="","",'選手登録'!AN53)</f>
      </c>
      <c r="D49" s="34">
        <f>IF('選手登録'!AG53="","",'選手登録'!AG53)</f>
      </c>
      <c r="E49" s="34">
        <f>IF('選手登録'!AI53="","",'選手登録'!AI53)</f>
      </c>
      <c r="F49" s="34">
        <f>IF('選手登録'!AL53="","",'選手登録'!AL53)</f>
      </c>
      <c r="G49" s="34">
        <f>IF('選手登録'!AM53="","",'選手登録'!AM53)</f>
      </c>
      <c r="H49" s="34">
        <f>IF('選手登録'!AJ53="","",'選手登録'!AJ53)</f>
      </c>
      <c r="I49" s="34">
        <f>IF('選手登録'!AH53="","",IF('選手登録'!AH53=5,"R00705","R00706"))</f>
      </c>
      <c r="J49" s="34">
        <f>IF('選手登録'!AH53="","",'選手登録'!AH53)</f>
      </c>
      <c r="K49" s="34">
        <f>IF('選手登録'!AF53="","",'選手登録'!AF53)</f>
      </c>
      <c r="L49" s="34"/>
      <c r="M49" s="34"/>
    </row>
    <row r="50" spans="1:13" ht="10.5" customHeight="1">
      <c r="A50">
        <v>47</v>
      </c>
      <c r="B50" s="52">
        <f>IF('選手登録'!AK54="","",'選手登録'!AK54)</f>
      </c>
      <c r="C50" s="34">
        <f>IF('選手登録'!AN54="","",'選手登録'!AN54)</f>
      </c>
      <c r="D50" s="34">
        <f>IF('選手登録'!AG54="","",'選手登録'!AG54)</f>
      </c>
      <c r="E50" s="34">
        <f>IF('選手登録'!AI54="","",'選手登録'!AI54)</f>
      </c>
      <c r="F50" s="34">
        <f>IF('選手登録'!AL54="","",'選手登録'!AL54)</f>
      </c>
      <c r="G50" s="34">
        <f>IF('選手登録'!AM54="","",'選手登録'!AM54)</f>
      </c>
      <c r="H50" s="34">
        <f>IF('選手登録'!AJ54="","",'選手登録'!AJ54)</f>
      </c>
      <c r="I50" s="34">
        <f>IF('選手登録'!AH54="","",IF('選手登録'!AH54=5,"R00705","R00706"))</f>
      </c>
      <c r="J50" s="34">
        <f>IF('選手登録'!AH54="","",'選手登録'!AH54)</f>
      </c>
      <c r="K50" s="34">
        <f>IF('選手登録'!AF54="","",'選手登録'!AF54)</f>
      </c>
      <c r="L50" s="34"/>
      <c r="M50" s="34"/>
    </row>
    <row r="51" spans="1:13" ht="10.5" customHeight="1">
      <c r="A51">
        <v>48</v>
      </c>
      <c r="B51" s="52">
        <f>IF('選手登録'!AK55="","",'選手登録'!AK55)</f>
      </c>
      <c r="C51" s="34">
        <f>IF('選手登録'!AN55="","",'選手登録'!AN55)</f>
      </c>
      <c r="D51" s="34">
        <f>IF('選手登録'!AG55="","",'選手登録'!AG55)</f>
      </c>
      <c r="E51" s="34">
        <f>IF('選手登録'!AI55="","",'選手登録'!AI55)</f>
      </c>
      <c r="F51" s="34">
        <f>IF('選手登録'!AL55="","",'選手登録'!AL55)</f>
      </c>
      <c r="G51" s="34">
        <f>IF('選手登録'!AM55="","",'選手登録'!AM55)</f>
      </c>
      <c r="H51" s="34">
        <f>IF('選手登録'!AJ55="","",'選手登録'!AJ55)</f>
      </c>
      <c r="I51" s="34">
        <f>IF('選手登録'!AH55="","",IF('選手登録'!AH55=5,"R00705","R00706"))</f>
      </c>
      <c r="J51" s="34">
        <f>IF('選手登録'!AH55="","",'選手登録'!AH55)</f>
      </c>
      <c r="K51" s="34">
        <f>IF('選手登録'!AF55="","",'選手登録'!AF55)</f>
      </c>
      <c r="L51" s="34"/>
      <c r="M51" s="34"/>
    </row>
    <row r="52" spans="1:13" ht="10.5" customHeight="1">
      <c r="A52">
        <v>49</v>
      </c>
      <c r="B52" s="52">
        <f>IF('選手登録'!AK56="","",'選手登録'!AK56)</f>
      </c>
      <c r="C52" s="34">
        <f>IF('選手登録'!AN56="","",'選手登録'!AN56)</f>
      </c>
      <c r="D52" s="34">
        <f>IF('選手登録'!AG56="","",'選手登録'!AG56)</f>
      </c>
      <c r="E52" s="34">
        <f>IF('選手登録'!AI56="","",'選手登録'!AI56)</f>
      </c>
      <c r="F52" s="34">
        <f>IF('選手登録'!AL56="","",'選手登録'!AL56)</f>
      </c>
      <c r="G52" s="34">
        <f>IF('選手登録'!AM56="","",'選手登録'!AM56)</f>
      </c>
      <c r="H52" s="34">
        <f>IF('選手登録'!AJ56="","",'選手登録'!AJ56)</f>
      </c>
      <c r="I52" s="34">
        <f>IF('選手登録'!AH56="","",IF('選手登録'!AH56=5,"R00705","R00706"))</f>
      </c>
      <c r="J52" s="34">
        <f>IF('選手登録'!AH56="","",'選手登録'!AH56)</f>
      </c>
      <c r="K52" s="34">
        <f>IF('選手登録'!AF56="","",'選手登録'!AF56)</f>
      </c>
      <c r="L52" s="34"/>
      <c r="M52" s="34"/>
    </row>
    <row r="53" spans="1:13" ht="10.5" customHeight="1">
      <c r="A53">
        <v>50</v>
      </c>
      <c r="B53" s="52">
        <f>IF('選手登録'!AK57="","",'選手登録'!AK57)</f>
      </c>
      <c r="C53" s="34">
        <f>IF('選手登録'!AN57="","",'選手登録'!AN57)</f>
      </c>
      <c r="D53" s="34">
        <f>IF('選手登録'!AG57="","",'選手登録'!AG57)</f>
      </c>
      <c r="E53" s="34">
        <f>IF('選手登録'!AI57="","",'選手登録'!AI57)</f>
      </c>
      <c r="F53" s="34">
        <f>IF('選手登録'!AL57="","",'選手登録'!AL57)</f>
      </c>
      <c r="G53" s="34">
        <f>IF('選手登録'!AM57="","",'選手登録'!AM57)</f>
      </c>
      <c r="H53" s="34">
        <f>IF('選手登録'!AJ57="","",'選手登録'!AJ57)</f>
      </c>
      <c r="I53" s="34">
        <f>IF('選手登録'!AH57="","",IF('選手登録'!AH57=5,"R00705","R00706"))</f>
      </c>
      <c r="J53" s="34">
        <f>IF('選手登録'!AH57="","",'選手登録'!AH57)</f>
      </c>
      <c r="K53" s="34">
        <f>IF('選手登録'!AF57="","",'選手登録'!AF57)</f>
      </c>
      <c r="L53" s="34"/>
      <c r="M53" s="34"/>
    </row>
    <row r="54" spans="1:13" ht="10.5" customHeight="1">
      <c r="A54">
        <v>51</v>
      </c>
      <c r="B54" s="52">
        <f>IF('選手登録'!AK58="","",'選手登録'!AK58)</f>
      </c>
      <c r="C54" s="34">
        <f>IF('選手登録'!AN58="","",'選手登録'!AN58)</f>
      </c>
      <c r="D54" s="34">
        <f>IF('選手登録'!AG58="","",'選手登録'!AG58)</f>
      </c>
      <c r="E54" s="34">
        <f>IF('選手登録'!AI58="","",'選手登録'!AI58)</f>
      </c>
      <c r="F54" s="34">
        <f>IF('選手登録'!AL58="","",'選手登録'!AL58)</f>
      </c>
      <c r="G54" s="34">
        <f>IF('選手登録'!AM58="","",'選手登録'!AM58)</f>
      </c>
      <c r="H54" s="34">
        <f>IF('選手登録'!AJ58="","",'選手登録'!AJ58)</f>
      </c>
      <c r="I54" s="34">
        <f>IF('選手登録'!AH58="","",IF('選手登録'!AH58=5,"R00705","R00706"))</f>
      </c>
      <c r="J54" s="34">
        <f>IF('選手登録'!AH58="","",'選手登録'!AH58)</f>
      </c>
      <c r="K54" s="34">
        <f>IF('選手登録'!AF58="","",'選手登録'!AF58)</f>
      </c>
      <c r="L54" s="34"/>
      <c r="M54" s="34"/>
    </row>
    <row r="55" spans="1:13" ht="10.5" customHeight="1">
      <c r="A55">
        <v>52</v>
      </c>
      <c r="B55" s="52">
        <f>IF('選手登録'!AK59="","",'選手登録'!AK59)</f>
      </c>
      <c r="C55" s="34">
        <f>IF('選手登録'!AN59="","",'選手登録'!AN59)</f>
      </c>
      <c r="D55" s="34">
        <f>IF('選手登録'!AG59="","",'選手登録'!AG59)</f>
      </c>
      <c r="E55" s="34">
        <f>IF('選手登録'!AI59="","",'選手登録'!AI59)</f>
      </c>
      <c r="F55" s="34">
        <f>IF('選手登録'!AL59="","",'選手登録'!AL59)</f>
      </c>
      <c r="G55" s="34">
        <f>IF('選手登録'!AM59="","",'選手登録'!AM59)</f>
      </c>
      <c r="H55" s="34">
        <f>IF('選手登録'!AJ59="","",'選手登録'!AJ59)</f>
      </c>
      <c r="I55" s="34">
        <f>IF('選手登録'!AH59="","",IF('選手登録'!AH59=5,"R00705","R00706"))</f>
      </c>
      <c r="J55" s="34">
        <f>IF('選手登録'!AH59="","",'選手登録'!AH59)</f>
      </c>
      <c r="K55" s="34">
        <f>IF('選手登録'!AF59="","",'選手登録'!AF59)</f>
      </c>
      <c r="L55" s="34"/>
      <c r="M55" s="34"/>
    </row>
    <row r="56" spans="1:13" ht="10.5" customHeight="1">
      <c r="A56">
        <v>53</v>
      </c>
      <c r="B56" s="52">
        <f>IF('選手登録'!AK60="","",'選手登録'!AK60)</f>
      </c>
      <c r="C56" s="34">
        <f>IF('選手登録'!AN60="","",'選手登録'!AN60)</f>
      </c>
      <c r="D56" s="34">
        <f>IF('選手登録'!AG60="","",'選手登録'!AG60)</f>
      </c>
      <c r="E56" s="34">
        <f>IF('選手登録'!AI60="","",'選手登録'!AI60)</f>
      </c>
      <c r="F56" s="34">
        <f>IF('選手登録'!AL60="","",'選手登録'!AL60)</f>
      </c>
      <c r="G56" s="34">
        <f>IF('選手登録'!AM60="","",'選手登録'!AM60)</f>
      </c>
      <c r="H56" s="34">
        <f>IF('選手登録'!AJ60="","",'選手登録'!AJ60)</f>
      </c>
      <c r="I56" s="34">
        <f>IF('選手登録'!AH60="","",IF('選手登録'!AH60=5,"R00705","R00706"))</f>
      </c>
      <c r="J56" s="34">
        <f>IF('選手登録'!AH60="","",'選手登録'!AH60)</f>
      </c>
      <c r="K56" s="34">
        <f>IF('選手登録'!AF60="","",'選手登録'!AF60)</f>
      </c>
      <c r="L56" s="34"/>
      <c r="M56" s="34"/>
    </row>
    <row r="57" spans="1:13" ht="10.5" customHeight="1">
      <c r="A57">
        <v>54</v>
      </c>
      <c r="B57" s="52">
        <f>IF('選手登録'!AK61="","",'選手登録'!AK61)</f>
      </c>
      <c r="C57" s="34">
        <f>IF('選手登録'!AN61="","",'選手登録'!AN61)</f>
      </c>
      <c r="D57" s="34">
        <f>IF('選手登録'!AG61="","",'選手登録'!AG61)</f>
      </c>
      <c r="E57" s="34">
        <f>IF('選手登録'!AI61="","",'選手登録'!AI61)</f>
      </c>
      <c r="F57" s="34">
        <f>IF('選手登録'!AL61="","",'選手登録'!AL61)</f>
      </c>
      <c r="G57" s="34">
        <f>IF('選手登録'!AM61="","",'選手登録'!AM61)</f>
      </c>
      <c r="H57" s="34">
        <f>IF('選手登録'!AJ61="","",'選手登録'!AJ61)</f>
      </c>
      <c r="I57" s="34">
        <f>IF('選手登録'!AH61="","",IF('選手登録'!AH61=5,"R00705","R00706"))</f>
      </c>
      <c r="J57" s="34">
        <f>IF('選手登録'!AH61="","",'選手登録'!AH61)</f>
      </c>
      <c r="K57" s="34">
        <f>IF('選手登録'!AF61="","",'選手登録'!AF61)</f>
      </c>
      <c r="L57" s="34"/>
      <c r="M57" s="34"/>
    </row>
    <row r="58" spans="1:13" ht="10.5" customHeight="1">
      <c r="A58">
        <v>55</v>
      </c>
      <c r="B58" s="52">
        <f>IF('選手登録'!AK62="","",'選手登録'!AK62)</f>
      </c>
      <c r="C58" s="34">
        <f>IF('選手登録'!AN62="","",'選手登録'!AN62)</f>
      </c>
      <c r="D58" s="34">
        <f>IF('選手登録'!AG62="","",'選手登録'!AG62)</f>
      </c>
      <c r="E58" s="34">
        <f>IF('選手登録'!AI62="","",'選手登録'!AI62)</f>
      </c>
      <c r="F58" s="34">
        <f>IF('選手登録'!AL62="","",'選手登録'!AL62)</f>
      </c>
      <c r="G58" s="34">
        <f>IF('選手登録'!AM62="","",'選手登録'!AM62)</f>
      </c>
      <c r="H58" s="34">
        <f>IF('選手登録'!AJ62="","",'選手登録'!AJ62)</f>
      </c>
      <c r="I58" s="34">
        <f>IF('選手登録'!AH62="","",IF('選手登録'!AH62=5,"R00705","R00706"))</f>
      </c>
      <c r="J58" s="34">
        <f>IF('選手登録'!AH62="","",'選手登録'!AH62)</f>
      </c>
      <c r="K58" s="34">
        <f>IF('選手登録'!AF62="","",'選手登録'!AF62)</f>
      </c>
      <c r="L58" s="34"/>
      <c r="M58" s="34"/>
    </row>
    <row r="59" spans="1:13" ht="10.5" customHeight="1">
      <c r="A59">
        <v>56</v>
      </c>
      <c r="B59" s="52">
        <f>IF('選手登録'!AK63="","",'選手登録'!AK63)</f>
      </c>
      <c r="C59" s="34">
        <f>IF('選手登録'!AN63="","",'選手登録'!AN63)</f>
      </c>
      <c r="D59" s="34">
        <f>IF('選手登録'!AG63="","",'選手登録'!AG63)</f>
      </c>
      <c r="E59" s="34">
        <f>IF('選手登録'!AI63="","",'選手登録'!AI63)</f>
      </c>
      <c r="F59" s="34">
        <f>IF('選手登録'!AL63="","",'選手登録'!AL63)</f>
      </c>
      <c r="G59" s="34">
        <f>IF('選手登録'!AM63="","",'選手登録'!AM63)</f>
      </c>
      <c r="H59" s="34">
        <f>IF('選手登録'!AJ63="","",'選手登録'!AJ63)</f>
      </c>
      <c r="I59" s="34">
        <f>IF('選手登録'!AH63="","",IF('選手登録'!AH63=5,"R00705","R00706"))</f>
      </c>
      <c r="J59" s="34">
        <f>IF('選手登録'!AH63="","",'選手登録'!AH63)</f>
      </c>
      <c r="K59" s="34">
        <f>IF('選手登録'!AF63="","",'選手登録'!AF63)</f>
      </c>
      <c r="L59" s="34"/>
      <c r="M59" s="34"/>
    </row>
    <row r="60" spans="1:13" ht="10.5" customHeight="1">
      <c r="A60">
        <v>57</v>
      </c>
      <c r="B60" s="52">
        <f>IF('選手登録'!AK64="","",'選手登録'!AK64)</f>
      </c>
      <c r="C60" s="34">
        <f>IF('選手登録'!AN64="","",'選手登録'!AN64)</f>
      </c>
      <c r="D60" s="34">
        <f>IF('選手登録'!AG64="","",'選手登録'!AG64)</f>
      </c>
      <c r="E60" s="34">
        <f>IF('選手登録'!AI64="","",'選手登録'!AI64)</f>
      </c>
      <c r="F60" s="34">
        <f>IF('選手登録'!AL64="","",'選手登録'!AL64)</f>
      </c>
      <c r="G60" s="34">
        <f>IF('選手登録'!AM64="","",'選手登録'!AM64)</f>
      </c>
      <c r="H60" s="34">
        <f>IF('選手登録'!AJ64="","",'選手登録'!AJ64)</f>
      </c>
      <c r="I60" s="34">
        <f>IF('選手登録'!AH64="","",IF('選手登録'!AH64=5,"R00705","R00706"))</f>
      </c>
      <c r="J60" s="34">
        <f>IF('選手登録'!AH64="","",'選手登録'!AH64)</f>
      </c>
      <c r="K60" s="34">
        <f>IF('選手登録'!AF64="","",'選手登録'!AF64)</f>
      </c>
      <c r="L60" s="34"/>
      <c r="M60" s="34"/>
    </row>
    <row r="61" spans="1:13" ht="10.5" customHeight="1">
      <c r="A61">
        <v>58</v>
      </c>
      <c r="B61" s="52">
        <f>IF('選手登録'!AK65="","",'選手登録'!AK65)</f>
      </c>
      <c r="C61" s="34">
        <f>IF('選手登録'!AN65="","",'選手登録'!AN65)</f>
      </c>
      <c r="D61" s="34">
        <f>IF('選手登録'!AG65="","",'選手登録'!AG65)</f>
      </c>
      <c r="E61" s="34">
        <f>IF('選手登録'!AI65="","",'選手登録'!AI65)</f>
      </c>
      <c r="F61" s="34">
        <f>IF('選手登録'!AL65="","",'選手登録'!AL65)</f>
      </c>
      <c r="G61" s="34">
        <f>IF('選手登録'!AM65="","",'選手登録'!AM65)</f>
      </c>
      <c r="H61" s="34">
        <f>IF('選手登録'!AJ65="","",'選手登録'!AJ65)</f>
      </c>
      <c r="I61" s="34">
        <f>IF('選手登録'!AH65="","",IF('選手登録'!AH65=5,"R00705","R00706"))</f>
      </c>
      <c r="J61" s="34">
        <f>IF('選手登録'!AH65="","",'選手登録'!AH65)</f>
      </c>
      <c r="K61" s="34">
        <f>IF('選手登録'!AF65="","",'選手登録'!AF65)</f>
      </c>
      <c r="L61" s="34"/>
      <c r="M61" s="34"/>
    </row>
    <row r="62" spans="1:13" ht="10.5" customHeight="1">
      <c r="A62">
        <v>59</v>
      </c>
      <c r="B62" s="52">
        <f>IF('選手登録'!AK66="","",'選手登録'!AK66)</f>
      </c>
      <c r="C62" s="34">
        <f>IF('選手登録'!AN66="","",'選手登録'!AN66)</f>
      </c>
      <c r="D62" s="34">
        <f>IF('選手登録'!AG66="","",'選手登録'!AG66)</f>
      </c>
      <c r="E62" s="34">
        <f>IF('選手登録'!AI66="","",'選手登録'!AI66)</f>
      </c>
      <c r="F62" s="34">
        <f>IF('選手登録'!AL66="","",'選手登録'!AL66)</f>
      </c>
      <c r="G62" s="34">
        <f>IF('選手登録'!AM66="","",'選手登録'!AM66)</f>
      </c>
      <c r="H62" s="34">
        <f>IF('選手登録'!AJ66="","",'選手登録'!AJ66)</f>
      </c>
      <c r="I62" s="34">
        <f>IF('選手登録'!AH66="","",IF('選手登録'!AH66=5,"R00705","R00706"))</f>
      </c>
      <c r="J62" s="34">
        <f>IF('選手登録'!AH66="","",'選手登録'!AH66)</f>
      </c>
      <c r="K62" s="34">
        <f>IF('選手登録'!AF66="","",'選手登録'!AF66)</f>
      </c>
      <c r="L62" s="34"/>
      <c r="M62" s="34"/>
    </row>
    <row r="63" spans="1:13" ht="10.5" customHeight="1">
      <c r="A63">
        <v>60</v>
      </c>
      <c r="B63" s="52">
        <f>IF('選手登録'!AK67="","",'選手登録'!AK67)</f>
      </c>
      <c r="C63" s="34">
        <f>IF('選手登録'!AN67="","",'選手登録'!AN67)</f>
      </c>
      <c r="D63" s="34">
        <f>IF('選手登録'!AG67="","",'選手登録'!AG67)</f>
      </c>
      <c r="E63" s="34">
        <f>IF('選手登録'!AI67="","",'選手登録'!AI67)</f>
      </c>
      <c r="F63" s="34">
        <f>IF('選手登録'!AL67="","",'選手登録'!AL67)</f>
      </c>
      <c r="G63" s="34">
        <f>IF('選手登録'!AM67="","",'選手登録'!AM67)</f>
      </c>
      <c r="H63" s="34">
        <f>IF('選手登録'!AJ67="","",'選手登録'!AJ67)</f>
      </c>
      <c r="I63" s="34">
        <f>IF('選手登録'!AH67="","",IF('選手登録'!AH67=5,"R00705","R00706"))</f>
      </c>
      <c r="J63" s="34">
        <f>IF('選手登録'!AH67="","",'選手登録'!AH67)</f>
      </c>
      <c r="K63" s="34">
        <f>IF('選手登録'!AF67="","",'選手登録'!AF67)</f>
      </c>
      <c r="L63" s="34"/>
      <c r="M63" s="34"/>
    </row>
    <row r="64" spans="1:13" ht="10.5" customHeight="1">
      <c r="A64">
        <v>61</v>
      </c>
      <c r="B64" s="52">
        <f>IF('選手登録'!AK68="","",'選手登録'!AK68)</f>
      </c>
      <c r="C64" s="34">
        <f>IF('選手登録'!AN68="","",'選手登録'!AN68)</f>
      </c>
      <c r="D64" s="34">
        <f>IF('選手登録'!AG68="","",'選手登録'!AG68)</f>
      </c>
      <c r="E64" s="34">
        <f>IF('選手登録'!AI68="","",'選手登録'!AI68)</f>
      </c>
      <c r="F64" s="34">
        <f>IF('選手登録'!AL68="","",'選手登録'!AL68)</f>
      </c>
      <c r="G64" s="34">
        <f>IF('選手登録'!AM68="","",'選手登録'!AM68)</f>
      </c>
      <c r="H64" s="34">
        <f>IF('選手登録'!AJ68="","",'選手登録'!AJ68)</f>
      </c>
      <c r="I64" s="34">
        <f>IF('選手登録'!AH68="","",IF('選手登録'!AH68=5,"R00705","R00706"))</f>
      </c>
      <c r="J64" s="34">
        <f>IF('選手登録'!AH68="","",'選手登録'!AH68)</f>
      </c>
      <c r="K64" s="34">
        <f>IF('選手登録'!AF68="","",'選手登録'!AF68)</f>
      </c>
      <c r="L64" s="34"/>
      <c r="M64" s="34"/>
    </row>
    <row r="65" spans="1:13" ht="10.5" customHeight="1">
      <c r="A65">
        <v>62</v>
      </c>
      <c r="B65" s="52">
        <f>IF('選手登録'!AK69="","",'選手登録'!AK69)</f>
      </c>
      <c r="C65" s="34">
        <f>IF('選手登録'!AN69="","",'選手登録'!AN69)</f>
      </c>
      <c r="D65" s="34">
        <f>IF('選手登録'!AG69="","",'選手登録'!AG69)</f>
      </c>
      <c r="E65" s="34">
        <f>IF('選手登録'!AI69="","",'選手登録'!AI69)</f>
      </c>
      <c r="F65" s="34">
        <f>IF('選手登録'!AL69="","",'選手登録'!AL69)</f>
      </c>
      <c r="G65" s="34">
        <f>IF('選手登録'!AM69="","",'選手登録'!AM69)</f>
      </c>
      <c r="H65" s="34">
        <f>IF('選手登録'!AJ69="","",'選手登録'!AJ69)</f>
      </c>
      <c r="I65" s="34">
        <f>IF('選手登録'!AH69="","",IF('選手登録'!AH69=5,"R00705","R00706"))</f>
      </c>
      <c r="J65" s="34">
        <f>IF('選手登録'!AH69="","",'選手登録'!AH69)</f>
      </c>
      <c r="K65" s="34">
        <f>IF('選手登録'!AF69="","",'選手登録'!AF69)</f>
      </c>
      <c r="L65" s="34"/>
      <c r="M65" s="34"/>
    </row>
    <row r="66" spans="1:13" ht="10.5" customHeight="1">
      <c r="A66">
        <v>63</v>
      </c>
      <c r="B66" s="52">
        <f>IF('選手登録'!AK70="","",'選手登録'!AK70)</f>
      </c>
      <c r="C66" s="34">
        <f>IF('選手登録'!AN70="","",'選手登録'!AN70)</f>
      </c>
      <c r="D66" s="34">
        <f>IF('選手登録'!AG70="","",'選手登録'!AG70)</f>
      </c>
      <c r="E66" s="34">
        <f>IF('選手登録'!AI70="","",'選手登録'!AI70)</f>
      </c>
      <c r="F66" s="34">
        <f>IF('選手登録'!AL70="","",'選手登録'!AL70)</f>
      </c>
      <c r="G66" s="34">
        <f>IF('選手登録'!AM70="","",'選手登録'!AM70)</f>
      </c>
      <c r="H66" s="34">
        <f>IF('選手登録'!AJ70="","",'選手登録'!AJ70)</f>
      </c>
      <c r="I66" s="34">
        <f>IF('選手登録'!AH70="","",IF('選手登録'!AH70=5,"R00705","R00706"))</f>
      </c>
      <c r="J66" s="34">
        <f>IF('選手登録'!AH70="","",'選手登録'!AH70)</f>
      </c>
      <c r="K66" s="34">
        <f>IF('選手登録'!AF70="","",'選手登録'!AF70)</f>
      </c>
      <c r="L66" s="34"/>
      <c r="M66" s="34"/>
    </row>
    <row r="67" spans="1:13" ht="10.5" customHeight="1">
      <c r="A67">
        <v>64</v>
      </c>
      <c r="B67" s="52">
        <f>IF('選手登録'!AK71="","",'選手登録'!AK71)</f>
      </c>
      <c r="C67" s="34">
        <f>IF('選手登録'!AN71="","",'選手登録'!AN71)</f>
      </c>
      <c r="D67" s="34">
        <f>IF('選手登録'!AG71="","",'選手登録'!AG71)</f>
      </c>
      <c r="E67" s="34">
        <f>IF('選手登録'!AI71="","",'選手登録'!AI71)</f>
      </c>
      <c r="F67" s="34">
        <f>IF('選手登録'!AL71="","",'選手登録'!AL71)</f>
      </c>
      <c r="G67" s="34">
        <f>IF('選手登録'!AM71="","",'選手登録'!AM71)</f>
      </c>
      <c r="H67" s="34">
        <f>IF('選手登録'!AJ71="","",'選手登録'!AJ71)</f>
      </c>
      <c r="I67" s="34">
        <f>IF('選手登録'!AH71="","",IF('選手登録'!AH71=5,"R00705","R00706"))</f>
      </c>
      <c r="J67" s="34">
        <f>IF('選手登録'!AH71="","",'選手登録'!AH71)</f>
      </c>
      <c r="K67" s="34">
        <f>IF('選手登録'!AF71="","",'選手登録'!AF71)</f>
      </c>
      <c r="L67" s="34"/>
      <c r="M67" s="34"/>
    </row>
    <row r="68" spans="1:13" ht="10.5" customHeight="1">
      <c r="A68">
        <v>65</v>
      </c>
      <c r="B68" s="52">
        <f>IF('選手登録'!AK72="","",'選手登録'!AK72)</f>
      </c>
      <c r="C68" s="34">
        <f>IF('選手登録'!AN72="","",'選手登録'!AN72)</f>
      </c>
      <c r="D68" s="34">
        <f>IF('選手登録'!AG72="","",'選手登録'!AG72)</f>
      </c>
      <c r="E68" s="34">
        <f>IF('選手登録'!AI72="","",'選手登録'!AI72)</f>
      </c>
      <c r="F68" s="34">
        <f>IF('選手登録'!AL72="","",'選手登録'!AL72)</f>
      </c>
      <c r="G68" s="34">
        <f>IF('選手登録'!AM72="","",'選手登録'!AM72)</f>
      </c>
      <c r="H68" s="34">
        <f>IF('選手登録'!AJ72="","",'選手登録'!AJ72)</f>
      </c>
      <c r="I68" s="34">
        <f>IF('選手登録'!AH72="","",IF('選手登録'!AH72=5,"R00705","R00706"))</f>
      </c>
      <c r="J68" s="34">
        <f>IF('選手登録'!AH72="","",'選手登録'!AH72)</f>
      </c>
      <c r="K68" s="34">
        <f>IF('選手登録'!AF72="","",'選手登録'!AF72)</f>
      </c>
      <c r="L68" s="34"/>
      <c r="M68" s="34"/>
    </row>
    <row r="69" spans="1:13" ht="10.5" customHeight="1">
      <c r="A69">
        <v>66</v>
      </c>
      <c r="B69" s="52">
        <f>IF('選手登録'!AK73="","",'選手登録'!AK73)</f>
      </c>
      <c r="C69" s="34">
        <f>IF('選手登録'!AN73="","",'選手登録'!AN73)</f>
      </c>
      <c r="D69" s="34">
        <f>IF('選手登録'!AG73="","",'選手登録'!AG73)</f>
      </c>
      <c r="E69" s="34">
        <f>IF('選手登録'!AI73="","",'選手登録'!AI73)</f>
      </c>
      <c r="F69" s="34">
        <f>IF('選手登録'!AL73="","",'選手登録'!AL73)</f>
      </c>
      <c r="G69" s="34">
        <f>IF('選手登録'!AM73="","",'選手登録'!AM73)</f>
      </c>
      <c r="H69" s="34">
        <f>IF('選手登録'!AJ73="","",'選手登録'!AJ73)</f>
      </c>
      <c r="I69" s="34">
        <f>IF('選手登録'!AH73="","",IF('選手登録'!AH73=5,"R00705","R00706"))</f>
      </c>
      <c r="J69" s="34">
        <f>IF('選手登録'!AH73="","",'選手登録'!AH73)</f>
      </c>
      <c r="K69" s="34">
        <f>IF('選手登録'!AF73="","",'選手登録'!AF73)</f>
      </c>
      <c r="L69" s="34"/>
      <c r="M69" s="34"/>
    </row>
    <row r="70" spans="1:13" ht="10.5" customHeight="1">
      <c r="A70">
        <v>67</v>
      </c>
      <c r="B70" s="52">
        <f>IF('選手登録'!AK74="","",'選手登録'!AK74)</f>
      </c>
      <c r="C70" s="34">
        <f>IF('選手登録'!AN74="","",'選手登録'!AN74)</f>
      </c>
      <c r="D70" s="34">
        <f>IF('選手登録'!AG74="","",'選手登録'!AG74)</f>
      </c>
      <c r="E70" s="34">
        <f>IF('選手登録'!AI74="","",'選手登録'!AI74)</f>
      </c>
      <c r="F70" s="34">
        <f>IF('選手登録'!AL74="","",'選手登録'!AL74)</f>
      </c>
      <c r="G70" s="34">
        <f>IF('選手登録'!AM74="","",'選手登録'!AM74)</f>
      </c>
      <c r="H70" s="34">
        <f>IF('選手登録'!AJ74="","",'選手登録'!AJ74)</f>
      </c>
      <c r="I70" s="34">
        <f>IF('選手登録'!AH74="","",IF('選手登録'!AH74=5,"R00705","R00706"))</f>
      </c>
      <c r="J70" s="34">
        <f>IF('選手登録'!AH74="","",'選手登録'!AH74)</f>
      </c>
      <c r="K70" s="34">
        <f>IF('選手登録'!AF74="","",'選手登録'!AF74)</f>
      </c>
      <c r="L70" s="34"/>
      <c r="M70" s="34"/>
    </row>
    <row r="71" spans="1:13" ht="10.5" customHeight="1">
      <c r="A71">
        <v>68</v>
      </c>
      <c r="B71" s="52">
        <f>IF('選手登録'!AK75="","",'選手登録'!AK75)</f>
      </c>
      <c r="C71" s="34">
        <f>IF('選手登録'!AN75="","",'選手登録'!AN75)</f>
      </c>
      <c r="D71" s="34">
        <f>IF('選手登録'!AG75="","",'選手登録'!AG75)</f>
      </c>
      <c r="E71" s="34">
        <f>IF('選手登録'!AI75="","",'選手登録'!AI75)</f>
      </c>
      <c r="F71" s="34">
        <f>IF('選手登録'!AL75="","",'選手登録'!AL75)</f>
      </c>
      <c r="G71" s="34">
        <f>IF('選手登録'!AM75="","",'選手登録'!AM75)</f>
      </c>
      <c r="H71" s="34">
        <f>IF('選手登録'!AJ75="","",'選手登録'!AJ75)</f>
      </c>
      <c r="I71" s="34">
        <f>IF('選手登録'!AH75="","",IF('選手登録'!AH75=5,"R00705","R00706"))</f>
      </c>
      <c r="J71" s="34">
        <f>IF('選手登録'!AH75="","",'選手登録'!AH75)</f>
      </c>
      <c r="K71" s="34">
        <f>IF('選手登録'!AF75="","",'選手登録'!AF75)</f>
      </c>
      <c r="L71" s="34"/>
      <c r="M71" s="34"/>
    </row>
    <row r="72" spans="1:13" ht="10.5" customHeight="1">
      <c r="A72">
        <v>69</v>
      </c>
      <c r="B72" s="52">
        <f>IF('選手登録'!AK76="","",'選手登録'!AK76)</f>
      </c>
      <c r="C72" s="34">
        <f>IF('選手登録'!AN76="","",'選手登録'!AN76)</f>
      </c>
      <c r="D72" s="34">
        <f>IF('選手登録'!AG76="","",'選手登録'!AG76)</f>
      </c>
      <c r="E72" s="34">
        <f>IF('選手登録'!AI76="","",'選手登録'!AI76)</f>
      </c>
      <c r="F72" s="34">
        <f>IF('選手登録'!AL76="","",'選手登録'!AL76)</f>
      </c>
      <c r="G72" s="34">
        <f>IF('選手登録'!AM76="","",'選手登録'!AM76)</f>
      </c>
      <c r="H72" s="34">
        <f>IF('選手登録'!AJ76="","",'選手登録'!AJ76)</f>
      </c>
      <c r="I72" s="34">
        <f>IF('選手登録'!AH76="","",IF('選手登録'!AH76=5,"R00705","R00706"))</f>
      </c>
      <c r="J72" s="34">
        <f>IF('選手登録'!AH76="","",'選手登録'!AH76)</f>
      </c>
      <c r="K72" s="34">
        <f>IF('選手登録'!AF76="","",'選手登録'!AF76)</f>
      </c>
      <c r="L72" s="34"/>
      <c r="M72" s="34"/>
    </row>
    <row r="73" spans="1:13" ht="10.5" customHeight="1">
      <c r="A73">
        <v>70</v>
      </c>
      <c r="B73" s="52">
        <f>IF('選手登録'!AK77="","",'選手登録'!AK77)</f>
      </c>
      <c r="C73" s="34">
        <f>IF('選手登録'!AN77="","",'選手登録'!AN77)</f>
      </c>
      <c r="D73" s="34">
        <f>IF('選手登録'!AG77="","",'選手登録'!AG77)</f>
      </c>
      <c r="E73" s="34">
        <f>IF('選手登録'!AI77="","",'選手登録'!AI77)</f>
      </c>
      <c r="F73" s="34">
        <f>IF('選手登録'!AL77="","",'選手登録'!AL77)</f>
      </c>
      <c r="G73" s="34">
        <f>IF('選手登録'!AM77="","",'選手登録'!AM77)</f>
      </c>
      <c r="H73" s="34">
        <f>IF('選手登録'!AJ77="","",'選手登録'!AJ77)</f>
      </c>
      <c r="I73" s="34">
        <f>IF('選手登録'!AH77="","",IF('選手登録'!AH77=5,"R00705","R00706"))</f>
      </c>
      <c r="J73" s="34">
        <f>IF('選手登録'!AH77="","",'選手登録'!AH77)</f>
      </c>
      <c r="K73" s="34">
        <f>IF('選手登録'!AF77="","",'選手登録'!AF77)</f>
      </c>
      <c r="L73" s="34"/>
      <c r="M73" s="34"/>
    </row>
    <row r="74" spans="1:13" ht="10.5" customHeight="1">
      <c r="A74">
        <v>71</v>
      </c>
      <c r="B74" s="52">
        <f>IF('選手登録'!AK78="","",'選手登録'!AK78)</f>
      </c>
      <c r="C74" s="34">
        <f>IF('選手登録'!AN78="","",'選手登録'!AN78)</f>
      </c>
      <c r="D74" s="34">
        <f>IF('選手登録'!AG78="","",'選手登録'!AG78)</f>
      </c>
      <c r="E74" s="34">
        <f>IF('選手登録'!AI78="","",'選手登録'!AI78)</f>
      </c>
      <c r="F74" s="34">
        <f>IF('選手登録'!AL78="","",'選手登録'!AL78)</f>
      </c>
      <c r="G74" s="34">
        <f>IF('選手登録'!AM78="","",'選手登録'!AM78)</f>
      </c>
      <c r="H74" s="34">
        <f>IF('選手登録'!AJ78="","",'選手登録'!AJ78)</f>
      </c>
      <c r="I74" s="34">
        <f>IF('選手登録'!AH78="","",IF('選手登録'!AH78=5,"R00705","R00706"))</f>
      </c>
      <c r="J74" s="34">
        <f>IF('選手登録'!AH78="","",'選手登録'!AH78)</f>
      </c>
      <c r="K74" s="34">
        <f>IF('選手登録'!AF78="","",'選手登録'!AF78)</f>
      </c>
      <c r="L74" s="34"/>
      <c r="M74" s="34"/>
    </row>
    <row r="75" spans="1:13" ht="10.5" customHeight="1">
      <c r="A75">
        <v>72</v>
      </c>
      <c r="B75" s="52">
        <f>IF('選手登録'!AK79="","",'選手登録'!AK79)</f>
      </c>
      <c r="C75" s="34">
        <f>IF('選手登録'!AN79="","",'選手登録'!AN79)</f>
      </c>
      <c r="D75" s="34">
        <f>IF('選手登録'!AG79="","",'選手登録'!AG79)</f>
      </c>
      <c r="E75" s="34">
        <f>IF('選手登録'!AI79="","",'選手登録'!AI79)</f>
      </c>
      <c r="F75" s="34">
        <f>IF('選手登録'!AL79="","",'選手登録'!AL79)</f>
      </c>
      <c r="G75" s="34">
        <f>IF('選手登録'!AM79="","",'選手登録'!AM79)</f>
      </c>
      <c r="H75" s="34">
        <f>IF('選手登録'!AJ79="","",'選手登録'!AJ79)</f>
      </c>
      <c r="I75" s="34">
        <f>IF('選手登録'!AH79="","",IF('選手登録'!AH79=5,"R00705","R00706"))</f>
      </c>
      <c r="J75" s="34">
        <f>IF('選手登録'!AH79="","",'選手登録'!AH79)</f>
      </c>
      <c r="K75" s="34">
        <f>IF('選手登録'!AF79="","",'選手登録'!AF79)</f>
      </c>
      <c r="L75" s="34"/>
      <c r="M75" s="34"/>
    </row>
    <row r="76" spans="1:13" ht="10.5" customHeight="1">
      <c r="A76">
        <v>73</v>
      </c>
      <c r="B76" s="52">
        <f>IF('選手登録'!AK80="","",'選手登録'!AK80)</f>
      </c>
      <c r="C76" s="34">
        <f>IF('選手登録'!AN80="","",'選手登録'!AN80)</f>
      </c>
      <c r="D76" s="34">
        <f>IF('選手登録'!AG80="","",'選手登録'!AG80)</f>
      </c>
      <c r="E76" s="34">
        <f>IF('選手登録'!AI80="","",'選手登録'!AI80)</f>
      </c>
      <c r="F76" s="34">
        <f>IF('選手登録'!AL80="","",'選手登録'!AL80)</f>
      </c>
      <c r="G76" s="34">
        <f>IF('選手登録'!AM80="","",'選手登録'!AM80)</f>
      </c>
      <c r="H76" s="34">
        <f>IF('選手登録'!AJ80="","",'選手登録'!AJ80)</f>
      </c>
      <c r="I76" s="34">
        <f>IF('選手登録'!AH80="","",IF('選手登録'!AH80=5,"R00705","R00706"))</f>
      </c>
      <c r="J76" s="34">
        <f>IF('選手登録'!AH80="","",'選手登録'!AH80)</f>
      </c>
      <c r="K76" s="34">
        <f>IF('選手登録'!AF80="","",'選手登録'!AF80)</f>
      </c>
      <c r="L76" s="34"/>
      <c r="M76" s="34"/>
    </row>
    <row r="77" spans="1:13" ht="10.5" customHeight="1">
      <c r="A77">
        <v>74</v>
      </c>
      <c r="B77" s="52">
        <f>IF('選手登録'!AK81="","",'選手登録'!AK81)</f>
      </c>
      <c r="C77" s="34">
        <f>IF('選手登録'!AN81="","",'選手登録'!AN81)</f>
      </c>
      <c r="D77" s="34">
        <f>IF('選手登録'!AG81="","",'選手登録'!AG81)</f>
      </c>
      <c r="E77" s="34">
        <f>IF('選手登録'!AI81="","",'選手登録'!AI81)</f>
      </c>
      <c r="F77" s="34">
        <f>IF('選手登録'!AL81="","",'選手登録'!AL81)</f>
      </c>
      <c r="G77" s="34">
        <f>IF('選手登録'!AM81="","",'選手登録'!AM81)</f>
      </c>
      <c r="H77" s="34">
        <f>IF('選手登録'!AJ81="","",'選手登録'!AJ81)</f>
      </c>
      <c r="I77" s="34">
        <f>IF('選手登録'!AH81="","",IF('選手登録'!AH81=5,"R00705","R00706"))</f>
      </c>
      <c r="J77" s="34">
        <f>IF('選手登録'!AH81="","",'選手登録'!AH81)</f>
      </c>
      <c r="K77" s="34">
        <f>IF('選手登録'!AF81="","",'選手登録'!AF81)</f>
      </c>
      <c r="L77" s="34"/>
      <c r="M77" s="34"/>
    </row>
    <row r="78" spans="1:13" ht="10.5" customHeight="1">
      <c r="A78">
        <v>75</v>
      </c>
      <c r="B78" s="52">
        <f>IF('選手登録'!AK82="","",'選手登録'!AK82)</f>
      </c>
      <c r="C78" s="34">
        <f>IF('選手登録'!AN82="","",'選手登録'!AN82)</f>
      </c>
      <c r="D78" s="34">
        <f>IF('選手登録'!AG82="","",'選手登録'!AG82)</f>
      </c>
      <c r="E78" s="34">
        <f>IF('選手登録'!AI82="","",'選手登録'!AI82)</f>
      </c>
      <c r="F78" s="34">
        <f>IF('選手登録'!AL82="","",'選手登録'!AL82)</f>
      </c>
      <c r="G78" s="34">
        <f>IF('選手登録'!AM82="","",'選手登録'!AM82)</f>
      </c>
      <c r="H78" s="34">
        <f>IF('選手登録'!AJ82="","",'選手登録'!AJ82)</f>
      </c>
      <c r="I78" s="34">
        <f>IF('選手登録'!AH82="","",IF('選手登録'!AH82=5,"R00705","R00706"))</f>
      </c>
      <c r="J78" s="34">
        <f>IF('選手登録'!AH82="","",'選手登録'!AH82)</f>
      </c>
      <c r="K78" s="34">
        <f>IF('選手登録'!AF82="","",'選手登録'!AF82)</f>
      </c>
      <c r="L78" s="34"/>
      <c r="M78" s="34"/>
    </row>
    <row r="79" spans="1:13" ht="10.5" customHeight="1">
      <c r="A79">
        <v>76</v>
      </c>
      <c r="B79" s="52">
        <f>IF('選手登録'!AK83="","",'選手登録'!AK83)</f>
      </c>
      <c r="C79" s="34">
        <f>IF('選手登録'!AN83="","",'選手登録'!AN83)</f>
      </c>
      <c r="D79" s="34">
        <f>IF('選手登録'!AG83="","",'選手登録'!AG83)</f>
      </c>
      <c r="E79" s="34">
        <f>IF('選手登録'!AI83="","",'選手登録'!AI83)</f>
      </c>
      <c r="F79" s="34">
        <f>IF('選手登録'!AL83="","",'選手登録'!AL83)</f>
      </c>
      <c r="G79" s="34">
        <f>IF('選手登録'!AM83="","",'選手登録'!AM83)</f>
      </c>
      <c r="H79" s="34">
        <f>IF('選手登録'!AJ83="","",'選手登録'!AJ83)</f>
      </c>
      <c r="I79" s="34">
        <f>IF('選手登録'!AH83="","",IF('選手登録'!AH83=5,"R00705","R00706"))</f>
      </c>
      <c r="J79" s="34">
        <f>IF('選手登録'!AH83="","",'選手登録'!AH83)</f>
      </c>
      <c r="K79" s="34">
        <f>IF('選手登録'!AF83="","",'選手登録'!AF83)</f>
      </c>
      <c r="L79" s="34"/>
      <c r="M79" s="34"/>
    </row>
    <row r="80" spans="1:13" ht="10.5" customHeight="1">
      <c r="A80">
        <v>77</v>
      </c>
      <c r="B80" s="52">
        <f>IF('選手登録'!AK84="","",'選手登録'!AK84)</f>
      </c>
      <c r="C80" s="34">
        <f>IF('選手登録'!AN84="","",'選手登録'!AN84)</f>
      </c>
      <c r="D80" s="34">
        <f>IF('選手登録'!AG84="","",'選手登録'!AG84)</f>
      </c>
      <c r="E80" s="34">
        <f>IF('選手登録'!AI84="","",'選手登録'!AI84)</f>
      </c>
      <c r="F80" s="34">
        <f>IF('選手登録'!AL84="","",'選手登録'!AL84)</f>
      </c>
      <c r="G80" s="34">
        <f>IF('選手登録'!AM84="","",'選手登録'!AM84)</f>
      </c>
      <c r="H80" s="34">
        <f>IF('選手登録'!AJ84="","",'選手登録'!AJ84)</f>
      </c>
      <c r="I80" s="34">
        <f>IF('選手登録'!AH84="","",IF('選手登録'!AH84=5,"R00705","R00706"))</f>
      </c>
      <c r="J80" s="34">
        <f>IF('選手登録'!AH84="","",'選手登録'!AH84)</f>
      </c>
      <c r="K80" s="34">
        <f>IF('選手登録'!AF84="","",'選手登録'!AF84)</f>
      </c>
      <c r="L80" s="34"/>
      <c r="M80" s="34"/>
    </row>
    <row r="81" spans="1:13" ht="10.5" customHeight="1">
      <c r="A81">
        <v>78</v>
      </c>
      <c r="B81" s="52">
        <f>IF('選手登録'!AK85="","",'選手登録'!AK85)</f>
      </c>
      <c r="C81" s="34">
        <f>IF('選手登録'!AN85="","",'選手登録'!AN85)</f>
      </c>
      <c r="D81" s="34">
        <f>IF('選手登録'!AG85="","",'選手登録'!AG85)</f>
      </c>
      <c r="E81" s="34">
        <f>IF('選手登録'!AI85="","",'選手登録'!AI85)</f>
      </c>
      <c r="F81" s="34">
        <f>IF('選手登録'!AL85="","",'選手登録'!AL85)</f>
      </c>
      <c r="G81" s="34">
        <f>IF('選手登録'!AM85="","",'選手登録'!AM85)</f>
      </c>
      <c r="H81" s="34">
        <f>IF('選手登録'!AJ85="","",'選手登録'!AJ85)</f>
      </c>
      <c r="I81" s="34">
        <f>IF('選手登録'!AH85="","",IF('選手登録'!AH85=5,"R00705","R00706"))</f>
      </c>
      <c r="J81" s="34">
        <f>IF('選手登録'!AH85="","",'選手登録'!AH85)</f>
      </c>
      <c r="K81" s="34">
        <f>IF('選手登録'!AF85="","",'選手登録'!AF85)</f>
      </c>
      <c r="L81" s="34"/>
      <c r="M81" s="34"/>
    </row>
    <row r="82" spans="1:13" ht="10.5" customHeight="1">
      <c r="A82">
        <v>79</v>
      </c>
      <c r="B82" s="52">
        <f>IF('選手登録'!AK86="","",'選手登録'!AK86)</f>
      </c>
      <c r="C82" s="34">
        <f>IF('選手登録'!AN86="","",'選手登録'!AN86)</f>
      </c>
      <c r="D82" s="34">
        <f>IF('選手登録'!AG86="","",'選手登録'!AG86)</f>
      </c>
      <c r="E82" s="34">
        <f>IF('選手登録'!AI86="","",'選手登録'!AI86)</f>
      </c>
      <c r="F82" s="34">
        <f>IF('選手登録'!AL86="","",'選手登録'!AL86)</f>
      </c>
      <c r="G82" s="34">
        <f>IF('選手登録'!AM86="","",'選手登録'!AM86)</f>
      </c>
      <c r="H82" s="34">
        <f>IF('選手登録'!AJ86="","",'選手登録'!AJ86)</f>
      </c>
      <c r="I82" s="34">
        <f>IF('選手登録'!AH86="","",IF('選手登録'!AH86=5,"R00705","R00706"))</f>
      </c>
      <c r="J82" s="34">
        <f>IF('選手登録'!AH86="","",'選手登録'!AH86)</f>
      </c>
      <c r="K82" s="34">
        <f>IF('選手登録'!AF86="","",'選手登録'!AF86)</f>
      </c>
      <c r="L82" s="34"/>
      <c r="M82" s="34"/>
    </row>
    <row r="83" spans="1:13" ht="10.5" customHeight="1">
      <c r="A83">
        <v>80</v>
      </c>
      <c r="B83" s="52">
        <f>IF('選手登録'!AK87="","",'選手登録'!AK87)</f>
      </c>
      <c r="C83" s="34">
        <f>IF('選手登録'!AN87="","",'選手登録'!AN87)</f>
      </c>
      <c r="D83" s="34">
        <f>IF('選手登録'!AG87="","",'選手登録'!AG87)</f>
      </c>
      <c r="E83" s="34">
        <f>IF('選手登録'!AI87="","",'選手登録'!AI87)</f>
      </c>
      <c r="F83" s="34">
        <f>IF('選手登録'!AL87="","",'選手登録'!AL87)</f>
      </c>
      <c r="G83" s="34">
        <f>IF('選手登録'!AM87="","",'選手登録'!AM87)</f>
      </c>
      <c r="H83" s="34">
        <f>IF('選手登録'!AJ87="","",'選手登録'!AJ87)</f>
      </c>
      <c r="I83" s="34">
        <f>IF('選手登録'!AH87="","",IF('選手登録'!AH87=5,"R00705","R00706"))</f>
      </c>
      <c r="J83" s="34">
        <f>IF('選手登録'!AH87="","",'選手登録'!AH87)</f>
      </c>
      <c r="K83" s="34">
        <f>IF('選手登録'!AF87="","",'選手登録'!AF87)</f>
      </c>
      <c r="L83" s="34"/>
      <c r="M83" s="34"/>
    </row>
    <row r="84" spans="1:13" ht="10.5" customHeight="1">
      <c r="A84">
        <v>81</v>
      </c>
      <c r="B84" s="52">
        <f>IF('選手登録'!AK88="","",'選手登録'!AK88)</f>
      </c>
      <c r="C84" s="34">
        <f>IF('選手登録'!AN88="","",'選手登録'!AN88)</f>
      </c>
      <c r="D84" s="34">
        <f>IF('選手登録'!AG88="","",'選手登録'!AG88)</f>
      </c>
      <c r="E84" s="34">
        <f>IF('選手登録'!AI88="","",'選手登録'!AI88)</f>
      </c>
      <c r="F84" s="34">
        <f>IF('選手登録'!AL88="","",'選手登録'!AL88)</f>
      </c>
      <c r="G84" s="34">
        <f>IF('選手登録'!AM88="","",'選手登録'!AM88)</f>
      </c>
      <c r="H84" s="34">
        <f>IF('選手登録'!AJ88="","",'選手登録'!AJ88)</f>
      </c>
      <c r="I84" s="34">
        <f>IF('選手登録'!AH88="","",IF('選手登録'!AH88=5,"R00705","R00706"))</f>
      </c>
      <c r="J84" s="34">
        <f>IF('選手登録'!AH88="","",'選手登録'!AH88)</f>
      </c>
      <c r="K84" s="34">
        <f>IF('選手登録'!AF88="","",'選手登録'!AF88)</f>
      </c>
      <c r="L84" s="34"/>
      <c r="M84" s="34"/>
    </row>
    <row r="85" spans="1:13" ht="10.5" customHeight="1">
      <c r="A85">
        <v>82</v>
      </c>
      <c r="B85" s="52">
        <f>IF('選手登録'!AK89="","",'選手登録'!AK89)</f>
      </c>
      <c r="C85" s="34">
        <f>IF('選手登録'!AN89="","",'選手登録'!AN89)</f>
      </c>
      <c r="D85" s="34">
        <f>IF('選手登録'!AG89="","",'選手登録'!AG89)</f>
      </c>
      <c r="E85" s="34">
        <f>IF('選手登録'!AI89="","",'選手登録'!AI89)</f>
      </c>
      <c r="F85" s="34">
        <f>IF('選手登録'!AL89="","",'選手登録'!AL89)</f>
      </c>
      <c r="G85" s="34">
        <f>IF('選手登録'!AM89="","",'選手登録'!AM89)</f>
      </c>
      <c r="H85" s="34">
        <f>IF('選手登録'!AJ89="","",'選手登録'!AJ89)</f>
      </c>
      <c r="I85" s="34">
        <f>IF('選手登録'!AH89="","",IF('選手登録'!AH89=5,"R00705","R00706"))</f>
      </c>
      <c r="J85" s="34">
        <f>IF('選手登録'!AH89="","",'選手登録'!AH89)</f>
      </c>
      <c r="K85" s="34">
        <f>IF('選手登録'!AF89="","",'選手登録'!AF89)</f>
      </c>
      <c r="L85" s="34"/>
      <c r="M85" s="34"/>
    </row>
    <row r="86" spans="1:13" ht="10.5" customHeight="1">
      <c r="A86">
        <v>83</v>
      </c>
      <c r="B86" s="52">
        <f>IF('選手登録'!AK90="","",'選手登録'!AK90)</f>
      </c>
      <c r="C86" s="34">
        <f>IF('選手登録'!AN90="","",'選手登録'!AN90)</f>
      </c>
      <c r="D86" s="34">
        <f>IF('選手登録'!AG90="","",'選手登録'!AG90)</f>
      </c>
      <c r="E86" s="34">
        <f>IF('選手登録'!AI90="","",'選手登録'!AI90)</f>
      </c>
      <c r="F86" s="34">
        <f>IF('選手登録'!AL90="","",'選手登録'!AL90)</f>
      </c>
      <c r="G86" s="34">
        <f>IF('選手登録'!AM90="","",'選手登録'!AM90)</f>
      </c>
      <c r="H86" s="34">
        <f>IF('選手登録'!AJ90="","",'選手登録'!AJ90)</f>
      </c>
      <c r="I86" s="34">
        <f>IF('選手登録'!AH90="","",IF('選手登録'!AH90=5,"R00705","R00706"))</f>
      </c>
      <c r="J86" s="34">
        <f>IF('選手登録'!AH90="","",'選手登録'!AH90)</f>
      </c>
      <c r="K86" s="34">
        <f>IF('選手登録'!AF90="","",'選手登録'!AF90)</f>
      </c>
      <c r="L86" s="34"/>
      <c r="M86" s="34"/>
    </row>
    <row r="87" spans="1:13" ht="10.5" customHeight="1">
      <c r="A87">
        <v>84</v>
      </c>
      <c r="B87" s="52">
        <f>IF('選手登録'!AK91="","",'選手登録'!AK91)</f>
      </c>
      <c r="C87" s="34">
        <f>IF('選手登録'!AN91="","",'選手登録'!AN91)</f>
      </c>
      <c r="D87" s="34">
        <f>IF('選手登録'!AG91="","",'選手登録'!AG91)</f>
      </c>
      <c r="E87" s="34">
        <f>IF('選手登録'!AI91="","",'選手登録'!AI91)</f>
      </c>
      <c r="F87" s="34">
        <f>IF('選手登録'!AL91="","",'選手登録'!AL91)</f>
      </c>
      <c r="G87" s="34">
        <f>IF('選手登録'!AM91="","",'選手登録'!AM91)</f>
      </c>
      <c r="H87" s="34">
        <f>IF('選手登録'!AJ91="","",'選手登録'!AJ91)</f>
      </c>
      <c r="I87" s="34">
        <f>IF('選手登録'!AH91="","",IF('選手登録'!AH91=5,"R00705","R00706"))</f>
      </c>
      <c r="J87" s="34">
        <f>IF('選手登録'!AH91="","",'選手登録'!AH91)</f>
      </c>
      <c r="K87" s="34">
        <f>IF('選手登録'!AF91="","",'選手登録'!AF91)</f>
      </c>
      <c r="L87" s="34"/>
      <c r="M87" s="34"/>
    </row>
    <row r="88" spans="1:13" ht="10.5" customHeight="1">
      <c r="A88">
        <v>85</v>
      </c>
      <c r="B88" s="52">
        <f>IF('選手登録'!AK92="","",'選手登録'!AK92)</f>
      </c>
      <c r="C88" s="34">
        <f>IF('選手登録'!AN92="","",'選手登録'!AN92)</f>
      </c>
      <c r="D88" s="34">
        <f>IF('選手登録'!AG92="","",'選手登録'!AG92)</f>
      </c>
      <c r="E88" s="34">
        <f>IF('選手登録'!AI92="","",'選手登録'!AI92)</f>
      </c>
      <c r="F88" s="34">
        <f>IF('選手登録'!AL92="","",'選手登録'!AL92)</f>
      </c>
      <c r="G88" s="34">
        <f>IF('選手登録'!AM92="","",'選手登録'!AM92)</f>
      </c>
      <c r="H88" s="34">
        <f>IF('選手登録'!AJ92="","",'選手登録'!AJ92)</f>
      </c>
      <c r="I88" s="34">
        <f>IF('選手登録'!AH92="","",IF('選手登録'!AH92=5,"R00705","R00706"))</f>
      </c>
      <c r="J88" s="34">
        <f>IF('選手登録'!AH92="","",'選手登録'!AH92)</f>
      </c>
      <c r="K88" s="34">
        <f>IF('選手登録'!AF92="","",'選手登録'!AF92)</f>
      </c>
      <c r="L88" s="34"/>
      <c r="M88" s="34"/>
    </row>
    <row r="89" spans="1:13" ht="10.5" customHeight="1">
      <c r="A89">
        <v>86</v>
      </c>
      <c r="B89" s="52">
        <f>IF('選手登録'!AK93="","",'選手登録'!AK93)</f>
      </c>
      <c r="C89" s="34">
        <f>IF('選手登録'!AN93="","",'選手登録'!AN93)</f>
      </c>
      <c r="D89" s="34">
        <f>IF('選手登録'!AG93="","",'選手登録'!AG93)</f>
      </c>
      <c r="E89" s="34">
        <f>IF('選手登録'!AI93="","",'選手登録'!AI93)</f>
      </c>
      <c r="F89" s="34">
        <f>IF('選手登録'!AL93="","",'選手登録'!AL93)</f>
      </c>
      <c r="G89" s="34">
        <f>IF('選手登録'!AM93="","",'選手登録'!AM93)</f>
      </c>
      <c r="H89" s="34">
        <f>IF('選手登録'!AJ93="","",'選手登録'!AJ93)</f>
      </c>
      <c r="I89" s="34">
        <f>IF('選手登録'!AH93="","",IF('選手登録'!AH93=5,"R00705","R00706"))</f>
      </c>
      <c r="J89" s="34">
        <f>IF('選手登録'!AH93="","",'選手登録'!AH93)</f>
      </c>
      <c r="K89" s="34">
        <f>IF('選手登録'!AF93="","",'選手登録'!AF93)</f>
      </c>
      <c r="L89" s="34"/>
      <c r="M89" s="34"/>
    </row>
    <row r="90" spans="1:13" ht="10.5" customHeight="1">
      <c r="A90">
        <v>87</v>
      </c>
      <c r="B90" s="52">
        <f>IF('選手登録'!AK94="","",'選手登録'!AK94)</f>
      </c>
      <c r="C90" s="34">
        <f>IF('選手登録'!AN94="","",'選手登録'!AN94)</f>
      </c>
      <c r="D90" s="34">
        <f>IF('選手登録'!AG94="","",'選手登録'!AG94)</f>
      </c>
      <c r="E90" s="34">
        <f>IF('選手登録'!AI94="","",'選手登録'!AI94)</f>
      </c>
      <c r="F90" s="34">
        <f>IF('選手登録'!AL94="","",'選手登録'!AL94)</f>
      </c>
      <c r="G90" s="34">
        <f>IF('選手登録'!AM94="","",'選手登録'!AM94)</f>
      </c>
      <c r="H90" s="34">
        <f>IF('選手登録'!AJ94="","",'選手登録'!AJ94)</f>
      </c>
      <c r="I90" s="34">
        <f>IF('選手登録'!AH94="","",IF('選手登録'!AH94=5,"R00705","R00706"))</f>
      </c>
      <c r="J90" s="34">
        <f>IF('選手登録'!AH94="","",'選手登録'!AH94)</f>
      </c>
      <c r="K90" s="34">
        <f>IF('選手登録'!AF94="","",'選手登録'!AF94)</f>
      </c>
      <c r="L90" s="34"/>
      <c r="M90" s="34"/>
    </row>
    <row r="91" spans="1:13" ht="10.5" customHeight="1">
      <c r="A91">
        <v>88</v>
      </c>
      <c r="B91" s="52">
        <f>IF('選手登録'!AK95="","",'選手登録'!AK95)</f>
      </c>
      <c r="C91" s="34">
        <f>IF('選手登録'!AN95="","",'選手登録'!AN95)</f>
      </c>
      <c r="D91" s="34">
        <f>IF('選手登録'!AG95="","",'選手登録'!AG95)</f>
      </c>
      <c r="E91" s="34">
        <f>IF('選手登録'!AI95="","",'選手登録'!AI95)</f>
      </c>
      <c r="F91" s="34">
        <f>IF('選手登録'!AL95="","",'選手登録'!AL95)</f>
      </c>
      <c r="G91" s="34">
        <f>IF('選手登録'!AM95="","",'選手登録'!AM95)</f>
      </c>
      <c r="H91" s="34">
        <f>IF('選手登録'!AJ95="","",'選手登録'!AJ95)</f>
      </c>
      <c r="I91" s="34">
        <f>IF('選手登録'!AH95="","",IF('選手登録'!AH95=5,"R00705","R00706"))</f>
      </c>
      <c r="J91" s="34">
        <f>IF('選手登録'!AH95="","",'選手登録'!AH95)</f>
      </c>
      <c r="K91" s="34">
        <f>IF('選手登録'!AF95="","",'選手登録'!AF95)</f>
      </c>
      <c r="L91" s="34"/>
      <c r="M91" s="34"/>
    </row>
    <row r="92" spans="1:13" ht="10.5" customHeight="1">
      <c r="A92">
        <v>89</v>
      </c>
      <c r="B92" s="52">
        <f>IF('選手登録'!AK96="","",'選手登録'!AK96)</f>
      </c>
      <c r="C92" s="34">
        <f>IF('選手登録'!AN96="","",'選手登録'!AN96)</f>
      </c>
      <c r="D92" s="34">
        <f>IF('選手登録'!AG96="","",'選手登録'!AG96)</f>
      </c>
      <c r="E92" s="34">
        <f>IF('選手登録'!AI96="","",'選手登録'!AI96)</f>
      </c>
      <c r="F92" s="34">
        <f>IF('選手登録'!AL96="","",'選手登録'!AL96)</f>
      </c>
      <c r="G92" s="34">
        <f>IF('選手登録'!AM96="","",'選手登録'!AM96)</f>
      </c>
      <c r="H92" s="34">
        <f>IF('選手登録'!AJ96="","",'選手登録'!AJ96)</f>
      </c>
      <c r="I92" s="34">
        <f>IF('選手登録'!AH96="","",IF('選手登録'!AH96=5,"R00705","R00706"))</f>
      </c>
      <c r="J92" s="34">
        <f>IF('選手登録'!AH96="","",'選手登録'!AH96)</f>
      </c>
      <c r="K92" s="34">
        <f>IF('選手登録'!AF96="","",'選手登録'!AF96)</f>
      </c>
      <c r="L92" s="34"/>
      <c r="M92" s="34"/>
    </row>
    <row r="93" spans="1:13" ht="10.5" customHeight="1">
      <c r="A93">
        <v>90</v>
      </c>
      <c r="B93" s="52">
        <f>IF('選手登録'!AK97="","",'選手登録'!AK97)</f>
      </c>
      <c r="C93" s="34">
        <f>IF('選手登録'!AN97="","",'選手登録'!AN97)</f>
      </c>
      <c r="D93" s="34">
        <f>IF('選手登録'!AG97="","",'選手登録'!AG97)</f>
      </c>
      <c r="E93" s="34">
        <f>IF('選手登録'!AI97="","",'選手登録'!AI97)</f>
      </c>
      <c r="F93" s="34">
        <f>IF('選手登録'!AL97="","",'選手登録'!AL97)</f>
      </c>
      <c r="G93" s="34">
        <f>IF('選手登録'!AM97="","",'選手登録'!AM97)</f>
      </c>
      <c r="H93" s="34">
        <f>IF('選手登録'!AJ97="","",'選手登録'!AJ97)</f>
      </c>
      <c r="I93" s="34">
        <f>IF('選手登録'!AH97="","",IF('選手登録'!AH97=5,"R00705","R00706"))</f>
      </c>
      <c r="J93" s="34">
        <f>IF('選手登録'!AH97="","",'選手登録'!AH97)</f>
      </c>
      <c r="K93" s="34">
        <f>IF('選手登録'!AF97="","",'選手登録'!AF97)</f>
      </c>
      <c r="L93" s="34"/>
      <c r="M93" s="34"/>
    </row>
    <row r="94" spans="1:13" ht="10.5" customHeight="1">
      <c r="A94">
        <v>91</v>
      </c>
      <c r="B94" s="52">
        <f>IF('選手登録'!AK98="","",'選手登録'!AK98)</f>
      </c>
      <c r="C94" s="34">
        <f>IF('選手登録'!AN98="","",'選手登録'!AN98)</f>
      </c>
      <c r="D94" s="34">
        <f>IF('選手登録'!AG98="","",'選手登録'!AG98)</f>
      </c>
      <c r="E94" s="34">
        <f>IF('選手登録'!AI98="","",'選手登録'!AI98)</f>
      </c>
      <c r="F94" s="34">
        <f>IF('選手登録'!AL98="","",'選手登録'!AL98)</f>
      </c>
      <c r="G94" s="34">
        <f>IF('選手登録'!AM98="","",'選手登録'!AM98)</f>
      </c>
      <c r="H94" s="34">
        <f>IF('選手登録'!AJ98="","",'選手登録'!AJ98)</f>
      </c>
      <c r="I94" s="34">
        <f>IF('選手登録'!AH98="","",IF('選手登録'!AH98=5,"R00705","R00706"))</f>
      </c>
      <c r="J94" s="34">
        <f>IF('選手登録'!AH98="","",'選手登録'!AH98)</f>
      </c>
      <c r="K94" s="34">
        <f>IF('選手登録'!AF98="","",'選手登録'!AF98)</f>
      </c>
      <c r="L94" s="34"/>
      <c r="M94" s="34"/>
    </row>
    <row r="95" spans="1:13" ht="10.5" customHeight="1">
      <c r="A95">
        <v>92</v>
      </c>
      <c r="B95" s="52">
        <f>IF('選手登録'!AK99="","",'選手登録'!AK99)</f>
      </c>
      <c r="C95" s="34">
        <f>IF('選手登録'!AN99="","",'選手登録'!AN99)</f>
      </c>
      <c r="D95" s="34">
        <f>IF('選手登録'!AG99="","",'選手登録'!AG99)</f>
      </c>
      <c r="E95" s="34">
        <f>IF('選手登録'!AI99="","",'選手登録'!AI99)</f>
      </c>
      <c r="F95" s="34">
        <f>IF('選手登録'!AL99="","",'選手登録'!AL99)</f>
      </c>
      <c r="G95" s="34">
        <f>IF('選手登録'!AM99="","",'選手登録'!AM99)</f>
      </c>
      <c r="H95" s="34">
        <f>IF('選手登録'!AJ99="","",'選手登録'!AJ99)</f>
      </c>
      <c r="I95" s="34">
        <f>IF('選手登録'!AH99="","",IF('選手登録'!AH99=5,"R00705","R00706"))</f>
      </c>
      <c r="J95" s="34">
        <f>IF('選手登録'!AH99="","",'選手登録'!AH99)</f>
      </c>
      <c r="K95" s="34">
        <f>IF('選手登録'!AF99="","",'選手登録'!AF99)</f>
      </c>
      <c r="L95" s="34"/>
      <c r="M95" s="34"/>
    </row>
    <row r="96" spans="1:13" ht="10.5" customHeight="1">
      <c r="A96">
        <v>93</v>
      </c>
      <c r="B96" s="52">
        <f>IF('選手登録'!AK100="","",'選手登録'!AK100)</f>
      </c>
      <c r="C96" s="34">
        <f>IF('選手登録'!AN100="","",'選手登録'!AN100)</f>
      </c>
      <c r="D96" s="34">
        <f>IF('選手登録'!AG100="","",'選手登録'!AG100)</f>
      </c>
      <c r="E96" s="34">
        <f>IF('選手登録'!AI100="","",'選手登録'!AI100)</f>
      </c>
      <c r="F96" s="34">
        <f>IF('選手登録'!AL100="","",'選手登録'!AL100)</f>
      </c>
      <c r="G96" s="34">
        <f>IF('選手登録'!AM100="","",'選手登録'!AM100)</f>
      </c>
      <c r="H96" s="34">
        <f>IF('選手登録'!AJ100="","",'選手登録'!AJ100)</f>
      </c>
      <c r="I96" s="34">
        <f>IF('選手登録'!AH100="","",IF('選手登録'!AH100=5,"R00705","R00706"))</f>
      </c>
      <c r="J96" s="34">
        <f>IF('選手登録'!AH100="","",'選手登録'!AH100)</f>
      </c>
      <c r="K96" s="34">
        <f>IF('選手登録'!AF100="","",'選手登録'!AF100)</f>
      </c>
      <c r="L96" s="34"/>
      <c r="M96" s="34"/>
    </row>
    <row r="97" spans="1:13" ht="10.5" customHeight="1">
      <c r="A97">
        <v>94</v>
      </c>
      <c r="B97" s="52">
        <f>IF('選手登録'!AK101="","",'選手登録'!AK101)</f>
      </c>
      <c r="C97" s="34">
        <f>IF('選手登録'!AN101="","",'選手登録'!AN101)</f>
      </c>
      <c r="D97" s="34">
        <f>IF('選手登録'!AG101="","",'選手登録'!AG101)</f>
      </c>
      <c r="E97" s="34">
        <f>IF('選手登録'!AI101="","",'選手登録'!AI101)</f>
      </c>
      <c r="F97" s="34">
        <f>IF('選手登録'!AL101="","",'選手登録'!AL101)</f>
      </c>
      <c r="G97" s="34">
        <f>IF('選手登録'!AM101="","",'選手登録'!AM101)</f>
      </c>
      <c r="H97" s="34">
        <f>IF('選手登録'!AJ101="","",'選手登録'!AJ101)</f>
      </c>
      <c r="I97" s="34">
        <f>IF('選手登録'!AH101="","",IF('選手登録'!AH101=5,"R00705","R00706"))</f>
      </c>
      <c r="J97" s="34">
        <f>IF('選手登録'!AH101="","",'選手登録'!AH101)</f>
      </c>
      <c r="K97" s="34">
        <f>IF('選手登録'!AF101="","",'選手登録'!AF101)</f>
      </c>
      <c r="L97" s="34"/>
      <c r="M97" s="34"/>
    </row>
    <row r="98" spans="1:13" ht="10.5" customHeight="1">
      <c r="A98">
        <v>95</v>
      </c>
      <c r="B98" s="52">
        <f>IF('選手登録'!AK102="","",'選手登録'!AK102)</f>
      </c>
      <c r="C98" s="34">
        <f>IF('選手登録'!AN102="","",'選手登録'!AN102)</f>
      </c>
      <c r="D98" s="34">
        <f>IF('選手登録'!AG102="","",'選手登録'!AG102)</f>
      </c>
      <c r="E98" s="34">
        <f>IF('選手登録'!AI102="","",'選手登録'!AI102)</f>
      </c>
      <c r="F98" s="34">
        <f>IF('選手登録'!AL102="","",'選手登録'!AL102)</f>
      </c>
      <c r="G98" s="34">
        <f>IF('選手登録'!AM102="","",'選手登録'!AM102)</f>
      </c>
      <c r="H98" s="34">
        <f>IF('選手登録'!AJ102="","",'選手登録'!AJ102)</f>
      </c>
      <c r="I98" s="34">
        <f>IF('選手登録'!AH102="","",IF('選手登録'!AH102=5,"R00705","R00706"))</f>
      </c>
      <c r="J98" s="34">
        <f>IF('選手登録'!AH102="","",'選手登録'!AH102)</f>
      </c>
      <c r="K98" s="34">
        <f>IF('選手登録'!AF102="","",'選手登録'!AF102)</f>
      </c>
      <c r="L98" s="34"/>
      <c r="M98" s="34"/>
    </row>
    <row r="99" spans="1:13" ht="10.5" customHeight="1">
      <c r="A99">
        <v>96</v>
      </c>
      <c r="B99" s="52">
        <f>IF('選手登録'!AK103="","",'選手登録'!AK103)</f>
      </c>
      <c r="C99" s="34">
        <f>IF('選手登録'!AN103="","",'選手登録'!AN103)</f>
      </c>
      <c r="D99" s="34">
        <f>IF('選手登録'!AG103="","",'選手登録'!AG103)</f>
      </c>
      <c r="E99" s="34">
        <f>IF('選手登録'!AI103="","",'選手登録'!AI103)</f>
      </c>
      <c r="F99" s="34">
        <f>IF('選手登録'!AL103="","",'選手登録'!AL103)</f>
      </c>
      <c r="G99" s="34">
        <f>IF('選手登録'!AM103="","",'選手登録'!AM103)</f>
      </c>
      <c r="H99" s="34">
        <f>IF('選手登録'!AJ103="","",'選手登録'!AJ103)</f>
      </c>
      <c r="I99" s="34">
        <f>IF('選手登録'!AH103="","",IF('選手登録'!AH103=5,"R00705","R00706"))</f>
      </c>
      <c r="J99" s="34">
        <f>IF('選手登録'!AH103="","",'選手登録'!AH103)</f>
      </c>
      <c r="K99" s="34">
        <f>IF('選手登録'!AF103="","",'選手登録'!AF103)</f>
      </c>
      <c r="L99" s="34"/>
      <c r="M99" s="34"/>
    </row>
    <row r="100" spans="1:13" ht="10.5" customHeight="1">
      <c r="A100">
        <v>97</v>
      </c>
      <c r="B100" s="52">
        <f>IF('選手登録'!AK104="","",'選手登録'!AK104)</f>
      </c>
      <c r="C100" s="34">
        <f>IF('選手登録'!AN104="","",'選手登録'!AN104)</f>
      </c>
      <c r="D100" s="34">
        <f>IF('選手登録'!AG104="","",'選手登録'!AG104)</f>
      </c>
      <c r="E100" s="34">
        <f>IF('選手登録'!AI104="","",'選手登録'!AI104)</f>
      </c>
      <c r="F100" s="34">
        <f>IF('選手登録'!AL104="","",'選手登録'!AL104)</f>
      </c>
      <c r="G100" s="34">
        <f>IF('選手登録'!AM104="","",'選手登録'!AM104)</f>
      </c>
      <c r="H100" s="34">
        <f>IF('選手登録'!AJ104="","",'選手登録'!AJ104)</f>
      </c>
      <c r="I100" s="34">
        <f>IF('選手登録'!AH104="","",IF('選手登録'!AH104=5,"R00705","R00706"))</f>
      </c>
      <c r="J100" s="34">
        <f>IF('選手登録'!AH104="","",'選手登録'!AH104)</f>
      </c>
      <c r="K100" s="34">
        <f>IF('選手登録'!AF104="","",'選手登録'!AF104)</f>
      </c>
      <c r="L100" s="34"/>
      <c r="M100" s="34"/>
    </row>
    <row r="101" spans="1:13" ht="10.5" customHeight="1">
      <c r="A101">
        <v>98</v>
      </c>
      <c r="B101" s="52">
        <f>IF('選手登録'!AK105="","",'選手登録'!AK105)</f>
      </c>
      <c r="C101" s="34">
        <f>IF('選手登録'!AN105="","",'選手登録'!AN105)</f>
      </c>
      <c r="D101" s="34">
        <f>IF('選手登録'!AG105="","",'選手登録'!AG105)</f>
      </c>
      <c r="E101" s="34">
        <f>IF('選手登録'!AI105="","",'選手登録'!AI105)</f>
      </c>
      <c r="F101" s="34">
        <f>IF('選手登録'!AL105="","",'選手登録'!AL105)</f>
      </c>
      <c r="G101" s="34">
        <f>IF('選手登録'!AM105="","",'選手登録'!AM105)</f>
      </c>
      <c r="H101" s="34">
        <f>IF('選手登録'!AJ105="","",'選手登録'!AJ105)</f>
      </c>
      <c r="I101" s="34">
        <f>IF('選手登録'!AH105="","",IF('選手登録'!AH105=5,"R00705","R00706"))</f>
      </c>
      <c r="J101" s="34">
        <f>IF('選手登録'!AH105="","",'選手登録'!AH105)</f>
      </c>
      <c r="K101" s="34">
        <f>IF('選手登録'!AF105="","",'選手登録'!AF105)</f>
      </c>
      <c r="L101" s="34"/>
      <c r="M101" s="34"/>
    </row>
    <row r="102" spans="1:13" ht="10.5" customHeight="1">
      <c r="A102">
        <v>99</v>
      </c>
      <c r="B102" s="52">
        <f>IF('選手登録'!AK106="","",'選手登録'!AK106)</f>
      </c>
      <c r="C102" s="34">
        <f>IF('選手登録'!AN106="","",'選手登録'!AN106)</f>
      </c>
      <c r="D102" s="34">
        <f>IF('選手登録'!AG106="","",'選手登録'!AG106)</f>
      </c>
      <c r="E102" s="34">
        <f>IF('選手登録'!AI106="","",'選手登録'!AI106)</f>
      </c>
      <c r="F102" s="34">
        <f>IF('選手登録'!AL106="","",'選手登録'!AL106)</f>
      </c>
      <c r="G102" s="34">
        <f>IF('選手登録'!AM106="","",'選手登録'!AM106)</f>
      </c>
      <c r="H102" s="34">
        <f>IF('選手登録'!AJ106="","",'選手登録'!AJ106)</f>
      </c>
      <c r="I102" s="34">
        <f>IF('選手登録'!AH106="","",IF('選手登録'!AH106=5,"R00705","R00706"))</f>
      </c>
      <c r="J102" s="34">
        <f>IF('選手登録'!AH106="","",'選手登録'!AH106)</f>
      </c>
      <c r="K102" s="34">
        <f>IF('選手登録'!AF106="","",'選手登録'!AF106)</f>
      </c>
      <c r="L102" s="34"/>
      <c r="M102" s="34"/>
    </row>
    <row r="103" spans="1:13" ht="10.5" customHeight="1">
      <c r="A103">
        <v>100</v>
      </c>
      <c r="B103" s="52">
        <f>IF('選手登録'!AK107="","",'選手登録'!AK107)</f>
      </c>
      <c r="C103" s="34">
        <f>IF('選手登録'!AN107="","",'選手登録'!AN107)</f>
      </c>
      <c r="D103" s="34">
        <f>IF('選手登録'!AG107="","",'選手登録'!AG107)</f>
      </c>
      <c r="E103" s="34">
        <f>IF('選手登録'!AI107="","",'選手登録'!AI107)</f>
      </c>
      <c r="F103" s="34">
        <f>IF('選手登録'!AL107="","",'選手登録'!AL107)</f>
      </c>
      <c r="G103" s="34">
        <f>IF('選手登録'!AM107="","",'選手登録'!AM107)</f>
      </c>
      <c r="H103" s="34">
        <f>IF('選手登録'!AJ107="","",'選手登録'!AJ107)</f>
      </c>
      <c r="I103" s="34">
        <f>IF('選手登録'!AH107="","",IF('選手登録'!AH107=5,"R00705","R00706"))</f>
      </c>
      <c r="J103" s="34">
        <f>IF('選手登録'!AH107="","",'選手登録'!AH107)</f>
      </c>
      <c r="K103" s="34">
        <f>IF('選手登録'!AF107="","",'選手登録'!AF107)</f>
      </c>
      <c r="L103" s="34"/>
      <c r="M103" s="34"/>
    </row>
  </sheetData>
  <sheetProtection password="CC16" sheet="1"/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grk-j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grk-j</dc:creator>
  <cp:keywords/>
  <dc:description/>
  <cp:lastModifiedBy>shogaku</cp:lastModifiedBy>
  <cp:lastPrinted>2010-12-11T03:19:42Z</cp:lastPrinted>
  <dcterms:created xsi:type="dcterms:W3CDTF">2008-12-13T22:01:28Z</dcterms:created>
  <dcterms:modified xsi:type="dcterms:W3CDTF">2016-11-06T10:28:40Z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