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20" activeTab="0"/>
  </bookViews>
  <sheets>
    <sheet name="申込書" sheetId="1" r:id="rId1"/>
    <sheet name="選手登録シート" sheetId="2" r:id="rId2"/>
    <sheet name="学校名一覧表" sheetId="3" r:id="rId3"/>
    <sheet name="オーダー用紙男子" sheetId="4" r:id="rId4"/>
    <sheet name="オーダー用紙女子" sheetId="5" r:id="rId5"/>
    <sheet name="データ取得" sheetId="6" r:id="rId6"/>
  </sheets>
  <externalReferences>
    <externalReference r:id="rId9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4">'オーダー用紙女子'!$B$2:$H$30</definedName>
    <definedName name="_xlnm.Print_Area" localSheetId="3">'オーダー用紙男子'!$B$2:$H$30</definedName>
    <definedName name="_xlnm.Print_Area" localSheetId="2">'学校名一覧表'!$A$4:$E$334</definedName>
    <definedName name="_xlnm.Print_Area" localSheetId="0">'申込書'!$B$1:$D$32</definedName>
    <definedName name="_xlnm.Print_Area" localSheetId="1">'選手登録シート'!$B$7:$J$41</definedName>
  </definedNames>
  <calcPr fullCalcOnLoad="1"/>
</workbook>
</file>

<file path=xl/sharedStrings.xml><?xml version="1.0" encoding="utf-8"?>
<sst xmlns="http://schemas.openxmlformats.org/spreadsheetml/2006/main" count="485" uniqueCount="436">
  <si>
    <t>性別</t>
  </si>
  <si>
    <t>氏名</t>
  </si>
  <si>
    <t>№</t>
  </si>
  <si>
    <t>ﾌﾘｶﾞﾅ</t>
  </si>
  <si>
    <t>◇記入上の注意◇</t>
  </si>
  <si>
    <t>学校名</t>
  </si>
  <si>
    <t>学年</t>
  </si>
  <si>
    <t>郡市名</t>
  </si>
  <si>
    <t>№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</si>
  <si>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</si>
  <si>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学校ｺｰﾄﾞ</t>
  </si>
  <si>
    <t>学校名一覧表を見る</t>
  </si>
  <si>
    <t>３　学校名は「学校名一覧表」を見て学校コードを入力してください。</t>
  </si>
  <si>
    <t>受付№</t>
  </si>
  <si>
    <t>２　氏名は全角、ﾌﾘｶﾞﾅは半角ｶﾀｶﾅで、左詰め。姓・名の間は１文字分スペースを空けてください。</t>
  </si>
  <si>
    <t>ZK</t>
  </si>
  <si>
    <t>DB</t>
  </si>
  <si>
    <t>SX</t>
  </si>
  <si>
    <t>MC</t>
  </si>
  <si>
    <t>Ｎ１</t>
  </si>
  <si>
    <t>Ｎ２</t>
  </si>
  <si>
    <t>男子</t>
  </si>
  <si>
    <t>女子</t>
  </si>
  <si>
    <t>クラブ名</t>
  </si>
  <si>
    <t>１　学年は▼を押して表示されるリストから選択してください。</t>
  </si>
  <si>
    <t>登録学校名一覧表</t>
  </si>
  <si>
    <t>生年月日</t>
  </si>
  <si>
    <t>記入例</t>
  </si>
  <si>
    <t>上毛　太郎</t>
  </si>
  <si>
    <t>ｼﾞｮｳﾓｳ ﾀﾛｳ</t>
  </si>
  <si>
    <t>連絡先住所</t>
  </si>
  <si>
    <t>連絡先TEL（固定）</t>
  </si>
  <si>
    <t>連絡先TEL（携帯）</t>
  </si>
  <si>
    <t>連絡先郵便番号</t>
  </si>
  <si>
    <t>コーチ名１</t>
  </si>
  <si>
    <t>コーチ名２</t>
  </si>
  <si>
    <t>コーチ名３</t>
  </si>
  <si>
    <t>コーチ名４</t>
  </si>
  <si>
    <t>女　子</t>
  </si>
  <si>
    <t>男　子</t>
  </si>
  <si>
    <t>２チーム出場</t>
  </si>
  <si>
    <t>１チーム出場</t>
  </si>
  <si>
    <t>不参加（以下記入不要）</t>
  </si>
  <si>
    <r>
      <t xml:space="preserve">出場登録
</t>
    </r>
    <r>
      <rPr>
        <sz val="9"/>
        <color indexed="8"/>
        <rFont val="ＭＳ Ｐ明朝"/>
        <family val="1"/>
      </rPr>
      <t>（▼で選択）</t>
    </r>
  </si>
  <si>
    <t>〒</t>
  </si>
  <si>
    <t>MCコード</t>
  </si>
  <si>
    <t>ぐんま国際アカデミー</t>
  </si>
  <si>
    <t>前橋市立桃井小</t>
  </si>
  <si>
    <t>前橋市立中川小</t>
  </si>
  <si>
    <t>前橋市立敷島小</t>
  </si>
  <si>
    <t>前橋市立城南小</t>
  </si>
  <si>
    <t>前橋市立城東小</t>
  </si>
  <si>
    <t>前橋市立若宮小</t>
  </si>
  <si>
    <t>前橋市立天川小</t>
  </si>
  <si>
    <t>前橋市立岩神小</t>
  </si>
  <si>
    <t>前橋市立広瀬小</t>
  </si>
  <si>
    <t>前橋市立山王小</t>
  </si>
  <si>
    <t>前橋市立上川淵小</t>
  </si>
  <si>
    <t>前橋市立下川淵小</t>
  </si>
  <si>
    <t>前橋市立桃木小</t>
  </si>
  <si>
    <t>前橋市立桂萱東小</t>
  </si>
  <si>
    <t>前橋市立桃瀬小</t>
  </si>
  <si>
    <t>前橋市立芳賀小</t>
  </si>
  <si>
    <t>前橋市立総社小</t>
  </si>
  <si>
    <t>前橋市立勝山小</t>
  </si>
  <si>
    <t>前橋市立元総社小</t>
  </si>
  <si>
    <t>前橋市立元総社南小</t>
  </si>
  <si>
    <t>前橋市立元総社北小</t>
  </si>
  <si>
    <t>前橋市立東小</t>
  </si>
  <si>
    <t>前橋市立大利根小</t>
  </si>
  <si>
    <t>前橋市立新田小</t>
  </si>
  <si>
    <t>前橋市立細井小</t>
  </si>
  <si>
    <t>前橋市立桃川小</t>
  </si>
  <si>
    <t>前橋市立荒牧小</t>
  </si>
  <si>
    <t>前橋市立清里小</t>
  </si>
  <si>
    <t>前橋市立永明小</t>
  </si>
  <si>
    <t>前橋市立駒形小</t>
  </si>
  <si>
    <t>前橋市立荒子小</t>
  </si>
  <si>
    <t>前橋市立大室小</t>
  </si>
  <si>
    <t>前橋市立二之宮小</t>
  </si>
  <si>
    <t>前橋市立笂井小</t>
  </si>
  <si>
    <t>前橋市立大胡小</t>
  </si>
  <si>
    <t>前橋市立滝窪小</t>
  </si>
  <si>
    <t>前橋市立大胡東小</t>
  </si>
  <si>
    <t>前橋市立宮城小</t>
  </si>
  <si>
    <t>前橋市立粕川小</t>
  </si>
  <si>
    <t>前橋市立月田小</t>
  </si>
  <si>
    <t>群馬大学附属小</t>
  </si>
  <si>
    <t>伊勢崎市立北小</t>
  </si>
  <si>
    <t>伊勢崎市立南小</t>
  </si>
  <si>
    <t>伊勢崎市立殖蓮小</t>
  </si>
  <si>
    <t>伊勢崎市立茂呂小</t>
  </si>
  <si>
    <t>伊勢崎市立三郷小</t>
  </si>
  <si>
    <t>伊勢崎市立宮郷小</t>
  </si>
  <si>
    <t>伊勢崎市立名和小</t>
  </si>
  <si>
    <t>伊勢崎市立豊受小</t>
  </si>
  <si>
    <t>伊勢崎市立北第二小</t>
  </si>
  <si>
    <t>伊勢崎市立殖蓮第二小</t>
  </si>
  <si>
    <t>伊勢崎市立広瀬小</t>
  </si>
  <si>
    <t>伊勢崎市立坂東小</t>
  </si>
  <si>
    <t>伊勢崎市立宮郷第二小</t>
  </si>
  <si>
    <t>伊勢崎市立赤堀小</t>
  </si>
  <si>
    <t>伊勢崎市立赤堀南小</t>
  </si>
  <si>
    <t>伊勢崎市立赤堀東小</t>
  </si>
  <si>
    <t>伊勢崎市立あずま小</t>
  </si>
  <si>
    <t>伊勢崎市立あずま南小</t>
  </si>
  <si>
    <t>伊勢崎市立あずま北小</t>
  </si>
  <si>
    <t>伊勢崎市立境小</t>
  </si>
  <si>
    <t>伊勢崎市立境采女小</t>
  </si>
  <si>
    <t>伊勢崎市立境剛志小</t>
  </si>
  <si>
    <t>伊勢崎市立境東小</t>
  </si>
  <si>
    <t>玉村町立玉村小</t>
  </si>
  <si>
    <t>玉村町立上陽小</t>
  </si>
  <si>
    <t>玉村町立芝根小</t>
  </si>
  <si>
    <t>玉村町立中央小</t>
  </si>
  <si>
    <t>玉村町立南小</t>
  </si>
  <si>
    <t>榛東村立北小</t>
  </si>
  <si>
    <t>榛東村立南小</t>
  </si>
  <si>
    <t>渋川市立金島小</t>
  </si>
  <si>
    <t>渋川市立古巻小</t>
  </si>
  <si>
    <t>渋川市立豊秋小</t>
  </si>
  <si>
    <t>渋川市立伊香保小</t>
  </si>
  <si>
    <t>渋川市立小野上小</t>
  </si>
  <si>
    <t>渋川市立中郷小</t>
  </si>
  <si>
    <t>渋川市立長尾小</t>
  </si>
  <si>
    <t>渋川市立三原田小</t>
  </si>
  <si>
    <t>渋川市立津久田小</t>
  </si>
  <si>
    <t>渋川市立橘小</t>
  </si>
  <si>
    <t>渋川市立橘北小</t>
  </si>
  <si>
    <t>川場村立川場小</t>
  </si>
  <si>
    <t>昭和村立東小</t>
  </si>
  <si>
    <t>昭和村立南小</t>
  </si>
  <si>
    <t>昭和村立大河原小</t>
  </si>
  <si>
    <t>みなかみ町立古馬牧小</t>
  </si>
  <si>
    <t>みなかみ町立桃野小</t>
  </si>
  <si>
    <t>みなかみ町立月夜野北小</t>
  </si>
  <si>
    <t>みなかみ町立藤原小</t>
  </si>
  <si>
    <t>沼田市立沼田小</t>
  </si>
  <si>
    <t>沼田市立沼田東小</t>
  </si>
  <si>
    <t>沼田市立沼田北小</t>
  </si>
  <si>
    <t>沼田市立升形小</t>
  </si>
  <si>
    <t>沼田市立利南東小</t>
  </si>
  <si>
    <t>沼田市立池田小</t>
  </si>
  <si>
    <t>沼田市立薄根小</t>
  </si>
  <si>
    <t>沼田市立川田小</t>
  </si>
  <si>
    <t>沼田市立白沢小</t>
  </si>
  <si>
    <t>沼田市立多那小</t>
  </si>
  <si>
    <t>中之条町立中之条小</t>
  </si>
  <si>
    <t>長野原町立中央小</t>
  </si>
  <si>
    <t>長野原町立第一小</t>
  </si>
  <si>
    <t>長野原町立応桑小</t>
  </si>
  <si>
    <t>長野原町立北軽井沢小</t>
  </si>
  <si>
    <t>草津町立草津小</t>
  </si>
  <si>
    <t>高山村立高山小</t>
  </si>
  <si>
    <t>東吾妻町立東小</t>
  </si>
  <si>
    <t>東吾妻町立太田小</t>
  </si>
  <si>
    <t>東吾妻町立原町小</t>
  </si>
  <si>
    <t>東吾妻町立岩島小</t>
  </si>
  <si>
    <t>東吾妻町立坂上小</t>
  </si>
  <si>
    <t>高崎市立中央小</t>
  </si>
  <si>
    <t>高崎市立北小</t>
  </si>
  <si>
    <t>高崎市立南小</t>
  </si>
  <si>
    <t>高崎市立東小</t>
  </si>
  <si>
    <t>高崎市立西小</t>
  </si>
  <si>
    <t>高崎市立塚沢小</t>
  </si>
  <si>
    <t>高崎市立片岡小</t>
  </si>
  <si>
    <t>高崎市立寺尾小</t>
  </si>
  <si>
    <t>高崎市立佐野小</t>
  </si>
  <si>
    <t>高崎市立六郷小</t>
  </si>
  <si>
    <t>高崎市立城南小</t>
  </si>
  <si>
    <t>高崎市立城東小</t>
  </si>
  <si>
    <t>高崎市立新高尾小</t>
  </si>
  <si>
    <t>高崎市立中川小</t>
  </si>
  <si>
    <t>高崎市立八幡小</t>
  </si>
  <si>
    <t>高崎市立豊岡小</t>
  </si>
  <si>
    <t>高崎市立長野小</t>
  </si>
  <si>
    <t>高崎市立大類小</t>
  </si>
  <si>
    <t>高崎市立南八幡小</t>
  </si>
  <si>
    <t>高崎市立倉賀野小</t>
  </si>
  <si>
    <t>高崎市立岩鼻小</t>
  </si>
  <si>
    <t>高崎市立京ヶ島小</t>
  </si>
  <si>
    <t>高崎市立滝川小</t>
  </si>
  <si>
    <t>高崎市立東部小</t>
  </si>
  <si>
    <t>高崎市立中居小</t>
  </si>
  <si>
    <t>高崎市立北部小</t>
  </si>
  <si>
    <t>高崎市立西部小</t>
  </si>
  <si>
    <t>高崎市立乗附小</t>
  </si>
  <si>
    <t>高崎市立浜尻小</t>
  </si>
  <si>
    <t>高崎市立矢中小</t>
  </si>
  <si>
    <t>高崎市立城山小</t>
  </si>
  <si>
    <t>高崎市立鼻高小</t>
  </si>
  <si>
    <t>高崎市立倉渕小</t>
  </si>
  <si>
    <t>高崎市立箕輪小</t>
  </si>
  <si>
    <t>高崎市立車郷小</t>
  </si>
  <si>
    <t>高崎市立箕郷東小</t>
  </si>
  <si>
    <t>高崎市立金古小</t>
  </si>
  <si>
    <t>高崎市立国府小</t>
  </si>
  <si>
    <t>高崎市立堤ヶ岡小</t>
  </si>
  <si>
    <t>高崎市立上郊小</t>
  </si>
  <si>
    <t>高崎市立金古南小</t>
  </si>
  <si>
    <t>高崎市立新町第一小</t>
  </si>
  <si>
    <t>高崎市立新町第二小</t>
  </si>
  <si>
    <t>高崎市立吉井小</t>
  </si>
  <si>
    <t>高崎市立吉井西小</t>
  </si>
  <si>
    <t>高崎市立多胡小</t>
  </si>
  <si>
    <t>高崎市立入野小</t>
  </si>
  <si>
    <t>高崎市立馬庭小</t>
  </si>
  <si>
    <t>高崎市立南陽台小</t>
  </si>
  <si>
    <t>高崎市立岩平小</t>
  </si>
  <si>
    <t>安中市立安中小</t>
  </si>
  <si>
    <t>安中市立原市小</t>
  </si>
  <si>
    <t>安中市立磯部小</t>
  </si>
  <si>
    <t>安中市立東横野小</t>
  </si>
  <si>
    <t>安中市立碓東小</t>
  </si>
  <si>
    <t>安中市立秋間小</t>
  </si>
  <si>
    <t>安中市立後閑小</t>
  </si>
  <si>
    <t>安中市立松井田小</t>
  </si>
  <si>
    <t>安中市立臼井小</t>
  </si>
  <si>
    <t>安中市立西横野小</t>
  </si>
  <si>
    <t>安中市立九十九小</t>
  </si>
  <si>
    <t>安中市立細野小</t>
  </si>
  <si>
    <t>下仁田町立下仁田小</t>
  </si>
  <si>
    <t>南牧村立南牧小</t>
  </si>
  <si>
    <t>甘楽町立小幡小</t>
  </si>
  <si>
    <t>甘楽町立福島小</t>
  </si>
  <si>
    <t>甘楽町立新屋小</t>
  </si>
  <si>
    <t>富岡市立富岡小</t>
  </si>
  <si>
    <t>富岡市立西小</t>
  </si>
  <si>
    <t>富岡市立黒岩小</t>
  </si>
  <si>
    <t>富岡市立一ノ宮小</t>
  </si>
  <si>
    <t>富岡市立高瀬小</t>
  </si>
  <si>
    <t>富岡市立額部小</t>
  </si>
  <si>
    <t>富岡市立小野小</t>
  </si>
  <si>
    <t>富岡市立吉田小</t>
  </si>
  <si>
    <t>富岡市立丹生小</t>
  </si>
  <si>
    <t>富岡市立高田小</t>
  </si>
  <si>
    <t>富岡市立妙義小</t>
  </si>
  <si>
    <t>藤岡市立藤岡第一小</t>
  </si>
  <si>
    <t>藤岡市立藤岡第二小</t>
  </si>
  <si>
    <t>藤岡市立神流小</t>
  </si>
  <si>
    <t>藤岡市立小野小</t>
  </si>
  <si>
    <t>藤岡市立美土里小</t>
  </si>
  <si>
    <t>藤岡市立美九里東小</t>
  </si>
  <si>
    <t>藤岡市立美九里西小</t>
  </si>
  <si>
    <t>藤岡市立平井小</t>
  </si>
  <si>
    <t>藤岡市立日野小</t>
  </si>
  <si>
    <t>藤岡市立鬼石北小</t>
  </si>
  <si>
    <t>藤岡市立鬼石小</t>
  </si>
  <si>
    <t>上野村立上野小</t>
  </si>
  <si>
    <t>神流町立万場小</t>
  </si>
  <si>
    <t>桐生市立東小</t>
  </si>
  <si>
    <t>桐生市立西小</t>
  </si>
  <si>
    <t>桐生市立南小</t>
  </si>
  <si>
    <t>桐生市立北小</t>
  </si>
  <si>
    <t>桐生市立境野小</t>
  </si>
  <si>
    <t>桐生市立広沢小</t>
  </si>
  <si>
    <t>桐生市立梅田南小</t>
  </si>
  <si>
    <t>桐生市立相生小</t>
  </si>
  <si>
    <t>桐生市立川内小</t>
  </si>
  <si>
    <t>桐生市立桜木小</t>
  </si>
  <si>
    <t>桐生市立菱小</t>
  </si>
  <si>
    <t>桐生市立天沼小</t>
  </si>
  <si>
    <t>桐生市立神明小</t>
  </si>
  <si>
    <t>桐生市立新里中央小</t>
  </si>
  <si>
    <t>桐生市立新里東小</t>
  </si>
  <si>
    <t>桐生市立新里北小</t>
  </si>
  <si>
    <t>桐生市立黒保根小</t>
  </si>
  <si>
    <t>みどり市立笠懸小</t>
  </si>
  <si>
    <t>みどり市立笠懸東小</t>
  </si>
  <si>
    <t>みどり市立笠懸北小</t>
  </si>
  <si>
    <t>みどり市立大間々北小</t>
  </si>
  <si>
    <t>みどり市立大間々南小</t>
  </si>
  <si>
    <t>みどり市立大間々東小</t>
  </si>
  <si>
    <t>みどり市立福岡中央小</t>
  </si>
  <si>
    <t>みどり市立あずま小</t>
  </si>
  <si>
    <t>太田市立太田小</t>
  </si>
  <si>
    <t>太田市立九合小</t>
  </si>
  <si>
    <t>太田市立沢野小</t>
  </si>
  <si>
    <t>太田市立韮川小</t>
  </si>
  <si>
    <t>太田市立鳥之郷小</t>
  </si>
  <si>
    <t>太田市立太田東小</t>
  </si>
  <si>
    <t>太田市立南小</t>
  </si>
  <si>
    <t>太田市立休泊小</t>
  </si>
  <si>
    <t>太田市立強戸小</t>
  </si>
  <si>
    <t>太田市立宝泉小</t>
  </si>
  <si>
    <t>太田市立宝泉南小</t>
  </si>
  <si>
    <t>太田市立毛里田小</t>
  </si>
  <si>
    <t>太田市立中央小</t>
  </si>
  <si>
    <t>太田市立宝泉東小</t>
  </si>
  <si>
    <t>太田市立韮川西小</t>
  </si>
  <si>
    <t>太田市立旭小</t>
  </si>
  <si>
    <t>太田市立駒形小</t>
  </si>
  <si>
    <t>太田市立城西小</t>
  </si>
  <si>
    <t>太田市立沢野中央小</t>
  </si>
  <si>
    <t>太田市立尾島小</t>
  </si>
  <si>
    <t>太田市立世良田小</t>
  </si>
  <si>
    <t>太田市立木崎小</t>
  </si>
  <si>
    <t>太田市立生品小</t>
  </si>
  <si>
    <t>太田市立綿打小</t>
  </si>
  <si>
    <t>太田市立藪塚本町小</t>
  </si>
  <si>
    <t>太田市立藪塚本町南小</t>
  </si>
  <si>
    <t>板倉町立東小</t>
  </si>
  <si>
    <t>板倉町立西小</t>
  </si>
  <si>
    <t>板倉町立南小</t>
  </si>
  <si>
    <t>板倉町立北小</t>
  </si>
  <si>
    <t>明和町立明和東小</t>
  </si>
  <si>
    <t>明和町立明和西小</t>
  </si>
  <si>
    <t>千代田町立西小</t>
  </si>
  <si>
    <t>千代田町立東小</t>
  </si>
  <si>
    <t>大泉町立南小</t>
  </si>
  <si>
    <t>邑楽町立中野小</t>
  </si>
  <si>
    <t>邑楽町立高島小</t>
  </si>
  <si>
    <t>邑楽町立長柄小</t>
  </si>
  <si>
    <t>邑楽町立中野東小</t>
  </si>
  <si>
    <t>館林市立第一小</t>
  </si>
  <si>
    <t>館林市立第二小</t>
  </si>
  <si>
    <t>館林市立第三小</t>
  </si>
  <si>
    <t>館林市立第四小</t>
  </si>
  <si>
    <t>館林市立第五小</t>
  </si>
  <si>
    <t>館林市立第六小</t>
  </si>
  <si>
    <t>館林市立第七小</t>
  </si>
  <si>
    <t>館林市立第八小</t>
  </si>
  <si>
    <t>館林市立第九小</t>
  </si>
  <si>
    <t>館林市立第十小</t>
  </si>
  <si>
    <t>館林市立美園小</t>
  </si>
  <si>
    <t>選手登録シートに戻る</t>
  </si>
  <si>
    <t>上毛市立上毛小</t>
  </si>
  <si>
    <t>指導者</t>
  </si>
  <si>
    <t>№（Ａ）</t>
  </si>
  <si>
    <t>№（Ｂ）</t>
  </si>
  <si>
    <t>学校名</t>
  </si>
  <si>
    <t>学校№</t>
  </si>
  <si>
    <t>男子Ａ</t>
  </si>
  <si>
    <t>女子Ａ</t>
  </si>
  <si>
    <t>ﾁｰﾑｺｰﾄﾞ</t>
  </si>
  <si>
    <t>(年)</t>
  </si>
  <si>
    <t>連絡者名（Ａ）</t>
  </si>
  <si>
    <t>連絡者名（Ｂ）</t>
  </si>
  <si>
    <t>監督名（Ａ）</t>
  </si>
  <si>
    <t>監督名（Ｂ）</t>
  </si>
  <si>
    <t>PC E-mail</t>
  </si>
  <si>
    <t>０２伊勢崎市</t>
  </si>
  <si>
    <t>０１前橋市</t>
  </si>
  <si>
    <t>０３佐波郡</t>
  </si>
  <si>
    <t>０４北群馬郡</t>
  </si>
  <si>
    <t>０５渋川市</t>
  </si>
  <si>
    <t>沼田市立利根小</t>
  </si>
  <si>
    <t>０６利根郡</t>
  </si>
  <si>
    <t>０７沼田市</t>
  </si>
  <si>
    <t>０８吾妻郡</t>
  </si>
  <si>
    <t>０９高崎市</t>
  </si>
  <si>
    <t>１０安中市</t>
  </si>
  <si>
    <t>１１甘楽郡</t>
  </si>
  <si>
    <t>１２富岡市</t>
  </si>
  <si>
    <t>１３藤岡市</t>
  </si>
  <si>
    <t>　　多野郡</t>
  </si>
  <si>
    <t>１４桐生市</t>
  </si>
  <si>
    <t>１５みどり市</t>
  </si>
  <si>
    <t>１６太田市</t>
  </si>
  <si>
    <t>１７邑楽郡</t>
  </si>
  <si>
    <t>１８館林市</t>
  </si>
  <si>
    <t>選手番号</t>
  </si>
  <si>
    <t>監督</t>
  </si>
  <si>
    <t>選手（Ｂ）</t>
  </si>
  <si>
    <t>選手（Ａ）</t>
  </si>
  <si>
    <t>DB</t>
  </si>
  <si>
    <t>ﾖﾐｶﾞﾅ</t>
  </si>
  <si>
    <t>Ａﾁｰﾑ</t>
  </si>
  <si>
    <t>Ｂﾁｰﾑ</t>
  </si>
  <si>
    <t>Ａ区間</t>
  </si>
  <si>
    <t>Ｂ区間</t>
  </si>
  <si>
    <t>組番号</t>
  </si>
  <si>
    <t>ﾁｰﾑ№</t>
  </si>
  <si>
    <r>
      <t>ライスカップ駅伝オーダー用紙　　</t>
    </r>
    <r>
      <rPr>
        <b/>
        <i/>
        <sz val="20"/>
        <rFont val="ＭＳ Ｐゴシック"/>
        <family val="3"/>
      </rPr>
      <t>女子</t>
    </r>
  </si>
  <si>
    <t>第２８回クラブ対抗少年少女駅伝競走大会参加申込書</t>
  </si>
  <si>
    <t>℡</t>
  </si>
  <si>
    <t>℡</t>
  </si>
  <si>
    <t>※男女同じの場合、女子は省略可。2チーム出場で連絡先が異なる場合はＡ・Ｂそれぞれに記入</t>
  </si>
  <si>
    <t>※２チーム出場で監督が異なる場合はＡ・Ｂそれぞれに記入</t>
  </si>
  <si>
    <t>※１チーム出場の場合は2名まで、2チーム出場の場合は4名まで記入可。</t>
  </si>
  <si>
    <t>オーダー用紙記入の手順</t>
  </si>
  <si>
    <r>
      <t xml:space="preserve">チームナンバー（Ａ）
</t>
    </r>
    <r>
      <rPr>
        <sz val="9"/>
        <color indexed="8"/>
        <rFont val="ＭＳ Ｐ明朝"/>
        <family val="1"/>
      </rPr>
      <t>※申込時は空欄にする</t>
    </r>
  </si>
  <si>
    <r>
      <t xml:space="preserve">チームナンバー（Ｂ）
</t>
    </r>
    <r>
      <rPr>
        <sz val="9"/>
        <color indexed="8"/>
        <rFont val="ＭＳ Ｐ明朝"/>
        <family val="1"/>
      </rPr>
      <t>※申込時は空欄にする</t>
    </r>
  </si>
  <si>
    <t>②この用紙をプリントアウトし、当日、オーダーを記入して提出してください。</t>
  </si>
  <si>
    <t>　※Ａチームとして出場する選手は「Ａ区間」の欄に出場する区間の数字を記入する。Ｂも同じ。</t>
  </si>
  <si>
    <t>　※友好レースに出場する選手は、友好の「組番号」の欄に、出場する組（１，２，３）を記入する。</t>
  </si>
  <si>
    <t>　※この表に数字を入力してからプリントアウトすることも可能です。</t>
  </si>
  <si>
    <t>　番号を入力してください。下の表の「チーム№」と「ＤＢ」の欄が自動的に表示されます。</t>
  </si>
  <si>
    <r>
      <t>ライスカップ駅伝オーダー用紙　　</t>
    </r>
    <r>
      <rPr>
        <b/>
        <i/>
        <sz val="20"/>
        <rFont val="ＭＳ Ｐゴシック"/>
        <family val="3"/>
      </rPr>
      <t>男子</t>
    </r>
  </si>
  <si>
    <t>駅伝登録部分</t>
  </si>
  <si>
    <t>友好レース登録部分</t>
  </si>
  <si>
    <t>友好MC</t>
  </si>
  <si>
    <t>友好レース所属データ</t>
  </si>
  <si>
    <t>駅伝チームデータＡ</t>
  </si>
  <si>
    <t>駅伝チームデータＢ</t>
  </si>
  <si>
    <t>　※友好レースに出場する選手は、友好の「組番号」の欄に、出場する組（１・２・３）を記入する。</t>
  </si>
  <si>
    <r>
      <t xml:space="preserve">友好
</t>
    </r>
    <r>
      <rPr>
        <sz val="8"/>
        <rFont val="ＭＳ Ｐゴシック"/>
        <family val="3"/>
      </rPr>
      <t>（各組２名まで）</t>
    </r>
  </si>
  <si>
    <t>①代表者会議後、各チームのナンバーが決まったら、申込書のチームナンバー（Ａ）・（Ｂ）の欄に</t>
  </si>
  <si>
    <t>メール送信先</t>
  </si>
  <si>
    <t>（群馬陸協普及委員会）</t>
  </si>
  <si>
    <t>メール受付期間は１月２０日（土）～２月１日（木）２４：００です。</t>
  </si>
  <si>
    <t xml:space="preserve">entry03@grkjmrkj.ec-net.jp </t>
  </si>
  <si>
    <t>共愛学園小</t>
  </si>
  <si>
    <t>前橋市立わかば小</t>
  </si>
  <si>
    <t>前橋市立桂萱小</t>
  </si>
  <si>
    <t>前橋市立原小</t>
  </si>
  <si>
    <t>前橋市立時沢小</t>
  </si>
  <si>
    <t>前橋市立石井小</t>
  </si>
  <si>
    <t>前橋市立白川小</t>
  </si>
  <si>
    <t>フェリーチェ玉村国際小</t>
  </si>
  <si>
    <t>吉岡町立駒寄小</t>
  </si>
  <si>
    <t>吉岡町立明治小</t>
  </si>
  <si>
    <t>渋川市立渋川北小</t>
  </si>
  <si>
    <t>渋川市立渋川南小</t>
  </si>
  <si>
    <t>渋川市立渋川西小</t>
  </si>
  <si>
    <t>片品村立片品小</t>
  </si>
  <si>
    <t>みなかみ町立水上小</t>
  </si>
  <si>
    <t>みなかみ町立新治小</t>
  </si>
  <si>
    <t>中之条町立六合小</t>
  </si>
  <si>
    <t>嬬恋村立西部小</t>
  </si>
  <si>
    <t>嬬恋村立東部小</t>
  </si>
  <si>
    <t>高崎市立桜山小</t>
  </si>
  <si>
    <t>高崎市立下室田小</t>
  </si>
  <si>
    <t>高崎市立中室田小</t>
  </si>
  <si>
    <t>高崎市立上室田小</t>
  </si>
  <si>
    <t>高崎市立里見小</t>
  </si>
  <si>
    <t>高崎市立久留馬小</t>
  </si>
  <si>
    <t>高崎市立下里見小</t>
  </si>
  <si>
    <t>高崎市立宮沢小</t>
  </si>
  <si>
    <t>大泉町立北小</t>
  </si>
  <si>
    <t>大泉町立西小</t>
  </si>
  <si>
    <t>大泉町立東小</t>
  </si>
  <si>
    <t>上記以外の学校</t>
  </si>
  <si>
    <t>一覧表にない学校の児童が出場する場合は学校「999」を入力し、</t>
  </si>
  <si>
    <t>申し込みメールに学校名を記入してください。</t>
  </si>
  <si>
    <t>その他の学校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</si>
</sst>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ゴシック"/>
      <family val="3"/>
    </font>
    <font>
      <sz val="18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i/>
      <sz val="20"/>
      <name val="ＭＳ Ｐゴシック"/>
      <family val="3"/>
    </font>
    <font>
      <u val="single"/>
      <sz val="16"/>
      <name val="ＭＳ Ｐゴシック"/>
      <family val="3"/>
    </font>
    <font>
      <sz val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sz val="11"/>
      <color theme="1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</patternFill>
    </fill>
    <fill>
      <patternFill patternType="solid">
        <fgColor indexed="9"/>
        <bgColor indexed="64"/>
      </patternFill>
    </fill>
    <fill>
      <patternFill patternType="lightGray">
        <fgColor rgb="FFFFFF99"/>
      </patternFill>
    </fill>
    <fill>
      <patternFill patternType="lightGray">
        <fgColor theme="9" tint="0.3999499976634979"/>
      </patternFill>
    </fill>
    <fill>
      <patternFill patternType="lightGray">
        <fgColor theme="3" tint="0.5999600291252136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1" fontId="6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43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14" fillId="0" borderId="18" xfId="61" applyFont="1" applyBorder="1" applyAlignment="1" applyProtection="1">
      <alignment horizontal="center" vertical="center"/>
      <protection locked="0"/>
    </xf>
    <xf numFmtId="0" fontId="16" fillId="0" borderId="15" xfId="61" applyFont="1" applyBorder="1" applyAlignment="1" applyProtection="1">
      <alignment vertical="center"/>
      <protection locked="0"/>
    </xf>
    <xf numFmtId="0" fontId="16" fillId="0" borderId="19" xfId="61" applyFont="1" applyBorder="1" applyProtection="1">
      <alignment vertical="center"/>
      <protection locked="0"/>
    </xf>
    <xf numFmtId="0" fontId="16" fillId="0" borderId="16" xfId="61" applyFont="1" applyBorder="1" applyAlignment="1" applyProtection="1">
      <alignment vertical="center" shrinkToFit="1"/>
      <protection locked="0"/>
    </xf>
    <xf numFmtId="49" fontId="16" fillId="0" borderId="16" xfId="61" applyNumberFormat="1" applyFont="1" applyBorder="1" applyAlignment="1" applyProtection="1">
      <alignment vertical="center"/>
      <protection locked="0"/>
    </xf>
    <xf numFmtId="49" fontId="16" fillId="0" borderId="17" xfId="61" applyNumberFormat="1" applyFont="1" applyBorder="1" applyAlignment="1" applyProtection="1">
      <alignment vertical="center"/>
      <protection locked="0"/>
    </xf>
    <xf numFmtId="0" fontId="16" fillId="0" borderId="17" xfId="6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/>
    </xf>
    <xf numFmtId="14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vertical="center" shrinkToFit="1"/>
      <protection/>
    </xf>
    <xf numFmtId="1" fontId="9" fillId="0" borderId="0" xfId="62" applyFont="1">
      <alignment/>
      <protection/>
    </xf>
    <xf numFmtId="1" fontId="8" fillId="0" borderId="0" xfId="62" applyFont="1">
      <alignment/>
      <protection/>
    </xf>
    <xf numFmtId="0" fontId="8" fillId="0" borderId="0" xfId="62" applyNumberFormat="1" applyFont="1">
      <alignment/>
      <protection/>
    </xf>
    <xf numFmtId="1" fontId="7" fillId="0" borderId="21" xfId="62" applyFont="1" applyBorder="1" applyAlignment="1">
      <alignment horizontal="center"/>
      <protection/>
    </xf>
    <xf numFmtId="1" fontId="7" fillId="0" borderId="22" xfId="62" applyFont="1" applyBorder="1" applyAlignment="1">
      <alignment horizontal="center"/>
      <protection/>
    </xf>
    <xf numFmtId="0" fontId="11" fillId="34" borderId="22" xfId="62" applyNumberFormat="1" applyFont="1" applyFill="1" applyBorder="1" applyAlignment="1">
      <alignment horizontal="center" wrapText="1"/>
      <protection/>
    </xf>
    <xf numFmtId="1" fontId="7" fillId="35" borderId="21" xfId="62" applyFont="1" applyFill="1" applyBorder="1" quotePrefix="1">
      <alignment/>
      <protection/>
    </xf>
    <xf numFmtId="1" fontId="7" fillId="35" borderId="23" xfId="62" applyFont="1" applyFill="1" applyBorder="1">
      <alignment/>
      <protection/>
    </xf>
    <xf numFmtId="1" fontId="7" fillId="35" borderId="24" xfId="62" applyFont="1" applyFill="1" applyBorder="1">
      <alignment/>
      <protection/>
    </xf>
    <xf numFmtId="1" fontId="7" fillId="0" borderId="0" xfId="62" applyFont="1">
      <alignment/>
      <protection/>
    </xf>
    <xf numFmtId="0" fontId="3" fillId="0" borderId="0" xfId="43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shrinkToFit="1"/>
      <protection/>
    </xf>
    <xf numFmtId="0" fontId="7" fillId="0" borderId="31" xfId="0" applyFont="1" applyBorder="1" applyAlignment="1" applyProtection="1">
      <alignment horizontal="center" vertical="center"/>
      <protection/>
    </xf>
    <xf numFmtId="14" fontId="20" fillId="0" borderId="28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6" fillId="0" borderId="15" xfId="6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14" fillId="36" borderId="15" xfId="61" applyFont="1" applyFill="1" applyBorder="1" applyAlignment="1" applyProtection="1">
      <alignment horizontal="center" vertical="center"/>
      <protection locked="0"/>
    </xf>
    <xf numFmtId="0" fontId="14" fillId="36" borderId="17" xfId="61" applyFont="1" applyFill="1" applyBorder="1" applyAlignment="1" applyProtection="1">
      <alignment horizontal="center" vertical="center"/>
      <protection locked="0"/>
    </xf>
    <xf numFmtId="0" fontId="22" fillId="37" borderId="14" xfId="61" applyFont="1" applyFill="1" applyBorder="1" applyAlignment="1">
      <alignment horizontal="center" vertical="center"/>
      <protection/>
    </xf>
    <xf numFmtId="0" fontId="22" fillId="38" borderId="14" xfId="61" applyFont="1" applyFill="1" applyBorder="1" applyAlignment="1">
      <alignment horizontal="center" vertical="center"/>
      <protection/>
    </xf>
    <xf numFmtId="0" fontId="65" fillId="0" borderId="0" xfId="61" applyFont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vertical="center" shrinkToFit="1"/>
      <protection/>
    </xf>
    <xf numFmtId="0" fontId="0" fillId="40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horizontal="center" vertical="center" shrinkToFit="1"/>
      <protection/>
    </xf>
    <xf numFmtId="0" fontId="0" fillId="41" borderId="0" xfId="0" applyFill="1" applyAlignment="1" applyProtection="1">
      <alignment vertical="center"/>
      <protection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>
      <alignment vertical="center"/>
    </xf>
    <xf numFmtId="0" fontId="16" fillId="0" borderId="35" xfId="61" applyFont="1" applyBorder="1" applyAlignment="1">
      <alignment horizontal="center" vertical="center"/>
      <protection/>
    </xf>
    <xf numFmtId="49" fontId="16" fillId="0" borderId="35" xfId="61" applyNumberFormat="1" applyFont="1" applyBorder="1" applyAlignment="1" applyProtection="1">
      <alignment vertical="center"/>
      <protection locked="0"/>
    </xf>
    <xf numFmtId="0" fontId="67" fillId="0" borderId="36" xfId="61" applyFont="1" applyBorder="1" applyAlignment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14" fontId="7" fillId="0" borderId="37" xfId="0" applyNumberFormat="1" applyFont="1" applyBorder="1" applyAlignment="1" applyProtection="1">
      <alignment horizontal="center" vertical="center" shrinkToFit="1"/>
      <protection locked="0"/>
    </xf>
    <xf numFmtId="1" fontId="8" fillId="0" borderId="39" xfId="62" applyFont="1" applyBorder="1">
      <alignment/>
      <protection/>
    </xf>
    <xf numFmtId="0" fontId="8" fillId="34" borderId="39" xfId="62" applyNumberFormat="1" applyFont="1" applyFill="1" applyBorder="1" applyAlignment="1">
      <alignment horizontal="center"/>
      <protection/>
    </xf>
    <xf numFmtId="1" fontId="8" fillId="0" borderId="40" xfId="62" applyFont="1" applyBorder="1">
      <alignment/>
      <protection/>
    </xf>
    <xf numFmtId="0" fontId="8" fillId="34" borderId="40" xfId="62" applyNumberFormat="1" applyFont="1" applyFill="1" applyBorder="1" applyAlignment="1">
      <alignment horizontal="center"/>
      <protection/>
    </xf>
    <xf numFmtId="1" fontId="8" fillId="0" borderId="41" xfId="62" applyFont="1" applyBorder="1">
      <alignment/>
      <protection/>
    </xf>
    <xf numFmtId="0" fontId="8" fillId="34" borderId="41" xfId="62" applyNumberFormat="1" applyFont="1" applyFill="1" applyBorder="1" applyAlignment="1">
      <alignment horizontal="center"/>
      <protection/>
    </xf>
    <xf numFmtId="1" fontId="8" fillId="34" borderId="39" xfId="62" applyFont="1" applyFill="1" applyBorder="1" applyAlignment="1">
      <alignment horizontal="center"/>
      <protection/>
    </xf>
    <xf numFmtId="1" fontId="8" fillId="34" borderId="41" xfId="62" applyFont="1" applyFill="1" applyBorder="1" applyAlignment="1">
      <alignment horizontal="center"/>
      <protection/>
    </xf>
    <xf numFmtId="1" fontId="7" fillId="35" borderId="42" xfId="62" applyFont="1" applyFill="1" applyBorder="1">
      <alignment/>
      <protection/>
    </xf>
    <xf numFmtId="1" fontId="7" fillId="35" borderId="22" xfId="62" applyFont="1" applyFill="1" applyBorder="1" quotePrefix="1">
      <alignment/>
      <protection/>
    </xf>
    <xf numFmtId="14" fontId="7" fillId="0" borderId="38" xfId="0" applyNumberFormat="1" applyFont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23" fillId="0" borderId="42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 shrinkToFit="1"/>
    </xf>
    <xf numFmtId="0" fontId="23" fillId="0" borderId="45" xfId="0" applyFont="1" applyFill="1" applyBorder="1" applyAlignment="1">
      <alignment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6" fillId="0" borderId="35" xfId="61" applyFont="1" applyBorder="1" applyAlignment="1" applyProtection="1">
      <alignment vertical="center"/>
      <protection locked="0"/>
    </xf>
    <xf numFmtId="0" fontId="16" fillId="0" borderId="50" xfId="61" applyFont="1" applyBorder="1" applyAlignment="1">
      <alignment horizontal="center" vertical="center"/>
      <protection/>
    </xf>
    <xf numFmtId="0" fontId="16" fillId="0" borderId="50" xfId="61" applyFont="1" applyBorder="1" applyAlignment="1" applyProtection="1">
      <alignment vertical="center"/>
      <protection locked="0"/>
    </xf>
    <xf numFmtId="0" fontId="16" fillId="0" borderId="18" xfId="61" applyFont="1" applyBorder="1" applyAlignment="1">
      <alignment horizontal="center" vertical="center"/>
      <protection/>
    </xf>
    <xf numFmtId="0" fontId="16" fillId="0" borderId="18" xfId="61" applyFont="1" applyBorder="1" applyAlignment="1" applyProtection="1">
      <alignment vertical="center"/>
      <protection locked="0"/>
    </xf>
    <xf numFmtId="0" fontId="16" fillId="0" borderId="51" xfId="61" applyFont="1" applyBorder="1" applyAlignment="1">
      <alignment horizontal="center" vertical="center"/>
      <protection/>
    </xf>
    <xf numFmtId="0" fontId="16" fillId="0" borderId="51" xfId="61" applyFont="1" applyBorder="1" applyAlignment="1" applyProtection="1">
      <alignment vertical="center"/>
      <protection locked="0"/>
    </xf>
    <xf numFmtId="0" fontId="67" fillId="0" borderId="52" xfId="61" applyFont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vertical="center"/>
    </xf>
    <xf numFmtId="0" fontId="16" fillId="41" borderId="0" xfId="61" applyFont="1" applyFill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15" fillId="0" borderId="56" xfId="61" applyFont="1" applyBorder="1" applyAlignment="1" applyProtection="1">
      <alignment horizontal="center" vertical="center"/>
      <protection locked="0"/>
    </xf>
    <xf numFmtId="1" fontId="8" fillId="0" borderId="0" xfId="62" applyFont="1" applyAlignment="1">
      <alignment wrapText="1"/>
      <protection/>
    </xf>
    <xf numFmtId="1" fontId="8" fillId="0" borderId="41" xfId="62" applyFont="1" applyBorder="1" applyAlignment="1">
      <alignment wrapText="1"/>
      <protection/>
    </xf>
    <xf numFmtId="1" fontId="8" fillId="0" borderId="13" xfId="62" applyFont="1" applyBorder="1">
      <alignment/>
      <protection/>
    </xf>
    <xf numFmtId="0" fontId="8" fillId="0" borderId="13" xfId="62" applyNumberFormat="1" applyFont="1" applyBorder="1" applyAlignment="1">
      <alignment horizontal="center"/>
      <protection/>
    </xf>
    <xf numFmtId="0" fontId="15" fillId="0" borderId="14" xfId="61" applyFont="1" applyBorder="1" applyAlignment="1" applyProtection="1">
      <alignment horizontal="center" vertical="center"/>
      <protection locked="0"/>
    </xf>
    <xf numFmtId="0" fontId="18" fillId="0" borderId="57" xfId="61" applyFont="1" applyBorder="1" applyAlignment="1">
      <alignment horizontal="center" vertical="top"/>
      <protection/>
    </xf>
    <xf numFmtId="0" fontId="18" fillId="0" borderId="0" xfId="61" applyFont="1" applyBorder="1" applyAlignment="1">
      <alignment horizontal="center" vertical="top"/>
      <protection/>
    </xf>
    <xf numFmtId="0" fontId="17" fillId="0" borderId="56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7" fillId="0" borderId="58" xfId="0" applyFont="1" applyBorder="1" applyAlignment="1" applyProtection="1">
      <alignment horizontal="left" vertical="center" shrinkToFit="1"/>
      <protection locked="0"/>
    </xf>
    <xf numFmtId="0" fontId="7" fillId="0" borderId="59" xfId="0" applyFont="1" applyBorder="1" applyAlignment="1" applyProtection="1">
      <alignment horizontal="left" vertical="center" shrinkToFit="1"/>
      <protection locked="0"/>
    </xf>
    <xf numFmtId="0" fontId="7" fillId="0" borderId="60" xfId="0" applyFont="1" applyBorder="1" applyAlignment="1" applyProtection="1">
      <alignment horizontal="left" vertical="center" shrinkToFit="1"/>
      <protection locked="0"/>
    </xf>
    <xf numFmtId="0" fontId="7" fillId="0" borderId="61" xfId="0" applyFont="1" applyBorder="1" applyAlignment="1" applyProtection="1">
      <alignment horizontal="left" vertical="center" shrinkToFit="1"/>
      <protection locked="0"/>
    </xf>
    <xf numFmtId="0" fontId="0" fillId="0" borderId="5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62" xfId="0" applyBorder="1" applyAlignment="1" applyProtection="1">
      <alignment horizontal="center" vertical="center" textRotation="255"/>
      <protection/>
    </xf>
    <xf numFmtId="0" fontId="0" fillId="0" borderId="42" xfId="0" applyBorder="1" applyAlignment="1" applyProtection="1">
      <alignment horizontal="center" vertical="center" textRotation="255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left" vertical="center" shrinkToFit="1"/>
      <protection locked="0"/>
    </xf>
    <xf numFmtId="0" fontId="7" fillId="0" borderId="65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/>
    </xf>
    <xf numFmtId="0" fontId="7" fillId="0" borderId="63" xfId="0" applyFont="1" applyBorder="1" applyAlignment="1" applyProtection="1">
      <alignment horizontal="left" vertical="center" shrinkToFit="1"/>
      <protection/>
    </xf>
    <xf numFmtId="0" fontId="0" fillId="0" borderId="22" xfId="0" applyBorder="1" applyAlignment="1" applyProtection="1">
      <alignment horizontal="center" vertical="center" textRotation="255" shrinkToFit="1"/>
      <protection/>
    </xf>
    <xf numFmtId="0" fontId="0" fillId="0" borderId="62" xfId="0" applyBorder="1" applyAlignment="1" applyProtection="1">
      <alignment horizontal="center" vertical="center" textRotation="255" shrinkToFit="1"/>
      <protection/>
    </xf>
    <xf numFmtId="0" fontId="0" fillId="0" borderId="42" xfId="0" applyBorder="1" applyAlignment="1" applyProtection="1">
      <alignment horizontal="center" vertical="center" textRotation="255" shrinkToFit="1"/>
      <protection/>
    </xf>
    <xf numFmtId="1" fontId="7" fillId="0" borderId="66" xfId="62" applyFont="1" applyBorder="1" applyAlignment="1">
      <alignment horizontal="center"/>
      <protection/>
    </xf>
    <xf numFmtId="1" fontId="7" fillId="0" borderId="0" xfId="62" applyFont="1" applyAlignment="1">
      <alignment horizontal="center"/>
      <protection/>
    </xf>
    <xf numFmtId="1" fontId="7" fillId="0" borderId="45" xfId="62" applyFont="1" applyBorder="1" applyAlignment="1">
      <alignment horizontal="center"/>
      <protection/>
    </xf>
    <xf numFmtId="1" fontId="7" fillId="0" borderId="55" xfId="62" applyFont="1" applyBorder="1" applyAlignment="1">
      <alignment horizontal="center"/>
      <protection/>
    </xf>
    <xf numFmtId="0" fontId="24" fillId="0" borderId="21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０４城南１６水泳" xfId="62"/>
    <cellStyle name="Followed Hyperlink" xfId="63"/>
    <cellStyle name="良い" xfId="64"/>
  </cellStyles>
  <dxfs count="18"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 topLeftCell="A1">
      <selection activeCell="C6" sqref="C6:D6"/>
    </sheetView>
  </sheetViews>
  <sheetFormatPr defaultColWidth="9.00390625" defaultRowHeight="13.5"/>
  <cols>
    <col min="1" max="1" width="2.00390625" style="8" customWidth="1"/>
    <col min="2" max="2" width="19.375" style="8" customWidth="1"/>
    <col min="3" max="4" width="36.25390625" style="8" customWidth="1"/>
    <col min="5" max="6" width="9.00390625" style="8" customWidth="1"/>
    <col min="7" max="7" width="9.00390625" style="8" hidden="1" customWidth="1"/>
    <col min="8" max="8" width="0" style="8" hidden="1" customWidth="1"/>
    <col min="9" max="13" width="6.75390625" style="8" hidden="1" customWidth="1"/>
    <col min="14" max="16384" width="9.00390625" style="8" customWidth="1"/>
  </cols>
  <sheetData>
    <row r="1" spans="1:4" ht="23.25" customHeight="1">
      <c r="A1" s="68">
        <v>1</v>
      </c>
      <c r="B1" s="132" t="s">
        <v>374</v>
      </c>
      <c r="C1" s="132"/>
      <c r="D1" s="132"/>
    </row>
    <row r="2" spans="1:4" ht="5.25" customHeight="1">
      <c r="A2" s="68"/>
      <c r="B2" s="122"/>
      <c r="C2" s="122"/>
      <c r="D2" s="122"/>
    </row>
    <row r="3" spans="1:4" ht="20.25" customHeight="1">
      <c r="A3" s="68"/>
      <c r="B3" s="123" t="s">
        <v>398</v>
      </c>
      <c r="C3" s="124" t="s">
        <v>401</v>
      </c>
      <c r="D3" s="123" t="s">
        <v>399</v>
      </c>
    </row>
    <row r="4" spans="1:4" ht="13.5">
      <c r="A4" s="68"/>
      <c r="B4" s="133" t="s">
        <v>400</v>
      </c>
      <c r="C4" s="133"/>
      <c r="D4" s="133"/>
    </row>
    <row r="5" ht="5.25" customHeight="1" thickBot="1">
      <c r="A5" s="68">
        <v>2</v>
      </c>
    </row>
    <row r="6" spans="1:4" s="9" customFormat="1" ht="24.75" customHeight="1" thickBot="1">
      <c r="A6" s="68">
        <v>3</v>
      </c>
      <c r="B6" s="12" t="s">
        <v>23</v>
      </c>
      <c r="C6" s="129"/>
      <c r="D6" s="129"/>
    </row>
    <row r="7" spans="1:4" s="9" customFormat="1" ht="9" customHeight="1" thickBot="1">
      <c r="A7" s="68">
        <v>4</v>
      </c>
      <c r="B7" s="10"/>
      <c r="C7" s="11"/>
      <c r="D7" s="11"/>
    </row>
    <row r="8" spans="1:7" s="9" customFormat="1" ht="24.75" customHeight="1" thickBot="1">
      <c r="A8" s="68">
        <v>5</v>
      </c>
      <c r="B8" s="12" t="s">
        <v>0</v>
      </c>
      <c r="C8" s="67" t="s">
        <v>39</v>
      </c>
      <c r="D8" s="66" t="s">
        <v>38</v>
      </c>
      <c r="G8" s="9" t="s">
        <v>41</v>
      </c>
    </row>
    <row r="9" spans="1:13" s="9" customFormat="1" ht="30" customHeight="1" thickBot="1">
      <c r="A9" s="68">
        <v>6</v>
      </c>
      <c r="B9" s="16" t="s">
        <v>43</v>
      </c>
      <c r="C9" s="17"/>
      <c r="D9" s="17"/>
      <c r="G9" s="9" t="s">
        <v>40</v>
      </c>
      <c r="I9" s="121" t="s">
        <v>392</v>
      </c>
      <c r="J9" s="121">
        <f>IF(C10="","",990000+C10)</f>
      </c>
      <c r="K9" s="121">
        <f>IF(J9="","",C6)</f>
      </c>
      <c r="L9" s="121">
        <f>IF(D10="","",990000+D10)</f>
      </c>
      <c r="M9" s="121">
        <f>IF(L9="","",C6)</f>
      </c>
    </row>
    <row r="10" spans="1:13" s="9" customFormat="1" ht="30" customHeight="1">
      <c r="A10" s="68">
        <v>7</v>
      </c>
      <c r="B10" s="62" t="s">
        <v>381</v>
      </c>
      <c r="C10" s="64"/>
      <c r="D10" s="64"/>
      <c r="G10" s="9" t="s">
        <v>42</v>
      </c>
      <c r="I10" s="121" t="s">
        <v>393</v>
      </c>
      <c r="J10" s="121">
        <f>IF(C10="","",C10)</f>
      </c>
      <c r="K10" s="121">
        <f>IF(C10="","",IF(C11="",C6,C6&amp;"　Ａ"))</f>
      </c>
      <c r="L10" s="121">
        <f>IF(D10="","",D10)</f>
      </c>
      <c r="M10" s="121">
        <f>IF(D10="","",IF(D11="",C6,C6&amp;"　Ａ"))</f>
      </c>
    </row>
    <row r="11" spans="1:13" s="9" customFormat="1" ht="30" customHeight="1" thickBot="1">
      <c r="A11" s="68">
        <v>8</v>
      </c>
      <c r="B11" s="63" t="s">
        <v>382</v>
      </c>
      <c r="C11" s="65"/>
      <c r="D11" s="65"/>
      <c r="I11" s="121" t="s">
        <v>394</v>
      </c>
      <c r="J11" s="121">
        <f>IF(C11="","",C11)</f>
      </c>
      <c r="K11" s="121">
        <f>IF(C11="","",C6&amp;"　Ｂ")</f>
      </c>
      <c r="L11" s="121">
        <f>IF(D11="","",D11)</f>
      </c>
      <c r="M11" s="121">
        <f>IF(D11="","",C6&amp;"　Ｂ")</f>
      </c>
    </row>
    <row r="12" spans="1:4" s="9" customFormat="1" ht="30" customHeight="1">
      <c r="A12" s="68">
        <v>9</v>
      </c>
      <c r="B12" s="13" t="s">
        <v>336</v>
      </c>
      <c r="C12" s="18"/>
      <c r="D12" s="18"/>
    </row>
    <row r="13" spans="1:4" s="9" customFormat="1" ht="30" customHeight="1">
      <c r="A13" s="68">
        <v>10</v>
      </c>
      <c r="B13" s="14" t="s">
        <v>33</v>
      </c>
      <c r="C13" s="19" t="s">
        <v>44</v>
      </c>
      <c r="D13" s="19" t="s">
        <v>44</v>
      </c>
    </row>
    <row r="14" spans="1:4" s="9" customFormat="1" ht="30" customHeight="1">
      <c r="A14" s="68">
        <v>11</v>
      </c>
      <c r="B14" s="14" t="s">
        <v>30</v>
      </c>
      <c r="C14" s="20"/>
      <c r="D14" s="20"/>
    </row>
    <row r="15" spans="1:4" s="9" customFormat="1" ht="30" customHeight="1">
      <c r="A15" s="68">
        <v>12</v>
      </c>
      <c r="B15" s="14" t="s">
        <v>31</v>
      </c>
      <c r="C15" s="21" t="s">
        <v>375</v>
      </c>
      <c r="D15" s="21"/>
    </row>
    <row r="16" spans="1:4" s="9" customFormat="1" ht="30" customHeight="1">
      <c r="A16" s="68">
        <v>13</v>
      </c>
      <c r="B16" s="78" t="s">
        <v>32</v>
      </c>
      <c r="C16" s="79" t="s">
        <v>376</v>
      </c>
      <c r="D16" s="79"/>
    </row>
    <row r="17" spans="1:4" s="9" customFormat="1" ht="30" customHeight="1" thickBot="1">
      <c r="A17" s="68">
        <v>14</v>
      </c>
      <c r="B17" s="114" t="s">
        <v>340</v>
      </c>
      <c r="C17" s="79"/>
      <c r="D17" s="79"/>
    </row>
    <row r="18" spans="1:4" s="9" customFormat="1" ht="30" customHeight="1" thickTop="1">
      <c r="A18" s="68">
        <v>15</v>
      </c>
      <c r="B18" s="108" t="s">
        <v>337</v>
      </c>
      <c r="C18" s="109"/>
      <c r="D18" s="109"/>
    </row>
    <row r="19" spans="1:4" s="9" customFormat="1" ht="30" customHeight="1">
      <c r="A19" s="68">
        <v>16</v>
      </c>
      <c r="B19" s="14" t="s">
        <v>33</v>
      </c>
      <c r="C19" s="19" t="s">
        <v>44</v>
      </c>
      <c r="D19" s="19" t="s">
        <v>44</v>
      </c>
    </row>
    <row r="20" spans="1:4" s="9" customFormat="1" ht="30" customHeight="1">
      <c r="A20" s="68">
        <v>17</v>
      </c>
      <c r="B20" s="14" t="s">
        <v>30</v>
      </c>
      <c r="C20" s="20"/>
      <c r="D20" s="20"/>
    </row>
    <row r="21" spans="1:4" s="9" customFormat="1" ht="30" customHeight="1">
      <c r="A21" s="68">
        <v>18</v>
      </c>
      <c r="B21" s="14" t="s">
        <v>31</v>
      </c>
      <c r="C21" s="21" t="s">
        <v>375</v>
      </c>
      <c r="D21" s="21" t="s">
        <v>375</v>
      </c>
    </row>
    <row r="22" spans="1:4" s="9" customFormat="1" ht="30" customHeight="1">
      <c r="A22" s="68">
        <v>19</v>
      </c>
      <c r="B22" s="78" t="s">
        <v>32</v>
      </c>
      <c r="C22" s="79" t="s">
        <v>376</v>
      </c>
      <c r="D22" s="79" t="s">
        <v>376</v>
      </c>
    </row>
    <row r="23" spans="1:4" s="9" customFormat="1" ht="30" customHeight="1" thickBot="1">
      <c r="A23" s="68">
        <v>20</v>
      </c>
      <c r="B23" s="80" t="s">
        <v>340</v>
      </c>
      <c r="C23" s="22"/>
      <c r="D23" s="22"/>
    </row>
    <row r="24" spans="1:4" s="9" customFormat="1" ht="21" customHeight="1" thickBot="1">
      <c r="A24" s="68">
        <v>21</v>
      </c>
      <c r="B24" s="130" t="s">
        <v>377</v>
      </c>
      <c r="C24" s="130"/>
      <c r="D24" s="130"/>
    </row>
    <row r="25" spans="1:4" s="9" customFormat="1" ht="30" customHeight="1" thickBot="1">
      <c r="A25" s="68">
        <v>22</v>
      </c>
      <c r="B25" s="110" t="s">
        <v>338</v>
      </c>
      <c r="C25" s="111"/>
      <c r="D25" s="111"/>
    </row>
    <row r="26" spans="1:4" s="9" customFormat="1" ht="30" customHeight="1" thickBot="1" thickTop="1">
      <c r="A26" s="68">
        <v>23</v>
      </c>
      <c r="B26" s="112" t="s">
        <v>339</v>
      </c>
      <c r="C26" s="113"/>
      <c r="D26" s="113"/>
    </row>
    <row r="27" spans="1:4" s="9" customFormat="1" ht="21" customHeight="1" thickBot="1">
      <c r="A27" s="68">
        <v>24</v>
      </c>
      <c r="B27" s="131" t="s">
        <v>378</v>
      </c>
      <c r="C27" s="131"/>
      <c r="D27" s="131"/>
    </row>
    <row r="28" spans="1:4" s="9" customFormat="1" ht="30" customHeight="1">
      <c r="A28" s="68">
        <v>25</v>
      </c>
      <c r="B28" s="13" t="s">
        <v>34</v>
      </c>
      <c r="C28" s="18"/>
      <c r="D28" s="18"/>
    </row>
    <row r="29" spans="1:4" s="9" customFormat="1" ht="30" customHeight="1" thickBot="1">
      <c r="A29" s="68">
        <v>26</v>
      </c>
      <c r="B29" s="78" t="s">
        <v>35</v>
      </c>
      <c r="C29" s="107"/>
      <c r="D29" s="107"/>
    </row>
    <row r="30" spans="1:4" s="9" customFormat="1" ht="30" customHeight="1" thickTop="1">
      <c r="A30" s="68">
        <v>27</v>
      </c>
      <c r="B30" s="108" t="s">
        <v>36</v>
      </c>
      <c r="C30" s="109"/>
      <c r="D30" s="109"/>
    </row>
    <row r="31" spans="1:4" s="9" customFormat="1" ht="30" customHeight="1" thickBot="1">
      <c r="A31" s="68">
        <v>28</v>
      </c>
      <c r="B31" s="15" t="s">
        <v>37</v>
      </c>
      <c r="C31" s="23"/>
      <c r="D31" s="23"/>
    </row>
    <row r="32" spans="1:4" s="9" customFormat="1" ht="21" customHeight="1">
      <c r="A32" s="68">
        <v>29</v>
      </c>
      <c r="B32" s="131" t="s">
        <v>379</v>
      </c>
      <c r="C32" s="131"/>
      <c r="D32" s="131"/>
    </row>
  </sheetData>
  <sheetProtection password="CAB1" sheet="1"/>
  <mergeCells count="6">
    <mergeCell ref="C6:D6"/>
    <mergeCell ref="B24:D24"/>
    <mergeCell ref="B27:D27"/>
    <mergeCell ref="B32:D32"/>
    <mergeCell ref="B1:D1"/>
    <mergeCell ref="B4:D4"/>
  </mergeCells>
  <dataValidations count="2">
    <dataValidation type="list" allowBlank="1" showInputMessage="1" showErrorMessage="1" sqref="C7:D7">
      <formula1>申込書!#REF!</formula1>
    </dataValidation>
    <dataValidation type="list" allowBlank="1" showInputMessage="1" showErrorMessage="1" sqref="C9:D9">
      <formula1>$G$8:$G$11</formula1>
    </dataValidation>
  </dataValidations>
  <printOptions horizontalCentered="1"/>
  <pageMargins left="0.5118110236220472" right="0.5118110236220472" top="0.9448818897637796" bottom="0.5511811023622047" header="0.7086614173228347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PageLayoutView="0" workbookViewId="0" topLeftCell="A1">
      <selection activeCell="D10" sqref="D10"/>
    </sheetView>
  </sheetViews>
  <sheetFormatPr defaultColWidth="9.00390625" defaultRowHeight="13.5"/>
  <cols>
    <col min="1" max="1" width="2.50390625" style="7" customWidth="1"/>
    <col min="2" max="2" width="5.75390625" style="7" customWidth="1"/>
    <col min="3" max="3" width="3.50390625" style="7" bestFit="1" customWidth="1"/>
    <col min="4" max="4" width="6.625" style="7" customWidth="1"/>
    <col min="5" max="5" width="16.875" style="7" customWidth="1"/>
    <col min="6" max="6" width="9.00390625" style="7" bestFit="1" customWidth="1"/>
    <col min="7" max="7" width="13.75390625" style="7" customWidth="1"/>
    <col min="8" max="8" width="8.75390625" style="7" customWidth="1"/>
    <col min="9" max="9" width="18.75390625" style="7" customWidth="1"/>
    <col min="10" max="10" width="11.875" style="7" customWidth="1"/>
    <col min="11" max="11" width="13.375" style="7" customWidth="1"/>
    <col min="12" max="12" width="5.875" style="7" customWidth="1"/>
    <col min="13" max="13" width="2.50390625" style="7" hidden="1" customWidth="1"/>
    <col min="14" max="14" width="3.50390625" style="7" hidden="1" customWidth="1"/>
    <col min="15" max="15" width="7.125" style="7" hidden="1" customWidth="1"/>
    <col min="16" max="16" width="5.25390625" style="70" hidden="1" customWidth="1"/>
    <col min="17" max="17" width="7.125" style="7" hidden="1" customWidth="1"/>
    <col min="18" max="18" width="4.625" style="70" hidden="1" customWidth="1"/>
    <col min="19" max="19" width="7.125" style="7" hidden="1" customWidth="1"/>
    <col min="20" max="20" width="10.50390625" style="7" hidden="1" customWidth="1"/>
    <col min="21" max="21" width="10.375" style="7" hidden="1" customWidth="1"/>
    <col min="22" max="22" width="7.125" style="7" hidden="1" customWidth="1"/>
    <col min="23" max="23" width="3.75390625" style="7" hidden="1" customWidth="1"/>
    <col min="24" max="24" width="7.125" style="7" hidden="1" customWidth="1"/>
    <col min="25" max="16384" width="9.00390625" style="7" customWidth="1"/>
  </cols>
  <sheetData>
    <row r="1" ht="9" customHeight="1">
      <c r="A1" s="69">
        <v>1</v>
      </c>
    </row>
    <row r="2" spans="1:2" ht="16.5" customHeight="1">
      <c r="A2" s="69">
        <v>2</v>
      </c>
      <c r="B2" s="45" t="s">
        <v>4</v>
      </c>
    </row>
    <row r="3" spans="1:2" ht="16.5" customHeight="1">
      <c r="A3" s="69">
        <v>3</v>
      </c>
      <c r="B3" s="7" t="s">
        <v>24</v>
      </c>
    </row>
    <row r="4" spans="1:20" ht="16.5" customHeight="1">
      <c r="A4" s="69">
        <v>4</v>
      </c>
      <c r="B4" s="7" t="s">
        <v>14</v>
      </c>
      <c r="S4" s="7" t="s">
        <v>334</v>
      </c>
      <c r="T4" s="70" t="s">
        <v>391</v>
      </c>
    </row>
    <row r="5" spans="1:20" ht="16.5" customHeight="1">
      <c r="A5" s="69">
        <v>5</v>
      </c>
      <c r="B5" s="7" t="s">
        <v>12</v>
      </c>
      <c r="I5" s="4" t="s">
        <v>11</v>
      </c>
      <c r="O5" s="7" t="s">
        <v>332</v>
      </c>
      <c r="P5" s="76"/>
      <c r="Q5" s="75">
        <f>IF('申込書'!C10="","",'申込書'!C10)</f>
      </c>
      <c r="R5" s="76"/>
      <c r="S5" s="75">
        <f>IF(Q5="","",Q5*100)</f>
      </c>
      <c r="T5" s="75">
        <f>IF(Q5="","",Q5+980000)</f>
      </c>
    </row>
    <row r="6" spans="1:20" ht="13.5">
      <c r="A6" s="69">
        <v>6</v>
      </c>
      <c r="O6" s="46" t="s">
        <v>333</v>
      </c>
      <c r="P6" s="76"/>
      <c r="Q6" s="75">
        <f>IF('申込書'!D10="","",'申込書'!D10)</f>
      </c>
      <c r="R6" s="76"/>
      <c r="S6" s="75">
        <f>IF(Q6="","",Q6*100)</f>
      </c>
      <c r="T6" s="75">
        <f>IF(Q6="","",Q6+990000)</f>
      </c>
    </row>
    <row r="7" spans="1:18" ht="21">
      <c r="A7" s="69">
        <v>7</v>
      </c>
      <c r="B7" s="138" t="s">
        <v>23</v>
      </c>
      <c r="C7" s="138"/>
      <c r="D7" s="47">
        <f>IF('申込書'!C6="","",'申込書'!C6)</f>
      </c>
      <c r="O7" s="46"/>
      <c r="P7" s="6"/>
      <c r="Q7" s="46"/>
      <c r="R7" s="6"/>
    </row>
    <row r="8" spans="1:24" ht="18.75" customHeight="1">
      <c r="A8" s="69">
        <v>8</v>
      </c>
      <c r="B8" s="48" t="s">
        <v>0</v>
      </c>
      <c r="C8" s="49" t="s">
        <v>2</v>
      </c>
      <c r="D8" s="50" t="s">
        <v>6</v>
      </c>
      <c r="E8" s="50" t="s">
        <v>1</v>
      </c>
      <c r="F8" s="142" t="s">
        <v>3</v>
      </c>
      <c r="G8" s="143"/>
      <c r="H8" s="51" t="s">
        <v>10</v>
      </c>
      <c r="I8" s="51" t="s">
        <v>5</v>
      </c>
      <c r="J8" s="52" t="s">
        <v>26</v>
      </c>
      <c r="K8" s="6"/>
      <c r="L8" s="6"/>
      <c r="M8" s="6">
        <v>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8.75" customHeight="1">
      <c r="A9" s="69">
        <v>9</v>
      </c>
      <c r="B9" s="53" t="s">
        <v>27</v>
      </c>
      <c r="C9" s="54">
        <v>0</v>
      </c>
      <c r="D9" s="55">
        <v>6</v>
      </c>
      <c r="E9" s="56" t="s">
        <v>28</v>
      </c>
      <c r="F9" s="146" t="s">
        <v>29</v>
      </c>
      <c r="G9" s="147"/>
      <c r="H9" s="57">
        <v>999</v>
      </c>
      <c r="I9" s="26" t="s">
        <v>326</v>
      </c>
      <c r="J9" s="58">
        <v>35796</v>
      </c>
      <c r="K9" s="6"/>
      <c r="L9" s="6"/>
      <c r="M9" s="6">
        <v>6</v>
      </c>
      <c r="N9" s="6"/>
      <c r="O9" s="6" t="s">
        <v>13</v>
      </c>
      <c r="P9" s="6" t="s">
        <v>6</v>
      </c>
      <c r="Q9" s="6" t="s">
        <v>331</v>
      </c>
      <c r="R9" s="6" t="s">
        <v>335</v>
      </c>
      <c r="S9" s="6" t="s">
        <v>15</v>
      </c>
      <c r="T9" s="6" t="s">
        <v>16</v>
      </c>
      <c r="U9" s="6" t="s">
        <v>19</v>
      </c>
      <c r="V9" s="6" t="s">
        <v>20</v>
      </c>
      <c r="W9" s="6" t="s">
        <v>17</v>
      </c>
      <c r="X9" s="6" t="s">
        <v>18</v>
      </c>
    </row>
    <row r="10" spans="1:24" ht="18.75" customHeight="1">
      <c r="A10" s="69">
        <v>10</v>
      </c>
      <c r="B10" s="139" t="s">
        <v>21</v>
      </c>
      <c r="C10" s="59">
        <v>1</v>
      </c>
      <c r="D10" s="1"/>
      <c r="E10" s="24"/>
      <c r="F10" s="144"/>
      <c r="G10" s="145"/>
      <c r="H10" s="25"/>
      <c r="I10" s="26">
        <f>IF(H10="","",VLOOKUP(H10,'学校名一覧表'!C:E,3,FALSE))</f>
      </c>
      <c r="J10" s="27"/>
      <c r="K10" s="5"/>
      <c r="L10" s="5"/>
      <c r="M10" s="148" t="s">
        <v>389</v>
      </c>
      <c r="N10" s="5">
        <v>10</v>
      </c>
      <c r="O10" s="73">
        <f>VLOOKUP(N10,$A:$J,3,FALSE)</f>
        <v>1</v>
      </c>
      <c r="P10" s="74">
        <f>VLOOKUP(N10,$A:$J,4,FALSE)</f>
        <v>0</v>
      </c>
      <c r="Q10" s="73">
        <f>VLOOKUP(N10,$A:$J,8,FALSE)</f>
        <v>0</v>
      </c>
      <c r="R10" s="74">
        <f aca="true" t="shared" si="0" ref="R10:R22">IF(P10=0,"","("&amp;P10&amp;")")</f>
      </c>
      <c r="S10" s="71">
        <f>IF(P10=0,"",$S$5+O10+10000)</f>
      </c>
      <c r="T10" s="71">
        <f>IF(S10="","",S10+100000000)</f>
      </c>
      <c r="U10" s="71">
        <f aca="true" t="shared" si="1" ref="U10:U41">VLOOKUP(N10,$A:$J,5,FALSE)&amp;R10</f>
      </c>
      <c r="V10" s="71">
        <f aca="true" t="shared" si="2" ref="V10:V41">IF(U10="","",VLOOKUP(N10,$A:$J,6,FALSE))</f>
      </c>
      <c r="W10" s="71">
        <f>IF(S10="","",1)</f>
      </c>
      <c r="X10" s="71">
        <f>IF(S10="","",VLOOKUP(Q10,'学校名一覧表'!$C:$D,2,FALSE))</f>
      </c>
    </row>
    <row r="11" spans="1:24" ht="18.75" customHeight="1">
      <c r="A11" s="69">
        <v>11</v>
      </c>
      <c r="B11" s="140"/>
      <c r="C11" s="60">
        <v>2</v>
      </c>
      <c r="D11" s="2"/>
      <c r="E11" s="28"/>
      <c r="F11" s="134"/>
      <c r="G11" s="135"/>
      <c r="H11" s="29"/>
      <c r="I11" s="30"/>
      <c r="J11" s="83"/>
      <c r="K11" s="5"/>
      <c r="L11" s="5"/>
      <c r="M11" s="149"/>
      <c r="N11" s="5">
        <v>11</v>
      </c>
      <c r="O11" s="73">
        <f aca="true" t="shared" si="3" ref="O11:O41">VLOOKUP(N11,$A:$J,3,FALSE)</f>
        <v>2</v>
      </c>
      <c r="P11" s="74">
        <f aca="true" t="shared" si="4" ref="P11:P41">VLOOKUP(N11,$A:$J,4,FALSE)</f>
        <v>0</v>
      </c>
      <c r="Q11" s="73">
        <f aca="true" t="shared" si="5" ref="Q11:Q25">VLOOKUP(N11,$A:$J,8,FALSE)</f>
        <v>0</v>
      </c>
      <c r="R11" s="74">
        <f t="shared" si="0"/>
      </c>
      <c r="S11" s="71">
        <f aca="true" t="shared" si="6" ref="S11:S25">IF(P11=0,"",$S$5+O11+10000)</f>
      </c>
      <c r="T11" s="71">
        <f aca="true" t="shared" si="7" ref="T11:T25">IF(S11="","",S11+100000000)</f>
      </c>
      <c r="U11" s="71">
        <f t="shared" si="1"/>
      </c>
      <c r="V11" s="71">
        <f t="shared" si="2"/>
      </c>
      <c r="W11" s="71">
        <f aca="true" t="shared" si="8" ref="W11:W25">IF(S11="","",1)</f>
      </c>
      <c r="X11" s="71">
        <f>IF(S11="","",VLOOKUP(Q11,'学校名一覧表'!$C:$D,2,FALSE))</f>
      </c>
    </row>
    <row r="12" spans="1:24" ht="18.75" customHeight="1">
      <c r="A12" s="69">
        <v>12</v>
      </c>
      <c r="B12" s="140"/>
      <c r="C12" s="60">
        <v>3</v>
      </c>
      <c r="D12" s="2"/>
      <c r="E12" s="28"/>
      <c r="F12" s="134"/>
      <c r="G12" s="135"/>
      <c r="H12" s="29"/>
      <c r="I12" s="30"/>
      <c r="J12" s="83"/>
      <c r="K12" s="5"/>
      <c r="L12" s="5"/>
      <c r="M12" s="149"/>
      <c r="N12" s="5">
        <v>12</v>
      </c>
      <c r="O12" s="73">
        <f t="shared" si="3"/>
        <v>3</v>
      </c>
      <c r="P12" s="74">
        <f t="shared" si="4"/>
        <v>0</v>
      </c>
      <c r="Q12" s="73">
        <f t="shared" si="5"/>
        <v>0</v>
      </c>
      <c r="R12" s="74">
        <f t="shared" si="0"/>
      </c>
      <c r="S12" s="71">
        <f t="shared" si="6"/>
      </c>
      <c r="T12" s="71">
        <f t="shared" si="7"/>
      </c>
      <c r="U12" s="71">
        <f t="shared" si="1"/>
      </c>
      <c r="V12" s="71">
        <f t="shared" si="2"/>
      </c>
      <c r="W12" s="71">
        <f t="shared" si="8"/>
      </c>
      <c r="X12" s="71">
        <f>IF(S12="","",VLOOKUP(Q12,'学校名一覧表'!$C:$D,2,FALSE))</f>
      </c>
    </row>
    <row r="13" spans="1:24" ht="18.75" customHeight="1">
      <c r="A13" s="69">
        <v>13</v>
      </c>
      <c r="B13" s="140"/>
      <c r="C13" s="60">
        <v>4</v>
      </c>
      <c r="D13" s="2"/>
      <c r="E13" s="28"/>
      <c r="F13" s="134"/>
      <c r="G13" s="135"/>
      <c r="H13" s="29"/>
      <c r="I13" s="30"/>
      <c r="J13" s="83"/>
      <c r="K13" s="5"/>
      <c r="L13" s="5"/>
      <c r="M13" s="149"/>
      <c r="N13" s="5">
        <v>13</v>
      </c>
      <c r="O13" s="73">
        <f t="shared" si="3"/>
        <v>4</v>
      </c>
      <c r="P13" s="74">
        <f t="shared" si="4"/>
        <v>0</v>
      </c>
      <c r="Q13" s="73">
        <f t="shared" si="5"/>
        <v>0</v>
      </c>
      <c r="R13" s="74">
        <f t="shared" si="0"/>
      </c>
      <c r="S13" s="71">
        <f t="shared" si="6"/>
      </c>
      <c r="T13" s="71">
        <f t="shared" si="7"/>
      </c>
      <c r="U13" s="71">
        <f t="shared" si="1"/>
      </c>
      <c r="V13" s="71">
        <f t="shared" si="2"/>
      </c>
      <c r="W13" s="71">
        <f t="shared" si="8"/>
      </c>
      <c r="X13" s="71">
        <f>IF(S13="","",VLOOKUP(Q13,'学校名一覧表'!$C:$D,2,FALSE))</f>
      </c>
    </row>
    <row r="14" spans="1:24" ht="18.75" customHeight="1">
      <c r="A14" s="69">
        <v>14</v>
      </c>
      <c r="B14" s="140"/>
      <c r="C14" s="60">
        <v>5</v>
      </c>
      <c r="D14" s="2"/>
      <c r="E14" s="28"/>
      <c r="F14" s="134"/>
      <c r="G14" s="135"/>
      <c r="H14" s="29"/>
      <c r="I14" s="30"/>
      <c r="J14" s="83"/>
      <c r="K14" s="5"/>
      <c r="L14" s="5"/>
      <c r="M14" s="149"/>
      <c r="N14" s="5">
        <v>14</v>
      </c>
      <c r="O14" s="73">
        <f t="shared" si="3"/>
        <v>5</v>
      </c>
      <c r="P14" s="74">
        <f t="shared" si="4"/>
        <v>0</v>
      </c>
      <c r="Q14" s="73">
        <f t="shared" si="5"/>
        <v>0</v>
      </c>
      <c r="R14" s="74">
        <f t="shared" si="0"/>
      </c>
      <c r="S14" s="71">
        <f t="shared" si="6"/>
      </c>
      <c r="T14" s="71">
        <f t="shared" si="7"/>
      </c>
      <c r="U14" s="71">
        <f t="shared" si="1"/>
      </c>
      <c r="V14" s="71">
        <f t="shared" si="2"/>
      </c>
      <c r="W14" s="71">
        <f t="shared" si="8"/>
      </c>
      <c r="X14" s="71">
        <f>IF(S14="","",VLOOKUP(Q14,'学校名一覧表'!$C:$D,2,FALSE))</f>
      </c>
    </row>
    <row r="15" spans="1:24" ht="18.75" customHeight="1">
      <c r="A15" s="69">
        <v>15</v>
      </c>
      <c r="B15" s="140"/>
      <c r="C15" s="60">
        <v>6</v>
      </c>
      <c r="D15" s="2"/>
      <c r="E15" s="28"/>
      <c r="F15" s="134"/>
      <c r="G15" s="135"/>
      <c r="H15" s="29"/>
      <c r="I15" s="30"/>
      <c r="J15" s="83"/>
      <c r="K15" s="5"/>
      <c r="L15" s="5"/>
      <c r="M15" s="149"/>
      <c r="N15" s="5">
        <v>15</v>
      </c>
      <c r="O15" s="73">
        <f t="shared" si="3"/>
        <v>6</v>
      </c>
      <c r="P15" s="74">
        <f t="shared" si="4"/>
        <v>0</v>
      </c>
      <c r="Q15" s="73">
        <f t="shared" si="5"/>
        <v>0</v>
      </c>
      <c r="R15" s="74">
        <f t="shared" si="0"/>
      </c>
      <c r="S15" s="71">
        <f t="shared" si="6"/>
      </c>
      <c r="T15" s="71">
        <f t="shared" si="7"/>
      </c>
      <c r="U15" s="71">
        <f t="shared" si="1"/>
      </c>
      <c r="V15" s="71">
        <f t="shared" si="2"/>
      </c>
      <c r="W15" s="71">
        <f t="shared" si="8"/>
      </c>
      <c r="X15" s="71">
        <f>IF(S15="","",VLOOKUP(Q15,'学校名一覧表'!$C:$D,2,FALSE))</f>
      </c>
    </row>
    <row r="16" spans="1:24" ht="18.75" customHeight="1">
      <c r="A16" s="69">
        <v>16</v>
      </c>
      <c r="B16" s="140"/>
      <c r="C16" s="60">
        <v>7</v>
      </c>
      <c r="D16" s="2"/>
      <c r="E16" s="28"/>
      <c r="F16" s="134"/>
      <c r="G16" s="135"/>
      <c r="H16" s="29"/>
      <c r="I16" s="30"/>
      <c r="J16" s="83"/>
      <c r="K16" s="5"/>
      <c r="L16" s="5"/>
      <c r="M16" s="149"/>
      <c r="N16" s="5">
        <v>16</v>
      </c>
      <c r="O16" s="73">
        <f t="shared" si="3"/>
        <v>7</v>
      </c>
      <c r="P16" s="74">
        <f t="shared" si="4"/>
        <v>0</v>
      </c>
      <c r="Q16" s="73">
        <f t="shared" si="5"/>
        <v>0</v>
      </c>
      <c r="R16" s="74">
        <f t="shared" si="0"/>
      </c>
      <c r="S16" s="71">
        <f t="shared" si="6"/>
      </c>
      <c r="T16" s="71">
        <f t="shared" si="7"/>
      </c>
      <c r="U16" s="71">
        <f t="shared" si="1"/>
      </c>
      <c r="V16" s="71">
        <f t="shared" si="2"/>
      </c>
      <c r="W16" s="71">
        <f t="shared" si="8"/>
      </c>
      <c r="X16" s="71">
        <f>IF(S16="","",VLOOKUP(Q16,'学校名一覧表'!$C:$D,2,FALSE))</f>
      </c>
    </row>
    <row r="17" spans="1:24" ht="18.75" customHeight="1">
      <c r="A17" s="69">
        <v>17</v>
      </c>
      <c r="B17" s="140"/>
      <c r="C17" s="60">
        <v>8</v>
      </c>
      <c r="D17" s="2"/>
      <c r="E17" s="28"/>
      <c r="F17" s="134"/>
      <c r="G17" s="135"/>
      <c r="H17" s="29"/>
      <c r="I17" s="30"/>
      <c r="J17" s="83"/>
      <c r="K17" s="5"/>
      <c r="L17" s="5"/>
      <c r="M17" s="149"/>
      <c r="N17" s="5">
        <v>17</v>
      </c>
      <c r="O17" s="73">
        <f t="shared" si="3"/>
        <v>8</v>
      </c>
      <c r="P17" s="74">
        <f t="shared" si="4"/>
        <v>0</v>
      </c>
      <c r="Q17" s="73">
        <f t="shared" si="5"/>
        <v>0</v>
      </c>
      <c r="R17" s="74">
        <f t="shared" si="0"/>
      </c>
      <c r="S17" s="71">
        <f t="shared" si="6"/>
      </c>
      <c r="T17" s="71">
        <f t="shared" si="7"/>
      </c>
      <c r="U17" s="71">
        <f t="shared" si="1"/>
      </c>
      <c r="V17" s="71">
        <f t="shared" si="2"/>
      </c>
      <c r="W17" s="71">
        <f t="shared" si="8"/>
      </c>
      <c r="X17" s="71">
        <f>IF(S17="","",VLOOKUP(Q17,'学校名一覧表'!$C:$D,2,FALSE))</f>
      </c>
    </row>
    <row r="18" spans="1:24" ht="18.75" customHeight="1">
      <c r="A18" s="69">
        <v>18</v>
      </c>
      <c r="B18" s="140"/>
      <c r="C18" s="60">
        <v>9</v>
      </c>
      <c r="D18" s="2"/>
      <c r="E18" s="28"/>
      <c r="F18" s="134"/>
      <c r="G18" s="135"/>
      <c r="H18" s="29"/>
      <c r="I18" s="30"/>
      <c r="J18" s="83"/>
      <c r="K18" s="5"/>
      <c r="L18" s="5"/>
      <c r="M18" s="149"/>
      <c r="N18" s="5">
        <v>18</v>
      </c>
      <c r="O18" s="73">
        <f t="shared" si="3"/>
        <v>9</v>
      </c>
      <c r="P18" s="74">
        <f t="shared" si="4"/>
        <v>0</v>
      </c>
      <c r="Q18" s="73">
        <f t="shared" si="5"/>
        <v>0</v>
      </c>
      <c r="R18" s="74">
        <f t="shared" si="0"/>
      </c>
      <c r="S18" s="71">
        <f t="shared" si="6"/>
      </c>
      <c r="T18" s="71">
        <f t="shared" si="7"/>
      </c>
      <c r="U18" s="71">
        <f t="shared" si="1"/>
      </c>
      <c r="V18" s="71">
        <f t="shared" si="2"/>
      </c>
      <c r="W18" s="71">
        <f t="shared" si="8"/>
      </c>
      <c r="X18" s="71">
        <f>IF(S18="","",VLOOKUP(Q18,'学校名一覧表'!$C:$D,2,FALSE))</f>
      </c>
    </row>
    <row r="19" spans="1:24" ht="18.75" customHeight="1">
      <c r="A19" s="69">
        <v>19</v>
      </c>
      <c r="B19" s="140"/>
      <c r="C19" s="60">
        <v>10</v>
      </c>
      <c r="D19" s="2"/>
      <c r="E19" s="28"/>
      <c r="F19" s="134"/>
      <c r="G19" s="135"/>
      <c r="H19" s="29"/>
      <c r="I19" s="30"/>
      <c r="J19" s="83"/>
      <c r="K19" s="5"/>
      <c r="L19" s="5"/>
      <c r="M19" s="149"/>
      <c r="N19" s="5">
        <v>19</v>
      </c>
      <c r="O19" s="73">
        <f t="shared" si="3"/>
        <v>10</v>
      </c>
      <c r="P19" s="74">
        <f t="shared" si="4"/>
        <v>0</v>
      </c>
      <c r="Q19" s="73">
        <f t="shared" si="5"/>
        <v>0</v>
      </c>
      <c r="R19" s="74">
        <f t="shared" si="0"/>
      </c>
      <c r="S19" s="71">
        <f t="shared" si="6"/>
      </c>
      <c r="T19" s="71">
        <f t="shared" si="7"/>
      </c>
      <c r="U19" s="71">
        <f t="shared" si="1"/>
      </c>
      <c r="V19" s="71">
        <f t="shared" si="2"/>
      </c>
      <c r="W19" s="71">
        <f t="shared" si="8"/>
      </c>
      <c r="X19" s="71">
        <f>IF(S19="","",VLOOKUP(Q19,'学校名一覧表'!$C:$D,2,FALSE))</f>
      </c>
    </row>
    <row r="20" spans="1:24" ht="18.75" customHeight="1">
      <c r="A20" s="69">
        <v>20</v>
      </c>
      <c r="B20" s="140"/>
      <c r="C20" s="60">
        <v>11</v>
      </c>
      <c r="D20" s="2"/>
      <c r="E20" s="28"/>
      <c r="F20" s="134"/>
      <c r="G20" s="135"/>
      <c r="H20" s="29"/>
      <c r="I20" s="30"/>
      <c r="J20" s="83"/>
      <c r="K20" s="5"/>
      <c r="L20" s="5"/>
      <c r="M20" s="149"/>
      <c r="N20" s="5">
        <v>20</v>
      </c>
      <c r="O20" s="73">
        <f t="shared" si="3"/>
        <v>11</v>
      </c>
      <c r="P20" s="74">
        <f t="shared" si="4"/>
        <v>0</v>
      </c>
      <c r="Q20" s="73">
        <f t="shared" si="5"/>
        <v>0</v>
      </c>
      <c r="R20" s="74">
        <f t="shared" si="0"/>
      </c>
      <c r="S20" s="71">
        <f t="shared" si="6"/>
      </c>
      <c r="T20" s="71">
        <f t="shared" si="7"/>
      </c>
      <c r="U20" s="71">
        <f t="shared" si="1"/>
      </c>
      <c r="V20" s="71">
        <f t="shared" si="2"/>
      </c>
      <c r="W20" s="71">
        <f t="shared" si="8"/>
      </c>
      <c r="X20" s="71">
        <f>IF(S20="","",VLOOKUP(Q20,'学校名一覧表'!$C:$D,2,FALSE))</f>
      </c>
    </row>
    <row r="21" spans="1:24" ht="18.75" customHeight="1">
      <c r="A21" s="69">
        <v>21</v>
      </c>
      <c r="B21" s="140"/>
      <c r="C21" s="60">
        <v>12</v>
      </c>
      <c r="D21" s="2"/>
      <c r="E21" s="28"/>
      <c r="F21" s="134"/>
      <c r="G21" s="135"/>
      <c r="H21" s="29"/>
      <c r="I21" s="30"/>
      <c r="J21" s="83"/>
      <c r="K21" s="5"/>
      <c r="L21" s="5"/>
      <c r="M21" s="149"/>
      <c r="N21" s="5">
        <v>21</v>
      </c>
      <c r="O21" s="73">
        <f t="shared" si="3"/>
        <v>12</v>
      </c>
      <c r="P21" s="74">
        <f t="shared" si="4"/>
        <v>0</v>
      </c>
      <c r="Q21" s="73">
        <f t="shared" si="5"/>
        <v>0</v>
      </c>
      <c r="R21" s="74">
        <f t="shared" si="0"/>
      </c>
      <c r="S21" s="71">
        <f t="shared" si="6"/>
      </c>
      <c r="T21" s="71">
        <f t="shared" si="7"/>
      </c>
      <c r="U21" s="71">
        <f t="shared" si="1"/>
      </c>
      <c r="V21" s="71">
        <f t="shared" si="2"/>
      </c>
      <c r="W21" s="71">
        <f t="shared" si="8"/>
      </c>
      <c r="X21" s="71">
        <f>IF(S21="","",VLOOKUP(Q21,'学校名一覧表'!$C:$D,2,FALSE))</f>
      </c>
    </row>
    <row r="22" spans="1:24" ht="18.75" customHeight="1">
      <c r="A22" s="69">
        <v>22</v>
      </c>
      <c r="B22" s="140"/>
      <c r="C22" s="60">
        <v>13</v>
      </c>
      <c r="D22" s="2"/>
      <c r="E22" s="28"/>
      <c r="F22" s="134"/>
      <c r="G22" s="135"/>
      <c r="H22" s="29"/>
      <c r="I22" s="30"/>
      <c r="J22" s="83"/>
      <c r="K22" s="5"/>
      <c r="L22" s="5"/>
      <c r="M22" s="149"/>
      <c r="N22" s="5">
        <v>22</v>
      </c>
      <c r="O22" s="73">
        <f t="shared" si="3"/>
        <v>13</v>
      </c>
      <c r="P22" s="74">
        <f t="shared" si="4"/>
        <v>0</v>
      </c>
      <c r="Q22" s="73">
        <f t="shared" si="5"/>
        <v>0</v>
      </c>
      <c r="R22" s="74">
        <f t="shared" si="0"/>
      </c>
      <c r="S22" s="71">
        <f t="shared" si="6"/>
      </c>
      <c r="T22" s="71">
        <f t="shared" si="7"/>
      </c>
      <c r="U22" s="71">
        <f t="shared" si="1"/>
      </c>
      <c r="V22" s="71">
        <f t="shared" si="2"/>
      </c>
      <c r="W22" s="71">
        <f t="shared" si="8"/>
      </c>
      <c r="X22" s="71">
        <f>IF(S22="","",VLOOKUP(Q22,'学校名一覧表'!$C:$D,2,FALSE))</f>
      </c>
    </row>
    <row r="23" spans="1:24" ht="18.75" customHeight="1">
      <c r="A23" s="69">
        <v>23</v>
      </c>
      <c r="B23" s="140"/>
      <c r="C23" s="60">
        <v>14</v>
      </c>
      <c r="D23" s="2"/>
      <c r="E23" s="28"/>
      <c r="F23" s="134"/>
      <c r="G23" s="135"/>
      <c r="H23" s="29"/>
      <c r="I23" s="30"/>
      <c r="J23" s="81"/>
      <c r="K23" s="5"/>
      <c r="L23" s="5"/>
      <c r="M23" s="149"/>
      <c r="N23" s="5">
        <v>23</v>
      </c>
      <c r="O23" s="73">
        <f t="shared" si="3"/>
        <v>14</v>
      </c>
      <c r="P23" s="74">
        <f t="shared" si="4"/>
        <v>0</v>
      </c>
      <c r="Q23" s="73">
        <f t="shared" si="5"/>
        <v>0</v>
      </c>
      <c r="R23" s="74">
        <f>IF(P23=0,"","("&amp;P23&amp;")")</f>
      </c>
      <c r="S23" s="71">
        <f t="shared" si="6"/>
      </c>
      <c r="T23" s="71">
        <f t="shared" si="7"/>
      </c>
      <c r="U23" s="71">
        <f t="shared" si="1"/>
      </c>
      <c r="V23" s="71">
        <f t="shared" si="2"/>
      </c>
      <c r="W23" s="71">
        <f t="shared" si="8"/>
      </c>
      <c r="X23" s="71">
        <f>IF(S23="","",VLOOKUP(Q23,'学校名一覧表'!$C:$D,2,FALSE))</f>
      </c>
    </row>
    <row r="24" spans="1:24" ht="18.75" customHeight="1">
      <c r="A24" s="69">
        <v>24</v>
      </c>
      <c r="B24" s="140"/>
      <c r="C24" s="60">
        <v>15</v>
      </c>
      <c r="D24" s="2"/>
      <c r="E24" s="28"/>
      <c r="F24" s="134"/>
      <c r="G24" s="135"/>
      <c r="H24" s="29"/>
      <c r="I24" s="30"/>
      <c r="J24" s="81"/>
      <c r="K24" s="5"/>
      <c r="L24" s="5"/>
      <c r="M24" s="149"/>
      <c r="N24" s="5">
        <v>24</v>
      </c>
      <c r="O24" s="73">
        <f t="shared" si="3"/>
        <v>15</v>
      </c>
      <c r="P24" s="74">
        <f t="shared" si="4"/>
        <v>0</v>
      </c>
      <c r="Q24" s="73">
        <f t="shared" si="5"/>
        <v>0</v>
      </c>
      <c r="R24" s="74">
        <f aca="true" t="shared" si="9" ref="R24:R54">IF(P24=0,"","("&amp;P24&amp;")")</f>
      </c>
      <c r="S24" s="71">
        <f t="shared" si="6"/>
      </c>
      <c r="T24" s="71">
        <f t="shared" si="7"/>
      </c>
      <c r="U24" s="71">
        <f t="shared" si="1"/>
      </c>
      <c r="V24" s="71">
        <f t="shared" si="2"/>
      </c>
      <c r="W24" s="71">
        <f t="shared" si="8"/>
      </c>
      <c r="X24" s="71">
        <f>IF(S24="","",VLOOKUP(Q24,'学校名一覧表'!$C:$D,2,FALSE))</f>
      </c>
    </row>
    <row r="25" spans="1:24" ht="18.75" customHeight="1">
      <c r="A25" s="69">
        <v>25</v>
      </c>
      <c r="B25" s="141"/>
      <c r="C25" s="61">
        <v>16</v>
      </c>
      <c r="D25" s="3"/>
      <c r="E25" s="31"/>
      <c r="F25" s="136"/>
      <c r="G25" s="137"/>
      <c r="H25" s="32"/>
      <c r="I25" s="33"/>
      <c r="J25" s="82"/>
      <c r="K25" s="5"/>
      <c r="L25" s="5"/>
      <c r="M25" s="149"/>
      <c r="N25" s="5">
        <v>25</v>
      </c>
      <c r="O25" s="73">
        <f t="shared" si="3"/>
        <v>16</v>
      </c>
      <c r="P25" s="74">
        <f t="shared" si="4"/>
        <v>0</v>
      </c>
      <c r="Q25" s="73">
        <f t="shared" si="5"/>
        <v>0</v>
      </c>
      <c r="R25" s="74">
        <f t="shared" si="9"/>
      </c>
      <c r="S25" s="71">
        <f t="shared" si="6"/>
      </c>
      <c r="T25" s="71">
        <f t="shared" si="7"/>
      </c>
      <c r="U25" s="71">
        <f t="shared" si="1"/>
      </c>
      <c r="V25" s="71">
        <f t="shared" si="2"/>
      </c>
      <c r="W25" s="71">
        <f t="shared" si="8"/>
      </c>
      <c r="X25" s="71">
        <f>IF(S25="","",VLOOKUP(Q25,'学校名一覧表'!$C:$D,2,FALSE))</f>
      </c>
    </row>
    <row r="26" spans="1:24" ht="18.75" customHeight="1">
      <c r="A26" s="69">
        <v>26</v>
      </c>
      <c r="B26" s="139" t="s">
        <v>22</v>
      </c>
      <c r="C26" s="59">
        <v>1</v>
      </c>
      <c r="D26" s="1"/>
      <c r="E26" s="24"/>
      <c r="F26" s="144"/>
      <c r="G26" s="145"/>
      <c r="H26" s="25"/>
      <c r="I26" s="26"/>
      <c r="J26" s="27"/>
      <c r="K26" s="5"/>
      <c r="L26" s="5"/>
      <c r="M26" s="149"/>
      <c r="N26" s="5">
        <v>26</v>
      </c>
      <c r="O26" s="73">
        <f t="shared" si="3"/>
        <v>1</v>
      </c>
      <c r="P26" s="74">
        <f t="shared" si="4"/>
        <v>0</v>
      </c>
      <c r="Q26" s="73">
        <f>VLOOKUP(N26,$A:$J,8,FALSE)</f>
        <v>0</v>
      </c>
      <c r="R26" s="74">
        <f t="shared" si="9"/>
      </c>
      <c r="S26" s="72">
        <f>IF(P26=0,"",$S$6+O26+10000)</f>
      </c>
      <c r="T26" s="72">
        <f>IF(S26="","",S26+200000000)</f>
      </c>
      <c r="U26" s="72">
        <f t="shared" si="1"/>
      </c>
      <c r="V26" s="72">
        <f t="shared" si="2"/>
      </c>
      <c r="W26" s="72">
        <f>IF(S26="","",2)</f>
      </c>
      <c r="X26" s="72">
        <f>IF(S26="","",VLOOKUP(Q26,'学校名一覧表'!$C:$D,2,FALSE))</f>
      </c>
    </row>
    <row r="27" spans="1:24" ht="18.75" customHeight="1">
      <c r="A27" s="69">
        <v>27</v>
      </c>
      <c r="B27" s="140"/>
      <c r="C27" s="60">
        <v>2</v>
      </c>
      <c r="D27" s="2"/>
      <c r="E27" s="28"/>
      <c r="F27" s="134"/>
      <c r="G27" s="135"/>
      <c r="H27" s="29"/>
      <c r="I27" s="30"/>
      <c r="J27" s="83"/>
      <c r="K27" s="5"/>
      <c r="L27" s="5"/>
      <c r="M27" s="149"/>
      <c r="N27" s="5">
        <v>27</v>
      </c>
      <c r="O27" s="73">
        <f t="shared" si="3"/>
        <v>2</v>
      </c>
      <c r="P27" s="74">
        <f t="shared" si="4"/>
        <v>0</v>
      </c>
      <c r="Q27" s="73">
        <f aca="true" t="shared" si="10" ref="Q27:Q41">VLOOKUP(N27,$A:$J,8,FALSE)</f>
        <v>0</v>
      </c>
      <c r="R27" s="74">
        <f t="shared" si="9"/>
      </c>
      <c r="S27" s="72">
        <f aca="true" t="shared" si="11" ref="S27:S41">IF(P27=0,"",$S$6+O27+10000)</f>
      </c>
      <c r="T27" s="72">
        <f aca="true" t="shared" si="12" ref="T27:T41">IF(S27="","",S27+200000000)</f>
      </c>
      <c r="U27" s="72">
        <f t="shared" si="1"/>
      </c>
      <c r="V27" s="72">
        <f t="shared" si="2"/>
      </c>
      <c r="W27" s="72">
        <f aca="true" t="shared" si="13" ref="W27:W41">IF(S27="","",2)</f>
      </c>
      <c r="X27" s="72">
        <f>IF(S27="","",VLOOKUP(Q27,'学校名一覧表'!$C:$D,2,FALSE))</f>
      </c>
    </row>
    <row r="28" spans="1:24" ht="18.75" customHeight="1">
      <c r="A28" s="69">
        <v>28</v>
      </c>
      <c r="B28" s="140"/>
      <c r="C28" s="60">
        <v>3</v>
      </c>
      <c r="D28" s="2"/>
      <c r="E28" s="28"/>
      <c r="F28" s="134"/>
      <c r="G28" s="135"/>
      <c r="H28" s="29"/>
      <c r="I28" s="30"/>
      <c r="J28" s="83"/>
      <c r="K28" s="5"/>
      <c r="L28" s="5"/>
      <c r="M28" s="149"/>
      <c r="N28" s="5">
        <v>28</v>
      </c>
      <c r="O28" s="73">
        <f t="shared" si="3"/>
        <v>3</v>
      </c>
      <c r="P28" s="74">
        <f t="shared" si="4"/>
        <v>0</v>
      </c>
      <c r="Q28" s="73">
        <f t="shared" si="10"/>
        <v>0</v>
      </c>
      <c r="R28" s="74">
        <f t="shared" si="9"/>
      </c>
      <c r="S28" s="72">
        <f t="shared" si="11"/>
      </c>
      <c r="T28" s="72">
        <f t="shared" si="12"/>
      </c>
      <c r="U28" s="72">
        <f t="shared" si="1"/>
      </c>
      <c r="V28" s="72">
        <f t="shared" si="2"/>
      </c>
      <c r="W28" s="72">
        <f t="shared" si="13"/>
      </c>
      <c r="X28" s="72">
        <f>IF(S28="","",VLOOKUP(Q28,'学校名一覧表'!$C:$D,2,FALSE))</f>
      </c>
    </row>
    <row r="29" spans="1:24" ht="18.75" customHeight="1">
      <c r="A29" s="69">
        <v>29</v>
      </c>
      <c r="B29" s="140"/>
      <c r="C29" s="60">
        <v>4</v>
      </c>
      <c r="D29" s="2"/>
      <c r="E29" s="28"/>
      <c r="F29" s="134"/>
      <c r="G29" s="135"/>
      <c r="H29" s="29"/>
      <c r="I29" s="30"/>
      <c r="J29" s="83"/>
      <c r="K29" s="5"/>
      <c r="L29" s="5"/>
      <c r="M29" s="149"/>
      <c r="N29" s="5">
        <v>29</v>
      </c>
      <c r="O29" s="73">
        <f t="shared" si="3"/>
        <v>4</v>
      </c>
      <c r="P29" s="74">
        <f t="shared" si="4"/>
        <v>0</v>
      </c>
      <c r="Q29" s="73">
        <f t="shared" si="10"/>
        <v>0</v>
      </c>
      <c r="R29" s="74">
        <f t="shared" si="9"/>
      </c>
      <c r="S29" s="72">
        <f t="shared" si="11"/>
      </c>
      <c r="T29" s="72">
        <f t="shared" si="12"/>
      </c>
      <c r="U29" s="72">
        <f t="shared" si="1"/>
      </c>
      <c r="V29" s="72">
        <f t="shared" si="2"/>
      </c>
      <c r="W29" s="72">
        <f t="shared" si="13"/>
      </c>
      <c r="X29" s="72">
        <f>IF(S29="","",VLOOKUP(Q29,'学校名一覧表'!$C:$D,2,FALSE))</f>
      </c>
    </row>
    <row r="30" spans="1:24" ht="18.75" customHeight="1">
      <c r="A30" s="69">
        <v>30</v>
      </c>
      <c r="B30" s="140"/>
      <c r="C30" s="60">
        <v>5</v>
      </c>
      <c r="D30" s="2"/>
      <c r="E30" s="28"/>
      <c r="F30" s="134"/>
      <c r="G30" s="135"/>
      <c r="H30" s="29"/>
      <c r="I30" s="30"/>
      <c r="J30" s="83"/>
      <c r="K30" s="5"/>
      <c r="L30" s="5"/>
      <c r="M30" s="149"/>
      <c r="N30" s="5">
        <v>30</v>
      </c>
      <c r="O30" s="73">
        <f t="shared" si="3"/>
        <v>5</v>
      </c>
      <c r="P30" s="74">
        <f t="shared" si="4"/>
        <v>0</v>
      </c>
      <c r="Q30" s="73">
        <f t="shared" si="10"/>
        <v>0</v>
      </c>
      <c r="R30" s="74">
        <f t="shared" si="9"/>
      </c>
      <c r="S30" s="72">
        <f t="shared" si="11"/>
      </c>
      <c r="T30" s="72">
        <f t="shared" si="12"/>
      </c>
      <c r="U30" s="72">
        <f t="shared" si="1"/>
      </c>
      <c r="V30" s="72">
        <f t="shared" si="2"/>
      </c>
      <c r="W30" s="72">
        <f t="shared" si="13"/>
      </c>
      <c r="X30" s="72">
        <f>IF(S30="","",VLOOKUP(Q30,'学校名一覧表'!$C:$D,2,FALSE))</f>
      </c>
    </row>
    <row r="31" spans="1:24" ht="18.75" customHeight="1">
      <c r="A31" s="69">
        <v>31</v>
      </c>
      <c r="B31" s="140"/>
      <c r="C31" s="60">
        <v>6</v>
      </c>
      <c r="D31" s="2"/>
      <c r="E31" s="28"/>
      <c r="F31" s="134"/>
      <c r="G31" s="135"/>
      <c r="H31" s="29"/>
      <c r="I31" s="30"/>
      <c r="J31" s="83"/>
      <c r="K31" s="5"/>
      <c r="L31" s="5"/>
      <c r="M31" s="149"/>
      <c r="N31" s="5">
        <v>31</v>
      </c>
      <c r="O31" s="73">
        <f t="shared" si="3"/>
        <v>6</v>
      </c>
      <c r="P31" s="74">
        <f t="shared" si="4"/>
        <v>0</v>
      </c>
      <c r="Q31" s="73">
        <f t="shared" si="10"/>
        <v>0</v>
      </c>
      <c r="R31" s="74">
        <f t="shared" si="9"/>
      </c>
      <c r="S31" s="72">
        <f t="shared" si="11"/>
      </c>
      <c r="T31" s="72">
        <f t="shared" si="12"/>
      </c>
      <c r="U31" s="72">
        <f t="shared" si="1"/>
      </c>
      <c r="V31" s="72">
        <f t="shared" si="2"/>
      </c>
      <c r="W31" s="72">
        <f t="shared" si="13"/>
      </c>
      <c r="X31" s="72">
        <f>IF(S31="","",VLOOKUP(Q31,'学校名一覧表'!$C:$D,2,FALSE))</f>
      </c>
    </row>
    <row r="32" spans="1:24" ht="18.75" customHeight="1">
      <c r="A32" s="69">
        <v>32</v>
      </c>
      <c r="B32" s="140"/>
      <c r="C32" s="60">
        <v>7</v>
      </c>
      <c r="D32" s="2"/>
      <c r="E32" s="28"/>
      <c r="F32" s="134"/>
      <c r="G32" s="135"/>
      <c r="H32" s="29"/>
      <c r="I32" s="30"/>
      <c r="J32" s="83"/>
      <c r="K32" s="5"/>
      <c r="L32" s="5"/>
      <c r="M32" s="149"/>
      <c r="N32" s="5">
        <v>32</v>
      </c>
      <c r="O32" s="73">
        <f t="shared" si="3"/>
        <v>7</v>
      </c>
      <c r="P32" s="74">
        <f t="shared" si="4"/>
        <v>0</v>
      </c>
      <c r="Q32" s="73">
        <f t="shared" si="10"/>
        <v>0</v>
      </c>
      <c r="R32" s="74">
        <f t="shared" si="9"/>
      </c>
      <c r="S32" s="72">
        <f t="shared" si="11"/>
      </c>
      <c r="T32" s="72">
        <f t="shared" si="12"/>
      </c>
      <c r="U32" s="72">
        <f t="shared" si="1"/>
      </c>
      <c r="V32" s="72">
        <f t="shared" si="2"/>
      </c>
      <c r="W32" s="72">
        <f t="shared" si="13"/>
      </c>
      <c r="X32" s="72">
        <f>IF(S32="","",VLOOKUP(Q32,'学校名一覧表'!$C:$D,2,FALSE))</f>
      </c>
    </row>
    <row r="33" spans="1:24" ht="18.75" customHeight="1">
      <c r="A33" s="69">
        <v>33</v>
      </c>
      <c r="B33" s="140"/>
      <c r="C33" s="60">
        <v>8</v>
      </c>
      <c r="D33" s="2"/>
      <c r="E33" s="28"/>
      <c r="F33" s="134"/>
      <c r="G33" s="135"/>
      <c r="H33" s="29"/>
      <c r="I33" s="30"/>
      <c r="J33" s="83"/>
      <c r="K33" s="5"/>
      <c r="L33" s="5"/>
      <c r="M33" s="149"/>
      <c r="N33" s="5">
        <v>33</v>
      </c>
      <c r="O33" s="73">
        <f t="shared" si="3"/>
        <v>8</v>
      </c>
      <c r="P33" s="74">
        <f t="shared" si="4"/>
        <v>0</v>
      </c>
      <c r="Q33" s="73">
        <f t="shared" si="10"/>
        <v>0</v>
      </c>
      <c r="R33" s="74">
        <f t="shared" si="9"/>
      </c>
      <c r="S33" s="72">
        <f t="shared" si="11"/>
      </c>
      <c r="T33" s="72">
        <f t="shared" si="12"/>
      </c>
      <c r="U33" s="72">
        <f t="shared" si="1"/>
      </c>
      <c r="V33" s="72">
        <f t="shared" si="2"/>
      </c>
      <c r="W33" s="72">
        <f t="shared" si="13"/>
      </c>
      <c r="X33" s="72">
        <f>IF(S33="","",VLOOKUP(Q33,'学校名一覧表'!$C:$D,2,FALSE))</f>
      </c>
    </row>
    <row r="34" spans="1:24" ht="18.75" customHeight="1">
      <c r="A34" s="69">
        <v>34</v>
      </c>
      <c r="B34" s="140"/>
      <c r="C34" s="60">
        <v>9</v>
      </c>
      <c r="D34" s="2"/>
      <c r="E34" s="28"/>
      <c r="F34" s="134"/>
      <c r="G34" s="135"/>
      <c r="H34" s="29"/>
      <c r="I34" s="30"/>
      <c r="J34" s="83"/>
      <c r="K34" s="5"/>
      <c r="L34" s="5"/>
      <c r="M34" s="149"/>
      <c r="N34" s="5">
        <v>34</v>
      </c>
      <c r="O34" s="73">
        <f t="shared" si="3"/>
        <v>9</v>
      </c>
      <c r="P34" s="74">
        <f t="shared" si="4"/>
        <v>0</v>
      </c>
      <c r="Q34" s="73">
        <f t="shared" si="10"/>
        <v>0</v>
      </c>
      <c r="R34" s="74">
        <f t="shared" si="9"/>
      </c>
      <c r="S34" s="72">
        <f t="shared" si="11"/>
      </c>
      <c r="T34" s="72">
        <f t="shared" si="12"/>
      </c>
      <c r="U34" s="72">
        <f t="shared" si="1"/>
      </c>
      <c r="V34" s="72">
        <f t="shared" si="2"/>
      </c>
      <c r="W34" s="72">
        <f t="shared" si="13"/>
      </c>
      <c r="X34" s="72">
        <f>IF(S34="","",VLOOKUP(Q34,'学校名一覧表'!$C:$D,2,FALSE))</f>
      </c>
    </row>
    <row r="35" spans="1:24" ht="18.75" customHeight="1">
      <c r="A35" s="69">
        <v>35</v>
      </c>
      <c r="B35" s="140"/>
      <c r="C35" s="60">
        <v>10</v>
      </c>
      <c r="D35" s="2"/>
      <c r="E35" s="28"/>
      <c r="F35" s="134"/>
      <c r="G35" s="135"/>
      <c r="H35" s="29"/>
      <c r="I35" s="30"/>
      <c r="J35" s="83"/>
      <c r="K35" s="5"/>
      <c r="L35" s="5"/>
      <c r="M35" s="149"/>
      <c r="N35" s="5">
        <v>35</v>
      </c>
      <c r="O35" s="73">
        <f t="shared" si="3"/>
        <v>10</v>
      </c>
      <c r="P35" s="74">
        <f t="shared" si="4"/>
        <v>0</v>
      </c>
      <c r="Q35" s="73">
        <f t="shared" si="10"/>
        <v>0</v>
      </c>
      <c r="R35" s="74">
        <f t="shared" si="9"/>
      </c>
      <c r="S35" s="72">
        <f t="shared" si="11"/>
      </c>
      <c r="T35" s="72">
        <f t="shared" si="12"/>
      </c>
      <c r="U35" s="72">
        <f t="shared" si="1"/>
      </c>
      <c r="V35" s="72">
        <f t="shared" si="2"/>
      </c>
      <c r="W35" s="72">
        <f t="shared" si="13"/>
      </c>
      <c r="X35" s="72">
        <f>IF(S35="","",VLOOKUP(Q35,'学校名一覧表'!$C:$D,2,FALSE))</f>
      </c>
    </row>
    <row r="36" spans="1:24" ht="18.75" customHeight="1">
      <c r="A36" s="69">
        <v>36</v>
      </c>
      <c r="B36" s="140"/>
      <c r="C36" s="60">
        <v>11</v>
      </c>
      <c r="D36" s="2"/>
      <c r="E36" s="28"/>
      <c r="F36" s="134"/>
      <c r="G36" s="135"/>
      <c r="H36" s="29"/>
      <c r="I36" s="30"/>
      <c r="J36" s="83"/>
      <c r="K36" s="5"/>
      <c r="L36" s="5"/>
      <c r="M36" s="149"/>
      <c r="N36" s="5">
        <v>36</v>
      </c>
      <c r="O36" s="73">
        <f t="shared" si="3"/>
        <v>11</v>
      </c>
      <c r="P36" s="74">
        <f t="shared" si="4"/>
        <v>0</v>
      </c>
      <c r="Q36" s="73">
        <f t="shared" si="10"/>
        <v>0</v>
      </c>
      <c r="R36" s="74">
        <f t="shared" si="9"/>
      </c>
      <c r="S36" s="72">
        <f t="shared" si="11"/>
      </c>
      <c r="T36" s="72">
        <f t="shared" si="12"/>
      </c>
      <c r="U36" s="72">
        <f t="shared" si="1"/>
      </c>
      <c r="V36" s="72">
        <f t="shared" si="2"/>
      </c>
      <c r="W36" s="72">
        <f t="shared" si="13"/>
      </c>
      <c r="X36" s="72">
        <f>IF(S36="","",VLOOKUP(Q36,'学校名一覧表'!$C:$D,2,FALSE))</f>
      </c>
    </row>
    <row r="37" spans="1:24" ht="18.75" customHeight="1">
      <c r="A37" s="69">
        <v>37</v>
      </c>
      <c r="B37" s="140"/>
      <c r="C37" s="60">
        <v>12</v>
      </c>
      <c r="D37" s="2"/>
      <c r="E37" s="28"/>
      <c r="F37" s="134"/>
      <c r="G37" s="135"/>
      <c r="H37" s="29"/>
      <c r="I37" s="30"/>
      <c r="J37" s="83"/>
      <c r="K37" s="5"/>
      <c r="L37" s="5"/>
      <c r="M37" s="149"/>
      <c r="N37" s="5">
        <v>37</v>
      </c>
      <c r="O37" s="73">
        <f t="shared" si="3"/>
        <v>12</v>
      </c>
      <c r="P37" s="74">
        <f t="shared" si="4"/>
        <v>0</v>
      </c>
      <c r="Q37" s="73">
        <f t="shared" si="10"/>
        <v>0</v>
      </c>
      <c r="R37" s="74">
        <f t="shared" si="9"/>
      </c>
      <c r="S37" s="72">
        <f t="shared" si="11"/>
      </c>
      <c r="T37" s="72">
        <f t="shared" si="12"/>
      </c>
      <c r="U37" s="72">
        <f t="shared" si="1"/>
      </c>
      <c r="V37" s="72">
        <f t="shared" si="2"/>
      </c>
      <c r="W37" s="72">
        <f t="shared" si="13"/>
      </c>
      <c r="X37" s="72">
        <f>IF(S37="","",VLOOKUP(Q37,'学校名一覧表'!$C:$D,2,FALSE))</f>
      </c>
    </row>
    <row r="38" spans="1:24" ht="18.75" customHeight="1">
      <c r="A38" s="69">
        <v>38</v>
      </c>
      <c r="B38" s="140"/>
      <c r="C38" s="60">
        <v>13</v>
      </c>
      <c r="D38" s="2"/>
      <c r="E38" s="28"/>
      <c r="F38" s="134"/>
      <c r="G38" s="135"/>
      <c r="H38" s="29"/>
      <c r="I38" s="30"/>
      <c r="J38" s="83"/>
      <c r="K38" s="5"/>
      <c r="L38" s="5"/>
      <c r="M38" s="149"/>
      <c r="N38" s="5">
        <v>38</v>
      </c>
      <c r="O38" s="73">
        <f t="shared" si="3"/>
        <v>13</v>
      </c>
      <c r="P38" s="74">
        <f t="shared" si="4"/>
        <v>0</v>
      </c>
      <c r="Q38" s="73">
        <f t="shared" si="10"/>
        <v>0</v>
      </c>
      <c r="R38" s="74">
        <f t="shared" si="9"/>
      </c>
      <c r="S38" s="72">
        <f t="shared" si="11"/>
      </c>
      <c r="T38" s="72">
        <f t="shared" si="12"/>
      </c>
      <c r="U38" s="72">
        <f t="shared" si="1"/>
      </c>
      <c r="V38" s="72">
        <f t="shared" si="2"/>
      </c>
      <c r="W38" s="72">
        <f t="shared" si="13"/>
      </c>
      <c r="X38" s="72">
        <f>IF(S38="","",VLOOKUP(Q38,'学校名一覧表'!$C:$D,2,FALSE))</f>
      </c>
    </row>
    <row r="39" spans="1:24" ht="18.75" customHeight="1">
      <c r="A39" s="69">
        <v>39</v>
      </c>
      <c r="B39" s="140"/>
      <c r="C39" s="60">
        <v>14</v>
      </c>
      <c r="D39" s="2"/>
      <c r="E39" s="28"/>
      <c r="F39" s="134"/>
      <c r="G39" s="135"/>
      <c r="H39" s="29"/>
      <c r="I39" s="30"/>
      <c r="J39" s="83"/>
      <c r="K39" s="5"/>
      <c r="L39" s="5"/>
      <c r="M39" s="149"/>
      <c r="N39" s="5">
        <v>39</v>
      </c>
      <c r="O39" s="73">
        <f t="shared" si="3"/>
        <v>14</v>
      </c>
      <c r="P39" s="74">
        <f t="shared" si="4"/>
        <v>0</v>
      </c>
      <c r="Q39" s="73">
        <f t="shared" si="10"/>
        <v>0</v>
      </c>
      <c r="R39" s="74">
        <f t="shared" si="9"/>
      </c>
      <c r="S39" s="72">
        <f t="shared" si="11"/>
      </c>
      <c r="T39" s="72">
        <f t="shared" si="12"/>
      </c>
      <c r="U39" s="72">
        <f t="shared" si="1"/>
      </c>
      <c r="V39" s="72">
        <f t="shared" si="2"/>
      </c>
      <c r="W39" s="72">
        <f t="shared" si="13"/>
      </c>
      <c r="X39" s="72">
        <f>IF(S39="","",VLOOKUP(Q39,'学校名一覧表'!$C:$D,2,FALSE))</f>
      </c>
    </row>
    <row r="40" spans="1:24" ht="18.75" customHeight="1">
      <c r="A40" s="69">
        <v>40</v>
      </c>
      <c r="B40" s="140"/>
      <c r="C40" s="60">
        <v>15</v>
      </c>
      <c r="D40" s="2"/>
      <c r="E40" s="28"/>
      <c r="F40" s="134"/>
      <c r="G40" s="135"/>
      <c r="H40" s="29"/>
      <c r="I40" s="30"/>
      <c r="J40" s="83"/>
      <c r="K40" s="5"/>
      <c r="L40" s="5"/>
      <c r="M40" s="149"/>
      <c r="N40" s="5">
        <v>40</v>
      </c>
      <c r="O40" s="73">
        <f t="shared" si="3"/>
        <v>15</v>
      </c>
      <c r="P40" s="74">
        <f t="shared" si="4"/>
        <v>0</v>
      </c>
      <c r="Q40" s="73">
        <f t="shared" si="10"/>
        <v>0</v>
      </c>
      <c r="R40" s="74">
        <f t="shared" si="9"/>
      </c>
      <c r="S40" s="72">
        <f t="shared" si="11"/>
      </c>
      <c r="T40" s="72">
        <f t="shared" si="12"/>
      </c>
      <c r="U40" s="72">
        <f t="shared" si="1"/>
      </c>
      <c r="V40" s="72">
        <f t="shared" si="2"/>
      </c>
      <c r="W40" s="72">
        <f t="shared" si="13"/>
      </c>
      <c r="X40" s="72">
        <f>IF(S40="","",VLOOKUP(Q40,'学校名一覧表'!$C:$D,2,FALSE))</f>
      </c>
    </row>
    <row r="41" spans="1:24" ht="18.75" customHeight="1">
      <c r="A41" s="69">
        <v>41</v>
      </c>
      <c r="B41" s="141"/>
      <c r="C41" s="61">
        <v>16</v>
      </c>
      <c r="D41" s="3"/>
      <c r="E41" s="31"/>
      <c r="F41" s="136"/>
      <c r="G41" s="137"/>
      <c r="H41" s="32"/>
      <c r="I41" s="33"/>
      <c r="J41" s="94"/>
      <c r="K41" s="5"/>
      <c r="L41" s="5"/>
      <c r="M41" s="150"/>
      <c r="N41" s="5">
        <v>41</v>
      </c>
      <c r="O41" s="73">
        <f t="shared" si="3"/>
        <v>16</v>
      </c>
      <c r="P41" s="74">
        <f t="shared" si="4"/>
        <v>0</v>
      </c>
      <c r="Q41" s="73">
        <f t="shared" si="10"/>
        <v>0</v>
      </c>
      <c r="R41" s="74">
        <f t="shared" si="9"/>
      </c>
      <c r="S41" s="72">
        <f t="shared" si="11"/>
      </c>
      <c r="T41" s="72">
        <f t="shared" si="12"/>
      </c>
      <c r="U41" s="72">
        <f t="shared" si="1"/>
      </c>
      <c r="V41" s="72">
        <f t="shared" si="2"/>
      </c>
      <c r="W41" s="72">
        <f t="shared" si="13"/>
      </c>
      <c r="X41" s="72">
        <f>IF(S41="","",VLOOKUP(Q41,'学校名一覧表'!$C:$D,2,FALSE))</f>
      </c>
    </row>
    <row r="42" spans="13:24" ht="13.5">
      <c r="M42" s="148" t="s">
        <v>390</v>
      </c>
      <c r="N42" s="5">
        <v>10</v>
      </c>
      <c r="O42" s="73">
        <f>VLOOKUP(N42,$A:$J,3,FALSE)</f>
        <v>1</v>
      </c>
      <c r="P42" s="74">
        <f>VLOOKUP(N42,$A:$J,4,FALSE)</f>
        <v>0</v>
      </c>
      <c r="Q42" s="73">
        <f>VLOOKUP(N42,$A:$J,8,FALSE)</f>
        <v>0</v>
      </c>
      <c r="R42" s="74">
        <f t="shared" si="9"/>
      </c>
      <c r="S42" s="71">
        <f>IF(P42=0,"",$S$5+O42)</f>
      </c>
      <c r="T42" s="71">
        <f>IF(S42="","",S42+100000000)</f>
      </c>
      <c r="U42" s="71">
        <f aca="true" t="shared" si="14" ref="U42:U73">VLOOKUP(N42,$A:$J,5,FALSE)&amp;R42</f>
      </c>
      <c r="V42" s="71">
        <f aca="true" t="shared" si="15" ref="V42:V73">IF(U42="","",VLOOKUP(N42,$A:$J,6,FALSE))</f>
      </c>
      <c r="W42" s="71">
        <f>IF(S42="","",1)</f>
      </c>
      <c r="X42" s="71">
        <f>IF(S42="","",$T$5)</f>
      </c>
    </row>
    <row r="43" spans="13:24" ht="13.5">
      <c r="M43" s="149"/>
      <c r="N43" s="5">
        <v>11</v>
      </c>
      <c r="O43" s="73">
        <f aca="true" t="shared" si="16" ref="O43:O73">VLOOKUP(N43,$A:$J,3,FALSE)</f>
        <v>2</v>
      </c>
      <c r="P43" s="74">
        <f aca="true" t="shared" si="17" ref="P43:P73">VLOOKUP(N43,$A:$J,4,FALSE)</f>
        <v>0</v>
      </c>
      <c r="Q43" s="73">
        <f aca="true" t="shared" si="18" ref="Q43:Q57">VLOOKUP(N43,$A:$J,8,FALSE)</f>
        <v>0</v>
      </c>
      <c r="R43" s="74">
        <f t="shared" si="9"/>
      </c>
      <c r="S43" s="71">
        <f aca="true" t="shared" si="19" ref="S43:S57">IF(P43=0,"",$S$5+O43)</f>
      </c>
      <c r="T43" s="71">
        <f aca="true" t="shared" si="20" ref="T43:T57">IF(S43="","",S43+100000000)</f>
      </c>
      <c r="U43" s="71">
        <f t="shared" si="14"/>
      </c>
      <c r="V43" s="71">
        <f t="shared" si="15"/>
      </c>
      <c r="W43" s="71">
        <f aca="true" t="shared" si="21" ref="W43:W57">IF(S43="","",1)</f>
      </c>
      <c r="X43" s="71">
        <f aca="true" t="shared" si="22" ref="X43:X57">IF(S43="","",$T$5)</f>
      </c>
    </row>
    <row r="44" spans="13:24" ht="13.5">
      <c r="M44" s="149"/>
      <c r="N44" s="5">
        <v>12</v>
      </c>
      <c r="O44" s="73">
        <f t="shared" si="16"/>
        <v>3</v>
      </c>
      <c r="P44" s="74">
        <f t="shared" si="17"/>
        <v>0</v>
      </c>
      <c r="Q44" s="73">
        <f t="shared" si="18"/>
        <v>0</v>
      </c>
      <c r="R44" s="74">
        <f t="shared" si="9"/>
      </c>
      <c r="S44" s="71">
        <f t="shared" si="19"/>
      </c>
      <c r="T44" s="71">
        <f t="shared" si="20"/>
      </c>
      <c r="U44" s="71">
        <f t="shared" si="14"/>
      </c>
      <c r="V44" s="71">
        <f t="shared" si="15"/>
      </c>
      <c r="W44" s="71">
        <f t="shared" si="21"/>
      </c>
      <c r="X44" s="71">
        <f t="shared" si="22"/>
      </c>
    </row>
    <row r="45" spans="13:24" ht="13.5">
      <c r="M45" s="149"/>
      <c r="N45" s="5">
        <v>13</v>
      </c>
      <c r="O45" s="73">
        <f t="shared" si="16"/>
        <v>4</v>
      </c>
      <c r="P45" s="74">
        <f t="shared" si="17"/>
        <v>0</v>
      </c>
      <c r="Q45" s="73">
        <f t="shared" si="18"/>
        <v>0</v>
      </c>
      <c r="R45" s="74">
        <f t="shared" si="9"/>
      </c>
      <c r="S45" s="71">
        <f t="shared" si="19"/>
      </c>
      <c r="T45" s="71">
        <f t="shared" si="20"/>
      </c>
      <c r="U45" s="71">
        <f t="shared" si="14"/>
      </c>
      <c r="V45" s="71">
        <f t="shared" si="15"/>
      </c>
      <c r="W45" s="71">
        <f t="shared" si="21"/>
      </c>
      <c r="X45" s="71">
        <f t="shared" si="22"/>
      </c>
    </row>
    <row r="46" spans="13:24" ht="13.5">
      <c r="M46" s="149"/>
      <c r="N46" s="5">
        <v>14</v>
      </c>
      <c r="O46" s="73">
        <f t="shared" si="16"/>
        <v>5</v>
      </c>
      <c r="P46" s="74">
        <f t="shared" si="17"/>
        <v>0</v>
      </c>
      <c r="Q46" s="73">
        <f t="shared" si="18"/>
        <v>0</v>
      </c>
      <c r="R46" s="74">
        <f t="shared" si="9"/>
      </c>
      <c r="S46" s="71">
        <f t="shared" si="19"/>
      </c>
      <c r="T46" s="71">
        <f t="shared" si="20"/>
      </c>
      <c r="U46" s="71">
        <f t="shared" si="14"/>
      </c>
      <c r="V46" s="71">
        <f t="shared" si="15"/>
      </c>
      <c r="W46" s="71">
        <f t="shared" si="21"/>
      </c>
      <c r="X46" s="71">
        <f t="shared" si="22"/>
      </c>
    </row>
    <row r="47" spans="13:24" ht="13.5">
      <c r="M47" s="149"/>
      <c r="N47" s="5">
        <v>15</v>
      </c>
      <c r="O47" s="73">
        <f t="shared" si="16"/>
        <v>6</v>
      </c>
      <c r="P47" s="74">
        <f t="shared" si="17"/>
        <v>0</v>
      </c>
      <c r="Q47" s="73">
        <f t="shared" si="18"/>
        <v>0</v>
      </c>
      <c r="R47" s="74">
        <f t="shared" si="9"/>
      </c>
      <c r="S47" s="71">
        <f t="shared" si="19"/>
      </c>
      <c r="T47" s="71">
        <f t="shared" si="20"/>
      </c>
      <c r="U47" s="71">
        <f t="shared" si="14"/>
      </c>
      <c r="V47" s="71">
        <f t="shared" si="15"/>
      </c>
      <c r="W47" s="71">
        <f t="shared" si="21"/>
      </c>
      <c r="X47" s="71">
        <f t="shared" si="22"/>
      </c>
    </row>
    <row r="48" spans="13:24" ht="13.5">
      <c r="M48" s="149"/>
      <c r="N48" s="5">
        <v>16</v>
      </c>
      <c r="O48" s="73">
        <f t="shared" si="16"/>
        <v>7</v>
      </c>
      <c r="P48" s="74">
        <f t="shared" si="17"/>
        <v>0</v>
      </c>
      <c r="Q48" s="73">
        <f t="shared" si="18"/>
        <v>0</v>
      </c>
      <c r="R48" s="74">
        <f t="shared" si="9"/>
      </c>
      <c r="S48" s="71">
        <f t="shared" si="19"/>
      </c>
      <c r="T48" s="71">
        <f t="shared" si="20"/>
      </c>
      <c r="U48" s="71">
        <f t="shared" si="14"/>
      </c>
      <c r="V48" s="71">
        <f t="shared" si="15"/>
      </c>
      <c r="W48" s="71">
        <f t="shared" si="21"/>
      </c>
      <c r="X48" s="71">
        <f t="shared" si="22"/>
      </c>
    </row>
    <row r="49" spans="13:24" ht="13.5">
      <c r="M49" s="149"/>
      <c r="N49" s="5">
        <v>17</v>
      </c>
      <c r="O49" s="73">
        <f t="shared" si="16"/>
        <v>8</v>
      </c>
      <c r="P49" s="74">
        <f t="shared" si="17"/>
        <v>0</v>
      </c>
      <c r="Q49" s="73">
        <f t="shared" si="18"/>
        <v>0</v>
      </c>
      <c r="R49" s="74">
        <f t="shared" si="9"/>
      </c>
      <c r="S49" s="71">
        <f t="shared" si="19"/>
      </c>
      <c r="T49" s="71">
        <f t="shared" si="20"/>
      </c>
      <c r="U49" s="71">
        <f t="shared" si="14"/>
      </c>
      <c r="V49" s="71">
        <f t="shared" si="15"/>
      </c>
      <c r="W49" s="71">
        <f t="shared" si="21"/>
      </c>
      <c r="X49" s="71">
        <f t="shared" si="22"/>
      </c>
    </row>
    <row r="50" spans="13:24" ht="13.5">
      <c r="M50" s="149"/>
      <c r="N50" s="5">
        <v>18</v>
      </c>
      <c r="O50" s="73">
        <f t="shared" si="16"/>
        <v>9</v>
      </c>
      <c r="P50" s="74">
        <f t="shared" si="17"/>
        <v>0</v>
      </c>
      <c r="Q50" s="73">
        <f t="shared" si="18"/>
        <v>0</v>
      </c>
      <c r="R50" s="74">
        <f t="shared" si="9"/>
      </c>
      <c r="S50" s="71">
        <f t="shared" si="19"/>
      </c>
      <c r="T50" s="71">
        <f t="shared" si="20"/>
      </c>
      <c r="U50" s="71">
        <f t="shared" si="14"/>
      </c>
      <c r="V50" s="71">
        <f t="shared" si="15"/>
      </c>
      <c r="W50" s="71">
        <f t="shared" si="21"/>
      </c>
      <c r="X50" s="71">
        <f t="shared" si="22"/>
      </c>
    </row>
    <row r="51" spans="13:24" ht="13.5">
      <c r="M51" s="149"/>
      <c r="N51" s="5">
        <v>19</v>
      </c>
      <c r="O51" s="73">
        <f t="shared" si="16"/>
        <v>10</v>
      </c>
      <c r="P51" s="74">
        <f t="shared" si="17"/>
        <v>0</v>
      </c>
      <c r="Q51" s="73">
        <f t="shared" si="18"/>
        <v>0</v>
      </c>
      <c r="R51" s="74">
        <f t="shared" si="9"/>
      </c>
      <c r="S51" s="71">
        <f t="shared" si="19"/>
      </c>
      <c r="T51" s="71">
        <f t="shared" si="20"/>
      </c>
      <c r="U51" s="71">
        <f t="shared" si="14"/>
      </c>
      <c r="V51" s="71">
        <f t="shared" si="15"/>
      </c>
      <c r="W51" s="71">
        <f t="shared" si="21"/>
      </c>
      <c r="X51" s="71">
        <f t="shared" si="22"/>
      </c>
    </row>
    <row r="52" spans="13:24" ht="13.5">
      <c r="M52" s="149"/>
      <c r="N52" s="5">
        <v>20</v>
      </c>
      <c r="O52" s="73">
        <f t="shared" si="16"/>
        <v>11</v>
      </c>
      <c r="P52" s="74">
        <f t="shared" si="17"/>
        <v>0</v>
      </c>
      <c r="Q52" s="73">
        <f t="shared" si="18"/>
        <v>0</v>
      </c>
      <c r="R52" s="74">
        <f t="shared" si="9"/>
      </c>
      <c r="S52" s="71">
        <f t="shared" si="19"/>
      </c>
      <c r="T52" s="71">
        <f t="shared" si="20"/>
      </c>
      <c r="U52" s="71">
        <f t="shared" si="14"/>
      </c>
      <c r="V52" s="71">
        <f t="shared" si="15"/>
      </c>
      <c r="W52" s="71">
        <f t="shared" si="21"/>
      </c>
      <c r="X52" s="71">
        <f t="shared" si="22"/>
      </c>
    </row>
    <row r="53" spans="13:24" ht="13.5">
      <c r="M53" s="149"/>
      <c r="N53" s="5">
        <v>21</v>
      </c>
      <c r="O53" s="73">
        <f t="shared" si="16"/>
        <v>12</v>
      </c>
      <c r="P53" s="74">
        <f t="shared" si="17"/>
        <v>0</v>
      </c>
      <c r="Q53" s="73">
        <f t="shared" si="18"/>
        <v>0</v>
      </c>
      <c r="R53" s="74">
        <f t="shared" si="9"/>
      </c>
      <c r="S53" s="71">
        <f t="shared" si="19"/>
      </c>
      <c r="T53" s="71">
        <f t="shared" si="20"/>
      </c>
      <c r="U53" s="71">
        <f t="shared" si="14"/>
      </c>
      <c r="V53" s="71">
        <f t="shared" si="15"/>
      </c>
      <c r="W53" s="71">
        <f t="shared" si="21"/>
      </c>
      <c r="X53" s="71">
        <f t="shared" si="22"/>
      </c>
    </row>
    <row r="54" spans="13:24" ht="13.5">
      <c r="M54" s="149"/>
      <c r="N54" s="5">
        <v>22</v>
      </c>
      <c r="O54" s="73">
        <f t="shared" si="16"/>
        <v>13</v>
      </c>
      <c r="P54" s="74">
        <f t="shared" si="17"/>
        <v>0</v>
      </c>
      <c r="Q54" s="73">
        <f t="shared" si="18"/>
        <v>0</v>
      </c>
      <c r="R54" s="74">
        <f t="shared" si="9"/>
      </c>
      <c r="S54" s="71">
        <f t="shared" si="19"/>
      </c>
      <c r="T54" s="71">
        <f t="shared" si="20"/>
      </c>
      <c r="U54" s="71">
        <f t="shared" si="14"/>
      </c>
      <c r="V54" s="71">
        <f t="shared" si="15"/>
      </c>
      <c r="W54" s="71">
        <f t="shared" si="21"/>
      </c>
      <c r="X54" s="71">
        <f t="shared" si="22"/>
      </c>
    </row>
    <row r="55" spans="13:24" ht="13.5">
      <c r="M55" s="149"/>
      <c r="N55" s="5">
        <v>23</v>
      </c>
      <c r="O55" s="73">
        <f t="shared" si="16"/>
        <v>14</v>
      </c>
      <c r="P55" s="74">
        <f t="shared" si="17"/>
        <v>0</v>
      </c>
      <c r="Q55" s="73">
        <f t="shared" si="18"/>
        <v>0</v>
      </c>
      <c r="R55" s="74">
        <f>IF(P55=0,"","("&amp;P55&amp;")")</f>
      </c>
      <c r="S55" s="71">
        <f t="shared" si="19"/>
      </c>
      <c r="T55" s="71">
        <f t="shared" si="20"/>
      </c>
      <c r="U55" s="71">
        <f t="shared" si="14"/>
      </c>
      <c r="V55" s="71">
        <f t="shared" si="15"/>
      </c>
      <c r="W55" s="71">
        <f t="shared" si="21"/>
      </c>
      <c r="X55" s="71">
        <f t="shared" si="22"/>
      </c>
    </row>
    <row r="56" spans="13:24" ht="13.5">
      <c r="M56" s="149"/>
      <c r="N56" s="5">
        <v>24</v>
      </c>
      <c r="O56" s="73">
        <f t="shared" si="16"/>
        <v>15</v>
      </c>
      <c r="P56" s="74">
        <f t="shared" si="17"/>
        <v>0</v>
      </c>
      <c r="Q56" s="73">
        <f t="shared" si="18"/>
        <v>0</v>
      </c>
      <c r="R56" s="74">
        <f aca="true" t="shared" si="23" ref="R56:R73">IF(P56=0,"","("&amp;P56&amp;")")</f>
      </c>
      <c r="S56" s="71">
        <f t="shared" si="19"/>
      </c>
      <c r="T56" s="71">
        <f t="shared" si="20"/>
      </c>
      <c r="U56" s="71">
        <f t="shared" si="14"/>
      </c>
      <c r="V56" s="71">
        <f t="shared" si="15"/>
      </c>
      <c r="W56" s="71">
        <f t="shared" si="21"/>
      </c>
      <c r="X56" s="71">
        <f t="shared" si="22"/>
      </c>
    </row>
    <row r="57" spans="13:24" ht="13.5">
      <c r="M57" s="149"/>
      <c r="N57" s="5">
        <v>25</v>
      </c>
      <c r="O57" s="73">
        <f t="shared" si="16"/>
        <v>16</v>
      </c>
      <c r="P57" s="74">
        <f t="shared" si="17"/>
        <v>0</v>
      </c>
      <c r="Q57" s="73">
        <f t="shared" si="18"/>
        <v>0</v>
      </c>
      <c r="R57" s="74">
        <f t="shared" si="23"/>
      </c>
      <c r="S57" s="71">
        <f t="shared" si="19"/>
      </c>
      <c r="T57" s="71">
        <f t="shared" si="20"/>
      </c>
      <c r="U57" s="71">
        <f t="shared" si="14"/>
      </c>
      <c r="V57" s="71">
        <f t="shared" si="15"/>
      </c>
      <c r="W57" s="71">
        <f t="shared" si="21"/>
      </c>
      <c r="X57" s="71">
        <f t="shared" si="22"/>
      </c>
    </row>
    <row r="58" spans="13:24" ht="13.5">
      <c r="M58" s="149"/>
      <c r="N58" s="5">
        <v>26</v>
      </c>
      <c r="O58" s="73">
        <f t="shared" si="16"/>
        <v>1</v>
      </c>
      <c r="P58" s="74">
        <f t="shared" si="17"/>
        <v>0</v>
      </c>
      <c r="Q58" s="73">
        <f>VLOOKUP(N58,$A:$J,8,FALSE)</f>
        <v>0</v>
      </c>
      <c r="R58" s="74">
        <f t="shared" si="23"/>
      </c>
      <c r="S58" s="72">
        <f>IF(P58=0,"",$S$6+O58)</f>
      </c>
      <c r="T58" s="72">
        <f>IF(S58="","",S58+200000000)</f>
      </c>
      <c r="U58" s="72">
        <f t="shared" si="14"/>
      </c>
      <c r="V58" s="72">
        <f t="shared" si="15"/>
      </c>
      <c r="W58" s="72">
        <f>IF(S58="","",2)</f>
      </c>
      <c r="X58" s="72">
        <f>IF(S58="","",$T$6)</f>
      </c>
    </row>
    <row r="59" spans="13:24" ht="13.5">
      <c r="M59" s="149"/>
      <c r="N59" s="5">
        <v>27</v>
      </c>
      <c r="O59" s="73">
        <f t="shared" si="16"/>
        <v>2</v>
      </c>
      <c r="P59" s="74">
        <f t="shared" si="17"/>
        <v>0</v>
      </c>
      <c r="Q59" s="73">
        <f aca="true" t="shared" si="24" ref="Q59:Q73">VLOOKUP(N59,$A:$J,8,FALSE)</f>
        <v>0</v>
      </c>
      <c r="R59" s="74">
        <f t="shared" si="23"/>
      </c>
      <c r="S59" s="72">
        <f aca="true" t="shared" si="25" ref="S59:S73">IF(P59=0,"",$S$6+O59)</f>
      </c>
      <c r="T59" s="72">
        <f aca="true" t="shared" si="26" ref="T59:T73">IF(S59="","",S59+200000000)</f>
      </c>
      <c r="U59" s="72">
        <f t="shared" si="14"/>
      </c>
      <c r="V59" s="72">
        <f t="shared" si="15"/>
      </c>
      <c r="W59" s="72">
        <f aca="true" t="shared" si="27" ref="W59:W73">IF(S59="","",2)</f>
      </c>
      <c r="X59" s="72">
        <f aca="true" t="shared" si="28" ref="X59:X73">IF(S59="","",$T$6)</f>
      </c>
    </row>
    <row r="60" spans="13:24" ht="13.5">
      <c r="M60" s="149"/>
      <c r="N60" s="5">
        <v>28</v>
      </c>
      <c r="O60" s="73">
        <f t="shared" si="16"/>
        <v>3</v>
      </c>
      <c r="P60" s="74">
        <f t="shared" si="17"/>
        <v>0</v>
      </c>
      <c r="Q60" s="73">
        <f t="shared" si="24"/>
        <v>0</v>
      </c>
      <c r="R60" s="74">
        <f t="shared" si="23"/>
      </c>
      <c r="S60" s="72">
        <f t="shared" si="25"/>
      </c>
      <c r="T60" s="72">
        <f t="shared" si="26"/>
      </c>
      <c r="U60" s="72">
        <f t="shared" si="14"/>
      </c>
      <c r="V60" s="72">
        <f t="shared" si="15"/>
      </c>
      <c r="W60" s="72">
        <f t="shared" si="27"/>
      </c>
      <c r="X60" s="72">
        <f t="shared" si="28"/>
      </c>
    </row>
    <row r="61" spans="13:24" ht="13.5">
      <c r="M61" s="149"/>
      <c r="N61" s="5">
        <v>29</v>
      </c>
      <c r="O61" s="73">
        <f t="shared" si="16"/>
        <v>4</v>
      </c>
      <c r="P61" s="74">
        <f t="shared" si="17"/>
        <v>0</v>
      </c>
      <c r="Q61" s="73">
        <f t="shared" si="24"/>
        <v>0</v>
      </c>
      <c r="R61" s="74">
        <f t="shared" si="23"/>
      </c>
      <c r="S61" s="72">
        <f t="shared" si="25"/>
      </c>
      <c r="T61" s="72">
        <f t="shared" si="26"/>
      </c>
      <c r="U61" s="72">
        <f t="shared" si="14"/>
      </c>
      <c r="V61" s="72">
        <f t="shared" si="15"/>
      </c>
      <c r="W61" s="72">
        <f t="shared" si="27"/>
      </c>
      <c r="X61" s="72">
        <f t="shared" si="28"/>
      </c>
    </row>
    <row r="62" spans="13:24" ht="13.5">
      <c r="M62" s="149"/>
      <c r="N62" s="5">
        <v>30</v>
      </c>
      <c r="O62" s="73">
        <f t="shared" si="16"/>
        <v>5</v>
      </c>
      <c r="P62" s="74">
        <f t="shared" si="17"/>
        <v>0</v>
      </c>
      <c r="Q62" s="73">
        <f t="shared" si="24"/>
        <v>0</v>
      </c>
      <c r="R62" s="74">
        <f t="shared" si="23"/>
      </c>
      <c r="S62" s="72">
        <f t="shared" si="25"/>
      </c>
      <c r="T62" s="72">
        <f t="shared" si="26"/>
      </c>
      <c r="U62" s="72">
        <f t="shared" si="14"/>
      </c>
      <c r="V62" s="72">
        <f t="shared" si="15"/>
      </c>
      <c r="W62" s="72">
        <f t="shared" si="27"/>
      </c>
      <c r="X62" s="72">
        <f t="shared" si="28"/>
      </c>
    </row>
    <row r="63" spans="13:24" ht="13.5">
      <c r="M63" s="149"/>
      <c r="N63" s="5">
        <v>31</v>
      </c>
      <c r="O63" s="73">
        <f t="shared" si="16"/>
        <v>6</v>
      </c>
      <c r="P63" s="74">
        <f t="shared" si="17"/>
        <v>0</v>
      </c>
      <c r="Q63" s="73">
        <f t="shared" si="24"/>
        <v>0</v>
      </c>
      <c r="R63" s="74">
        <f t="shared" si="23"/>
      </c>
      <c r="S63" s="72">
        <f t="shared" si="25"/>
      </c>
      <c r="T63" s="72">
        <f t="shared" si="26"/>
      </c>
      <c r="U63" s="72">
        <f t="shared" si="14"/>
      </c>
      <c r="V63" s="72">
        <f t="shared" si="15"/>
      </c>
      <c r="W63" s="72">
        <f t="shared" si="27"/>
      </c>
      <c r="X63" s="72">
        <f t="shared" si="28"/>
      </c>
    </row>
    <row r="64" spans="13:24" ht="13.5">
      <c r="M64" s="149"/>
      <c r="N64" s="5">
        <v>32</v>
      </c>
      <c r="O64" s="73">
        <f t="shared" si="16"/>
        <v>7</v>
      </c>
      <c r="P64" s="74">
        <f t="shared" si="17"/>
        <v>0</v>
      </c>
      <c r="Q64" s="73">
        <f t="shared" si="24"/>
        <v>0</v>
      </c>
      <c r="R64" s="74">
        <f t="shared" si="23"/>
      </c>
      <c r="S64" s="72">
        <f t="shared" si="25"/>
      </c>
      <c r="T64" s="72">
        <f t="shared" si="26"/>
      </c>
      <c r="U64" s="72">
        <f t="shared" si="14"/>
      </c>
      <c r="V64" s="72">
        <f t="shared" si="15"/>
      </c>
      <c r="W64" s="72">
        <f t="shared" si="27"/>
      </c>
      <c r="X64" s="72">
        <f t="shared" si="28"/>
      </c>
    </row>
    <row r="65" spans="13:24" ht="13.5">
      <c r="M65" s="149"/>
      <c r="N65" s="5">
        <v>33</v>
      </c>
      <c r="O65" s="73">
        <f t="shared" si="16"/>
        <v>8</v>
      </c>
      <c r="P65" s="74">
        <f t="shared" si="17"/>
        <v>0</v>
      </c>
      <c r="Q65" s="73">
        <f t="shared" si="24"/>
        <v>0</v>
      </c>
      <c r="R65" s="74">
        <f t="shared" si="23"/>
      </c>
      <c r="S65" s="72">
        <f t="shared" si="25"/>
      </c>
      <c r="T65" s="72">
        <f t="shared" si="26"/>
      </c>
      <c r="U65" s="72">
        <f t="shared" si="14"/>
      </c>
      <c r="V65" s="72">
        <f t="shared" si="15"/>
      </c>
      <c r="W65" s="72">
        <f t="shared" si="27"/>
      </c>
      <c r="X65" s="72">
        <f t="shared" si="28"/>
      </c>
    </row>
    <row r="66" spans="13:24" ht="13.5">
      <c r="M66" s="149"/>
      <c r="N66" s="5">
        <v>34</v>
      </c>
      <c r="O66" s="73">
        <f t="shared" si="16"/>
        <v>9</v>
      </c>
      <c r="P66" s="74">
        <f t="shared" si="17"/>
        <v>0</v>
      </c>
      <c r="Q66" s="73">
        <f t="shared" si="24"/>
        <v>0</v>
      </c>
      <c r="R66" s="74">
        <f t="shared" si="23"/>
      </c>
      <c r="S66" s="72">
        <f t="shared" si="25"/>
      </c>
      <c r="T66" s="72">
        <f t="shared" si="26"/>
      </c>
      <c r="U66" s="72">
        <f t="shared" si="14"/>
      </c>
      <c r="V66" s="72">
        <f t="shared" si="15"/>
      </c>
      <c r="W66" s="72">
        <f t="shared" si="27"/>
      </c>
      <c r="X66" s="72">
        <f t="shared" si="28"/>
      </c>
    </row>
    <row r="67" spans="13:24" ht="13.5">
      <c r="M67" s="149"/>
      <c r="N67" s="5">
        <v>35</v>
      </c>
      <c r="O67" s="73">
        <f t="shared" si="16"/>
        <v>10</v>
      </c>
      <c r="P67" s="74">
        <f t="shared" si="17"/>
        <v>0</v>
      </c>
      <c r="Q67" s="73">
        <f t="shared" si="24"/>
        <v>0</v>
      </c>
      <c r="R67" s="74">
        <f t="shared" si="23"/>
      </c>
      <c r="S67" s="72">
        <f t="shared" si="25"/>
      </c>
      <c r="T67" s="72">
        <f t="shared" si="26"/>
      </c>
      <c r="U67" s="72">
        <f t="shared" si="14"/>
      </c>
      <c r="V67" s="72">
        <f t="shared" si="15"/>
      </c>
      <c r="W67" s="72">
        <f t="shared" si="27"/>
      </c>
      <c r="X67" s="72">
        <f t="shared" si="28"/>
      </c>
    </row>
    <row r="68" spans="13:24" ht="13.5">
      <c r="M68" s="149"/>
      <c r="N68" s="5">
        <v>36</v>
      </c>
      <c r="O68" s="73">
        <f t="shared" si="16"/>
        <v>11</v>
      </c>
      <c r="P68" s="74">
        <f t="shared" si="17"/>
        <v>0</v>
      </c>
      <c r="Q68" s="73">
        <f t="shared" si="24"/>
        <v>0</v>
      </c>
      <c r="R68" s="74">
        <f t="shared" si="23"/>
      </c>
      <c r="S68" s="72">
        <f t="shared" si="25"/>
      </c>
      <c r="T68" s="72">
        <f t="shared" si="26"/>
      </c>
      <c r="U68" s="72">
        <f t="shared" si="14"/>
      </c>
      <c r="V68" s="72">
        <f t="shared" si="15"/>
      </c>
      <c r="W68" s="72">
        <f t="shared" si="27"/>
      </c>
      <c r="X68" s="72">
        <f t="shared" si="28"/>
      </c>
    </row>
    <row r="69" spans="13:24" ht="13.5">
      <c r="M69" s="149"/>
      <c r="N69" s="5">
        <v>37</v>
      </c>
      <c r="O69" s="73">
        <f t="shared" si="16"/>
        <v>12</v>
      </c>
      <c r="P69" s="74">
        <f t="shared" si="17"/>
        <v>0</v>
      </c>
      <c r="Q69" s="73">
        <f t="shared" si="24"/>
        <v>0</v>
      </c>
      <c r="R69" s="74">
        <f t="shared" si="23"/>
      </c>
      <c r="S69" s="72">
        <f t="shared" si="25"/>
      </c>
      <c r="T69" s="72">
        <f t="shared" si="26"/>
      </c>
      <c r="U69" s="72">
        <f t="shared" si="14"/>
      </c>
      <c r="V69" s="72">
        <f t="shared" si="15"/>
      </c>
      <c r="W69" s="72">
        <f t="shared" si="27"/>
      </c>
      <c r="X69" s="72">
        <f t="shared" si="28"/>
      </c>
    </row>
    <row r="70" spans="13:24" ht="13.5">
      <c r="M70" s="149"/>
      <c r="N70" s="5">
        <v>38</v>
      </c>
      <c r="O70" s="73">
        <f t="shared" si="16"/>
        <v>13</v>
      </c>
      <c r="P70" s="74">
        <f t="shared" si="17"/>
        <v>0</v>
      </c>
      <c r="Q70" s="73">
        <f t="shared" si="24"/>
        <v>0</v>
      </c>
      <c r="R70" s="74">
        <f t="shared" si="23"/>
      </c>
      <c r="S70" s="72">
        <f t="shared" si="25"/>
      </c>
      <c r="T70" s="72">
        <f t="shared" si="26"/>
      </c>
      <c r="U70" s="72">
        <f t="shared" si="14"/>
      </c>
      <c r="V70" s="72">
        <f t="shared" si="15"/>
      </c>
      <c r="W70" s="72">
        <f t="shared" si="27"/>
      </c>
      <c r="X70" s="72">
        <f t="shared" si="28"/>
      </c>
    </row>
    <row r="71" spans="13:24" ht="13.5">
      <c r="M71" s="149"/>
      <c r="N71" s="5">
        <v>39</v>
      </c>
      <c r="O71" s="73">
        <f t="shared" si="16"/>
        <v>14</v>
      </c>
      <c r="P71" s="74">
        <f t="shared" si="17"/>
        <v>0</v>
      </c>
      <c r="Q71" s="73">
        <f t="shared" si="24"/>
        <v>0</v>
      </c>
      <c r="R71" s="74">
        <f t="shared" si="23"/>
      </c>
      <c r="S71" s="72">
        <f t="shared" si="25"/>
      </c>
      <c r="T71" s="72">
        <f t="shared" si="26"/>
      </c>
      <c r="U71" s="72">
        <f t="shared" si="14"/>
      </c>
      <c r="V71" s="72">
        <f t="shared" si="15"/>
      </c>
      <c r="W71" s="72">
        <f t="shared" si="27"/>
      </c>
      <c r="X71" s="72">
        <f t="shared" si="28"/>
      </c>
    </row>
    <row r="72" spans="13:24" ht="13.5">
      <c r="M72" s="149"/>
      <c r="N72" s="5">
        <v>40</v>
      </c>
      <c r="O72" s="73">
        <f t="shared" si="16"/>
        <v>15</v>
      </c>
      <c r="P72" s="74">
        <f t="shared" si="17"/>
        <v>0</v>
      </c>
      <c r="Q72" s="73">
        <f t="shared" si="24"/>
        <v>0</v>
      </c>
      <c r="R72" s="74">
        <f t="shared" si="23"/>
      </c>
      <c r="S72" s="72">
        <f t="shared" si="25"/>
      </c>
      <c r="T72" s="72">
        <f t="shared" si="26"/>
      </c>
      <c r="U72" s="72">
        <f t="shared" si="14"/>
      </c>
      <c r="V72" s="72">
        <f t="shared" si="15"/>
      </c>
      <c r="W72" s="72">
        <f t="shared" si="27"/>
      </c>
      <c r="X72" s="72">
        <f t="shared" si="28"/>
      </c>
    </row>
    <row r="73" spans="13:24" ht="13.5">
      <c r="M73" s="150"/>
      <c r="N73" s="5">
        <v>41</v>
      </c>
      <c r="O73" s="73">
        <f t="shared" si="16"/>
        <v>16</v>
      </c>
      <c r="P73" s="74">
        <f t="shared" si="17"/>
        <v>0</v>
      </c>
      <c r="Q73" s="73">
        <f t="shared" si="24"/>
        <v>0</v>
      </c>
      <c r="R73" s="74">
        <f t="shared" si="23"/>
      </c>
      <c r="S73" s="72">
        <f t="shared" si="25"/>
      </c>
      <c r="T73" s="72">
        <f t="shared" si="26"/>
      </c>
      <c r="U73" s="72">
        <f t="shared" si="14"/>
      </c>
      <c r="V73" s="72">
        <f t="shared" si="15"/>
      </c>
      <c r="W73" s="72">
        <f t="shared" si="27"/>
      </c>
      <c r="X73" s="72">
        <f t="shared" si="28"/>
      </c>
    </row>
  </sheetData>
  <sheetProtection/>
  <mergeCells count="39">
    <mergeCell ref="M42:M73"/>
    <mergeCell ref="F13:G13"/>
    <mergeCell ref="F14:G14"/>
    <mergeCell ref="F27:G27"/>
    <mergeCell ref="F28:G28"/>
    <mergeCell ref="F29:G29"/>
    <mergeCell ref="F26:G26"/>
    <mergeCell ref="F24:G24"/>
    <mergeCell ref="F38:G38"/>
    <mergeCell ref="F39:G39"/>
    <mergeCell ref="B10:B25"/>
    <mergeCell ref="F20:G20"/>
    <mergeCell ref="F21:G21"/>
    <mergeCell ref="F22:G22"/>
    <mergeCell ref="F23:G23"/>
    <mergeCell ref="M10:M41"/>
    <mergeCell ref="F37:G37"/>
    <mergeCell ref="F18:G18"/>
    <mergeCell ref="F19:G19"/>
    <mergeCell ref="F30:G30"/>
    <mergeCell ref="F10:G10"/>
    <mergeCell ref="F11:G11"/>
    <mergeCell ref="F12:G12"/>
    <mergeCell ref="F25:G25"/>
    <mergeCell ref="F31:G31"/>
    <mergeCell ref="F9:G9"/>
    <mergeCell ref="F15:G15"/>
    <mergeCell ref="F16:G16"/>
    <mergeCell ref="F17:G17"/>
    <mergeCell ref="F40:G40"/>
    <mergeCell ref="F41:G41"/>
    <mergeCell ref="B7:C7"/>
    <mergeCell ref="F32:G32"/>
    <mergeCell ref="F33:G33"/>
    <mergeCell ref="F34:G34"/>
    <mergeCell ref="F35:G35"/>
    <mergeCell ref="F36:G36"/>
    <mergeCell ref="B26:B41"/>
    <mergeCell ref="F8:G8"/>
  </mergeCells>
  <conditionalFormatting sqref="D10:D18">
    <cfRule type="cellIs" priority="25" dxfId="1" operator="equal" stopIfTrue="1">
      <formula>5</formula>
    </cfRule>
    <cfRule type="cellIs" priority="26" dxfId="0" operator="equal" stopIfTrue="1">
      <formula>6</formula>
    </cfRule>
  </conditionalFormatting>
  <conditionalFormatting sqref="D9">
    <cfRule type="cellIs" priority="21" dxfId="1" operator="equal" stopIfTrue="1">
      <formula>5</formula>
    </cfRule>
    <cfRule type="cellIs" priority="22" dxfId="0" operator="equal" stopIfTrue="1">
      <formula>6</formula>
    </cfRule>
  </conditionalFormatting>
  <conditionalFormatting sqref="D19:D22">
    <cfRule type="cellIs" priority="19" dxfId="1" operator="equal" stopIfTrue="1">
      <formula>5</formula>
    </cfRule>
    <cfRule type="cellIs" priority="20" dxfId="0" operator="equal" stopIfTrue="1">
      <formula>6</formula>
    </cfRule>
  </conditionalFormatting>
  <conditionalFormatting sqref="D41">
    <cfRule type="cellIs" priority="7" dxfId="1" operator="equal" stopIfTrue="1">
      <formula>5</formula>
    </cfRule>
    <cfRule type="cellIs" priority="8" dxfId="0" operator="equal" stopIfTrue="1">
      <formula>6</formula>
    </cfRule>
  </conditionalFormatting>
  <conditionalFormatting sqref="D23:D24">
    <cfRule type="cellIs" priority="17" dxfId="1" operator="equal" stopIfTrue="1">
      <formula>5</formula>
    </cfRule>
    <cfRule type="cellIs" priority="18" dxfId="0" operator="equal" stopIfTrue="1">
      <formula>6</formula>
    </cfRule>
  </conditionalFormatting>
  <conditionalFormatting sqref="D25">
    <cfRule type="cellIs" priority="15" dxfId="1" operator="equal" stopIfTrue="1">
      <formula>5</formula>
    </cfRule>
    <cfRule type="cellIs" priority="16" dxfId="0" operator="equal" stopIfTrue="1">
      <formula>6</formula>
    </cfRule>
  </conditionalFormatting>
  <conditionalFormatting sqref="D26">
    <cfRule type="cellIs" priority="13" dxfId="1" operator="equal" stopIfTrue="1">
      <formula>5</formula>
    </cfRule>
    <cfRule type="cellIs" priority="14" dxfId="0" operator="equal" stopIfTrue="1">
      <formula>6</formula>
    </cfRule>
  </conditionalFormatting>
  <conditionalFormatting sqref="D39:D40">
    <cfRule type="cellIs" priority="9" dxfId="1" operator="equal" stopIfTrue="1">
      <formula>5</formula>
    </cfRule>
    <cfRule type="cellIs" priority="10" dxfId="0" operator="equal" stopIfTrue="1">
      <formula>6</formula>
    </cfRule>
  </conditionalFormatting>
  <conditionalFormatting sqref="D27:D38">
    <cfRule type="cellIs" priority="3" dxfId="1" operator="equal" stopIfTrue="1">
      <formula>5</formula>
    </cfRule>
    <cfRule type="cellIs" priority="4" dxfId="0" operator="equal" stopIfTrue="1">
      <formula>6</formula>
    </cfRule>
  </conditionalFormatting>
  <dataValidations count="3">
    <dataValidation type="list" allowBlank="1" showInputMessage="1" showErrorMessage="1" sqref="D10:D41">
      <formula1>$M$8:$M$10</formula1>
    </dataValidation>
    <dataValidation allowBlank="1" showInputMessage="1" showErrorMessage="1" imeMode="halfAlpha" sqref="H10:H41"/>
    <dataValidation allowBlank="1" showInputMessage="1" showErrorMessage="1" imeMode="halfKatakana" sqref="F10:F41"/>
  </dataValidations>
  <hyperlinks>
    <hyperlink ref="I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875" style="43" bestFit="1" customWidth="1"/>
    <col min="2" max="2" width="4.50390625" style="35" bestFit="1" customWidth="1"/>
    <col min="3" max="3" width="14.50390625" style="36" bestFit="1" customWidth="1"/>
    <col min="4" max="4" width="9.125" style="35" bestFit="1" customWidth="1"/>
    <col min="5" max="5" width="25.00390625" style="35" bestFit="1" customWidth="1"/>
    <col min="6" max="6" width="9.25390625" style="35" customWidth="1"/>
    <col min="7" max="16384" width="9.00390625" style="35" customWidth="1"/>
  </cols>
  <sheetData>
    <row r="1" spans="1:5" ht="24" customHeight="1">
      <c r="A1" s="34" t="s">
        <v>25</v>
      </c>
      <c r="E1" s="44" t="s">
        <v>325</v>
      </c>
    </row>
    <row r="2" spans="1:5" ht="36">
      <c r="A2" s="37" t="s">
        <v>7</v>
      </c>
      <c r="B2" s="38" t="s">
        <v>8</v>
      </c>
      <c r="C2" s="39" t="s">
        <v>9</v>
      </c>
      <c r="D2" s="38" t="s">
        <v>45</v>
      </c>
      <c r="E2" s="38" t="s">
        <v>330</v>
      </c>
    </row>
    <row r="3" spans="1:5" ht="13.5">
      <c r="A3" s="40" t="s">
        <v>342</v>
      </c>
      <c r="B3" s="84">
        <v>1</v>
      </c>
      <c r="C3" s="85">
        <v>101</v>
      </c>
      <c r="D3" s="84">
        <v>630101</v>
      </c>
      <c r="E3" s="84" t="s">
        <v>47</v>
      </c>
    </row>
    <row r="4" spans="1:5" ht="13.5">
      <c r="A4" s="41"/>
      <c r="B4" s="86">
        <v>2</v>
      </c>
      <c r="C4" s="87">
        <v>102</v>
      </c>
      <c r="D4" s="86">
        <v>630102</v>
      </c>
      <c r="E4" s="86" t="s">
        <v>48</v>
      </c>
    </row>
    <row r="5" spans="1:5" ht="13.5">
      <c r="A5" s="41"/>
      <c r="B5" s="86">
        <v>3</v>
      </c>
      <c r="C5" s="87">
        <v>103</v>
      </c>
      <c r="D5" s="86">
        <v>630103</v>
      </c>
      <c r="E5" s="86" t="s">
        <v>49</v>
      </c>
    </row>
    <row r="6" spans="1:5" ht="13.5">
      <c r="A6" s="41"/>
      <c r="B6" s="86">
        <v>4</v>
      </c>
      <c r="C6" s="87">
        <v>104</v>
      </c>
      <c r="D6" s="86">
        <v>630104</v>
      </c>
      <c r="E6" s="86" t="s">
        <v>50</v>
      </c>
    </row>
    <row r="7" spans="1:5" ht="13.5">
      <c r="A7" s="41"/>
      <c r="B7" s="86">
        <v>5</v>
      </c>
      <c r="C7" s="87">
        <v>105</v>
      </c>
      <c r="D7" s="86">
        <v>630105</v>
      </c>
      <c r="E7" s="86" t="s">
        <v>51</v>
      </c>
    </row>
    <row r="8" spans="1:5" ht="13.5">
      <c r="A8" s="41"/>
      <c r="B8" s="86">
        <v>6</v>
      </c>
      <c r="C8" s="87">
        <v>106</v>
      </c>
      <c r="D8" s="86">
        <v>630106</v>
      </c>
      <c r="E8" s="86" t="s">
        <v>52</v>
      </c>
    </row>
    <row r="9" spans="1:5" ht="13.5">
      <c r="A9" s="41"/>
      <c r="B9" s="86">
        <v>7</v>
      </c>
      <c r="C9" s="87">
        <v>107</v>
      </c>
      <c r="D9" s="86">
        <v>630107</v>
      </c>
      <c r="E9" s="86" t="s">
        <v>53</v>
      </c>
    </row>
    <row r="10" spans="1:5" ht="13.5">
      <c r="A10" s="41"/>
      <c r="B10" s="86">
        <v>8</v>
      </c>
      <c r="C10" s="87">
        <v>108</v>
      </c>
      <c r="D10" s="86">
        <v>630108</v>
      </c>
      <c r="E10" s="86" t="s">
        <v>54</v>
      </c>
    </row>
    <row r="11" spans="1:5" ht="13.5">
      <c r="A11" s="41"/>
      <c r="B11" s="86">
        <v>9</v>
      </c>
      <c r="C11" s="87">
        <v>109</v>
      </c>
      <c r="D11" s="86">
        <v>630109</v>
      </c>
      <c r="E11" s="86" t="s">
        <v>55</v>
      </c>
    </row>
    <row r="12" spans="1:5" ht="13.5">
      <c r="A12" s="41"/>
      <c r="B12" s="86">
        <v>10</v>
      </c>
      <c r="C12" s="87">
        <v>110</v>
      </c>
      <c r="D12" s="86">
        <v>630110</v>
      </c>
      <c r="E12" s="86" t="s">
        <v>56</v>
      </c>
    </row>
    <row r="13" spans="1:5" ht="13.5">
      <c r="A13" s="41"/>
      <c r="B13" s="86">
        <v>11</v>
      </c>
      <c r="C13" s="87">
        <v>111</v>
      </c>
      <c r="D13" s="86">
        <v>630111</v>
      </c>
      <c r="E13" s="86" t="s">
        <v>403</v>
      </c>
    </row>
    <row r="14" spans="1:5" ht="13.5">
      <c r="A14" s="41"/>
      <c r="B14" s="86">
        <v>12</v>
      </c>
      <c r="C14" s="87">
        <v>112</v>
      </c>
      <c r="D14" s="86">
        <v>630112</v>
      </c>
      <c r="E14" s="86" t="s">
        <v>57</v>
      </c>
    </row>
    <row r="15" spans="1:5" ht="13.5">
      <c r="A15" s="41"/>
      <c r="B15" s="86">
        <v>13</v>
      </c>
      <c r="C15" s="87">
        <v>113</v>
      </c>
      <c r="D15" s="86">
        <v>630113</v>
      </c>
      <c r="E15" s="86" t="s">
        <v>58</v>
      </c>
    </row>
    <row r="16" spans="1:5" ht="13.5">
      <c r="A16" s="41"/>
      <c r="B16" s="86">
        <v>14</v>
      </c>
      <c r="C16" s="87">
        <v>114</v>
      </c>
      <c r="D16" s="86">
        <v>630114</v>
      </c>
      <c r="E16" s="86" t="s">
        <v>404</v>
      </c>
    </row>
    <row r="17" spans="1:5" ht="13.5">
      <c r="A17" s="41"/>
      <c r="B17" s="86">
        <v>15</v>
      </c>
      <c r="C17" s="87">
        <v>115</v>
      </c>
      <c r="D17" s="86">
        <v>630115</v>
      </c>
      <c r="E17" s="86" t="s">
        <v>59</v>
      </c>
    </row>
    <row r="18" spans="1:5" ht="13.5">
      <c r="A18" s="41"/>
      <c r="B18" s="86">
        <v>16</v>
      </c>
      <c r="C18" s="87">
        <v>116</v>
      </c>
      <c r="D18" s="86">
        <v>630116</v>
      </c>
      <c r="E18" s="86" t="s">
        <v>60</v>
      </c>
    </row>
    <row r="19" spans="1:5" ht="13.5">
      <c r="A19" s="41"/>
      <c r="B19" s="86">
        <v>17</v>
      </c>
      <c r="C19" s="87">
        <v>117</v>
      </c>
      <c r="D19" s="86">
        <v>630117</v>
      </c>
      <c r="E19" s="86" t="s">
        <v>61</v>
      </c>
    </row>
    <row r="20" spans="1:5" ht="13.5">
      <c r="A20" s="41"/>
      <c r="B20" s="86">
        <v>18</v>
      </c>
      <c r="C20" s="87">
        <v>118</v>
      </c>
      <c r="D20" s="86">
        <v>630118</v>
      </c>
      <c r="E20" s="86" t="s">
        <v>62</v>
      </c>
    </row>
    <row r="21" spans="1:5" ht="13.5">
      <c r="A21" s="41"/>
      <c r="B21" s="86">
        <v>19</v>
      </c>
      <c r="C21" s="87">
        <v>119</v>
      </c>
      <c r="D21" s="86">
        <v>630119</v>
      </c>
      <c r="E21" s="86" t="s">
        <v>63</v>
      </c>
    </row>
    <row r="22" spans="1:5" ht="13.5">
      <c r="A22" s="41"/>
      <c r="B22" s="86">
        <v>20</v>
      </c>
      <c r="C22" s="87">
        <v>120</v>
      </c>
      <c r="D22" s="86">
        <v>630120</v>
      </c>
      <c r="E22" s="86" t="s">
        <v>64</v>
      </c>
    </row>
    <row r="23" spans="1:5" ht="13.5">
      <c r="A23" s="41"/>
      <c r="B23" s="86">
        <v>21</v>
      </c>
      <c r="C23" s="87">
        <v>121</v>
      </c>
      <c r="D23" s="86">
        <v>630121</v>
      </c>
      <c r="E23" s="86" t="s">
        <v>65</v>
      </c>
    </row>
    <row r="24" spans="1:5" ht="13.5">
      <c r="A24" s="41"/>
      <c r="B24" s="86">
        <v>22</v>
      </c>
      <c r="C24" s="87">
        <v>122</v>
      </c>
      <c r="D24" s="86">
        <v>630122</v>
      </c>
      <c r="E24" s="86" t="s">
        <v>66</v>
      </c>
    </row>
    <row r="25" spans="1:5" ht="13.5">
      <c r="A25" s="41"/>
      <c r="B25" s="86">
        <v>23</v>
      </c>
      <c r="C25" s="87">
        <v>123</v>
      </c>
      <c r="D25" s="86">
        <v>630123</v>
      </c>
      <c r="E25" s="86" t="s">
        <v>67</v>
      </c>
    </row>
    <row r="26" spans="1:5" ht="13.5">
      <c r="A26" s="41"/>
      <c r="B26" s="86">
        <v>24</v>
      </c>
      <c r="C26" s="87">
        <v>124</v>
      </c>
      <c r="D26" s="86">
        <v>630124</v>
      </c>
      <c r="E26" s="86" t="s">
        <v>68</v>
      </c>
    </row>
    <row r="27" spans="1:5" ht="13.5">
      <c r="A27" s="41"/>
      <c r="B27" s="86">
        <v>25</v>
      </c>
      <c r="C27" s="87">
        <v>125</v>
      </c>
      <c r="D27" s="86">
        <v>630125</v>
      </c>
      <c r="E27" s="86" t="s">
        <v>69</v>
      </c>
    </row>
    <row r="28" spans="1:5" ht="13.5">
      <c r="A28" s="41"/>
      <c r="B28" s="86">
        <v>26</v>
      </c>
      <c r="C28" s="87">
        <v>126</v>
      </c>
      <c r="D28" s="86">
        <v>630126</v>
      </c>
      <c r="E28" s="86" t="s">
        <v>70</v>
      </c>
    </row>
    <row r="29" spans="1:5" ht="13.5">
      <c r="A29" s="41"/>
      <c r="B29" s="86">
        <v>27</v>
      </c>
      <c r="C29" s="87">
        <v>127</v>
      </c>
      <c r="D29" s="86">
        <v>630127</v>
      </c>
      <c r="E29" s="86" t="s">
        <v>71</v>
      </c>
    </row>
    <row r="30" spans="1:5" ht="13.5">
      <c r="A30" s="41"/>
      <c r="B30" s="86">
        <v>28</v>
      </c>
      <c r="C30" s="87">
        <v>128</v>
      </c>
      <c r="D30" s="86">
        <v>630128</v>
      </c>
      <c r="E30" s="86" t="s">
        <v>72</v>
      </c>
    </row>
    <row r="31" spans="1:5" ht="13.5">
      <c r="A31" s="41"/>
      <c r="B31" s="86">
        <v>29</v>
      </c>
      <c r="C31" s="87">
        <v>129</v>
      </c>
      <c r="D31" s="86">
        <v>630129</v>
      </c>
      <c r="E31" s="86" t="s">
        <v>73</v>
      </c>
    </row>
    <row r="32" spans="1:5" ht="13.5">
      <c r="A32" s="41"/>
      <c r="B32" s="86">
        <v>30</v>
      </c>
      <c r="C32" s="87">
        <v>130</v>
      </c>
      <c r="D32" s="86">
        <v>630130</v>
      </c>
      <c r="E32" s="86" t="s">
        <v>74</v>
      </c>
    </row>
    <row r="33" spans="1:5" ht="13.5">
      <c r="A33" s="41"/>
      <c r="B33" s="86">
        <v>31</v>
      </c>
      <c r="C33" s="87">
        <v>131</v>
      </c>
      <c r="D33" s="86">
        <v>630131</v>
      </c>
      <c r="E33" s="86" t="s">
        <v>75</v>
      </c>
    </row>
    <row r="34" spans="1:5" ht="13.5">
      <c r="A34" s="41"/>
      <c r="B34" s="86">
        <v>32</v>
      </c>
      <c r="C34" s="87">
        <v>132</v>
      </c>
      <c r="D34" s="86">
        <v>630132</v>
      </c>
      <c r="E34" s="86" t="s">
        <v>76</v>
      </c>
    </row>
    <row r="35" spans="1:5" ht="13.5">
      <c r="A35" s="41"/>
      <c r="B35" s="86">
        <v>33</v>
      </c>
      <c r="C35" s="87">
        <v>133</v>
      </c>
      <c r="D35" s="86">
        <v>630133</v>
      </c>
      <c r="E35" s="86" t="s">
        <v>77</v>
      </c>
    </row>
    <row r="36" spans="1:5" ht="13.5">
      <c r="A36" s="41"/>
      <c r="B36" s="86">
        <v>34</v>
      </c>
      <c r="C36" s="87">
        <v>134</v>
      </c>
      <c r="D36" s="86">
        <v>630134</v>
      </c>
      <c r="E36" s="86" t="s">
        <v>78</v>
      </c>
    </row>
    <row r="37" spans="1:5" ht="13.5">
      <c r="A37" s="41"/>
      <c r="B37" s="86">
        <v>35</v>
      </c>
      <c r="C37" s="87">
        <v>135</v>
      </c>
      <c r="D37" s="86">
        <v>630135</v>
      </c>
      <c r="E37" s="86" t="s">
        <v>79</v>
      </c>
    </row>
    <row r="38" spans="1:5" ht="13.5">
      <c r="A38" s="41"/>
      <c r="B38" s="86">
        <v>36</v>
      </c>
      <c r="C38" s="87">
        <v>136</v>
      </c>
      <c r="D38" s="86">
        <v>630136</v>
      </c>
      <c r="E38" s="86" t="s">
        <v>80</v>
      </c>
    </row>
    <row r="39" spans="1:5" ht="13.5">
      <c r="A39" s="41"/>
      <c r="B39" s="86">
        <v>37</v>
      </c>
      <c r="C39" s="87">
        <v>137</v>
      </c>
      <c r="D39" s="86">
        <v>630137</v>
      </c>
      <c r="E39" s="86" t="s">
        <v>81</v>
      </c>
    </row>
    <row r="40" spans="1:5" ht="13.5">
      <c r="A40" s="41"/>
      <c r="B40" s="86">
        <v>38</v>
      </c>
      <c r="C40" s="87">
        <v>138</v>
      </c>
      <c r="D40" s="86">
        <v>630138</v>
      </c>
      <c r="E40" s="86" t="s">
        <v>83</v>
      </c>
    </row>
    <row r="41" spans="1:5" ht="13.5">
      <c r="A41" s="41"/>
      <c r="B41" s="86">
        <v>39</v>
      </c>
      <c r="C41" s="87">
        <v>139</v>
      </c>
      <c r="D41" s="86">
        <v>630139</v>
      </c>
      <c r="E41" s="86" t="s">
        <v>82</v>
      </c>
    </row>
    <row r="42" spans="1:5" ht="13.5">
      <c r="A42" s="41"/>
      <c r="B42" s="86">
        <v>40</v>
      </c>
      <c r="C42" s="87">
        <v>140</v>
      </c>
      <c r="D42" s="86">
        <v>630140</v>
      </c>
      <c r="E42" s="86" t="s">
        <v>84</v>
      </c>
    </row>
    <row r="43" spans="1:5" ht="13.5">
      <c r="A43" s="41"/>
      <c r="B43" s="86">
        <v>41</v>
      </c>
      <c r="C43" s="87">
        <v>141</v>
      </c>
      <c r="D43" s="86">
        <v>630141</v>
      </c>
      <c r="E43" s="86" t="s">
        <v>85</v>
      </c>
    </row>
    <row r="44" spans="1:5" ht="13.5">
      <c r="A44" s="41"/>
      <c r="B44" s="86">
        <v>42</v>
      </c>
      <c r="C44" s="87">
        <v>142</v>
      </c>
      <c r="D44" s="86">
        <v>630142</v>
      </c>
      <c r="E44" s="86" t="s">
        <v>86</v>
      </c>
    </row>
    <row r="45" spans="1:5" ht="13.5">
      <c r="A45" s="41"/>
      <c r="B45" s="86">
        <v>43</v>
      </c>
      <c r="C45" s="87">
        <v>143</v>
      </c>
      <c r="D45" s="86">
        <v>630143</v>
      </c>
      <c r="E45" s="86" t="s">
        <v>405</v>
      </c>
    </row>
    <row r="46" spans="1:5" ht="13.5">
      <c r="A46" s="41"/>
      <c r="B46" s="86">
        <v>44</v>
      </c>
      <c r="C46" s="87">
        <v>144</v>
      </c>
      <c r="D46" s="86">
        <v>630144</v>
      </c>
      <c r="E46" s="86" t="s">
        <v>406</v>
      </c>
    </row>
    <row r="47" spans="1:5" ht="13.5">
      <c r="A47" s="41"/>
      <c r="B47" s="86">
        <v>45</v>
      </c>
      <c r="C47" s="87">
        <v>145</v>
      </c>
      <c r="D47" s="86">
        <v>630145</v>
      </c>
      <c r="E47" s="86" t="s">
        <v>407</v>
      </c>
    </row>
    <row r="48" spans="1:5" ht="13.5">
      <c r="A48" s="41"/>
      <c r="B48" s="86">
        <v>46</v>
      </c>
      <c r="C48" s="87">
        <v>146</v>
      </c>
      <c r="D48" s="86">
        <v>630146</v>
      </c>
      <c r="E48" s="86" t="s">
        <v>408</v>
      </c>
    </row>
    <row r="49" spans="1:5" ht="13.5">
      <c r="A49" s="41"/>
      <c r="B49" s="86">
        <v>47</v>
      </c>
      <c r="C49" s="87">
        <v>147</v>
      </c>
      <c r="D49" s="86">
        <v>630147</v>
      </c>
      <c r="E49" s="86" t="s">
        <v>87</v>
      </c>
    </row>
    <row r="50" spans="1:5" ht="13.5">
      <c r="A50" s="41"/>
      <c r="B50" s="86">
        <v>48</v>
      </c>
      <c r="C50" s="87">
        <v>148</v>
      </c>
      <c r="D50" s="86">
        <v>630148</v>
      </c>
      <c r="E50" s="86" t="s">
        <v>402</v>
      </c>
    </row>
    <row r="51" spans="1:5" ht="13.5">
      <c r="A51" s="40" t="s">
        <v>341</v>
      </c>
      <c r="B51" s="84">
        <v>1</v>
      </c>
      <c r="C51" s="85">
        <v>201</v>
      </c>
      <c r="D51" s="84">
        <v>660201</v>
      </c>
      <c r="E51" s="84" t="s">
        <v>88</v>
      </c>
    </row>
    <row r="52" spans="1:5" ht="13.5">
      <c r="A52" s="41"/>
      <c r="B52" s="86">
        <v>2</v>
      </c>
      <c r="C52" s="87">
        <v>202</v>
      </c>
      <c r="D52" s="86">
        <v>660202</v>
      </c>
      <c r="E52" s="86" t="s">
        <v>89</v>
      </c>
    </row>
    <row r="53" spans="1:5" ht="13.5">
      <c r="A53" s="41"/>
      <c r="B53" s="86">
        <v>3</v>
      </c>
      <c r="C53" s="87">
        <v>203</v>
      </c>
      <c r="D53" s="86">
        <v>660203</v>
      </c>
      <c r="E53" s="86" t="s">
        <v>90</v>
      </c>
    </row>
    <row r="54" spans="1:5" ht="13.5">
      <c r="A54" s="41"/>
      <c r="B54" s="86">
        <v>4</v>
      </c>
      <c r="C54" s="87">
        <v>204</v>
      </c>
      <c r="D54" s="86">
        <v>660204</v>
      </c>
      <c r="E54" s="86" t="s">
        <v>91</v>
      </c>
    </row>
    <row r="55" spans="1:5" ht="13.5">
      <c r="A55" s="41"/>
      <c r="B55" s="86">
        <v>5</v>
      </c>
      <c r="C55" s="87">
        <v>205</v>
      </c>
      <c r="D55" s="86">
        <v>660205</v>
      </c>
      <c r="E55" s="86" t="s">
        <v>92</v>
      </c>
    </row>
    <row r="56" spans="1:5" ht="13.5">
      <c r="A56" s="41"/>
      <c r="B56" s="86">
        <v>6</v>
      </c>
      <c r="C56" s="87">
        <v>206</v>
      </c>
      <c r="D56" s="86">
        <v>660206</v>
      </c>
      <c r="E56" s="86" t="s">
        <v>93</v>
      </c>
    </row>
    <row r="57" spans="1:5" ht="13.5">
      <c r="A57" s="41"/>
      <c r="B57" s="86">
        <v>7</v>
      </c>
      <c r="C57" s="87">
        <v>207</v>
      </c>
      <c r="D57" s="86">
        <v>660207</v>
      </c>
      <c r="E57" s="86" t="s">
        <v>94</v>
      </c>
    </row>
    <row r="58" spans="1:5" ht="13.5">
      <c r="A58" s="41"/>
      <c r="B58" s="86">
        <v>8</v>
      </c>
      <c r="C58" s="87">
        <v>208</v>
      </c>
      <c r="D58" s="86">
        <v>660208</v>
      </c>
      <c r="E58" s="86" t="s">
        <v>95</v>
      </c>
    </row>
    <row r="59" spans="1:5" ht="13.5">
      <c r="A59" s="41"/>
      <c r="B59" s="86">
        <v>9</v>
      </c>
      <c r="C59" s="87">
        <v>209</v>
      </c>
      <c r="D59" s="86">
        <v>660209</v>
      </c>
      <c r="E59" s="86" t="s">
        <v>96</v>
      </c>
    </row>
    <row r="60" spans="1:5" ht="13.5">
      <c r="A60" s="41"/>
      <c r="B60" s="86">
        <v>10</v>
      </c>
      <c r="C60" s="87">
        <v>210</v>
      </c>
      <c r="D60" s="86">
        <v>660210</v>
      </c>
      <c r="E60" s="86" t="s">
        <v>97</v>
      </c>
    </row>
    <row r="61" spans="1:5" ht="13.5">
      <c r="A61" s="41"/>
      <c r="B61" s="86">
        <v>11</v>
      </c>
      <c r="C61" s="87">
        <v>211</v>
      </c>
      <c r="D61" s="86">
        <v>660211</v>
      </c>
      <c r="E61" s="86" t="s">
        <v>98</v>
      </c>
    </row>
    <row r="62" spans="1:5" ht="13.5">
      <c r="A62" s="41"/>
      <c r="B62" s="86">
        <v>12</v>
      </c>
      <c r="C62" s="87">
        <v>212</v>
      </c>
      <c r="D62" s="86">
        <v>660212</v>
      </c>
      <c r="E62" s="86" t="s">
        <v>99</v>
      </c>
    </row>
    <row r="63" spans="1:5" ht="13.5">
      <c r="A63" s="41"/>
      <c r="B63" s="86">
        <v>13</v>
      </c>
      <c r="C63" s="87">
        <v>213</v>
      </c>
      <c r="D63" s="86">
        <v>660213</v>
      </c>
      <c r="E63" s="86" t="s">
        <v>100</v>
      </c>
    </row>
    <row r="64" spans="1:5" ht="13.5">
      <c r="A64" s="41"/>
      <c r="B64" s="86">
        <v>14</v>
      </c>
      <c r="C64" s="87">
        <v>214</v>
      </c>
      <c r="D64" s="86">
        <v>660214</v>
      </c>
      <c r="E64" s="86" t="s">
        <v>101</v>
      </c>
    </row>
    <row r="65" spans="1:5" ht="13.5">
      <c r="A65" s="41"/>
      <c r="B65" s="86">
        <v>15</v>
      </c>
      <c r="C65" s="87">
        <v>215</v>
      </c>
      <c r="D65" s="86">
        <v>660215</v>
      </c>
      <c r="E65" s="86" t="s">
        <v>102</v>
      </c>
    </row>
    <row r="66" spans="1:5" ht="13.5">
      <c r="A66" s="41"/>
      <c r="B66" s="86">
        <v>16</v>
      </c>
      <c r="C66" s="87">
        <v>216</v>
      </c>
      <c r="D66" s="86">
        <v>660216</v>
      </c>
      <c r="E66" s="86" t="s">
        <v>103</v>
      </c>
    </row>
    <row r="67" spans="1:5" ht="13.5">
      <c r="A67" s="41"/>
      <c r="B67" s="86">
        <v>17</v>
      </c>
      <c r="C67" s="87">
        <v>217</v>
      </c>
      <c r="D67" s="86">
        <v>660217</v>
      </c>
      <c r="E67" s="86" t="s">
        <v>104</v>
      </c>
    </row>
    <row r="68" spans="1:5" ht="13.5">
      <c r="A68" s="41"/>
      <c r="B68" s="86">
        <v>18</v>
      </c>
      <c r="C68" s="87">
        <v>218</v>
      </c>
      <c r="D68" s="86">
        <v>660218</v>
      </c>
      <c r="E68" s="86" t="s">
        <v>105</v>
      </c>
    </row>
    <row r="69" spans="1:5" ht="13.5">
      <c r="A69" s="41"/>
      <c r="B69" s="86">
        <v>19</v>
      </c>
      <c r="C69" s="87">
        <v>219</v>
      </c>
      <c r="D69" s="86">
        <v>660219</v>
      </c>
      <c r="E69" s="86" t="s">
        <v>106</v>
      </c>
    </row>
    <row r="70" spans="1:5" ht="13.5">
      <c r="A70" s="41"/>
      <c r="B70" s="86">
        <v>20</v>
      </c>
      <c r="C70" s="87">
        <v>220</v>
      </c>
      <c r="D70" s="86">
        <v>660220</v>
      </c>
      <c r="E70" s="86" t="s">
        <v>107</v>
      </c>
    </row>
    <row r="71" spans="1:5" ht="13.5">
      <c r="A71" s="41"/>
      <c r="B71" s="86">
        <v>21</v>
      </c>
      <c r="C71" s="87">
        <v>221</v>
      </c>
      <c r="D71" s="86">
        <v>660221</v>
      </c>
      <c r="E71" s="86" t="s">
        <v>108</v>
      </c>
    </row>
    <row r="72" spans="1:5" ht="13.5">
      <c r="A72" s="41"/>
      <c r="B72" s="86">
        <v>22</v>
      </c>
      <c r="C72" s="87">
        <v>222</v>
      </c>
      <c r="D72" s="86">
        <v>660222</v>
      </c>
      <c r="E72" s="86" t="s">
        <v>109</v>
      </c>
    </row>
    <row r="73" spans="1:5" ht="13.5">
      <c r="A73" s="41"/>
      <c r="B73" s="88">
        <v>23</v>
      </c>
      <c r="C73" s="89">
        <v>223</v>
      </c>
      <c r="D73" s="88">
        <v>660223</v>
      </c>
      <c r="E73" s="88" t="s">
        <v>110</v>
      </c>
    </row>
    <row r="74" spans="1:5" ht="13.5">
      <c r="A74" s="40" t="s">
        <v>343</v>
      </c>
      <c r="B74" s="84">
        <v>1</v>
      </c>
      <c r="C74" s="85">
        <v>301</v>
      </c>
      <c r="D74" s="84">
        <v>590301</v>
      </c>
      <c r="E74" s="84" t="s">
        <v>111</v>
      </c>
    </row>
    <row r="75" spans="1:5" ht="13.5">
      <c r="A75" s="41"/>
      <c r="B75" s="86">
        <v>2</v>
      </c>
      <c r="C75" s="87">
        <v>302</v>
      </c>
      <c r="D75" s="86">
        <v>590302</v>
      </c>
      <c r="E75" s="86" t="s">
        <v>112</v>
      </c>
    </row>
    <row r="76" spans="1:5" ht="13.5">
      <c r="A76" s="41"/>
      <c r="B76" s="86">
        <v>3</v>
      </c>
      <c r="C76" s="87">
        <v>303</v>
      </c>
      <c r="D76" s="86">
        <v>590303</v>
      </c>
      <c r="E76" s="86" t="s">
        <v>113</v>
      </c>
    </row>
    <row r="77" spans="1:5" ht="13.5">
      <c r="A77" s="41"/>
      <c r="B77" s="86">
        <v>4</v>
      </c>
      <c r="C77" s="87">
        <v>304</v>
      </c>
      <c r="D77" s="86">
        <v>590304</v>
      </c>
      <c r="E77" s="86" t="s">
        <v>114</v>
      </c>
    </row>
    <row r="78" spans="1:5" ht="13.5">
      <c r="A78" s="41"/>
      <c r="B78" s="86">
        <v>5</v>
      </c>
      <c r="C78" s="87">
        <v>305</v>
      </c>
      <c r="D78" s="86">
        <v>590305</v>
      </c>
      <c r="E78" s="86" t="s">
        <v>115</v>
      </c>
    </row>
    <row r="79" spans="1:5" ht="13.5">
      <c r="A79" s="92"/>
      <c r="B79" s="88">
        <v>6</v>
      </c>
      <c r="C79" s="89">
        <v>306</v>
      </c>
      <c r="D79" s="88">
        <v>590306</v>
      </c>
      <c r="E79" s="88" t="s">
        <v>409</v>
      </c>
    </row>
    <row r="80" spans="1:5" ht="13.5">
      <c r="A80" s="40" t="s">
        <v>344</v>
      </c>
      <c r="B80" s="84">
        <v>1</v>
      </c>
      <c r="C80" s="85">
        <v>401</v>
      </c>
      <c r="D80" s="84">
        <v>530401</v>
      </c>
      <c r="E80" s="84" t="s">
        <v>116</v>
      </c>
    </row>
    <row r="81" spans="1:5" ht="13.5">
      <c r="A81" s="41"/>
      <c r="B81" s="86">
        <v>2</v>
      </c>
      <c r="C81" s="87">
        <v>402</v>
      </c>
      <c r="D81" s="86">
        <v>530402</v>
      </c>
      <c r="E81" s="86" t="s">
        <v>117</v>
      </c>
    </row>
    <row r="82" spans="1:5" ht="13.5">
      <c r="A82" s="41"/>
      <c r="B82" s="86">
        <v>3</v>
      </c>
      <c r="C82" s="87">
        <v>403</v>
      </c>
      <c r="D82" s="86">
        <v>530403</v>
      </c>
      <c r="E82" s="86" t="s">
        <v>410</v>
      </c>
    </row>
    <row r="83" spans="1:5" ht="13.5">
      <c r="A83" s="42"/>
      <c r="B83" s="88">
        <v>4</v>
      </c>
      <c r="C83" s="89">
        <v>404</v>
      </c>
      <c r="D83" s="88">
        <v>530404</v>
      </c>
      <c r="E83" s="88" t="s">
        <v>411</v>
      </c>
    </row>
    <row r="84" spans="1:5" ht="13.5">
      <c r="A84" s="40" t="s">
        <v>345</v>
      </c>
      <c r="B84" s="84">
        <v>1</v>
      </c>
      <c r="C84" s="85">
        <v>501</v>
      </c>
      <c r="D84" s="84">
        <v>700501</v>
      </c>
      <c r="E84" s="84" t="s">
        <v>412</v>
      </c>
    </row>
    <row r="85" spans="1:5" ht="13.5">
      <c r="A85" s="41"/>
      <c r="B85" s="86">
        <v>2</v>
      </c>
      <c r="C85" s="87">
        <v>502</v>
      </c>
      <c r="D85" s="86">
        <v>700502</v>
      </c>
      <c r="E85" s="86" t="s">
        <v>413</v>
      </c>
    </row>
    <row r="86" spans="1:5" ht="13.5">
      <c r="A86" s="41"/>
      <c r="B86" s="86">
        <v>3</v>
      </c>
      <c r="C86" s="87">
        <v>503</v>
      </c>
      <c r="D86" s="86">
        <v>700503</v>
      </c>
      <c r="E86" s="86" t="s">
        <v>118</v>
      </c>
    </row>
    <row r="87" spans="1:5" ht="13.5">
      <c r="A87" s="41"/>
      <c r="B87" s="86">
        <v>4</v>
      </c>
      <c r="C87" s="87">
        <v>504</v>
      </c>
      <c r="D87" s="86">
        <v>700504</v>
      </c>
      <c r="E87" s="86" t="s">
        <v>119</v>
      </c>
    </row>
    <row r="88" spans="1:5" ht="13.5">
      <c r="A88" s="41"/>
      <c r="B88" s="86">
        <v>5</v>
      </c>
      <c r="C88" s="87">
        <v>505</v>
      </c>
      <c r="D88" s="86">
        <v>700505</v>
      </c>
      <c r="E88" s="86" t="s">
        <v>120</v>
      </c>
    </row>
    <row r="89" spans="1:5" ht="13.5">
      <c r="A89" s="41"/>
      <c r="B89" s="86">
        <v>6</v>
      </c>
      <c r="C89" s="87">
        <v>506</v>
      </c>
      <c r="D89" s="86">
        <v>700506</v>
      </c>
      <c r="E89" s="86" t="s">
        <v>414</v>
      </c>
    </row>
    <row r="90" spans="1:5" ht="13.5">
      <c r="A90" s="41"/>
      <c r="B90" s="86">
        <v>7</v>
      </c>
      <c r="C90" s="87">
        <v>507</v>
      </c>
      <c r="D90" s="86">
        <v>700507</v>
      </c>
      <c r="E90" s="86" t="s">
        <v>121</v>
      </c>
    </row>
    <row r="91" spans="1:5" ht="13.5">
      <c r="A91" s="41"/>
      <c r="B91" s="86">
        <v>8</v>
      </c>
      <c r="C91" s="87">
        <v>508</v>
      </c>
      <c r="D91" s="86">
        <v>700508</v>
      </c>
      <c r="E91" s="86" t="s">
        <v>122</v>
      </c>
    </row>
    <row r="92" spans="1:5" ht="13.5">
      <c r="A92" s="41"/>
      <c r="B92" s="86">
        <v>9</v>
      </c>
      <c r="C92" s="87">
        <v>509</v>
      </c>
      <c r="D92" s="86">
        <v>700509</v>
      </c>
      <c r="E92" s="86" t="s">
        <v>123</v>
      </c>
    </row>
    <row r="93" spans="1:5" ht="13.5">
      <c r="A93" s="41"/>
      <c r="B93" s="86">
        <v>10</v>
      </c>
      <c r="C93" s="87">
        <v>510</v>
      </c>
      <c r="D93" s="86">
        <v>700510</v>
      </c>
      <c r="E93" s="86" t="s">
        <v>124</v>
      </c>
    </row>
    <row r="94" spans="1:5" ht="13.5">
      <c r="A94" s="41"/>
      <c r="B94" s="86">
        <v>11</v>
      </c>
      <c r="C94" s="87">
        <v>511</v>
      </c>
      <c r="D94" s="86">
        <v>700511</v>
      </c>
      <c r="E94" s="86" t="s">
        <v>125</v>
      </c>
    </row>
    <row r="95" spans="1:5" ht="13.5">
      <c r="A95" s="41"/>
      <c r="B95" s="86">
        <v>12</v>
      </c>
      <c r="C95" s="87">
        <v>512</v>
      </c>
      <c r="D95" s="86">
        <v>700512</v>
      </c>
      <c r="E95" s="86" t="s">
        <v>126</v>
      </c>
    </row>
    <row r="96" spans="1:5" ht="13.5">
      <c r="A96" s="41"/>
      <c r="B96" s="86">
        <v>13</v>
      </c>
      <c r="C96" s="87">
        <v>513</v>
      </c>
      <c r="D96" s="86">
        <v>700513</v>
      </c>
      <c r="E96" s="86" t="s">
        <v>127</v>
      </c>
    </row>
    <row r="97" spans="1:5" ht="13.5">
      <c r="A97" s="41"/>
      <c r="B97" s="86">
        <v>14</v>
      </c>
      <c r="C97" s="87">
        <v>514</v>
      </c>
      <c r="D97" s="86">
        <v>700514</v>
      </c>
      <c r="E97" s="86" t="s">
        <v>128</v>
      </c>
    </row>
    <row r="98" spans="1:5" ht="13.5">
      <c r="A98" s="93" t="s">
        <v>347</v>
      </c>
      <c r="B98" s="84">
        <v>1</v>
      </c>
      <c r="C98" s="85">
        <v>601</v>
      </c>
      <c r="D98" s="84">
        <v>580601</v>
      </c>
      <c r="E98" s="84" t="s">
        <v>415</v>
      </c>
    </row>
    <row r="99" spans="1:5" ht="13.5">
      <c r="A99" s="41"/>
      <c r="B99" s="86">
        <v>2</v>
      </c>
      <c r="C99" s="87">
        <v>602</v>
      </c>
      <c r="D99" s="86">
        <v>580602</v>
      </c>
      <c r="E99" s="86" t="s">
        <v>129</v>
      </c>
    </row>
    <row r="100" spans="1:5" ht="13.5">
      <c r="A100" s="41"/>
      <c r="B100" s="86">
        <v>3</v>
      </c>
      <c r="C100" s="87">
        <v>603</v>
      </c>
      <c r="D100" s="86">
        <v>580603</v>
      </c>
      <c r="E100" s="86" t="s">
        <v>130</v>
      </c>
    </row>
    <row r="101" spans="1:5" ht="13.5">
      <c r="A101" s="41"/>
      <c r="B101" s="86">
        <v>4</v>
      </c>
      <c r="C101" s="87">
        <v>604</v>
      </c>
      <c r="D101" s="86">
        <v>580604</v>
      </c>
      <c r="E101" s="86" t="s">
        <v>131</v>
      </c>
    </row>
    <row r="102" spans="1:5" ht="13.5">
      <c r="A102" s="41"/>
      <c r="B102" s="86">
        <v>5</v>
      </c>
      <c r="C102" s="87">
        <v>605</v>
      </c>
      <c r="D102" s="86">
        <v>580605</v>
      </c>
      <c r="E102" s="86" t="s">
        <v>132</v>
      </c>
    </row>
    <row r="103" spans="1:5" ht="13.5">
      <c r="A103" s="41"/>
      <c r="B103" s="86">
        <v>6</v>
      </c>
      <c r="C103" s="87">
        <v>606</v>
      </c>
      <c r="D103" s="86">
        <v>580606</v>
      </c>
      <c r="E103" s="86" t="s">
        <v>133</v>
      </c>
    </row>
    <row r="104" spans="1:5" ht="13.5">
      <c r="A104" s="41"/>
      <c r="B104" s="86">
        <v>7</v>
      </c>
      <c r="C104" s="87">
        <v>607</v>
      </c>
      <c r="D104" s="86">
        <v>580607</v>
      </c>
      <c r="E104" s="86" t="s">
        <v>134</v>
      </c>
    </row>
    <row r="105" spans="1:5" ht="13.5">
      <c r="A105" s="41"/>
      <c r="B105" s="86">
        <v>8</v>
      </c>
      <c r="C105" s="87">
        <v>608</v>
      </c>
      <c r="D105" s="86">
        <v>580608</v>
      </c>
      <c r="E105" s="86" t="s">
        <v>135</v>
      </c>
    </row>
    <row r="106" spans="1:5" ht="13.5">
      <c r="A106" s="41"/>
      <c r="B106" s="86">
        <v>9</v>
      </c>
      <c r="C106" s="87">
        <v>609</v>
      </c>
      <c r="D106" s="86">
        <v>580609</v>
      </c>
      <c r="E106" s="86" t="s">
        <v>416</v>
      </c>
    </row>
    <row r="107" spans="1:5" ht="13.5">
      <c r="A107" s="41"/>
      <c r="B107" s="86">
        <v>10</v>
      </c>
      <c r="C107" s="87">
        <v>610</v>
      </c>
      <c r="D107" s="86">
        <v>580610</v>
      </c>
      <c r="E107" s="86" t="s">
        <v>136</v>
      </c>
    </row>
    <row r="108" spans="1:5" ht="13.5">
      <c r="A108" s="41"/>
      <c r="B108" s="88">
        <v>11</v>
      </c>
      <c r="C108" s="89">
        <v>611</v>
      </c>
      <c r="D108" s="88">
        <v>580611</v>
      </c>
      <c r="E108" s="88" t="s">
        <v>417</v>
      </c>
    </row>
    <row r="109" spans="1:5" ht="13.5">
      <c r="A109" s="40" t="s">
        <v>348</v>
      </c>
      <c r="B109" s="84">
        <v>1</v>
      </c>
      <c r="C109" s="85">
        <v>701</v>
      </c>
      <c r="D109" s="84">
        <v>680701</v>
      </c>
      <c r="E109" s="84" t="s">
        <v>137</v>
      </c>
    </row>
    <row r="110" spans="1:5" ht="13.5">
      <c r="A110" s="41"/>
      <c r="B110" s="86">
        <v>2</v>
      </c>
      <c r="C110" s="87">
        <v>702</v>
      </c>
      <c r="D110" s="86">
        <v>680702</v>
      </c>
      <c r="E110" s="86" t="s">
        <v>138</v>
      </c>
    </row>
    <row r="111" spans="1:5" ht="13.5">
      <c r="A111" s="41"/>
      <c r="B111" s="86">
        <v>3</v>
      </c>
      <c r="C111" s="87">
        <v>703</v>
      </c>
      <c r="D111" s="86">
        <v>680703</v>
      </c>
      <c r="E111" s="86" t="s">
        <v>139</v>
      </c>
    </row>
    <row r="112" spans="1:5" ht="13.5">
      <c r="A112" s="41"/>
      <c r="B112" s="86">
        <v>4</v>
      </c>
      <c r="C112" s="87">
        <v>704</v>
      </c>
      <c r="D112" s="86">
        <v>680704</v>
      </c>
      <c r="E112" s="86" t="s">
        <v>140</v>
      </c>
    </row>
    <row r="113" spans="1:5" ht="13.5">
      <c r="A113" s="41"/>
      <c r="B113" s="86">
        <v>5</v>
      </c>
      <c r="C113" s="87">
        <v>705</v>
      </c>
      <c r="D113" s="86">
        <v>680705</v>
      </c>
      <c r="E113" s="86" t="s">
        <v>141</v>
      </c>
    </row>
    <row r="114" spans="1:5" ht="13.5">
      <c r="A114" s="41"/>
      <c r="B114" s="86">
        <v>6</v>
      </c>
      <c r="C114" s="87">
        <v>706</v>
      </c>
      <c r="D114" s="86">
        <v>680706</v>
      </c>
      <c r="E114" s="86" t="s">
        <v>142</v>
      </c>
    </row>
    <row r="115" spans="1:5" ht="13.5">
      <c r="A115" s="41"/>
      <c r="B115" s="86">
        <v>7</v>
      </c>
      <c r="C115" s="87">
        <v>707</v>
      </c>
      <c r="D115" s="86">
        <v>680707</v>
      </c>
      <c r="E115" s="86" t="s">
        <v>143</v>
      </c>
    </row>
    <row r="116" spans="1:5" ht="13.5">
      <c r="A116" s="41"/>
      <c r="B116" s="86">
        <v>8</v>
      </c>
      <c r="C116" s="87">
        <v>708</v>
      </c>
      <c r="D116" s="86">
        <v>680708</v>
      </c>
      <c r="E116" s="86" t="s">
        <v>144</v>
      </c>
    </row>
    <row r="117" spans="1:5" ht="13.5">
      <c r="A117" s="41"/>
      <c r="B117" s="86">
        <v>9</v>
      </c>
      <c r="C117" s="87">
        <v>709</v>
      </c>
      <c r="D117" s="86">
        <v>680709</v>
      </c>
      <c r="E117" s="86" t="s">
        <v>346</v>
      </c>
    </row>
    <row r="118" spans="1:5" ht="13.5">
      <c r="A118" s="41"/>
      <c r="B118" s="86">
        <v>10</v>
      </c>
      <c r="C118" s="87">
        <v>710</v>
      </c>
      <c r="D118" s="86">
        <v>680710</v>
      </c>
      <c r="E118" s="86" t="s">
        <v>146</v>
      </c>
    </row>
    <row r="119" spans="1:5" ht="13.5">
      <c r="A119" s="41"/>
      <c r="B119" s="88">
        <v>11</v>
      </c>
      <c r="C119" s="89">
        <v>711</v>
      </c>
      <c r="D119" s="88">
        <v>680711</v>
      </c>
      <c r="E119" s="88" t="s">
        <v>145</v>
      </c>
    </row>
    <row r="120" spans="1:5" ht="13.5">
      <c r="A120" s="40" t="s">
        <v>349</v>
      </c>
      <c r="B120" s="84">
        <v>1</v>
      </c>
      <c r="C120" s="85">
        <v>801</v>
      </c>
      <c r="D120" s="84">
        <v>570801</v>
      </c>
      <c r="E120" s="84" t="s">
        <v>147</v>
      </c>
    </row>
    <row r="121" spans="1:5" ht="13.5">
      <c r="A121" s="41"/>
      <c r="B121" s="86">
        <v>2</v>
      </c>
      <c r="C121" s="87">
        <v>802</v>
      </c>
      <c r="D121" s="86">
        <v>570802</v>
      </c>
      <c r="E121" s="86" t="s">
        <v>418</v>
      </c>
    </row>
    <row r="122" spans="1:5" ht="13.5">
      <c r="A122" s="41"/>
      <c r="B122" s="86">
        <v>3</v>
      </c>
      <c r="C122" s="87">
        <v>803</v>
      </c>
      <c r="D122" s="86">
        <v>570803</v>
      </c>
      <c r="E122" s="86" t="s">
        <v>148</v>
      </c>
    </row>
    <row r="123" spans="1:5" ht="13.5">
      <c r="A123" s="41"/>
      <c r="B123" s="86">
        <v>4</v>
      </c>
      <c r="C123" s="87">
        <v>804</v>
      </c>
      <c r="D123" s="86">
        <v>570804</v>
      </c>
      <c r="E123" s="86" t="s">
        <v>149</v>
      </c>
    </row>
    <row r="124" spans="1:5" ht="13.5">
      <c r="A124" s="41"/>
      <c r="B124" s="86">
        <v>5</v>
      </c>
      <c r="C124" s="87">
        <v>805</v>
      </c>
      <c r="D124" s="86">
        <v>570805</v>
      </c>
      <c r="E124" s="86" t="s">
        <v>150</v>
      </c>
    </row>
    <row r="125" spans="1:5" ht="13.5">
      <c r="A125" s="41"/>
      <c r="B125" s="86">
        <v>6</v>
      </c>
      <c r="C125" s="87">
        <v>806</v>
      </c>
      <c r="D125" s="86">
        <v>570806</v>
      </c>
      <c r="E125" s="86" t="s">
        <v>151</v>
      </c>
    </row>
    <row r="126" spans="1:5" ht="13.5">
      <c r="A126" s="41"/>
      <c r="B126" s="86">
        <v>7</v>
      </c>
      <c r="C126" s="87">
        <v>807</v>
      </c>
      <c r="D126" s="86">
        <v>570807</v>
      </c>
      <c r="E126" s="86" t="s">
        <v>419</v>
      </c>
    </row>
    <row r="127" spans="1:5" ht="13.5">
      <c r="A127" s="41"/>
      <c r="B127" s="86">
        <v>8</v>
      </c>
      <c r="C127" s="87">
        <v>808</v>
      </c>
      <c r="D127" s="86">
        <v>570808</v>
      </c>
      <c r="E127" s="86" t="s">
        <v>420</v>
      </c>
    </row>
    <row r="128" spans="1:5" ht="13.5">
      <c r="A128" s="41"/>
      <c r="B128" s="86">
        <v>9</v>
      </c>
      <c r="C128" s="87">
        <v>809</v>
      </c>
      <c r="D128" s="86">
        <v>570809</v>
      </c>
      <c r="E128" s="86" t="s">
        <v>152</v>
      </c>
    </row>
    <row r="129" spans="1:5" ht="13.5">
      <c r="A129" s="41"/>
      <c r="B129" s="86">
        <v>10</v>
      </c>
      <c r="C129" s="87">
        <v>810</v>
      </c>
      <c r="D129" s="86">
        <v>570810</v>
      </c>
      <c r="E129" s="86" t="s">
        <v>153</v>
      </c>
    </row>
    <row r="130" spans="1:5" ht="13.5">
      <c r="A130" s="41"/>
      <c r="B130" s="86">
        <v>11</v>
      </c>
      <c r="C130" s="87">
        <v>811</v>
      </c>
      <c r="D130" s="86">
        <v>570811</v>
      </c>
      <c r="E130" s="86" t="s">
        <v>154</v>
      </c>
    </row>
    <row r="131" spans="1:5" ht="13.5">
      <c r="A131" s="41"/>
      <c r="B131" s="86">
        <v>12</v>
      </c>
      <c r="C131" s="87">
        <v>812</v>
      </c>
      <c r="D131" s="86">
        <v>570812</v>
      </c>
      <c r="E131" s="86" t="s">
        <v>155</v>
      </c>
    </row>
    <row r="132" spans="1:5" ht="13.5">
      <c r="A132" s="41"/>
      <c r="B132" s="86">
        <v>13</v>
      </c>
      <c r="C132" s="87">
        <v>813</v>
      </c>
      <c r="D132" s="86">
        <v>570813</v>
      </c>
      <c r="E132" s="86" t="s">
        <v>156</v>
      </c>
    </row>
    <row r="133" spans="1:5" ht="13.5">
      <c r="A133" s="41"/>
      <c r="B133" s="86">
        <v>14</v>
      </c>
      <c r="C133" s="87">
        <v>814</v>
      </c>
      <c r="D133" s="86">
        <v>570814</v>
      </c>
      <c r="E133" s="86" t="s">
        <v>157</v>
      </c>
    </row>
    <row r="134" spans="1:5" ht="13.5">
      <c r="A134" s="41"/>
      <c r="B134" s="88">
        <v>15</v>
      </c>
      <c r="C134" s="89">
        <v>815</v>
      </c>
      <c r="D134" s="88">
        <v>570815</v>
      </c>
      <c r="E134" s="88" t="s">
        <v>158</v>
      </c>
    </row>
    <row r="135" spans="1:5" ht="13.5">
      <c r="A135" s="40" t="s">
        <v>350</v>
      </c>
      <c r="B135" s="84">
        <v>1</v>
      </c>
      <c r="C135" s="85">
        <v>901</v>
      </c>
      <c r="D135" s="84">
        <v>640901</v>
      </c>
      <c r="E135" s="84" t="s">
        <v>159</v>
      </c>
    </row>
    <row r="136" spans="1:5" ht="13.5">
      <c r="A136" s="41"/>
      <c r="B136" s="86">
        <v>2</v>
      </c>
      <c r="C136" s="87">
        <v>902</v>
      </c>
      <c r="D136" s="86">
        <v>640902</v>
      </c>
      <c r="E136" s="86" t="s">
        <v>160</v>
      </c>
    </row>
    <row r="137" spans="1:5" ht="13.5">
      <c r="A137" s="41"/>
      <c r="B137" s="86">
        <v>3</v>
      </c>
      <c r="C137" s="87">
        <v>903</v>
      </c>
      <c r="D137" s="86">
        <v>640903</v>
      </c>
      <c r="E137" s="86" t="s">
        <v>161</v>
      </c>
    </row>
    <row r="138" spans="1:5" ht="13.5">
      <c r="A138" s="41"/>
      <c r="B138" s="86">
        <v>4</v>
      </c>
      <c r="C138" s="87">
        <v>904</v>
      </c>
      <c r="D138" s="86">
        <v>640904</v>
      </c>
      <c r="E138" s="86" t="s">
        <v>162</v>
      </c>
    </row>
    <row r="139" spans="1:5" ht="13.5">
      <c r="A139" s="41"/>
      <c r="B139" s="86">
        <v>5</v>
      </c>
      <c r="C139" s="87">
        <v>905</v>
      </c>
      <c r="D139" s="86">
        <v>640905</v>
      </c>
      <c r="E139" s="86" t="s">
        <v>163</v>
      </c>
    </row>
    <row r="140" spans="1:5" ht="13.5">
      <c r="A140" s="41"/>
      <c r="B140" s="86">
        <v>6</v>
      </c>
      <c r="C140" s="87">
        <v>906</v>
      </c>
      <c r="D140" s="86">
        <v>640906</v>
      </c>
      <c r="E140" s="86" t="s">
        <v>164</v>
      </c>
    </row>
    <row r="141" spans="1:5" ht="13.5">
      <c r="A141" s="41"/>
      <c r="B141" s="86">
        <v>7</v>
      </c>
      <c r="C141" s="87">
        <v>907</v>
      </c>
      <c r="D141" s="86">
        <v>640907</v>
      </c>
      <c r="E141" s="86" t="s">
        <v>165</v>
      </c>
    </row>
    <row r="142" spans="1:5" ht="13.5">
      <c r="A142" s="41"/>
      <c r="B142" s="86">
        <v>8</v>
      </c>
      <c r="C142" s="87">
        <v>908</v>
      </c>
      <c r="D142" s="86">
        <v>640908</v>
      </c>
      <c r="E142" s="86" t="s">
        <v>166</v>
      </c>
    </row>
    <row r="143" spans="1:5" ht="13.5">
      <c r="A143" s="41"/>
      <c r="B143" s="86">
        <v>9</v>
      </c>
      <c r="C143" s="87">
        <v>909</v>
      </c>
      <c r="D143" s="86">
        <v>640909</v>
      </c>
      <c r="E143" s="86" t="s">
        <v>167</v>
      </c>
    </row>
    <row r="144" spans="1:5" ht="13.5">
      <c r="A144" s="41"/>
      <c r="B144" s="86">
        <v>10</v>
      </c>
      <c r="C144" s="87">
        <v>910</v>
      </c>
      <c r="D144" s="86">
        <v>640910</v>
      </c>
      <c r="E144" s="86" t="s">
        <v>168</v>
      </c>
    </row>
    <row r="145" spans="1:5" ht="13.5">
      <c r="A145" s="41"/>
      <c r="B145" s="86">
        <v>11</v>
      </c>
      <c r="C145" s="87">
        <v>911</v>
      </c>
      <c r="D145" s="86">
        <v>640911</v>
      </c>
      <c r="E145" s="86" t="s">
        <v>169</v>
      </c>
    </row>
    <row r="146" spans="1:5" ht="13.5">
      <c r="A146" s="41"/>
      <c r="B146" s="86">
        <v>12</v>
      </c>
      <c r="C146" s="87">
        <v>912</v>
      </c>
      <c r="D146" s="86">
        <v>640912</v>
      </c>
      <c r="E146" s="86" t="s">
        <v>170</v>
      </c>
    </row>
    <row r="147" spans="1:5" ht="13.5">
      <c r="A147" s="41"/>
      <c r="B147" s="86">
        <v>13</v>
      </c>
      <c r="C147" s="87">
        <v>913</v>
      </c>
      <c r="D147" s="86">
        <v>640913</v>
      </c>
      <c r="E147" s="86" t="s">
        <v>171</v>
      </c>
    </row>
    <row r="148" spans="1:5" ht="13.5">
      <c r="A148" s="41"/>
      <c r="B148" s="86">
        <v>14</v>
      </c>
      <c r="C148" s="87">
        <v>914</v>
      </c>
      <c r="D148" s="86">
        <v>640914</v>
      </c>
      <c r="E148" s="86" t="s">
        <v>172</v>
      </c>
    </row>
    <row r="149" spans="1:5" ht="13.5">
      <c r="A149" s="41"/>
      <c r="B149" s="86">
        <v>15</v>
      </c>
      <c r="C149" s="87">
        <v>915</v>
      </c>
      <c r="D149" s="86">
        <v>640915</v>
      </c>
      <c r="E149" s="86" t="s">
        <v>173</v>
      </c>
    </row>
    <row r="150" spans="1:5" ht="13.5">
      <c r="A150" s="41"/>
      <c r="B150" s="86">
        <v>16</v>
      </c>
      <c r="C150" s="87">
        <v>916</v>
      </c>
      <c r="D150" s="86">
        <v>640916</v>
      </c>
      <c r="E150" s="86" t="s">
        <v>174</v>
      </c>
    </row>
    <row r="151" spans="1:5" ht="13.5">
      <c r="A151" s="41"/>
      <c r="B151" s="86">
        <v>17</v>
      </c>
      <c r="C151" s="87">
        <v>917</v>
      </c>
      <c r="D151" s="86">
        <v>640917</v>
      </c>
      <c r="E151" s="86" t="s">
        <v>175</v>
      </c>
    </row>
    <row r="152" spans="1:5" ht="13.5">
      <c r="A152" s="41"/>
      <c r="B152" s="86">
        <v>18</v>
      </c>
      <c r="C152" s="87">
        <v>918</v>
      </c>
      <c r="D152" s="86">
        <v>640918</v>
      </c>
      <c r="E152" s="86" t="s">
        <v>176</v>
      </c>
    </row>
    <row r="153" spans="1:5" ht="13.5">
      <c r="A153" s="41"/>
      <c r="B153" s="86">
        <v>19</v>
      </c>
      <c r="C153" s="87">
        <v>919</v>
      </c>
      <c r="D153" s="86">
        <v>640919</v>
      </c>
      <c r="E153" s="86" t="s">
        <v>177</v>
      </c>
    </row>
    <row r="154" spans="1:5" ht="13.5">
      <c r="A154" s="41"/>
      <c r="B154" s="86">
        <v>20</v>
      </c>
      <c r="C154" s="87">
        <v>920</v>
      </c>
      <c r="D154" s="86">
        <v>640920</v>
      </c>
      <c r="E154" s="86" t="s">
        <v>178</v>
      </c>
    </row>
    <row r="155" spans="1:5" ht="13.5">
      <c r="A155" s="41"/>
      <c r="B155" s="86">
        <v>21</v>
      </c>
      <c r="C155" s="87">
        <v>921</v>
      </c>
      <c r="D155" s="86">
        <v>640921</v>
      </c>
      <c r="E155" s="86" t="s">
        <v>179</v>
      </c>
    </row>
    <row r="156" spans="1:5" ht="13.5">
      <c r="A156" s="41"/>
      <c r="B156" s="86">
        <v>22</v>
      </c>
      <c r="C156" s="87">
        <v>922</v>
      </c>
      <c r="D156" s="86">
        <v>640922</v>
      </c>
      <c r="E156" s="86" t="s">
        <v>180</v>
      </c>
    </row>
    <row r="157" spans="1:5" ht="13.5">
      <c r="A157" s="41"/>
      <c r="B157" s="86">
        <v>23</v>
      </c>
      <c r="C157" s="87">
        <v>923</v>
      </c>
      <c r="D157" s="86">
        <v>640923</v>
      </c>
      <c r="E157" s="86" t="s">
        <v>181</v>
      </c>
    </row>
    <row r="158" spans="1:5" ht="13.5">
      <c r="A158" s="41"/>
      <c r="B158" s="86">
        <v>24</v>
      </c>
      <c r="C158" s="87">
        <v>924</v>
      </c>
      <c r="D158" s="86">
        <v>640924</v>
      </c>
      <c r="E158" s="86" t="s">
        <v>182</v>
      </c>
    </row>
    <row r="159" spans="1:5" ht="13.5">
      <c r="A159" s="41"/>
      <c r="B159" s="86">
        <v>25</v>
      </c>
      <c r="C159" s="87">
        <v>925</v>
      </c>
      <c r="D159" s="86">
        <v>640925</v>
      </c>
      <c r="E159" s="86" t="s">
        <v>183</v>
      </c>
    </row>
    <row r="160" spans="1:5" ht="13.5">
      <c r="A160" s="41"/>
      <c r="B160" s="86">
        <v>26</v>
      </c>
      <c r="C160" s="87">
        <v>926</v>
      </c>
      <c r="D160" s="86">
        <v>640926</v>
      </c>
      <c r="E160" s="86" t="s">
        <v>184</v>
      </c>
    </row>
    <row r="161" spans="1:5" ht="13.5">
      <c r="A161" s="41"/>
      <c r="B161" s="86">
        <v>27</v>
      </c>
      <c r="C161" s="87">
        <v>927</v>
      </c>
      <c r="D161" s="86">
        <v>640927</v>
      </c>
      <c r="E161" s="86" t="s">
        <v>185</v>
      </c>
    </row>
    <row r="162" spans="1:5" ht="13.5">
      <c r="A162" s="41"/>
      <c r="B162" s="86">
        <v>28</v>
      </c>
      <c r="C162" s="87">
        <v>928</v>
      </c>
      <c r="D162" s="86">
        <v>640928</v>
      </c>
      <c r="E162" s="86" t="s">
        <v>186</v>
      </c>
    </row>
    <row r="163" spans="1:5" ht="13.5">
      <c r="A163" s="41"/>
      <c r="B163" s="86">
        <v>29</v>
      </c>
      <c r="C163" s="87">
        <v>929</v>
      </c>
      <c r="D163" s="86">
        <v>640929</v>
      </c>
      <c r="E163" s="86" t="s">
        <v>187</v>
      </c>
    </row>
    <row r="164" spans="1:5" ht="13.5">
      <c r="A164" s="41"/>
      <c r="B164" s="86">
        <v>30</v>
      </c>
      <c r="C164" s="87">
        <v>930</v>
      </c>
      <c r="D164" s="86">
        <v>640930</v>
      </c>
      <c r="E164" s="86" t="s">
        <v>188</v>
      </c>
    </row>
    <row r="165" spans="1:5" ht="13.5">
      <c r="A165" s="41"/>
      <c r="B165" s="86">
        <v>31</v>
      </c>
      <c r="C165" s="87">
        <v>931</v>
      </c>
      <c r="D165" s="86">
        <v>640931</v>
      </c>
      <c r="E165" s="86" t="s">
        <v>189</v>
      </c>
    </row>
    <row r="166" spans="1:5" ht="13.5">
      <c r="A166" s="41"/>
      <c r="B166" s="86">
        <v>32</v>
      </c>
      <c r="C166" s="87">
        <v>932</v>
      </c>
      <c r="D166" s="86">
        <v>640932</v>
      </c>
      <c r="E166" s="86" t="s">
        <v>190</v>
      </c>
    </row>
    <row r="167" spans="1:5" ht="13.5">
      <c r="A167" s="41"/>
      <c r="B167" s="86">
        <v>33</v>
      </c>
      <c r="C167" s="87">
        <v>933</v>
      </c>
      <c r="D167" s="86">
        <v>640933</v>
      </c>
      <c r="E167" s="86" t="s">
        <v>191</v>
      </c>
    </row>
    <row r="168" spans="1:5" ht="13.5">
      <c r="A168" s="41"/>
      <c r="B168" s="86">
        <v>34</v>
      </c>
      <c r="C168" s="87">
        <v>934</v>
      </c>
      <c r="D168" s="86">
        <v>640934</v>
      </c>
      <c r="E168" s="86" t="s">
        <v>192</v>
      </c>
    </row>
    <row r="169" spans="1:5" ht="13.5">
      <c r="A169" s="41"/>
      <c r="B169" s="86">
        <v>35</v>
      </c>
      <c r="C169" s="87">
        <v>935</v>
      </c>
      <c r="D169" s="86">
        <v>640935</v>
      </c>
      <c r="E169" s="86" t="s">
        <v>193</v>
      </c>
    </row>
    <row r="170" spans="1:5" ht="13.5">
      <c r="A170" s="41"/>
      <c r="B170" s="86">
        <v>36</v>
      </c>
      <c r="C170" s="87">
        <v>936</v>
      </c>
      <c r="D170" s="86">
        <v>640936</v>
      </c>
      <c r="E170" s="86" t="s">
        <v>194</v>
      </c>
    </row>
    <row r="171" spans="1:5" ht="13.5">
      <c r="A171" s="41"/>
      <c r="B171" s="86">
        <v>37</v>
      </c>
      <c r="C171" s="87">
        <v>937</v>
      </c>
      <c r="D171" s="86">
        <v>640937</v>
      </c>
      <c r="E171" s="86" t="s">
        <v>195</v>
      </c>
    </row>
    <row r="172" spans="1:5" ht="13.5">
      <c r="A172" s="41"/>
      <c r="B172" s="86">
        <v>38</v>
      </c>
      <c r="C172" s="87">
        <v>938</v>
      </c>
      <c r="D172" s="86">
        <v>640938</v>
      </c>
      <c r="E172" s="86" t="s">
        <v>196</v>
      </c>
    </row>
    <row r="173" spans="1:5" ht="13.5">
      <c r="A173" s="41"/>
      <c r="B173" s="86">
        <v>39</v>
      </c>
      <c r="C173" s="87">
        <v>939</v>
      </c>
      <c r="D173" s="86">
        <v>640939</v>
      </c>
      <c r="E173" s="86" t="s">
        <v>197</v>
      </c>
    </row>
    <row r="174" spans="1:5" ht="13.5">
      <c r="A174" s="41"/>
      <c r="B174" s="86">
        <v>40</v>
      </c>
      <c r="C174" s="87">
        <v>940</v>
      </c>
      <c r="D174" s="86">
        <v>640940</v>
      </c>
      <c r="E174" s="86" t="s">
        <v>198</v>
      </c>
    </row>
    <row r="175" spans="1:5" ht="13.5">
      <c r="A175" s="41"/>
      <c r="B175" s="86">
        <v>41</v>
      </c>
      <c r="C175" s="87">
        <v>941</v>
      </c>
      <c r="D175" s="86">
        <v>640941</v>
      </c>
      <c r="E175" s="86" t="s">
        <v>199</v>
      </c>
    </row>
    <row r="176" spans="1:5" ht="13.5">
      <c r="A176" s="41"/>
      <c r="B176" s="86">
        <v>42</v>
      </c>
      <c r="C176" s="87">
        <v>942</v>
      </c>
      <c r="D176" s="86">
        <v>640942</v>
      </c>
      <c r="E176" s="86" t="s">
        <v>421</v>
      </c>
    </row>
    <row r="177" spans="1:5" ht="13.5">
      <c r="A177" s="41"/>
      <c r="B177" s="86">
        <v>43</v>
      </c>
      <c r="C177" s="87">
        <v>943</v>
      </c>
      <c r="D177" s="86">
        <v>640943</v>
      </c>
      <c r="E177" s="86" t="s">
        <v>200</v>
      </c>
    </row>
    <row r="178" spans="1:5" ht="13.5">
      <c r="A178" s="41"/>
      <c r="B178" s="86">
        <v>44</v>
      </c>
      <c r="C178" s="87">
        <v>944</v>
      </c>
      <c r="D178" s="86">
        <v>640944</v>
      </c>
      <c r="E178" s="86" t="s">
        <v>201</v>
      </c>
    </row>
    <row r="179" spans="1:5" ht="13.5">
      <c r="A179" s="41"/>
      <c r="B179" s="86">
        <v>45</v>
      </c>
      <c r="C179" s="87">
        <v>945</v>
      </c>
      <c r="D179" s="86">
        <v>640945</v>
      </c>
      <c r="E179" s="86" t="s">
        <v>422</v>
      </c>
    </row>
    <row r="180" spans="1:5" ht="13.5">
      <c r="A180" s="41"/>
      <c r="B180" s="86">
        <v>46</v>
      </c>
      <c r="C180" s="87">
        <v>946</v>
      </c>
      <c r="D180" s="86">
        <v>640946</v>
      </c>
      <c r="E180" s="86" t="s">
        <v>423</v>
      </c>
    </row>
    <row r="181" spans="1:5" ht="13.5">
      <c r="A181" s="41"/>
      <c r="B181" s="86">
        <v>47</v>
      </c>
      <c r="C181" s="87">
        <v>947</v>
      </c>
      <c r="D181" s="86">
        <v>640947</v>
      </c>
      <c r="E181" s="86" t="s">
        <v>424</v>
      </c>
    </row>
    <row r="182" spans="1:5" ht="13.5">
      <c r="A182" s="41"/>
      <c r="B182" s="86">
        <v>48</v>
      </c>
      <c r="C182" s="87">
        <v>948</v>
      </c>
      <c r="D182" s="86">
        <v>640948</v>
      </c>
      <c r="E182" s="86" t="s">
        <v>425</v>
      </c>
    </row>
    <row r="183" spans="1:5" ht="13.5">
      <c r="A183" s="41"/>
      <c r="B183" s="86">
        <v>49</v>
      </c>
      <c r="C183" s="87">
        <v>949</v>
      </c>
      <c r="D183" s="86">
        <v>640949</v>
      </c>
      <c r="E183" s="86" t="s">
        <v>426</v>
      </c>
    </row>
    <row r="184" spans="1:5" ht="13.5">
      <c r="A184" s="41"/>
      <c r="B184" s="86">
        <v>50</v>
      </c>
      <c r="C184" s="87">
        <v>950</v>
      </c>
      <c r="D184" s="86">
        <v>640950</v>
      </c>
      <c r="E184" s="86" t="s">
        <v>427</v>
      </c>
    </row>
    <row r="185" spans="1:5" ht="13.5">
      <c r="A185" s="41"/>
      <c r="B185" s="86">
        <v>51</v>
      </c>
      <c r="C185" s="87">
        <v>951</v>
      </c>
      <c r="D185" s="86">
        <v>640951</v>
      </c>
      <c r="E185" s="86" t="s">
        <v>428</v>
      </c>
    </row>
    <row r="186" spans="1:5" ht="13.5">
      <c r="A186" s="41"/>
      <c r="B186" s="86">
        <v>52</v>
      </c>
      <c r="C186" s="87">
        <v>952</v>
      </c>
      <c r="D186" s="86">
        <v>640952</v>
      </c>
      <c r="E186" s="86" t="s">
        <v>202</v>
      </c>
    </row>
    <row r="187" spans="1:5" ht="13.5">
      <c r="A187" s="41"/>
      <c r="B187" s="86">
        <v>53</v>
      </c>
      <c r="C187" s="87">
        <v>953</v>
      </c>
      <c r="D187" s="86">
        <v>640953</v>
      </c>
      <c r="E187" s="86" t="s">
        <v>203</v>
      </c>
    </row>
    <row r="188" spans="1:5" ht="13.5">
      <c r="A188" s="41"/>
      <c r="B188" s="86">
        <v>54</v>
      </c>
      <c r="C188" s="87">
        <v>954</v>
      </c>
      <c r="D188" s="86">
        <v>640954</v>
      </c>
      <c r="E188" s="86" t="s">
        <v>204</v>
      </c>
    </row>
    <row r="189" spans="1:5" ht="13.5">
      <c r="A189" s="41"/>
      <c r="B189" s="86">
        <v>55</v>
      </c>
      <c r="C189" s="87">
        <v>955</v>
      </c>
      <c r="D189" s="86">
        <v>640955</v>
      </c>
      <c r="E189" s="86" t="s">
        <v>205</v>
      </c>
    </row>
    <row r="190" spans="1:5" ht="13.5">
      <c r="A190" s="41"/>
      <c r="B190" s="86">
        <v>56</v>
      </c>
      <c r="C190" s="87">
        <v>956</v>
      </c>
      <c r="D190" s="86">
        <v>640956</v>
      </c>
      <c r="E190" s="86" t="s">
        <v>206</v>
      </c>
    </row>
    <row r="191" spans="1:5" ht="13.5">
      <c r="A191" s="41"/>
      <c r="B191" s="86">
        <v>57</v>
      </c>
      <c r="C191" s="87">
        <v>957</v>
      </c>
      <c r="D191" s="86">
        <v>640957</v>
      </c>
      <c r="E191" s="86" t="s">
        <v>207</v>
      </c>
    </row>
    <row r="192" spans="1:5" ht="13.5">
      <c r="A192" s="42"/>
      <c r="B192" s="88">
        <v>58</v>
      </c>
      <c r="C192" s="89">
        <v>958</v>
      </c>
      <c r="D192" s="88">
        <v>640958</v>
      </c>
      <c r="E192" s="88" t="s">
        <v>208</v>
      </c>
    </row>
    <row r="193" spans="1:5" ht="13.5">
      <c r="A193" s="40" t="s">
        <v>351</v>
      </c>
      <c r="B193" s="84">
        <v>1</v>
      </c>
      <c r="C193" s="85">
        <v>1001</v>
      </c>
      <c r="D193" s="84">
        <v>731001</v>
      </c>
      <c r="E193" s="84" t="s">
        <v>209</v>
      </c>
    </row>
    <row r="194" spans="1:5" ht="13.5">
      <c r="A194" s="41"/>
      <c r="B194" s="86">
        <v>2</v>
      </c>
      <c r="C194" s="87">
        <v>1002</v>
      </c>
      <c r="D194" s="86">
        <v>731002</v>
      </c>
      <c r="E194" s="86" t="s">
        <v>210</v>
      </c>
    </row>
    <row r="195" spans="1:5" ht="13.5">
      <c r="A195" s="41"/>
      <c r="B195" s="86">
        <v>3</v>
      </c>
      <c r="C195" s="87">
        <v>1003</v>
      </c>
      <c r="D195" s="86">
        <v>731003</v>
      </c>
      <c r="E195" s="86" t="s">
        <v>211</v>
      </c>
    </row>
    <row r="196" spans="1:5" ht="13.5">
      <c r="A196" s="41"/>
      <c r="B196" s="86">
        <v>4</v>
      </c>
      <c r="C196" s="87">
        <v>1004</v>
      </c>
      <c r="D196" s="86">
        <v>731004</v>
      </c>
      <c r="E196" s="86" t="s">
        <v>212</v>
      </c>
    </row>
    <row r="197" spans="1:5" ht="13.5">
      <c r="A197" s="41"/>
      <c r="B197" s="86">
        <v>5</v>
      </c>
      <c r="C197" s="87">
        <v>1005</v>
      </c>
      <c r="D197" s="86">
        <v>731005</v>
      </c>
      <c r="E197" s="86" t="s">
        <v>213</v>
      </c>
    </row>
    <row r="198" spans="1:5" ht="13.5">
      <c r="A198" s="41"/>
      <c r="B198" s="86">
        <v>6</v>
      </c>
      <c r="C198" s="87">
        <v>1006</v>
      </c>
      <c r="D198" s="86">
        <v>731006</v>
      </c>
      <c r="E198" s="86" t="s">
        <v>214</v>
      </c>
    </row>
    <row r="199" spans="1:5" ht="13.5">
      <c r="A199" s="41"/>
      <c r="B199" s="86">
        <v>7</v>
      </c>
      <c r="C199" s="87">
        <v>1007</v>
      </c>
      <c r="D199" s="86">
        <v>731007</v>
      </c>
      <c r="E199" s="86" t="s">
        <v>215</v>
      </c>
    </row>
    <row r="200" spans="1:5" ht="13.5">
      <c r="A200" s="41"/>
      <c r="B200" s="86">
        <v>8</v>
      </c>
      <c r="C200" s="87">
        <v>1008</v>
      </c>
      <c r="D200" s="86">
        <v>731008</v>
      </c>
      <c r="E200" s="86" t="s">
        <v>216</v>
      </c>
    </row>
    <row r="201" spans="1:5" ht="13.5">
      <c r="A201" s="41"/>
      <c r="B201" s="86">
        <v>9</v>
      </c>
      <c r="C201" s="87">
        <v>1009</v>
      </c>
      <c r="D201" s="86">
        <v>731009</v>
      </c>
      <c r="E201" s="86" t="s">
        <v>217</v>
      </c>
    </row>
    <row r="202" spans="1:5" ht="13.5">
      <c r="A202" s="41"/>
      <c r="B202" s="86">
        <v>10</v>
      </c>
      <c r="C202" s="87">
        <v>1010</v>
      </c>
      <c r="D202" s="86">
        <v>731010</v>
      </c>
      <c r="E202" s="86" t="s">
        <v>218</v>
      </c>
    </row>
    <row r="203" spans="1:5" ht="13.5">
      <c r="A203" s="41"/>
      <c r="B203" s="86">
        <v>11</v>
      </c>
      <c r="C203" s="87">
        <v>1011</v>
      </c>
      <c r="D203" s="86">
        <v>731011</v>
      </c>
      <c r="E203" s="86" t="s">
        <v>219</v>
      </c>
    </row>
    <row r="204" spans="1:5" ht="13.5">
      <c r="A204" s="41"/>
      <c r="B204" s="88">
        <v>12</v>
      </c>
      <c r="C204" s="89">
        <v>1012</v>
      </c>
      <c r="D204" s="88">
        <v>731012</v>
      </c>
      <c r="E204" s="88" t="s">
        <v>220</v>
      </c>
    </row>
    <row r="205" spans="1:5" ht="13.5">
      <c r="A205" s="40" t="s">
        <v>352</v>
      </c>
      <c r="B205" s="84">
        <v>1</v>
      </c>
      <c r="C205" s="85">
        <v>1101</v>
      </c>
      <c r="D205" s="84">
        <v>551101</v>
      </c>
      <c r="E205" s="84" t="s">
        <v>221</v>
      </c>
    </row>
    <row r="206" spans="1:5" ht="13.5">
      <c r="A206" s="41"/>
      <c r="B206" s="86">
        <v>2</v>
      </c>
      <c r="C206" s="87">
        <v>1102</v>
      </c>
      <c r="D206" s="86">
        <v>551102</v>
      </c>
      <c r="E206" s="86" t="s">
        <v>222</v>
      </c>
    </row>
    <row r="207" spans="1:5" ht="13.5">
      <c r="A207" s="41"/>
      <c r="B207" s="86">
        <v>3</v>
      </c>
      <c r="C207" s="87">
        <v>1103</v>
      </c>
      <c r="D207" s="86">
        <v>551103</v>
      </c>
      <c r="E207" s="86" t="s">
        <v>223</v>
      </c>
    </row>
    <row r="208" spans="1:5" ht="13.5">
      <c r="A208" s="41"/>
      <c r="B208" s="86">
        <v>4</v>
      </c>
      <c r="C208" s="87">
        <v>1104</v>
      </c>
      <c r="D208" s="86">
        <v>551104</v>
      </c>
      <c r="E208" s="86" t="s">
        <v>224</v>
      </c>
    </row>
    <row r="209" spans="1:5" ht="13.5">
      <c r="A209" s="41"/>
      <c r="B209" s="88">
        <v>5</v>
      </c>
      <c r="C209" s="89">
        <v>1105</v>
      </c>
      <c r="D209" s="88">
        <v>551105</v>
      </c>
      <c r="E209" s="88" t="s">
        <v>225</v>
      </c>
    </row>
    <row r="210" spans="1:5" ht="13.5">
      <c r="A210" s="40" t="s">
        <v>353</v>
      </c>
      <c r="B210" s="84">
        <v>1</v>
      </c>
      <c r="C210" s="85">
        <v>1201</v>
      </c>
      <c r="D210" s="84">
        <v>721201</v>
      </c>
      <c r="E210" s="84" t="s">
        <v>226</v>
      </c>
    </row>
    <row r="211" spans="1:5" ht="13.5">
      <c r="A211" s="41"/>
      <c r="B211" s="86">
        <v>2</v>
      </c>
      <c r="C211" s="87">
        <v>1202</v>
      </c>
      <c r="D211" s="86">
        <v>721202</v>
      </c>
      <c r="E211" s="86" t="s">
        <v>227</v>
      </c>
    </row>
    <row r="212" spans="1:5" ht="13.5">
      <c r="A212" s="41"/>
      <c r="B212" s="86">
        <v>3</v>
      </c>
      <c r="C212" s="87">
        <v>1203</v>
      </c>
      <c r="D212" s="86">
        <v>721203</v>
      </c>
      <c r="E212" s="86" t="s">
        <v>228</v>
      </c>
    </row>
    <row r="213" spans="1:5" ht="13.5">
      <c r="A213" s="41"/>
      <c r="B213" s="86">
        <v>4</v>
      </c>
      <c r="C213" s="87">
        <v>1204</v>
      </c>
      <c r="D213" s="86">
        <v>721204</v>
      </c>
      <c r="E213" s="86" t="s">
        <v>229</v>
      </c>
    </row>
    <row r="214" spans="1:5" ht="13.5">
      <c r="A214" s="41"/>
      <c r="B214" s="86">
        <v>5</v>
      </c>
      <c r="C214" s="87">
        <v>1205</v>
      </c>
      <c r="D214" s="86">
        <v>721205</v>
      </c>
      <c r="E214" s="86" t="s">
        <v>230</v>
      </c>
    </row>
    <row r="215" spans="1:5" ht="13.5">
      <c r="A215" s="41"/>
      <c r="B215" s="86">
        <v>6</v>
      </c>
      <c r="C215" s="87">
        <v>1206</v>
      </c>
      <c r="D215" s="86">
        <v>721206</v>
      </c>
      <c r="E215" s="86" t="s">
        <v>231</v>
      </c>
    </row>
    <row r="216" spans="1:5" ht="13.5">
      <c r="A216" s="41"/>
      <c r="B216" s="86">
        <v>7</v>
      </c>
      <c r="C216" s="87">
        <v>1207</v>
      </c>
      <c r="D216" s="86">
        <v>721207</v>
      </c>
      <c r="E216" s="86" t="s">
        <v>232</v>
      </c>
    </row>
    <row r="217" spans="1:5" ht="13.5">
      <c r="A217" s="41"/>
      <c r="B217" s="86">
        <v>8</v>
      </c>
      <c r="C217" s="87">
        <v>1208</v>
      </c>
      <c r="D217" s="86">
        <v>721208</v>
      </c>
      <c r="E217" s="86" t="s">
        <v>233</v>
      </c>
    </row>
    <row r="218" spans="1:5" ht="13.5">
      <c r="A218" s="41"/>
      <c r="B218" s="86">
        <v>9</v>
      </c>
      <c r="C218" s="87">
        <v>1209</v>
      </c>
      <c r="D218" s="86">
        <v>721209</v>
      </c>
      <c r="E218" s="86" t="s">
        <v>234</v>
      </c>
    </row>
    <row r="219" spans="1:5" ht="13.5">
      <c r="A219" s="41"/>
      <c r="B219" s="86">
        <v>10</v>
      </c>
      <c r="C219" s="87">
        <v>1210</v>
      </c>
      <c r="D219" s="86">
        <v>721210</v>
      </c>
      <c r="E219" s="86" t="s">
        <v>235</v>
      </c>
    </row>
    <row r="220" spans="1:5" ht="13.5">
      <c r="A220" s="42"/>
      <c r="B220" s="88">
        <v>11</v>
      </c>
      <c r="C220" s="89">
        <v>1211</v>
      </c>
      <c r="D220" s="88">
        <v>721211</v>
      </c>
      <c r="E220" s="88" t="s">
        <v>236</v>
      </c>
    </row>
    <row r="221" spans="1:5" ht="13.5">
      <c r="A221" s="40" t="s">
        <v>354</v>
      </c>
      <c r="B221" s="84">
        <v>1</v>
      </c>
      <c r="C221" s="85">
        <v>1301</v>
      </c>
      <c r="D221" s="84">
        <v>711301</v>
      </c>
      <c r="E221" s="84" t="s">
        <v>237</v>
      </c>
    </row>
    <row r="222" spans="1:5" ht="13.5">
      <c r="A222" s="41" t="s">
        <v>355</v>
      </c>
      <c r="B222" s="86">
        <v>2</v>
      </c>
      <c r="C222" s="87">
        <v>1302</v>
      </c>
      <c r="D222" s="86">
        <v>711302</v>
      </c>
      <c r="E222" s="86" t="s">
        <v>238</v>
      </c>
    </row>
    <row r="223" spans="1:5" ht="13.5">
      <c r="A223" s="41"/>
      <c r="B223" s="86">
        <v>3</v>
      </c>
      <c r="C223" s="87">
        <v>1303</v>
      </c>
      <c r="D223" s="86">
        <v>711303</v>
      </c>
      <c r="E223" s="86" t="s">
        <v>239</v>
      </c>
    </row>
    <row r="224" spans="1:5" ht="13.5">
      <c r="A224" s="41"/>
      <c r="B224" s="86">
        <v>4</v>
      </c>
      <c r="C224" s="87">
        <v>1304</v>
      </c>
      <c r="D224" s="86">
        <v>711304</v>
      </c>
      <c r="E224" s="86" t="s">
        <v>240</v>
      </c>
    </row>
    <row r="225" spans="1:5" ht="13.5">
      <c r="A225" s="41"/>
      <c r="B225" s="86">
        <v>5</v>
      </c>
      <c r="C225" s="87">
        <v>1305</v>
      </c>
      <c r="D225" s="86">
        <v>711305</v>
      </c>
      <c r="E225" s="86" t="s">
        <v>241</v>
      </c>
    </row>
    <row r="226" spans="1:5" ht="13.5">
      <c r="A226" s="41"/>
      <c r="B226" s="86">
        <v>6</v>
      </c>
      <c r="C226" s="87">
        <v>1306</v>
      </c>
      <c r="D226" s="86">
        <v>711306</v>
      </c>
      <c r="E226" s="86" t="s">
        <v>242</v>
      </c>
    </row>
    <row r="227" spans="1:5" ht="13.5">
      <c r="A227" s="41"/>
      <c r="B227" s="86">
        <v>7</v>
      </c>
      <c r="C227" s="87">
        <v>1307</v>
      </c>
      <c r="D227" s="86">
        <v>711307</v>
      </c>
      <c r="E227" s="86" t="s">
        <v>243</v>
      </c>
    </row>
    <row r="228" spans="1:5" ht="13.5">
      <c r="A228" s="41"/>
      <c r="B228" s="86">
        <v>8</v>
      </c>
      <c r="C228" s="87">
        <v>1308</v>
      </c>
      <c r="D228" s="86">
        <v>711308</v>
      </c>
      <c r="E228" s="86" t="s">
        <v>244</v>
      </c>
    </row>
    <row r="229" spans="1:5" ht="13.5">
      <c r="A229" s="41"/>
      <c r="B229" s="86">
        <v>9</v>
      </c>
      <c r="C229" s="87">
        <v>1309</v>
      </c>
      <c r="D229" s="86">
        <v>711309</v>
      </c>
      <c r="E229" s="86" t="s">
        <v>245</v>
      </c>
    </row>
    <row r="230" spans="1:5" ht="13.5">
      <c r="A230" s="41"/>
      <c r="B230" s="86">
        <v>10</v>
      </c>
      <c r="C230" s="87">
        <v>1310</v>
      </c>
      <c r="D230" s="86">
        <v>711310</v>
      </c>
      <c r="E230" s="86" t="s">
        <v>246</v>
      </c>
    </row>
    <row r="231" spans="1:5" ht="13.5">
      <c r="A231" s="41"/>
      <c r="B231" s="86">
        <v>11</v>
      </c>
      <c r="C231" s="87">
        <v>1311</v>
      </c>
      <c r="D231" s="86">
        <v>711311</v>
      </c>
      <c r="E231" s="86" t="s">
        <v>247</v>
      </c>
    </row>
    <row r="232" spans="1:5" ht="13.5">
      <c r="A232" s="41"/>
      <c r="B232" s="86">
        <v>12</v>
      </c>
      <c r="C232" s="87">
        <v>1312</v>
      </c>
      <c r="D232" s="86">
        <v>711312</v>
      </c>
      <c r="E232" s="86" t="s">
        <v>248</v>
      </c>
    </row>
    <row r="233" spans="1:5" ht="13.5">
      <c r="A233" s="42"/>
      <c r="B233" s="88">
        <v>13</v>
      </c>
      <c r="C233" s="89">
        <v>1313</v>
      </c>
      <c r="D233" s="88">
        <v>711313</v>
      </c>
      <c r="E233" s="88" t="s">
        <v>249</v>
      </c>
    </row>
    <row r="234" spans="1:5" ht="13.5">
      <c r="A234" s="40" t="s">
        <v>356</v>
      </c>
      <c r="B234" s="84">
        <v>1</v>
      </c>
      <c r="C234" s="85">
        <v>1401</v>
      </c>
      <c r="D234" s="84">
        <v>651401</v>
      </c>
      <c r="E234" s="84" t="s">
        <v>250</v>
      </c>
    </row>
    <row r="235" spans="1:5" ht="13.5">
      <c r="A235" s="41"/>
      <c r="B235" s="86">
        <v>2</v>
      </c>
      <c r="C235" s="87">
        <v>1402</v>
      </c>
      <c r="D235" s="86">
        <v>651402</v>
      </c>
      <c r="E235" s="86" t="s">
        <v>251</v>
      </c>
    </row>
    <row r="236" spans="1:5" ht="13.5">
      <c r="A236" s="41"/>
      <c r="B236" s="86">
        <v>3</v>
      </c>
      <c r="C236" s="87">
        <v>1403</v>
      </c>
      <c r="D236" s="86">
        <v>651403</v>
      </c>
      <c r="E236" s="86" t="s">
        <v>252</v>
      </c>
    </row>
    <row r="237" spans="1:5" ht="13.5">
      <c r="A237" s="41"/>
      <c r="B237" s="86">
        <v>4</v>
      </c>
      <c r="C237" s="87">
        <v>1404</v>
      </c>
      <c r="D237" s="86">
        <v>651404</v>
      </c>
      <c r="E237" s="86" t="s">
        <v>253</v>
      </c>
    </row>
    <row r="238" spans="1:5" ht="13.5">
      <c r="A238" s="41"/>
      <c r="B238" s="86">
        <v>5</v>
      </c>
      <c r="C238" s="87">
        <v>1405</v>
      </c>
      <c r="D238" s="86">
        <v>651405</v>
      </c>
      <c r="E238" s="86" t="s">
        <v>254</v>
      </c>
    </row>
    <row r="239" spans="1:5" ht="13.5">
      <c r="A239" s="41"/>
      <c r="B239" s="86">
        <v>6</v>
      </c>
      <c r="C239" s="87">
        <v>1406</v>
      </c>
      <c r="D239" s="86">
        <v>651406</v>
      </c>
      <c r="E239" s="86" t="s">
        <v>255</v>
      </c>
    </row>
    <row r="240" spans="1:5" ht="13.5">
      <c r="A240" s="41"/>
      <c r="B240" s="86">
        <v>7</v>
      </c>
      <c r="C240" s="87">
        <v>1407</v>
      </c>
      <c r="D240" s="86">
        <v>651407</v>
      </c>
      <c r="E240" s="86" t="s">
        <v>256</v>
      </c>
    </row>
    <row r="241" spans="1:5" ht="13.5">
      <c r="A241" s="41"/>
      <c r="B241" s="86">
        <v>8</v>
      </c>
      <c r="C241" s="87">
        <v>1408</v>
      </c>
      <c r="D241" s="86">
        <v>651408</v>
      </c>
      <c r="E241" s="86" t="s">
        <v>257</v>
      </c>
    </row>
    <row r="242" spans="1:5" ht="13.5">
      <c r="A242" s="41"/>
      <c r="B242" s="86">
        <v>9</v>
      </c>
      <c r="C242" s="87">
        <v>1409</v>
      </c>
      <c r="D242" s="86">
        <v>651409</v>
      </c>
      <c r="E242" s="86" t="s">
        <v>258</v>
      </c>
    </row>
    <row r="243" spans="1:5" ht="13.5">
      <c r="A243" s="41"/>
      <c r="B243" s="86">
        <v>10</v>
      </c>
      <c r="C243" s="87">
        <v>1410</v>
      </c>
      <c r="D243" s="86">
        <v>651410</v>
      </c>
      <c r="E243" s="86" t="s">
        <v>259</v>
      </c>
    </row>
    <row r="244" spans="1:5" ht="13.5">
      <c r="A244" s="41"/>
      <c r="B244" s="86">
        <v>11</v>
      </c>
      <c r="C244" s="87">
        <v>1411</v>
      </c>
      <c r="D244" s="86">
        <v>651411</v>
      </c>
      <c r="E244" s="86" t="s">
        <v>260</v>
      </c>
    </row>
    <row r="245" spans="1:5" ht="13.5">
      <c r="A245" s="41"/>
      <c r="B245" s="86">
        <v>12</v>
      </c>
      <c r="C245" s="87">
        <v>1412</v>
      </c>
      <c r="D245" s="86">
        <v>651412</v>
      </c>
      <c r="E245" s="86" t="s">
        <v>261</v>
      </c>
    </row>
    <row r="246" spans="1:5" ht="13.5">
      <c r="A246" s="41"/>
      <c r="B246" s="86">
        <v>13</v>
      </c>
      <c r="C246" s="87">
        <v>1413</v>
      </c>
      <c r="D246" s="86">
        <v>651413</v>
      </c>
      <c r="E246" s="86" t="s">
        <v>262</v>
      </c>
    </row>
    <row r="247" spans="1:5" ht="13.5">
      <c r="A247" s="41"/>
      <c r="B247" s="86">
        <v>14</v>
      </c>
      <c r="C247" s="87">
        <v>1414</v>
      </c>
      <c r="D247" s="86">
        <v>651414</v>
      </c>
      <c r="E247" s="86" t="s">
        <v>263</v>
      </c>
    </row>
    <row r="248" spans="1:5" ht="13.5">
      <c r="A248" s="41"/>
      <c r="B248" s="86">
        <v>15</v>
      </c>
      <c r="C248" s="87">
        <v>1415</v>
      </c>
      <c r="D248" s="86">
        <v>651415</v>
      </c>
      <c r="E248" s="86" t="s">
        <v>264</v>
      </c>
    </row>
    <row r="249" spans="1:5" ht="13.5">
      <c r="A249" s="41"/>
      <c r="B249" s="86">
        <v>16</v>
      </c>
      <c r="C249" s="87">
        <v>1416</v>
      </c>
      <c r="D249" s="86">
        <v>651416</v>
      </c>
      <c r="E249" s="86" t="s">
        <v>265</v>
      </c>
    </row>
    <row r="250" spans="1:5" ht="13.5">
      <c r="A250" s="41"/>
      <c r="B250" s="88">
        <v>17</v>
      </c>
      <c r="C250" s="89">
        <v>1417</v>
      </c>
      <c r="D250" s="88">
        <v>651417</v>
      </c>
      <c r="E250" s="88" t="s">
        <v>266</v>
      </c>
    </row>
    <row r="251" spans="1:5" ht="13.5">
      <c r="A251" s="40" t="s">
        <v>357</v>
      </c>
      <c r="B251" s="84">
        <v>1</v>
      </c>
      <c r="C251" s="85">
        <v>1501</v>
      </c>
      <c r="D251" s="84">
        <v>741501</v>
      </c>
      <c r="E251" s="84" t="s">
        <v>267</v>
      </c>
    </row>
    <row r="252" spans="1:5" ht="13.5">
      <c r="A252" s="41"/>
      <c r="B252" s="86">
        <v>2</v>
      </c>
      <c r="C252" s="87">
        <v>1502</v>
      </c>
      <c r="D252" s="86">
        <v>741502</v>
      </c>
      <c r="E252" s="86" t="s">
        <v>268</v>
      </c>
    </row>
    <row r="253" spans="1:5" ht="13.5">
      <c r="A253" s="41"/>
      <c r="B253" s="86">
        <v>3</v>
      </c>
      <c r="C253" s="87">
        <v>1503</v>
      </c>
      <c r="D253" s="86">
        <v>741503</v>
      </c>
      <c r="E253" s="86" t="s">
        <v>269</v>
      </c>
    </row>
    <row r="254" spans="1:5" ht="13.5">
      <c r="A254" s="41"/>
      <c r="B254" s="86">
        <v>4</v>
      </c>
      <c r="C254" s="87">
        <v>1504</v>
      </c>
      <c r="D254" s="86">
        <v>741504</v>
      </c>
      <c r="E254" s="86" t="s">
        <v>270</v>
      </c>
    </row>
    <row r="255" spans="1:5" ht="13.5">
      <c r="A255" s="41"/>
      <c r="B255" s="86">
        <v>5</v>
      </c>
      <c r="C255" s="87">
        <v>1505</v>
      </c>
      <c r="D255" s="86">
        <v>741505</v>
      </c>
      <c r="E255" s="86" t="s">
        <v>271</v>
      </c>
    </row>
    <row r="256" spans="1:5" ht="13.5">
      <c r="A256" s="41"/>
      <c r="B256" s="86">
        <v>6</v>
      </c>
      <c r="C256" s="87">
        <v>1506</v>
      </c>
      <c r="D256" s="86">
        <v>741506</v>
      </c>
      <c r="E256" s="86" t="s">
        <v>272</v>
      </c>
    </row>
    <row r="257" spans="1:5" ht="13.5">
      <c r="A257" s="41"/>
      <c r="B257" s="86">
        <v>7</v>
      </c>
      <c r="C257" s="87">
        <v>1508</v>
      </c>
      <c r="D257" s="86">
        <v>741507</v>
      </c>
      <c r="E257" s="86" t="s">
        <v>273</v>
      </c>
    </row>
    <row r="258" spans="1:5" ht="13.5">
      <c r="A258" s="42"/>
      <c r="B258" s="88">
        <v>8</v>
      </c>
      <c r="C258" s="89">
        <v>1510</v>
      </c>
      <c r="D258" s="88">
        <v>741508</v>
      </c>
      <c r="E258" s="88" t="s">
        <v>274</v>
      </c>
    </row>
    <row r="259" spans="1:5" ht="13.5">
      <c r="A259" s="40" t="s">
        <v>358</v>
      </c>
      <c r="B259" s="84">
        <v>1</v>
      </c>
      <c r="C259" s="85">
        <v>1601</v>
      </c>
      <c r="D259" s="84">
        <v>671601</v>
      </c>
      <c r="E259" s="84" t="s">
        <v>275</v>
      </c>
    </row>
    <row r="260" spans="1:5" ht="13.5">
      <c r="A260" s="41"/>
      <c r="B260" s="86">
        <v>2</v>
      </c>
      <c r="C260" s="87">
        <v>1602</v>
      </c>
      <c r="D260" s="86">
        <v>671602</v>
      </c>
      <c r="E260" s="86" t="s">
        <v>276</v>
      </c>
    </row>
    <row r="261" spans="1:5" ht="13.5">
      <c r="A261" s="41"/>
      <c r="B261" s="86">
        <v>3</v>
      </c>
      <c r="C261" s="87">
        <v>1603</v>
      </c>
      <c r="D261" s="86">
        <v>671603</v>
      </c>
      <c r="E261" s="86" t="s">
        <v>277</v>
      </c>
    </row>
    <row r="262" spans="1:5" ht="13.5">
      <c r="A262" s="41"/>
      <c r="B262" s="86">
        <v>4</v>
      </c>
      <c r="C262" s="87">
        <v>1604</v>
      </c>
      <c r="D262" s="86">
        <v>671604</v>
      </c>
      <c r="E262" s="86" t="s">
        <v>278</v>
      </c>
    </row>
    <row r="263" spans="1:5" ht="13.5">
      <c r="A263" s="41"/>
      <c r="B263" s="86">
        <v>5</v>
      </c>
      <c r="C263" s="87">
        <v>1605</v>
      </c>
      <c r="D263" s="86">
        <v>671605</v>
      </c>
      <c r="E263" s="86" t="s">
        <v>279</v>
      </c>
    </row>
    <row r="264" spans="1:5" ht="13.5">
      <c r="A264" s="41"/>
      <c r="B264" s="86">
        <v>6</v>
      </c>
      <c r="C264" s="87">
        <v>1606</v>
      </c>
      <c r="D264" s="86">
        <v>671606</v>
      </c>
      <c r="E264" s="86" t="s">
        <v>280</v>
      </c>
    </row>
    <row r="265" spans="1:5" ht="13.5">
      <c r="A265" s="41"/>
      <c r="B265" s="86">
        <v>7</v>
      </c>
      <c r="C265" s="87">
        <v>1607</v>
      </c>
      <c r="D265" s="86">
        <v>671607</v>
      </c>
      <c r="E265" s="86" t="s">
        <v>281</v>
      </c>
    </row>
    <row r="266" spans="1:5" ht="13.5">
      <c r="A266" s="41"/>
      <c r="B266" s="86">
        <v>8</v>
      </c>
      <c r="C266" s="87">
        <v>1608</v>
      </c>
      <c r="D266" s="86">
        <v>671608</v>
      </c>
      <c r="E266" s="86" t="s">
        <v>282</v>
      </c>
    </row>
    <row r="267" spans="1:5" ht="13.5">
      <c r="A267" s="41"/>
      <c r="B267" s="86">
        <v>9</v>
      </c>
      <c r="C267" s="87">
        <v>1609</v>
      </c>
      <c r="D267" s="86">
        <v>671609</v>
      </c>
      <c r="E267" s="86" t="s">
        <v>283</v>
      </c>
    </row>
    <row r="268" spans="1:5" ht="13.5">
      <c r="A268" s="41"/>
      <c r="B268" s="86">
        <v>10</v>
      </c>
      <c r="C268" s="87">
        <v>1610</v>
      </c>
      <c r="D268" s="86">
        <v>671610</v>
      </c>
      <c r="E268" s="86" t="s">
        <v>284</v>
      </c>
    </row>
    <row r="269" spans="1:5" ht="13.5">
      <c r="A269" s="41"/>
      <c r="B269" s="86">
        <v>11</v>
      </c>
      <c r="C269" s="87">
        <v>1611</v>
      </c>
      <c r="D269" s="86">
        <v>671611</v>
      </c>
      <c r="E269" s="86" t="s">
        <v>285</v>
      </c>
    </row>
    <row r="270" spans="1:5" ht="13.5">
      <c r="A270" s="41"/>
      <c r="B270" s="86">
        <v>12</v>
      </c>
      <c r="C270" s="87">
        <v>1612</v>
      </c>
      <c r="D270" s="86">
        <v>671612</v>
      </c>
      <c r="E270" s="86" t="s">
        <v>286</v>
      </c>
    </row>
    <row r="271" spans="1:5" ht="13.5">
      <c r="A271" s="41"/>
      <c r="B271" s="86">
        <v>13</v>
      </c>
      <c r="C271" s="87">
        <v>1613</v>
      </c>
      <c r="D271" s="86">
        <v>671613</v>
      </c>
      <c r="E271" s="86" t="s">
        <v>287</v>
      </c>
    </row>
    <row r="272" spans="1:5" ht="13.5">
      <c r="A272" s="41"/>
      <c r="B272" s="86">
        <v>14</v>
      </c>
      <c r="C272" s="87">
        <v>1614</v>
      </c>
      <c r="D272" s="86">
        <v>671614</v>
      </c>
      <c r="E272" s="86" t="s">
        <v>288</v>
      </c>
    </row>
    <row r="273" spans="1:5" ht="13.5">
      <c r="A273" s="41"/>
      <c r="B273" s="86">
        <v>15</v>
      </c>
      <c r="C273" s="87">
        <v>1615</v>
      </c>
      <c r="D273" s="86">
        <v>671615</v>
      </c>
      <c r="E273" s="86" t="s">
        <v>289</v>
      </c>
    </row>
    <row r="274" spans="1:5" ht="13.5">
      <c r="A274" s="41"/>
      <c r="B274" s="86">
        <v>16</v>
      </c>
      <c r="C274" s="87">
        <v>1616</v>
      </c>
      <c r="D274" s="86">
        <v>671616</v>
      </c>
      <c r="E274" s="86" t="s">
        <v>290</v>
      </c>
    </row>
    <row r="275" spans="1:5" ht="13.5">
      <c r="A275" s="41"/>
      <c r="B275" s="86">
        <v>17</v>
      </c>
      <c r="C275" s="87">
        <v>1617</v>
      </c>
      <c r="D275" s="86">
        <v>671617</v>
      </c>
      <c r="E275" s="86" t="s">
        <v>291</v>
      </c>
    </row>
    <row r="276" spans="1:5" ht="13.5">
      <c r="A276" s="41"/>
      <c r="B276" s="86">
        <v>18</v>
      </c>
      <c r="C276" s="87">
        <v>1618</v>
      </c>
      <c r="D276" s="86">
        <v>671618</v>
      </c>
      <c r="E276" s="86" t="s">
        <v>292</v>
      </c>
    </row>
    <row r="277" spans="1:5" ht="13.5">
      <c r="A277" s="41"/>
      <c r="B277" s="86">
        <v>19</v>
      </c>
      <c r="C277" s="87">
        <v>1619</v>
      </c>
      <c r="D277" s="86">
        <v>671619</v>
      </c>
      <c r="E277" s="86" t="s">
        <v>293</v>
      </c>
    </row>
    <row r="278" spans="1:5" ht="13.5">
      <c r="A278" s="41"/>
      <c r="B278" s="86">
        <v>20</v>
      </c>
      <c r="C278" s="87">
        <v>1620</v>
      </c>
      <c r="D278" s="86">
        <v>671620</v>
      </c>
      <c r="E278" s="86" t="s">
        <v>294</v>
      </c>
    </row>
    <row r="279" spans="1:5" ht="13.5">
      <c r="A279" s="41"/>
      <c r="B279" s="86">
        <v>21</v>
      </c>
      <c r="C279" s="87">
        <v>1621</v>
      </c>
      <c r="D279" s="86">
        <v>671621</v>
      </c>
      <c r="E279" s="86" t="s">
        <v>295</v>
      </c>
    </row>
    <row r="280" spans="1:5" ht="13.5">
      <c r="A280" s="41"/>
      <c r="B280" s="86">
        <v>22</v>
      </c>
      <c r="C280" s="87">
        <v>1622</v>
      </c>
      <c r="D280" s="86">
        <v>671622</v>
      </c>
      <c r="E280" s="86" t="s">
        <v>296</v>
      </c>
    </row>
    <row r="281" spans="1:5" ht="13.5">
      <c r="A281" s="41"/>
      <c r="B281" s="86">
        <v>23</v>
      </c>
      <c r="C281" s="87">
        <v>1623</v>
      </c>
      <c r="D281" s="86">
        <v>671623</v>
      </c>
      <c r="E281" s="86" t="s">
        <v>297</v>
      </c>
    </row>
    <row r="282" spans="1:5" ht="13.5">
      <c r="A282" s="41"/>
      <c r="B282" s="86">
        <v>24</v>
      </c>
      <c r="C282" s="87">
        <v>1624</v>
      </c>
      <c r="D282" s="86">
        <v>671624</v>
      </c>
      <c r="E282" s="86" t="s">
        <v>298</v>
      </c>
    </row>
    <row r="283" spans="1:5" ht="13.5">
      <c r="A283" s="41"/>
      <c r="B283" s="86">
        <v>25</v>
      </c>
      <c r="C283" s="87">
        <v>1625</v>
      </c>
      <c r="D283" s="86">
        <v>671625</v>
      </c>
      <c r="E283" s="86" t="s">
        <v>299</v>
      </c>
    </row>
    <row r="284" spans="1:5" ht="13.5">
      <c r="A284" s="41"/>
      <c r="B284" s="86">
        <v>26</v>
      </c>
      <c r="C284" s="87">
        <v>1626</v>
      </c>
      <c r="D284" s="86">
        <v>671626</v>
      </c>
      <c r="E284" s="86" t="s">
        <v>300</v>
      </c>
    </row>
    <row r="285" spans="1:8" ht="13.5">
      <c r="A285" s="42"/>
      <c r="B285" s="88">
        <v>27</v>
      </c>
      <c r="C285" s="89">
        <v>1627</v>
      </c>
      <c r="D285" s="88">
        <v>671627</v>
      </c>
      <c r="E285" s="126" t="s">
        <v>46</v>
      </c>
      <c r="H285" s="125"/>
    </row>
    <row r="286" spans="1:5" ht="13.5">
      <c r="A286" s="40" t="s">
        <v>359</v>
      </c>
      <c r="B286" s="84">
        <v>1</v>
      </c>
      <c r="C286" s="90">
        <v>1701</v>
      </c>
      <c r="D286" s="84">
        <v>621701</v>
      </c>
      <c r="E286" s="84" t="s">
        <v>301</v>
      </c>
    </row>
    <row r="287" spans="1:5" ht="13.5">
      <c r="A287" s="41"/>
      <c r="B287" s="86">
        <v>2</v>
      </c>
      <c r="C287" s="87">
        <v>1702</v>
      </c>
      <c r="D287" s="86">
        <v>621702</v>
      </c>
      <c r="E287" s="86" t="s">
        <v>302</v>
      </c>
    </row>
    <row r="288" spans="1:5" ht="13.5">
      <c r="A288" s="41"/>
      <c r="B288" s="86">
        <v>3</v>
      </c>
      <c r="C288" s="87">
        <v>1703</v>
      </c>
      <c r="D288" s="86">
        <v>621703</v>
      </c>
      <c r="E288" s="86" t="s">
        <v>303</v>
      </c>
    </row>
    <row r="289" spans="1:5" ht="13.5">
      <c r="A289" s="41"/>
      <c r="B289" s="86">
        <v>4</v>
      </c>
      <c r="C289" s="87">
        <v>1704</v>
      </c>
      <c r="D289" s="86">
        <v>621704</v>
      </c>
      <c r="E289" s="86" t="s">
        <v>304</v>
      </c>
    </row>
    <row r="290" spans="1:5" ht="13.5">
      <c r="A290" s="41"/>
      <c r="B290" s="86">
        <v>5</v>
      </c>
      <c r="C290" s="87">
        <v>1705</v>
      </c>
      <c r="D290" s="86">
        <v>621705</v>
      </c>
      <c r="E290" s="86" t="s">
        <v>305</v>
      </c>
    </row>
    <row r="291" spans="1:5" ht="13.5">
      <c r="A291" s="41"/>
      <c r="B291" s="86">
        <v>6</v>
      </c>
      <c r="C291" s="87">
        <v>1706</v>
      </c>
      <c r="D291" s="86">
        <v>621706</v>
      </c>
      <c r="E291" s="86" t="s">
        <v>306</v>
      </c>
    </row>
    <row r="292" spans="1:5" ht="13.5">
      <c r="A292" s="41"/>
      <c r="B292" s="86">
        <v>7</v>
      </c>
      <c r="C292" s="87">
        <v>1707</v>
      </c>
      <c r="D292" s="86">
        <v>621707</v>
      </c>
      <c r="E292" s="86" t="s">
        <v>307</v>
      </c>
    </row>
    <row r="293" spans="1:5" ht="13.5">
      <c r="A293" s="41"/>
      <c r="B293" s="86">
        <v>8</v>
      </c>
      <c r="C293" s="87">
        <v>1708</v>
      </c>
      <c r="D293" s="86">
        <v>621708</v>
      </c>
      <c r="E293" s="86" t="s">
        <v>308</v>
      </c>
    </row>
    <row r="294" spans="1:5" ht="13.5">
      <c r="A294" s="41"/>
      <c r="B294" s="86">
        <v>9</v>
      </c>
      <c r="C294" s="87">
        <v>1709</v>
      </c>
      <c r="D294" s="86">
        <v>621709</v>
      </c>
      <c r="E294" s="86" t="s">
        <v>309</v>
      </c>
    </row>
    <row r="295" spans="1:5" ht="13.5">
      <c r="A295" s="41"/>
      <c r="B295" s="86">
        <v>10</v>
      </c>
      <c r="C295" s="87">
        <v>1710</v>
      </c>
      <c r="D295" s="86">
        <v>621710</v>
      </c>
      <c r="E295" s="86" t="s">
        <v>429</v>
      </c>
    </row>
    <row r="296" spans="1:5" ht="13.5">
      <c r="A296" s="41"/>
      <c r="B296" s="86">
        <v>11</v>
      </c>
      <c r="C296" s="87">
        <v>1711</v>
      </c>
      <c r="D296" s="86">
        <v>621711</v>
      </c>
      <c r="E296" s="86" t="s">
        <v>430</v>
      </c>
    </row>
    <row r="297" spans="1:5" ht="13.5">
      <c r="A297" s="41"/>
      <c r="B297" s="86">
        <v>12</v>
      </c>
      <c r="C297" s="87">
        <v>1712</v>
      </c>
      <c r="D297" s="86">
        <v>621712</v>
      </c>
      <c r="E297" s="86" t="s">
        <v>431</v>
      </c>
    </row>
    <row r="298" spans="1:5" ht="13.5">
      <c r="A298" s="41"/>
      <c r="B298" s="86">
        <v>13</v>
      </c>
      <c r="C298" s="87">
        <v>1713</v>
      </c>
      <c r="D298" s="86">
        <v>621713</v>
      </c>
      <c r="E298" s="86" t="s">
        <v>310</v>
      </c>
    </row>
    <row r="299" spans="1:5" ht="13.5">
      <c r="A299" s="41"/>
      <c r="B299" s="86">
        <v>14</v>
      </c>
      <c r="C299" s="87">
        <v>1714</v>
      </c>
      <c r="D299" s="86">
        <v>621714</v>
      </c>
      <c r="E299" s="86" t="s">
        <v>311</v>
      </c>
    </row>
    <row r="300" spans="1:5" ht="13.5">
      <c r="A300" s="41"/>
      <c r="B300" s="86">
        <v>15</v>
      </c>
      <c r="C300" s="87">
        <v>1715</v>
      </c>
      <c r="D300" s="86">
        <v>621715</v>
      </c>
      <c r="E300" s="86" t="s">
        <v>312</v>
      </c>
    </row>
    <row r="301" spans="1:5" ht="13.5">
      <c r="A301" s="42"/>
      <c r="B301" s="88">
        <v>16</v>
      </c>
      <c r="C301" s="91">
        <v>1716</v>
      </c>
      <c r="D301" s="88">
        <v>621716</v>
      </c>
      <c r="E301" s="88" t="s">
        <v>313</v>
      </c>
    </row>
    <row r="302" spans="1:5" ht="13.5">
      <c r="A302" s="40" t="s">
        <v>360</v>
      </c>
      <c r="B302" s="84">
        <v>1</v>
      </c>
      <c r="C302" s="90">
        <v>1801</v>
      </c>
      <c r="D302" s="84">
        <v>691801</v>
      </c>
      <c r="E302" s="84" t="s">
        <v>314</v>
      </c>
    </row>
    <row r="303" spans="1:5" ht="13.5">
      <c r="A303" s="41"/>
      <c r="B303" s="86">
        <v>2</v>
      </c>
      <c r="C303" s="87">
        <v>1802</v>
      </c>
      <c r="D303" s="86">
        <v>691802</v>
      </c>
      <c r="E303" s="86" t="s">
        <v>315</v>
      </c>
    </row>
    <row r="304" spans="1:5" ht="13.5">
      <c r="A304" s="41"/>
      <c r="B304" s="86">
        <v>3</v>
      </c>
      <c r="C304" s="87">
        <v>1803</v>
      </c>
      <c r="D304" s="86">
        <v>691803</v>
      </c>
      <c r="E304" s="86" t="s">
        <v>316</v>
      </c>
    </row>
    <row r="305" spans="1:5" ht="13.5">
      <c r="A305" s="41"/>
      <c r="B305" s="86">
        <v>4</v>
      </c>
      <c r="C305" s="87">
        <v>1804</v>
      </c>
      <c r="D305" s="86">
        <v>691804</v>
      </c>
      <c r="E305" s="86" t="s">
        <v>317</v>
      </c>
    </row>
    <row r="306" spans="1:5" ht="13.5">
      <c r="A306" s="41"/>
      <c r="B306" s="86">
        <v>5</v>
      </c>
      <c r="C306" s="87">
        <v>1805</v>
      </c>
      <c r="D306" s="86">
        <v>691805</v>
      </c>
      <c r="E306" s="86" t="s">
        <v>318</v>
      </c>
    </row>
    <row r="307" spans="1:5" ht="13.5">
      <c r="A307" s="41"/>
      <c r="B307" s="86">
        <v>6</v>
      </c>
      <c r="C307" s="87">
        <v>1806</v>
      </c>
      <c r="D307" s="86">
        <v>691806</v>
      </c>
      <c r="E307" s="86" t="s">
        <v>319</v>
      </c>
    </row>
    <row r="308" spans="1:5" ht="13.5">
      <c r="A308" s="41"/>
      <c r="B308" s="86">
        <v>7</v>
      </c>
      <c r="C308" s="87">
        <v>1807</v>
      </c>
      <c r="D308" s="86">
        <v>691807</v>
      </c>
      <c r="E308" s="86" t="s">
        <v>320</v>
      </c>
    </row>
    <row r="309" spans="1:5" ht="13.5">
      <c r="A309" s="41"/>
      <c r="B309" s="86">
        <v>8</v>
      </c>
      <c r="C309" s="87">
        <v>1808</v>
      </c>
      <c r="D309" s="86">
        <v>691808</v>
      </c>
      <c r="E309" s="86" t="s">
        <v>321</v>
      </c>
    </row>
    <row r="310" spans="1:5" ht="13.5">
      <c r="A310" s="41"/>
      <c r="B310" s="86">
        <v>9</v>
      </c>
      <c r="C310" s="87">
        <v>1809</v>
      </c>
      <c r="D310" s="86">
        <v>691809</v>
      </c>
      <c r="E310" s="86" t="s">
        <v>322</v>
      </c>
    </row>
    <row r="311" spans="1:5" ht="13.5">
      <c r="A311" s="41"/>
      <c r="B311" s="86">
        <v>10</v>
      </c>
      <c r="C311" s="87">
        <v>1810</v>
      </c>
      <c r="D311" s="86">
        <v>691810</v>
      </c>
      <c r="E311" s="86" t="s">
        <v>323</v>
      </c>
    </row>
    <row r="312" spans="1:5" ht="13.5">
      <c r="A312" s="42"/>
      <c r="B312" s="88">
        <v>11</v>
      </c>
      <c r="C312" s="91">
        <v>1811</v>
      </c>
      <c r="D312" s="88">
        <v>691811</v>
      </c>
      <c r="E312" s="88" t="s">
        <v>324</v>
      </c>
    </row>
    <row r="313" spans="1:5" ht="13.5">
      <c r="A313" s="153" t="s">
        <v>432</v>
      </c>
      <c r="B313" s="154"/>
      <c r="C313" s="128">
        <v>999</v>
      </c>
      <c r="D313" s="127">
        <v>999999</v>
      </c>
      <c r="E313" s="127" t="s">
        <v>435</v>
      </c>
    </row>
    <row r="314" spans="1:5" ht="13.5">
      <c r="A314" s="151" t="s">
        <v>433</v>
      </c>
      <c r="B314" s="151"/>
      <c r="C314" s="151"/>
      <c r="D314" s="151"/>
      <c r="E314" s="151"/>
    </row>
    <row r="315" spans="1:5" ht="13.5">
      <c r="A315" s="152" t="s">
        <v>434</v>
      </c>
      <c r="B315" s="152"/>
      <c r="C315" s="152"/>
      <c r="D315" s="152"/>
      <c r="E315" s="152"/>
    </row>
  </sheetData>
  <sheetProtection password="CAB1" sheet="1"/>
  <mergeCells count="3">
    <mergeCell ref="A314:E314"/>
    <mergeCell ref="A315:E315"/>
    <mergeCell ref="A313:B313"/>
  </mergeCells>
  <hyperlinks>
    <hyperlink ref="E1" location="選手登録シート!A1" display="選手登録シート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4" manualBreakCount="4">
    <brk id="52" max="4" man="1"/>
    <brk id="144" max="4" man="1"/>
    <brk id="249" max="4" man="1"/>
    <brk id="30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2" width="3.50390625" style="0" customWidth="1"/>
    <col min="3" max="3" width="10.50390625" style="0" customWidth="1"/>
    <col min="4" max="5" width="20.00390625" style="0" customWidth="1"/>
    <col min="6" max="8" width="11.25390625" style="0" customWidth="1"/>
  </cols>
  <sheetData>
    <row r="2" ht="18.75">
      <c r="B2" s="115" t="s">
        <v>380</v>
      </c>
    </row>
    <row r="3" ht="15.75" customHeight="1">
      <c r="B3" t="s">
        <v>397</v>
      </c>
    </row>
    <row r="4" ht="15.75" customHeight="1">
      <c r="B4" t="s">
        <v>387</v>
      </c>
    </row>
    <row r="5" ht="8.25" customHeight="1"/>
    <row r="6" ht="15.75" customHeight="1">
      <c r="B6" t="s">
        <v>383</v>
      </c>
    </row>
    <row r="7" ht="15.75" customHeight="1">
      <c r="B7" t="s">
        <v>384</v>
      </c>
    </row>
    <row r="8" ht="15.75" customHeight="1">
      <c r="B8" t="s">
        <v>385</v>
      </c>
    </row>
    <row r="9" ht="15.75" customHeight="1">
      <c r="B9" t="s">
        <v>386</v>
      </c>
    </row>
    <row r="11" spans="2:8" ht="15" customHeight="1">
      <c r="B11" s="155" t="s">
        <v>388</v>
      </c>
      <c r="C11" s="156"/>
      <c r="D11" s="156"/>
      <c r="E11" s="156"/>
      <c r="F11" s="105" t="s">
        <v>367</v>
      </c>
      <c r="G11" s="105" t="s">
        <v>368</v>
      </c>
      <c r="H11" s="159" t="s">
        <v>396</v>
      </c>
    </row>
    <row r="12" spans="2:8" ht="15" customHeight="1">
      <c r="B12" s="157"/>
      <c r="C12" s="158"/>
      <c r="D12" s="158"/>
      <c r="E12" s="158"/>
      <c r="F12" s="105" t="s">
        <v>372</v>
      </c>
      <c r="G12" s="105" t="s">
        <v>372</v>
      </c>
      <c r="H12" s="160"/>
    </row>
    <row r="13" spans="1:8" ht="30" customHeight="1" thickBot="1">
      <c r="A13" s="120">
        <v>3</v>
      </c>
      <c r="B13" s="162" t="s">
        <v>23</v>
      </c>
      <c r="C13" s="163"/>
      <c r="D13" s="164">
        <f>VLOOKUP(A13,'申込書'!$A:$D,3,FALSE)</f>
        <v>0</v>
      </c>
      <c r="E13" s="165"/>
      <c r="F13" s="106">
        <f>IF('申込書'!C10="","",'申込書'!C10)</f>
      </c>
      <c r="G13" s="106">
        <f>IF('申込書'!C11="","",'申込書'!C11)</f>
      </c>
      <c r="H13" s="161"/>
    </row>
    <row r="14" spans="1:8" ht="27" customHeight="1" thickBot="1" thickTop="1">
      <c r="A14" s="120"/>
      <c r="B14" s="95" t="s">
        <v>2</v>
      </c>
      <c r="C14" s="95" t="s">
        <v>16</v>
      </c>
      <c r="D14" s="95" t="s">
        <v>1</v>
      </c>
      <c r="E14" s="100" t="s">
        <v>366</v>
      </c>
      <c r="F14" s="104" t="s">
        <v>369</v>
      </c>
      <c r="G14" s="104" t="s">
        <v>370</v>
      </c>
      <c r="H14" s="103" t="s">
        <v>371</v>
      </c>
    </row>
    <row r="15" spans="1:8" ht="37.5" customHeight="1" thickTop="1">
      <c r="A15" s="120">
        <v>10</v>
      </c>
      <c r="B15" s="96">
        <v>1</v>
      </c>
      <c r="C15" s="96">
        <f>IF('申込書'!$D$10="","",VLOOKUP(A15,'選手登録シート'!$N:$X,7,FALSE))</f>
      </c>
      <c r="D15" s="97">
        <f>VLOOKUP(A15,'選手登録シート'!$N:$X,8,FALSE)</f>
      </c>
      <c r="E15" s="101">
        <f>VLOOKUP(A15,'選手登録シート'!$N:$X,9,FALSE)</f>
      </c>
      <c r="F15" s="116"/>
      <c r="G15" s="116"/>
      <c r="H15" s="117"/>
    </row>
    <row r="16" spans="1:8" ht="37.5" customHeight="1">
      <c r="A16" s="120">
        <v>11</v>
      </c>
      <c r="B16" s="98">
        <v>2</v>
      </c>
      <c r="C16" s="96">
        <f>IF('申込書'!$D$10="","",VLOOKUP(A16,'選手登録シート'!$N:$X,7,FALSE))</f>
      </c>
      <c r="D16" s="99">
        <f>VLOOKUP(A16,'選手登録シート'!$N:$X,8,FALSE)</f>
      </c>
      <c r="E16" s="102">
        <f>VLOOKUP(A16,'選手登録シート'!$N:$X,9,FALSE)</f>
      </c>
      <c r="F16" s="118"/>
      <c r="G16" s="118"/>
      <c r="H16" s="119"/>
    </row>
    <row r="17" spans="1:8" ht="37.5" customHeight="1">
      <c r="A17" s="120">
        <v>12</v>
      </c>
      <c r="B17" s="98">
        <v>3</v>
      </c>
      <c r="C17" s="96">
        <f>IF('申込書'!$D$10="","",VLOOKUP(A17,'選手登録シート'!$N:$X,7,FALSE))</f>
      </c>
      <c r="D17" s="99">
        <f>VLOOKUP(A17,'選手登録シート'!$N:$X,8,FALSE)</f>
      </c>
      <c r="E17" s="102">
        <f>VLOOKUP(A17,'選手登録シート'!$N:$X,9,FALSE)</f>
      </c>
      <c r="F17" s="118"/>
      <c r="G17" s="118"/>
      <c r="H17" s="119"/>
    </row>
    <row r="18" spans="1:8" ht="37.5" customHeight="1">
      <c r="A18" s="120">
        <v>13</v>
      </c>
      <c r="B18" s="98">
        <v>4</v>
      </c>
      <c r="C18" s="96">
        <f>IF('申込書'!$D$10="","",VLOOKUP(A18,'選手登録シート'!$N:$X,7,FALSE))</f>
      </c>
      <c r="D18" s="99">
        <f>VLOOKUP(A18,'選手登録シート'!$N:$X,8,FALSE)</f>
      </c>
      <c r="E18" s="102">
        <f>VLOOKUP(A18,'選手登録シート'!$N:$X,9,FALSE)</f>
      </c>
      <c r="F18" s="118"/>
      <c r="G18" s="118"/>
      <c r="H18" s="119"/>
    </row>
    <row r="19" spans="1:8" ht="37.5" customHeight="1">
      <c r="A19" s="120">
        <v>14</v>
      </c>
      <c r="B19" s="98">
        <v>5</v>
      </c>
      <c r="C19" s="96">
        <f>IF('申込書'!$D$10="","",VLOOKUP(A19,'選手登録シート'!$N:$X,7,FALSE))</f>
      </c>
      <c r="D19" s="99">
        <f>VLOOKUP(A19,'選手登録シート'!$N:$X,8,FALSE)</f>
      </c>
      <c r="E19" s="102">
        <f>VLOOKUP(A19,'選手登録シート'!$N:$X,9,FALSE)</f>
      </c>
      <c r="F19" s="118"/>
      <c r="G19" s="118"/>
      <c r="H19" s="119"/>
    </row>
    <row r="20" spans="1:8" ht="37.5" customHeight="1">
      <c r="A20" s="120">
        <v>15</v>
      </c>
      <c r="B20" s="98">
        <v>6</v>
      </c>
      <c r="C20" s="96">
        <f>IF('申込書'!$D$10="","",VLOOKUP(A20,'選手登録シート'!$N:$X,7,FALSE))</f>
      </c>
      <c r="D20" s="99">
        <f>VLOOKUP(A20,'選手登録シート'!$N:$X,8,FALSE)</f>
      </c>
      <c r="E20" s="102">
        <f>VLOOKUP(A20,'選手登録シート'!$N:$X,9,FALSE)</f>
      </c>
      <c r="F20" s="118"/>
      <c r="G20" s="118"/>
      <c r="H20" s="119"/>
    </row>
    <row r="21" spans="1:8" ht="37.5" customHeight="1">
      <c r="A21" s="120">
        <v>16</v>
      </c>
      <c r="B21" s="98">
        <v>7</v>
      </c>
      <c r="C21" s="96">
        <f>IF('申込書'!$D$10="","",VLOOKUP(A21,'選手登録シート'!$N:$X,7,FALSE))</f>
      </c>
      <c r="D21" s="99">
        <f>VLOOKUP(A21,'選手登録シート'!$N:$X,8,FALSE)</f>
      </c>
      <c r="E21" s="102">
        <f>VLOOKUP(A21,'選手登録シート'!$N:$X,9,FALSE)</f>
      </c>
      <c r="F21" s="118"/>
      <c r="G21" s="118"/>
      <c r="H21" s="119"/>
    </row>
    <row r="22" spans="1:8" ht="37.5" customHeight="1">
      <c r="A22" s="120">
        <v>17</v>
      </c>
      <c r="B22" s="98">
        <v>8</v>
      </c>
      <c r="C22" s="96">
        <f>IF('申込書'!$D$10="","",VLOOKUP(A22,'選手登録シート'!$N:$X,7,FALSE))</f>
      </c>
      <c r="D22" s="99">
        <f>VLOOKUP(A22,'選手登録シート'!$N:$X,8,FALSE)</f>
      </c>
      <c r="E22" s="102">
        <f>VLOOKUP(A22,'選手登録シート'!$N:$X,9,FALSE)</f>
      </c>
      <c r="F22" s="118"/>
      <c r="G22" s="118"/>
      <c r="H22" s="119"/>
    </row>
    <row r="23" spans="1:8" ht="37.5" customHeight="1">
      <c r="A23" s="120">
        <v>18</v>
      </c>
      <c r="B23" s="98">
        <v>9</v>
      </c>
      <c r="C23" s="96">
        <f>IF('申込書'!$D$10="","",VLOOKUP(A23,'選手登録シート'!$N:$X,7,FALSE))</f>
      </c>
      <c r="D23" s="99">
        <f>VLOOKUP(A23,'選手登録シート'!$N:$X,8,FALSE)</f>
      </c>
      <c r="E23" s="102">
        <f>VLOOKUP(A23,'選手登録シート'!$N:$X,9,FALSE)</f>
      </c>
      <c r="F23" s="118"/>
      <c r="G23" s="118"/>
      <c r="H23" s="119"/>
    </row>
    <row r="24" spans="1:8" ht="37.5" customHeight="1">
      <c r="A24" s="120">
        <v>19</v>
      </c>
      <c r="B24" s="98">
        <v>10</v>
      </c>
      <c r="C24" s="96">
        <f>IF('申込書'!$D$10="","",VLOOKUP(A24,'選手登録シート'!$N:$X,7,FALSE))</f>
      </c>
      <c r="D24" s="99">
        <f>VLOOKUP(A24,'選手登録シート'!$N:$X,8,FALSE)</f>
      </c>
      <c r="E24" s="102">
        <f>VLOOKUP(A24,'選手登録シート'!$N:$X,9,FALSE)</f>
      </c>
      <c r="F24" s="118"/>
      <c r="G24" s="118"/>
      <c r="H24" s="119"/>
    </row>
    <row r="25" spans="1:8" ht="37.5" customHeight="1">
      <c r="A25" s="120">
        <v>20</v>
      </c>
      <c r="B25" s="98">
        <v>11</v>
      </c>
      <c r="C25" s="96">
        <f>IF('申込書'!$D$10="","",VLOOKUP(A25,'選手登録シート'!$N:$X,7,FALSE))</f>
      </c>
      <c r="D25" s="99">
        <f>VLOOKUP(A25,'選手登録シート'!$N:$X,8,FALSE)</f>
      </c>
      <c r="E25" s="102">
        <f>VLOOKUP(A25,'選手登録シート'!$N:$X,9,FALSE)</f>
      </c>
      <c r="F25" s="118"/>
      <c r="G25" s="118"/>
      <c r="H25" s="119"/>
    </row>
    <row r="26" spans="1:8" ht="37.5" customHeight="1">
      <c r="A26" s="120">
        <v>21</v>
      </c>
      <c r="B26" s="98">
        <v>12</v>
      </c>
      <c r="C26" s="96">
        <f>IF('申込書'!$D$10="","",VLOOKUP(A26,'選手登録シート'!$N:$X,7,FALSE))</f>
      </c>
      <c r="D26" s="99">
        <f>VLOOKUP(A26,'選手登録シート'!$N:$X,8,FALSE)</f>
      </c>
      <c r="E26" s="102">
        <f>VLOOKUP(A26,'選手登録シート'!$N:$X,9,FALSE)</f>
      </c>
      <c r="F26" s="118"/>
      <c r="G26" s="118"/>
      <c r="H26" s="119"/>
    </row>
    <row r="27" spans="1:8" ht="37.5" customHeight="1">
      <c r="A27" s="120">
        <v>22</v>
      </c>
      <c r="B27" s="98">
        <v>13</v>
      </c>
      <c r="C27" s="96">
        <f>IF('申込書'!$D$10="","",VLOOKUP(A27,'選手登録シート'!$N:$X,7,FALSE))</f>
      </c>
      <c r="D27" s="99">
        <f>VLOOKUP(A27,'選手登録シート'!$N:$X,8,FALSE)</f>
      </c>
      <c r="E27" s="102">
        <f>VLOOKUP(A27,'選手登録シート'!$N:$X,9,FALSE)</f>
      </c>
      <c r="F27" s="118"/>
      <c r="G27" s="118"/>
      <c r="H27" s="119"/>
    </row>
    <row r="28" spans="1:8" ht="37.5" customHeight="1">
      <c r="A28" s="120">
        <v>23</v>
      </c>
      <c r="B28" s="98">
        <v>14</v>
      </c>
      <c r="C28" s="96">
        <f>IF('申込書'!$D$10="","",VLOOKUP(A28,'選手登録シート'!$N:$X,7,FALSE))</f>
      </c>
      <c r="D28" s="99">
        <f>VLOOKUP(A28,'選手登録シート'!$N:$X,8,FALSE)</f>
      </c>
      <c r="E28" s="102">
        <f>VLOOKUP(A28,'選手登録シート'!$N:$X,9,FALSE)</f>
      </c>
      <c r="F28" s="118"/>
      <c r="G28" s="118"/>
      <c r="H28" s="119"/>
    </row>
    <row r="29" spans="1:8" ht="37.5" customHeight="1">
      <c r="A29" s="120">
        <v>24</v>
      </c>
      <c r="B29" s="98">
        <v>15</v>
      </c>
      <c r="C29" s="96">
        <f>IF('申込書'!$D$10="","",VLOOKUP(A29,'選手登録シート'!$N:$X,7,FALSE))</f>
      </c>
      <c r="D29" s="99">
        <f>VLOOKUP(A29,'選手登録シート'!$N:$X,8,FALSE)</f>
      </c>
      <c r="E29" s="102">
        <f>VLOOKUP(A29,'選手登録シート'!$N:$X,9,FALSE)</f>
      </c>
      <c r="F29" s="118"/>
      <c r="G29" s="118"/>
      <c r="H29" s="119"/>
    </row>
    <row r="30" spans="1:8" ht="37.5" customHeight="1">
      <c r="A30" s="120">
        <v>25</v>
      </c>
      <c r="B30" s="98">
        <v>16</v>
      </c>
      <c r="C30" s="96">
        <f>IF('申込書'!$D$10="","",VLOOKUP(A30,'選手登録シート'!$N:$X,7,FALSE))</f>
      </c>
      <c r="D30" s="99">
        <f>VLOOKUP(A30,'選手登録シート'!$N:$X,8,FALSE)</f>
      </c>
      <c r="E30" s="102">
        <f>VLOOKUP(A30,'選手登録シート'!$N:$X,9,FALSE)</f>
      </c>
      <c r="F30" s="118"/>
      <c r="G30" s="118"/>
      <c r="H30" s="119"/>
    </row>
  </sheetData>
  <sheetProtection password="CAB1" sheet="1"/>
  <mergeCells count="4">
    <mergeCell ref="B11:E12"/>
    <mergeCell ref="H11:H13"/>
    <mergeCell ref="B13:C13"/>
    <mergeCell ref="D13:E1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D13" sqref="D13:E13"/>
    </sheetView>
  </sheetViews>
  <sheetFormatPr defaultColWidth="9.00390625" defaultRowHeight="13.5"/>
  <cols>
    <col min="1" max="1" width="3.50390625" style="0" bestFit="1" customWidth="1"/>
    <col min="2" max="2" width="3.50390625" style="0" customWidth="1"/>
    <col min="3" max="3" width="10.50390625" style="0" customWidth="1"/>
    <col min="4" max="5" width="20.00390625" style="0" customWidth="1"/>
    <col min="6" max="8" width="11.25390625" style="0" customWidth="1"/>
  </cols>
  <sheetData>
    <row r="2" ht="18.75">
      <c r="B2" s="115" t="s">
        <v>380</v>
      </c>
    </row>
    <row r="3" ht="15.75" customHeight="1">
      <c r="B3" t="s">
        <v>397</v>
      </c>
    </row>
    <row r="4" ht="15.75" customHeight="1">
      <c r="B4" t="s">
        <v>387</v>
      </c>
    </row>
    <row r="5" ht="8.25" customHeight="1"/>
    <row r="6" ht="15.75" customHeight="1">
      <c r="B6" t="s">
        <v>383</v>
      </c>
    </row>
    <row r="7" ht="15.75" customHeight="1">
      <c r="B7" t="s">
        <v>384</v>
      </c>
    </row>
    <row r="8" ht="15.75" customHeight="1">
      <c r="B8" t="s">
        <v>395</v>
      </c>
    </row>
    <row r="9" ht="15.75" customHeight="1">
      <c r="B9" t="s">
        <v>386</v>
      </c>
    </row>
    <row r="11" spans="2:8" ht="15" customHeight="1">
      <c r="B11" s="155" t="s">
        <v>373</v>
      </c>
      <c r="C11" s="156"/>
      <c r="D11" s="156"/>
      <c r="E11" s="156"/>
      <c r="F11" s="105" t="s">
        <v>367</v>
      </c>
      <c r="G11" s="105" t="s">
        <v>368</v>
      </c>
      <c r="H11" s="159" t="s">
        <v>396</v>
      </c>
    </row>
    <row r="12" spans="2:8" ht="15" customHeight="1">
      <c r="B12" s="157"/>
      <c r="C12" s="158"/>
      <c r="D12" s="158"/>
      <c r="E12" s="158"/>
      <c r="F12" s="105" t="s">
        <v>372</v>
      </c>
      <c r="G12" s="105" t="s">
        <v>372</v>
      </c>
      <c r="H12" s="160"/>
    </row>
    <row r="13" spans="1:8" ht="30" customHeight="1" thickBot="1">
      <c r="A13" s="120">
        <v>3</v>
      </c>
      <c r="B13" s="162" t="s">
        <v>23</v>
      </c>
      <c r="C13" s="163"/>
      <c r="D13" s="164">
        <f>VLOOKUP(A13,'申込書'!$A:$D,3,FALSE)</f>
        <v>0</v>
      </c>
      <c r="E13" s="165"/>
      <c r="F13" s="106">
        <f>IF('申込書'!D10="","",'申込書'!D10)</f>
      </c>
      <c r="G13" s="106">
        <f>IF('申込書'!D11="","",'申込書'!D11)</f>
      </c>
      <c r="H13" s="161"/>
    </row>
    <row r="14" spans="1:8" ht="27" customHeight="1" thickBot="1" thickTop="1">
      <c r="A14" s="120"/>
      <c r="B14" s="95" t="s">
        <v>2</v>
      </c>
      <c r="C14" s="95" t="s">
        <v>365</v>
      </c>
      <c r="D14" s="95" t="s">
        <v>1</v>
      </c>
      <c r="E14" s="100" t="s">
        <v>366</v>
      </c>
      <c r="F14" s="104" t="s">
        <v>369</v>
      </c>
      <c r="G14" s="104" t="s">
        <v>370</v>
      </c>
      <c r="H14" s="103" t="s">
        <v>371</v>
      </c>
    </row>
    <row r="15" spans="1:8" ht="37.5" customHeight="1" thickTop="1">
      <c r="A15" s="120">
        <v>26</v>
      </c>
      <c r="B15" s="96">
        <v>1</v>
      </c>
      <c r="C15" s="96">
        <f>IF('申込書'!$D$10="","",VLOOKUP(A15,'選手登録シート'!$N:$X,7,FALSE))</f>
      </c>
      <c r="D15" s="97">
        <f>VLOOKUP(A15,'選手登録シート'!$N:$X,8,FALSE)</f>
      </c>
      <c r="E15" s="101">
        <f>VLOOKUP(A15,'選手登録シート'!$N:$X,9,FALSE)</f>
      </c>
      <c r="F15" s="116"/>
      <c r="G15" s="116"/>
      <c r="H15" s="117"/>
    </row>
    <row r="16" spans="1:8" ht="37.5" customHeight="1">
      <c r="A16" s="120">
        <v>27</v>
      </c>
      <c r="B16" s="98">
        <v>2</v>
      </c>
      <c r="C16" s="96">
        <f>IF('申込書'!$D$10="","",VLOOKUP(A16,'選手登録シート'!$N:$X,7,FALSE))</f>
      </c>
      <c r="D16" s="99">
        <f>VLOOKUP(A16,'選手登録シート'!$N:$X,8,FALSE)</f>
      </c>
      <c r="E16" s="102">
        <f>VLOOKUP(A16,'選手登録シート'!$N:$X,9,FALSE)</f>
      </c>
      <c r="F16" s="118"/>
      <c r="G16" s="118"/>
      <c r="H16" s="119"/>
    </row>
    <row r="17" spans="1:8" ht="37.5" customHeight="1">
      <c r="A17" s="120">
        <v>28</v>
      </c>
      <c r="B17" s="98">
        <v>3</v>
      </c>
      <c r="C17" s="96">
        <f>IF('申込書'!$D$10="","",VLOOKUP(A17,'選手登録シート'!$N:$X,7,FALSE))</f>
      </c>
      <c r="D17" s="99">
        <f>VLOOKUP(A17,'選手登録シート'!$N:$X,8,FALSE)</f>
      </c>
      <c r="E17" s="102">
        <f>VLOOKUP(A17,'選手登録シート'!$N:$X,9,FALSE)</f>
      </c>
      <c r="F17" s="118"/>
      <c r="G17" s="118"/>
      <c r="H17" s="119"/>
    </row>
    <row r="18" spans="1:8" ht="37.5" customHeight="1">
      <c r="A18" s="120">
        <v>29</v>
      </c>
      <c r="B18" s="98">
        <v>4</v>
      </c>
      <c r="C18" s="96">
        <f>IF('申込書'!$D$10="","",VLOOKUP(A18,'選手登録シート'!$N:$X,7,FALSE))</f>
      </c>
      <c r="D18" s="99">
        <f>VLOOKUP(A18,'選手登録シート'!$N:$X,8,FALSE)</f>
      </c>
      <c r="E18" s="102">
        <f>VLOOKUP(A18,'選手登録シート'!$N:$X,9,FALSE)</f>
      </c>
      <c r="F18" s="118"/>
      <c r="G18" s="118"/>
      <c r="H18" s="119"/>
    </row>
    <row r="19" spans="1:8" ht="37.5" customHeight="1">
      <c r="A19" s="120">
        <v>30</v>
      </c>
      <c r="B19" s="98">
        <v>5</v>
      </c>
      <c r="C19" s="96">
        <f>IF('申込書'!$D$10="","",VLOOKUP(A19,'選手登録シート'!$N:$X,7,FALSE))</f>
      </c>
      <c r="D19" s="99">
        <f>VLOOKUP(A19,'選手登録シート'!$N:$X,8,FALSE)</f>
      </c>
      <c r="E19" s="102">
        <f>VLOOKUP(A19,'選手登録シート'!$N:$X,9,FALSE)</f>
      </c>
      <c r="F19" s="118"/>
      <c r="G19" s="118"/>
      <c r="H19" s="119"/>
    </row>
    <row r="20" spans="1:8" ht="37.5" customHeight="1">
      <c r="A20" s="120">
        <v>31</v>
      </c>
      <c r="B20" s="98">
        <v>6</v>
      </c>
      <c r="C20" s="96">
        <f>IF('申込書'!$D$10="","",VLOOKUP(A20,'選手登録シート'!$N:$X,7,FALSE))</f>
      </c>
      <c r="D20" s="99">
        <f>VLOOKUP(A20,'選手登録シート'!$N:$X,8,FALSE)</f>
      </c>
      <c r="E20" s="102">
        <f>VLOOKUP(A20,'選手登録シート'!$N:$X,9,FALSE)</f>
      </c>
      <c r="F20" s="118"/>
      <c r="G20" s="118"/>
      <c r="H20" s="119"/>
    </row>
    <row r="21" spans="1:8" ht="37.5" customHeight="1">
      <c r="A21" s="120">
        <v>32</v>
      </c>
      <c r="B21" s="98">
        <v>7</v>
      </c>
      <c r="C21" s="96">
        <f>IF('申込書'!$D$10="","",VLOOKUP(A21,'選手登録シート'!$N:$X,7,FALSE))</f>
      </c>
      <c r="D21" s="99">
        <f>VLOOKUP(A21,'選手登録シート'!$N:$X,8,FALSE)</f>
      </c>
      <c r="E21" s="102">
        <f>VLOOKUP(A21,'選手登録シート'!$N:$X,9,FALSE)</f>
      </c>
      <c r="F21" s="118"/>
      <c r="G21" s="118"/>
      <c r="H21" s="119"/>
    </row>
    <row r="22" spans="1:8" ht="37.5" customHeight="1">
      <c r="A22" s="120">
        <v>33</v>
      </c>
      <c r="B22" s="98">
        <v>8</v>
      </c>
      <c r="C22" s="96">
        <f>IF('申込書'!$D$10="","",VLOOKUP(A22,'選手登録シート'!$N:$X,7,FALSE))</f>
      </c>
      <c r="D22" s="99">
        <f>VLOOKUP(A22,'選手登録シート'!$N:$X,8,FALSE)</f>
      </c>
      <c r="E22" s="102">
        <f>VLOOKUP(A22,'選手登録シート'!$N:$X,9,FALSE)</f>
      </c>
      <c r="F22" s="118"/>
      <c r="G22" s="118"/>
      <c r="H22" s="119"/>
    </row>
    <row r="23" spans="1:8" ht="37.5" customHeight="1">
      <c r="A23" s="120">
        <v>34</v>
      </c>
      <c r="B23" s="98">
        <v>9</v>
      </c>
      <c r="C23" s="96">
        <f>IF('申込書'!$D$10="","",VLOOKUP(A23,'選手登録シート'!$N:$X,7,FALSE))</f>
      </c>
      <c r="D23" s="99">
        <f>VLOOKUP(A23,'選手登録シート'!$N:$X,8,FALSE)</f>
      </c>
      <c r="E23" s="102">
        <f>VLOOKUP(A23,'選手登録シート'!$N:$X,9,FALSE)</f>
      </c>
      <c r="F23" s="118"/>
      <c r="G23" s="118"/>
      <c r="H23" s="119"/>
    </row>
    <row r="24" spans="1:8" ht="37.5" customHeight="1">
      <c r="A24" s="120">
        <v>35</v>
      </c>
      <c r="B24" s="98">
        <v>10</v>
      </c>
      <c r="C24" s="96">
        <f>IF('申込書'!$D$10="","",VLOOKUP(A24,'選手登録シート'!$N:$X,7,FALSE))</f>
      </c>
      <c r="D24" s="99">
        <f>VLOOKUP(A24,'選手登録シート'!$N:$X,8,FALSE)</f>
      </c>
      <c r="E24" s="102">
        <f>VLOOKUP(A24,'選手登録シート'!$N:$X,9,FALSE)</f>
      </c>
      <c r="F24" s="118"/>
      <c r="G24" s="118"/>
      <c r="H24" s="119"/>
    </row>
    <row r="25" spans="1:8" ht="37.5" customHeight="1">
      <c r="A25" s="120">
        <v>36</v>
      </c>
      <c r="B25" s="98">
        <v>11</v>
      </c>
      <c r="C25" s="96">
        <f>IF('申込書'!$D$10="","",VLOOKUP(A25,'選手登録シート'!$N:$X,7,FALSE))</f>
      </c>
      <c r="D25" s="99">
        <f>VLOOKUP(A25,'選手登録シート'!$N:$X,8,FALSE)</f>
      </c>
      <c r="E25" s="102">
        <f>VLOOKUP(A25,'選手登録シート'!$N:$X,9,FALSE)</f>
      </c>
      <c r="F25" s="118"/>
      <c r="G25" s="118"/>
      <c r="H25" s="119"/>
    </row>
    <row r="26" spans="1:8" ht="37.5" customHeight="1">
      <c r="A26" s="120">
        <v>37</v>
      </c>
      <c r="B26" s="98">
        <v>12</v>
      </c>
      <c r="C26" s="96">
        <f>IF('申込書'!$D$10="","",VLOOKUP(A26,'選手登録シート'!$N:$X,7,FALSE))</f>
      </c>
      <c r="D26" s="99">
        <f>VLOOKUP(A26,'選手登録シート'!$N:$X,8,FALSE)</f>
      </c>
      <c r="E26" s="102">
        <f>VLOOKUP(A26,'選手登録シート'!$N:$X,9,FALSE)</f>
      </c>
      <c r="F26" s="118"/>
      <c r="G26" s="118"/>
      <c r="H26" s="119"/>
    </row>
    <row r="27" spans="1:8" ht="37.5" customHeight="1">
      <c r="A27" s="120">
        <v>38</v>
      </c>
      <c r="B27" s="98">
        <v>13</v>
      </c>
      <c r="C27" s="96">
        <f>IF('申込書'!$D$10="","",VLOOKUP(A27,'選手登録シート'!$N:$X,7,FALSE))</f>
      </c>
      <c r="D27" s="99">
        <f>VLOOKUP(A27,'選手登録シート'!$N:$X,8,FALSE)</f>
      </c>
      <c r="E27" s="102">
        <f>VLOOKUP(A27,'選手登録シート'!$N:$X,9,FALSE)</f>
      </c>
      <c r="F27" s="118"/>
      <c r="G27" s="118"/>
      <c r="H27" s="119"/>
    </row>
    <row r="28" spans="1:8" ht="37.5" customHeight="1">
      <c r="A28" s="120">
        <v>39</v>
      </c>
      <c r="B28" s="98">
        <v>14</v>
      </c>
      <c r="C28" s="96">
        <f>IF('申込書'!$D$10="","",VLOOKUP(A28,'選手登録シート'!$N:$X,7,FALSE))</f>
      </c>
      <c r="D28" s="99">
        <f>VLOOKUP(A28,'選手登録シート'!$N:$X,8,FALSE)</f>
      </c>
      <c r="E28" s="102">
        <f>VLOOKUP(A28,'選手登録シート'!$N:$X,9,FALSE)</f>
      </c>
      <c r="F28" s="118"/>
      <c r="G28" s="118"/>
      <c r="H28" s="119"/>
    </row>
    <row r="29" spans="1:8" ht="37.5" customHeight="1">
      <c r="A29" s="120">
        <v>40</v>
      </c>
      <c r="B29" s="98">
        <v>15</v>
      </c>
      <c r="C29" s="96">
        <f>IF('申込書'!$D$10="","",VLOOKUP(A29,'選手登録シート'!$N:$X,7,FALSE))</f>
      </c>
      <c r="D29" s="99">
        <f>VLOOKUP(A29,'選手登録シート'!$N:$X,8,FALSE)</f>
      </c>
      <c r="E29" s="102">
        <f>VLOOKUP(A29,'選手登録シート'!$N:$X,9,FALSE)</f>
      </c>
      <c r="F29" s="118"/>
      <c r="G29" s="118"/>
      <c r="H29" s="119"/>
    </row>
    <row r="30" spans="1:8" ht="37.5" customHeight="1">
      <c r="A30" s="120">
        <v>41</v>
      </c>
      <c r="B30" s="98">
        <v>16</v>
      </c>
      <c r="C30" s="96">
        <f>IF('申込書'!$D$10="","",VLOOKUP(A30,'選手登録シート'!$N:$X,7,FALSE))</f>
      </c>
      <c r="D30" s="99">
        <f>VLOOKUP(A30,'選手登録シート'!$N:$X,8,FALSE)</f>
      </c>
      <c r="E30" s="102">
        <f>VLOOKUP(A30,'選手登録シート'!$N:$X,9,FALSE)</f>
      </c>
      <c r="F30" s="118"/>
      <c r="G30" s="118"/>
      <c r="H30" s="119"/>
    </row>
  </sheetData>
  <sheetProtection password="CAB1" sheet="1"/>
  <mergeCells count="4">
    <mergeCell ref="B11:E12"/>
    <mergeCell ref="H11:H13"/>
    <mergeCell ref="B13:C13"/>
    <mergeCell ref="D13:E1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F20" sqref="F20"/>
    </sheetView>
  </sheetViews>
  <sheetFormatPr defaultColWidth="9.00390625" defaultRowHeight="13.5"/>
  <cols>
    <col min="4" max="4" width="10.50390625" style="0" bestFit="1" customWidth="1"/>
    <col min="5" max="6" width="17.75390625" style="0" customWidth="1"/>
    <col min="7" max="7" width="15.125" style="0" bestFit="1" customWidth="1"/>
    <col min="8" max="8" width="9.00390625" style="0" bestFit="1" customWidth="1"/>
    <col min="9" max="9" width="4.50390625" style="0" customWidth="1"/>
    <col min="11" max="11" width="10.50390625" style="0" bestFit="1" customWidth="1"/>
    <col min="12" max="12" width="17.75390625" style="0" customWidth="1"/>
    <col min="13" max="13" width="15.125" style="0" bestFit="1" customWidth="1"/>
    <col min="14" max="14" width="9.00390625" style="0" bestFit="1" customWidth="1"/>
  </cols>
  <sheetData>
    <row r="1" spans="3:10" ht="13.5">
      <c r="C1" t="s">
        <v>21</v>
      </c>
      <c r="J1" t="s">
        <v>22</v>
      </c>
    </row>
    <row r="2" spans="1:14" ht="13.5">
      <c r="A2">
        <v>3</v>
      </c>
      <c r="C2" s="77" t="s">
        <v>23</v>
      </c>
      <c r="D2" s="77">
        <f>VLOOKUP(A2,'申込書'!$A:$D,3,FALSE)</f>
        <v>0</v>
      </c>
      <c r="E2" s="77"/>
      <c r="F2" s="77"/>
      <c r="G2" s="77"/>
      <c r="H2" s="77" t="s">
        <v>361</v>
      </c>
      <c r="I2" s="77"/>
      <c r="J2" s="77" t="s">
        <v>23</v>
      </c>
      <c r="K2" s="77">
        <f>VLOOKUP(A2,'申込書'!$A:$D,3,FALSE)</f>
        <v>0</v>
      </c>
      <c r="L2" s="77"/>
      <c r="M2" s="77"/>
      <c r="N2" s="77" t="s">
        <v>361</v>
      </c>
    </row>
    <row r="3" spans="1:14" ht="13.5">
      <c r="A3">
        <v>7</v>
      </c>
      <c r="C3" s="77" t="s">
        <v>328</v>
      </c>
      <c r="D3" s="77">
        <f>VLOOKUP(A3,'申込書'!$A:$D,3,FALSE)</f>
        <v>0</v>
      </c>
      <c r="E3" s="77"/>
      <c r="F3" s="77"/>
      <c r="G3" s="77"/>
      <c r="H3" s="77"/>
      <c r="I3" s="77"/>
      <c r="J3" s="77" t="s">
        <v>328</v>
      </c>
      <c r="K3" s="77">
        <f>VLOOKUP(A3,'申込書'!$A:$D,4,FALSE)</f>
        <v>0</v>
      </c>
      <c r="L3" s="77"/>
      <c r="M3" s="77"/>
      <c r="N3" s="77"/>
    </row>
    <row r="4" spans="1:14" ht="13.5">
      <c r="A4">
        <v>8</v>
      </c>
      <c r="C4" s="77" t="s">
        <v>329</v>
      </c>
      <c r="D4" s="77">
        <f>VLOOKUP(A4,'申込書'!$A:$D,3,FALSE)</f>
        <v>0</v>
      </c>
      <c r="E4" s="77"/>
      <c r="F4" s="77"/>
      <c r="G4" s="77"/>
      <c r="H4" s="77"/>
      <c r="I4" s="77"/>
      <c r="J4" s="77" t="s">
        <v>329</v>
      </c>
      <c r="K4" s="77">
        <f>VLOOKUP(A4,'申込書'!$A:$D,4,FALSE)</f>
        <v>0</v>
      </c>
      <c r="L4" s="77"/>
      <c r="M4" s="77"/>
      <c r="N4" s="77"/>
    </row>
    <row r="5" spans="1:14" ht="13.5">
      <c r="A5">
        <v>22</v>
      </c>
      <c r="C5" s="77" t="s">
        <v>362</v>
      </c>
      <c r="D5" s="77">
        <f>VLOOKUP(A5,'申込書'!$A:$D,3,FALSE)</f>
        <v>0</v>
      </c>
      <c r="E5" s="77"/>
      <c r="F5" s="77"/>
      <c r="G5" s="77"/>
      <c r="H5" s="77"/>
      <c r="I5" s="77"/>
      <c r="J5" s="77" t="s">
        <v>362</v>
      </c>
      <c r="K5" s="77">
        <f>VLOOKUP(A5,'申込書'!$A:$D,4,FALSE)</f>
        <v>0</v>
      </c>
      <c r="L5" s="77"/>
      <c r="M5" s="77"/>
      <c r="N5" s="77"/>
    </row>
    <row r="6" spans="1:14" ht="13.5">
      <c r="A6">
        <v>23</v>
      </c>
      <c r="C6" s="77"/>
      <c r="D6" s="77">
        <f>VLOOKUP(A6,'申込書'!$A:$D,3,FALSE)</f>
        <v>0</v>
      </c>
      <c r="E6" s="77"/>
      <c r="F6" s="77"/>
      <c r="G6" s="77"/>
      <c r="H6" s="77"/>
      <c r="I6" s="77"/>
      <c r="J6" s="77"/>
      <c r="K6" s="77">
        <f>VLOOKUP(A6,'申込書'!$A:$D,4,FALSE)</f>
        <v>0</v>
      </c>
      <c r="L6" s="77"/>
      <c r="M6" s="77"/>
      <c r="N6" s="77"/>
    </row>
    <row r="7" spans="1:14" ht="13.5">
      <c r="A7">
        <v>25</v>
      </c>
      <c r="C7" s="77" t="s">
        <v>327</v>
      </c>
      <c r="D7" s="77">
        <f>VLOOKUP(A7,'申込書'!$A:$D,3,FALSE)</f>
        <v>0</v>
      </c>
      <c r="E7" s="77"/>
      <c r="F7" s="77"/>
      <c r="G7" s="77"/>
      <c r="H7" s="77"/>
      <c r="I7" s="77"/>
      <c r="J7" s="77" t="s">
        <v>327</v>
      </c>
      <c r="K7" s="77">
        <f>VLOOKUP(A7,'申込書'!$A:$D,4,FALSE)</f>
        <v>0</v>
      </c>
      <c r="L7" s="77"/>
      <c r="M7" s="77"/>
      <c r="N7" s="77"/>
    </row>
    <row r="8" spans="1:14" ht="13.5">
      <c r="A8">
        <v>26</v>
      </c>
      <c r="C8" s="77"/>
      <c r="D8" s="77">
        <f>VLOOKUP(A8,'申込書'!$A:$D,3,FALSE)</f>
        <v>0</v>
      </c>
      <c r="E8" s="77"/>
      <c r="F8" s="77"/>
      <c r="G8" s="77"/>
      <c r="H8" s="77"/>
      <c r="I8" s="77"/>
      <c r="J8" s="77"/>
      <c r="K8" s="77">
        <f>VLOOKUP(A8,'申込書'!$A:$D,4,FALSE)</f>
        <v>0</v>
      </c>
      <c r="L8" s="77"/>
      <c r="M8" s="77"/>
      <c r="N8" s="77"/>
    </row>
    <row r="9" spans="1:14" ht="13.5">
      <c r="A9">
        <v>27</v>
      </c>
      <c r="C9" s="77"/>
      <c r="D9" s="77">
        <f>VLOOKUP(A9,'申込書'!$A:$D,3,FALSE)</f>
        <v>0</v>
      </c>
      <c r="E9" s="77"/>
      <c r="F9" s="77"/>
      <c r="G9" s="77"/>
      <c r="H9" s="77"/>
      <c r="I9" s="77"/>
      <c r="J9" s="77"/>
      <c r="K9" s="77">
        <f>VLOOKUP(A9,'申込書'!$A:$D,4,FALSE)</f>
        <v>0</v>
      </c>
      <c r="L9" s="77"/>
      <c r="M9" s="77"/>
      <c r="N9" s="77"/>
    </row>
    <row r="10" spans="1:14" ht="13.5">
      <c r="A10">
        <v>28</v>
      </c>
      <c r="C10" s="77"/>
      <c r="D10" s="77">
        <f>VLOOKUP(A10,'申込書'!$A:$D,3,FALSE)</f>
        <v>0</v>
      </c>
      <c r="E10" s="77"/>
      <c r="F10" s="77"/>
      <c r="G10" s="77"/>
      <c r="H10" s="77"/>
      <c r="I10" s="77"/>
      <c r="J10" s="77"/>
      <c r="K10" s="77">
        <f>VLOOKUP(A10,'申込書'!$A:$D,4,FALSE)</f>
        <v>0</v>
      </c>
      <c r="L10" s="77"/>
      <c r="M10" s="77"/>
      <c r="N10" s="77"/>
    </row>
    <row r="11" spans="1:14" ht="13.5">
      <c r="A11">
        <v>10</v>
      </c>
      <c r="B11">
        <v>26</v>
      </c>
      <c r="C11" s="77" t="s">
        <v>364</v>
      </c>
      <c r="D11" s="77">
        <f>VLOOKUP(A11,'選手登録シート'!$N:$X,7,FALSE)</f>
      </c>
      <c r="E11" s="77">
        <f>VLOOKUP(A11,'選手登録シート'!$N:$X,8,FALSE)</f>
      </c>
      <c r="F11" s="77">
        <f>VLOOKUP(A11,'選手登録シート'!$N:$X,9,FALSE)</f>
      </c>
      <c r="G11" s="77">
        <f>VLOOKUP(A11,'選手登録シート'!$A:$I,9,FALSE)</f>
      </c>
      <c r="H11" s="77">
        <v>1</v>
      </c>
      <c r="I11" s="77"/>
      <c r="J11" s="77" t="s">
        <v>364</v>
      </c>
      <c r="K11" s="77">
        <f>VLOOKUP(B11,'選手登録シート'!$N:$X,7,FALSE)</f>
      </c>
      <c r="L11" s="77">
        <f>VLOOKUP(B11,'選手登録シート'!$N:$X,8,FALSE)</f>
      </c>
      <c r="M11" s="77">
        <f>VLOOKUP(B11,'選手登録シート'!$A:$I,9,FALSE)</f>
        <v>0</v>
      </c>
      <c r="N11" s="77">
        <v>1</v>
      </c>
    </row>
    <row r="12" spans="1:14" ht="13.5">
      <c r="A12">
        <v>11</v>
      </c>
      <c r="B12">
        <v>27</v>
      </c>
      <c r="C12" s="77"/>
      <c r="D12" s="77">
        <f>VLOOKUP(A12,'選手登録シート'!$N:$X,7,FALSE)</f>
      </c>
      <c r="E12" s="77">
        <f>VLOOKUP(A12,'選手登録シート'!$N:$X,8,FALSE)</f>
      </c>
      <c r="F12" s="77">
        <f>VLOOKUP(A12,'選手登録シート'!$N:$X,9,FALSE)</f>
      </c>
      <c r="G12" s="77">
        <f>VLOOKUP(A12,'選手登録シート'!$A:$I,9,FALSE)</f>
        <v>0</v>
      </c>
      <c r="H12" s="77">
        <v>2</v>
      </c>
      <c r="I12" s="77"/>
      <c r="J12" s="77"/>
      <c r="K12" s="77">
        <f>VLOOKUP(B12,'選手登録シート'!$N:$X,7,FALSE)</f>
      </c>
      <c r="L12" s="77">
        <f>VLOOKUP(B12,'選手登録シート'!$N:$X,8,FALSE)</f>
      </c>
      <c r="M12" s="77">
        <f>VLOOKUP(B12,'選手登録シート'!$A:$I,9,FALSE)</f>
        <v>0</v>
      </c>
      <c r="N12" s="77">
        <v>2</v>
      </c>
    </row>
    <row r="13" spans="1:14" ht="13.5">
      <c r="A13">
        <v>12</v>
      </c>
      <c r="B13">
        <v>28</v>
      </c>
      <c r="C13" s="77"/>
      <c r="D13" s="77">
        <f>VLOOKUP(A13,'選手登録シート'!$N:$X,7,FALSE)</f>
      </c>
      <c r="E13" s="77">
        <f>VLOOKUP(A13,'選手登録シート'!$N:$X,8,FALSE)</f>
      </c>
      <c r="F13" s="77">
        <f>VLOOKUP(A13,'選手登録シート'!$N:$X,9,FALSE)</f>
      </c>
      <c r="G13" s="77">
        <f>VLOOKUP(A13,'選手登録シート'!$A:$I,9,FALSE)</f>
        <v>0</v>
      </c>
      <c r="H13" s="77">
        <v>3</v>
      </c>
      <c r="I13" s="77"/>
      <c r="J13" s="77"/>
      <c r="K13" s="77">
        <f>VLOOKUP(B13,'選手登録シート'!$N:$X,7,FALSE)</f>
      </c>
      <c r="L13" s="77">
        <f>VLOOKUP(B13,'選手登録シート'!$N:$X,8,FALSE)</f>
      </c>
      <c r="M13" s="77">
        <f>VLOOKUP(B13,'選手登録シート'!$A:$I,9,FALSE)</f>
        <v>0</v>
      </c>
      <c r="N13" s="77">
        <v>3</v>
      </c>
    </row>
    <row r="14" spans="1:14" ht="13.5">
      <c r="A14">
        <v>13</v>
      </c>
      <c r="B14">
        <v>29</v>
      </c>
      <c r="C14" s="77"/>
      <c r="D14" s="77">
        <f>VLOOKUP(A14,'選手登録シート'!$N:$X,7,FALSE)</f>
      </c>
      <c r="E14" s="77">
        <f>VLOOKUP(A14,'選手登録シート'!$N:$X,8,FALSE)</f>
      </c>
      <c r="F14" s="77">
        <f>VLOOKUP(A14,'選手登録シート'!$N:$X,9,FALSE)</f>
      </c>
      <c r="G14" s="77">
        <f>VLOOKUP(A14,'選手登録シート'!$A:$I,9,FALSE)</f>
        <v>0</v>
      </c>
      <c r="H14" s="77">
        <v>4</v>
      </c>
      <c r="I14" s="77"/>
      <c r="J14" s="77"/>
      <c r="K14" s="77">
        <f>VLOOKUP(B14,'選手登録シート'!$N:$X,7,FALSE)</f>
      </c>
      <c r="L14" s="77">
        <f>VLOOKUP(B14,'選手登録シート'!$N:$X,8,FALSE)</f>
      </c>
      <c r="M14" s="77">
        <f>VLOOKUP(B14,'選手登録シート'!$A:$I,9,FALSE)</f>
        <v>0</v>
      </c>
      <c r="N14" s="77">
        <v>4</v>
      </c>
    </row>
    <row r="15" spans="1:14" ht="13.5">
      <c r="A15">
        <v>14</v>
      </c>
      <c r="B15">
        <v>30</v>
      </c>
      <c r="C15" s="77"/>
      <c r="D15" s="77">
        <f>VLOOKUP(A15,'選手登録シート'!$N:$X,7,FALSE)</f>
      </c>
      <c r="E15" s="77">
        <f>VLOOKUP(A15,'選手登録シート'!$N:$X,8,FALSE)</f>
      </c>
      <c r="F15" s="77">
        <f>VLOOKUP(A15,'選手登録シート'!$N:$X,9,FALSE)</f>
      </c>
      <c r="G15" s="77">
        <f>VLOOKUP(A15,'選手登録シート'!$A:$I,9,FALSE)</f>
        <v>0</v>
      </c>
      <c r="H15" s="77">
        <v>5</v>
      </c>
      <c r="I15" s="77"/>
      <c r="J15" s="77"/>
      <c r="K15" s="77">
        <f>VLOOKUP(B15,'選手登録シート'!$N:$X,7,FALSE)</f>
      </c>
      <c r="L15" s="77">
        <f>VLOOKUP(B15,'選手登録シート'!$N:$X,8,FALSE)</f>
      </c>
      <c r="M15" s="77">
        <f>VLOOKUP(B15,'選手登録シート'!$A:$I,9,FALSE)</f>
        <v>0</v>
      </c>
      <c r="N15" s="77">
        <v>5</v>
      </c>
    </row>
    <row r="16" spans="1:14" ht="13.5">
      <c r="A16">
        <v>15</v>
      </c>
      <c r="B16">
        <v>31</v>
      </c>
      <c r="C16" s="77"/>
      <c r="D16" s="77">
        <f>VLOOKUP(A16,'選手登録シート'!$N:$X,7,FALSE)</f>
      </c>
      <c r="E16" s="77">
        <f>VLOOKUP(A16,'選手登録シート'!$N:$X,8,FALSE)</f>
      </c>
      <c r="F16" s="77">
        <f>VLOOKUP(A16,'選手登録シート'!$N:$X,9,FALSE)</f>
      </c>
      <c r="G16" s="77">
        <f>VLOOKUP(A16,'選手登録シート'!$A:$I,9,FALSE)</f>
        <v>0</v>
      </c>
      <c r="H16" s="77">
        <v>6</v>
      </c>
      <c r="I16" s="77"/>
      <c r="J16" s="77"/>
      <c r="K16" s="77">
        <f>VLOOKUP(B16,'選手登録シート'!$N:$X,7,FALSE)</f>
      </c>
      <c r="L16" s="77">
        <f>VLOOKUP(B16,'選手登録シート'!$N:$X,8,FALSE)</f>
      </c>
      <c r="M16" s="77">
        <f>VLOOKUP(B16,'選手登録シート'!$A:$I,9,FALSE)</f>
        <v>0</v>
      </c>
      <c r="N16" s="77">
        <v>6</v>
      </c>
    </row>
    <row r="17" spans="1:14" ht="13.5">
      <c r="A17">
        <v>16</v>
      </c>
      <c r="B17">
        <v>32</v>
      </c>
      <c r="C17" s="77"/>
      <c r="D17" s="77">
        <f>VLOOKUP(A17,'選手登録シート'!$N:$X,7,FALSE)</f>
      </c>
      <c r="E17" s="77">
        <f>VLOOKUP(A17,'選手登録シート'!$N:$X,8,FALSE)</f>
      </c>
      <c r="F17" s="77">
        <f>VLOOKUP(A17,'選手登録シート'!$N:$X,9,FALSE)</f>
      </c>
      <c r="G17" s="77">
        <f>VLOOKUP(A17,'選手登録シート'!$A:$I,9,FALSE)</f>
        <v>0</v>
      </c>
      <c r="H17" s="77">
        <v>7</v>
      </c>
      <c r="I17" s="77"/>
      <c r="J17" s="77"/>
      <c r="K17" s="77">
        <f>VLOOKUP(B17,'選手登録シート'!$N:$X,7,FALSE)</f>
      </c>
      <c r="L17" s="77">
        <f>VLOOKUP(B17,'選手登録シート'!$N:$X,8,FALSE)</f>
      </c>
      <c r="M17" s="77">
        <f>VLOOKUP(B17,'選手登録シート'!$A:$I,9,FALSE)</f>
        <v>0</v>
      </c>
      <c r="N17" s="77">
        <v>7</v>
      </c>
    </row>
    <row r="18" spans="1:14" ht="13.5">
      <c r="A18">
        <v>17</v>
      </c>
      <c r="B18">
        <v>33</v>
      </c>
      <c r="C18" s="77"/>
      <c r="D18" s="77">
        <f>VLOOKUP(A18,'選手登録シート'!$N:$X,7,FALSE)</f>
      </c>
      <c r="E18" s="77">
        <f>VLOOKUP(A18,'選手登録シート'!$N:$X,8,FALSE)</f>
      </c>
      <c r="F18" s="77">
        <f>VLOOKUP(A18,'選手登録シート'!$N:$X,9,FALSE)</f>
      </c>
      <c r="G18" s="77">
        <f>VLOOKUP(A18,'選手登録シート'!$A:$I,9,FALSE)</f>
        <v>0</v>
      </c>
      <c r="H18" s="77">
        <v>8</v>
      </c>
      <c r="I18" s="77"/>
      <c r="J18" s="77"/>
      <c r="K18" s="77">
        <f>VLOOKUP(B18,'選手登録シート'!$N:$X,7,FALSE)</f>
      </c>
      <c r="L18" s="77">
        <f>VLOOKUP(B18,'選手登録シート'!$N:$X,8,FALSE)</f>
      </c>
      <c r="M18" s="77">
        <f>VLOOKUP(B18,'選手登録シート'!$A:$I,9,FALSE)</f>
        <v>0</v>
      </c>
      <c r="N18" s="77">
        <v>8</v>
      </c>
    </row>
    <row r="19" spans="1:14" ht="13.5">
      <c r="A19">
        <v>18</v>
      </c>
      <c r="B19">
        <v>34</v>
      </c>
      <c r="C19" s="77"/>
      <c r="D19" s="77">
        <f>VLOOKUP(A19,'選手登録シート'!$N:$X,7,FALSE)</f>
      </c>
      <c r="E19" s="77">
        <f>VLOOKUP(A19,'選手登録シート'!$N:$X,8,FALSE)</f>
      </c>
      <c r="F19" s="77">
        <f>VLOOKUP(A19,'選手登録シート'!$N:$X,9,FALSE)</f>
      </c>
      <c r="G19" s="77">
        <f>VLOOKUP(A19,'選手登録シート'!$A:$I,9,FALSE)</f>
        <v>0</v>
      </c>
      <c r="H19" s="77">
        <v>9</v>
      </c>
      <c r="I19" s="77"/>
      <c r="J19" s="77"/>
      <c r="K19" s="77">
        <f>VLOOKUP(B19,'選手登録シート'!$N:$X,7,FALSE)</f>
      </c>
      <c r="L19" s="77">
        <f>VLOOKUP(B19,'選手登録シート'!$N:$X,8,FALSE)</f>
      </c>
      <c r="M19" s="77">
        <f>VLOOKUP(B19,'選手登録シート'!$A:$I,9,FALSE)</f>
        <v>0</v>
      </c>
      <c r="N19" s="77">
        <v>9</v>
      </c>
    </row>
    <row r="20" spans="1:14" ht="13.5">
      <c r="A20">
        <v>19</v>
      </c>
      <c r="B20">
        <v>35</v>
      </c>
      <c r="C20" s="77"/>
      <c r="D20" s="77">
        <f>VLOOKUP(A20,'選手登録シート'!$N:$X,7,FALSE)</f>
      </c>
      <c r="E20" s="77">
        <f>VLOOKUP(A20,'選手登録シート'!$N:$X,8,FALSE)</f>
      </c>
      <c r="F20" s="77">
        <f>VLOOKUP(A20,'選手登録シート'!$N:$X,9,FALSE)</f>
      </c>
      <c r="G20" s="77">
        <f>VLOOKUP(A20,'選手登録シート'!$A:$I,9,FALSE)</f>
        <v>0</v>
      </c>
      <c r="H20" s="77">
        <v>10</v>
      </c>
      <c r="I20" s="77"/>
      <c r="J20" s="77"/>
      <c r="K20" s="77">
        <f>VLOOKUP(B20,'選手登録シート'!$N:$X,7,FALSE)</f>
      </c>
      <c r="L20" s="77">
        <f>VLOOKUP(B20,'選手登録シート'!$N:$X,8,FALSE)</f>
      </c>
      <c r="M20" s="77">
        <f>VLOOKUP(B20,'選手登録シート'!$A:$I,9,FALSE)</f>
        <v>0</v>
      </c>
      <c r="N20" s="77">
        <v>10</v>
      </c>
    </row>
    <row r="21" spans="1:14" ht="13.5">
      <c r="A21">
        <v>20</v>
      </c>
      <c r="B21">
        <v>36</v>
      </c>
      <c r="C21" s="77"/>
      <c r="D21" s="77">
        <f>VLOOKUP(A21,'選手登録シート'!$N:$X,7,FALSE)</f>
      </c>
      <c r="E21" s="77">
        <f>VLOOKUP(A21,'選手登録シート'!$N:$X,8,FALSE)</f>
      </c>
      <c r="F21" s="77">
        <f>VLOOKUP(A21,'選手登録シート'!$N:$X,9,FALSE)</f>
      </c>
      <c r="G21" s="77">
        <f>VLOOKUP(A21,'選手登録シート'!$A:$I,9,FALSE)</f>
        <v>0</v>
      </c>
      <c r="H21" s="77">
        <v>11</v>
      </c>
      <c r="I21" s="77"/>
      <c r="J21" s="77"/>
      <c r="K21" s="77">
        <f>VLOOKUP(B21,'選手登録シート'!$N:$X,7,FALSE)</f>
      </c>
      <c r="L21" s="77">
        <f>VLOOKUP(B21,'選手登録シート'!$N:$X,8,FALSE)</f>
      </c>
      <c r="M21" s="77">
        <f>VLOOKUP(B21,'選手登録シート'!$A:$I,9,FALSE)</f>
        <v>0</v>
      </c>
      <c r="N21" s="77">
        <v>11</v>
      </c>
    </row>
    <row r="22" spans="1:14" ht="13.5">
      <c r="A22">
        <v>21</v>
      </c>
      <c r="B22">
        <v>37</v>
      </c>
      <c r="C22" s="77"/>
      <c r="D22" s="77">
        <f>VLOOKUP(A22,'選手登録シート'!$N:$X,7,FALSE)</f>
      </c>
      <c r="E22" s="77">
        <f>VLOOKUP(A22,'選手登録シート'!$N:$X,8,FALSE)</f>
      </c>
      <c r="F22" s="77">
        <f>VLOOKUP(A22,'選手登録シート'!$N:$X,9,FALSE)</f>
      </c>
      <c r="G22" s="77">
        <f>VLOOKUP(A22,'選手登録シート'!$A:$I,9,FALSE)</f>
        <v>0</v>
      </c>
      <c r="H22" s="77">
        <v>12</v>
      </c>
      <c r="I22" s="77"/>
      <c r="J22" s="77"/>
      <c r="K22" s="77">
        <f>VLOOKUP(B22,'選手登録シート'!$N:$X,7,FALSE)</f>
      </c>
      <c r="L22" s="77">
        <f>VLOOKUP(B22,'選手登録シート'!$N:$X,8,FALSE)</f>
      </c>
      <c r="M22" s="77">
        <f>VLOOKUP(B22,'選手登録シート'!$A:$I,9,FALSE)</f>
        <v>0</v>
      </c>
      <c r="N22" s="77">
        <v>12</v>
      </c>
    </row>
    <row r="23" spans="1:14" ht="13.5">
      <c r="A23">
        <v>22</v>
      </c>
      <c r="B23">
        <v>38</v>
      </c>
      <c r="C23" s="77"/>
      <c r="D23" s="77">
        <f>VLOOKUP(A23,'選手登録シート'!$N:$X,7,FALSE)</f>
      </c>
      <c r="E23" s="77">
        <f>VLOOKUP(A23,'選手登録シート'!$N:$X,8,FALSE)</f>
      </c>
      <c r="F23" s="77">
        <f>VLOOKUP(A23,'選手登録シート'!$N:$X,9,FALSE)</f>
      </c>
      <c r="G23" s="77">
        <f>VLOOKUP(A23,'選手登録シート'!$A:$I,9,FALSE)</f>
        <v>0</v>
      </c>
      <c r="H23" s="77">
        <v>13</v>
      </c>
      <c r="I23" s="77"/>
      <c r="J23" s="77"/>
      <c r="K23" s="77">
        <f>VLOOKUP(B23,'選手登録シート'!$N:$X,7,FALSE)</f>
      </c>
      <c r="L23" s="77">
        <f>VLOOKUP(B23,'選手登録シート'!$N:$X,8,FALSE)</f>
      </c>
      <c r="M23" s="77">
        <f>VLOOKUP(B23,'選手登録シート'!$A:$I,9,FALSE)</f>
        <v>0</v>
      </c>
      <c r="N23" s="77">
        <v>13</v>
      </c>
    </row>
    <row r="24" spans="1:14" ht="13.5">
      <c r="A24">
        <v>23</v>
      </c>
      <c r="B24">
        <v>39</v>
      </c>
      <c r="C24" s="77"/>
      <c r="D24" s="77">
        <f>VLOOKUP(A24,'選手登録シート'!$N:$X,7,FALSE)</f>
      </c>
      <c r="E24" s="77">
        <f>VLOOKUP(A24,'選手登録シート'!$N:$X,8,FALSE)</f>
      </c>
      <c r="F24" s="77">
        <f>VLOOKUP(A24,'選手登録シート'!$N:$X,9,FALSE)</f>
      </c>
      <c r="G24" s="77">
        <f>VLOOKUP(A24,'選手登録シート'!$A:$I,9,FALSE)</f>
        <v>0</v>
      </c>
      <c r="H24" s="77">
        <v>14</v>
      </c>
      <c r="I24" s="77"/>
      <c r="J24" s="77"/>
      <c r="K24" s="77">
        <f>VLOOKUP(B24,'選手登録シート'!$N:$X,7,FALSE)</f>
      </c>
      <c r="L24" s="77">
        <f>VLOOKUP(B24,'選手登録シート'!$N:$X,8,FALSE)</f>
      </c>
      <c r="M24" s="77">
        <f>VLOOKUP(B24,'選手登録シート'!$A:$I,9,FALSE)</f>
        <v>0</v>
      </c>
      <c r="N24" s="77">
        <v>14</v>
      </c>
    </row>
    <row r="25" spans="1:14" ht="13.5">
      <c r="A25">
        <v>24</v>
      </c>
      <c r="B25">
        <v>40</v>
      </c>
      <c r="C25" s="77"/>
      <c r="D25" s="77">
        <f>VLOOKUP(A25,'選手登録シート'!$N:$X,7,FALSE)</f>
      </c>
      <c r="E25" s="77">
        <f>VLOOKUP(A25,'選手登録シート'!$N:$X,8,FALSE)</f>
      </c>
      <c r="F25" s="77">
        <f>VLOOKUP(A25,'選手登録シート'!$N:$X,9,FALSE)</f>
      </c>
      <c r="G25" s="77">
        <f>VLOOKUP(A25,'選手登録シート'!$A:$I,9,FALSE)</f>
        <v>0</v>
      </c>
      <c r="H25" s="77">
        <v>15</v>
      </c>
      <c r="I25" s="77"/>
      <c r="J25" s="77"/>
      <c r="K25" s="77">
        <f>VLOOKUP(B25,'選手登録シート'!$N:$X,7,FALSE)</f>
      </c>
      <c r="L25" s="77">
        <f>VLOOKUP(B25,'選手登録シート'!$N:$X,8,FALSE)</f>
      </c>
      <c r="M25" s="77">
        <f>VLOOKUP(B25,'選手登録シート'!$A:$I,9,FALSE)</f>
        <v>0</v>
      </c>
      <c r="N25" s="77">
        <v>15</v>
      </c>
    </row>
    <row r="26" spans="1:14" ht="13.5">
      <c r="A26">
        <v>25</v>
      </c>
      <c r="B26">
        <v>41</v>
      </c>
      <c r="C26" s="77"/>
      <c r="D26" s="77">
        <f>VLOOKUP(A26,'選手登録シート'!$N:$X,7,FALSE)</f>
      </c>
      <c r="E26" s="77">
        <f>VLOOKUP(A26,'選手登録シート'!$N:$X,8,FALSE)</f>
      </c>
      <c r="F26" s="77">
        <f>VLOOKUP(A26,'選手登録シート'!$N:$X,9,FALSE)</f>
      </c>
      <c r="G26" s="77">
        <f>VLOOKUP(A26,'選手登録シート'!$A:$I,9,FALSE)</f>
        <v>0</v>
      </c>
      <c r="H26" s="77">
        <v>16</v>
      </c>
      <c r="I26" s="77"/>
      <c r="J26" s="77"/>
      <c r="K26" s="77">
        <f>VLOOKUP(B26,'選手登録シート'!$N:$X,7,FALSE)</f>
      </c>
      <c r="L26" s="77">
        <f>VLOOKUP(B26,'選手登録シート'!$N:$X,8,FALSE)</f>
      </c>
      <c r="M26" s="77">
        <f>VLOOKUP(B26,'選手登録シート'!$A:$I,9,FALSE)</f>
        <v>0</v>
      </c>
      <c r="N26" s="77">
        <v>16</v>
      </c>
    </row>
    <row r="27" spans="1:14" ht="13.5">
      <c r="A27">
        <v>10</v>
      </c>
      <c r="B27">
        <v>26</v>
      </c>
      <c r="C27" s="77" t="s">
        <v>363</v>
      </c>
      <c r="D27" s="77">
        <f>VLOOKUP(A27,'選手登録シート'!$N:$X,7,FALSE)</f>
      </c>
      <c r="E27" s="77">
        <f>VLOOKUP(A27,'選手登録シート'!$N:$X,8,FALSE)</f>
      </c>
      <c r="F27" s="77">
        <f>VLOOKUP(A27,'選手登録シート'!$N:$X,9,FALSE)</f>
      </c>
      <c r="G27" s="77">
        <f>VLOOKUP(A27,'選手登録シート'!$A:$I,9,FALSE)</f>
      </c>
      <c r="H27" s="77">
        <v>1</v>
      </c>
      <c r="I27" s="77"/>
      <c r="J27" s="77" t="s">
        <v>363</v>
      </c>
      <c r="K27" s="77">
        <f>VLOOKUP(B27,'選手登録シート'!$N:$X,7,FALSE)</f>
      </c>
      <c r="L27" s="77">
        <f>VLOOKUP(B27,'選手登録シート'!$N:$X,8,FALSE)</f>
      </c>
      <c r="M27" s="77">
        <f>VLOOKUP(B27,'選手登録シート'!$A:$I,9,FALSE)</f>
        <v>0</v>
      </c>
      <c r="N27" s="77">
        <v>1</v>
      </c>
    </row>
    <row r="28" spans="1:14" ht="13.5">
      <c r="A28">
        <v>11</v>
      </c>
      <c r="B28">
        <v>27</v>
      </c>
      <c r="C28" s="77"/>
      <c r="D28" s="77">
        <f>VLOOKUP(A28,'選手登録シート'!$N:$X,7,FALSE)</f>
      </c>
      <c r="E28" s="77">
        <f>VLOOKUP(A28,'選手登録シート'!$N:$X,8,FALSE)</f>
      </c>
      <c r="F28" s="77">
        <f>VLOOKUP(A28,'選手登録シート'!$N:$X,9,FALSE)</f>
      </c>
      <c r="G28" s="77">
        <f>VLOOKUP(A28,'選手登録シート'!$A:$I,9,FALSE)</f>
        <v>0</v>
      </c>
      <c r="H28" s="77">
        <v>2</v>
      </c>
      <c r="I28" s="77"/>
      <c r="J28" s="77"/>
      <c r="K28" s="77">
        <f>VLOOKUP(B28,'選手登録シート'!$N:$X,7,FALSE)</f>
      </c>
      <c r="L28" s="77">
        <f>VLOOKUP(B28,'選手登録シート'!$N:$X,8,FALSE)</f>
      </c>
      <c r="M28" s="77">
        <f>VLOOKUP(B28,'選手登録シート'!$A:$I,9,FALSE)</f>
        <v>0</v>
      </c>
      <c r="N28" s="77">
        <v>2</v>
      </c>
    </row>
    <row r="29" spans="1:14" ht="13.5">
      <c r="A29">
        <v>12</v>
      </c>
      <c r="B29">
        <v>28</v>
      </c>
      <c r="C29" s="77"/>
      <c r="D29" s="77">
        <f>VLOOKUP(A29,'選手登録シート'!$N:$X,7,FALSE)</f>
      </c>
      <c r="E29" s="77">
        <f>VLOOKUP(A29,'選手登録シート'!$N:$X,8,FALSE)</f>
      </c>
      <c r="F29" s="77">
        <f>VLOOKUP(A29,'選手登録シート'!$N:$X,9,FALSE)</f>
      </c>
      <c r="G29" s="77">
        <f>VLOOKUP(A29,'選手登録シート'!$A:$I,9,FALSE)</f>
        <v>0</v>
      </c>
      <c r="H29" s="77">
        <v>3</v>
      </c>
      <c r="I29" s="77"/>
      <c r="J29" s="77"/>
      <c r="K29" s="77">
        <f>VLOOKUP(B29,'選手登録シート'!$N:$X,7,FALSE)</f>
      </c>
      <c r="L29" s="77">
        <f>VLOOKUP(B29,'選手登録シート'!$N:$X,8,FALSE)</f>
      </c>
      <c r="M29" s="77">
        <f>VLOOKUP(B29,'選手登録シート'!$A:$I,9,FALSE)</f>
        <v>0</v>
      </c>
      <c r="N29" s="77">
        <v>3</v>
      </c>
    </row>
    <row r="30" spans="1:14" ht="13.5">
      <c r="A30">
        <v>13</v>
      </c>
      <c r="B30">
        <v>29</v>
      </c>
      <c r="C30" s="77"/>
      <c r="D30" s="77">
        <f>VLOOKUP(A30,'選手登録シート'!$N:$X,7,FALSE)</f>
      </c>
      <c r="E30" s="77">
        <f>VLOOKUP(A30,'選手登録シート'!$N:$X,8,FALSE)</f>
      </c>
      <c r="F30" s="77">
        <f>VLOOKUP(A30,'選手登録シート'!$N:$X,9,FALSE)</f>
      </c>
      <c r="G30" s="77">
        <f>VLOOKUP(A30,'選手登録シート'!$A:$I,9,FALSE)</f>
        <v>0</v>
      </c>
      <c r="H30" s="77">
        <v>4</v>
      </c>
      <c r="I30" s="77"/>
      <c r="J30" s="77"/>
      <c r="K30" s="77">
        <f>VLOOKUP(B30,'選手登録シート'!$N:$X,7,FALSE)</f>
      </c>
      <c r="L30" s="77">
        <f>VLOOKUP(B30,'選手登録シート'!$N:$X,8,FALSE)</f>
      </c>
      <c r="M30" s="77">
        <f>VLOOKUP(B30,'選手登録シート'!$A:$I,9,FALSE)</f>
        <v>0</v>
      </c>
      <c r="N30" s="77">
        <v>4</v>
      </c>
    </row>
    <row r="31" spans="1:14" ht="13.5">
      <c r="A31">
        <v>14</v>
      </c>
      <c r="B31">
        <v>30</v>
      </c>
      <c r="C31" s="77"/>
      <c r="D31" s="77">
        <f>VLOOKUP(A31,'選手登録シート'!$N:$X,7,FALSE)</f>
      </c>
      <c r="E31" s="77">
        <f>VLOOKUP(A31,'選手登録シート'!$N:$X,8,FALSE)</f>
      </c>
      <c r="F31" s="77">
        <f>VLOOKUP(A31,'選手登録シート'!$N:$X,9,FALSE)</f>
      </c>
      <c r="G31" s="77">
        <f>VLOOKUP(A31,'選手登録シート'!$A:$I,9,FALSE)</f>
        <v>0</v>
      </c>
      <c r="H31" s="77">
        <v>5</v>
      </c>
      <c r="I31" s="77"/>
      <c r="J31" s="77"/>
      <c r="K31" s="77">
        <f>VLOOKUP(B31,'選手登録シート'!$N:$X,7,FALSE)</f>
      </c>
      <c r="L31" s="77">
        <f>VLOOKUP(B31,'選手登録シート'!$N:$X,8,FALSE)</f>
      </c>
      <c r="M31" s="77">
        <f>VLOOKUP(B31,'選手登録シート'!$A:$I,9,FALSE)</f>
        <v>0</v>
      </c>
      <c r="N31" s="77">
        <v>5</v>
      </c>
    </row>
    <row r="32" spans="1:14" ht="13.5">
      <c r="A32">
        <v>15</v>
      </c>
      <c r="B32">
        <v>31</v>
      </c>
      <c r="C32" s="77"/>
      <c r="D32" s="77">
        <f>VLOOKUP(A32,'選手登録シート'!$N:$X,7,FALSE)</f>
      </c>
      <c r="E32" s="77">
        <f>VLOOKUP(A32,'選手登録シート'!$N:$X,8,FALSE)</f>
      </c>
      <c r="F32" s="77">
        <f>VLOOKUP(A32,'選手登録シート'!$N:$X,9,FALSE)</f>
      </c>
      <c r="G32" s="77">
        <f>VLOOKUP(A32,'選手登録シート'!$A:$I,9,FALSE)</f>
        <v>0</v>
      </c>
      <c r="H32" s="77">
        <v>6</v>
      </c>
      <c r="I32" s="77"/>
      <c r="J32" s="77"/>
      <c r="K32" s="77">
        <f>VLOOKUP(B32,'選手登録シート'!$N:$X,7,FALSE)</f>
      </c>
      <c r="L32" s="77">
        <f>VLOOKUP(B32,'選手登録シート'!$N:$X,8,FALSE)</f>
      </c>
      <c r="M32" s="77">
        <f>VLOOKUP(B32,'選手登録シート'!$A:$I,9,FALSE)</f>
        <v>0</v>
      </c>
      <c r="N32" s="77">
        <v>6</v>
      </c>
    </row>
    <row r="33" spans="1:14" ht="13.5">
      <c r="A33">
        <v>16</v>
      </c>
      <c r="B33">
        <v>32</v>
      </c>
      <c r="C33" s="77"/>
      <c r="D33" s="77">
        <f>VLOOKUP(A33,'選手登録シート'!$N:$X,7,FALSE)</f>
      </c>
      <c r="E33" s="77">
        <f>VLOOKUP(A33,'選手登録シート'!$N:$X,8,FALSE)</f>
      </c>
      <c r="F33" s="77">
        <f>VLOOKUP(A33,'選手登録シート'!$N:$X,9,FALSE)</f>
      </c>
      <c r="G33" s="77">
        <f>VLOOKUP(A33,'選手登録シート'!$A:$I,9,FALSE)</f>
        <v>0</v>
      </c>
      <c r="H33" s="77">
        <v>7</v>
      </c>
      <c r="I33" s="77"/>
      <c r="J33" s="77"/>
      <c r="K33" s="77">
        <f>VLOOKUP(B33,'選手登録シート'!$N:$X,7,FALSE)</f>
      </c>
      <c r="L33" s="77">
        <f>VLOOKUP(B33,'選手登録シート'!$N:$X,8,FALSE)</f>
      </c>
      <c r="M33" s="77">
        <f>VLOOKUP(B33,'選手登録シート'!$A:$I,9,FALSE)</f>
        <v>0</v>
      </c>
      <c r="N33" s="77">
        <v>7</v>
      </c>
    </row>
    <row r="34" spans="1:14" ht="13.5">
      <c r="A34">
        <v>17</v>
      </c>
      <c r="B34">
        <v>33</v>
      </c>
      <c r="C34" s="77"/>
      <c r="D34" s="77">
        <f>VLOOKUP(A34,'選手登録シート'!$N:$X,7,FALSE)</f>
      </c>
      <c r="E34" s="77">
        <f>VLOOKUP(A34,'選手登録シート'!$N:$X,8,FALSE)</f>
      </c>
      <c r="F34" s="77">
        <f>VLOOKUP(A34,'選手登録シート'!$N:$X,9,FALSE)</f>
      </c>
      <c r="G34" s="77">
        <f>VLOOKUP(A34,'選手登録シート'!$A:$I,9,FALSE)</f>
        <v>0</v>
      </c>
      <c r="H34" s="77">
        <v>8</v>
      </c>
      <c r="I34" s="77"/>
      <c r="J34" s="77"/>
      <c r="K34" s="77">
        <f>VLOOKUP(B34,'選手登録シート'!$N:$X,7,FALSE)</f>
      </c>
      <c r="L34" s="77">
        <f>VLOOKUP(B34,'選手登録シート'!$N:$X,8,FALSE)</f>
      </c>
      <c r="M34" s="77">
        <f>VLOOKUP(B34,'選手登録シート'!$A:$I,9,FALSE)</f>
        <v>0</v>
      </c>
      <c r="N34" s="77">
        <v>8</v>
      </c>
    </row>
    <row r="35" spans="1:14" ht="13.5">
      <c r="A35">
        <v>18</v>
      </c>
      <c r="B35">
        <v>34</v>
      </c>
      <c r="C35" s="77"/>
      <c r="D35" s="77">
        <f>VLOOKUP(A35,'選手登録シート'!$N:$X,7,FALSE)</f>
      </c>
      <c r="E35" s="77">
        <f>VLOOKUP(A35,'選手登録シート'!$N:$X,8,FALSE)</f>
      </c>
      <c r="F35" s="77">
        <f>VLOOKUP(A35,'選手登録シート'!$N:$X,9,FALSE)</f>
      </c>
      <c r="G35" s="77">
        <f>VLOOKUP(A35,'選手登録シート'!$A:$I,9,FALSE)</f>
        <v>0</v>
      </c>
      <c r="H35" s="77">
        <v>9</v>
      </c>
      <c r="I35" s="77"/>
      <c r="J35" s="77"/>
      <c r="K35" s="77">
        <f>VLOOKUP(B35,'選手登録シート'!$N:$X,7,FALSE)</f>
      </c>
      <c r="L35" s="77">
        <f>VLOOKUP(B35,'選手登録シート'!$N:$X,8,FALSE)</f>
      </c>
      <c r="M35" s="77">
        <f>VLOOKUP(B35,'選手登録シート'!$A:$I,9,FALSE)</f>
        <v>0</v>
      </c>
      <c r="N35" s="77">
        <v>9</v>
      </c>
    </row>
    <row r="36" spans="1:14" ht="13.5">
      <c r="A36">
        <v>19</v>
      </c>
      <c r="B36">
        <v>35</v>
      </c>
      <c r="C36" s="77"/>
      <c r="D36" s="77">
        <f>VLOOKUP(A36,'選手登録シート'!$N:$X,7,FALSE)</f>
      </c>
      <c r="E36" s="77">
        <f>VLOOKUP(A36,'選手登録シート'!$N:$X,8,FALSE)</f>
      </c>
      <c r="F36" s="77">
        <f>VLOOKUP(A36,'選手登録シート'!$N:$X,9,FALSE)</f>
      </c>
      <c r="G36" s="77">
        <f>VLOOKUP(A36,'選手登録シート'!$A:$I,9,FALSE)</f>
        <v>0</v>
      </c>
      <c r="H36" s="77">
        <v>10</v>
      </c>
      <c r="I36" s="77"/>
      <c r="J36" s="77"/>
      <c r="K36" s="77">
        <f>VLOOKUP(B36,'選手登録シート'!$N:$X,7,FALSE)</f>
      </c>
      <c r="L36" s="77">
        <f>VLOOKUP(B36,'選手登録シート'!$N:$X,8,FALSE)</f>
      </c>
      <c r="M36" s="77">
        <f>VLOOKUP(B36,'選手登録シート'!$A:$I,9,FALSE)</f>
        <v>0</v>
      </c>
      <c r="N36" s="77">
        <v>10</v>
      </c>
    </row>
    <row r="37" spans="1:14" ht="13.5">
      <c r="A37">
        <v>20</v>
      </c>
      <c r="B37">
        <v>36</v>
      </c>
      <c r="C37" s="77"/>
      <c r="D37" s="77">
        <f>VLOOKUP(A37,'選手登録シート'!$N:$X,7,FALSE)</f>
      </c>
      <c r="E37" s="77">
        <f>VLOOKUP(A37,'選手登録シート'!$N:$X,8,FALSE)</f>
      </c>
      <c r="F37" s="77">
        <f>VLOOKUP(A37,'選手登録シート'!$N:$X,9,FALSE)</f>
      </c>
      <c r="G37" s="77">
        <f>VLOOKUP(A37,'選手登録シート'!$A:$I,9,FALSE)</f>
        <v>0</v>
      </c>
      <c r="H37" s="77">
        <v>11</v>
      </c>
      <c r="I37" s="77"/>
      <c r="J37" s="77"/>
      <c r="K37" s="77">
        <f>VLOOKUP(B37,'選手登録シート'!$N:$X,7,FALSE)</f>
      </c>
      <c r="L37" s="77">
        <f>VLOOKUP(B37,'選手登録シート'!$N:$X,8,FALSE)</f>
      </c>
      <c r="M37" s="77">
        <f>VLOOKUP(B37,'選手登録シート'!$A:$I,9,FALSE)</f>
        <v>0</v>
      </c>
      <c r="N37" s="77">
        <v>11</v>
      </c>
    </row>
    <row r="38" spans="1:14" ht="13.5">
      <c r="A38">
        <v>21</v>
      </c>
      <c r="B38">
        <v>37</v>
      </c>
      <c r="C38" s="77"/>
      <c r="D38" s="77">
        <f>VLOOKUP(A38,'選手登録シート'!$N:$X,7,FALSE)</f>
      </c>
      <c r="E38" s="77">
        <f>VLOOKUP(A38,'選手登録シート'!$N:$X,8,FALSE)</f>
      </c>
      <c r="F38" s="77">
        <f>VLOOKUP(A38,'選手登録シート'!$N:$X,9,FALSE)</f>
      </c>
      <c r="G38" s="77">
        <f>VLOOKUP(A38,'選手登録シート'!$A:$I,9,FALSE)</f>
        <v>0</v>
      </c>
      <c r="H38" s="77">
        <v>12</v>
      </c>
      <c r="I38" s="77"/>
      <c r="J38" s="77"/>
      <c r="K38" s="77">
        <f>VLOOKUP(B38,'選手登録シート'!$N:$X,7,FALSE)</f>
      </c>
      <c r="L38" s="77">
        <f>VLOOKUP(B38,'選手登録シート'!$N:$X,8,FALSE)</f>
      </c>
      <c r="M38" s="77">
        <f>VLOOKUP(B38,'選手登録シート'!$A:$I,9,FALSE)</f>
        <v>0</v>
      </c>
      <c r="N38" s="77">
        <v>12</v>
      </c>
    </row>
    <row r="39" spans="1:14" ht="13.5">
      <c r="A39">
        <v>22</v>
      </c>
      <c r="B39">
        <v>38</v>
      </c>
      <c r="C39" s="77"/>
      <c r="D39" s="77">
        <f>VLOOKUP(A39,'選手登録シート'!$N:$X,7,FALSE)</f>
      </c>
      <c r="E39" s="77">
        <f>VLOOKUP(A39,'選手登録シート'!$N:$X,8,FALSE)</f>
      </c>
      <c r="F39" s="77">
        <f>VLOOKUP(A39,'選手登録シート'!$N:$X,9,FALSE)</f>
      </c>
      <c r="G39" s="77">
        <f>VLOOKUP(A39,'選手登録シート'!$A:$I,9,FALSE)</f>
        <v>0</v>
      </c>
      <c r="H39" s="77">
        <v>13</v>
      </c>
      <c r="I39" s="77"/>
      <c r="J39" s="77"/>
      <c r="K39" s="77">
        <f>VLOOKUP(B39,'選手登録シート'!$N:$X,7,FALSE)</f>
      </c>
      <c r="L39" s="77">
        <f>VLOOKUP(B39,'選手登録シート'!$N:$X,8,FALSE)</f>
      </c>
      <c r="M39" s="77">
        <f>VLOOKUP(B39,'選手登録シート'!$A:$I,9,FALSE)</f>
        <v>0</v>
      </c>
      <c r="N39" s="77">
        <v>13</v>
      </c>
    </row>
    <row r="40" spans="1:14" ht="13.5">
      <c r="A40">
        <v>23</v>
      </c>
      <c r="B40">
        <v>39</v>
      </c>
      <c r="C40" s="77"/>
      <c r="D40" s="77">
        <f>VLOOKUP(A40,'選手登録シート'!$N:$X,7,FALSE)</f>
      </c>
      <c r="E40" s="77">
        <f>VLOOKUP(A40,'選手登録シート'!$N:$X,8,FALSE)</f>
      </c>
      <c r="F40" s="77">
        <f>VLOOKUP(A40,'選手登録シート'!$N:$X,9,FALSE)</f>
      </c>
      <c r="G40" s="77">
        <f>VLOOKUP(A40,'選手登録シート'!$A:$I,9,FALSE)</f>
        <v>0</v>
      </c>
      <c r="H40" s="77">
        <v>14</v>
      </c>
      <c r="I40" s="77"/>
      <c r="J40" s="77"/>
      <c r="K40" s="77">
        <f>VLOOKUP(B40,'選手登録シート'!$N:$X,7,FALSE)</f>
      </c>
      <c r="L40" s="77">
        <f>VLOOKUP(B40,'選手登録シート'!$N:$X,8,FALSE)</f>
      </c>
      <c r="M40" s="77">
        <f>VLOOKUP(B40,'選手登録シート'!$A:$I,9,FALSE)</f>
        <v>0</v>
      </c>
      <c r="N40" s="77">
        <v>14</v>
      </c>
    </row>
    <row r="41" spans="1:14" ht="13.5">
      <c r="A41">
        <v>24</v>
      </c>
      <c r="B41">
        <v>40</v>
      </c>
      <c r="C41" s="77"/>
      <c r="D41" s="77">
        <f>VLOOKUP(A41,'選手登録シート'!$N:$X,7,FALSE)</f>
      </c>
      <c r="E41" s="77">
        <f>VLOOKUP(A41,'選手登録シート'!$N:$X,8,FALSE)</f>
      </c>
      <c r="F41" s="77">
        <f>VLOOKUP(A41,'選手登録シート'!$N:$X,9,FALSE)</f>
      </c>
      <c r="G41" s="77">
        <f>VLOOKUP(A41,'選手登録シート'!$A:$I,9,FALSE)</f>
        <v>0</v>
      </c>
      <c r="H41" s="77">
        <v>15</v>
      </c>
      <c r="I41" s="77"/>
      <c r="J41" s="77"/>
      <c r="K41" s="77">
        <f>VLOOKUP(B41,'選手登録シート'!$N:$X,7,FALSE)</f>
      </c>
      <c r="L41" s="77">
        <f>VLOOKUP(B41,'選手登録シート'!$N:$X,8,FALSE)</f>
      </c>
      <c r="M41" s="77">
        <f>VLOOKUP(B41,'選手登録シート'!$A:$I,9,FALSE)</f>
        <v>0</v>
      </c>
      <c r="N41" s="77">
        <v>15</v>
      </c>
    </row>
    <row r="42" spans="1:14" ht="13.5">
      <c r="A42">
        <v>25</v>
      </c>
      <c r="B42">
        <v>41</v>
      </c>
      <c r="C42" s="77"/>
      <c r="D42" s="77">
        <f>VLOOKUP(A42,'選手登録シート'!$N:$X,7,FALSE)</f>
      </c>
      <c r="E42" s="77">
        <f>VLOOKUP(A42,'選手登録シート'!$N:$X,8,FALSE)</f>
      </c>
      <c r="F42" s="77">
        <f>VLOOKUP(A42,'選手登録シート'!$N:$X,9,FALSE)</f>
      </c>
      <c r="G42" s="77">
        <f>VLOOKUP(A42,'選手登録シート'!$A:$I,9,FALSE)</f>
        <v>0</v>
      </c>
      <c r="H42" s="77">
        <v>16</v>
      </c>
      <c r="I42" s="77"/>
      <c r="J42" s="77"/>
      <c r="K42" s="77">
        <f>VLOOKUP(B42,'選手登録シート'!$N:$X,7,FALSE)</f>
      </c>
      <c r="L42" s="77">
        <f>VLOOKUP(B42,'選手登録シート'!$N:$X,8,FALSE)</f>
      </c>
      <c r="M42" s="77">
        <f>VLOOKUP(B42,'選手登録シート'!$A:$I,9,FALSE)</f>
        <v>0</v>
      </c>
      <c r="N42" s="77">
        <v>16</v>
      </c>
    </row>
  </sheetData>
  <sheetProtection password="CAB1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shogaku</cp:lastModifiedBy>
  <cp:lastPrinted>2017-02-19T05:42:52Z</cp:lastPrinted>
  <dcterms:created xsi:type="dcterms:W3CDTF">2004-12-25T18:04:28Z</dcterms:created>
  <dcterms:modified xsi:type="dcterms:W3CDTF">2018-01-08T10:00:34Z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