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showObjects="placeholders" autoCompressPictures="0"/>
  <mc:AlternateContent xmlns:mc="http://schemas.openxmlformats.org/markup-compatibility/2006">
    <mc:Choice Requires="x15">
      <x15ac:absPath xmlns:x15ac="http://schemas.microsoft.com/office/spreadsheetml/2010/11/ac" url="E:\11.中四個人2016\エントリー\"/>
    </mc:Choice>
  </mc:AlternateContent>
  <bookViews>
    <workbookView xWindow="0" yWindow="0" windowWidth="25605" windowHeight="16065" activeTab="1"/>
  </bookViews>
  <sheets>
    <sheet name="説明" sheetId="14" r:id="rId1"/>
    <sheet name="申込書" sheetId="1" r:id="rId2"/>
    <sheet name="個人種目mat変換用" sheetId="2" state="hidden" r:id="rId3"/>
    <sheet name="男400Rmat変換用" sheetId="3" state="hidden" r:id="rId4"/>
    <sheet name="男1600Rmat変換用" sheetId="7" state="hidden" r:id="rId5"/>
    <sheet name="女400Rmat変換用" sheetId="8" state="hidden" r:id="rId6"/>
    <sheet name="女1600Rmat変換用" sheetId="9" state="hidden" r:id="rId7"/>
    <sheet name="コード表" sheetId="5" state="hidden" r:id="rId8"/>
  </sheets>
  <definedNames>
    <definedName name="_xlnm.Print_Area" localSheetId="1">申込書!$A$1:$AC$70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F46" i="1"/>
  <c r="F47" i="1"/>
  <c r="F48" i="1"/>
  <c r="C46" i="1"/>
  <c r="C47" i="1"/>
  <c r="C48" i="1"/>
  <c r="C4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50" i="1"/>
  <c r="V51" i="1"/>
  <c r="V52" i="1"/>
  <c r="V53" i="1"/>
  <c r="V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0" i="1"/>
  <c r="F51" i="1"/>
  <c r="F52" i="1"/>
  <c r="F53" i="1"/>
  <c r="F9" i="1"/>
  <c r="AB63" i="1"/>
  <c r="AB56" i="1"/>
  <c r="O63" i="1"/>
  <c r="O56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50" i="1"/>
  <c r="AB51" i="1"/>
  <c r="AB52" i="1"/>
  <c r="AB53" i="1"/>
  <c r="S9" i="1"/>
  <c r="AB9" i="1"/>
  <c r="AA64" i="1"/>
  <c r="AA65" i="1"/>
  <c r="Z65" i="1"/>
  <c r="AA66" i="1"/>
  <c r="Z66" i="1"/>
  <c r="AA67" i="1"/>
  <c r="Z67" i="1"/>
  <c r="AA68" i="1"/>
  <c r="Z68" i="1"/>
  <c r="Z64" i="1"/>
  <c r="AA57" i="1"/>
  <c r="AA58" i="1"/>
  <c r="Z58" i="1"/>
  <c r="AA59" i="1"/>
  <c r="Z59" i="1"/>
  <c r="AA60" i="1"/>
  <c r="Z60" i="1"/>
  <c r="AA61" i="1"/>
  <c r="Z61" i="1"/>
  <c r="Z57" i="1"/>
  <c r="AB58" i="1"/>
  <c r="AB59" i="1"/>
  <c r="AB60" i="1"/>
  <c r="AB61" i="1"/>
  <c r="AB64" i="1"/>
  <c r="AB65" i="1"/>
  <c r="AB66" i="1"/>
  <c r="AB67" i="1"/>
  <c r="AB68" i="1"/>
  <c r="AB57" i="1"/>
  <c r="O65" i="1"/>
  <c r="O66" i="1"/>
  <c r="O67" i="1"/>
  <c r="O68" i="1"/>
  <c r="O64" i="1"/>
  <c r="O57" i="1"/>
  <c r="O58" i="1"/>
  <c r="O59" i="1"/>
  <c r="O60" i="1"/>
  <c r="O61" i="1"/>
  <c r="J2" i="9"/>
  <c r="I2" i="9"/>
  <c r="H2" i="9"/>
  <c r="G2" i="9"/>
  <c r="F2" i="9"/>
  <c r="E2" i="9"/>
  <c r="D2" i="9"/>
  <c r="J56" i="1"/>
  <c r="B2" i="9"/>
  <c r="C2" i="9"/>
  <c r="A2" i="9"/>
  <c r="J2" i="8"/>
  <c r="I2" i="8"/>
  <c r="H2" i="8"/>
  <c r="G2" i="8"/>
  <c r="F2" i="8"/>
  <c r="E2" i="8"/>
  <c r="D2" i="8"/>
  <c r="Z56" i="1"/>
  <c r="B2" i="8"/>
  <c r="A2" i="8"/>
  <c r="C2" i="8"/>
  <c r="J63" i="1"/>
  <c r="B2" i="7"/>
  <c r="C2" i="7"/>
  <c r="B2" i="3"/>
  <c r="C2" i="3"/>
  <c r="J2" i="7"/>
  <c r="I2" i="7"/>
  <c r="H2" i="7"/>
  <c r="G2" i="7"/>
  <c r="F2" i="7"/>
  <c r="E2" i="7"/>
  <c r="D2" i="7"/>
  <c r="M64" i="1"/>
  <c r="J64" i="1"/>
  <c r="A2" i="7"/>
  <c r="M57" i="1"/>
  <c r="J57" i="1"/>
  <c r="A9" i="1"/>
  <c r="R6" i="1"/>
  <c r="Z63" i="1"/>
  <c r="Q6" i="1"/>
  <c r="M65" i="1"/>
  <c r="J65" i="1"/>
  <c r="M66" i="1"/>
  <c r="J66" i="1"/>
  <c r="M67" i="1"/>
  <c r="J67" i="1"/>
  <c r="M68" i="1"/>
  <c r="J68" i="1"/>
  <c r="M58" i="1"/>
  <c r="J58" i="1"/>
  <c r="M59" i="1"/>
  <c r="J59" i="1"/>
  <c r="M60" i="1"/>
  <c r="J60" i="1"/>
  <c r="M61" i="1"/>
  <c r="J61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50" i="1"/>
  <c r="A51" i="1"/>
  <c r="A52" i="1"/>
  <c r="A53" i="1"/>
  <c r="N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50" i="1"/>
  <c r="P51" i="1"/>
  <c r="P52" i="1"/>
  <c r="P53" i="1"/>
  <c r="O6" i="1"/>
  <c r="S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50" i="1"/>
  <c r="O51" i="1"/>
  <c r="O52" i="1"/>
  <c r="O53" i="1"/>
  <c r="C9" i="1"/>
  <c r="O9" i="1"/>
  <c r="C10" i="1"/>
  <c r="S10" i="1"/>
  <c r="H56" i="2"/>
  <c r="S11" i="1"/>
  <c r="H57" i="2"/>
  <c r="S12" i="1"/>
  <c r="H58" i="2"/>
  <c r="S13" i="1"/>
  <c r="H59" i="2"/>
  <c r="S14" i="1"/>
  <c r="H60" i="2"/>
  <c r="S15" i="1"/>
  <c r="H61" i="2"/>
  <c r="S16" i="1"/>
  <c r="H62" i="2"/>
  <c r="S17" i="1"/>
  <c r="H63" i="2"/>
  <c r="S18" i="1"/>
  <c r="H64" i="2"/>
  <c r="S19" i="1"/>
  <c r="H65" i="2"/>
  <c r="S20" i="1"/>
  <c r="H66" i="2"/>
  <c r="S21" i="1"/>
  <c r="H67" i="2"/>
  <c r="S22" i="1"/>
  <c r="H68" i="2"/>
  <c r="S23" i="1"/>
  <c r="H69" i="2"/>
  <c r="S24" i="1"/>
  <c r="H70" i="2"/>
  <c r="S25" i="1"/>
  <c r="H71" i="2"/>
  <c r="S26" i="1"/>
  <c r="H72" i="2"/>
  <c r="S27" i="1"/>
  <c r="H73" i="2"/>
  <c r="S28" i="1"/>
  <c r="H74" i="2"/>
  <c r="S29" i="1"/>
  <c r="H75" i="2"/>
  <c r="S30" i="1"/>
  <c r="H76" i="2"/>
  <c r="S31" i="1"/>
  <c r="H77" i="2"/>
  <c r="S32" i="1"/>
  <c r="H78" i="2"/>
  <c r="S33" i="1"/>
  <c r="H79" i="2"/>
  <c r="S34" i="1"/>
  <c r="H80" i="2"/>
  <c r="S35" i="1"/>
  <c r="H81" i="2"/>
  <c r="S36" i="1"/>
  <c r="H82" i="2"/>
  <c r="S37" i="1"/>
  <c r="H83" i="2"/>
  <c r="S38" i="1"/>
  <c r="H84" i="2"/>
  <c r="S39" i="1"/>
  <c r="H85" i="2"/>
  <c r="S40" i="1"/>
  <c r="H86" i="2"/>
  <c r="S41" i="1"/>
  <c r="H87" i="2"/>
  <c r="S42" i="1"/>
  <c r="H88" i="2"/>
  <c r="S43" i="1"/>
  <c r="H89" i="2"/>
  <c r="S44" i="1"/>
  <c r="H90" i="2"/>
  <c r="S45" i="1"/>
  <c r="H91" i="2"/>
  <c r="S50" i="1"/>
  <c r="H92" i="2"/>
  <c r="S51" i="1"/>
  <c r="H93" i="2"/>
  <c r="S52" i="1"/>
  <c r="H94" i="2"/>
  <c r="S53" i="1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55" i="2"/>
  <c r="H3" i="2"/>
  <c r="C11" i="1"/>
  <c r="H4" i="2"/>
  <c r="C12" i="1"/>
  <c r="H5" i="2"/>
  <c r="C13" i="1"/>
  <c r="H6" i="2"/>
  <c r="C14" i="1"/>
  <c r="H7" i="2"/>
  <c r="C15" i="1"/>
  <c r="H8" i="2"/>
  <c r="C16" i="1"/>
  <c r="H9" i="2"/>
  <c r="C17" i="1"/>
  <c r="H10" i="2"/>
  <c r="C18" i="1"/>
  <c r="H11" i="2"/>
  <c r="C19" i="1"/>
  <c r="H12" i="2"/>
  <c r="C20" i="1"/>
  <c r="H13" i="2"/>
  <c r="C21" i="1"/>
  <c r="H14" i="2"/>
  <c r="C22" i="1"/>
  <c r="H15" i="2"/>
  <c r="C23" i="1"/>
  <c r="H16" i="2"/>
  <c r="C24" i="1"/>
  <c r="H17" i="2"/>
  <c r="C25" i="1"/>
  <c r="H18" i="2"/>
  <c r="C26" i="1"/>
  <c r="H19" i="2"/>
  <c r="C27" i="1"/>
  <c r="H20" i="2"/>
  <c r="C28" i="1"/>
  <c r="H21" i="2"/>
  <c r="C29" i="1"/>
  <c r="H22" i="2"/>
  <c r="C30" i="1"/>
  <c r="H23" i="2"/>
  <c r="C31" i="1"/>
  <c r="H24" i="2"/>
  <c r="C32" i="1"/>
  <c r="H25" i="2"/>
  <c r="C33" i="1"/>
  <c r="H26" i="2"/>
  <c r="C34" i="1"/>
  <c r="H27" i="2"/>
  <c r="C35" i="1"/>
  <c r="H28" i="2"/>
  <c r="C36" i="1"/>
  <c r="H29" i="2"/>
  <c r="C37" i="1"/>
  <c r="H30" i="2"/>
  <c r="C38" i="1"/>
  <c r="H31" i="2"/>
  <c r="C39" i="1"/>
  <c r="H32" i="2"/>
  <c r="C40" i="1"/>
  <c r="H33" i="2"/>
  <c r="C41" i="1"/>
  <c r="H34" i="2"/>
  <c r="C42" i="1"/>
  <c r="H35" i="2"/>
  <c r="C43" i="1"/>
  <c r="H36" i="2"/>
  <c r="C44" i="1"/>
  <c r="H37" i="2"/>
  <c r="C45" i="1"/>
  <c r="H38" i="2"/>
  <c r="C50" i="1"/>
  <c r="H39" i="2"/>
  <c r="C51" i="1"/>
  <c r="H40" i="2"/>
  <c r="C52" i="1"/>
  <c r="H41" i="2"/>
  <c r="C53" i="1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2" i="2"/>
  <c r="J2" i="3"/>
  <c r="I2" i="3"/>
  <c r="H2" i="3"/>
  <c r="G2" i="3"/>
  <c r="F2" i="3"/>
  <c r="E2" i="3"/>
  <c r="D2" i="3"/>
  <c r="A2" i="3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55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2" i="2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50" i="1"/>
  <c r="Z51" i="1"/>
  <c r="Z52" i="1"/>
  <c r="Z5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0" i="1"/>
  <c r="J51" i="1"/>
  <c r="J52" i="1"/>
  <c r="J53" i="1"/>
  <c r="J9" i="1"/>
  <c r="Z9" i="1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55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2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5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2" i="2"/>
  <c r="E96" i="2"/>
  <c r="E97" i="2"/>
  <c r="E98" i="2"/>
  <c r="E99" i="2"/>
  <c r="E100" i="2"/>
  <c r="E101" i="2"/>
  <c r="E102" i="2"/>
  <c r="E103" i="2"/>
  <c r="E104" i="2"/>
  <c r="E105" i="2"/>
  <c r="E106" i="2"/>
  <c r="E107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5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2" i="2"/>
  <c r="B56" i="2"/>
  <c r="D56" i="2"/>
  <c r="B57" i="2"/>
  <c r="D57" i="2"/>
  <c r="B58" i="2"/>
  <c r="D58" i="2"/>
  <c r="B59" i="2"/>
  <c r="D59" i="2"/>
  <c r="B60" i="2"/>
  <c r="D60" i="2"/>
  <c r="B61" i="2"/>
  <c r="D61" i="2"/>
  <c r="B62" i="2"/>
  <c r="D62" i="2"/>
  <c r="B63" i="2"/>
  <c r="D63" i="2"/>
  <c r="B64" i="2"/>
  <c r="D64" i="2"/>
  <c r="B65" i="2"/>
  <c r="D65" i="2"/>
  <c r="B66" i="2"/>
  <c r="D66" i="2"/>
  <c r="B67" i="2"/>
  <c r="D67" i="2"/>
  <c r="B68" i="2"/>
  <c r="D68" i="2"/>
  <c r="B69" i="2"/>
  <c r="D69" i="2"/>
  <c r="B70" i="2"/>
  <c r="D70" i="2"/>
  <c r="B71" i="2"/>
  <c r="D71" i="2"/>
  <c r="B72" i="2"/>
  <c r="D72" i="2"/>
  <c r="B73" i="2"/>
  <c r="D73" i="2"/>
  <c r="B74" i="2"/>
  <c r="D74" i="2"/>
  <c r="B75" i="2"/>
  <c r="D75" i="2"/>
  <c r="B76" i="2"/>
  <c r="D76" i="2"/>
  <c r="B77" i="2"/>
  <c r="D77" i="2"/>
  <c r="B78" i="2"/>
  <c r="D78" i="2"/>
  <c r="B79" i="2"/>
  <c r="D79" i="2"/>
  <c r="B80" i="2"/>
  <c r="D80" i="2"/>
  <c r="B81" i="2"/>
  <c r="D81" i="2"/>
  <c r="B82" i="2"/>
  <c r="D82" i="2"/>
  <c r="B83" i="2"/>
  <c r="D83" i="2"/>
  <c r="B84" i="2"/>
  <c r="D84" i="2"/>
  <c r="B85" i="2"/>
  <c r="D85" i="2"/>
  <c r="B86" i="2"/>
  <c r="D86" i="2"/>
  <c r="B87" i="2"/>
  <c r="D87" i="2"/>
  <c r="B88" i="2"/>
  <c r="D88" i="2"/>
  <c r="B89" i="2"/>
  <c r="D89" i="2"/>
  <c r="B90" i="2"/>
  <c r="D90" i="2"/>
  <c r="B91" i="2"/>
  <c r="D91" i="2"/>
  <c r="B92" i="2"/>
  <c r="D92" i="2"/>
  <c r="B93" i="2"/>
  <c r="D93" i="2"/>
  <c r="B94" i="2"/>
  <c r="D94" i="2"/>
  <c r="B95" i="2"/>
  <c r="D95" i="2"/>
  <c r="B96" i="2"/>
  <c r="D96" i="2"/>
  <c r="B97" i="2"/>
  <c r="D97" i="2"/>
  <c r="B98" i="2"/>
  <c r="D98" i="2"/>
  <c r="B99" i="2"/>
  <c r="D99" i="2"/>
  <c r="B100" i="2"/>
  <c r="D100" i="2"/>
  <c r="B101" i="2"/>
  <c r="D101" i="2"/>
  <c r="B102" i="2"/>
  <c r="D102" i="2"/>
  <c r="B103" i="2"/>
  <c r="D103" i="2"/>
  <c r="B104" i="2"/>
  <c r="D104" i="2"/>
  <c r="B105" i="2"/>
  <c r="D105" i="2"/>
  <c r="B106" i="2"/>
  <c r="D106" i="2"/>
  <c r="B107" i="2"/>
  <c r="D107" i="2"/>
  <c r="B3" i="2"/>
  <c r="D3" i="2"/>
  <c r="B4" i="2"/>
  <c r="D4" i="2"/>
  <c r="B5" i="2"/>
  <c r="D5" i="2"/>
  <c r="B6" i="2"/>
  <c r="D6" i="2"/>
  <c r="B7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6" i="2"/>
  <c r="B17" i="2"/>
  <c r="D17" i="2"/>
  <c r="B18" i="2"/>
  <c r="D18" i="2"/>
  <c r="B19" i="2"/>
  <c r="D19" i="2"/>
  <c r="B20" i="2"/>
  <c r="D20" i="2"/>
  <c r="B21" i="2"/>
  <c r="D21" i="2"/>
  <c r="B22" i="2"/>
  <c r="D22" i="2"/>
  <c r="B23" i="2"/>
  <c r="D23" i="2"/>
  <c r="B24" i="2"/>
  <c r="D24" i="2"/>
  <c r="B25" i="2"/>
  <c r="D25" i="2"/>
  <c r="B26" i="2"/>
  <c r="D26" i="2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B37" i="2"/>
  <c r="D37" i="2"/>
  <c r="B38" i="2"/>
  <c r="D38" i="2"/>
  <c r="B39" i="2"/>
  <c r="D39" i="2"/>
  <c r="B40" i="2"/>
  <c r="D40" i="2"/>
  <c r="B41" i="2"/>
  <c r="D41" i="2"/>
  <c r="B42" i="2"/>
  <c r="D42" i="2"/>
  <c r="B43" i="2"/>
  <c r="D43" i="2"/>
  <c r="B44" i="2"/>
  <c r="D44" i="2"/>
  <c r="B45" i="2"/>
  <c r="D45" i="2"/>
  <c r="B46" i="2"/>
  <c r="D46" i="2"/>
  <c r="B47" i="2"/>
  <c r="D47" i="2"/>
  <c r="B48" i="2"/>
  <c r="D48" i="2"/>
  <c r="B49" i="2"/>
  <c r="D49" i="2"/>
  <c r="B50" i="2"/>
  <c r="D50" i="2"/>
  <c r="B51" i="2"/>
  <c r="D51" i="2"/>
  <c r="B52" i="2"/>
  <c r="D52" i="2"/>
  <c r="B53" i="2"/>
  <c r="D53" i="2"/>
  <c r="B54" i="2"/>
  <c r="D54" i="2"/>
  <c r="B55" i="2"/>
  <c r="D55" i="2"/>
  <c r="B2" i="2"/>
  <c r="D2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55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2" i="2"/>
  <c r="L63" i="1"/>
  <c r="L56" i="1"/>
  <c r="L53" i="1"/>
  <c r="L52" i="1"/>
  <c r="L51" i="1"/>
  <c r="L50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57" i="1"/>
  <c r="P63" i="1"/>
  <c r="P56" i="1"/>
  <c r="A63" i="1"/>
  <c r="A56" i="1"/>
  <c r="L66" i="1"/>
  <c r="L64" i="1"/>
  <c r="L65" i="1"/>
  <c r="L67" i="1"/>
  <c r="L68" i="1"/>
  <c r="L58" i="1"/>
  <c r="L59" i="1"/>
  <c r="L60" i="1"/>
  <c r="L61" i="1"/>
</calcChain>
</file>

<file path=xl/sharedStrings.xml><?xml version="1.0" encoding="utf-8"?>
<sst xmlns="http://schemas.openxmlformats.org/spreadsheetml/2006/main" count="283" uniqueCount="177">
  <si>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</si>
  <si>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</si>
  <si>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選手名</t>
    <rPh sb="0" eb="2">
      <t>センシュ</t>
    </rPh>
    <rPh sb="2" eb="3">
      <t>ナ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</si>
  <si>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</si>
  <si>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</si>
  <si>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</si>
  <si>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ー選手参加申込書ー</t>
    <rPh sb="1" eb="3">
      <t>センシュ</t>
    </rPh>
    <rPh sb="3" eb="5">
      <t>サンカ</t>
    </rPh>
    <rPh sb="5" eb="6">
      <t>モウ</t>
    </rPh>
    <rPh sb="6" eb="7">
      <t>コ</t>
    </rPh>
    <rPh sb="7" eb="8">
      <t>ショ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</si>
  <si>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</si>
  <si>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ﾌﾘｶﾞﾅ</t>
    <phoneticPr fontId="1"/>
  </si>
  <si>
    <t>代表者</t>
    <rPh sb="0" eb="3">
      <t>ダイヒョウシャ</t>
    </rPh>
    <phoneticPr fontId="1"/>
  </si>
  <si>
    <t>学齢</t>
    <rPh sb="0" eb="1">
      <t>ガク</t>
    </rPh>
    <rPh sb="1" eb="2">
      <t>ヨワイ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</si>
  <si>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</si>
  <si>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</si>
  <si>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</si>
  <si>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種目数</t>
    <rPh sb="0" eb="2">
      <t>シュモク</t>
    </rPh>
    <rPh sb="2" eb="3">
      <t>スウ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</si>
  <si>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</si>
  <si>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</si>
  <si>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</si>
  <si>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</si>
  <si>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</si>
  <si>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</si>
  <si>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</si>
  <si>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3000mSC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</si>
  <si>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</si>
  <si>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</si>
  <si>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</si>
  <si>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</si>
  <si>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</si>
  <si>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</si>
  <si>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</si>
  <si>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</si>
  <si>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</si>
  <si>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5000m</t>
    <phoneticPr fontId="1"/>
  </si>
  <si>
    <t>10000m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</si>
  <si>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</si>
  <si>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</si>
  <si>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</si>
  <si>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</si>
  <si>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</si>
  <si>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</si>
  <si>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10000m</t>
    <phoneticPr fontId="1"/>
  </si>
  <si>
    <t>100mH</t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</si>
  <si>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</si>
  <si>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4×100mR</t>
    <phoneticPr fontId="1"/>
  </si>
  <si>
    <t>4×400mR</t>
    <phoneticPr fontId="1"/>
  </si>
  <si>
    <t>砲丸投</t>
    <rPh sb="0" eb="3">
      <t>ホウガンナ</t>
    </rPh>
    <phoneticPr fontId="1"/>
  </si>
  <si>
    <t>ハンマー投</t>
    <rPh sb="4" eb="5">
      <t>ナ</t>
    </rPh>
    <phoneticPr fontId="1"/>
  </si>
  <si>
    <t>フリガナ</t>
    <phoneticPr fontId="1"/>
  </si>
  <si>
    <t>10000mW</t>
  </si>
  <si>
    <t>10000mW</t>
    <phoneticPr fontId="1"/>
  </si>
  <si>
    <t>十種競技</t>
    <rPh sb="0" eb="1">
      <t>ジュッ</t>
    </rPh>
    <rPh sb="1" eb="2">
      <t>シュ</t>
    </rPh>
    <rPh sb="2" eb="4">
      <t>キョウギ</t>
    </rPh>
    <phoneticPr fontId="1"/>
  </si>
  <si>
    <t>3000mSC</t>
  </si>
  <si>
    <t>七種競技</t>
    <rPh sb="0" eb="4">
      <t>ナナシュキョウギ</t>
    </rPh>
    <phoneticPr fontId="1"/>
  </si>
  <si>
    <t>＜リレー＞</t>
    <phoneticPr fontId="1"/>
  </si>
  <si>
    <t>第39回中国四国学生陸上競技選手権大会</t>
    <rPh sb="0" eb="1">
      <t>ダイ</t>
    </rPh>
    <rPh sb="3" eb="4">
      <t>カイ</t>
    </rPh>
    <rPh sb="4" eb="6">
      <t>チュウゴク</t>
    </rPh>
    <rPh sb="6" eb="8">
      <t>シコク</t>
    </rPh>
    <rPh sb="8" eb="10">
      <t>ガクセイ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phoneticPr fontId="1"/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</si>
  <si>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</si>
  <si>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</si>
  <si>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</si>
  <si>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</si>
  <si>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</si>
  <si>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</si>
  <si>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</si>
  <si>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</si>
  <si>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</si>
  <si>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</si>
  <si>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学年</t>
    <rPh sb="0" eb="1">
      <t>ガク</t>
    </rPh>
    <rPh sb="1" eb="2">
      <t>ネン</t>
    </rPh>
    <phoneticPr fontId="1"/>
  </si>
  <si>
    <t>大学コード</t>
    <rPh sb="0" eb="5">
      <t>ダイガk</t>
    </rPh>
    <phoneticPr fontId="1"/>
  </si>
  <si>
    <t>登録番号</t>
    <rPh sb="0" eb="4">
      <t>トウロK</t>
    </rPh>
    <phoneticPr fontId="1"/>
  </si>
  <si>
    <t>種目コード</t>
    <rPh sb="0" eb="5">
      <t>SY</t>
    </rPh>
    <phoneticPr fontId="1"/>
  </si>
  <si>
    <t>登録陸協</t>
    <rPh sb="0" eb="4">
      <t>トウロク</t>
    </rPh>
    <phoneticPr fontId="1"/>
  </si>
  <si>
    <t>都道府県コード</t>
    <rPh sb="0" eb="7">
      <t>トドウH</t>
    </rPh>
    <phoneticPr fontId="1"/>
  </si>
  <si>
    <t>種目コード</t>
    <rPh sb="0" eb="5">
      <t>sy</t>
    </rPh>
    <phoneticPr fontId="1"/>
  </si>
  <si>
    <t>登録陸協</t>
    <rPh sb="0" eb="2">
      <t>トウロク</t>
    </rPh>
    <rPh sb="2" eb="4">
      <t>リk</t>
    </rPh>
    <phoneticPr fontId="1"/>
  </si>
  <si>
    <t>都道府県コード</t>
    <rPh sb="0" eb="7">
      <t>トドウ</t>
    </rPh>
    <phoneticPr fontId="1"/>
  </si>
  <si>
    <t>北海道</t>
  </si>
  <si>
    <t>和歌山</t>
  </si>
  <si>
    <t>鹿児島</t>
  </si>
  <si>
    <t>4×100mR</t>
    <phoneticPr fontId="1"/>
  </si>
  <si>
    <t>種目</t>
    <rPh sb="0" eb="2">
      <t>シュモク</t>
    </rPh>
    <phoneticPr fontId="1"/>
  </si>
  <si>
    <t>＜リレー＞</t>
    <phoneticPr fontId="1"/>
  </si>
  <si>
    <t>002</t>
    <phoneticPr fontId="1"/>
  </si>
  <si>
    <t>003</t>
    <phoneticPr fontId="1"/>
  </si>
  <si>
    <t>005</t>
    <phoneticPr fontId="1"/>
  </si>
  <si>
    <t>006</t>
    <phoneticPr fontId="1"/>
  </si>
  <si>
    <t>008</t>
    <phoneticPr fontId="1"/>
  </si>
  <si>
    <t>010</t>
    <phoneticPr fontId="1"/>
  </si>
  <si>
    <t>011</t>
    <phoneticPr fontId="1"/>
  </si>
  <si>
    <t>012</t>
    <phoneticPr fontId="1"/>
  </si>
  <si>
    <t>037</t>
    <phoneticPr fontId="1"/>
  </si>
  <si>
    <t>053</t>
    <phoneticPr fontId="1"/>
  </si>
  <si>
    <t>062</t>
    <phoneticPr fontId="1"/>
  </si>
  <si>
    <t>071</t>
    <phoneticPr fontId="1"/>
  </si>
  <si>
    <t>072</t>
    <phoneticPr fontId="1"/>
  </si>
  <si>
    <t>073</t>
    <phoneticPr fontId="1"/>
  </si>
  <si>
    <t>074</t>
    <phoneticPr fontId="1"/>
  </si>
  <si>
    <t>081</t>
    <phoneticPr fontId="1"/>
  </si>
  <si>
    <t>086</t>
    <phoneticPr fontId="1"/>
  </si>
  <si>
    <t>089</t>
    <phoneticPr fontId="1"/>
  </si>
  <si>
    <t>092</t>
    <phoneticPr fontId="1"/>
  </si>
  <si>
    <t>201</t>
    <phoneticPr fontId="1"/>
  </si>
  <si>
    <t>003</t>
    <phoneticPr fontId="1"/>
  </si>
  <si>
    <t>005</t>
    <phoneticPr fontId="1"/>
  </si>
  <si>
    <t>006</t>
    <phoneticPr fontId="1"/>
  </si>
  <si>
    <t>008</t>
    <phoneticPr fontId="1"/>
  </si>
  <si>
    <t>011</t>
    <phoneticPr fontId="1"/>
  </si>
  <si>
    <t>071</t>
    <phoneticPr fontId="1"/>
  </si>
  <si>
    <t>073</t>
    <phoneticPr fontId="1"/>
  </si>
  <si>
    <t>074</t>
    <phoneticPr fontId="1"/>
  </si>
  <si>
    <t>002</t>
    <phoneticPr fontId="1"/>
  </si>
  <si>
    <t>084</t>
    <phoneticPr fontId="1"/>
  </si>
  <si>
    <t>088</t>
    <phoneticPr fontId="1"/>
  </si>
  <si>
    <t>094</t>
    <phoneticPr fontId="1"/>
  </si>
  <si>
    <t>093</t>
    <phoneticPr fontId="1"/>
  </si>
  <si>
    <t>202</t>
    <phoneticPr fontId="1"/>
  </si>
  <si>
    <t>044</t>
    <phoneticPr fontId="1"/>
  </si>
  <si>
    <t>046</t>
    <phoneticPr fontId="1"/>
  </si>
  <si>
    <t>TM</t>
  </si>
  <si>
    <t>S4</t>
  </si>
  <si>
    <t>S5</t>
  </si>
  <si>
    <t>S6</t>
  </si>
  <si>
    <t>053</t>
    <phoneticPr fontId="1"/>
  </si>
  <si>
    <t>・大学コードは別紙参照</t>
    <rPh sb="1" eb="7">
      <t>ダ</t>
    </rPh>
    <rPh sb="7" eb="9">
      <t>ベッs</t>
    </rPh>
    <rPh sb="9" eb="11">
      <t>サンショ</t>
    </rPh>
    <phoneticPr fontId="1"/>
  </si>
  <si>
    <t>＜注意点＞</t>
    <rPh sb="1" eb="4">
      <t>チュ</t>
    </rPh>
    <phoneticPr fontId="1"/>
  </si>
  <si>
    <t>第39回中国四国学生陸上競技選手権大会エントリーシート</t>
    <phoneticPr fontId="1"/>
  </si>
  <si>
    <t>可否</t>
    <rPh sb="0" eb="2">
      <t>カh</t>
    </rPh>
    <phoneticPr fontId="1"/>
  </si>
  <si>
    <t>　</t>
    <phoneticPr fontId="1"/>
  </si>
  <si>
    <t>・申込数が多い場合は別紙（2枚目）を作成すること。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</si>
  <si>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フリガナ略称</t>
    <rPh sb="4" eb="6">
      <t>リャクショウ</t>
    </rPh>
    <phoneticPr fontId="1"/>
  </si>
  <si>
    <t>所属名略称</t>
    <rPh sb="0" eb="3">
      <t>ショゾクメイ</t>
    </rPh>
    <rPh sb="3" eb="5">
      <t>リャクショウ</t>
    </rPh>
    <phoneticPr fontId="1"/>
  </si>
  <si>
    <t>・所属名略称は◯◯大（学は入力しない）、◯◯高専、◯◯短大</t>
    <rPh sb="1" eb="4">
      <t>ショゾクメイ</t>
    </rPh>
    <rPh sb="4" eb="6">
      <t>リャクショウ</t>
    </rPh>
    <rPh sb="9" eb="10">
      <t>ダ</t>
    </rPh>
    <rPh sb="20" eb="22">
      <t>◯マルコウ</t>
    </rPh>
    <rPh sb="22" eb="24">
      <t>コウセン</t>
    </rPh>
    <rPh sb="27" eb="29">
      <t>タンダ</t>
    </rPh>
    <phoneticPr fontId="1"/>
  </si>
  <si>
    <t>（例）　広島大学→　×広大　〇広島大、広島経済大学→　×広経大　〇広島経済大</t>
    <rPh sb="1" eb="2">
      <t>レイ</t>
    </rPh>
    <rPh sb="4" eb="6">
      <t>ヒロシマ</t>
    </rPh>
    <rPh sb="6" eb="8">
      <t>ダイガク</t>
    </rPh>
    <rPh sb="11" eb="13">
      <t>ヒロダイ</t>
    </rPh>
    <rPh sb="15" eb="18">
      <t>ヒロシマダイ</t>
    </rPh>
    <rPh sb="19" eb="21">
      <t>ヒロシマ</t>
    </rPh>
    <rPh sb="21" eb="23">
      <t>ケイザイ</t>
    </rPh>
    <rPh sb="23" eb="25">
      <t>ダイガク</t>
    </rPh>
    <rPh sb="28" eb="29">
      <t>ヒロ</t>
    </rPh>
    <rPh sb="29" eb="30">
      <t>ケイ</t>
    </rPh>
    <rPh sb="30" eb="31">
      <t>ダイ</t>
    </rPh>
    <rPh sb="33" eb="35">
      <t>ヒロシマ</t>
    </rPh>
    <rPh sb="35" eb="38">
      <t>ケイザイダイ</t>
    </rPh>
    <phoneticPr fontId="1"/>
  </si>
  <si>
    <r>
      <t>・記録は必ず半角で入力
　　トラックは７桁　　　　　 （例</t>
    </r>
    <r>
      <rPr>
        <sz val="18"/>
        <rFont val="ヒラギノ丸ゴ Pro W4"/>
        <family val="3"/>
        <charset val="128"/>
      </rPr>
      <t>1時間14分51秒40→1145140</t>
    </r>
    <r>
      <rPr>
        <sz val="18"/>
        <rFont val="ＭＳ Ｐゴシック"/>
        <family val="3"/>
        <charset val="128"/>
      </rPr>
      <t>）
　　フィールド、混成は５桁（例1m94→00194）
　　リレーは５桁　　　　　　 （例記録なし→00000）
　　</t>
    </r>
    <r>
      <rPr>
        <sz val="18"/>
        <color rgb="FFFF0000"/>
        <rFont val="ＭＳ Ｐゴシック"/>
        <family val="3"/>
        <charset val="128"/>
      </rPr>
      <t>記録なしはいずれの種目も0を必要な数入力</t>
    </r>
    <rPh sb="1" eb="4">
      <t>キロk</t>
    </rPh>
    <rPh sb="4" eb="6">
      <t>カナラz</t>
    </rPh>
    <rPh sb="6" eb="9">
      <t>ハン</t>
    </rPh>
    <rPh sb="9" eb="11">
      <t>ニュウリョk</t>
    </rPh>
    <rPh sb="20" eb="21">
      <t>ケt</t>
    </rPh>
    <rPh sb="28" eb="29">
      <t>レ</t>
    </rPh>
    <rPh sb="30" eb="32">
      <t>ジカン</t>
    </rPh>
    <rPh sb="34" eb="35">
      <t>フン</t>
    </rPh>
    <rPh sb="37" eb="38">
      <t>ビョ</t>
    </rPh>
    <rPh sb="58" eb="60">
      <t>コン</t>
    </rPh>
    <rPh sb="62" eb="63">
      <t>ケt</t>
    </rPh>
    <rPh sb="64" eb="65">
      <t>レ</t>
    </rPh>
    <rPh sb="84" eb="85">
      <t>ケt</t>
    </rPh>
    <rPh sb="93" eb="94">
      <t>レ</t>
    </rPh>
    <rPh sb="94" eb="98">
      <t>キロk</t>
    </rPh>
    <rPh sb="108" eb="113">
      <t>キロk</t>
    </rPh>
    <rPh sb="117" eb="119">
      <t>sy</t>
    </rPh>
    <rPh sb="122" eb="126">
      <t>ヒツヨ</t>
    </rPh>
    <rPh sb="126" eb="128">
      <t>ニュウリョ</t>
    </rPh>
    <phoneticPr fontId="1"/>
  </si>
  <si>
    <t>・ふりがなは全て半角ｶﾀｶﾅ　姓と名の間に半角1マス空ける</t>
    <rPh sb="6" eb="8">
      <t>スベt</t>
    </rPh>
    <rPh sb="8" eb="14">
      <t>ハン</t>
    </rPh>
    <rPh sb="15" eb="16">
      <t>セイ</t>
    </rPh>
    <rPh sb="17" eb="18">
      <t>ナ</t>
    </rPh>
    <rPh sb="19" eb="20">
      <t>アイダ</t>
    </rPh>
    <rPh sb="21" eb="23">
      <t>ハンカク</t>
    </rPh>
    <rPh sb="26" eb="27">
      <t>ア</t>
    </rPh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</si>
  <si>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</si>
  <si>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</si>
  <si>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</si>
  <si>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</si>
  <si>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</si>
  <si>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</si>
  <si>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愛媛</t>
    <phoneticPr fontId="1"/>
  </si>
  <si>
    <t>高知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</si>
  <si>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</si>
  <si>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</si>
  <si>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</si>
  <si>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</si>
  <si>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</si>
  <si>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</si>
  <si>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</si>
  <si>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</si>
  <si>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</si>
  <si>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</si>
  <si>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</si>
  <si>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</si>
  <si>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</si>
  <si>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</si>
  <si>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rPh sb="0" eb="2">
      <t>トヤマ</t>
    </rPh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</si>
  <si>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</si>
  <si>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</si>
  <si>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</si>
  <si>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</si>
  <si>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</si>
  <si>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</si>
  <si>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</si>
  <si>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</si>
  <si>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</si>
  <si>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</si>
  <si>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</si>
  <si>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</si>
  <si>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</si>
  <si>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</si>
  <si>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</si>
  <si>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</si>
  <si>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</si>
  <si>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</si>
  <si>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</si>
  <si>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沖縄</t>
    <phoneticPr fontId="1"/>
  </si>
  <si>
    <t>香川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</si>
</sst>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color indexed="9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9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HGｺﾞｼｯｸM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HGｺﾞｼｯｸM"/>
      <charset val="128"/>
    </font>
    <font>
      <sz val="10"/>
      <color rgb="FFFF0000"/>
      <name val="HGｺﾞｼｯｸM"/>
      <charset val="128"/>
    </font>
    <font>
      <sz val="11"/>
      <color rgb="FFFF0000"/>
      <name val="HGｺﾞｼｯｸM"/>
      <family val="3"/>
      <charset val="128"/>
    </font>
    <font>
      <sz val="18"/>
      <name val="ＭＳ Ｐゴシック"/>
      <charset val="128"/>
    </font>
    <font>
      <sz val="18"/>
      <name val="ヒラギノ丸ゴ Pro W4"/>
      <family val="3"/>
      <charset val="128"/>
    </font>
    <font>
      <sz val="18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Border="1" applyAlignment="1"/>
    <xf numFmtId="49" fontId="2" fillId="0" borderId="0" xfId="0" applyNumberFormat="1" applyFont="1" applyProtection="1">
      <alignment vertical="center"/>
    </xf>
    <xf numFmtId="49" fontId="14" fillId="0" borderId="0" xfId="0" applyNumberFormat="1" applyFont="1" applyProtection="1">
      <alignment vertical="center"/>
    </xf>
    <xf numFmtId="0" fontId="2" fillId="6" borderId="1" xfId="0" applyNumberFormat="1" applyFont="1" applyFill="1" applyBorder="1" applyAlignment="1">
      <alignment horizontal="center" vertical="center" shrinkToFit="1"/>
    </xf>
    <xf numFmtId="0" fontId="6" fillId="0" borderId="0" xfId="1" applyNumberFormat="1" applyFont="1" applyAlignment="1" applyProtection="1">
      <alignment horizontal="left" vertical="center" shrinkToFit="1"/>
    </xf>
    <xf numFmtId="0" fontId="2" fillId="0" borderId="0" xfId="0" applyNumberFormat="1" applyFo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6" fillId="0" borderId="0" xfId="1" applyNumberFormat="1" applyFont="1" applyAlignment="1" applyProtection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Protection="1">
      <alignment vertical="center"/>
    </xf>
    <xf numFmtId="0" fontId="2" fillId="0" borderId="0" xfId="0" applyNumberFormat="1" applyFont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/>
    </xf>
    <xf numFmtId="0" fontId="14" fillId="0" borderId="1" xfId="0" applyNumberFormat="1" applyFont="1" applyBorder="1" applyAlignment="1" applyProtection="1">
      <alignment horizontal="center" vertical="center"/>
    </xf>
    <xf numFmtId="0" fontId="16" fillId="0" borderId="0" xfId="0" applyNumberFormat="1" applyFont="1" applyProtection="1">
      <alignment vertical="center"/>
    </xf>
    <xf numFmtId="0" fontId="16" fillId="0" borderId="0" xfId="0" applyNumberFormat="1" applyFont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</xf>
    <xf numFmtId="0" fontId="2" fillId="4" borderId="1" xfId="0" applyNumberFormat="1" applyFont="1" applyFill="1" applyBorder="1" applyProtection="1">
      <alignment vertical="center"/>
    </xf>
    <xf numFmtId="0" fontId="3" fillId="0" borderId="0" xfId="0" applyNumberFormat="1" applyFo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Protection="1">
      <alignment vertical="center"/>
    </xf>
    <xf numFmtId="0" fontId="23" fillId="5" borderId="1" xfId="0" applyNumberFormat="1" applyFont="1" applyFill="1" applyBorder="1" applyAlignment="1" applyProtection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15" fillId="5" borderId="1" xfId="0" applyNumberFormat="1" applyFont="1" applyFill="1" applyBorder="1" applyAlignment="1" applyProtection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Border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4" fillId="4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right" vertical="center"/>
      <protection locked="0"/>
    </xf>
    <xf numFmtId="0" fontId="14" fillId="3" borderId="1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Protection="1">
      <alignment vertical="center"/>
    </xf>
    <xf numFmtId="0" fontId="14" fillId="0" borderId="0" xfId="0" applyNumberFormat="1" applyFont="1" applyAlignment="1" applyProtection="1">
      <alignment horizontal="center" vertical="center"/>
    </xf>
    <xf numFmtId="0" fontId="17" fillId="5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  <protection locked="0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Border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4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>
      <alignment vertical="center"/>
    </xf>
    <xf numFmtId="0" fontId="18" fillId="0" borderId="0" xfId="0" applyNumberFormat="1" applyFont="1" applyProtection="1">
      <alignment vertical="center"/>
      <protection hidden="1"/>
    </xf>
    <xf numFmtId="0" fontId="14" fillId="5" borderId="1" xfId="0" applyNumberFormat="1" applyFont="1" applyFill="1" applyBorder="1" applyAlignment="1" applyProtection="1">
      <alignment horizontal="center" vertical="center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vertical="center" shrinkToFit="1"/>
    </xf>
    <xf numFmtId="0" fontId="2" fillId="0" borderId="3" xfId="0" applyNumberFormat="1" applyFont="1" applyBorder="1" applyAlignment="1" applyProtection="1">
      <alignment vertical="center" shrinkToFit="1"/>
    </xf>
    <xf numFmtId="0" fontId="2" fillId="0" borderId="16" xfId="0" applyNumberFormat="1" applyFont="1" applyBorder="1" applyAlignment="1" applyProtection="1">
      <alignment vertical="center" shrinkToFit="1"/>
    </xf>
    <xf numFmtId="0" fontId="2" fillId="4" borderId="5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Protection="1">
      <alignment vertical="center"/>
    </xf>
    <xf numFmtId="0" fontId="13" fillId="0" borderId="0" xfId="1" applyNumberFormat="1" applyFont="1" applyAlignment="1" applyProtection="1">
      <alignment horizontal="left" vertical="center" shrinkToFit="1"/>
    </xf>
    <xf numFmtId="0" fontId="25" fillId="0" borderId="0" xfId="0" applyFont="1">
      <alignment vertical="center"/>
    </xf>
    <xf numFmtId="0" fontId="27" fillId="0" borderId="0" xfId="0" applyFont="1" applyFill="1">
      <alignment vertical="center"/>
    </xf>
    <xf numFmtId="0" fontId="28" fillId="0" borderId="0" xfId="0" applyFont="1">
      <alignment vertical="center"/>
    </xf>
    <xf numFmtId="0" fontId="2" fillId="0" borderId="17" xfId="0" applyNumberFormat="1" applyFont="1" applyBorder="1" applyProtection="1">
      <alignment vertical="center"/>
    </xf>
    <xf numFmtId="0" fontId="2" fillId="0" borderId="18" xfId="0" applyNumberFormat="1" applyFont="1" applyBorder="1" applyProtection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6" fillId="0" borderId="0" xfId="1" applyNumberFormat="1" applyFont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2" fillId="3" borderId="19" xfId="0" applyNumberFormat="1" applyFont="1" applyFill="1" applyBorder="1" applyAlignment="1" applyProtection="1">
      <alignment vertical="center" shrinkToFit="1"/>
      <protection locked="0"/>
    </xf>
    <xf numFmtId="0" fontId="6" fillId="3" borderId="20" xfId="0" applyNumberFormat="1" applyFont="1" applyFill="1" applyBorder="1" applyAlignment="1" applyProtection="1">
      <alignment vertical="center" shrinkToFit="1"/>
      <protection locked="0"/>
    </xf>
    <xf numFmtId="0" fontId="2" fillId="4" borderId="2" xfId="0" applyNumberFormat="1" applyFont="1" applyFill="1" applyBorder="1" applyAlignment="1" applyProtection="1">
      <alignment horizontal="center" vertical="center" shrinkToFit="1"/>
    </xf>
    <xf numFmtId="0" fontId="2" fillId="4" borderId="5" xfId="0" applyNumberFormat="1" applyFont="1" applyFill="1" applyBorder="1" applyAlignment="1" applyProtection="1">
      <alignment horizontal="center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</xf>
    <xf numFmtId="0" fontId="12" fillId="0" borderId="15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shrinkToFit="1"/>
    </xf>
    <xf numFmtId="0" fontId="2" fillId="4" borderId="5" xfId="0" applyNumberFormat="1" applyFont="1" applyFill="1" applyBorder="1" applyAlignment="1" applyProtection="1">
      <alignment horizontal="center" vertical="center" shrinkToFit="1"/>
    </xf>
    <xf numFmtId="0" fontId="6" fillId="0" borderId="0" xfId="1" applyNumberFormat="1" applyFont="1" applyAlignment="1" applyProtection="1">
      <alignment horizontal="center" vertical="center" shrinkToFit="1"/>
    </xf>
    <xf numFmtId="0" fontId="6" fillId="0" borderId="0" xfId="0" applyNumberFormat="1" applyFont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shrinkToFit="1"/>
    </xf>
    <xf numFmtId="0" fontId="2" fillId="0" borderId="5" xfId="0" applyNumberFormat="1" applyFont="1" applyBorder="1" applyAlignment="1" applyProtection="1">
      <alignment horizontal="center" vertical="center" shrinkToFit="1"/>
    </xf>
    <xf numFmtId="0" fontId="14" fillId="5" borderId="2" xfId="0" applyNumberFormat="1" applyFont="1" applyFill="1" applyBorder="1" applyAlignment="1" applyProtection="1">
      <alignment horizontal="center" vertical="center"/>
    </xf>
    <xf numFmtId="0" fontId="14" fillId="5" borderId="5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1" xfId="0" applyNumberFormat="1" applyFont="1" applyFill="1" applyBorder="1" applyAlignment="1" applyProtection="1">
      <alignment horizontal="center" vertical="center" shrinkToFit="1"/>
      <protection locked="0"/>
    </xf>
  </cellXfs>
  <cellStyles count="4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標準" xfId="0" builtinId="0"/>
    <cellStyle name="標準 5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306552</xdr:colOff>
      <xdr:row>8</xdr:row>
      <xdr:rowOff>21897</xdr:rowOff>
    </xdr:from>
    <xdr:to>
      <xdr:col>14</xdr:col>
      <xdr:colOff>328449</xdr:colOff>
      <xdr:row>47</xdr:row>
      <xdr:rowOff>208017</xdr:rowOff>
    </xdr:to>
    <xdr:cxnSp macro="">
      <xdr:nvCxnSpPr>
        <xdr:cNvPr id="49" name="直線矢印コネクタ 48"/>
        <xdr:cNvCxnSpPr/>
      </xdr:nvCxnSpPr>
      <xdr:spPr>
        <a:xfrm flipV="1">
          <a:off x="8933793" y="1905000"/>
          <a:ext cx="21897" cy="10006724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120431</xdr:colOff>
      <xdr:row>8</xdr:row>
      <xdr:rowOff>10949</xdr:rowOff>
    </xdr:from>
    <xdr:to>
      <xdr:col>8</xdr:col>
      <xdr:colOff>143168</xdr:colOff>
      <xdr:row>28</xdr:row>
      <xdr:rowOff>196103</xdr:rowOff>
    </xdr:to>
    <xdr:cxnSp macro="">
      <xdr:nvCxnSpPr>
        <xdr:cNvPr id="44" name="直線矢印コネクタ 43"/>
        <xdr:cNvCxnSpPr>
          <a:stCxn id="12" idx="0"/>
        </xdr:cNvCxnSpPr>
      </xdr:nvCxnSpPr>
      <xdr:spPr>
        <a:xfrm flipH="1" flipV="1">
          <a:off x="6339052" y="1894052"/>
          <a:ext cx="22737" cy="52213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210110</xdr:colOff>
      <xdr:row>0</xdr:row>
      <xdr:rowOff>84045</xdr:rowOff>
    </xdr:from>
    <xdr:to>
      <xdr:col>30</xdr:col>
      <xdr:colOff>522380</xdr:colOff>
      <xdr:row>5</xdr:row>
      <xdr:rowOff>200213</xdr:rowOff>
    </xdr:to>
    <xdr:sp macro="" textlink="">
      <xdr:nvSpPr>
        <xdr:cNvPr id="2" name="テキスト ボックス 1"/>
        <xdr:cNvSpPr txBox="1"/>
      </xdr:nvSpPr>
      <xdr:spPr>
        <a:xfrm>
          <a:off x="17999448" y="84045"/>
          <a:ext cx="2273300" cy="1320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①所属名略称（</a:t>
          </a:r>
          <a:r>
            <a:rPr kumimoji="1" lang="en-US" altLang="ja-JP" sz="1100" b="1"/>
            <a:t>6</a:t>
          </a:r>
          <a:r>
            <a:rPr kumimoji="1" lang="ja-JP" altLang="en-US" sz="1100" b="1"/>
            <a:t>文字以内）</a:t>
          </a:r>
          <a:endParaRPr kumimoji="1" lang="en-US" altLang="ja-JP" sz="1100" b="1"/>
        </a:p>
        <a:p>
          <a:r>
            <a:rPr kumimoji="1" lang="en-US" altLang="ja-JP" sz="1100" b="1"/>
            <a:t>6</a:t>
          </a:r>
          <a:r>
            <a:rPr kumimoji="1" lang="ja-JP" altLang="en-US" sz="1100" b="1"/>
            <a:t>文字を超えない場合は、基本的に○○大と表記すること。</a:t>
          </a:r>
          <a:endParaRPr kumimoji="1" lang="en-US" altLang="ja-JP" sz="1100" b="1"/>
        </a:p>
        <a:p>
          <a:r>
            <a:rPr kumimoji="1" lang="ja-JP" altLang="en-US" sz="1100" b="1"/>
            <a:t>（例）広島大　</a:t>
          </a:r>
          <a:r>
            <a:rPr kumimoji="1" lang="en-US" altLang="ja-JP" sz="1100" b="1"/>
            <a:t>×</a:t>
          </a:r>
          <a:r>
            <a:rPr kumimoji="1" lang="ja-JP" altLang="en-US" sz="1100" b="1"/>
            <a:t>広大</a:t>
          </a:r>
          <a:endParaRPr kumimoji="1" lang="en-US" altLang="ja-JP" sz="1100" b="1"/>
        </a:p>
        <a:p>
          <a:r>
            <a:rPr kumimoji="1" lang="ja-JP" altLang="en-US" sz="1100" b="1"/>
            <a:t>　　　広島経済大　</a:t>
          </a:r>
          <a:r>
            <a:rPr kumimoji="1" lang="en-US" altLang="ja-JP" sz="1100" b="1"/>
            <a:t>×</a:t>
          </a:r>
          <a:r>
            <a:rPr kumimoji="1" lang="ja-JP" altLang="en-US" sz="1100" b="1"/>
            <a:t>広経大</a:t>
          </a:r>
          <a:endParaRPr kumimoji="1" lang="en-US" altLang="ja-JP" sz="1100" b="1"/>
        </a:p>
      </xdr:txBody>
    </xdr:sp>
    <xdr:clientData/>
  </xdr:twoCellAnchor>
  <xdr:twoCellAnchor>
    <xdr:from>
      <xdr:col>19</xdr:col>
      <xdr:colOff>644338</xdr:colOff>
      <xdr:row>8</xdr:row>
      <xdr:rowOff>84045</xdr:rowOff>
    </xdr:from>
    <xdr:to>
      <xdr:col>22</xdr:col>
      <xdr:colOff>1134595</xdr:colOff>
      <xdr:row>11</xdr:row>
      <xdr:rowOff>196104</xdr:rowOff>
    </xdr:to>
    <xdr:sp macro="" textlink="">
      <xdr:nvSpPr>
        <xdr:cNvPr id="3" name="テキスト ボックス 2"/>
        <xdr:cNvSpPr txBox="1"/>
      </xdr:nvSpPr>
      <xdr:spPr>
        <a:xfrm>
          <a:off x="11626103" y="1961030"/>
          <a:ext cx="2591360" cy="86845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③大学コード</a:t>
          </a:r>
          <a:endParaRPr kumimoji="1" lang="en-US" altLang="ja-JP" sz="1100" b="1"/>
        </a:p>
        <a:p>
          <a:r>
            <a:rPr kumimoji="1" lang="ja-JP" altLang="en-US" sz="1100" b="1"/>
            <a:t>別紙「大学コード」から入力すること。</a:t>
          </a:r>
          <a:endParaRPr kumimoji="1" lang="en-US" altLang="ja-JP" sz="1100" b="1"/>
        </a:p>
        <a:p>
          <a:r>
            <a:rPr kumimoji="1" lang="ja-JP" altLang="en-US" sz="1100" b="1">
              <a:solidFill>
                <a:srgbClr val="FF0000"/>
              </a:solidFill>
            </a:rPr>
            <a:t>半角</a:t>
          </a:r>
          <a:r>
            <a:rPr kumimoji="1" lang="ja-JP" altLang="en-US" sz="1100" b="1"/>
            <a:t>で入力すること。（例）</a:t>
          </a:r>
          <a:r>
            <a:rPr kumimoji="1" lang="en-US" altLang="ja-JP" sz="1100" b="1"/>
            <a:t>012345</a:t>
          </a:r>
          <a:endParaRPr kumimoji="1" lang="ja-JP" altLang="en-US" sz="1100" b="1"/>
        </a:p>
      </xdr:txBody>
    </xdr:sp>
    <xdr:clientData/>
  </xdr:twoCellAnchor>
  <xdr:twoCellAnchor>
    <xdr:from>
      <xdr:col>25</xdr:col>
      <xdr:colOff>140073</xdr:colOff>
      <xdr:row>2</xdr:row>
      <xdr:rowOff>140073</xdr:rowOff>
    </xdr:from>
    <xdr:to>
      <xdr:col>26</xdr:col>
      <xdr:colOff>756770</xdr:colOff>
      <xdr:row>5</xdr:row>
      <xdr:rowOff>130735</xdr:rowOff>
    </xdr:to>
    <xdr:sp macro="" textlink="">
      <xdr:nvSpPr>
        <xdr:cNvPr id="4" name="テキスト ボックス 3"/>
        <xdr:cNvSpPr txBox="1"/>
      </xdr:nvSpPr>
      <xdr:spPr>
        <a:xfrm>
          <a:off x="15786286" y="700367"/>
          <a:ext cx="1765300" cy="635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none">
              <a:solidFill>
                <a:sysClr val="windowText" lastClr="000000"/>
              </a:solidFill>
            </a:rPr>
            <a:t>②所属名・略称フリガナ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r>
            <a:rPr kumimoji="1" lang="ja-JP" altLang="en-US" sz="1100" b="1" u="sng">
              <a:solidFill>
                <a:srgbClr val="FF0000"/>
              </a:solidFill>
            </a:rPr>
            <a:t>半角</a:t>
          </a:r>
          <a:r>
            <a:rPr kumimoji="1" lang="ja-JP" altLang="en-US" sz="1100" b="1"/>
            <a:t>フリガナ</a:t>
          </a:r>
        </a:p>
      </xdr:txBody>
    </xdr:sp>
    <xdr:clientData/>
  </xdr:twoCellAnchor>
  <xdr:twoCellAnchor>
    <xdr:from>
      <xdr:col>23</xdr:col>
      <xdr:colOff>140072</xdr:colOff>
      <xdr:row>8</xdr:row>
      <xdr:rowOff>70037</xdr:rowOff>
    </xdr:from>
    <xdr:to>
      <xdr:col>25</xdr:col>
      <xdr:colOff>630330</xdr:colOff>
      <xdr:row>11</xdr:row>
      <xdr:rowOff>151840</xdr:rowOff>
    </xdr:to>
    <xdr:sp macro="" textlink="">
      <xdr:nvSpPr>
        <xdr:cNvPr id="5" name="テキスト ボックス 4"/>
        <xdr:cNvSpPr txBox="1"/>
      </xdr:nvSpPr>
      <xdr:spPr>
        <a:xfrm>
          <a:off x="14371543" y="1947022"/>
          <a:ext cx="1905000" cy="838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④代表者</a:t>
          </a:r>
          <a:endParaRPr kumimoji="1" lang="en-US" altLang="ja-JP" sz="1100" b="1"/>
        </a:p>
        <a:p>
          <a:r>
            <a:rPr kumimoji="1" lang="ja-JP" altLang="en-US" sz="1100" b="1"/>
            <a:t>全角</a:t>
          </a:r>
          <a:endParaRPr kumimoji="1" lang="en-US" altLang="ja-JP" sz="1100" b="1"/>
        </a:p>
        <a:p>
          <a:r>
            <a:rPr kumimoji="1" lang="ja-JP" altLang="en-US" sz="1100" b="1"/>
            <a:t>姓と名は全角</a:t>
          </a:r>
          <a:r>
            <a:rPr kumimoji="1" lang="en-US" altLang="ja-JP" sz="1100" b="1"/>
            <a:t>1</a:t>
          </a:r>
          <a:r>
            <a:rPr kumimoji="1" lang="ja-JP" altLang="en-US" sz="1100" b="1"/>
            <a:t>マス空ける。</a:t>
          </a:r>
        </a:p>
      </xdr:txBody>
    </xdr:sp>
    <xdr:clientData/>
  </xdr:twoCellAnchor>
  <xdr:twoCellAnchor>
    <xdr:from>
      <xdr:col>25</xdr:col>
      <xdr:colOff>896471</xdr:colOff>
      <xdr:row>7</xdr:row>
      <xdr:rowOff>210110</xdr:rowOff>
    </xdr:from>
    <xdr:to>
      <xdr:col>27</xdr:col>
      <xdr:colOff>455146</xdr:colOff>
      <xdr:row>11</xdr:row>
      <xdr:rowOff>103281</xdr:rowOff>
    </xdr:to>
    <xdr:sp macro="" textlink="">
      <xdr:nvSpPr>
        <xdr:cNvPr id="6" name="テキスト ボックス 5"/>
        <xdr:cNvSpPr txBox="1"/>
      </xdr:nvSpPr>
      <xdr:spPr>
        <a:xfrm>
          <a:off x="16542684" y="1834963"/>
          <a:ext cx="1701800" cy="9017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⑤緊急連絡先</a:t>
          </a:r>
          <a:endParaRPr kumimoji="1" lang="en-US" altLang="ja-JP" sz="1200" b="1"/>
        </a:p>
        <a:p>
          <a:r>
            <a:rPr kumimoji="1" lang="ja-JP" altLang="en-US" sz="1200" b="1"/>
            <a:t>半角で入力 </a:t>
          </a:r>
          <a:endParaRPr kumimoji="1" lang="en-US" altLang="ja-JP" sz="1200" b="1"/>
        </a:p>
        <a:p>
          <a:r>
            <a:rPr kumimoji="1" lang="ja-JP" altLang="en-US" sz="1200" b="1"/>
            <a:t>（例）</a:t>
          </a:r>
          <a:r>
            <a:rPr kumimoji="1" lang="en-US" altLang="ja-JP" sz="1200" b="1"/>
            <a:t>090-9876-5432</a:t>
          </a:r>
        </a:p>
      </xdr:txBody>
    </xdr:sp>
    <xdr:clientData/>
  </xdr:twoCellAnchor>
  <xdr:twoCellAnchor>
    <xdr:from>
      <xdr:col>0</xdr:col>
      <xdr:colOff>70037</xdr:colOff>
      <xdr:row>8</xdr:row>
      <xdr:rowOff>140073</xdr:rowOff>
    </xdr:from>
    <xdr:to>
      <xdr:col>2</xdr:col>
      <xdr:colOff>252132</xdr:colOff>
      <xdr:row>12</xdr:row>
      <xdr:rowOff>14006</xdr:rowOff>
    </xdr:to>
    <xdr:sp macro="" textlink="">
      <xdr:nvSpPr>
        <xdr:cNvPr id="7" name="テキスト ボックス 6"/>
        <xdr:cNvSpPr txBox="1"/>
      </xdr:nvSpPr>
      <xdr:spPr>
        <a:xfrm>
          <a:off x="70037" y="2017058"/>
          <a:ext cx="1316691" cy="88246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⑥種目</a:t>
          </a:r>
          <a:endParaRPr kumimoji="1" lang="en-US" altLang="ja-JP" sz="1100" b="1"/>
        </a:p>
        <a:p>
          <a:r>
            <a:rPr kumimoji="1" lang="ja-JP" altLang="en-US" sz="1100" b="1"/>
            <a:t>▽をクリックし、</a:t>
          </a:r>
          <a:endParaRPr kumimoji="1" lang="en-US" altLang="ja-JP" sz="1100" b="1"/>
        </a:p>
        <a:p>
          <a:r>
            <a:rPr kumimoji="1" lang="ja-JP" altLang="en-US" sz="1100" b="1"/>
            <a:t>選択すること</a:t>
          </a:r>
        </a:p>
      </xdr:txBody>
    </xdr:sp>
    <xdr:clientData/>
  </xdr:twoCellAnchor>
  <xdr:twoCellAnchor>
    <xdr:from>
      <xdr:col>2</xdr:col>
      <xdr:colOff>-1</xdr:colOff>
      <xdr:row>12</xdr:row>
      <xdr:rowOff>70037</xdr:rowOff>
    </xdr:from>
    <xdr:to>
      <xdr:col>4</xdr:col>
      <xdr:colOff>280148</xdr:colOff>
      <xdr:row>15</xdr:row>
      <xdr:rowOff>154081</xdr:rowOff>
    </xdr:to>
    <xdr:sp macro="" textlink="">
      <xdr:nvSpPr>
        <xdr:cNvPr id="8" name="テキスト ボックス 7"/>
        <xdr:cNvSpPr txBox="1"/>
      </xdr:nvSpPr>
      <xdr:spPr>
        <a:xfrm>
          <a:off x="1134595" y="2955552"/>
          <a:ext cx="1652869" cy="84044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⑦登録番号</a:t>
          </a:r>
          <a:endParaRPr kumimoji="1" lang="en-US" altLang="ja-JP" sz="1100" b="1"/>
        </a:p>
        <a:p>
          <a:r>
            <a:rPr kumimoji="1" lang="ja-JP" altLang="en-US" sz="1100" b="1"/>
            <a:t>「</a:t>
          </a:r>
          <a:r>
            <a:rPr kumimoji="1" lang="en-US" altLang="ja-JP" sz="1100" b="1"/>
            <a:t>7-</a:t>
          </a:r>
          <a:r>
            <a:rPr kumimoji="1" lang="ja-JP" altLang="en-US" sz="1100" b="1"/>
            <a:t>」はつけないこと。</a:t>
          </a:r>
          <a:endParaRPr kumimoji="1" lang="en-US" altLang="ja-JP" sz="1100" b="1"/>
        </a:p>
        <a:p>
          <a:r>
            <a:rPr kumimoji="1" lang="ja-JP" altLang="en-US" sz="1100" b="1"/>
            <a:t>（例）</a:t>
          </a:r>
          <a:r>
            <a:rPr kumimoji="1" lang="en-US" altLang="ja-JP" sz="1100" b="1"/>
            <a:t>1233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420220</xdr:colOff>
      <xdr:row>16</xdr:row>
      <xdr:rowOff>56029</xdr:rowOff>
    </xdr:from>
    <xdr:to>
      <xdr:col>5</xdr:col>
      <xdr:colOff>364191</xdr:colOff>
      <xdr:row>19</xdr:row>
      <xdr:rowOff>182096</xdr:rowOff>
    </xdr:to>
    <xdr:sp macro="" textlink="">
      <xdr:nvSpPr>
        <xdr:cNvPr id="9" name="テキスト ボックス 8"/>
        <xdr:cNvSpPr txBox="1"/>
      </xdr:nvSpPr>
      <xdr:spPr>
        <a:xfrm>
          <a:off x="2241176" y="3950073"/>
          <a:ext cx="1316691" cy="8824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⑧登録陸協</a:t>
          </a:r>
          <a:endParaRPr kumimoji="1" lang="en-US" altLang="ja-JP" sz="11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▽をクリックし、</a:t>
          </a:r>
          <a:endParaRPr lang="ja-JP" altLang="ja-JP" b="1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選択すること</a:t>
          </a:r>
          <a:endParaRPr lang="ja-JP" altLang="ja-JP" b="1">
            <a:effectLst/>
          </a:endParaRPr>
        </a:p>
        <a:p>
          <a:endParaRPr kumimoji="1" lang="ja-JP" altLang="en-US" sz="1100" b="1"/>
        </a:p>
      </xdr:txBody>
    </xdr:sp>
    <xdr:clientData/>
  </xdr:twoCellAnchor>
  <xdr:twoCellAnchor>
    <xdr:from>
      <xdr:col>5</xdr:col>
      <xdr:colOff>294156</xdr:colOff>
      <xdr:row>20</xdr:row>
      <xdr:rowOff>98053</xdr:rowOff>
    </xdr:from>
    <xdr:to>
      <xdr:col>7</xdr:col>
      <xdr:colOff>378200</xdr:colOff>
      <xdr:row>23</xdr:row>
      <xdr:rowOff>238126</xdr:rowOff>
    </xdr:to>
    <xdr:sp macro="" textlink="">
      <xdr:nvSpPr>
        <xdr:cNvPr id="10" name="テキスト ボックス 9"/>
        <xdr:cNvSpPr txBox="1"/>
      </xdr:nvSpPr>
      <xdr:spPr>
        <a:xfrm>
          <a:off x="3487832" y="5000627"/>
          <a:ext cx="1947022" cy="89647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⑨選手名</a:t>
          </a:r>
          <a:endParaRPr kumimoji="1" lang="en-US" altLang="ja-JP" sz="1100" b="1"/>
        </a:p>
        <a:p>
          <a:r>
            <a:rPr kumimoji="1" lang="ja-JP" altLang="en-US" sz="1100" b="1"/>
            <a:t>全角。</a:t>
          </a:r>
          <a:endParaRPr kumimoji="1" lang="en-US" altLang="ja-JP" sz="1100" b="1"/>
        </a:p>
        <a:p>
          <a:r>
            <a:rPr kumimoji="1" lang="ja-JP" altLang="en-US" sz="1100" b="1"/>
            <a:t>姓と名は全角</a:t>
          </a:r>
          <a:r>
            <a:rPr kumimoji="1" lang="en-US" altLang="ja-JP" sz="1100" b="1"/>
            <a:t>1</a:t>
          </a:r>
          <a:r>
            <a:rPr kumimoji="1" lang="ja-JP" altLang="en-US" sz="1100" b="1"/>
            <a:t>マス空ける。</a:t>
          </a:r>
        </a:p>
      </xdr:txBody>
    </xdr:sp>
    <xdr:clientData/>
  </xdr:twoCellAnchor>
  <xdr:twoCellAnchor>
    <xdr:from>
      <xdr:col>6</xdr:col>
      <xdr:colOff>518271</xdr:colOff>
      <xdr:row>24</xdr:row>
      <xdr:rowOff>126066</xdr:rowOff>
    </xdr:from>
    <xdr:to>
      <xdr:col>9</xdr:col>
      <xdr:colOff>149411</xdr:colOff>
      <xdr:row>27</xdr:row>
      <xdr:rowOff>245969</xdr:rowOff>
    </xdr:to>
    <xdr:sp macro="" textlink="">
      <xdr:nvSpPr>
        <xdr:cNvPr id="11" name="テキスト ボックス 10"/>
        <xdr:cNvSpPr txBox="1"/>
      </xdr:nvSpPr>
      <xdr:spPr>
        <a:xfrm>
          <a:off x="4398308" y="6037169"/>
          <a:ext cx="2222500" cy="876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⑩フリガナ</a:t>
          </a:r>
          <a:endParaRPr kumimoji="1" lang="en-US" altLang="ja-JP" sz="1100" b="1"/>
        </a:p>
        <a:p>
          <a:r>
            <a:rPr kumimoji="1" lang="ja-JP" altLang="en-US" sz="1100" b="1" u="sng">
              <a:solidFill>
                <a:srgbClr val="FF0000"/>
              </a:solidFill>
            </a:rPr>
            <a:t>半角カタカナ</a:t>
          </a:r>
          <a:r>
            <a:rPr kumimoji="1" lang="ja-JP" altLang="en-US" sz="1100" b="1"/>
            <a:t>で入力。姓と名は</a:t>
          </a:r>
          <a:r>
            <a:rPr kumimoji="1" lang="ja-JP" altLang="en-US" sz="1100" b="1" u="sng">
              <a:solidFill>
                <a:srgbClr val="FF0000"/>
              </a:solidFill>
            </a:rPr>
            <a:t>半角</a:t>
          </a:r>
          <a:r>
            <a:rPr kumimoji="1" lang="en-US" altLang="ja-JP" sz="1100" b="1"/>
            <a:t>1</a:t>
          </a:r>
          <a:r>
            <a:rPr kumimoji="1" lang="ja-JP" altLang="en-US" sz="1100" b="1"/>
            <a:t>マス空ける</a:t>
          </a:r>
        </a:p>
      </xdr:txBody>
    </xdr:sp>
    <xdr:clientData/>
  </xdr:twoCellAnchor>
  <xdr:twoCellAnchor>
    <xdr:from>
      <xdr:col>7</xdr:col>
      <xdr:colOff>574301</xdr:colOff>
      <xdr:row>28</xdr:row>
      <xdr:rowOff>196103</xdr:rowOff>
    </xdr:from>
    <xdr:to>
      <xdr:col>10</xdr:col>
      <xdr:colOff>62379</xdr:colOff>
      <xdr:row>31</xdr:row>
      <xdr:rowOff>23906</xdr:rowOff>
    </xdr:to>
    <xdr:sp macro="" textlink="">
      <xdr:nvSpPr>
        <xdr:cNvPr id="12" name="テキスト ボックス 11"/>
        <xdr:cNvSpPr txBox="1"/>
      </xdr:nvSpPr>
      <xdr:spPr>
        <a:xfrm>
          <a:off x="5630955" y="7115735"/>
          <a:ext cx="1435100" cy="584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⑪学年</a:t>
          </a:r>
          <a:endParaRPr kumimoji="1" lang="en-US" altLang="ja-JP" sz="1100" b="1"/>
        </a:p>
        <a:p>
          <a:r>
            <a:rPr kumimoji="1" lang="ja-JP" altLang="en-US" sz="1100" b="1"/>
            <a:t>（例）３、</a:t>
          </a:r>
          <a:r>
            <a:rPr kumimoji="1" lang="en-US" altLang="ja-JP" sz="1100" b="1"/>
            <a:t>M1</a:t>
          </a:r>
          <a:r>
            <a:rPr kumimoji="1" lang="ja-JP" altLang="en-US" sz="1100" b="1"/>
            <a:t>、</a:t>
          </a:r>
          <a:r>
            <a:rPr kumimoji="1" lang="en-US" altLang="ja-JP" sz="1100" b="1"/>
            <a:t>D2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98051</xdr:colOff>
      <xdr:row>32</xdr:row>
      <xdr:rowOff>42021</xdr:rowOff>
    </xdr:from>
    <xdr:to>
      <xdr:col>16</xdr:col>
      <xdr:colOff>238125</xdr:colOff>
      <xdr:row>46</xdr:row>
      <xdr:rowOff>-1</xdr:rowOff>
    </xdr:to>
    <xdr:sp macro="" textlink="">
      <xdr:nvSpPr>
        <xdr:cNvPr id="13" name="テキスト ボックス 12"/>
        <xdr:cNvSpPr txBox="1"/>
      </xdr:nvSpPr>
      <xdr:spPr>
        <a:xfrm>
          <a:off x="6303308" y="7970183"/>
          <a:ext cx="3333751" cy="348783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⑩記録</a:t>
          </a:r>
          <a:endParaRPr kumimoji="1" lang="en-US" altLang="ja-JP" sz="1100" b="1"/>
        </a:p>
        <a:p>
          <a:r>
            <a:rPr kumimoji="1" lang="ja-JP" altLang="en-US" sz="1100" b="1"/>
            <a:t>前年度の公式記録または参考記録を必ず入力する。</a:t>
          </a:r>
          <a:endParaRPr kumimoji="1" lang="en-US" altLang="ja-JP" sz="1100" b="1"/>
        </a:p>
        <a:p>
          <a:r>
            <a:rPr kumimoji="1" lang="ja-JP" altLang="en-US" sz="1100" b="1"/>
            <a:t>（入力のない場合は所属名が表示されない）</a:t>
          </a:r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半角数字で百分の１までを入力する</a:t>
          </a:r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トラック種目は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桁</a:t>
          </a:r>
          <a:r>
            <a:rPr kumimoji="1" lang="ja-JP" altLang="en-US" sz="1100" b="1"/>
            <a:t>で入力</a:t>
          </a:r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49</a:t>
          </a:r>
          <a:r>
            <a:rPr kumimoji="1" lang="ja-JP" altLang="en-US" sz="1100" b="1"/>
            <a:t>秒</a:t>
          </a:r>
          <a:r>
            <a:rPr kumimoji="1" lang="en-US" altLang="ja-JP" sz="1100" b="1"/>
            <a:t>88→0004988</a:t>
          </a:r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30</a:t>
          </a:r>
          <a:r>
            <a:rPr kumimoji="1" lang="ja-JP" altLang="en-US" sz="1100" b="1"/>
            <a:t>分</a:t>
          </a:r>
          <a:r>
            <a:rPr kumimoji="1" lang="en-US" altLang="ja-JP" sz="1100" b="1"/>
            <a:t>07</a:t>
          </a:r>
          <a:r>
            <a:rPr kumimoji="1" lang="ja-JP" altLang="en-US" sz="1100" b="1"/>
            <a:t>秒</a:t>
          </a:r>
          <a:r>
            <a:rPr kumimoji="1" lang="en-US" altLang="ja-JP" sz="1100" b="1"/>
            <a:t>22</a:t>
          </a:r>
          <a:r>
            <a:rPr kumimoji="1" lang="ja-JP" altLang="en-US" sz="1100" b="1"/>
            <a:t>→</a:t>
          </a:r>
          <a:r>
            <a:rPr kumimoji="1" lang="en-US" altLang="ja-JP" sz="1100" b="1"/>
            <a:t>0300722</a:t>
          </a:r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フィールド種目、混成競技は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桁</a:t>
          </a:r>
          <a:r>
            <a:rPr kumimoji="1" lang="ja-JP" altLang="en-US" sz="1100" b="1"/>
            <a:t>で入力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1m95</a:t>
          </a:r>
          <a:r>
            <a:rPr kumimoji="1" lang="ja-JP" altLang="en-US" sz="1100" b="1"/>
            <a:t>→</a:t>
          </a:r>
          <a:r>
            <a:rPr kumimoji="1" lang="en-US" altLang="ja-JP" sz="1100" b="1"/>
            <a:t>00195</a:t>
          </a:r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15m65</a:t>
          </a:r>
          <a:r>
            <a:rPr kumimoji="1" lang="ja-JP" altLang="en-US" sz="1100" b="1"/>
            <a:t>→</a:t>
          </a:r>
          <a:r>
            <a:rPr kumimoji="1" lang="en-US" altLang="ja-JP" sz="1100" b="1"/>
            <a:t>01565</a:t>
          </a:r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6321</a:t>
          </a:r>
          <a:r>
            <a:rPr kumimoji="1" lang="ja-JP" altLang="en-US" sz="1100" b="1"/>
            <a:t>点→</a:t>
          </a:r>
          <a:r>
            <a:rPr kumimoji="1" lang="en-US" altLang="ja-JP" sz="1100" b="1"/>
            <a:t>06321</a:t>
          </a:r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リレー種目は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桁</a:t>
          </a:r>
          <a:r>
            <a:rPr kumimoji="1" lang="ja-JP" altLang="en-US" sz="1100" b="1"/>
            <a:t>で入力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41</a:t>
          </a:r>
          <a:r>
            <a:rPr kumimoji="1" lang="ja-JP" altLang="en-US" sz="1100" b="1"/>
            <a:t>秒</a:t>
          </a:r>
          <a:r>
            <a:rPr kumimoji="1" lang="en-US" altLang="ja-JP" sz="1100" b="1"/>
            <a:t>21</a:t>
          </a:r>
          <a:r>
            <a:rPr kumimoji="1" lang="ja-JP" altLang="en-US" sz="1100" b="1"/>
            <a:t>→</a:t>
          </a:r>
          <a:r>
            <a:rPr kumimoji="1" lang="en-US" altLang="ja-JP" sz="1100" b="1"/>
            <a:t>04221</a:t>
          </a:r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3</a:t>
          </a:r>
          <a:r>
            <a:rPr kumimoji="1" lang="ja-JP" altLang="en-US" sz="1100" b="1"/>
            <a:t>分</a:t>
          </a:r>
          <a:r>
            <a:rPr kumimoji="1" lang="en-US" altLang="ja-JP" sz="1100" b="1"/>
            <a:t>16</a:t>
          </a:r>
          <a:r>
            <a:rPr kumimoji="1" lang="ja-JP" altLang="en-US" sz="1100" b="1"/>
            <a:t>秒</a:t>
          </a:r>
          <a:r>
            <a:rPr kumimoji="1" lang="en-US" altLang="ja-JP" sz="1100" b="1"/>
            <a:t>78</a:t>
          </a:r>
          <a:r>
            <a:rPr kumimoji="1" lang="ja-JP" altLang="en-US" sz="1100" b="1"/>
            <a:t>→</a:t>
          </a:r>
          <a:r>
            <a:rPr kumimoji="1" lang="en-US" altLang="ja-JP" sz="1100" b="1"/>
            <a:t>31678</a:t>
          </a:r>
        </a:p>
      </xdr:txBody>
    </xdr:sp>
    <xdr:clientData/>
  </xdr:twoCellAnchor>
  <xdr:twoCellAnchor>
    <xdr:from>
      <xdr:col>13</xdr:col>
      <xdr:colOff>252134</xdr:colOff>
      <xdr:row>47</xdr:row>
      <xdr:rowOff>224117</xdr:rowOff>
    </xdr:from>
    <xdr:to>
      <xdr:col>17</xdr:col>
      <xdr:colOff>378200</xdr:colOff>
      <xdr:row>54</xdr:row>
      <xdr:rowOff>14008</xdr:rowOff>
    </xdr:to>
    <xdr:sp macro="" textlink="">
      <xdr:nvSpPr>
        <xdr:cNvPr id="14" name="テキスト ボックス 13"/>
        <xdr:cNvSpPr txBox="1"/>
      </xdr:nvSpPr>
      <xdr:spPr>
        <a:xfrm>
          <a:off x="8320369" y="11934264"/>
          <a:ext cx="1905000" cy="151279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⑪可否</a:t>
          </a:r>
          <a:endParaRPr kumimoji="1" lang="en-US" altLang="ja-JP" sz="1100" b="1"/>
        </a:p>
        <a:p>
          <a:r>
            <a:rPr kumimoji="1" lang="ja-JP" altLang="en-US" sz="1100" b="1"/>
            <a:t>すべてそろっていれば〇と</a:t>
          </a:r>
          <a:endParaRPr kumimoji="1" lang="en-US" altLang="ja-JP" sz="1100" b="1"/>
        </a:p>
        <a:p>
          <a:r>
            <a:rPr kumimoji="1" lang="ja-JP" altLang="en-US" sz="1100" b="1"/>
            <a:t>表示される。</a:t>
          </a:r>
          <a:endParaRPr kumimoji="1" lang="en-US" altLang="ja-JP" sz="1100" b="1"/>
        </a:p>
        <a:p>
          <a:r>
            <a:rPr kumimoji="1" lang="en-US" altLang="ja-JP" sz="1100" b="1"/>
            <a:t>×</a:t>
          </a:r>
          <a:r>
            <a:rPr kumimoji="1" lang="ja-JP" altLang="en-US" sz="1100" b="1"/>
            <a:t>が表示された場合は、</a:t>
          </a:r>
          <a:endParaRPr kumimoji="1" lang="en-US" altLang="ja-JP" sz="1100" b="1"/>
        </a:p>
        <a:p>
          <a:r>
            <a:rPr kumimoji="1" lang="ja-JP" altLang="en-US" sz="1100" b="1"/>
            <a:t>いずれかの箇所を訂正すること</a:t>
          </a:r>
        </a:p>
      </xdr:txBody>
    </xdr:sp>
    <xdr:clientData/>
  </xdr:twoCellAnchor>
  <xdr:twoCellAnchor>
    <xdr:from>
      <xdr:col>26</xdr:col>
      <xdr:colOff>652837</xdr:colOff>
      <xdr:row>1</xdr:row>
      <xdr:rowOff>181938</xdr:rowOff>
    </xdr:from>
    <xdr:to>
      <xdr:col>27</xdr:col>
      <xdr:colOff>203343</xdr:colOff>
      <xdr:row>1</xdr:row>
      <xdr:rowOff>181938</xdr:rowOff>
    </xdr:to>
    <xdr:cxnSp macro="">
      <xdr:nvCxnSpPr>
        <xdr:cNvPr id="16" name="直線矢印コネクタ 15"/>
        <xdr:cNvCxnSpPr/>
      </xdr:nvCxnSpPr>
      <xdr:spPr>
        <a:xfrm flipH="1">
          <a:off x="17444663" y="470899"/>
          <a:ext cx="54581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898988</xdr:colOff>
      <xdr:row>0</xdr:row>
      <xdr:rowOff>192640</xdr:rowOff>
    </xdr:from>
    <xdr:to>
      <xdr:col>25</xdr:col>
      <xdr:colOff>235450</xdr:colOff>
      <xdr:row>2</xdr:row>
      <xdr:rowOff>139130</xdr:rowOff>
    </xdr:to>
    <xdr:cxnSp macro="">
      <xdr:nvCxnSpPr>
        <xdr:cNvPr id="18" name="直線矢印コネクタ 17"/>
        <xdr:cNvCxnSpPr/>
      </xdr:nvCxnSpPr>
      <xdr:spPr>
        <a:xfrm flipH="1" flipV="1">
          <a:off x="15122275" y="192640"/>
          <a:ext cx="759860" cy="52441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32107</xdr:colOff>
      <xdr:row>0</xdr:row>
      <xdr:rowOff>128429</xdr:rowOff>
    </xdr:from>
    <xdr:to>
      <xdr:col>26</xdr:col>
      <xdr:colOff>203343</xdr:colOff>
      <xdr:row>2</xdr:row>
      <xdr:rowOff>117725</xdr:rowOff>
    </xdr:to>
    <xdr:cxnSp macro="">
      <xdr:nvCxnSpPr>
        <xdr:cNvPr id="20" name="直線矢印コネクタ 19"/>
        <xdr:cNvCxnSpPr/>
      </xdr:nvCxnSpPr>
      <xdr:spPr>
        <a:xfrm flipV="1">
          <a:off x="16823933" y="128429"/>
          <a:ext cx="171236" cy="5672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331770</xdr:colOff>
      <xdr:row>2</xdr:row>
      <xdr:rowOff>139130</xdr:rowOff>
    </xdr:from>
    <xdr:to>
      <xdr:col>22</xdr:col>
      <xdr:colOff>96320</xdr:colOff>
      <xdr:row>8</xdr:row>
      <xdr:rowOff>85618</xdr:rowOff>
    </xdr:to>
    <xdr:cxnSp macro="">
      <xdr:nvCxnSpPr>
        <xdr:cNvPr id="24" name="直線矢印コネクタ 23"/>
        <xdr:cNvCxnSpPr/>
      </xdr:nvCxnSpPr>
      <xdr:spPr>
        <a:xfrm flipV="1">
          <a:off x="12682163" y="717051"/>
          <a:ext cx="492303" cy="12735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214044</xdr:colOff>
      <xdr:row>4</xdr:row>
      <xdr:rowOff>32107</xdr:rowOff>
    </xdr:from>
    <xdr:to>
      <xdr:col>23</xdr:col>
      <xdr:colOff>877584</xdr:colOff>
      <xdr:row>8</xdr:row>
      <xdr:rowOff>74916</xdr:rowOff>
    </xdr:to>
    <xdr:cxnSp macro="">
      <xdr:nvCxnSpPr>
        <xdr:cNvPr id="26" name="直線矢印コネクタ 25"/>
        <xdr:cNvCxnSpPr/>
      </xdr:nvCxnSpPr>
      <xdr:spPr>
        <a:xfrm flipH="1" flipV="1">
          <a:off x="14437331" y="1048820"/>
          <a:ext cx="663540" cy="931096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1070224</xdr:colOff>
      <xdr:row>5</xdr:row>
      <xdr:rowOff>117725</xdr:rowOff>
    </xdr:from>
    <xdr:to>
      <xdr:col>25</xdr:col>
      <xdr:colOff>898989</xdr:colOff>
      <xdr:row>7</xdr:row>
      <xdr:rowOff>203343</xdr:rowOff>
    </xdr:to>
    <xdr:cxnSp macro="">
      <xdr:nvCxnSpPr>
        <xdr:cNvPr id="28" name="直線矢印コネクタ 27"/>
        <xdr:cNvCxnSpPr/>
      </xdr:nvCxnSpPr>
      <xdr:spPr>
        <a:xfrm flipH="1" flipV="1">
          <a:off x="15293511" y="1348483"/>
          <a:ext cx="1252163" cy="513708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781264</xdr:colOff>
      <xdr:row>7</xdr:row>
      <xdr:rowOff>171236</xdr:rowOff>
    </xdr:from>
    <xdr:to>
      <xdr:col>1</xdr:col>
      <xdr:colOff>781264</xdr:colOff>
      <xdr:row>8</xdr:row>
      <xdr:rowOff>139129</xdr:rowOff>
    </xdr:to>
    <xdr:cxnSp macro="">
      <xdr:nvCxnSpPr>
        <xdr:cNvPr id="30" name="直線矢印コネクタ 29"/>
        <xdr:cNvCxnSpPr/>
      </xdr:nvCxnSpPr>
      <xdr:spPr>
        <a:xfrm flipV="1">
          <a:off x="1006011" y="1830084"/>
          <a:ext cx="0" cy="2140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481601</xdr:colOff>
      <xdr:row>8</xdr:row>
      <xdr:rowOff>0</xdr:rowOff>
    </xdr:from>
    <xdr:to>
      <xdr:col>3</xdr:col>
      <xdr:colOff>481601</xdr:colOff>
      <xdr:row>12</xdr:row>
      <xdr:rowOff>74915</xdr:rowOff>
    </xdr:to>
    <xdr:cxnSp macro="">
      <xdr:nvCxnSpPr>
        <xdr:cNvPr id="32" name="直線矢印コネクタ 31"/>
        <xdr:cNvCxnSpPr/>
      </xdr:nvCxnSpPr>
      <xdr:spPr>
        <a:xfrm flipV="1">
          <a:off x="2300983" y="1905000"/>
          <a:ext cx="0" cy="1059522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513708</xdr:colOff>
      <xdr:row>8</xdr:row>
      <xdr:rowOff>0</xdr:rowOff>
    </xdr:from>
    <xdr:to>
      <xdr:col>4</xdr:col>
      <xdr:colOff>524410</xdr:colOff>
      <xdr:row>16</xdr:row>
      <xdr:rowOff>53513</xdr:rowOff>
    </xdr:to>
    <xdr:cxnSp macro="">
      <xdr:nvCxnSpPr>
        <xdr:cNvPr id="34" name="直線矢印コネクタ 33"/>
        <xdr:cNvCxnSpPr/>
      </xdr:nvCxnSpPr>
      <xdr:spPr>
        <a:xfrm flipV="1">
          <a:off x="3018034" y="1905000"/>
          <a:ext cx="10702" cy="2022726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845478</xdr:colOff>
      <xdr:row>8</xdr:row>
      <xdr:rowOff>32107</xdr:rowOff>
    </xdr:from>
    <xdr:to>
      <xdr:col>6</xdr:col>
      <xdr:colOff>856180</xdr:colOff>
      <xdr:row>20</xdr:row>
      <xdr:rowOff>96320</xdr:rowOff>
    </xdr:to>
    <xdr:cxnSp macro="">
      <xdr:nvCxnSpPr>
        <xdr:cNvPr id="38" name="直線矢印コネクタ 37"/>
        <xdr:cNvCxnSpPr/>
      </xdr:nvCxnSpPr>
      <xdr:spPr>
        <a:xfrm flipH="1" flipV="1">
          <a:off x="4719691" y="1937107"/>
          <a:ext cx="10702" cy="3018033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919655</xdr:colOff>
      <xdr:row>8</xdr:row>
      <xdr:rowOff>0</xdr:rowOff>
    </xdr:from>
    <xdr:to>
      <xdr:col>7</xdr:col>
      <xdr:colOff>941551</xdr:colOff>
      <xdr:row>24</xdr:row>
      <xdr:rowOff>120432</xdr:rowOff>
    </xdr:to>
    <xdr:cxnSp macro="">
      <xdr:nvCxnSpPr>
        <xdr:cNvPr id="42" name="直線矢印コネクタ 41"/>
        <xdr:cNvCxnSpPr/>
      </xdr:nvCxnSpPr>
      <xdr:spPr>
        <a:xfrm flipH="1" flipV="1">
          <a:off x="5988707" y="1883103"/>
          <a:ext cx="21896" cy="4149398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98534</xdr:colOff>
      <xdr:row>8</xdr:row>
      <xdr:rowOff>0</xdr:rowOff>
    </xdr:from>
    <xdr:to>
      <xdr:col>13</xdr:col>
      <xdr:colOff>120431</xdr:colOff>
      <xdr:row>32</xdr:row>
      <xdr:rowOff>54741</xdr:rowOff>
    </xdr:to>
    <xdr:cxnSp macro="">
      <xdr:nvCxnSpPr>
        <xdr:cNvPr id="46" name="直線矢印コネクタ 45"/>
        <xdr:cNvCxnSpPr/>
      </xdr:nvCxnSpPr>
      <xdr:spPr>
        <a:xfrm flipV="1">
          <a:off x="8189310" y="1883103"/>
          <a:ext cx="21897" cy="609819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251811</xdr:colOff>
      <xdr:row>46</xdr:row>
      <xdr:rowOff>21896</xdr:rowOff>
    </xdr:from>
    <xdr:to>
      <xdr:col>12</xdr:col>
      <xdr:colOff>262759</xdr:colOff>
      <xdr:row>55</xdr:row>
      <xdr:rowOff>164224</xdr:rowOff>
    </xdr:to>
    <xdr:cxnSp macro="">
      <xdr:nvCxnSpPr>
        <xdr:cNvPr id="51" name="直線矢印コネクタ 50"/>
        <xdr:cNvCxnSpPr/>
      </xdr:nvCxnSpPr>
      <xdr:spPr>
        <a:xfrm>
          <a:off x="7806121" y="11473793"/>
          <a:ext cx="10948" cy="2364828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2" sqref="A2"/>
    </sheetView>
  </sheetViews>
  <sheetFormatPr defaultColWidth="13" defaultRowHeight="13.5"/>
  <cols>
    <col min="1" max="1" width="107" customWidth="1"/>
    <col min="3" max="3" width="12.125" customWidth="1"/>
  </cols>
  <sheetData>
    <row r="2" spans="1:1" ht="24">
      <c r="A2" s="76" t="s">
        <v>123</v>
      </c>
    </row>
    <row r="5" spans="1:1" ht="21">
      <c r="A5" s="75" t="s">
        <v>122</v>
      </c>
    </row>
    <row r="6" spans="1:1" ht="105">
      <c r="A6" s="79" t="s">
        <v>131</v>
      </c>
    </row>
    <row r="7" spans="1:1" ht="21">
      <c r="A7" s="80" t="s">
        <v>129</v>
      </c>
    </row>
    <row r="8" spans="1:1" ht="21">
      <c r="A8" s="80" t="s">
        <v>130</v>
      </c>
    </row>
    <row r="9" spans="1:1" ht="21">
      <c r="A9" s="74" t="s">
        <v>121</v>
      </c>
    </row>
    <row r="10" spans="1:1" ht="21">
      <c r="A10" s="80" t="s">
        <v>132</v>
      </c>
    </row>
    <row r="11" spans="1:1" ht="21" customHeight="1">
      <c r="A11" s="80" t="s">
        <v>126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abSelected="1" zoomScale="86" zoomScaleNormal="86" zoomScalePageLayoutView="75" workbookViewId="0">
      <selection activeCell="A2" sqref="A2"/>
    </sheetView>
  </sheetViews>
  <sheetFormatPr defaultColWidth="9" defaultRowHeight="14.25"/>
  <cols>
    <col min="1" max="1" width="3" style="14" customWidth="1"/>
    <col min="2" max="2" width="11.875" style="7" customWidth="1"/>
    <col min="3" max="6" width="9" style="7" customWidth="1"/>
    <col min="7" max="7" width="15.375" style="7" customWidth="1"/>
    <col min="8" max="8" width="15.125" style="8" customWidth="1"/>
    <col min="9" max="9" width="3.5" style="8" customWidth="1"/>
    <col min="10" max="11" width="7" style="8" customWidth="1"/>
    <col min="12" max="12" width="6.875" style="8" hidden="1" customWidth="1"/>
    <col min="13" max="14" width="7" style="7" customWidth="1"/>
    <col min="15" max="15" width="7.5" style="7" customWidth="1"/>
    <col min="16" max="16" width="3" style="14" customWidth="1"/>
    <col min="17" max="18" width="5.875" style="7" customWidth="1"/>
    <col min="19" max="21" width="9" style="7" customWidth="1"/>
    <col min="22" max="22" width="9.5" style="7" customWidth="1"/>
    <col min="23" max="23" width="15" style="7" customWidth="1"/>
    <col min="24" max="24" width="15.125" style="8" customWidth="1"/>
    <col min="25" max="25" width="3.5" style="8" customWidth="1"/>
    <col min="26" max="26" width="15" style="8" customWidth="1"/>
    <col min="27" max="27" width="13" style="8" customWidth="1"/>
    <col min="28" max="28" width="7" style="7" customWidth="1"/>
    <col min="29" max="29" width="7.5" style="7" customWidth="1"/>
    <col min="30" max="31" width="11.125" style="7" customWidth="1"/>
    <col min="32" max="32" width="13.875" style="7" customWidth="1"/>
    <col min="33" max="36" width="11.125" style="7" customWidth="1"/>
    <col min="37" max="49" width="3" style="7" customWidth="1"/>
    <col min="50" max="16384" width="9" style="7"/>
  </cols>
  <sheetData>
    <row r="1" spans="1:29" ht="22.5" customHeight="1">
      <c r="A1" s="118" t="s">
        <v>54</v>
      </c>
      <c r="B1" s="118"/>
      <c r="C1" s="118"/>
      <c r="D1" s="118"/>
      <c r="E1" s="118"/>
      <c r="F1" s="118"/>
      <c r="G1" s="118"/>
      <c r="H1" s="118"/>
      <c r="I1" s="118"/>
      <c r="J1" s="82"/>
      <c r="K1" s="82"/>
      <c r="L1" s="82"/>
      <c r="M1" s="82"/>
      <c r="N1" s="82"/>
      <c r="O1" s="82"/>
      <c r="P1" s="82"/>
      <c r="Q1" s="82"/>
      <c r="R1" s="6"/>
      <c r="U1" s="8" t="s">
        <v>47</v>
      </c>
      <c r="V1" s="130"/>
      <c r="W1" s="131"/>
      <c r="X1" s="131"/>
      <c r="Y1" s="132"/>
      <c r="Z1" s="8" t="s">
        <v>127</v>
      </c>
      <c r="AA1" s="85"/>
      <c r="AB1" s="83"/>
      <c r="AC1" s="83"/>
    </row>
    <row r="2" spans="1:29" ht="22.5" customHeight="1">
      <c r="J2" s="73"/>
      <c r="K2" s="73"/>
      <c r="L2" s="73"/>
      <c r="M2" s="73"/>
      <c r="N2" s="73"/>
      <c r="O2" s="73"/>
      <c r="P2" s="73"/>
      <c r="Q2" s="73"/>
      <c r="R2" s="9"/>
      <c r="U2" s="10" t="s">
        <v>11</v>
      </c>
      <c r="V2" s="133"/>
      <c r="W2" s="134"/>
      <c r="X2" s="134"/>
      <c r="Y2" s="135"/>
      <c r="Z2" s="8" t="s">
        <v>128</v>
      </c>
      <c r="AA2" s="86"/>
      <c r="AB2" s="84"/>
      <c r="AC2" s="84"/>
    </row>
    <row r="3" spans="1:29" ht="18" customHeight="1">
      <c r="A3" s="119" t="s">
        <v>6</v>
      </c>
      <c r="B3" s="119"/>
      <c r="C3" s="119"/>
      <c r="D3" s="119"/>
      <c r="E3" s="119"/>
      <c r="F3" s="119"/>
      <c r="G3" s="119"/>
      <c r="H3" s="119"/>
      <c r="I3" s="119"/>
      <c r="J3" s="12"/>
      <c r="K3" s="12"/>
      <c r="L3" s="12"/>
      <c r="M3" s="12"/>
      <c r="N3" s="12"/>
      <c r="O3" s="12"/>
      <c r="P3" s="12"/>
      <c r="Q3" s="12"/>
      <c r="R3" s="13"/>
      <c r="U3" s="81" t="s">
        <v>66</v>
      </c>
      <c r="V3" s="93"/>
      <c r="W3" s="94"/>
      <c r="X3" s="94"/>
      <c r="Y3" s="95"/>
      <c r="Z3" s="7"/>
      <c r="AA3" s="7"/>
    </row>
    <row r="4" spans="1:29" ht="16.5" customHeight="1">
      <c r="J4" s="64"/>
      <c r="K4" s="64"/>
      <c r="L4" s="63"/>
      <c r="M4" s="65"/>
      <c r="N4" s="122" t="s">
        <v>14</v>
      </c>
      <c r="O4" s="121"/>
      <c r="P4" s="15"/>
      <c r="Q4" s="121" t="s">
        <v>13</v>
      </c>
      <c r="R4" s="121"/>
      <c r="S4" s="96" t="s">
        <v>12</v>
      </c>
      <c r="T4" s="96"/>
      <c r="U4" s="120" t="s">
        <v>9</v>
      </c>
      <c r="V4" s="107"/>
      <c r="W4" s="108"/>
      <c r="X4" s="108"/>
      <c r="Y4" s="109"/>
      <c r="AA4" s="7"/>
    </row>
    <row r="5" spans="1:29" ht="16.5" customHeight="1">
      <c r="J5" s="64"/>
      <c r="K5" s="64"/>
      <c r="L5" s="64"/>
      <c r="M5" s="65"/>
      <c r="N5" s="16" t="s">
        <v>30</v>
      </c>
      <c r="O5" s="17" t="s">
        <v>31</v>
      </c>
      <c r="Q5" s="16" t="s">
        <v>30</v>
      </c>
      <c r="R5" s="17" t="s">
        <v>31</v>
      </c>
      <c r="S5" s="96"/>
      <c r="T5" s="96"/>
      <c r="U5" s="120"/>
      <c r="V5" s="110"/>
      <c r="W5" s="111"/>
      <c r="X5" s="111"/>
      <c r="Y5" s="112"/>
      <c r="Z5" s="7"/>
      <c r="AA5" s="7"/>
    </row>
    <row r="6" spans="1:29" ht="16.5" customHeight="1">
      <c r="C6" s="18"/>
      <c r="D6" s="18"/>
      <c r="E6" s="19"/>
      <c r="F6" s="19"/>
      <c r="G6" s="19"/>
      <c r="H6" s="19"/>
      <c r="J6" s="64"/>
      <c r="K6" s="64"/>
      <c r="L6" s="66"/>
      <c r="M6" s="65"/>
      <c r="N6" s="67">
        <f>SUM(A9:A53)</f>
        <v>0</v>
      </c>
      <c r="O6" s="20">
        <f>SUM(P9:P53)</f>
        <v>0</v>
      </c>
      <c r="Q6" s="21">
        <f>COUNT(J57,J64)</f>
        <v>0</v>
      </c>
      <c r="R6" s="21">
        <f>COUNT(Z57,Z64)</f>
        <v>0</v>
      </c>
      <c r="S6" s="97">
        <f>(N6+O6)*1500+(Q6+R6)*2000</f>
        <v>0</v>
      </c>
      <c r="T6" s="97"/>
      <c r="U6" s="98" t="s">
        <v>7</v>
      </c>
      <c r="V6" s="99"/>
      <c r="W6" s="100"/>
      <c r="X6" s="101"/>
      <c r="Y6" s="102"/>
      <c r="Z6" s="7"/>
    </row>
    <row r="7" spans="1:29" ht="16.5" customHeight="1">
      <c r="B7" s="7" t="s">
        <v>0</v>
      </c>
      <c r="N7" s="8"/>
      <c r="Q7" s="22" t="s">
        <v>5</v>
      </c>
      <c r="R7" s="22"/>
      <c r="S7" s="22"/>
      <c r="T7" s="22"/>
      <c r="U7" s="22"/>
      <c r="V7" s="22"/>
      <c r="W7" s="22"/>
      <c r="X7" s="23"/>
      <c r="Y7" s="23"/>
      <c r="Z7" s="23"/>
      <c r="AA7" s="23"/>
      <c r="AB7" s="8"/>
    </row>
    <row r="8" spans="1:29" ht="19.5" customHeight="1">
      <c r="B8" s="24" t="s">
        <v>3</v>
      </c>
      <c r="C8" s="25" t="s">
        <v>68</v>
      </c>
      <c r="D8" s="24" t="s">
        <v>67</v>
      </c>
      <c r="E8" s="24" t="s">
        <v>69</v>
      </c>
      <c r="F8" s="26" t="s">
        <v>70</v>
      </c>
      <c r="G8" s="24" t="s">
        <v>2</v>
      </c>
      <c r="H8" s="24" t="s">
        <v>8</v>
      </c>
      <c r="I8" s="27" t="s">
        <v>65</v>
      </c>
      <c r="J8" s="125" t="s">
        <v>11</v>
      </c>
      <c r="K8" s="126"/>
      <c r="L8" s="28"/>
      <c r="M8" s="125" t="s">
        <v>4</v>
      </c>
      <c r="N8" s="126"/>
      <c r="O8" s="68" t="s">
        <v>124</v>
      </c>
      <c r="P8" s="29"/>
      <c r="Q8" s="123" t="s">
        <v>3</v>
      </c>
      <c r="R8" s="124"/>
      <c r="S8" s="30" t="s">
        <v>71</v>
      </c>
      <c r="T8" s="31" t="s">
        <v>1</v>
      </c>
      <c r="U8" s="31" t="s">
        <v>72</v>
      </c>
      <c r="V8" s="32" t="s">
        <v>73</v>
      </c>
      <c r="W8" s="31" t="s">
        <v>2</v>
      </c>
      <c r="X8" s="31" t="s">
        <v>8</v>
      </c>
      <c r="Y8" s="33" t="s">
        <v>65</v>
      </c>
      <c r="Z8" s="31" t="s">
        <v>11</v>
      </c>
      <c r="AA8" s="31" t="s">
        <v>4</v>
      </c>
      <c r="AB8" s="71" t="s">
        <v>124</v>
      </c>
    </row>
    <row r="9" spans="1:29" ht="19.5" customHeight="1">
      <c r="A9" s="34">
        <f>IF(B9&gt;1,1,0)</f>
        <v>0</v>
      </c>
      <c r="B9" s="35"/>
      <c r="C9" s="5" t="e">
        <f>VLOOKUP(B9,コード表!$A$50:$B$69,2,0)</f>
        <v>#N/A</v>
      </c>
      <c r="D9" s="36"/>
      <c r="E9" s="36"/>
      <c r="F9" s="5" t="e">
        <f>VLOOKUP(E9,コード表!$A$1:$B$47,2,0)</f>
        <v>#N/A</v>
      </c>
      <c r="G9" s="37"/>
      <c r="H9" s="38"/>
      <c r="I9" s="11"/>
      <c r="J9" s="116" t="str">
        <f>IF(OR(D9="",G9="",H9="",I9="",M9=""),"",$V$3)</f>
        <v/>
      </c>
      <c r="K9" s="117"/>
      <c r="L9" s="39" t="str">
        <f t="shared" ref="L9:L40" si="0">IF(M9=""," ",$V$1)</f>
        <v xml:space="preserve"> </v>
      </c>
      <c r="M9" s="103"/>
      <c r="N9" s="104"/>
      <c r="O9" s="72" t="str">
        <f>IF(ISTEXT(G9),IF(LEN(D9)=4,IF(LEN(H9)=LENB(H9),IF(OR(C9={"002","003","005","006","008","010","011","012","037","053","062"}),IF(LEN(M9)=7,"◯","×"),IF(OR(C9={"071","072","073","074","081","086","089","092","201"}),IF(LEN(M9)=5,"◯","×"),"×")),"×"),"×"),"")</f>
        <v/>
      </c>
      <c r="P9" s="18">
        <f>IF(Q9&gt;1,1,0)</f>
        <v>0</v>
      </c>
      <c r="Q9" s="105"/>
      <c r="R9" s="106"/>
      <c r="S9" s="39" t="e">
        <f>VLOOKUP(Q9,コード表!$C$50:$D$69,2,0)</f>
        <v>#N/A</v>
      </c>
      <c r="T9" s="40"/>
      <c r="U9" s="40"/>
      <c r="V9" s="39" t="e">
        <f>VLOOKUP(U9,コード表!$A$1:$B$47,2,0)</f>
        <v>#N/A</v>
      </c>
      <c r="W9" s="41"/>
      <c r="X9" s="58"/>
      <c r="Y9" s="42"/>
      <c r="Z9" s="39" t="str">
        <f>IF(OR(T9="",W9="",X9="",Y9="",AA9="")," ",$V$3)</f>
        <v xml:space="preserve"> </v>
      </c>
      <c r="AA9" s="62"/>
      <c r="AB9" s="72" t="str">
        <f>IF(ISTEXT(W9),IF(LEN(T9)=4,IF(LEN(X9)=LENB(X9),IF(OR(S9={"002","003","005","006","008","010","011","044","046","053","062"}),IF(LEN(AA9)=7,"◯","×"),IF(OR(S9={"071","072","073","074","084","088","094","093","202"}),IF(LEN(AA9)=5,"◯","×"),"×")),"×"),"×"),"")</f>
        <v/>
      </c>
    </row>
    <row r="10" spans="1:29" ht="19.5" customHeight="1">
      <c r="A10" s="34">
        <f t="shared" ref="A10:A53" si="1">IF(B10&gt;1,1,0)</f>
        <v>0</v>
      </c>
      <c r="B10" s="35"/>
      <c r="C10" s="5" t="e">
        <f>VLOOKUP(B10,コード表!$A$50:$B$69,2,0)</f>
        <v>#N/A</v>
      </c>
      <c r="D10" s="36"/>
      <c r="E10" s="36"/>
      <c r="F10" s="5" t="e">
        <f>VLOOKUP(E10,コード表!$A$1:$B$47,2,0)</f>
        <v>#N/A</v>
      </c>
      <c r="G10" s="37"/>
      <c r="H10" s="38"/>
      <c r="I10" s="11"/>
      <c r="J10" s="116" t="str">
        <f t="shared" ref="J10:J53" si="2">IF(OR(D10="",G10="",H10="",I10="",M10=""),"",$V$3)</f>
        <v/>
      </c>
      <c r="K10" s="117"/>
      <c r="L10" s="39" t="str">
        <f t="shared" si="0"/>
        <v xml:space="preserve"> </v>
      </c>
      <c r="M10" s="103"/>
      <c r="N10" s="104"/>
      <c r="O10" s="72" t="str">
        <f>IF(ISTEXT(G10),IF(LEN(D10)=4,IF(LEN(H10)=LENB(H10),IF(OR(C10={"002","003","005","006","008","010","011","012","037","053","062"}),IF(LEN(M10)=7,"◯","×"),IF(OR(C10={"071","072","073","074","081","086","089","092","201"}),IF(LEN(M10)=5,"◯","×"),"×")),"×"),"×"),"")</f>
        <v/>
      </c>
      <c r="P10" s="18">
        <f t="shared" ref="P10:P53" si="3">IF(Q10&gt;1,1,0)</f>
        <v>0</v>
      </c>
      <c r="Q10" s="105"/>
      <c r="R10" s="106"/>
      <c r="S10" s="39" t="e">
        <f>VLOOKUP(Q10,コード表!$C$50:$D$69,2,0)</f>
        <v>#N/A</v>
      </c>
      <c r="T10" s="40"/>
      <c r="U10" s="40"/>
      <c r="V10" s="39" t="e">
        <f>VLOOKUP(U10,コード表!$A$1:$B$47,2,0)</f>
        <v>#N/A</v>
      </c>
      <c r="W10" s="41"/>
      <c r="X10" s="58"/>
      <c r="Y10" s="42"/>
      <c r="Z10" s="39" t="str">
        <f t="shared" ref="Z10:Z53" si="4">IF(OR(T10="",W10="",X10="",Y10="",AA10="")," ",$V$3)</f>
        <v xml:space="preserve"> </v>
      </c>
      <c r="AA10" s="62"/>
      <c r="AB10" s="72" t="str">
        <f>IF(ISTEXT(W10),IF(LEN(T10)=4,IF(LEN(X10)=LENB(X10),IF(OR(S10={"002","003","005","006","008","010","011","044","046","053","062"}),IF(LEN(AA10)=7,"◯","×"),IF(OR(S10={"071","072","073","074","084","088","094","093","202"}),IF(LEN(AA10)=5,"◯","×"),"×")),"×"),"×"),"")</f>
        <v/>
      </c>
    </row>
    <row r="11" spans="1:29" ht="19.5" customHeight="1">
      <c r="A11" s="34">
        <f t="shared" si="1"/>
        <v>0</v>
      </c>
      <c r="B11" s="35"/>
      <c r="C11" s="5" t="e">
        <f>VLOOKUP(B11,コード表!$A$50:$B$69,2,0)</f>
        <v>#N/A</v>
      </c>
      <c r="D11" s="36"/>
      <c r="E11" s="36"/>
      <c r="F11" s="5" t="e">
        <f>VLOOKUP(E11,コード表!$A$1:$B$47,2,0)</f>
        <v>#N/A</v>
      </c>
      <c r="G11" s="37"/>
      <c r="H11" s="38"/>
      <c r="I11" s="11"/>
      <c r="J11" s="116" t="str">
        <f t="shared" si="2"/>
        <v/>
      </c>
      <c r="K11" s="117"/>
      <c r="L11" s="39" t="str">
        <f t="shared" si="0"/>
        <v xml:space="preserve"> </v>
      </c>
      <c r="M11" s="103"/>
      <c r="N11" s="104"/>
      <c r="O11" s="72" t="str">
        <f>IF(ISTEXT(G11),IF(LEN(D11)=4,IF(LEN(H11)=LENB(H11),IF(OR(C11={"002","003","005","006","008","010","011","012","037","053","062"}),IF(LEN(M11)=7,"◯","×"),IF(OR(C11={"071","072","073","074","081","086","089","092","201"}),IF(LEN(M11)=5,"◯","×"),"×")),"×"),"×"),"")</f>
        <v/>
      </c>
      <c r="P11" s="18">
        <f t="shared" si="3"/>
        <v>0</v>
      </c>
      <c r="Q11" s="105"/>
      <c r="R11" s="106"/>
      <c r="S11" s="39" t="e">
        <f>VLOOKUP(Q11,コード表!$C$50:$D$69,2,0)</f>
        <v>#N/A</v>
      </c>
      <c r="T11" s="40"/>
      <c r="U11" s="40"/>
      <c r="V11" s="39" t="e">
        <f>VLOOKUP(U11,コード表!$A$1:$B$47,2,0)</f>
        <v>#N/A</v>
      </c>
      <c r="W11" s="41"/>
      <c r="X11" s="58"/>
      <c r="Y11" s="42"/>
      <c r="Z11" s="39" t="str">
        <f t="shared" si="4"/>
        <v xml:space="preserve"> </v>
      </c>
      <c r="AA11" s="62"/>
      <c r="AB11" s="72" t="str">
        <f>IF(ISTEXT(W11),IF(LEN(T11)=4,IF(LEN(X11)=LENB(X11),IF(OR(S11={"002","003","005","006","008","010","011","044","046","053","062"}),IF(LEN(AA11)=7,"◯","×"),IF(OR(S11={"071","072","073","074","084","088","094","093","202"}),IF(LEN(AA11)=5,"◯","×"),"×")),"×"),"×"),"")</f>
        <v/>
      </c>
    </row>
    <row r="12" spans="1:29" ht="19.5" customHeight="1">
      <c r="A12" s="34">
        <f t="shared" si="1"/>
        <v>0</v>
      </c>
      <c r="B12" s="35"/>
      <c r="C12" s="5" t="e">
        <f>VLOOKUP(B12,コード表!$A$50:$B$69,2,0)</f>
        <v>#N/A</v>
      </c>
      <c r="D12" s="36"/>
      <c r="E12" s="36"/>
      <c r="F12" s="5" t="e">
        <f>VLOOKUP(E12,コード表!$A$1:$B$47,2,0)</f>
        <v>#N/A</v>
      </c>
      <c r="G12" s="37"/>
      <c r="H12" s="38"/>
      <c r="I12" s="11"/>
      <c r="J12" s="116" t="str">
        <f t="shared" si="2"/>
        <v/>
      </c>
      <c r="K12" s="117"/>
      <c r="L12" s="39" t="str">
        <f t="shared" si="0"/>
        <v xml:space="preserve"> </v>
      </c>
      <c r="M12" s="103"/>
      <c r="N12" s="104"/>
      <c r="O12" s="72" t="str">
        <f>IF(ISTEXT(G12),IF(LEN(D12)=4,IF(LEN(H12)=LENB(H12),IF(OR(C12={"002","003","005","006","008","010","011","012","037","053","062"}),IF(LEN(M12)=7,"◯","×"),IF(OR(C12={"071","072","073","074","081","086","089","092","201"}),IF(LEN(M12)=5,"◯","×"),"×")),"×"),"×"),"")</f>
        <v/>
      </c>
      <c r="P12" s="18">
        <f t="shared" si="3"/>
        <v>0</v>
      </c>
      <c r="Q12" s="105"/>
      <c r="R12" s="106"/>
      <c r="S12" s="39" t="e">
        <f>VLOOKUP(Q12,コード表!$C$50:$D$69,2,0)</f>
        <v>#N/A</v>
      </c>
      <c r="T12" s="40"/>
      <c r="U12" s="40"/>
      <c r="V12" s="39" t="e">
        <f>VLOOKUP(U12,コード表!$A$1:$B$47,2,0)</f>
        <v>#N/A</v>
      </c>
      <c r="W12" s="41"/>
      <c r="X12" s="58"/>
      <c r="Y12" s="42"/>
      <c r="Z12" s="39" t="str">
        <f t="shared" si="4"/>
        <v xml:space="preserve"> </v>
      </c>
      <c r="AA12" s="62"/>
      <c r="AB12" s="72" t="str">
        <f>IF(ISTEXT(W12),IF(LEN(T12)=4,IF(LEN(X12)=LENB(X12),IF(OR(S12={"002","003","005","006","008","010","011","044","046","053","062"}),IF(LEN(AA12)=7,"◯","×"),IF(OR(S12={"071","072","073","074","084","088","094","093","202"}),IF(LEN(AA12)=5,"◯","×"),"×")),"×"),"×"),"")</f>
        <v/>
      </c>
    </row>
    <row r="13" spans="1:29" ht="19.5" customHeight="1">
      <c r="A13" s="34">
        <f t="shared" si="1"/>
        <v>0</v>
      </c>
      <c r="B13" s="35"/>
      <c r="C13" s="5" t="e">
        <f>VLOOKUP(B13,コード表!$A$50:$B$69,2,0)</f>
        <v>#N/A</v>
      </c>
      <c r="D13" s="36"/>
      <c r="E13" s="36"/>
      <c r="F13" s="5" t="e">
        <f>VLOOKUP(E13,コード表!$A$1:$B$47,2,0)</f>
        <v>#N/A</v>
      </c>
      <c r="G13" s="37"/>
      <c r="H13" s="38"/>
      <c r="I13" s="11"/>
      <c r="J13" s="116" t="str">
        <f t="shared" si="2"/>
        <v/>
      </c>
      <c r="K13" s="117"/>
      <c r="L13" s="39" t="str">
        <f t="shared" si="0"/>
        <v xml:space="preserve"> </v>
      </c>
      <c r="M13" s="103"/>
      <c r="N13" s="104"/>
      <c r="O13" s="72" t="str">
        <f>IF(ISTEXT(G13),IF(LEN(D13)=4,IF(LEN(H13)=LENB(H13),IF(OR(C13={"002","003","005","006","008","010","011","012","037","053","062"}),IF(LEN(M13)=7,"◯","×"),IF(OR(C13={"071","072","073","074","081","086","089","092","201"}),IF(LEN(M13)=5,"◯","×"),"×")),"×"),"×"),"")</f>
        <v/>
      </c>
      <c r="P13" s="18">
        <f t="shared" si="3"/>
        <v>0</v>
      </c>
      <c r="Q13" s="105"/>
      <c r="R13" s="106"/>
      <c r="S13" s="39" t="e">
        <f>VLOOKUP(Q13,コード表!$C$50:$D$69,2,0)</f>
        <v>#N/A</v>
      </c>
      <c r="T13" s="40"/>
      <c r="U13" s="40"/>
      <c r="V13" s="39" t="e">
        <f>VLOOKUP(U13,コード表!$A$1:$B$47,2,0)</f>
        <v>#N/A</v>
      </c>
      <c r="W13" s="41"/>
      <c r="X13" s="58"/>
      <c r="Y13" s="42"/>
      <c r="Z13" s="39" t="str">
        <f t="shared" si="4"/>
        <v xml:space="preserve"> </v>
      </c>
      <c r="AA13" s="62"/>
      <c r="AB13" s="72" t="str">
        <f>IF(ISTEXT(W13),IF(LEN(T13)=4,IF(LEN(X13)=LENB(X13),IF(OR(S13={"002","003","005","006","008","010","011","044","046","053","062"}),IF(LEN(AA13)=7,"◯","×"),IF(OR(S13={"071","072","073","074","084","088","094","093","202"}),IF(LEN(AA13)=5,"◯","×"),"×")),"×"),"×"),"")</f>
        <v/>
      </c>
    </row>
    <row r="14" spans="1:29" ht="19.5" customHeight="1">
      <c r="A14" s="34">
        <f t="shared" si="1"/>
        <v>0</v>
      </c>
      <c r="B14" s="35"/>
      <c r="C14" s="5" t="e">
        <f>VLOOKUP(B14,コード表!$A$50:$B$69,2,0)</f>
        <v>#N/A</v>
      </c>
      <c r="D14" s="36"/>
      <c r="E14" s="36"/>
      <c r="F14" s="5" t="e">
        <f>VLOOKUP(E14,コード表!$A$1:$B$47,2,0)</f>
        <v>#N/A</v>
      </c>
      <c r="G14" s="37"/>
      <c r="H14" s="38"/>
      <c r="I14" s="11"/>
      <c r="J14" s="116" t="str">
        <f t="shared" si="2"/>
        <v/>
      </c>
      <c r="K14" s="117"/>
      <c r="L14" s="39" t="str">
        <f t="shared" si="0"/>
        <v xml:space="preserve"> </v>
      </c>
      <c r="M14" s="103"/>
      <c r="N14" s="104"/>
      <c r="O14" s="72" t="str">
        <f>IF(ISTEXT(G14),IF(LEN(D14)=4,IF(LEN(H14)=LENB(H14),IF(OR(C14={"002","003","005","006","008","010","011","012","037","053","062"}),IF(LEN(M14)=7,"◯","×"),IF(OR(C14={"071","072","073","074","081","086","089","092","201"}),IF(LEN(M14)=5,"◯","×"),"×")),"×"),"×"),"")</f>
        <v/>
      </c>
      <c r="P14" s="18">
        <f t="shared" si="3"/>
        <v>0</v>
      </c>
      <c r="Q14" s="105"/>
      <c r="R14" s="106"/>
      <c r="S14" s="39" t="e">
        <f>VLOOKUP(Q14,コード表!$C$50:$D$69,2,0)</f>
        <v>#N/A</v>
      </c>
      <c r="T14" s="40"/>
      <c r="U14" s="40"/>
      <c r="V14" s="39" t="e">
        <f>VLOOKUP(U14,コード表!$A$1:$B$47,2,0)</f>
        <v>#N/A</v>
      </c>
      <c r="W14" s="41"/>
      <c r="X14" s="58"/>
      <c r="Y14" s="42"/>
      <c r="Z14" s="39" t="str">
        <f t="shared" si="4"/>
        <v xml:space="preserve"> </v>
      </c>
      <c r="AA14" s="62"/>
      <c r="AB14" s="72" t="str">
        <f>IF(ISTEXT(W14),IF(LEN(T14)=4,IF(LEN(X14)=LENB(X14),IF(OR(S14={"002","003","005","006","008","010","011","044","046","053","062"}),IF(LEN(AA14)=7,"◯","×"),IF(OR(S14={"071","072","073","074","084","088","094","093","202"}),IF(LEN(AA14)=5,"◯","×"),"×")),"×"),"×"),"")</f>
        <v/>
      </c>
    </row>
    <row r="15" spans="1:29" ht="19.5" customHeight="1">
      <c r="A15" s="34">
        <f t="shared" si="1"/>
        <v>0</v>
      </c>
      <c r="B15" s="35"/>
      <c r="C15" s="5" t="e">
        <f>VLOOKUP(B15,コード表!$A$50:$B$69,2,0)</f>
        <v>#N/A</v>
      </c>
      <c r="D15" s="36"/>
      <c r="E15" s="36"/>
      <c r="F15" s="5" t="e">
        <f>VLOOKUP(E15,コード表!$A$1:$B$47,2,0)</f>
        <v>#N/A</v>
      </c>
      <c r="G15" s="37"/>
      <c r="H15" s="38"/>
      <c r="I15" s="11"/>
      <c r="J15" s="116" t="str">
        <f t="shared" si="2"/>
        <v/>
      </c>
      <c r="K15" s="117"/>
      <c r="L15" s="39" t="str">
        <f t="shared" si="0"/>
        <v xml:space="preserve"> </v>
      </c>
      <c r="M15" s="103"/>
      <c r="N15" s="104"/>
      <c r="O15" s="72" t="str">
        <f>IF(ISTEXT(G15),IF(LEN(D15)=4,IF(LEN(H15)=LENB(H15),IF(OR(C15={"002","003","005","006","008","010","011","012","037","053","062"}),IF(LEN(M15)=7,"◯","×"),IF(OR(C15={"071","072","073","074","081","086","089","092","201"}),IF(LEN(M15)=5,"◯","×"),"×")),"×"),"×"),"")</f>
        <v/>
      </c>
      <c r="P15" s="18">
        <f t="shared" si="3"/>
        <v>0</v>
      </c>
      <c r="Q15" s="105"/>
      <c r="R15" s="106"/>
      <c r="S15" s="39" t="e">
        <f>VLOOKUP(Q15,コード表!$C$50:$D$69,2,0)</f>
        <v>#N/A</v>
      </c>
      <c r="T15" s="40"/>
      <c r="U15" s="40"/>
      <c r="V15" s="39" t="e">
        <f>VLOOKUP(U15,コード表!$A$1:$B$47,2,0)</f>
        <v>#N/A</v>
      </c>
      <c r="W15" s="41"/>
      <c r="X15" s="58"/>
      <c r="Y15" s="42"/>
      <c r="Z15" s="39" t="str">
        <f t="shared" si="4"/>
        <v xml:space="preserve"> </v>
      </c>
      <c r="AA15" s="62"/>
      <c r="AB15" s="72" t="str">
        <f>IF(ISTEXT(W15),IF(LEN(T15)=4,IF(LEN(X15)=LENB(X15),IF(OR(S15={"002","003","005","006","008","010","011","044","046","053","062"}),IF(LEN(AA15)=7,"◯","×"),IF(OR(S15={"071","072","073","074","084","088","094","093","202"}),IF(LEN(AA15)=5,"◯","×"),"×")),"×"),"×"),"")</f>
        <v/>
      </c>
    </row>
    <row r="16" spans="1:29" ht="19.5" customHeight="1">
      <c r="A16" s="34">
        <f t="shared" si="1"/>
        <v>0</v>
      </c>
      <c r="B16" s="35"/>
      <c r="C16" s="5" t="e">
        <f>VLOOKUP(B16,コード表!$A$50:$B$69,2,0)</f>
        <v>#N/A</v>
      </c>
      <c r="D16" s="36"/>
      <c r="E16" s="36"/>
      <c r="F16" s="5" t="e">
        <f>VLOOKUP(E16,コード表!$A$1:$B$47,2,0)</f>
        <v>#N/A</v>
      </c>
      <c r="G16" s="37"/>
      <c r="H16" s="38"/>
      <c r="I16" s="11"/>
      <c r="J16" s="116" t="str">
        <f t="shared" si="2"/>
        <v/>
      </c>
      <c r="K16" s="117"/>
      <c r="L16" s="39" t="str">
        <f t="shared" si="0"/>
        <v xml:space="preserve"> </v>
      </c>
      <c r="M16" s="103"/>
      <c r="N16" s="104"/>
      <c r="O16" s="72" t="str">
        <f>IF(ISTEXT(G16),IF(LEN(D16)=4,IF(LEN(H16)=LENB(H16),IF(OR(C16={"002","003","005","006","008","010","011","012","037","053","062"}),IF(LEN(M16)=7,"◯","×"),IF(OR(C16={"071","072","073","074","081","086","089","092","201"}),IF(LEN(M16)=5,"◯","×"),"×")),"×"),"×"),"")</f>
        <v/>
      </c>
      <c r="P16" s="18">
        <f t="shared" si="3"/>
        <v>0</v>
      </c>
      <c r="Q16" s="105"/>
      <c r="R16" s="106"/>
      <c r="S16" s="39" t="e">
        <f>VLOOKUP(Q16,コード表!$C$50:$D$69,2,0)</f>
        <v>#N/A</v>
      </c>
      <c r="T16" s="40"/>
      <c r="U16" s="40"/>
      <c r="V16" s="39" t="e">
        <f>VLOOKUP(U16,コード表!$A$1:$B$47,2,0)</f>
        <v>#N/A</v>
      </c>
      <c r="W16" s="41"/>
      <c r="X16" s="58"/>
      <c r="Y16" s="42"/>
      <c r="Z16" s="39" t="str">
        <f t="shared" si="4"/>
        <v xml:space="preserve"> </v>
      </c>
      <c r="AA16" s="62"/>
      <c r="AB16" s="72" t="str">
        <f>IF(ISTEXT(W16),IF(LEN(T16)=4,IF(LEN(X16)=LENB(X16),IF(OR(S16={"002","003","005","006","008","010","011","044","046","053","062"}),IF(LEN(AA16)=7,"◯","×"),IF(OR(S16={"071","072","073","074","084","088","094","093","202"}),IF(LEN(AA16)=5,"◯","×"),"×")),"×"),"×"),"")</f>
        <v/>
      </c>
    </row>
    <row r="17" spans="1:28" ht="19.5" customHeight="1">
      <c r="A17" s="34">
        <f t="shared" si="1"/>
        <v>0</v>
      </c>
      <c r="B17" s="35"/>
      <c r="C17" s="5" t="e">
        <f>VLOOKUP(B17,コード表!$A$50:$B$69,2,0)</f>
        <v>#N/A</v>
      </c>
      <c r="D17" s="36"/>
      <c r="E17" s="36"/>
      <c r="F17" s="5" t="e">
        <f>VLOOKUP(E17,コード表!$A$1:$B$47,2,0)</f>
        <v>#N/A</v>
      </c>
      <c r="G17" s="37"/>
      <c r="H17" s="38"/>
      <c r="I17" s="11"/>
      <c r="J17" s="116" t="str">
        <f t="shared" si="2"/>
        <v/>
      </c>
      <c r="K17" s="117"/>
      <c r="L17" s="39" t="str">
        <f t="shared" si="0"/>
        <v xml:space="preserve"> </v>
      </c>
      <c r="M17" s="103"/>
      <c r="N17" s="104"/>
      <c r="O17" s="72" t="str">
        <f>IF(ISTEXT(G17),IF(LEN(D17)=4,IF(LEN(H17)=LENB(H17),IF(OR(C17={"002","003","005","006","008","010","011","012","037","053","062"}),IF(LEN(M17)=7,"◯","×"),IF(OR(C17={"071","072","073","074","081","086","089","092","201"}),IF(LEN(M17)=5,"◯","×"),"×")),"×"),"×"),"")</f>
        <v/>
      </c>
      <c r="P17" s="18">
        <f t="shared" si="3"/>
        <v>0</v>
      </c>
      <c r="Q17" s="105"/>
      <c r="R17" s="106"/>
      <c r="S17" s="39" t="e">
        <f>VLOOKUP(Q17,コード表!$C$50:$D$69,2,0)</f>
        <v>#N/A</v>
      </c>
      <c r="T17" s="40"/>
      <c r="U17" s="40"/>
      <c r="V17" s="39" t="e">
        <f>VLOOKUP(U17,コード表!$A$1:$B$47,2,0)</f>
        <v>#N/A</v>
      </c>
      <c r="W17" s="41"/>
      <c r="X17" s="58"/>
      <c r="Y17" s="42"/>
      <c r="Z17" s="39" t="str">
        <f t="shared" si="4"/>
        <v xml:space="preserve"> </v>
      </c>
      <c r="AA17" s="62"/>
      <c r="AB17" s="72" t="str">
        <f>IF(ISTEXT(W17),IF(LEN(T17)=4,IF(LEN(X17)=LENB(X17),IF(OR(S17={"002","003","005","006","008","010","011","044","046","053","062"}),IF(LEN(AA17)=7,"◯","×"),IF(OR(S17={"071","072","073","074","084","088","094","093","202"}),IF(LEN(AA17)=5,"◯","×"),"×")),"×"),"×"),"")</f>
        <v/>
      </c>
    </row>
    <row r="18" spans="1:28" ht="19.5" customHeight="1">
      <c r="A18" s="34">
        <f t="shared" si="1"/>
        <v>0</v>
      </c>
      <c r="B18" s="35"/>
      <c r="C18" s="5" t="e">
        <f>VLOOKUP(B18,コード表!$A$50:$B$69,2,0)</f>
        <v>#N/A</v>
      </c>
      <c r="D18" s="36"/>
      <c r="E18" s="36"/>
      <c r="F18" s="5" t="e">
        <f>VLOOKUP(E18,コード表!$A$1:$B$47,2,0)</f>
        <v>#N/A</v>
      </c>
      <c r="G18" s="37"/>
      <c r="H18" s="38"/>
      <c r="I18" s="11"/>
      <c r="J18" s="116" t="str">
        <f t="shared" si="2"/>
        <v/>
      </c>
      <c r="K18" s="117"/>
      <c r="L18" s="39" t="str">
        <f t="shared" si="0"/>
        <v xml:space="preserve"> </v>
      </c>
      <c r="M18" s="103"/>
      <c r="N18" s="104"/>
      <c r="O18" s="72" t="str">
        <f>IF(ISTEXT(G18),IF(LEN(D18)=4,IF(LEN(H18)=LENB(H18),IF(OR(C18={"002","003","005","006","008","010","011","012","037","053","062"}),IF(LEN(M18)=7,"◯","×"),IF(OR(C18={"071","072","073","074","081","086","089","092","201"}),IF(LEN(M18)=5,"◯","×"),"×")),"×"),"×"),"")</f>
        <v/>
      </c>
      <c r="P18" s="18">
        <f t="shared" si="3"/>
        <v>0</v>
      </c>
      <c r="Q18" s="105"/>
      <c r="R18" s="106"/>
      <c r="S18" s="39" t="e">
        <f>VLOOKUP(Q18,コード表!$C$50:$D$69,2,0)</f>
        <v>#N/A</v>
      </c>
      <c r="T18" s="40"/>
      <c r="U18" s="40"/>
      <c r="V18" s="39" t="e">
        <f>VLOOKUP(U18,コード表!$A$1:$B$47,2,0)</f>
        <v>#N/A</v>
      </c>
      <c r="W18" s="41"/>
      <c r="X18" s="58"/>
      <c r="Y18" s="42"/>
      <c r="Z18" s="39" t="str">
        <f t="shared" si="4"/>
        <v xml:space="preserve"> </v>
      </c>
      <c r="AA18" s="62"/>
      <c r="AB18" s="72" t="str">
        <f>IF(ISTEXT(W18),IF(LEN(T18)=4,IF(LEN(X18)=LENB(X18),IF(OR(S18={"002","003","005","006","008","010","011","044","046","053","062"}),IF(LEN(AA18)=7,"◯","×"),IF(OR(S18={"071","072","073","074","084","088","094","093","202"}),IF(LEN(AA18)=5,"◯","×"),"×")),"×"),"×"),"")</f>
        <v/>
      </c>
    </row>
    <row r="19" spans="1:28" ht="19.5" customHeight="1">
      <c r="A19" s="34">
        <f t="shared" si="1"/>
        <v>0</v>
      </c>
      <c r="B19" s="35"/>
      <c r="C19" s="5" t="e">
        <f>VLOOKUP(B19,コード表!$A$50:$B$69,2,0)</f>
        <v>#N/A</v>
      </c>
      <c r="D19" s="36"/>
      <c r="E19" s="36"/>
      <c r="F19" s="5" t="e">
        <f>VLOOKUP(E19,コード表!$A$1:$B$47,2,0)</f>
        <v>#N/A</v>
      </c>
      <c r="G19" s="37"/>
      <c r="H19" s="38"/>
      <c r="I19" s="11"/>
      <c r="J19" s="116" t="str">
        <f t="shared" si="2"/>
        <v/>
      </c>
      <c r="K19" s="117"/>
      <c r="L19" s="39" t="str">
        <f t="shared" si="0"/>
        <v xml:space="preserve"> </v>
      </c>
      <c r="M19" s="103"/>
      <c r="N19" s="104"/>
      <c r="O19" s="72" t="str">
        <f>IF(ISTEXT(G19),IF(LEN(D19)=4,IF(LEN(H19)=LENB(H19),IF(OR(C19={"002","003","005","006","008","010","011","012","037","053","062"}),IF(LEN(M19)=7,"◯","×"),IF(OR(C19={"071","072","073","074","081","086","089","092","201"}),IF(LEN(M19)=5,"◯","×"),"×")),"×"),"×"),"")</f>
        <v/>
      </c>
      <c r="P19" s="18">
        <f t="shared" si="3"/>
        <v>0</v>
      </c>
      <c r="Q19" s="105"/>
      <c r="R19" s="106"/>
      <c r="S19" s="39" t="e">
        <f>VLOOKUP(Q19,コード表!$C$50:$D$69,2,0)</f>
        <v>#N/A</v>
      </c>
      <c r="T19" s="40"/>
      <c r="U19" s="40"/>
      <c r="V19" s="39" t="e">
        <f>VLOOKUP(U19,コード表!$A$1:$B$47,2,0)</f>
        <v>#N/A</v>
      </c>
      <c r="W19" s="41"/>
      <c r="X19" s="58"/>
      <c r="Y19" s="42"/>
      <c r="Z19" s="39" t="str">
        <f t="shared" si="4"/>
        <v xml:space="preserve"> </v>
      </c>
      <c r="AA19" s="62"/>
      <c r="AB19" s="72" t="str">
        <f>IF(ISTEXT(W19),IF(LEN(T19)=4,IF(LEN(X19)=LENB(X19),IF(OR(S19={"002","003","005","006","008","010","011","044","046","053","062"}),IF(LEN(AA19)=7,"◯","×"),IF(OR(S19={"071","072","073","074","084","088","094","093","202"}),IF(LEN(AA19)=5,"◯","×"),"×")),"×"),"×"),"")</f>
        <v/>
      </c>
    </row>
    <row r="20" spans="1:28" ht="19.5" customHeight="1">
      <c r="A20" s="34">
        <f t="shared" si="1"/>
        <v>0</v>
      </c>
      <c r="B20" s="35"/>
      <c r="C20" s="5" t="e">
        <f>VLOOKUP(B20,コード表!$A$50:$B$69,2,0)</f>
        <v>#N/A</v>
      </c>
      <c r="D20" s="36"/>
      <c r="E20" s="36"/>
      <c r="F20" s="5" t="e">
        <f>VLOOKUP(E20,コード表!$A$1:$B$47,2,0)</f>
        <v>#N/A</v>
      </c>
      <c r="G20" s="37"/>
      <c r="H20" s="38"/>
      <c r="I20" s="11"/>
      <c r="J20" s="116" t="str">
        <f t="shared" si="2"/>
        <v/>
      </c>
      <c r="K20" s="117"/>
      <c r="L20" s="39" t="str">
        <f t="shared" si="0"/>
        <v xml:space="preserve"> </v>
      </c>
      <c r="M20" s="103"/>
      <c r="N20" s="104"/>
      <c r="O20" s="72" t="str">
        <f>IF(ISTEXT(G20),IF(LEN(D20)=4,IF(LEN(H20)=LENB(H20),IF(OR(C20={"002","003","005","006","008","010","011","012","037","053","062"}),IF(LEN(M20)=7,"◯","×"),IF(OR(C20={"071","072","073","074","081","086","089","092","201"}),IF(LEN(M20)=5,"◯","×"),"×")),"×"),"×"),"")</f>
        <v/>
      </c>
      <c r="P20" s="18">
        <f t="shared" si="3"/>
        <v>0</v>
      </c>
      <c r="Q20" s="105"/>
      <c r="R20" s="106"/>
      <c r="S20" s="39" t="e">
        <f>VLOOKUP(Q20,コード表!$C$50:$D$69,2,0)</f>
        <v>#N/A</v>
      </c>
      <c r="T20" s="40"/>
      <c r="U20" s="40"/>
      <c r="V20" s="39" t="e">
        <f>VLOOKUP(U20,コード表!$A$1:$B$47,2,0)</f>
        <v>#N/A</v>
      </c>
      <c r="W20" s="41"/>
      <c r="X20" s="58"/>
      <c r="Y20" s="42"/>
      <c r="Z20" s="39" t="str">
        <f t="shared" si="4"/>
        <v xml:space="preserve"> </v>
      </c>
      <c r="AA20" s="62"/>
      <c r="AB20" s="72" t="str">
        <f>IF(ISTEXT(W20),IF(LEN(T20)=4,IF(LEN(X20)=LENB(X20),IF(OR(S20={"002","003","005","006","008","010","011","044","046","053","062"}),IF(LEN(AA20)=7,"◯","×"),IF(OR(S20={"071","072","073","074","084","088","094","093","202"}),IF(LEN(AA20)=5,"◯","×"),"×")),"×"),"×"),"")</f>
        <v/>
      </c>
    </row>
    <row r="21" spans="1:28" ht="19.5" customHeight="1">
      <c r="A21" s="34">
        <f t="shared" si="1"/>
        <v>0</v>
      </c>
      <c r="B21" s="35"/>
      <c r="C21" s="5" t="e">
        <f>VLOOKUP(B21,コード表!$A$50:$B$69,2,0)</f>
        <v>#N/A</v>
      </c>
      <c r="D21" s="36"/>
      <c r="E21" s="36"/>
      <c r="F21" s="5" t="e">
        <f>VLOOKUP(E21,コード表!$A$1:$B$47,2,0)</f>
        <v>#N/A</v>
      </c>
      <c r="G21" s="37"/>
      <c r="H21" s="38"/>
      <c r="I21" s="11"/>
      <c r="J21" s="116" t="str">
        <f t="shared" si="2"/>
        <v/>
      </c>
      <c r="K21" s="117"/>
      <c r="L21" s="39" t="str">
        <f t="shared" si="0"/>
        <v xml:space="preserve"> </v>
      </c>
      <c r="M21" s="69"/>
      <c r="N21" s="70"/>
      <c r="O21" s="72" t="str">
        <f>IF(ISTEXT(G21),IF(LEN(D21)=4,IF(LEN(H21)=LENB(H21),IF(OR(C21={"002","003","005","006","008","010","011","012","037","053","062"}),IF(LEN(M21)=7,"◯","×"),IF(OR(C21={"071","072","073","074","081","086","089","092","201"}),IF(LEN(M21)=5,"◯","×"),"×")),"×"),"×"),"")</f>
        <v/>
      </c>
      <c r="P21" s="18">
        <f t="shared" si="3"/>
        <v>0</v>
      </c>
      <c r="Q21" s="105"/>
      <c r="R21" s="106"/>
      <c r="S21" s="39" t="e">
        <f>VLOOKUP(Q21,コード表!$C$50:$D$69,2,0)</f>
        <v>#N/A</v>
      </c>
      <c r="T21" s="40"/>
      <c r="U21" s="40"/>
      <c r="V21" s="39" t="e">
        <f>VLOOKUP(U21,コード表!$A$1:$B$47,2,0)</f>
        <v>#N/A</v>
      </c>
      <c r="W21" s="41"/>
      <c r="X21" s="58"/>
      <c r="Y21" s="42"/>
      <c r="Z21" s="39" t="str">
        <f t="shared" si="4"/>
        <v xml:space="preserve"> </v>
      </c>
      <c r="AA21" s="62"/>
      <c r="AB21" s="72" t="str">
        <f>IF(ISTEXT(W21),IF(LEN(T21)=4,IF(LEN(X21)=LENB(X21),IF(OR(S21={"002","003","005","006","008","010","011","044","046","053","062"}),IF(LEN(AA21)=7,"◯","×"),IF(OR(S21={"071","072","073","074","084","088","094","093","202"}),IF(LEN(AA21)=5,"◯","×"),"×")),"×"),"×"),"")</f>
        <v/>
      </c>
    </row>
    <row r="22" spans="1:28" ht="19.5" customHeight="1">
      <c r="A22" s="34">
        <f t="shared" si="1"/>
        <v>0</v>
      </c>
      <c r="B22" s="35"/>
      <c r="C22" s="5" t="e">
        <f>VLOOKUP(B22,コード表!$A$50:$B$69,2,0)</f>
        <v>#N/A</v>
      </c>
      <c r="D22" s="36"/>
      <c r="E22" s="36"/>
      <c r="F22" s="5" t="e">
        <f>VLOOKUP(E22,コード表!$A$1:$B$47,2,0)</f>
        <v>#N/A</v>
      </c>
      <c r="G22" s="37"/>
      <c r="H22" s="38"/>
      <c r="I22" s="11"/>
      <c r="J22" s="116" t="str">
        <f t="shared" si="2"/>
        <v/>
      </c>
      <c r="K22" s="117"/>
      <c r="L22" s="39" t="str">
        <f t="shared" si="0"/>
        <v xml:space="preserve"> </v>
      </c>
      <c r="M22" s="103"/>
      <c r="N22" s="104"/>
      <c r="O22" s="72" t="str">
        <f>IF(ISTEXT(G22),IF(LEN(D22)=4,IF(LEN(H22)=LENB(H22),IF(OR(C22={"002","003","005","006","008","010","011","012","037","053","062"}),IF(LEN(M22)=7,"◯","×"),IF(OR(C22={"071","072","073","074","081","086","089","092","201"}),IF(LEN(M22)=5,"◯","×"),"×")),"×"),"×"),"")</f>
        <v/>
      </c>
      <c r="P22" s="18">
        <f t="shared" si="3"/>
        <v>0</v>
      </c>
      <c r="Q22" s="105"/>
      <c r="R22" s="106"/>
      <c r="S22" s="39" t="e">
        <f>VLOOKUP(Q22,コード表!$C$50:$D$69,2,0)</f>
        <v>#N/A</v>
      </c>
      <c r="T22" s="40"/>
      <c r="U22" s="40"/>
      <c r="V22" s="39" t="e">
        <f>VLOOKUP(U22,コード表!$A$1:$B$47,2,0)</f>
        <v>#N/A</v>
      </c>
      <c r="W22" s="41"/>
      <c r="X22" s="58"/>
      <c r="Y22" s="42"/>
      <c r="Z22" s="39" t="str">
        <f t="shared" si="4"/>
        <v xml:space="preserve"> </v>
      </c>
      <c r="AA22" s="62"/>
      <c r="AB22" s="72" t="str">
        <f>IF(ISTEXT(W22),IF(LEN(T22)=4,IF(LEN(X22)=LENB(X22),IF(OR(S22={"002","003","005","006","008","010","011","044","046","053","062"}),IF(LEN(AA22)=7,"◯","×"),IF(OR(S22={"071","072","073","074","084","088","094","093","202"}),IF(LEN(AA22)=5,"◯","×"),"×")),"×"),"×"),"")</f>
        <v/>
      </c>
    </row>
    <row r="23" spans="1:28" ht="19.5" customHeight="1">
      <c r="A23" s="34">
        <f t="shared" si="1"/>
        <v>0</v>
      </c>
      <c r="B23" s="35"/>
      <c r="C23" s="5" t="e">
        <f>VLOOKUP(B23,コード表!$A$50:$B$69,2,0)</f>
        <v>#N/A</v>
      </c>
      <c r="D23" s="36"/>
      <c r="E23" s="36"/>
      <c r="F23" s="5" t="e">
        <f>VLOOKUP(E23,コード表!$A$1:$B$47,2,0)</f>
        <v>#N/A</v>
      </c>
      <c r="G23" s="37"/>
      <c r="H23" s="38"/>
      <c r="I23" s="11"/>
      <c r="J23" s="116" t="str">
        <f t="shared" si="2"/>
        <v/>
      </c>
      <c r="K23" s="117"/>
      <c r="L23" s="39" t="str">
        <f t="shared" si="0"/>
        <v xml:space="preserve"> </v>
      </c>
      <c r="M23" s="103"/>
      <c r="N23" s="104"/>
      <c r="O23" s="72" t="str">
        <f>IF(ISTEXT(G23),IF(LEN(D23)=4,IF(LEN(H23)=LENB(H23),IF(OR(C23={"002","003","005","006","008","010","011","012","037","053","062"}),IF(LEN(M23)=7,"◯","×"),IF(OR(C23={"071","072","073","074","081","086","089","092","201"}),IF(LEN(M23)=5,"◯","×"),"×")),"×"),"×"),"")</f>
        <v/>
      </c>
      <c r="P23" s="18">
        <f t="shared" si="3"/>
        <v>0</v>
      </c>
      <c r="Q23" s="105"/>
      <c r="R23" s="106"/>
      <c r="S23" s="39" t="e">
        <f>VLOOKUP(Q23,コード表!$C$50:$D$69,2,0)</f>
        <v>#N/A</v>
      </c>
      <c r="T23" s="40"/>
      <c r="U23" s="40"/>
      <c r="V23" s="39" t="e">
        <f>VLOOKUP(U23,コード表!$A$1:$B$47,2,0)</f>
        <v>#N/A</v>
      </c>
      <c r="W23" s="41"/>
      <c r="X23" s="58"/>
      <c r="Y23" s="42"/>
      <c r="Z23" s="39" t="str">
        <f t="shared" si="4"/>
        <v xml:space="preserve"> </v>
      </c>
      <c r="AA23" s="62"/>
      <c r="AB23" s="72" t="str">
        <f>IF(ISTEXT(W23),IF(LEN(T23)=4,IF(LEN(X23)=LENB(X23),IF(OR(S23={"002","003","005","006","008","010","011","044","046","053","062"}),IF(LEN(AA23)=7,"◯","×"),IF(OR(S23={"071","072","073","074","084","088","094","093","202"}),IF(LEN(AA23)=5,"◯","×"),"×")),"×"),"×"),"")</f>
        <v/>
      </c>
    </row>
    <row r="24" spans="1:28" ht="19.5" customHeight="1">
      <c r="A24" s="34">
        <f t="shared" si="1"/>
        <v>0</v>
      </c>
      <c r="B24" s="35"/>
      <c r="C24" s="5" t="e">
        <f>VLOOKUP(B24,コード表!$A$50:$B$69,2,0)</f>
        <v>#N/A</v>
      </c>
      <c r="D24" s="36"/>
      <c r="E24" s="36"/>
      <c r="F24" s="5" t="e">
        <f>VLOOKUP(E24,コード表!$A$1:$B$47,2,0)</f>
        <v>#N/A</v>
      </c>
      <c r="G24" s="37"/>
      <c r="H24" s="38"/>
      <c r="I24" s="11"/>
      <c r="J24" s="116" t="str">
        <f t="shared" si="2"/>
        <v/>
      </c>
      <c r="K24" s="117"/>
      <c r="L24" s="39" t="str">
        <f t="shared" si="0"/>
        <v xml:space="preserve"> </v>
      </c>
      <c r="M24" s="103"/>
      <c r="N24" s="104"/>
      <c r="O24" s="72" t="str">
        <f>IF(ISTEXT(G24),IF(LEN(D24)=4,IF(LEN(H24)=LENB(H24),IF(OR(C24={"002","003","005","006","008","010","011","012","037","053","062"}),IF(LEN(M24)=7,"◯","×"),IF(OR(C24={"071","072","073","074","081","086","089","092","201"}),IF(LEN(M24)=5,"◯","×"),"×")),"×"),"×"),"")</f>
        <v/>
      </c>
      <c r="P24" s="18">
        <f t="shared" si="3"/>
        <v>0</v>
      </c>
      <c r="Q24" s="105"/>
      <c r="R24" s="106"/>
      <c r="S24" s="39" t="e">
        <f>VLOOKUP(Q24,コード表!$C$50:$D$69,2,0)</f>
        <v>#N/A</v>
      </c>
      <c r="T24" s="40"/>
      <c r="U24" s="40"/>
      <c r="V24" s="39" t="e">
        <f>VLOOKUP(U24,コード表!$A$1:$B$47,2,0)</f>
        <v>#N/A</v>
      </c>
      <c r="W24" s="41"/>
      <c r="X24" s="58"/>
      <c r="Y24" s="42"/>
      <c r="Z24" s="39" t="str">
        <f t="shared" si="4"/>
        <v xml:space="preserve"> </v>
      </c>
      <c r="AA24" s="62"/>
      <c r="AB24" s="72" t="str">
        <f>IF(ISTEXT(W24),IF(LEN(T24)=4,IF(LEN(X24)=LENB(X24),IF(OR(S24={"002","003","005","006","008","010","011","044","046","053","062"}),IF(LEN(AA24)=7,"◯","×"),IF(OR(S24={"071","072","073","074","084","088","094","093","202"}),IF(LEN(AA24)=5,"◯","×"),"×")),"×"),"×"),"")</f>
        <v/>
      </c>
    </row>
    <row r="25" spans="1:28" ht="19.5" customHeight="1">
      <c r="A25" s="34">
        <f t="shared" si="1"/>
        <v>0</v>
      </c>
      <c r="B25" s="35"/>
      <c r="C25" s="5" t="e">
        <f>VLOOKUP(B25,コード表!$A$50:$B$69,2,0)</f>
        <v>#N/A</v>
      </c>
      <c r="D25" s="36"/>
      <c r="E25" s="36"/>
      <c r="F25" s="5" t="e">
        <f>VLOOKUP(E25,コード表!$A$1:$B$47,2,0)</f>
        <v>#N/A</v>
      </c>
      <c r="G25" s="37"/>
      <c r="H25" s="38"/>
      <c r="I25" s="11"/>
      <c r="J25" s="116" t="str">
        <f t="shared" si="2"/>
        <v/>
      </c>
      <c r="K25" s="117"/>
      <c r="L25" s="39" t="str">
        <f t="shared" si="0"/>
        <v xml:space="preserve"> </v>
      </c>
      <c r="M25" s="103"/>
      <c r="N25" s="104"/>
      <c r="O25" s="72" t="str">
        <f>IF(ISTEXT(G25),IF(LEN(D25)=4,IF(LEN(H25)=LENB(H25),IF(OR(C25={"002","003","005","006","008","010","011","012","037","053","062"}),IF(LEN(M25)=7,"◯","×"),IF(OR(C25={"071","072","073","074","081","086","089","092","201"}),IF(LEN(M25)=5,"◯","×"),"×")),"×"),"×"),"")</f>
        <v/>
      </c>
      <c r="P25" s="18">
        <f t="shared" si="3"/>
        <v>0</v>
      </c>
      <c r="Q25" s="105"/>
      <c r="R25" s="106"/>
      <c r="S25" s="39" t="e">
        <f>VLOOKUP(Q25,コード表!$C$50:$D$69,2,0)</f>
        <v>#N/A</v>
      </c>
      <c r="T25" s="40"/>
      <c r="U25" s="40"/>
      <c r="V25" s="39" t="e">
        <f>VLOOKUP(U25,コード表!$A$1:$B$47,2,0)</f>
        <v>#N/A</v>
      </c>
      <c r="W25" s="41"/>
      <c r="X25" s="58"/>
      <c r="Y25" s="42"/>
      <c r="Z25" s="39" t="str">
        <f t="shared" si="4"/>
        <v xml:space="preserve"> </v>
      </c>
      <c r="AA25" s="62"/>
      <c r="AB25" s="72" t="str">
        <f>IF(ISTEXT(W25),IF(LEN(T25)=4,IF(LEN(X25)=LENB(X25),IF(OR(S25={"002","003","005","006","008","010","011","044","046","053","062"}),IF(LEN(AA25)=7,"◯","×"),IF(OR(S25={"071","072","073","074","084","088","094","093","202"}),IF(LEN(AA25)=5,"◯","×"),"×")),"×"),"×"),"")</f>
        <v/>
      </c>
    </row>
    <row r="26" spans="1:28" ht="19.5" customHeight="1">
      <c r="A26" s="34">
        <f t="shared" si="1"/>
        <v>0</v>
      </c>
      <c r="B26" s="35"/>
      <c r="C26" s="5" t="e">
        <f>VLOOKUP(B26,コード表!$A$50:$B$69,2,0)</f>
        <v>#N/A</v>
      </c>
      <c r="D26" s="36"/>
      <c r="E26" s="36"/>
      <c r="F26" s="5" t="e">
        <f>VLOOKUP(E26,コード表!$A$1:$B$47,2,0)</f>
        <v>#N/A</v>
      </c>
      <c r="G26" s="37"/>
      <c r="H26" s="38"/>
      <c r="I26" s="11"/>
      <c r="J26" s="116" t="str">
        <f t="shared" si="2"/>
        <v/>
      </c>
      <c r="K26" s="117"/>
      <c r="L26" s="39" t="str">
        <f t="shared" si="0"/>
        <v xml:space="preserve"> </v>
      </c>
      <c r="M26" s="103"/>
      <c r="N26" s="104"/>
      <c r="O26" s="72" t="str">
        <f>IF(ISTEXT(G26),IF(LEN(D26)=4,IF(LEN(H26)=LENB(H26),IF(OR(C26={"002","003","005","006","008","010","011","012","037","053","062"}),IF(LEN(M26)=7,"◯","×"),IF(OR(C26={"071","072","073","074","081","086","089","092","201"}),IF(LEN(M26)=5,"◯","×"),"×")),"×"),"×"),"")</f>
        <v/>
      </c>
      <c r="P26" s="18">
        <f t="shared" si="3"/>
        <v>0</v>
      </c>
      <c r="Q26" s="105"/>
      <c r="R26" s="106"/>
      <c r="S26" s="39" t="e">
        <f>VLOOKUP(Q26,コード表!$C$50:$D$69,2,0)</f>
        <v>#N/A</v>
      </c>
      <c r="T26" s="40"/>
      <c r="U26" s="40"/>
      <c r="V26" s="39" t="e">
        <f>VLOOKUP(U26,コード表!$A$1:$B$47,2,0)</f>
        <v>#N/A</v>
      </c>
      <c r="W26" s="41"/>
      <c r="X26" s="58"/>
      <c r="Y26" s="42"/>
      <c r="Z26" s="39" t="str">
        <f t="shared" si="4"/>
        <v xml:space="preserve"> </v>
      </c>
      <c r="AA26" s="62"/>
      <c r="AB26" s="72" t="str">
        <f>IF(ISTEXT(W26),IF(LEN(T26)=4,IF(LEN(X26)=LENB(X26),IF(OR(S26={"002","003","005","006","008","010","011","044","046","053","062"}),IF(LEN(AA26)=7,"◯","×"),IF(OR(S26={"071","072","073","074","084","088","094","093","202"}),IF(LEN(AA26)=5,"◯","×"),"×")),"×"),"×"),"")</f>
        <v/>
      </c>
    </row>
    <row r="27" spans="1:28" ht="19.5" customHeight="1">
      <c r="A27" s="34">
        <f t="shared" si="1"/>
        <v>0</v>
      </c>
      <c r="B27" s="35"/>
      <c r="C27" s="5" t="e">
        <f>VLOOKUP(B27,コード表!$A$50:$B$69,2,0)</f>
        <v>#N/A</v>
      </c>
      <c r="D27" s="36"/>
      <c r="E27" s="36"/>
      <c r="F27" s="5" t="e">
        <f>VLOOKUP(E27,コード表!$A$1:$B$47,2,0)</f>
        <v>#N/A</v>
      </c>
      <c r="G27" s="37"/>
      <c r="H27" s="38"/>
      <c r="I27" s="11"/>
      <c r="J27" s="116" t="str">
        <f t="shared" si="2"/>
        <v/>
      </c>
      <c r="K27" s="117"/>
      <c r="L27" s="39" t="str">
        <f t="shared" si="0"/>
        <v xml:space="preserve"> </v>
      </c>
      <c r="M27" s="103"/>
      <c r="N27" s="104"/>
      <c r="O27" s="72" t="str">
        <f>IF(ISTEXT(G27),IF(LEN(D27)=4,IF(LEN(H27)=LENB(H27),IF(OR(C27={"002","003","005","006","008","010","011","012","037","053","062"}),IF(LEN(M27)=7,"◯","×"),IF(OR(C27={"071","072","073","074","081","086","089","092","201"}),IF(LEN(M27)=5,"◯","×"),"×")),"×"),"×"),"")</f>
        <v/>
      </c>
      <c r="P27" s="18">
        <f t="shared" si="3"/>
        <v>0</v>
      </c>
      <c r="Q27" s="105"/>
      <c r="R27" s="106"/>
      <c r="S27" s="39" t="e">
        <f>VLOOKUP(Q27,コード表!$C$50:$D$69,2,0)</f>
        <v>#N/A</v>
      </c>
      <c r="T27" s="40"/>
      <c r="U27" s="40"/>
      <c r="V27" s="39" t="e">
        <f>VLOOKUP(U27,コード表!$A$1:$B$47,2,0)</f>
        <v>#N/A</v>
      </c>
      <c r="W27" s="41"/>
      <c r="X27" s="58"/>
      <c r="Y27" s="42"/>
      <c r="Z27" s="39" t="str">
        <f t="shared" si="4"/>
        <v xml:space="preserve"> </v>
      </c>
      <c r="AA27" s="62"/>
      <c r="AB27" s="72" t="str">
        <f>IF(ISTEXT(W27),IF(LEN(T27)=4,IF(LEN(X27)=LENB(X27),IF(OR(S27={"002","003","005","006","008","010","011","044","046","053","062"}),IF(LEN(AA27)=7,"◯","×"),IF(OR(S27={"071","072","073","074","084","088","094","093","202"}),IF(LEN(AA27)=5,"◯","×"),"×")),"×"),"×"),"")</f>
        <v/>
      </c>
    </row>
    <row r="28" spans="1:28" ht="19.5" customHeight="1">
      <c r="A28" s="34">
        <f t="shared" si="1"/>
        <v>0</v>
      </c>
      <c r="B28" s="35"/>
      <c r="C28" s="5" t="e">
        <f>VLOOKUP(B28,コード表!$A$50:$B$69,2,0)</f>
        <v>#N/A</v>
      </c>
      <c r="D28" s="36"/>
      <c r="E28" s="36"/>
      <c r="F28" s="5" t="e">
        <f>VLOOKUP(E28,コード表!$A$1:$B$47,2,0)</f>
        <v>#N/A</v>
      </c>
      <c r="G28" s="37"/>
      <c r="H28" s="38"/>
      <c r="I28" s="11"/>
      <c r="J28" s="116" t="str">
        <f t="shared" si="2"/>
        <v/>
      </c>
      <c r="K28" s="117"/>
      <c r="L28" s="39" t="str">
        <f t="shared" si="0"/>
        <v xml:space="preserve"> </v>
      </c>
      <c r="M28" s="103"/>
      <c r="N28" s="104"/>
      <c r="O28" s="72" t="str">
        <f>IF(ISTEXT(G28),IF(LEN(D28)=4,IF(LEN(H28)=LENB(H28),IF(OR(C28={"002","003","005","006","008","010","011","012","037","053","062"}),IF(LEN(M28)=7,"◯","×"),IF(OR(C28={"071","072","073","074","081","086","089","092","201"}),IF(LEN(M28)=5,"◯","×"),"×")),"×"),"×"),"")</f>
        <v/>
      </c>
      <c r="P28" s="18">
        <f t="shared" si="3"/>
        <v>0</v>
      </c>
      <c r="Q28" s="105"/>
      <c r="R28" s="106"/>
      <c r="S28" s="39" t="e">
        <f>VLOOKUP(Q28,コード表!$C$50:$D$69,2,0)</f>
        <v>#N/A</v>
      </c>
      <c r="T28" s="40"/>
      <c r="U28" s="40"/>
      <c r="V28" s="39" t="e">
        <f>VLOOKUP(U28,コード表!$A$1:$B$47,2,0)</f>
        <v>#N/A</v>
      </c>
      <c r="W28" s="41"/>
      <c r="X28" s="58"/>
      <c r="Y28" s="42"/>
      <c r="Z28" s="39" t="str">
        <f t="shared" si="4"/>
        <v xml:space="preserve"> </v>
      </c>
      <c r="AA28" s="62"/>
      <c r="AB28" s="72" t="str">
        <f>IF(ISTEXT(W28),IF(LEN(T28)=4,IF(LEN(X28)=LENB(X28),IF(OR(S28={"002","003","005","006","008","010","011","044","046","053","062"}),IF(LEN(AA28)=7,"◯","×"),IF(OR(S28={"071","072","073","074","084","088","094","093","202"}),IF(LEN(AA28)=5,"◯","×"),"×")),"×"),"×"),"")</f>
        <v/>
      </c>
    </row>
    <row r="29" spans="1:28" ht="19.5" customHeight="1">
      <c r="A29" s="34">
        <f t="shared" si="1"/>
        <v>0</v>
      </c>
      <c r="B29" s="35"/>
      <c r="C29" s="5" t="e">
        <f>VLOOKUP(B29,コード表!$A$50:$B$69,2,0)</f>
        <v>#N/A</v>
      </c>
      <c r="D29" s="36"/>
      <c r="E29" s="36"/>
      <c r="F29" s="5" t="e">
        <f>VLOOKUP(E29,コード表!$A$1:$B$47,2,0)</f>
        <v>#N/A</v>
      </c>
      <c r="G29" s="37"/>
      <c r="H29" s="38"/>
      <c r="I29" s="11"/>
      <c r="J29" s="116" t="str">
        <f t="shared" si="2"/>
        <v/>
      </c>
      <c r="K29" s="117"/>
      <c r="L29" s="39" t="str">
        <f t="shared" si="0"/>
        <v xml:space="preserve"> </v>
      </c>
      <c r="M29" s="103"/>
      <c r="N29" s="104"/>
      <c r="O29" s="72" t="str">
        <f>IF(ISTEXT(G29),IF(LEN(D29)=4,IF(LEN(H29)=LENB(H29),IF(OR(C29={"002","003","005","006","008","010","011","012","037","053","062"}),IF(LEN(M29)=7,"◯","×"),IF(OR(C29={"071","072","073","074","081","086","089","092","201"}),IF(LEN(M29)=5,"◯","×"),"×")),"×"),"×"),"")</f>
        <v/>
      </c>
      <c r="P29" s="18">
        <f t="shared" si="3"/>
        <v>0</v>
      </c>
      <c r="Q29" s="105"/>
      <c r="R29" s="106"/>
      <c r="S29" s="39" t="e">
        <f>VLOOKUP(Q29,コード表!$C$50:$D$69,2,0)</f>
        <v>#N/A</v>
      </c>
      <c r="T29" s="40"/>
      <c r="U29" s="40"/>
      <c r="V29" s="39" t="e">
        <f>VLOOKUP(U29,コード表!$A$1:$B$47,2,0)</f>
        <v>#N/A</v>
      </c>
      <c r="W29" s="41"/>
      <c r="X29" s="58"/>
      <c r="Y29" s="42"/>
      <c r="Z29" s="39" t="str">
        <f t="shared" si="4"/>
        <v xml:space="preserve"> </v>
      </c>
      <c r="AA29" s="62"/>
      <c r="AB29" s="72" t="str">
        <f>IF(ISTEXT(W29),IF(LEN(T29)=4,IF(LEN(X29)=LENB(X29),IF(OR(S29={"002","003","005","006","008","010","011","044","046","053","062"}),IF(LEN(AA29)=7,"◯","×"),IF(OR(S29={"071","072","073","074","084","088","094","093","202"}),IF(LEN(AA29)=5,"◯","×"),"×")),"×"),"×"),"")</f>
        <v/>
      </c>
    </row>
    <row r="30" spans="1:28" ht="19.5" customHeight="1">
      <c r="A30" s="34">
        <f t="shared" si="1"/>
        <v>0</v>
      </c>
      <c r="B30" s="35"/>
      <c r="C30" s="5" t="e">
        <f>VLOOKUP(B30,コード表!$A$50:$B$69,2,0)</f>
        <v>#N/A</v>
      </c>
      <c r="D30" s="36"/>
      <c r="E30" s="36"/>
      <c r="F30" s="5" t="e">
        <f>VLOOKUP(E30,コード表!$A$1:$B$47,2,0)</f>
        <v>#N/A</v>
      </c>
      <c r="G30" s="37"/>
      <c r="H30" s="38"/>
      <c r="I30" s="11"/>
      <c r="J30" s="116" t="str">
        <f t="shared" si="2"/>
        <v/>
      </c>
      <c r="K30" s="117"/>
      <c r="L30" s="39" t="str">
        <f t="shared" si="0"/>
        <v xml:space="preserve"> </v>
      </c>
      <c r="M30" s="103"/>
      <c r="N30" s="104"/>
      <c r="O30" s="72" t="str">
        <f>IF(ISTEXT(G30),IF(LEN(D30)=4,IF(LEN(H30)=LENB(H30),IF(OR(C30={"002","003","005","006","008","010","011","012","037","053","062"}),IF(LEN(M30)=7,"◯","×"),IF(OR(C30={"071","072","073","074","081","086","089","092","201"}),IF(LEN(M30)=5,"◯","×"),"×")),"×"),"×"),"")</f>
        <v/>
      </c>
      <c r="P30" s="18">
        <f t="shared" si="3"/>
        <v>0</v>
      </c>
      <c r="Q30" s="105"/>
      <c r="R30" s="106"/>
      <c r="S30" s="39" t="e">
        <f>VLOOKUP(Q30,コード表!$C$50:$D$69,2,0)</f>
        <v>#N/A</v>
      </c>
      <c r="T30" s="40"/>
      <c r="U30" s="40"/>
      <c r="V30" s="39" t="e">
        <f>VLOOKUP(U30,コード表!$A$1:$B$47,2,0)</f>
        <v>#N/A</v>
      </c>
      <c r="W30" s="41"/>
      <c r="X30" s="58"/>
      <c r="Y30" s="42"/>
      <c r="Z30" s="39" t="str">
        <f t="shared" si="4"/>
        <v xml:space="preserve"> </v>
      </c>
      <c r="AA30" s="62"/>
      <c r="AB30" s="72" t="str">
        <f>IF(ISTEXT(W30),IF(LEN(T30)=4,IF(LEN(X30)=LENB(X30),IF(OR(S30={"002","003","005","006","008","010","011","044","046","053","062"}),IF(LEN(AA30)=7,"◯","×"),IF(OR(S30={"071","072","073","074","084","088","094","093","202"}),IF(LEN(AA30)=5,"◯","×"),"×")),"×"),"×"),"")</f>
        <v/>
      </c>
    </row>
    <row r="31" spans="1:28" ht="19.5" customHeight="1">
      <c r="A31" s="34">
        <f t="shared" si="1"/>
        <v>0</v>
      </c>
      <c r="B31" s="35"/>
      <c r="C31" s="5" t="e">
        <f>VLOOKUP(B31,コード表!$A$50:$B$69,2,0)</f>
        <v>#N/A</v>
      </c>
      <c r="D31" s="36"/>
      <c r="E31" s="36"/>
      <c r="F31" s="5" t="e">
        <f>VLOOKUP(E31,コード表!$A$1:$B$47,2,0)</f>
        <v>#N/A</v>
      </c>
      <c r="G31" s="37"/>
      <c r="H31" s="38"/>
      <c r="I31" s="11"/>
      <c r="J31" s="116" t="str">
        <f t="shared" si="2"/>
        <v/>
      </c>
      <c r="K31" s="117"/>
      <c r="L31" s="39" t="str">
        <f t="shared" si="0"/>
        <v xml:space="preserve"> </v>
      </c>
      <c r="M31" s="103"/>
      <c r="N31" s="104"/>
      <c r="O31" s="72" t="str">
        <f>IF(ISTEXT(G31),IF(LEN(D31)=4,IF(LEN(H31)=LENB(H31),IF(OR(C31={"002","003","005","006","008","010","011","012","037","053","062"}),IF(LEN(M31)=7,"◯","×"),IF(OR(C31={"071","072","073","074","081","086","089","092","201"}),IF(LEN(M31)=5,"◯","×"),"×")),"×"),"×"),"")</f>
        <v/>
      </c>
      <c r="P31" s="18">
        <f t="shared" si="3"/>
        <v>0</v>
      </c>
      <c r="Q31" s="105"/>
      <c r="R31" s="106"/>
      <c r="S31" s="39" t="e">
        <f>VLOOKUP(Q31,コード表!$C$50:$D$69,2,0)</f>
        <v>#N/A</v>
      </c>
      <c r="T31" s="40"/>
      <c r="U31" s="40"/>
      <c r="V31" s="39" t="e">
        <f>VLOOKUP(U31,コード表!$A$1:$B$47,2,0)</f>
        <v>#N/A</v>
      </c>
      <c r="W31" s="41"/>
      <c r="X31" s="58"/>
      <c r="Y31" s="42"/>
      <c r="Z31" s="39" t="str">
        <f t="shared" si="4"/>
        <v xml:space="preserve"> </v>
      </c>
      <c r="AA31" s="62"/>
      <c r="AB31" s="72" t="str">
        <f>IF(ISTEXT(W31),IF(LEN(T31)=4,IF(LEN(X31)=LENB(X31),IF(OR(S31={"002","003","005","006","008","010","011","044","046","053","062"}),IF(LEN(AA31)=7,"◯","×"),IF(OR(S31={"071","072","073","074","084","088","094","093","202"}),IF(LEN(AA31)=5,"◯","×"),"×")),"×"),"×"),"")</f>
        <v/>
      </c>
    </row>
    <row r="32" spans="1:28" ht="19.5" customHeight="1">
      <c r="A32" s="34">
        <f t="shared" si="1"/>
        <v>0</v>
      </c>
      <c r="B32" s="35"/>
      <c r="C32" s="5" t="e">
        <f>VLOOKUP(B32,コード表!$A$50:$B$69,2,0)</f>
        <v>#N/A</v>
      </c>
      <c r="D32" s="36"/>
      <c r="E32" s="36"/>
      <c r="F32" s="5" t="e">
        <f>VLOOKUP(E32,コード表!$A$1:$B$47,2,0)</f>
        <v>#N/A</v>
      </c>
      <c r="G32" s="37"/>
      <c r="H32" s="38"/>
      <c r="I32" s="11"/>
      <c r="J32" s="116" t="str">
        <f t="shared" si="2"/>
        <v/>
      </c>
      <c r="K32" s="117"/>
      <c r="L32" s="39" t="str">
        <f t="shared" si="0"/>
        <v xml:space="preserve"> </v>
      </c>
      <c r="M32" s="103"/>
      <c r="N32" s="104"/>
      <c r="O32" s="72" t="str">
        <f>IF(ISTEXT(G32),IF(LEN(D32)=4,IF(LEN(H32)=LENB(H32),IF(OR(C32={"002","003","005","006","008","010","011","012","037","053","062"}),IF(LEN(M32)=7,"◯","×"),IF(OR(C32={"071","072","073","074","081","086","089","092","201"}),IF(LEN(M32)=5,"◯","×"),"×")),"×"),"×"),"")</f>
        <v/>
      </c>
      <c r="P32" s="18">
        <f t="shared" si="3"/>
        <v>0</v>
      </c>
      <c r="Q32" s="105"/>
      <c r="R32" s="106"/>
      <c r="S32" s="39" t="e">
        <f>VLOOKUP(Q32,コード表!$C$50:$D$69,2,0)</f>
        <v>#N/A</v>
      </c>
      <c r="T32" s="40"/>
      <c r="U32" s="40"/>
      <c r="V32" s="39" t="e">
        <f>VLOOKUP(U32,コード表!$A$1:$B$47,2,0)</f>
        <v>#N/A</v>
      </c>
      <c r="W32" s="41"/>
      <c r="X32" s="58"/>
      <c r="Y32" s="42"/>
      <c r="Z32" s="39" t="str">
        <f t="shared" si="4"/>
        <v xml:space="preserve"> </v>
      </c>
      <c r="AA32" s="62"/>
      <c r="AB32" s="72" t="str">
        <f>IF(ISTEXT(W32),IF(LEN(T32)=4,IF(LEN(X32)=LENB(X32),IF(OR(S32={"002","003","005","006","008","010","011","044","046","053","062"}),IF(LEN(AA32)=7,"◯","×"),IF(OR(S32={"071","072","073","074","084","088","094","093","202"}),IF(LEN(AA32)=5,"◯","×"),"×")),"×"),"×"),"")</f>
        <v/>
      </c>
    </row>
    <row r="33" spans="1:32" ht="19.5" customHeight="1">
      <c r="A33" s="34">
        <f t="shared" si="1"/>
        <v>0</v>
      </c>
      <c r="B33" s="35"/>
      <c r="C33" s="5" t="e">
        <f>VLOOKUP(B33,コード表!$A$50:$B$69,2,0)</f>
        <v>#N/A</v>
      </c>
      <c r="D33" s="36"/>
      <c r="E33" s="36"/>
      <c r="F33" s="5" t="e">
        <f>VLOOKUP(E33,コード表!$A$1:$B$47,2,0)</f>
        <v>#N/A</v>
      </c>
      <c r="G33" s="37"/>
      <c r="H33" s="38"/>
      <c r="I33" s="11"/>
      <c r="J33" s="116" t="str">
        <f t="shared" si="2"/>
        <v/>
      </c>
      <c r="K33" s="117"/>
      <c r="L33" s="39" t="str">
        <f t="shared" si="0"/>
        <v xml:space="preserve"> </v>
      </c>
      <c r="M33" s="103"/>
      <c r="N33" s="104"/>
      <c r="O33" s="72" t="str">
        <f>IF(ISTEXT(G33),IF(LEN(D33)=4,IF(LEN(H33)=LENB(H33),IF(OR(C33={"002","003","005","006","008","010","011","012","037","053","062"}),IF(LEN(M33)=7,"◯","×"),IF(OR(C33={"071","072","073","074","081","086","089","092","201"}),IF(LEN(M33)=5,"◯","×"),"×")),"×"),"×"),"")</f>
        <v/>
      </c>
      <c r="P33" s="18">
        <f t="shared" si="3"/>
        <v>0</v>
      </c>
      <c r="Q33" s="105"/>
      <c r="R33" s="106"/>
      <c r="S33" s="39" t="e">
        <f>VLOOKUP(Q33,コード表!$C$50:$D$69,2,0)</f>
        <v>#N/A</v>
      </c>
      <c r="T33" s="40"/>
      <c r="U33" s="40"/>
      <c r="V33" s="39" t="e">
        <f>VLOOKUP(U33,コード表!$A$1:$B$47,2,0)</f>
        <v>#N/A</v>
      </c>
      <c r="W33" s="41"/>
      <c r="X33" s="58"/>
      <c r="Y33" s="42"/>
      <c r="Z33" s="39" t="str">
        <f t="shared" si="4"/>
        <v xml:space="preserve"> </v>
      </c>
      <c r="AA33" s="62"/>
      <c r="AB33" s="72" t="str">
        <f>IF(ISTEXT(W33),IF(LEN(T33)=4,IF(LEN(X33)=LENB(X33),IF(OR(S33={"002","003","005","006","008","010","011","044","046","053","062"}),IF(LEN(AA33)=7,"◯","×"),IF(OR(S33={"071","072","073","074","084","088","094","093","202"}),IF(LEN(AA33)=5,"◯","×"),"×")),"×"),"×"),"")</f>
        <v/>
      </c>
    </row>
    <row r="34" spans="1:32" ht="19.5" customHeight="1">
      <c r="A34" s="34">
        <f t="shared" si="1"/>
        <v>0</v>
      </c>
      <c r="B34" s="35"/>
      <c r="C34" s="5" t="e">
        <f>VLOOKUP(B34,コード表!$A$50:$B$69,2,0)</f>
        <v>#N/A</v>
      </c>
      <c r="D34" s="36"/>
      <c r="E34" s="36"/>
      <c r="F34" s="5" t="e">
        <f>VLOOKUP(E34,コード表!$A$1:$B$47,2,0)</f>
        <v>#N/A</v>
      </c>
      <c r="G34" s="37"/>
      <c r="H34" s="38"/>
      <c r="I34" s="11"/>
      <c r="J34" s="116" t="str">
        <f t="shared" si="2"/>
        <v/>
      </c>
      <c r="K34" s="117"/>
      <c r="L34" s="39" t="str">
        <f t="shared" si="0"/>
        <v xml:space="preserve"> </v>
      </c>
      <c r="M34" s="103"/>
      <c r="N34" s="104"/>
      <c r="O34" s="72" t="str">
        <f>IF(ISTEXT(G34),IF(LEN(D34)=4,IF(LEN(H34)=LENB(H34),IF(OR(C34={"002","003","005","006","008","010","011","012","037","053","062"}),IF(LEN(M34)=7,"◯","×"),IF(OR(C34={"071","072","073","074","081","086","089","092","201"}),IF(LEN(M34)=5,"◯","×"),"×")),"×"),"×"),"")</f>
        <v/>
      </c>
      <c r="P34" s="18">
        <f t="shared" si="3"/>
        <v>0</v>
      </c>
      <c r="Q34" s="105"/>
      <c r="R34" s="106"/>
      <c r="S34" s="39" t="e">
        <f>VLOOKUP(Q34,コード表!$C$50:$D$69,2,0)</f>
        <v>#N/A</v>
      </c>
      <c r="T34" s="40"/>
      <c r="U34" s="40"/>
      <c r="V34" s="39" t="e">
        <f>VLOOKUP(U34,コード表!$A$1:$B$47,2,0)</f>
        <v>#N/A</v>
      </c>
      <c r="W34" s="41"/>
      <c r="X34" s="58"/>
      <c r="Y34" s="42"/>
      <c r="Z34" s="39" t="str">
        <f t="shared" si="4"/>
        <v xml:space="preserve"> </v>
      </c>
      <c r="AA34" s="62"/>
      <c r="AB34" s="72" t="str">
        <f>IF(ISTEXT(W34),IF(LEN(T34)=4,IF(LEN(X34)=LENB(X34),IF(OR(S34={"002","003","005","006","008","010","011","044","046","053","062"}),IF(LEN(AA34)=7,"◯","×"),IF(OR(S34={"071","072","073","074","084","088","094","093","202"}),IF(LEN(AA34)=5,"◯","×"),"×")),"×"),"×"),"")</f>
        <v/>
      </c>
    </row>
    <row r="35" spans="1:32" ht="19.5" customHeight="1">
      <c r="A35" s="34">
        <f t="shared" si="1"/>
        <v>0</v>
      </c>
      <c r="B35" s="35"/>
      <c r="C35" s="5" t="e">
        <f>VLOOKUP(B35,コード表!$A$50:$B$69,2,0)</f>
        <v>#N/A</v>
      </c>
      <c r="D35" s="36"/>
      <c r="E35" s="36"/>
      <c r="F35" s="5" t="e">
        <f>VLOOKUP(E35,コード表!$A$1:$B$47,2,0)</f>
        <v>#N/A</v>
      </c>
      <c r="G35" s="37"/>
      <c r="H35" s="38"/>
      <c r="I35" s="11"/>
      <c r="J35" s="116" t="str">
        <f t="shared" si="2"/>
        <v/>
      </c>
      <c r="K35" s="117"/>
      <c r="L35" s="39" t="str">
        <f t="shared" si="0"/>
        <v xml:space="preserve"> </v>
      </c>
      <c r="M35" s="103"/>
      <c r="N35" s="104"/>
      <c r="O35" s="72" t="str">
        <f>IF(ISTEXT(G35),IF(LEN(D35)=4,IF(LEN(H35)=LENB(H35),IF(OR(C35={"002","003","005","006","008","010","011","012","037","053","062"}),IF(LEN(M35)=7,"◯","×"),IF(OR(C35={"071","072","073","074","081","086","089","092","201"}),IF(LEN(M35)=5,"◯","×"),"×")),"×"),"×"),"")</f>
        <v/>
      </c>
      <c r="P35" s="18">
        <f t="shared" si="3"/>
        <v>0</v>
      </c>
      <c r="Q35" s="105"/>
      <c r="R35" s="106"/>
      <c r="S35" s="39" t="e">
        <f>VLOOKUP(Q35,コード表!$C$50:$D$69,2,0)</f>
        <v>#N/A</v>
      </c>
      <c r="T35" s="40"/>
      <c r="U35" s="40"/>
      <c r="V35" s="39" t="e">
        <f>VLOOKUP(U35,コード表!$A$1:$B$47,2,0)</f>
        <v>#N/A</v>
      </c>
      <c r="W35" s="41"/>
      <c r="X35" s="58"/>
      <c r="Y35" s="42"/>
      <c r="Z35" s="39" t="str">
        <f t="shared" si="4"/>
        <v xml:space="preserve"> </v>
      </c>
      <c r="AA35" s="62"/>
      <c r="AB35" s="72" t="str">
        <f>IF(ISTEXT(W35),IF(LEN(T35)=4,IF(LEN(X35)=LENB(X35),IF(OR(S35={"002","003","005","006","008","010","011","044","046","053","062"}),IF(LEN(AA35)=7,"◯","×"),IF(OR(S35={"071","072","073","074","084","088","094","093","202"}),IF(LEN(AA35)=5,"◯","×"),"×")),"×"),"×"),"")</f>
        <v/>
      </c>
    </row>
    <row r="36" spans="1:32" ht="19.5" customHeight="1">
      <c r="A36" s="34">
        <f t="shared" si="1"/>
        <v>0</v>
      </c>
      <c r="B36" s="35"/>
      <c r="C36" s="5" t="e">
        <f>VLOOKUP(B36,コード表!$A$50:$B$69,2,0)</f>
        <v>#N/A</v>
      </c>
      <c r="D36" s="36"/>
      <c r="E36" s="36"/>
      <c r="F36" s="5" t="e">
        <f>VLOOKUP(E36,コード表!$A$1:$B$47,2,0)</f>
        <v>#N/A</v>
      </c>
      <c r="G36" s="37"/>
      <c r="H36" s="38"/>
      <c r="I36" s="11"/>
      <c r="J36" s="116" t="str">
        <f t="shared" si="2"/>
        <v/>
      </c>
      <c r="K36" s="117"/>
      <c r="L36" s="39" t="str">
        <f t="shared" si="0"/>
        <v xml:space="preserve"> </v>
      </c>
      <c r="M36" s="103"/>
      <c r="N36" s="104"/>
      <c r="O36" s="72" t="str">
        <f>IF(ISTEXT(G36),IF(LEN(D36)=4,IF(LEN(H36)=LENB(H36),IF(OR(C36={"002","003","005","006","008","010","011","012","037","053","062"}),IF(LEN(M36)=7,"◯","×"),IF(OR(C36={"071","072","073","074","081","086","089","092","201"}),IF(LEN(M36)=5,"◯","×"),"×")),"×"),"×"),"")</f>
        <v/>
      </c>
      <c r="P36" s="18">
        <f t="shared" si="3"/>
        <v>0</v>
      </c>
      <c r="Q36" s="105"/>
      <c r="R36" s="106"/>
      <c r="S36" s="39" t="e">
        <f>VLOOKUP(Q36,コード表!$C$50:$D$69,2,0)</f>
        <v>#N/A</v>
      </c>
      <c r="T36" s="40"/>
      <c r="U36" s="40"/>
      <c r="V36" s="39" t="e">
        <f>VLOOKUP(U36,コード表!$A$1:$B$47,2,0)</f>
        <v>#N/A</v>
      </c>
      <c r="W36" s="41"/>
      <c r="X36" s="58"/>
      <c r="Y36" s="42"/>
      <c r="Z36" s="39" t="str">
        <f t="shared" si="4"/>
        <v xml:space="preserve"> </v>
      </c>
      <c r="AA36" s="62"/>
      <c r="AB36" s="72" t="str">
        <f>IF(ISTEXT(W36),IF(LEN(T36)=4,IF(LEN(X36)=LENB(X36),IF(OR(S36={"002","003","005","006","008","010","011","044","046","053","062"}),IF(LEN(AA36)=7,"◯","×"),IF(OR(S36={"071","072","073","074","084","088","094","093","202"}),IF(LEN(AA36)=5,"◯","×"),"×")),"×"),"×"),"")</f>
        <v/>
      </c>
    </row>
    <row r="37" spans="1:32" ht="19.5" customHeight="1">
      <c r="A37" s="34">
        <f t="shared" si="1"/>
        <v>0</v>
      </c>
      <c r="B37" s="35"/>
      <c r="C37" s="5" t="e">
        <f>VLOOKUP(B37,コード表!$A$50:$B$69,2,0)</f>
        <v>#N/A</v>
      </c>
      <c r="D37" s="36"/>
      <c r="E37" s="36"/>
      <c r="F37" s="5" t="e">
        <f>VLOOKUP(E37,コード表!$A$1:$B$47,2,0)</f>
        <v>#N/A</v>
      </c>
      <c r="G37" s="37"/>
      <c r="H37" s="38"/>
      <c r="I37" s="11"/>
      <c r="J37" s="116" t="str">
        <f t="shared" si="2"/>
        <v/>
      </c>
      <c r="K37" s="117"/>
      <c r="L37" s="39" t="str">
        <f t="shared" si="0"/>
        <v xml:space="preserve"> </v>
      </c>
      <c r="M37" s="103"/>
      <c r="N37" s="104"/>
      <c r="O37" s="72" t="str">
        <f>IF(ISTEXT(G37),IF(LEN(D37)=4,IF(LEN(H37)=LENB(H37),IF(OR(C37={"002","003","005","006","008","010","011","012","037","053","062"}),IF(LEN(M37)=7,"◯","×"),IF(OR(C37={"071","072","073","074","081","086","089","092","201"}),IF(LEN(M37)=5,"◯","×"),"×")),"×"),"×"),"")</f>
        <v/>
      </c>
      <c r="P37" s="18">
        <f t="shared" si="3"/>
        <v>0</v>
      </c>
      <c r="Q37" s="105"/>
      <c r="R37" s="106"/>
      <c r="S37" s="39" t="e">
        <f>VLOOKUP(Q37,コード表!$C$50:$D$69,2,0)</f>
        <v>#N/A</v>
      </c>
      <c r="T37" s="40"/>
      <c r="U37" s="40"/>
      <c r="V37" s="39" t="e">
        <f>VLOOKUP(U37,コード表!$A$1:$B$47,2,0)</f>
        <v>#N/A</v>
      </c>
      <c r="W37" s="41"/>
      <c r="X37" s="58"/>
      <c r="Y37" s="42"/>
      <c r="Z37" s="39" t="str">
        <f t="shared" si="4"/>
        <v xml:space="preserve"> </v>
      </c>
      <c r="AA37" s="62"/>
      <c r="AB37" s="72" t="str">
        <f>IF(ISTEXT(W37),IF(LEN(T37)=4,IF(LEN(X37)=LENB(X37),IF(OR(S37={"002","003","005","006","008","010","011","044","046","053","062"}),IF(LEN(AA37)=7,"◯","×"),IF(OR(S37={"071","072","073","074","084","088","094","093","202"}),IF(LEN(AA37)=5,"◯","×"),"×")),"×"),"×"),"")</f>
        <v/>
      </c>
    </row>
    <row r="38" spans="1:32" ht="19.5" customHeight="1">
      <c r="A38" s="34">
        <f t="shared" si="1"/>
        <v>0</v>
      </c>
      <c r="B38" s="35"/>
      <c r="C38" s="5" t="e">
        <f>VLOOKUP(B38,コード表!$A$50:$B$69,2,0)</f>
        <v>#N/A</v>
      </c>
      <c r="D38" s="36"/>
      <c r="E38" s="36"/>
      <c r="F38" s="5" t="e">
        <f>VLOOKUP(E38,コード表!$A$1:$B$47,2,0)</f>
        <v>#N/A</v>
      </c>
      <c r="G38" s="37"/>
      <c r="H38" s="38"/>
      <c r="I38" s="11"/>
      <c r="J38" s="116" t="str">
        <f t="shared" si="2"/>
        <v/>
      </c>
      <c r="K38" s="117"/>
      <c r="L38" s="39" t="str">
        <f t="shared" si="0"/>
        <v xml:space="preserve"> </v>
      </c>
      <c r="M38" s="103"/>
      <c r="N38" s="104"/>
      <c r="O38" s="72" t="str">
        <f>IF(ISTEXT(G38),IF(LEN(D38)=4,IF(LEN(H38)=LENB(H38),IF(OR(C38={"002","003","005","006","008","010","011","012","037","053","062"}),IF(LEN(M38)=7,"◯","×"),IF(OR(C38={"071","072","073","074","081","086","089","092","201"}),IF(LEN(M38)=5,"◯","×"),"×")),"×"),"×"),"")</f>
        <v/>
      </c>
      <c r="P38" s="18">
        <f t="shared" si="3"/>
        <v>0</v>
      </c>
      <c r="Q38" s="105"/>
      <c r="R38" s="106"/>
      <c r="S38" s="39" t="e">
        <f>VLOOKUP(Q38,コード表!$C$50:$D$69,2,0)</f>
        <v>#N/A</v>
      </c>
      <c r="T38" s="40"/>
      <c r="U38" s="40"/>
      <c r="V38" s="39" t="e">
        <f>VLOOKUP(U38,コード表!$A$1:$B$47,2,0)</f>
        <v>#N/A</v>
      </c>
      <c r="W38" s="41"/>
      <c r="X38" s="58"/>
      <c r="Y38" s="42"/>
      <c r="Z38" s="39" t="str">
        <f t="shared" si="4"/>
        <v xml:space="preserve"> </v>
      </c>
      <c r="AA38" s="62"/>
      <c r="AB38" s="72" t="str">
        <f>IF(ISTEXT(W38),IF(LEN(T38)=4,IF(LEN(X38)=LENB(X38),IF(OR(S38={"002","003","005","006","008","010","011","044","046","053","062"}),IF(LEN(AA38)=7,"◯","×"),IF(OR(S38={"071","072","073","074","084","088","094","093","202"}),IF(LEN(AA38)=5,"◯","×"),"×")),"×"),"×"),"")</f>
        <v/>
      </c>
    </row>
    <row r="39" spans="1:32" ht="19.5" customHeight="1">
      <c r="A39" s="34">
        <f t="shared" si="1"/>
        <v>0</v>
      </c>
      <c r="B39" s="35"/>
      <c r="C39" s="5" t="e">
        <f>VLOOKUP(B39,コード表!$A$50:$B$69,2,0)</f>
        <v>#N/A</v>
      </c>
      <c r="D39" s="36"/>
      <c r="E39" s="36"/>
      <c r="F39" s="5" t="e">
        <f>VLOOKUP(E39,コード表!$A$1:$B$47,2,0)</f>
        <v>#N/A</v>
      </c>
      <c r="G39" s="37"/>
      <c r="H39" s="38"/>
      <c r="I39" s="11"/>
      <c r="J39" s="116" t="str">
        <f t="shared" si="2"/>
        <v/>
      </c>
      <c r="K39" s="117"/>
      <c r="L39" s="39" t="str">
        <f t="shared" si="0"/>
        <v xml:space="preserve"> </v>
      </c>
      <c r="M39" s="103"/>
      <c r="N39" s="104"/>
      <c r="O39" s="72" t="str">
        <f>IF(ISTEXT(G39),IF(LEN(D39)=4,IF(LEN(H39)=LENB(H39),IF(OR(C39={"002","003","005","006","008","010","011","012","037","053","062"}),IF(LEN(M39)=7,"◯","×"),IF(OR(C39={"071","072","073","074","081","086","089","092","201"}),IF(LEN(M39)=5,"◯","×"),"×")),"×"),"×"),"")</f>
        <v/>
      </c>
      <c r="P39" s="18">
        <f t="shared" si="3"/>
        <v>0</v>
      </c>
      <c r="Q39" s="105"/>
      <c r="R39" s="106"/>
      <c r="S39" s="39" t="e">
        <f>VLOOKUP(Q39,コード表!$C$50:$D$69,2,0)</f>
        <v>#N/A</v>
      </c>
      <c r="T39" s="40"/>
      <c r="U39" s="40"/>
      <c r="V39" s="39" t="e">
        <f>VLOOKUP(U39,コード表!$A$1:$B$47,2,0)</f>
        <v>#N/A</v>
      </c>
      <c r="W39" s="41"/>
      <c r="X39" s="58"/>
      <c r="Y39" s="42"/>
      <c r="Z39" s="39" t="str">
        <f t="shared" si="4"/>
        <v xml:space="preserve"> </v>
      </c>
      <c r="AA39" s="62"/>
      <c r="AB39" s="72" t="str">
        <f>IF(ISTEXT(W39),IF(LEN(T39)=4,IF(LEN(X39)=LENB(X39),IF(OR(S39={"002","003","005","006","008","010","011","044","046","053","062"}),IF(LEN(AA39)=7,"◯","×"),IF(OR(S39={"071","072","073","074","084","088","094","093","202"}),IF(LEN(AA39)=5,"◯","×"),"×")),"×"),"×"),"")</f>
        <v/>
      </c>
      <c r="AF39" s="43"/>
    </row>
    <row r="40" spans="1:32" ht="19.5" customHeight="1">
      <c r="A40" s="34">
        <f t="shared" si="1"/>
        <v>0</v>
      </c>
      <c r="B40" s="35"/>
      <c r="C40" s="5" t="e">
        <f>VLOOKUP(B40,コード表!$A$50:$B$69,2,0)</f>
        <v>#N/A</v>
      </c>
      <c r="D40" s="36"/>
      <c r="E40" s="36"/>
      <c r="F40" s="5" t="e">
        <f>VLOOKUP(E40,コード表!$A$1:$B$47,2,0)</f>
        <v>#N/A</v>
      </c>
      <c r="G40" s="37"/>
      <c r="H40" s="38"/>
      <c r="I40" s="11"/>
      <c r="J40" s="116" t="str">
        <f t="shared" si="2"/>
        <v/>
      </c>
      <c r="K40" s="117"/>
      <c r="L40" s="39" t="str">
        <f t="shared" si="0"/>
        <v xml:space="preserve"> </v>
      </c>
      <c r="M40" s="103"/>
      <c r="N40" s="104"/>
      <c r="O40" s="72" t="str">
        <f>IF(ISTEXT(G40),IF(LEN(D40)=4,IF(LEN(H40)=LENB(H40),IF(OR(C40={"002","003","005","006","008","010","011","012","037","053","062"}),IF(LEN(M40)=7,"◯","×"),IF(OR(C40={"071","072","073","074","081","086","089","092","201"}),IF(LEN(M40)=5,"◯","×"),"×")),"×"),"×"),"")</f>
        <v/>
      </c>
      <c r="P40" s="18">
        <f t="shared" si="3"/>
        <v>0</v>
      </c>
      <c r="Q40" s="105"/>
      <c r="R40" s="106"/>
      <c r="S40" s="39" t="e">
        <f>VLOOKUP(Q40,コード表!$C$50:$D$69,2,0)</f>
        <v>#N/A</v>
      </c>
      <c r="T40" s="40"/>
      <c r="U40" s="40"/>
      <c r="V40" s="39" t="e">
        <f>VLOOKUP(U40,コード表!$A$1:$B$47,2,0)</f>
        <v>#N/A</v>
      </c>
      <c r="W40" s="41"/>
      <c r="X40" s="58"/>
      <c r="Y40" s="42"/>
      <c r="Z40" s="39" t="str">
        <f t="shared" si="4"/>
        <v xml:space="preserve"> </v>
      </c>
      <c r="AA40" s="62"/>
      <c r="AB40" s="72" t="str">
        <f>IF(ISTEXT(W40),IF(LEN(T40)=4,IF(LEN(X40)=LENB(X40),IF(OR(S40={"002","003","005","006","008","010","011","044","046","053","062"}),IF(LEN(AA40)=7,"◯","×"),IF(OR(S40={"071","072","073","074","084","088","094","093","202"}),IF(LEN(AA40)=5,"◯","×"),"×")),"×"),"×"),"")</f>
        <v/>
      </c>
    </row>
    <row r="41" spans="1:32" ht="19.5" customHeight="1">
      <c r="A41" s="34">
        <f t="shared" si="1"/>
        <v>0</v>
      </c>
      <c r="B41" s="35"/>
      <c r="C41" s="5" t="e">
        <f>VLOOKUP(B41,コード表!$A$50:$B$69,2,0)</f>
        <v>#N/A</v>
      </c>
      <c r="D41" s="36"/>
      <c r="E41" s="36"/>
      <c r="F41" s="5" t="e">
        <f>VLOOKUP(E41,コード表!$A$1:$B$47,2,0)</f>
        <v>#N/A</v>
      </c>
      <c r="G41" s="37"/>
      <c r="H41" s="38"/>
      <c r="I41" s="11"/>
      <c r="J41" s="116" t="str">
        <f t="shared" si="2"/>
        <v/>
      </c>
      <c r="K41" s="117"/>
      <c r="L41" s="39" t="str">
        <f t="shared" ref="L41:L53" si="5">IF(M41=""," ",$V$1)</f>
        <v xml:space="preserve"> </v>
      </c>
      <c r="M41" s="103"/>
      <c r="N41" s="104"/>
      <c r="O41" s="72" t="str">
        <f>IF(ISTEXT(G41),IF(LEN(D41)=4,IF(LEN(H41)=LENB(H41),IF(OR(C41={"002","003","005","006","008","010","011","012","037","053","062"}),IF(LEN(M41)=7,"◯","×"),IF(OR(C41={"071","072","073","074","081","086","089","092","201"}),IF(LEN(M41)=5,"◯","×"),"×")),"×"),"×"),"")</f>
        <v/>
      </c>
      <c r="P41" s="18">
        <f t="shared" si="3"/>
        <v>0</v>
      </c>
      <c r="Q41" s="105"/>
      <c r="R41" s="106"/>
      <c r="S41" s="39" t="e">
        <f>VLOOKUP(Q41,コード表!$C$50:$D$69,2,0)</f>
        <v>#N/A</v>
      </c>
      <c r="T41" s="40"/>
      <c r="U41" s="40"/>
      <c r="V41" s="39" t="e">
        <f>VLOOKUP(U41,コード表!$A$1:$B$47,2,0)</f>
        <v>#N/A</v>
      </c>
      <c r="W41" s="41"/>
      <c r="X41" s="58"/>
      <c r="Y41" s="42"/>
      <c r="Z41" s="39" t="str">
        <f t="shared" si="4"/>
        <v xml:space="preserve"> </v>
      </c>
      <c r="AA41" s="62"/>
      <c r="AB41" s="72" t="str">
        <f>IF(ISTEXT(W41),IF(LEN(T41)=4,IF(LEN(X41)=LENB(X41),IF(OR(S41={"002","003","005","006","008","010","011","044","046","053","062"}),IF(LEN(AA41)=7,"◯","×"),IF(OR(S41={"071","072","073","074","084","088","094","093","202"}),IF(LEN(AA41)=5,"◯","×"),"×")),"×"),"×"),"")</f>
        <v/>
      </c>
    </row>
    <row r="42" spans="1:32" ht="19.5" customHeight="1">
      <c r="A42" s="34">
        <f t="shared" si="1"/>
        <v>0</v>
      </c>
      <c r="B42" s="35"/>
      <c r="C42" s="5" t="e">
        <f>VLOOKUP(B42,コード表!$A$50:$B$69,2,0)</f>
        <v>#N/A</v>
      </c>
      <c r="D42" s="36"/>
      <c r="E42" s="36"/>
      <c r="F42" s="5" t="e">
        <f>VLOOKUP(E42,コード表!$A$1:$B$47,2,0)</f>
        <v>#N/A</v>
      </c>
      <c r="G42" s="37"/>
      <c r="H42" s="38"/>
      <c r="I42" s="11"/>
      <c r="J42" s="116" t="str">
        <f t="shared" si="2"/>
        <v/>
      </c>
      <c r="K42" s="117"/>
      <c r="L42" s="39" t="str">
        <f t="shared" si="5"/>
        <v xml:space="preserve"> </v>
      </c>
      <c r="M42" s="103"/>
      <c r="N42" s="104"/>
      <c r="O42" s="72" t="str">
        <f>IF(ISTEXT(G42),IF(LEN(D42)=4,IF(LEN(H42)=LENB(H42),IF(OR(C42={"002","003","005","006","008","010","011","012","037","053","062"}),IF(LEN(M42)=7,"◯","×"),IF(OR(C42={"071","072","073","074","081","086","089","092","201"}),IF(LEN(M42)=5,"◯","×"),"×")),"×"),"×"),"")</f>
        <v/>
      </c>
      <c r="P42" s="18">
        <f t="shared" si="3"/>
        <v>0</v>
      </c>
      <c r="Q42" s="105"/>
      <c r="R42" s="106"/>
      <c r="S42" s="39" t="e">
        <f>VLOOKUP(Q42,コード表!$C$50:$D$69,2,0)</f>
        <v>#N/A</v>
      </c>
      <c r="T42" s="40"/>
      <c r="U42" s="40"/>
      <c r="V42" s="39" t="e">
        <f>VLOOKUP(U42,コード表!$A$1:$B$47,2,0)</f>
        <v>#N/A</v>
      </c>
      <c r="W42" s="41"/>
      <c r="X42" s="58"/>
      <c r="Y42" s="42"/>
      <c r="Z42" s="39" t="str">
        <f t="shared" si="4"/>
        <v xml:space="preserve"> </v>
      </c>
      <c r="AA42" s="62"/>
      <c r="AB42" s="72" t="str">
        <f>IF(ISTEXT(W42),IF(LEN(T42)=4,IF(LEN(X42)=LENB(X42),IF(OR(S42={"002","003","005","006","008","010","011","044","046","053","062"}),IF(LEN(AA42)=7,"◯","×"),IF(OR(S42={"071","072","073","074","084","088","094","093","202"}),IF(LEN(AA42)=5,"◯","×"),"×")),"×"),"×"),"")</f>
        <v/>
      </c>
      <c r="AF42" s="43"/>
    </row>
    <row r="43" spans="1:32" ht="19.5" customHeight="1">
      <c r="A43" s="34">
        <f t="shared" si="1"/>
        <v>0</v>
      </c>
      <c r="B43" s="35"/>
      <c r="C43" s="5" t="e">
        <f>VLOOKUP(B43,コード表!$A$50:$B$69,2,0)</f>
        <v>#N/A</v>
      </c>
      <c r="D43" s="36"/>
      <c r="E43" s="36"/>
      <c r="F43" s="5" t="e">
        <f>VLOOKUP(E43,コード表!$A$1:$B$47,2,0)</f>
        <v>#N/A</v>
      </c>
      <c r="G43" s="37"/>
      <c r="H43" s="38"/>
      <c r="I43" s="11"/>
      <c r="J43" s="116" t="str">
        <f t="shared" si="2"/>
        <v/>
      </c>
      <c r="K43" s="117"/>
      <c r="L43" s="39" t="str">
        <f t="shared" si="5"/>
        <v xml:space="preserve"> </v>
      </c>
      <c r="M43" s="103"/>
      <c r="N43" s="104"/>
      <c r="O43" s="72" t="str">
        <f>IF(ISTEXT(G43),IF(LEN(D43)=4,IF(LEN(H43)=LENB(H43),IF(OR(C43={"002","003","005","006","008","010","011","012","037","053","062"}),IF(LEN(M43)=7,"◯","×"),IF(OR(C43={"071","072","073","074","081","086","089","092","201"}),IF(LEN(M43)=5,"◯","×"),"×")),"×"),"×"),"")</f>
        <v/>
      </c>
      <c r="P43" s="18">
        <f t="shared" si="3"/>
        <v>0</v>
      </c>
      <c r="Q43" s="105"/>
      <c r="R43" s="106"/>
      <c r="S43" s="39" t="e">
        <f>VLOOKUP(Q43,コード表!$C$50:$D$69,2,0)</f>
        <v>#N/A</v>
      </c>
      <c r="T43" s="40"/>
      <c r="U43" s="40"/>
      <c r="V43" s="39" t="e">
        <f>VLOOKUP(U43,コード表!$A$1:$B$47,2,0)</f>
        <v>#N/A</v>
      </c>
      <c r="W43" s="41"/>
      <c r="X43" s="58"/>
      <c r="Y43" s="42"/>
      <c r="Z43" s="39" t="str">
        <f t="shared" si="4"/>
        <v xml:space="preserve"> </v>
      </c>
      <c r="AA43" s="62"/>
      <c r="AB43" s="72" t="str">
        <f>IF(ISTEXT(W43),IF(LEN(T43)=4,IF(LEN(X43)=LENB(X43),IF(OR(S43={"002","003","005","006","008","010","011","044","046","053","062"}),IF(LEN(AA43)=7,"◯","×"),IF(OR(S43={"071","072","073","074","084","088","094","093","202"}),IF(LEN(AA43)=5,"◯","×"),"×")),"×"),"×"),"")</f>
        <v/>
      </c>
      <c r="AF43" s="43"/>
    </row>
    <row r="44" spans="1:32" ht="19.5" customHeight="1">
      <c r="A44" s="34">
        <f t="shared" si="1"/>
        <v>0</v>
      </c>
      <c r="B44" s="35"/>
      <c r="C44" s="5" t="e">
        <f>VLOOKUP(B44,コード表!$A$50:$B$69,2,0)</f>
        <v>#N/A</v>
      </c>
      <c r="D44" s="36"/>
      <c r="E44" s="36"/>
      <c r="F44" s="5" t="e">
        <f>VLOOKUP(E44,コード表!$A$1:$B$47,2,0)</f>
        <v>#N/A</v>
      </c>
      <c r="G44" s="37"/>
      <c r="H44" s="38"/>
      <c r="I44" s="11"/>
      <c r="J44" s="116" t="str">
        <f t="shared" si="2"/>
        <v/>
      </c>
      <c r="K44" s="117"/>
      <c r="L44" s="39" t="str">
        <f t="shared" si="5"/>
        <v xml:space="preserve"> </v>
      </c>
      <c r="M44" s="103"/>
      <c r="N44" s="104"/>
      <c r="O44" s="72" t="str">
        <f>IF(ISTEXT(G44),IF(LEN(D44)=4,IF(LEN(H44)=LENB(H44),IF(OR(C44={"002","003","005","006","008","010","011","012","037","053","062"}),IF(LEN(M44)=7,"◯","×"),IF(OR(C44={"071","072","073","074","081","086","089","092","201"}),IF(LEN(M44)=5,"◯","×"),"×")),"×"),"×"),"")</f>
        <v/>
      </c>
      <c r="P44" s="18">
        <f t="shared" si="3"/>
        <v>0</v>
      </c>
      <c r="Q44" s="105"/>
      <c r="R44" s="106"/>
      <c r="S44" s="39" t="e">
        <f>VLOOKUP(Q44,コード表!$C$50:$D$69,2,0)</f>
        <v>#N/A</v>
      </c>
      <c r="T44" s="40"/>
      <c r="U44" s="40"/>
      <c r="V44" s="39" t="e">
        <f>VLOOKUP(U44,コード表!$A$1:$B$47,2,0)</f>
        <v>#N/A</v>
      </c>
      <c r="W44" s="41"/>
      <c r="X44" s="58"/>
      <c r="Y44" s="42"/>
      <c r="Z44" s="39" t="str">
        <f t="shared" si="4"/>
        <v xml:space="preserve"> </v>
      </c>
      <c r="AA44" s="62"/>
      <c r="AB44" s="72" t="str">
        <f>IF(ISTEXT(W44),IF(LEN(T44)=4,IF(LEN(X44)=LENB(X44),IF(OR(S44={"002","003","005","006","008","010","011","044","046","053","062"}),IF(LEN(AA44)=7,"◯","×"),IF(OR(S44={"071","072","073","074","084","088","094","093","202"}),IF(LEN(AA44)=5,"◯","×"),"×")),"×"),"×"),"")</f>
        <v/>
      </c>
      <c r="AF44" s="43"/>
    </row>
    <row r="45" spans="1:32" ht="19.5" customHeight="1">
      <c r="A45" s="34">
        <f t="shared" si="1"/>
        <v>0</v>
      </c>
      <c r="B45" s="35"/>
      <c r="C45" s="5" t="e">
        <f>VLOOKUP(B45,コード表!$A$50:$B$69,2,0)</f>
        <v>#N/A</v>
      </c>
      <c r="D45" s="36"/>
      <c r="E45" s="36"/>
      <c r="F45" s="5" t="e">
        <f>VLOOKUP(E45,コード表!$A$1:$B$47,2,0)</f>
        <v>#N/A</v>
      </c>
      <c r="G45" s="37"/>
      <c r="H45" s="38"/>
      <c r="I45" s="11"/>
      <c r="J45" s="116" t="str">
        <f t="shared" si="2"/>
        <v/>
      </c>
      <c r="K45" s="117"/>
      <c r="L45" s="39" t="str">
        <f t="shared" si="5"/>
        <v xml:space="preserve"> </v>
      </c>
      <c r="M45" s="103"/>
      <c r="N45" s="104"/>
      <c r="O45" s="72" t="str">
        <f>IF(ISTEXT(G45),IF(LEN(D45)=4,IF(LEN(H45)=LENB(H45),IF(OR(C45={"002","003","005","006","008","010","011","012","037","053","062"}),IF(LEN(M45)=7,"◯","×"),IF(OR(C45={"071","072","073","074","081","086","089","092","201"}),IF(LEN(M45)=5,"◯","×"),"×")),"×"),"×"),"")</f>
        <v/>
      </c>
      <c r="P45" s="18">
        <f t="shared" si="3"/>
        <v>0</v>
      </c>
      <c r="Q45" s="105"/>
      <c r="R45" s="106"/>
      <c r="S45" s="39" t="e">
        <f>VLOOKUP(Q45,コード表!$C$50:$D$69,2,0)</f>
        <v>#N/A</v>
      </c>
      <c r="T45" s="40"/>
      <c r="U45" s="40"/>
      <c r="V45" s="39" t="e">
        <f>VLOOKUP(U45,コード表!$A$1:$B$47,2,0)</f>
        <v>#N/A</v>
      </c>
      <c r="W45" s="41"/>
      <c r="X45" s="58"/>
      <c r="Y45" s="42"/>
      <c r="Z45" s="39" t="str">
        <f t="shared" si="4"/>
        <v xml:space="preserve"> </v>
      </c>
      <c r="AA45" s="62"/>
      <c r="AB45" s="72" t="str">
        <f>IF(ISTEXT(W45),IF(LEN(T45)=4,IF(LEN(X45)=LENB(X45),IF(OR(S45={"002","003","005","006","008","010","011","044","046","053","062"}),IF(LEN(AA45)=7,"◯","×"),IF(OR(S45={"071","072","073","074","084","088","094","093","202"}),IF(LEN(AA45)=5,"◯","×"),"×")),"×"),"×"),"")</f>
        <v/>
      </c>
      <c r="AF45" s="43"/>
    </row>
    <row r="46" spans="1:32" ht="19.5" customHeight="1">
      <c r="A46" s="34"/>
      <c r="B46" s="35"/>
      <c r="C46" s="5" t="e">
        <f>VLOOKUP(B46,コード表!$A$50:$B$69,2,0)</f>
        <v>#N/A</v>
      </c>
      <c r="D46" s="36"/>
      <c r="E46" s="36"/>
      <c r="F46" s="5" t="e">
        <f>VLOOKUP(E46,コード表!$A$1:$B$47,2,0)</f>
        <v>#N/A</v>
      </c>
      <c r="G46" s="37"/>
      <c r="H46" s="38"/>
      <c r="I46" s="11"/>
      <c r="J46" s="87"/>
      <c r="K46" s="88"/>
      <c r="L46" s="39"/>
      <c r="M46" s="91"/>
      <c r="N46" s="92"/>
      <c r="O46" s="72"/>
      <c r="P46" s="18"/>
      <c r="Q46" s="89"/>
      <c r="R46" s="90"/>
      <c r="S46" s="39"/>
      <c r="T46" s="40"/>
      <c r="U46" s="40"/>
      <c r="V46" s="39"/>
      <c r="W46" s="41"/>
      <c r="X46" s="58"/>
      <c r="Y46" s="42"/>
      <c r="Z46" s="39"/>
      <c r="AA46" s="62"/>
      <c r="AB46" s="72"/>
      <c r="AF46" s="43"/>
    </row>
    <row r="47" spans="1:32" ht="19.5" customHeight="1">
      <c r="A47" s="34"/>
      <c r="B47" s="35"/>
      <c r="C47" s="5" t="e">
        <f>VLOOKUP(B47,コード表!$A$50:$B$69,2,0)</f>
        <v>#N/A</v>
      </c>
      <c r="D47" s="36"/>
      <c r="E47" s="36"/>
      <c r="F47" s="5" t="e">
        <f>VLOOKUP(E47,コード表!$A$1:$B$47,2,0)</f>
        <v>#N/A</v>
      </c>
      <c r="G47" s="37"/>
      <c r="H47" s="38"/>
      <c r="I47" s="11"/>
      <c r="J47" s="87"/>
      <c r="K47" s="88"/>
      <c r="L47" s="39"/>
      <c r="M47" s="91"/>
      <c r="N47" s="92"/>
      <c r="O47" s="72"/>
      <c r="P47" s="18"/>
      <c r="Q47" s="89"/>
      <c r="R47" s="90"/>
      <c r="S47" s="39"/>
      <c r="T47" s="40"/>
      <c r="U47" s="40"/>
      <c r="V47" s="39"/>
      <c r="W47" s="41"/>
      <c r="X47" s="58"/>
      <c r="Y47" s="42"/>
      <c r="Z47" s="39"/>
      <c r="AA47" s="62"/>
      <c r="AB47" s="72"/>
      <c r="AF47" s="43"/>
    </row>
    <row r="48" spans="1:32" ht="19.5" customHeight="1">
      <c r="A48" s="34"/>
      <c r="B48" s="35"/>
      <c r="C48" s="5" t="e">
        <f>VLOOKUP(B48,コード表!$A$50:$B$69,2,0)</f>
        <v>#N/A</v>
      </c>
      <c r="D48" s="36"/>
      <c r="E48" s="36"/>
      <c r="F48" s="5" t="e">
        <f>VLOOKUP(E48,コード表!$A$1:$B$47,2,0)</f>
        <v>#N/A</v>
      </c>
      <c r="G48" s="37"/>
      <c r="H48" s="38"/>
      <c r="I48" s="11"/>
      <c r="J48" s="87"/>
      <c r="K48" s="88"/>
      <c r="L48" s="39"/>
      <c r="M48" s="91"/>
      <c r="N48" s="92"/>
      <c r="O48" s="72"/>
      <c r="P48" s="18"/>
      <c r="Q48" s="89"/>
      <c r="R48" s="90"/>
      <c r="S48" s="39"/>
      <c r="T48" s="40"/>
      <c r="U48" s="40"/>
      <c r="V48" s="39"/>
      <c r="W48" s="41"/>
      <c r="X48" s="58"/>
      <c r="Y48" s="42"/>
      <c r="Z48" s="39"/>
      <c r="AA48" s="62"/>
      <c r="AB48" s="72"/>
      <c r="AF48" s="43"/>
    </row>
    <row r="49" spans="1:32" ht="19.5" customHeight="1">
      <c r="A49" s="34"/>
      <c r="B49" s="35"/>
      <c r="C49" s="5" t="e">
        <f>VLOOKUP(B49,コード表!$A$50:$B$69,2,0)</f>
        <v>#N/A</v>
      </c>
      <c r="D49" s="36"/>
      <c r="E49" s="36"/>
      <c r="F49" s="5" t="e">
        <f>VLOOKUP(E49,コード表!$A$1:$B$47,2,0)</f>
        <v>#N/A</v>
      </c>
      <c r="G49" s="37"/>
      <c r="H49" s="38"/>
      <c r="I49" s="11"/>
      <c r="J49" s="87"/>
      <c r="K49" s="88"/>
      <c r="L49" s="39"/>
      <c r="M49" s="91"/>
      <c r="N49" s="92"/>
      <c r="O49" s="72"/>
      <c r="P49" s="18"/>
      <c r="Q49" s="89"/>
      <c r="R49" s="90"/>
      <c r="S49" s="39"/>
      <c r="T49" s="40"/>
      <c r="U49" s="40"/>
      <c r="V49" s="39"/>
      <c r="W49" s="41"/>
      <c r="X49" s="58"/>
      <c r="Y49" s="42"/>
      <c r="Z49" s="39"/>
      <c r="AA49" s="62"/>
      <c r="AB49" s="72"/>
      <c r="AF49" s="43"/>
    </row>
    <row r="50" spans="1:32" ht="19.5" customHeight="1">
      <c r="A50" s="34">
        <f t="shared" si="1"/>
        <v>0</v>
      </c>
      <c r="B50" s="35"/>
      <c r="C50" s="5" t="e">
        <f>VLOOKUP(B50,コード表!$A$50:$B$69,2,0)</f>
        <v>#N/A</v>
      </c>
      <c r="D50" s="36"/>
      <c r="E50" s="36"/>
      <c r="F50" s="5" t="e">
        <f>VLOOKUP(E50,コード表!$A$1:$B$47,2,0)</f>
        <v>#N/A</v>
      </c>
      <c r="G50" s="37"/>
      <c r="H50" s="38"/>
      <c r="I50" s="11"/>
      <c r="J50" s="116" t="str">
        <f t="shared" si="2"/>
        <v/>
      </c>
      <c r="K50" s="117"/>
      <c r="L50" s="39" t="str">
        <f t="shared" si="5"/>
        <v xml:space="preserve"> </v>
      </c>
      <c r="M50" s="103"/>
      <c r="N50" s="104"/>
      <c r="O50" s="72" t="str">
        <f>IF(ISTEXT(G50),IF(LEN(D50)=4,IF(LEN(H50)=LENB(H50),IF(OR(C50={"002","003","005","006","008","010","011","012","037","053","062"}),IF(LEN(M50)=7,"◯","×"),IF(OR(C50={"071","072","073","074","081","086","089","092","201"}),IF(LEN(M50)=5,"◯","×"),"×")),"×"),"×"),"")</f>
        <v/>
      </c>
      <c r="P50" s="18">
        <f t="shared" si="3"/>
        <v>0</v>
      </c>
      <c r="Q50" s="105"/>
      <c r="R50" s="106"/>
      <c r="S50" s="39" t="e">
        <f>VLOOKUP(Q50,コード表!$C$50:$D$69,2,0)</f>
        <v>#N/A</v>
      </c>
      <c r="T50" s="40"/>
      <c r="U50" s="40"/>
      <c r="V50" s="39" t="e">
        <f>VLOOKUP(U50,コード表!$A$1:$B$47,2,0)</f>
        <v>#N/A</v>
      </c>
      <c r="W50" s="41"/>
      <c r="X50" s="58"/>
      <c r="Y50" s="42"/>
      <c r="Z50" s="39" t="str">
        <f t="shared" si="4"/>
        <v xml:space="preserve"> </v>
      </c>
      <c r="AA50" s="62"/>
      <c r="AB50" s="72" t="str">
        <f>IF(ISTEXT(W50),IF(LEN(T50)=4,IF(LEN(X50)=LENB(X50),IF(OR(S50={"002","003","005","006","008","010","011","044","046","053","062"}),IF(LEN(AA50)=7,"◯","×"),IF(OR(S50={"071","072","073","074","084","088","094","093","202"}),IF(LEN(AA50)=5,"◯","×"),"×")),"×"),"×"),"")</f>
        <v/>
      </c>
      <c r="AF50" s="43"/>
    </row>
    <row r="51" spans="1:32" ht="19.5" customHeight="1">
      <c r="A51" s="34">
        <f t="shared" si="1"/>
        <v>0</v>
      </c>
      <c r="B51" s="35"/>
      <c r="C51" s="5" t="e">
        <f>VLOOKUP(B51,コード表!$A$50:$B$69,2,0)</f>
        <v>#N/A</v>
      </c>
      <c r="D51" s="36"/>
      <c r="E51" s="36"/>
      <c r="F51" s="5" t="e">
        <f>VLOOKUP(E51,コード表!$A$1:$B$47,2,0)</f>
        <v>#N/A</v>
      </c>
      <c r="G51" s="37"/>
      <c r="H51" s="38"/>
      <c r="I51" s="11"/>
      <c r="J51" s="116" t="str">
        <f t="shared" si="2"/>
        <v/>
      </c>
      <c r="K51" s="117"/>
      <c r="L51" s="39" t="str">
        <f t="shared" si="5"/>
        <v xml:space="preserve"> </v>
      </c>
      <c r="M51" s="103"/>
      <c r="N51" s="104"/>
      <c r="O51" s="72" t="str">
        <f>IF(ISTEXT(G51),IF(LEN(D51)=4,IF(LEN(H51)=LENB(H51),IF(OR(C51={"002","003","005","006","008","010","011","012","037","053","062"}),IF(LEN(M51)=7,"◯","×"),IF(OR(C51={"071","072","073","074","081","086","089","092","201"}),IF(LEN(M51)=5,"◯","×"),"×")),"×"),"×"),"")</f>
        <v/>
      </c>
      <c r="P51" s="18">
        <f t="shared" si="3"/>
        <v>0</v>
      </c>
      <c r="Q51" s="105"/>
      <c r="R51" s="106"/>
      <c r="S51" s="39" t="e">
        <f>VLOOKUP(Q51,コード表!$C$50:$D$69,2,0)</f>
        <v>#N/A</v>
      </c>
      <c r="T51" s="40"/>
      <c r="U51" s="40"/>
      <c r="V51" s="39" t="e">
        <f>VLOOKUP(U51,コード表!$A$1:$B$47,2,0)</f>
        <v>#N/A</v>
      </c>
      <c r="W51" s="41"/>
      <c r="X51" s="58"/>
      <c r="Y51" s="42"/>
      <c r="Z51" s="39" t="str">
        <f t="shared" si="4"/>
        <v xml:space="preserve"> </v>
      </c>
      <c r="AA51" s="62"/>
      <c r="AB51" s="72" t="str">
        <f>IF(ISTEXT(W51),IF(LEN(T51)=4,IF(LEN(X51)=LENB(X51),IF(OR(S51={"002","003","005","006","008","010","011","044","046","053","062"}),IF(LEN(AA51)=7,"◯","×"),IF(OR(S51={"071","072","073","074","084","088","094","093","202"}),IF(LEN(AA51)=5,"◯","×"),"×")),"×"),"×"),"")</f>
        <v/>
      </c>
      <c r="AF51" s="43"/>
    </row>
    <row r="52" spans="1:32" ht="19.5" customHeight="1">
      <c r="A52" s="34">
        <f t="shared" si="1"/>
        <v>0</v>
      </c>
      <c r="B52" s="35"/>
      <c r="C52" s="5" t="e">
        <f>VLOOKUP(B52,コード表!$A$50:$B$69,2,0)</f>
        <v>#N/A</v>
      </c>
      <c r="D52" s="36"/>
      <c r="E52" s="36"/>
      <c r="F52" s="5" t="e">
        <f>VLOOKUP(E52,コード表!$A$1:$B$47,2,0)</f>
        <v>#N/A</v>
      </c>
      <c r="G52" s="37"/>
      <c r="H52" s="38"/>
      <c r="I52" s="11"/>
      <c r="J52" s="116" t="str">
        <f t="shared" si="2"/>
        <v/>
      </c>
      <c r="K52" s="117"/>
      <c r="L52" s="39" t="str">
        <f t="shared" si="5"/>
        <v xml:space="preserve"> </v>
      </c>
      <c r="M52" s="103"/>
      <c r="N52" s="104"/>
      <c r="O52" s="72" t="str">
        <f>IF(ISTEXT(G52),IF(LEN(D52)=4,IF(LEN(H52)=LENB(H52),IF(OR(C52={"002","003","005","006","008","010","011","012","037","053","062"}),IF(LEN(M52)=7,"◯","×"),IF(OR(C52={"071","072","073","074","081","086","089","092","201"}),IF(LEN(M52)=5,"◯","×"),"×")),"×"),"×"),"")</f>
        <v/>
      </c>
      <c r="P52" s="18">
        <f t="shared" si="3"/>
        <v>0</v>
      </c>
      <c r="Q52" s="105"/>
      <c r="R52" s="106"/>
      <c r="S52" s="39" t="e">
        <f>VLOOKUP(Q52,コード表!$C$50:$D$69,2,0)</f>
        <v>#N/A</v>
      </c>
      <c r="T52" s="40"/>
      <c r="U52" s="40"/>
      <c r="V52" s="39" t="e">
        <f>VLOOKUP(U52,コード表!$A$1:$B$47,2,0)</f>
        <v>#N/A</v>
      </c>
      <c r="W52" s="41"/>
      <c r="X52" s="58"/>
      <c r="Y52" s="42"/>
      <c r="Z52" s="39" t="str">
        <f t="shared" si="4"/>
        <v xml:space="preserve"> </v>
      </c>
      <c r="AA52" s="62"/>
      <c r="AB52" s="72" t="str">
        <f>IF(ISTEXT(W52),IF(LEN(T52)=4,IF(LEN(X52)=LENB(X52),IF(OR(S52={"002","003","005","006","008","010","011","044","046","053","062"}),IF(LEN(AA52)=7,"◯","×"),IF(OR(S52={"071","072","073","074","084","088","094","093","202"}),IF(LEN(AA52)=5,"◯","×"),"×")),"×"),"×"),"")</f>
        <v/>
      </c>
      <c r="AF52" s="43"/>
    </row>
    <row r="53" spans="1:32" ht="19.5" customHeight="1">
      <c r="A53" s="34">
        <f t="shared" si="1"/>
        <v>0</v>
      </c>
      <c r="B53" s="35"/>
      <c r="C53" s="5" t="e">
        <f>VLOOKUP(B53,コード表!$A$50:$B$69,2,0)</f>
        <v>#N/A</v>
      </c>
      <c r="D53" s="36"/>
      <c r="E53" s="36"/>
      <c r="F53" s="5" t="e">
        <f>VLOOKUP(E53,コード表!$A$1:$B$47,2,0)</f>
        <v>#N/A</v>
      </c>
      <c r="G53" s="37"/>
      <c r="H53" s="38"/>
      <c r="I53" s="11"/>
      <c r="J53" s="116" t="str">
        <f t="shared" si="2"/>
        <v/>
      </c>
      <c r="K53" s="117"/>
      <c r="L53" s="39" t="str">
        <f t="shared" si="5"/>
        <v xml:space="preserve"> </v>
      </c>
      <c r="M53" s="103"/>
      <c r="N53" s="104"/>
      <c r="O53" s="72" t="str">
        <f>IF(ISTEXT(G53),IF(LEN(D53)=4,IF(LEN(H53)=LENB(H53),IF(OR(C53={"002","003","005","006","008","010","011","012","037","053","062"}),IF(LEN(M53)=7,"◯","×"),IF(OR(C53={"071","072","073","074","081","086","089","092","201"}),IF(LEN(M53)=5,"◯","×"),"×")),"×"),"×"),"")</f>
        <v/>
      </c>
      <c r="P53" s="18">
        <f t="shared" si="3"/>
        <v>0</v>
      </c>
      <c r="Q53" s="105"/>
      <c r="R53" s="106"/>
      <c r="S53" s="39" t="e">
        <f>VLOOKUP(Q53,コード表!$C$50:$D$69,2,0)</f>
        <v>#N/A</v>
      </c>
      <c r="T53" s="40"/>
      <c r="U53" s="40"/>
      <c r="V53" s="39" t="e">
        <f>VLOOKUP(U53,コード表!$A$1:$B$47,2,0)</f>
        <v>#N/A</v>
      </c>
      <c r="W53" s="41"/>
      <c r="X53" s="58"/>
      <c r="Y53" s="42"/>
      <c r="Z53" s="39" t="str">
        <f t="shared" si="4"/>
        <v xml:space="preserve"> </v>
      </c>
      <c r="AA53" s="62"/>
      <c r="AB53" s="72" t="str">
        <f>IF(ISTEXT(W53),IF(LEN(T53)=4,IF(LEN(X53)=LENB(X53),IF(OR(S53={"002","003","005","006","008","010","011","044","046","053","062"}),IF(LEN(AA53)=7,"◯","×"),IF(OR(S53={"071","072","073","074","084","088","094","093","202"}),IF(LEN(AA53)=5,"◯","×"),"×")),"×"),"×"),"")</f>
        <v/>
      </c>
      <c r="AF53" s="43"/>
    </row>
    <row r="54" spans="1:32" ht="16.5" customHeight="1">
      <c r="B54" s="7" t="s">
        <v>79</v>
      </c>
      <c r="Q54" s="43" t="s">
        <v>53</v>
      </c>
      <c r="R54" s="43"/>
      <c r="S54" s="43"/>
      <c r="T54" s="43"/>
      <c r="U54" s="43"/>
      <c r="V54" s="43"/>
      <c r="W54" s="43"/>
      <c r="X54" s="44"/>
      <c r="Y54" s="43"/>
      <c r="Z54" s="43"/>
      <c r="AA54" s="43"/>
    </row>
    <row r="55" spans="1:32" ht="19.5" customHeight="1">
      <c r="B55" s="24" t="s">
        <v>78</v>
      </c>
      <c r="C55" s="24"/>
      <c r="D55" s="24" t="s">
        <v>1</v>
      </c>
      <c r="E55" s="24"/>
      <c r="F55" s="24"/>
      <c r="G55" s="24" t="s">
        <v>2</v>
      </c>
      <c r="H55" s="24" t="s">
        <v>8</v>
      </c>
      <c r="I55" s="27" t="s">
        <v>10</v>
      </c>
      <c r="J55" s="129" t="s">
        <v>11</v>
      </c>
      <c r="K55" s="129"/>
      <c r="L55" s="24"/>
      <c r="M55" s="129" t="s">
        <v>4</v>
      </c>
      <c r="N55" s="129"/>
      <c r="O55" s="68" t="s">
        <v>124</v>
      </c>
      <c r="Q55" s="115" t="s">
        <v>3</v>
      </c>
      <c r="R55" s="115"/>
      <c r="S55" s="31"/>
      <c r="T55" s="31" t="s">
        <v>1</v>
      </c>
      <c r="U55" s="31"/>
      <c r="V55" s="31"/>
      <c r="W55" s="31" t="s">
        <v>2</v>
      </c>
      <c r="X55" s="31" t="s">
        <v>8</v>
      </c>
      <c r="Y55" s="45" t="s">
        <v>10</v>
      </c>
      <c r="Z55" s="31" t="s">
        <v>11</v>
      </c>
      <c r="AA55" s="31" t="s">
        <v>4</v>
      </c>
      <c r="AB55" s="71" t="s">
        <v>124</v>
      </c>
      <c r="AF55" s="43"/>
    </row>
    <row r="56" spans="1:32" ht="19.5" customHeight="1">
      <c r="A56" s="18">
        <f>IF(M56&gt;1,1,0)</f>
        <v>0</v>
      </c>
      <c r="B56" s="16" t="s">
        <v>77</v>
      </c>
      <c r="C56" s="5"/>
      <c r="D56" s="36"/>
      <c r="E56" s="5"/>
      <c r="F56" s="5"/>
      <c r="G56" s="37"/>
      <c r="H56" s="38"/>
      <c r="I56" s="11"/>
      <c r="J56" s="116" t="str">
        <f>IF(OR(D56="",G56="",H56="",I56="",M56="")," ",$V$2)</f>
        <v xml:space="preserve"> </v>
      </c>
      <c r="K56" s="117"/>
      <c r="L56" s="39" t="str">
        <f t="shared" ref="L56:L61" si="6">IF(M56=""," ",$V$1)</f>
        <v xml:space="preserve"> </v>
      </c>
      <c r="M56" s="127"/>
      <c r="N56" s="127"/>
      <c r="O56" s="72" t="str">
        <f>IF(ISTEXT(G56),IF(LEN(D56)=4,IF(LEN(H56)=LENB(H56),IF(LEN(M56)=5,"◯","×"),"×"),"×"),"")</f>
        <v/>
      </c>
      <c r="P56" s="18">
        <f>IF(AA56&gt;1,1,0)</f>
        <v>0</v>
      </c>
      <c r="Q56" s="113" t="s">
        <v>43</v>
      </c>
      <c r="R56" s="114"/>
      <c r="S56" s="5"/>
      <c r="T56" s="40"/>
      <c r="U56" s="5"/>
      <c r="V56" s="5"/>
      <c r="W56" s="41"/>
      <c r="X56" s="58"/>
      <c r="Y56" s="42"/>
      <c r="Z56" s="39" t="str">
        <f>IF(OR(T56="",W56="",X56="",Y56="",AA56="")," ",$V$2)</f>
        <v xml:space="preserve"> </v>
      </c>
      <c r="AA56" s="62"/>
      <c r="AB56" s="72" t="str">
        <f>IF(ISTEXT(W56),IF(LEN(T56)=4,IF(LEN(X56)=LENB(X56),IF(LEN(AA56)=5,"◯","×"),"×"),"×"),"")</f>
        <v/>
      </c>
      <c r="AF56" s="43"/>
    </row>
    <row r="57" spans="1:32" ht="19.5" customHeight="1">
      <c r="A57" s="18"/>
      <c r="B57" s="16" t="s">
        <v>43</v>
      </c>
      <c r="C57" s="5"/>
      <c r="D57" s="36"/>
      <c r="E57" s="5"/>
      <c r="F57" s="5" t="s">
        <v>125</v>
      </c>
      <c r="G57" s="46"/>
      <c r="H57" s="38"/>
      <c r="I57" s="11"/>
      <c r="J57" s="116" t="str">
        <f>IF(OR(D57="",G57="",H57="",I57="",M57="")," ",$V$3)</f>
        <v xml:space="preserve"> </v>
      </c>
      <c r="K57" s="117"/>
      <c r="L57" s="39" t="str">
        <f t="shared" si="6"/>
        <v xml:space="preserve"> </v>
      </c>
      <c r="M57" s="128" t="str">
        <f>IF(G57="","",IF(M56="","",$M$56))</f>
        <v/>
      </c>
      <c r="N57" s="128"/>
      <c r="O57" s="72" t="str">
        <f>IF(ISTEXT(G57),IF(LEN(D57)=4,IF(LEN(H57)=LENB(H57),"◯","×"),"×"),"")</f>
        <v/>
      </c>
      <c r="P57" s="18"/>
      <c r="Q57" s="113" t="s">
        <v>43</v>
      </c>
      <c r="R57" s="114"/>
      <c r="S57" s="5"/>
      <c r="T57" s="40"/>
      <c r="U57" s="5"/>
      <c r="V57" s="5"/>
      <c r="W57" s="41"/>
      <c r="X57" s="58"/>
      <c r="Y57" s="42"/>
      <c r="Z57" s="39" t="str">
        <f>IF(OR(T57="",W57="",X57="",Y57="",AA57="")," ",$V$3)</f>
        <v xml:space="preserve"> </v>
      </c>
      <c r="AA57" s="47" t="str">
        <f>IF(W57="","",IF(AA56="","",$AA$56))</f>
        <v/>
      </c>
      <c r="AB57" s="72" t="str">
        <f>IF(ISTEXT(W57),IF(LEN(T57)=4,IF(LEN(X57)=LENB(X57),"◯","×"),"×"),"")</f>
        <v/>
      </c>
      <c r="AF57" s="43"/>
    </row>
    <row r="58" spans="1:32" ht="19.5" customHeight="1">
      <c r="A58" s="18"/>
      <c r="B58" s="16" t="s">
        <v>43</v>
      </c>
      <c r="C58" s="5"/>
      <c r="D58" s="36"/>
      <c r="E58" s="5"/>
      <c r="F58" s="5"/>
      <c r="G58" s="46"/>
      <c r="H58" s="38"/>
      <c r="I58" s="11"/>
      <c r="J58" s="116" t="str">
        <f t="shared" ref="J58:J61" si="7">IF(OR(D58="",G58="",H58="",I58="",M58="")," ",$V$3)</f>
        <v xml:space="preserve"> </v>
      </c>
      <c r="K58" s="117"/>
      <c r="L58" s="39" t="str">
        <f t="shared" si="6"/>
        <v xml:space="preserve"> </v>
      </c>
      <c r="M58" s="128" t="str">
        <f>IF(G58="","",IF(M57="","",$M$56))</f>
        <v/>
      </c>
      <c r="N58" s="128"/>
      <c r="O58" s="72" t="str">
        <f t="shared" ref="O58:O61" si="8">IF(ISTEXT(G58),IF(LEN(D58)=4,IF(LEN(H58)=LENB(H58),"◯","×"),"×"),"")</f>
        <v/>
      </c>
      <c r="P58" s="18"/>
      <c r="Q58" s="113" t="s">
        <v>43</v>
      </c>
      <c r="R58" s="114"/>
      <c r="S58" s="5"/>
      <c r="T58" s="40"/>
      <c r="U58" s="5"/>
      <c r="V58" s="5"/>
      <c r="W58" s="41"/>
      <c r="X58" s="58"/>
      <c r="Y58" s="42"/>
      <c r="Z58" s="39" t="str">
        <f t="shared" ref="Z58:Z61" si="9">IF(OR(T58="",W58="",X58="",Y58="",AA58="")," ",$V$3)</f>
        <v xml:space="preserve"> </v>
      </c>
      <c r="AA58" s="47" t="str">
        <f>IF(W58="","",IF(AA57="","",$AA$56))</f>
        <v/>
      </c>
      <c r="AB58" s="72" t="str">
        <f t="shared" ref="AB58:AB68" si="10">IF(ISTEXT(W58),IF(LEN(T58)=4,IF(LEN(X58)=LENB(X58),"◯","×"),"×"),"")</f>
        <v/>
      </c>
      <c r="AF58" s="43"/>
    </row>
    <row r="59" spans="1:32" ht="19.5" customHeight="1">
      <c r="A59" s="18"/>
      <c r="B59" s="16" t="s">
        <v>43</v>
      </c>
      <c r="C59" s="5"/>
      <c r="D59" s="36"/>
      <c r="E59" s="5"/>
      <c r="F59" s="5"/>
      <c r="G59" s="46"/>
      <c r="H59" s="38"/>
      <c r="I59" s="11"/>
      <c r="J59" s="116" t="str">
        <f t="shared" si="7"/>
        <v xml:space="preserve"> </v>
      </c>
      <c r="K59" s="117"/>
      <c r="L59" s="39" t="str">
        <f t="shared" si="6"/>
        <v xml:space="preserve"> </v>
      </c>
      <c r="M59" s="128" t="str">
        <f>IF(G59="","",IF(M58="","",$M$56))</f>
        <v/>
      </c>
      <c r="N59" s="128"/>
      <c r="O59" s="72" t="str">
        <f t="shared" si="8"/>
        <v/>
      </c>
      <c r="P59" s="18"/>
      <c r="Q59" s="113" t="s">
        <v>43</v>
      </c>
      <c r="R59" s="114"/>
      <c r="S59" s="5"/>
      <c r="T59" s="40"/>
      <c r="U59" s="5"/>
      <c r="V59" s="5"/>
      <c r="W59" s="41"/>
      <c r="X59" s="58"/>
      <c r="Y59" s="42"/>
      <c r="Z59" s="39" t="str">
        <f t="shared" si="9"/>
        <v xml:space="preserve"> </v>
      </c>
      <c r="AA59" s="47" t="str">
        <f>IF(W59="","",IF(AA58="","",$AA$56))</f>
        <v/>
      </c>
      <c r="AB59" s="72" t="str">
        <f t="shared" si="10"/>
        <v/>
      </c>
    </row>
    <row r="60" spans="1:32" ht="19.5" customHeight="1">
      <c r="A60" s="18"/>
      <c r="B60" s="16" t="s">
        <v>43</v>
      </c>
      <c r="C60" s="5"/>
      <c r="D60" s="36"/>
      <c r="E60" s="5"/>
      <c r="F60" s="5"/>
      <c r="G60" s="46"/>
      <c r="H60" s="38"/>
      <c r="I60" s="11"/>
      <c r="J60" s="116" t="str">
        <f t="shared" si="7"/>
        <v xml:space="preserve"> </v>
      </c>
      <c r="K60" s="117"/>
      <c r="L60" s="39" t="str">
        <f t="shared" si="6"/>
        <v xml:space="preserve"> </v>
      </c>
      <c r="M60" s="128" t="str">
        <f>IF(G60="","",IF(M59="","",$M$56))</f>
        <v/>
      </c>
      <c r="N60" s="128"/>
      <c r="O60" s="72" t="str">
        <f t="shared" si="8"/>
        <v/>
      </c>
      <c r="P60" s="18"/>
      <c r="Q60" s="113" t="s">
        <v>43</v>
      </c>
      <c r="R60" s="114"/>
      <c r="S60" s="5"/>
      <c r="T60" s="40"/>
      <c r="U60" s="5"/>
      <c r="V60" s="5"/>
      <c r="W60" s="41"/>
      <c r="X60" s="58"/>
      <c r="Y60" s="42"/>
      <c r="Z60" s="39" t="str">
        <f t="shared" si="9"/>
        <v xml:space="preserve"> </v>
      </c>
      <c r="AA60" s="47" t="str">
        <f>IF(W60="","",IF(AA59="","",$AA$56))</f>
        <v/>
      </c>
      <c r="AB60" s="72" t="str">
        <f t="shared" si="10"/>
        <v/>
      </c>
    </row>
    <row r="61" spans="1:32" ht="19.5" customHeight="1">
      <c r="A61" s="18"/>
      <c r="B61" s="16" t="s">
        <v>43</v>
      </c>
      <c r="C61" s="5"/>
      <c r="D61" s="36"/>
      <c r="E61" s="5"/>
      <c r="F61" s="5"/>
      <c r="G61" s="46"/>
      <c r="H61" s="38"/>
      <c r="I61" s="11"/>
      <c r="J61" s="116" t="str">
        <f t="shared" si="7"/>
        <v xml:space="preserve"> </v>
      </c>
      <c r="K61" s="117"/>
      <c r="L61" s="39" t="str">
        <f t="shared" si="6"/>
        <v xml:space="preserve"> </v>
      </c>
      <c r="M61" s="128" t="str">
        <f>IF(G61="","",IF(M60="","",$M$56))</f>
        <v/>
      </c>
      <c r="N61" s="128"/>
      <c r="O61" s="77" t="str">
        <f t="shared" si="8"/>
        <v/>
      </c>
      <c r="P61" s="18"/>
      <c r="Q61" s="113" t="s">
        <v>43</v>
      </c>
      <c r="R61" s="114"/>
      <c r="S61" s="5"/>
      <c r="T61" s="40"/>
      <c r="U61" s="5"/>
      <c r="V61" s="5"/>
      <c r="W61" s="41"/>
      <c r="X61" s="58"/>
      <c r="Y61" s="42"/>
      <c r="Z61" s="39" t="str">
        <f t="shared" si="9"/>
        <v xml:space="preserve"> </v>
      </c>
      <c r="AA61" s="47" t="str">
        <f>IF(W61="","",IF(AA60="","",$AA$56))</f>
        <v/>
      </c>
      <c r="AB61" s="72" t="str">
        <f t="shared" si="10"/>
        <v/>
      </c>
    </row>
    <row r="62" spans="1:32" ht="19.5" customHeight="1">
      <c r="A62" s="18"/>
      <c r="B62" s="24" t="s">
        <v>3</v>
      </c>
      <c r="C62" s="24"/>
      <c r="D62" s="24" t="s">
        <v>1</v>
      </c>
      <c r="E62" s="24"/>
      <c r="F62" s="24"/>
      <c r="G62" s="24" t="s">
        <v>2</v>
      </c>
      <c r="H62" s="24" t="s">
        <v>8</v>
      </c>
      <c r="I62" s="27" t="s">
        <v>10</v>
      </c>
      <c r="J62" s="129" t="s">
        <v>11</v>
      </c>
      <c r="K62" s="129"/>
      <c r="L62" s="24"/>
      <c r="M62" s="129" t="s">
        <v>4</v>
      </c>
      <c r="N62" s="125"/>
      <c r="O62" s="68" t="s">
        <v>124</v>
      </c>
      <c r="P62" s="18"/>
      <c r="Q62" s="115" t="s">
        <v>3</v>
      </c>
      <c r="R62" s="115"/>
      <c r="S62" s="31"/>
      <c r="T62" s="31" t="s">
        <v>1</v>
      </c>
      <c r="U62" s="31"/>
      <c r="V62" s="61"/>
      <c r="W62" s="31" t="s">
        <v>2</v>
      </c>
      <c r="X62" s="31" t="s">
        <v>8</v>
      </c>
      <c r="Y62" s="45" t="s">
        <v>10</v>
      </c>
      <c r="Z62" s="31" t="s">
        <v>11</v>
      </c>
      <c r="AA62" s="31" t="s">
        <v>4</v>
      </c>
      <c r="AB62" s="71" t="s">
        <v>124</v>
      </c>
    </row>
    <row r="63" spans="1:32" ht="19.5" customHeight="1">
      <c r="A63" s="18">
        <f>IF(M63&gt;1,1,0)</f>
        <v>0</v>
      </c>
      <c r="B63" s="16" t="s">
        <v>44</v>
      </c>
      <c r="C63" s="5"/>
      <c r="D63" s="36"/>
      <c r="E63" s="5"/>
      <c r="F63" s="5"/>
      <c r="G63" s="37"/>
      <c r="H63" s="38"/>
      <c r="I63" s="11"/>
      <c r="J63" s="116" t="str">
        <f t="shared" ref="J63" si="11">IF(OR(D63="",G63="",H63="",I63="",M63="")," ",$V$2)</f>
        <v xml:space="preserve"> </v>
      </c>
      <c r="K63" s="117"/>
      <c r="L63" s="39" t="str">
        <f t="shared" ref="L63:L68" si="12">IF(M63=""," ",$V$1)</f>
        <v xml:space="preserve"> </v>
      </c>
      <c r="M63" s="127"/>
      <c r="N63" s="127"/>
      <c r="O63" s="78" t="str">
        <f>IF(ISTEXT(G63),IF(LEN(D63)=4,IF(LEN(H63)=LENB(H63),IF(LEN(M63)=5,"◯","×"),"×"),"×"),"")</f>
        <v/>
      </c>
      <c r="P63" s="18">
        <f>IF(AA63&gt;1,1,0)</f>
        <v>0</v>
      </c>
      <c r="Q63" s="96" t="s">
        <v>44</v>
      </c>
      <c r="R63" s="96"/>
      <c r="S63" s="5"/>
      <c r="T63" s="40"/>
      <c r="U63" s="5"/>
      <c r="V63" s="5"/>
      <c r="W63" s="41"/>
      <c r="X63" s="58"/>
      <c r="Y63" s="42"/>
      <c r="Z63" s="39" t="str">
        <f>IF(OR(T63="",W63="",X63="",Y63="",AA63="")," ",$V$2)</f>
        <v xml:space="preserve"> </v>
      </c>
      <c r="AA63" s="62"/>
      <c r="AB63" s="72" t="str">
        <f>IF(ISTEXT(W63),IF(LEN(T63)=4,IF(LEN(X63)=LENB(X63),IF(LEN(AA63)=5,"◯","×"),"×"),"×"),"")</f>
        <v/>
      </c>
    </row>
    <row r="64" spans="1:32" ht="19.5" customHeight="1">
      <c r="A64" s="18"/>
      <c r="B64" s="16" t="s">
        <v>44</v>
      </c>
      <c r="C64" s="5"/>
      <c r="D64" s="36"/>
      <c r="E64" s="5"/>
      <c r="F64" s="5"/>
      <c r="G64" s="46"/>
      <c r="H64" s="38"/>
      <c r="I64" s="11"/>
      <c r="J64" s="116" t="str">
        <f>IF(OR(D64="",G64="",H64="",I64="",M64="")," ",$V$3)</f>
        <v xml:space="preserve"> </v>
      </c>
      <c r="K64" s="117"/>
      <c r="L64" s="39" t="str">
        <f t="shared" si="12"/>
        <v xml:space="preserve"> </v>
      </c>
      <c r="M64" s="128" t="str">
        <f>IF(G64="","",IF(M63="","",$M$63))</f>
        <v/>
      </c>
      <c r="N64" s="128"/>
      <c r="O64" s="72" t="str">
        <f>IF(ISTEXT(G64),IF(LEN(D64)=4,IF(LEN(H64)=LENB(H64),"◯","×"),"×"),"")</f>
        <v/>
      </c>
      <c r="P64" s="18"/>
      <c r="Q64" s="96" t="s">
        <v>44</v>
      </c>
      <c r="R64" s="96"/>
      <c r="S64" s="5"/>
      <c r="T64" s="40"/>
      <c r="U64" s="5"/>
      <c r="V64" s="5"/>
      <c r="W64" s="41"/>
      <c r="X64" s="58"/>
      <c r="Y64" s="42"/>
      <c r="Z64" s="39" t="str">
        <f>IF(OR(T64="",W64="",X64="",Y64="",AA64="")," ",$V$3)</f>
        <v xml:space="preserve"> </v>
      </c>
      <c r="AA64" s="47" t="str">
        <f>IF(W64="","",IF(AA63="","",$AA$63))</f>
        <v/>
      </c>
      <c r="AB64" s="72" t="str">
        <f t="shared" si="10"/>
        <v/>
      </c>
    </row>
    <row r="65" spans="1:28" ht="19.5" customHeight="1">
      <c r="A65" s="18"/>
      <c r="B65" s="16" t="s">
        <v>44</v>
      </c>
      <c r="C65" s="5"/>
      <c r="D65" s="36"/>
      <c r="E65" s="5"/>
      <c r="F65" s="5"/>
      <c r="G65" s="46"/>
      <c r="H65" s="38"/>
      <c r="I65" s="11"/>
      <c r="J65" s="116" t="str">
        <f t="shared" ref="J65:J68" si="13">IF(OR(D65="",G65="",H65="",I65="",M65="")," ",$V$3)</f>
        <v xml:space="preserve"> </v>
      </c>
      <c r="K65" s="117"/>
      <c r="L65" s="39" t="str">
        <f t="shared" si="12"/>
        <v xml:space="preserve"> </v>
      </c>
      <c r="M65" s="128" t="str">
        <f>IF(G65="","",IF(M64="","",$M$63))</f>
        <v/>
      </c>
      <c r="N65" s="128"/>
      <c r="O65" s="72" t="str">
        <f t="shared" ref="O65:O68" si="14">IF(ISTEXT(G65),IF(LEN(D65)=4,IF(LEN(H65)=LENB(H65),"◯","×"),"×"),"")</f>
        <v/>
      </c>
      <c r="P65" s="18"/>
      <c r="Q65" s="96" t="s">
        <v>44</v>
      </c>
      <c r="R65" s="96"/>
      <c r="S65" s="5"/>
      <c r="T65" s="40"/>
      <c r="U65" s="5"/>
      <c r="V65" s="5"/>
      <c r="W65" s="41"/>
      <c r="X65" s="58"/>
      <c r="Y65" s="42"/>
      <c r="Z65" s="39" t="str">
        <f t="shared" ref="Z65:Z68" si="15">IF(OR(T65="",W65="",X65="",Y65="",AA65="")," ",$V$3)</f>
        <v xml:space="preserve"> </v>
      </c>
      <c r="AA65" s="47" t="str">
        <f>IF(W65="","",IF(AA64="","",$AA$63))</f>
        <v/>
      </c>
      <c r="AB65" s="72" t="str">
        <f t="shared" si="10"/>
        <v/>
      </c>
    </row>
    <row r="66" spans="1:28" ht="19.5" customHeight="1">
      <c r="A66" s="18"/>
      <c r="B66" s="16" t="s">
        <v>44</v>
      </c>
      <c r="C66" s="5"/>
      <c r="D66" s="36"/>
      <c r="E66" s="5"/>
      <c r="F66" s="5"/>
      <c r="G66" s="46"/>
      <c r="H66" s="38"/>
      <c r="I66" s="11"/>
      <c r="J66" s="116" t="str">
        <f t="shared" si="13"/>
        <v xml:space="preserve"> </v>
      </c>
      <c r="K66" s="117"/>
      <c r="L66" s="39" t="str">
        <f t="shared" si="12"/>
        <v xml:space="preserve"> </v>
      </c>
      <c r="M66" s="128" t="str">
        <f>IF(G66="","",IF(M65="","",$M$63))</f>
        <v/>
      </c>
      <c r="N66" s="128"/>
      <c r="O66" s="72" t="str">
        <f t="shared" si="14"/>
        <v/>
      </c>
      <c r="P66" s="18"/>
      <c r="Q66" s="96" t="s">
        <v>44</v>
      </c>
      <c r="R66" s="96"/>
      <c r="S66" s="5"/>
      <c r="T66" s="40"/>
      <c r="U66" s="5"/>
      <c r="V66" s="5"/>
      <c r="W66" s="41"/>
      <c r="X66" s="58"/>
      <c r="Y66" s="42"/>
      <c r="Z66" s="39" t="str">
        <f t="shared" si="15"/>
        <v xml:space="preserve"> </v>
      </c>
      <c r="AA66" s="47" t="str">
        <f>IF(W66="","",IF(AA65="","",$AA$63))</f>
        <v/>
      </c>
      <c r="AB66" s="72" t="str">
        <f t="shared" si="10"/>
        <v/>
      </c>
    </row>
    <row r="67" spans="1:28" ht="19.5" customHeight="1">
      <c r="A67" s="18"/>
      <c r="B67" s="16" t="s">
        <v>44</v>
      </c>
      <c r="C67" s="5"/>
      <c r="D67" s="36"/>
      <c r="E67" s="5"/>
      <c r="F67" s="5"/>
      <c r="G67" s="46"/>
      <c r="H67" s="38"/>
      <c r="I67" s="11"/>
      <c r="J67" s="116" t="str">
        <f t="shared" si="13"/>
        <v xml:space="preserve"> </v>
      </c>
      <c r="K67" s="117"/>
      <c r="L67" s="39" t="str">
        <f t="shared" si="12"/>
        <v xml:space="preserve"> </v>
      </c>
      <c r="M67" s="128" t="str">
        <f>IF(G67="","",IF(M66="","",$M$63))</f>
        <v/>
      </c>
      <c r="N67" s="128"/>
      <c r="O67" s="72" t="str">
        <f t="shared" si="14"/>
        <v/>
      </c>
      <c r="P67" s="18"/>
      <c r="Q67" s="96" t="s">
        <v>44</v>
      </c>
      <c r="R67" s="96"/>
      <c r="S67" s="5"/>
      <c r="T67" s="40"/>
      <c r="U67" s="5"/>
      <c r="V67" s="5"/>
      <c r="W67" s="41"/>
      <c r="X67" s="58"/>
      <c r="Y67" s="42"/>
      <c r="Z67" s="39" t="str">
        <f t="shared" si="15"/>
        <v xml:space="preserve"> </v>
      </c>
      <c r="AA67" s="47" t="str">
        <f>IF(W67="","",IF(AA66="","",$AA$63))</f>
        <v/>
      </c>
      <c r="AB67" s="72" t="str">
        <f t="shared" si="10"/>
        <v/>
      </c>
    </row>
    <row r="68" spans="1:28" ht="19.5" customHeight="1">
      <c r="A68" s="18"/>
      <c r="B68" s="16" t="s">
        <v>44</v>
      </c>
      <c r="C68" s="5"/>
      <c r="D68" s="36"/>
      <c r="E68" s="5"/>
      <c r="F68" s="5"/>
      <c r="G68" s="46"/>
      <c r="H68" s="38"/>
      <c r="I68" s="11"/>
      <c r="J68" s="116" t="str">
        <f t="shared" si="13"/>
        <v xml:space="preserve"> </v>
      </c>
      <c r="K68" s="117"/>
      <c r="L68" s="39" t="str">
        <f t="shared" si="12"/>
        <v xml:space="preserve"> </v>
      </c>
      <c r="M68" s="128" t="str">
        <f>IF(G68="","",IF(M67="","",$M$63))</f>
        <v/>
      </c>
      <c r="N68" s="128"/>
      <c r="O68" s="72" t="str">
        <f t="shared" si="14"/>
        <v/>
      </c>
      <c r="P68" s="18"/>
      <c r="Q68" s="96" t="s">
        <v>44</v>
      </c>
      <c r="R68" s="96"/>
      <c r="S68" s="5"/>
      <c r="T68" s="40"/>
      <c r="U68" s="5"/>
      <c r="V68" s="5"/>
      <c r="W68" s="41"/>
      <c r="X68" s="58"/>
      <c r="Y68" s="42"/>
      <c r="Z68" s="39" t="str">
        <f t="shared" si="15"/>
        <v xml:space="preserve"> </v>
      </c>
      <c r="AA68" s="47" t="str">
        <f>IF(W68="","",IF(AA67="","",$AA$63))</f>
        <v/>
      </c>
      <c r="AB68" s="72" t="str">
        <f t="shared" si="10"/>
        <v/>
      </c>
    </row>
    <row r="69" spans="1:28" ht="19.5" customHeight="1">
      <c r="A69" s="48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1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</row>
    <row r="70" spans="1:28" ht="19.5" customHeight="1">
      <c r="A70" s="52"/>
      <c r="B70" s="50"/>
      <c r="C70" s="53"/>
      <c r="D70" s="53"/>
      <c r="E70" s="53"/>
      <c r="F70" s="53"/>
      <c r="G70" s="49"/>
      <c r="H70" s="54"/>
      <c r="I70" s="50"/>
      <c r="J70" s="55"/>
      <c r="R70" s="56"/>
      <c r="S70" s="56"/>
      <c r="T70" s="56"/>
      <c r="U70" s="56"/>
      <c r="V70" s="56" t="s">
        <v>42</v>
      </c>
      <c r="Y70" s="57"/>
      <c r="Z70" s="57"/>
      <c r="AA70" s="56"/>
    </row>
    <row r="71" spans="1:28">
      <c r="B71" s="8"/>
    </row>
    <row r="72" spans="1:28">
      <c r="B72" s="8"/>
    </row>
    <row r="73" spans="1:28">
      <c r="B73" s="8"/>
    </row>
    <row r="74" spans="1:28">
      <c r="B74" s="8"/>
    </row>
    <row r="75" spans="1:28">
      <c r="B75" s="8"/>
    </row>
    <row r="76" spans="1:28">
      <c r="B76" s="8"/>
    </row>
    <row r="77" spans="1:28">
      <c r="B77" s="8"/>
    </row>
    <row r="78" spans="1:28">
      <c r="B78" s="8"/>
    </row>
    <row r="79" spans="1:28">
      <c r="B79" s="8"/>
    </row>
    <row r="80" spans="1:28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</sheetData>
  <sheetProtection algorithmName="SHA-512" hashValue="mYKaaxJTB3bwTmmIiLw95xBG/5ESYUnS19Exjmoot4yQpQ/OPLJ/21XsMIfDOXsS1We/LbzhXG9cgKgp4OfD8Q==" saltValue="EzxGky08lRRztFzIjpjh8A==" spinCount="100000" sheet="1" objects="1" scenarios="1" selectLockedCells="1" selectUnlockedCells="1"/>
  <mergeCells count="180">
    <mergeCell ref="V1:Y1"/>
    <mergeCell ref="V2:Y2"/>
    <mergeCell ref="J31:K31"/>
    <mergeCell ref="J32:K32"/>
    <mergeCell ref="J33:K33"/>
    <mergeCell ref="J34:K34"/>
    <mergeCell ref="Q26:R26"/>
    <mergeCell ref="Q18:R18"/>
    <mergeCell ref="Q19:R19"/>
    <mergeCell ref="Q20:R20"/>
    <mergeCell ref="Q21:R21"/>
    <mergeCell ref="J27:K27"/>
    <mergeCell ref="M27:N27"/>
    <mergeCell ref="J22:K22"/>
    <mergeCell ref="M15:N15"/>
    <mergeCell ref="M17:N17"/>
    <mergeCell ref="J11:K11"/>
    <mergeCell ref="J14:K14"/>
    <mergeCell ref="J10:K10"/>
    <mergeCell ref="J20:K20"/>
    <mergeCell ref="M20:N20"/>
    <mergeCell ref="J21:K21"/>
    <mergeCell ref="M28:N28"/>
    <mergeCell ref="M24:N24"/>
    <mergeCell ref="Q66:R66"/>
    <mergeCell ref="Q67:R67"/>
    <mergeCell ref="Q68:R68"/>
    <mergeCell ref="J68:K68"/>
    <mergeCell ref="J67:K67"/>
    <mergeCell ref="M67:N67"/>
    <mergeCell ref="J66:K66"/>
    <mergeCell ref="J63:K63"/>
    <mergeCell ref="J64:K64"/>
    <mergeCell ref="M68:N68"/>
    <mergeCell ref="M66:N66"/>
    <mergeCell ref="Q65:R65"/>
    <mergeCell ref="J60:K60"/>
    <mergeCell ref="J61:K61"/>
    <mergeCell ref="J62:K62"/>
    <mergeCell ref="M62:N62"/>
    <mergeCell ref="M60:N60"/>
    <mergeCell ref="M61:N61"/>
    <mergeCell ref="J65:K65"/>
    <mergeCell ref="M65:N65"/>
    <mergeCell ref="J58:K58"/>
    <mergeCell ref="J59:K59"/>
    <mergeCell ref="M58:N58"/>
    <mergeCell ref="M59:N59"/>
    <mergeCell ref="M63:N63"/>
    <mergeCell ref="M64:N64"/>
    <mergeCell ref="J57:K57"/>
    <mergeCell ref="J56:K56"/>
    <mergeCell ref="M56:N56"/>
    <mergeCell ref="M57:N57"/>
    <mergeCell ref="M55:N55"/>
    <mergeCell ref="J55:K55"/>
    <mergeCell ref="M32:N32"/>
    <mergeCell ref="J36:K36"/>
    <mergeCell ref="J30:K30"/>
    <mergeCell ref="M31:N31"/>
    <mergeCell ref="M50:N50"/>
    <mergeCell ref="M51:N51"/>
    <mergeCell ref="J42:K42"/>
    <mergeCell ref="J43:K43"/>
    <mergeCell ref="J44:K44"/>
    <mergeCell ref="J45:K45"/>
    <mergeCell ref="J50:K50"/>
    <mergeCell ref="J51:K51"/>
    <mergeCell ref="J52:K52"/>
    <mergeCell ref="J53:K53"/>
    <mergeCell ref="M33:N33"/>
    <mergeCell ref="Q40:R40"/>
    <mergeCell ref="Q41:R41"/>
    <mergeCell ref="Q42:R42"/>
    <mergeCell ref="M44:N44"/>
    <mergeCell ref="M45:N45"/>
    <mergeCell ref="J41:K41"/>
    <mergeCell ref="Q44:R44"/>
    <mergeCell ref="Q45:R45"/>
    <mergeCell ref="Q43:R43"/>
    <mergeCell ref="Q50:R50"/>
    <mergeCell ref="Q51:R51"/>
    <mergeCell ref="Q52:R52"/>
    <mergeCell ref="M36:N36"/>
    <mergeCell ref="J37:K37"/>
    <mergeCell ref="J38:K38"/>
    <mergeCell ref="J39:K39"/>
    <mergeCell ref="J35:K35"/>
    <mergeCell ref="J8:K8"/>
    <mergeCell ref="M8:N8"/>
    <mergeCell ref="J16:K16"/>
    <mergeCell ref="J23:K23"/>
    <mergeCell ref="J19:K19"/>
    <mergeCell ref="M40:N40"/>
    <mergeCell ref="M41:N41"/>
    <mergeCell ref="M42:N42"/>
    <mergeCell ref="M43:N43"/>
    <mergeCell ref="J40:K40"/>
    <mergeCell ref="M52:N52"/>
    <mergeCell ref="J15:K15"/>
    <mergeCell ref="J18:K18"/>
    <mergeCell ref="M18:N18"/>
    <mergeCell ref="J12:K12"/>
    <mergeCell ref="U4:U5"/>
    <mergeCell ref="Q4:R4"/>
    <mergeCell ref="Q12:R12"/>
    <mergeCell ref="M11:N11"/>
    <mergeCell ref="Q22:R22"/>
    <mergeCell ref="Q16:R16"/>
    <mergeCell ref="Q17:R17"/>
    <mergeCell ref="Q11:R11"/>
    <mergeCell ref="M13:N13"/>
    <mergeCell ref="M14:N14"/>
    <mergeCell ref="M22:N22"/>
    <mergeCell ref="N4:O4"/>
    <mergeCell ref="Q8:R8"/>
    <mergeCell ref="M16:N16"/>
    <mergeCell ref="Q9:R9"/>
    <mergeCell ref="M9:N9"/>
    <mergeCell ref="Q10:R10"/>
    <mergeCell ref="J9:K9"/>
    <mergeCell ref="J26:K26"/>
    <mergeCell ref="Q34:R34"/>
    <mergeCell ref="Q35:R35"/>
    <mergeCell ref="Q36:R36"/>
    <mergeCell ref="Q37:R37"/>
    <mergeCell ref="A1:I1"/>
    <mergeCell ref="Q31:R31"/>
    <mergeCell ref="J17:K17"/>
    <mergeCell ref="M10:N10"/>
    <mergeCell ref="J13:K13"/>
    <mergeCell ref="M25:N25"/>
    <mergeCell ref="M26:N26"/>
    <mergeCell ref="J24:K24"/>
    <mergeCell ref="J25:K25"/>
    <mergeCell ref="Q28:R28"/>
    <mergeCell ref="J28:K28"/>
    <mergeCell ref="J29:K29"/>
    <mergeCell ref="M29:N29"/>
    <mergeCell ref="M30:N30"/>
    <mergeCell ref="A3:I3"/>
    <mergeCell ref="Q29:R29"/>
    <mergeCell ref="Q15:R15"/>
    <mergeCell ref="M19:N19"/>
    <mergeCell ref="Q53:R53"/>
    <mergeCell ref="M53:N53"/>
    <mergeCell ref="Q63:R63"/>
    <mergeCell ref="Q64:R64"/>
    <mergeCell ref="Q58:R58"/>
    <mergeCell ref="Q59:R59"/>
    <mergeCell ref="Q55:R55"/>
    <mergeCell ref="Q56:R56"/>
    <mergeCell ref="Q61:R61"/>
    <mergeCell ref="Q62:R62"/>
    <mergeCell ref="Q57:R57"/>
    <mergeCell ref="Q60:R60"/>
    <mergeCell ref="V3:Y3"/>
    <mergeCell ref="S4:T5"/>
    <mergeCell ref="S6:T6"/>
    <mergeCell ref="U6:V6"/>
    <mergeCell ref="W6:Y6"/>
    <mergeCell ref="M39:N39"/>
    <mergeCell ref="M37:N37"/>
    <mergeCell ref="M38:N38"/>
    <mergeCell ref="Q30:R30"/>
    <mergeCell ref="Q32:R32"/>
    <mergeCell ref="Q33:R33"/>
    <mergeCell ref="M12:N12"/>
    <mergeCell ref="V4:Y5"/>
    <mergeCell ref="Q38:R38"/>
    <mergeCell ref="Q39:R39"/>
    <mergeCell ref="Q27:R27"/>
    <mergeCell ref="Q13:R13"/>
    <mergeCell ref="Q14:R14"/>
    <mergeCell ref="Q24:R24"/>
    <mergeCell ref="Q25:R25"/>
    <mergeCell ref="Q23:R23"/>
    <mergeCell ref="M23:N23"/>
    <mergeCell ref="M34:N34"/>
    <mergeCell ref="M35:N35"/>
  </mergeCells>
  <phoneticPr fontId="1"/>
  <printOptions horizontalCentered="1" verticalCentered="1"/>
  <pageMargins left="0.39370078740157483" right="0.19685039370078741" top="0.3" bottom="0.2" header="0.34" footer="0.23"/>
  <pageSetup paperSize="9" scale="4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コード表!$C$50:$C$69</xm:f>
          </x14:formula1>
          <xm:sqref>Q9:R53</xm:sqref>
        </x14:dataValidation>
        <x14:dataValidation type="list" allowBlank="1" showInputMessage="1" showErrorMessage="1">
          <x14:formula1>
            <xm:f>コード表!$A$50:$A$69</xm:f>
          </x14:formula1>
          <xm:sqref>B9:B53</xm:sqref>
        </x14:dataValidation>
        <x14:dataValidation type="list" allowBlank="1" showInputMessage="1" showErrorMessage="1">
          <x14:formula1>
            <xm:f>コード表!$A$1:$A$47</xm:f>
          </x14:formula1>
          <xm:sqref>E9:E53 U9:U53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115" zoomScaleNormal="115" zoomScalePageLayoutView="115" workbookViewId="0">
      <selection activeCell="A108" sqref="A108"/>
    </sheetView>
  </sheetViews>
  <sheetFormatPr defaultColWidth="13" defaultRowHeight="13.5"/>
  <cols>
    <col min="1" max="1" width="9" style="59" customWidth="1"/>
    <col min="2" max="16384" width="13" style="59"/>
  </cols>
  <sheetData>
    <row r="1" spans="1:8">
      <c r="A1" s="60" t="s">
        <v>55</v>
      </c>
      <c r="B1" s="60" t="s">
        <v>56</v>
      </c>
      <c r="C1" s="60" t="s">
        <v>57</v>
      </c>
      <c r="D1" s="60" t="s">
        <v>58</v>
      </c>
      <c r="E1" s="60" t="s">
        <v>59</v>
      </c>
      <c r="F1" s="60" t="s">
        <v>60</v>
      </c>
      <c r="G1" s="60" t="s">
        <v>61</v>
      </c>
      <c r="H1" s="60" t="s">
        <v>62</v>
      </c>
    </row>
    <row r="2" spans="1:8">
      <c r="A2" s="59" t="str">
        <f>IF(申込書!D9="","","00000"&amp;申込書!D9)</f>
        <v/>
      </c>
      <c r="B2" s="59" t="str">
        <f>IF(ISTEXT(申込書!G9),申込書!G9&amp;"("&amp;申込書!I9&amp;")","")</f>
        <v/>
      </c>
      <c r="C2" s="59" t="str">
        <f>IF(ISTEXT(申込書!H9),申込書!H9,"")</f>
        <v/>
      </c>
      <c r="D2" s="59" t="str">
        <f>IF(B2="","","1")</f>
        <v/>
      </c>
      <c r="E2" s="59" t="e">
        <f>IF(申込書!F9="","",申込書!F9)</f>
        <v>#N/A</v>
      </c>
      <c r="F2" s="59" t="str">
        <f>IF(申込書!J9="","",申込書!J9)</f>
        <v/>
      </c>
      <c r="G2" s="59" t="str">
        <f>IF(申込書!D9="","",申込書!D9)</f>
        <v/>
      </c>
      <c r="H2" s="59" t="e">
        <f>IF(申込書!C9="","",申込書!C9)&amp;"00 "&amp;IF(申込書!M9="","",申込書!M9)</f>
        <v>#N/A</v>
      </c>
    </row>
    <row r="3" spans="1:8">
      <c r="A3" s="59" t="str">
        <f>IF(申込書!D10="","","00000"&amp;申込書!D10)</f>
        <v/>
      </c>
      <c r="B3" s="59" t="str">
        <f>IF(ISTEXT(申込書!G10),申込書!G10&amp;"("&amp;申込書!I10&amp;")","")</f>
        <v/>
      </c>
      <c r="C3" s="59" t="str">
        <f>IF(ISTEXT(申込書!H10),申込書!H10,"")</f>
        <v/>
      </c>
      <c r="D3" s="59" t="str">
        <f t="shared" ref="D3:D54" si="0">IF(B3="","","1")</f>
        <v/>
      </c>
      <c r="E3" s="59" t="e">
        <f>IF(申込書!F10="","",申込書!F10)</f>
        <v>#N/A</v>
      </c>
      <c r="F3" s="59" t="str">
        <f>IF(申込書!J10="","",申込書!J10)</f>
        <v/>
      </c>
      <c r="G3" s="59" t="str">
        <f>IF(申込書!D10="","",申込書!D10)</f>
        <v/>
      </c>
      <c r="H3" s="59" t="e">
        <f>IF(申込書!C10="","",申込書!C10)&amp;"00 "&amp;IF(申込書!M10="","",申込書!M10)</f>
        <v>#N/A</v>
      </c>
    </row>
    <row r="4" spans="1:8">
      <c r="A4" s="59" t="str">
        <f>IF(申込書!D11="","","00000"&amp;申込書!D11)</f>
        <v/>
      </c>
      <c r="B4" s="59" t="str">
        <f>IF(ISTEXT(申込書!G11),申込書!G11&amp;"("&amp;申込書!I11&amp;")","")</f>
        <v/>
      </c>
      <c r="C4" s="59" t="str">
        <f>IF(ISTEXT(申込書!H11),申込書!H11,"")</f>
        <v/>
      </c>
      <c r="D4" s="59" t="str">
        <f t="shared" si="0"/>
        <v/>
      </c>
      <c r="E4" s="59" t="e">
        <f>IF(申込書!F11="","",申込書!F11)</f>
        <v>#N/A</v>
      </c>
      <c r="F4" s="59" t="str">
        <f>IF(申込書!J11="","",申込書!J11)</f>
        <v/>
      </c>
      <c r="G4" s="59" t="str">
        <f>IF(申込書!D11="","",申込書!D11)</f>
        <v/>
      </c>
      <c r="H4" s="59" t="e">
        <f>IF(申込書!C11="","",申込書!C11)&amp;"00 "&amp;IF(申込書!M11="","",申込書!M11)</f>
        <v>#N/A</v>
      </c>
    </row>
    <row r="5" spans="1:8">
      <c r="A5" s="59" t="str">
        <f>IF(申込書!D12="","","00000"&amp;申込書!D12)</f>
        <v/>
      </c>
      <c r="B5" s="59" t="str">
        <f>IF(ISTEXT(申込書!G12),申込書!G12&amp;"("&amp;申込書!I12&amp;")","")</f>
        <v/>
      </c>
      <c r="C5" s="59" t="str">
        <f>IF(ISTEXT(申込書!H12),申込書!H12,"")</f>
        <v/>
      </c>
      <c r="D5" s="59" t="str">
        <f t="shared" si="0"/>
        <v/>
      </c>
      <c r="E5" s="59" t="e">
        <f>IF(申込書!F12="","",申込書!F12)</f>
        <v>#N/A</v>
      </c>
      <c r="F5" s="59" t="str">
        <f>IF(申込書!J12="","",申込書!J12)</f>
        <v/>
      </c>
      <c r="G5" s="59" t="str">
        <f>IF(申込書!D12="","",申込書!D12)</f>
        <v/>
      </c>
      <c r="H5" s="59" t="e">
        <f>IF(申込書!C12="","",申込書!C12)&amp;"00 "&amp;IF(申込書!M12="","",申込書!M12)</f>
        <v>#N/A</v>
      </c>
    </row>
    <row r="6" spans="1:8">
      <c r="A6" s="59" t="str">
        <f>IF(申込書!D13="","","00000"&amp;申込書!D13)</f>
        <v/>
      </c>
      <c r="B6" s="59" t="str">
        <f>IF(ISTEXT(申込書!G13),申込書!G13&amp;"("&amp;申込書!I13&amp;")","")</f>
        <v/>
      </c>
      <c r="C6" s="59" t="str">
        <f>IF(ISTEXT(申込書!H13),申込書!H13,"")</f>
        <v/>
      </c>
      <c r="D6" s="59" t="str">
        <f t="shared" si="0"/>
        <v/>
      </c>
      <c r="E6" s="59" t="e">
        <f>IF(申込書!F13="","",申込書!F13)</f>
        <v>#N/A</v>
      </c>
      <c r="F6" s="59" t="str">
        <f>IF(申込書!J13="","",申込書!J13)</f>
        <v/>
      </c>
      <c r="G6" s="59" t="str">
        <f>IF(申込書!D13="","",申込書!D13)</f>
        <v/>
      </c>
      <c r="H6" s="59" t="e">
        <f>IF(申込書!C13="","",申込書!C13)&amp;"00 "&amp;IF(申込書!M13="","",申込書!M13)</f>
        <v>#N/A</v>
      </c>
    </row>
    <row r="7" spans="1:8">
      <c r="A7" s="59" t="str">
        <f>IF(申込書!D14="","","00000"&amp;申込書!D14)</f>
        <v/>
      </c>
      <c r="B7" s="59" t="str">
        <f>IF(ISTEXT(申込書!G14),申込書!G14&amp;"("&amp;申込書!I14&amp;")","")</f>
        <v/>
      </c>
      <c r="C7" s="59" t="str">
        <f>IF(ISTEXT(申込書!H14),申込書!H14,"")</f>
        <v/>
      </c>
      <c r="D7" s="59" t="str">
        <f t="shared" si="0"/>
        <v/>
      </c>
      <c r="E7" s="59" t="e">
        <f>IF(申込書!F14="","",申込書!F14)</f>
        <v>#N/A</v>
      </c>
      <c r="F7" s="59" t="str">
        <f>IF(申込書!J14="","",申込書!J14)</f>
        <v/>
      </c>
      <c r="G7" s="59" t="str">
        <f>IF(申込書!D14="","",申込書!D14)</f>
        <v/>
      </c>
      <c r="H7" s="59" t="e">
        <f>IF(申込書!C14="","",申込書!C14)&amp;"00 "&amp;IF(申込書!M14="","",申込書!M14)</f>
        <v>#N/A</v>
      </c>
    </row>
    <row r="8" spans="1:8">
      <c r="A8" s="59" t="str">
        <f>IF(申込書!D15="","","00000"&amp;申込書!D15)</f>
        <v/>
      </c>
      <c r="B8" s="59" t="str">
        <f>IF(ISTEXT(申込書!G15),申込書!G15&amp;"("&amp;申込書!I15&amp;")","")</f>
        <v/>
      </c>
      <c r="C8" s="59" t="str">
        <f>IF(ISTEXT(申込書!H15),申込書!H15,"")</f>
        <v/>
      </c>
      <c r="D8" s="59" t="str">
        <f t="shared" si="0"/>
        <v/>
      </c>
      <c r="E8" s="59" t="e">
        <f>IF(申込書!F15="","",申込書!F15)</f>
        <v>#N/A</v>
      </c>
      <c r="F8" s="59" t="str">
        <f>IF(申込書!J15="","",申込書!J15)</f>
        <v/>
      </c>
      <c r="G8" s="59" t="str">
        <f>IF(申込書!D15="","",申込書!D15)</f>
        <v/>
      </c>
      <c r="H8" s="59" t="e">
        <f>IF(申込書!C15="","",申込書!C15)&amp;"00 "&amp;IF(申込書!M15="","",申込書!M15)</f>
        <v>#N/A</v>
      </c>
    </row>
    <row r="9" spans="1:8">
      <c r="A9" s="59" t="str">
        <f>IF(申込書!D16="","","00000"&amp;申込書!D16)</f>
        <v/>
      </c>
      <c r="B9" s="59" t="str">
        <f>IF(ISTEXT(申込書!G16),申込書!G16&amp;"("&amp;申込書!I16&amp;")","")</f>
        <v/>
      </c>
      <c r="C9" s="59" t="str">
        <f>IF(ISTEXT(申込書!H16),申込書!H16,"")</f>
        <v/>
      </c>
      <c r="D9" s="59" t="str">
        <f t="shared" si="0"/>
        <v/>
      </c>
      <c r="E9" s="59" t="e">
        <f>IF(申込書!F16="","",申込書!F16)</f>
        <v>#N/A</v>
      </c>
      <c r="F9" s="59" t="str">
        <f>IF(申込書!J16="","",申込書!J16)</f>
        <v/>
      </c>
      <c r="G9" s="59" t="str">
        <f>IF(申込書!D16="","",申込書!D16)</f>
        <v/>
      </c>
      <c r="H9" s="59" t="e">
        <f>IF(申込書!C16="","",申込書!C16)&amp;"00 "&amp;IF(申込書!M16="","",申込書!M16)</f>
        <v>#N/A</v>
      </c>
    </row>
    <row r="10" spans="1:8">
      <c r="A10" s="59" t="str">
        <f>IF(申込書!D17="","","00000"&amp;申込書!D17)</f>
        <v/>
      </c>
      <c r="B10" s="59" t="str">
        <f>IF(ISTEXT(申込書!G17),申込書!G17&amp;"("&amp;申込書!I17&amp;")","")</f>
        <v/>
      </c>
      <c r="C10" s="59" t="str">
        <f>IF(ISTEXT(申込書!H17),申込書!H17,"")</f>
        <v/>
      </c>
      <c r="D10" s="59" t="str">
        <f t="shared" si="0"/>
        <v/>
      </c>
      <c r="E10" s="59" t="e">
        <f>IF(申込書!F17="","",申込書!F17)</f>
        <v>#N/A</v>
      </c>
      <c r="F10" s="59" t="str">
        <f>IF(申込書!J17="","",申込書!J17)</f>
        <v/>
      </c>
      <c r="G10" s="59" t="str">
        <f>IF(申込書!D17="","",申込書!D17)</f>
        <v/>
      </c>
      <c r="H10" s="59" t="e">
        <f>IF(申込書!C17="","",申込書!C17)&amp;"00 "&amp;IF(申込書!M17="","",申込書!M17)</f>
        <v>#N/A</v>
      </c>
    </row>
    <row r="11" spans="1:8">
      <c r="A11" s="59" t="str">
        <f>IF(申込書!D18="","","00000"&amp;申込書!D18)</f>
        <v/>
      </c>
      <c r="B11" s="59" t="str">
        <f>IF(ISTEXT(申込書!G18),申込書!G18&amp;"("&amp;申込書!I18&amp;")","")</f>
        <v/>
      </c>
      <c r="C11" s="59" t="str">
        <f>IF(ISTEXT(申込書!H18),申込書!H18,"")</f>
        <v/>
      </c>
      <c r="D11" s="59" t="str">
        <f t="shared" si="0"/>
        <v/>
      </c>
      <c r="E11" s="59" t="e">
        <f>IF(申込書!F18="","",申込書!F18)</f>
        <v>#N/A</v>
      </c>
      <c r="F11" s="59" t="str">
        <f>IF(申込書!J18="","",申込書!J18)</f>
        <v/>
      </c>
      <c r="G11" s="59" t="str">
        <f>IF(申込書!D18="","",申込書!D18)</f>
        <v/>
      </c>
      <c r="H11" s="59" t="e">
        <f>IF(申込書!C18="","",申込書!C18)&amp;"00 "&amp;IF(申込書!M18="","",申込書!M18)</f>
        <v>#N/A</v>
      </c>
    </row>
    <row r="12" spans="1:8">
      <c r="A12" s="59" t="str">
        <f>IF(申込書!D19="","","00000"&amp;申込書!D19)</f>
        <v/>
      </c>
      <c r="B12" s="59" t="str">
        <f>IF(ISTEXT(申込書!G19),申込書!G19&amp;"("&amp;申込書!I19&amp;")","")</f>
        <v/>
      </c>
      <c r="C12" s="59" t="str">
        <f>IF(ISTEXT(申込書!H19),申込書!H19,"")</f>
        <v/>
      </c>
      <c r="D12" s="59" t="str">
        <f t="shared" si="0"/>
        <v/>
      </c>
      <c r="E12" s="59" t="e">
        <f>IF(申込書!F19="","",申込書!F19)</f>
        <v>#N/A</v>
      </c>
      <c r="F12" s="59" t="str">
        <f>IF(申込書!J19="","",申込書!J19)</f>
        <v/>
      </c>
      <c r="G12" s="59" t="str">
        <f>IF(申込書!D19="","",申込書!D19)</f>
        <v/>
      </c>
      <c r="H12" s="59" t="e">
        <f>IF(申込書!C19="","",申込書!C19)&amp;"00 "&amp;IF(申込書!M19="","",申込書!M19)</f>
        <v>#N/A</v>
      </c>
    </row>
    <row r="13" spans="1:8">
      <c r="A13" s="59" t="str">
        <f>IF(申込書!D20="","","00000"&amp;申込書!D20)</f>
        <v/>
      </c>
      <c r="B13" s="59" t="str">
        <f>IF(ISTEXT(申込書!G20),申込書!G20&amp;"("&amp;申込書!I20&amp;")","")</f>
        <v/>
      </c>
      <c r="C13" s="59" t="str">
        <f>IF(ISTEXT(申込書!H20),申込書!H20,"")</f>
        <v/>
      </c>
      <c r="D13" s="59" t="str">
        <f t="shared" si="0"/>
        <v/>
      </c>
      <c r="E13" s="59" t="e">
        <f>IF(申込書!F20="","",申込書!F20)</f>
        <v>#N/A</v>
      </c>
      <c r="F13" s="59" t="str">
        <f>IF(申込書!J20="","",申込書!J20)</f>
        <v/>
      </c>
      <c r="G13" s="59" t="str">
        <f>IF(申込書!D20="","",申込書!D20)</f>
        <v/>
      </c>
      <c r="H13" s="59" t="e">
        <f>IF(申込書!C20="","",申込書!C20)&amp;"00 "&amp;IF(申込書!M20="","",申込書!M20)</f>
        <v>#N/A</v>
      </c>
    </row>
    <row r="14" spans="1:8">
      <c r="A14" s="59" t="str">
        <f>IF(申込書!D21="","","00000"&amp;申込書!D21)</f>
        <v/>
      </c>
      <c r="B14" s="59" t="str">
        <f>IF(ISTEXT(申込書!G21),申込書!G21&amp;"("&amp;申込書!I21&amp;")","")</f>
        <v/>
      </c>
      <c r="C14" s="59" t="str">
        <f>IF(ISTEXT(申込書!H21),申込書!H21,"")</f>
        <v/>
      </c>
      <c r="D14" s="59" t="str">
        <f t="shared" si="0"/>
        <v/>
      </c>
      <c r="E14" s="59" t="e">
        <f>IF(申込書!F21="","",申込書!F21)</f>
        <v>#N/A</v>
      </c>
      <c r="F14" s="59" t="str">
        <f>IF(申込書!J21="","",申込書!J21)</f>
        <v/>
      </c>
      <c r="G14" s="59" t="str">
        <f>IF(申込書!D21="","",申込書!D21)</f>
        <v/>
      </c>
      <c r="H14" s="59" t="e">
        <f>IF(申込書!C21="","",申込書!C21)&amp;"00 "&amp;IF(申込書!M21="","",申込書!M21)</f>
        <v>#N/A</v>
      </c>
    </row>
    <row r="15" spans="1:8">
      <c r="A15" s="59" t="str">
        <f>IF(申込書!D22="","","00000"&amp;申込書!D22)</f>
        <v/>
      </c>
      <c r="B15" s="59" t="str">
        <f>IF(ISTEXT(申込書!G22),申込書!G22&amp;"("&amp;申込書!I22&amp;")","")</f>
        <v/>
      </c>
      <c r="C15" s="59" t="str">
        <f>IF(ISTEXT(申込書!H22),申込書!H22,"")</f>
        <v/>
      </c>
      <c r="D15" s="59" t="str">
        <f t="shared" si="0"/>
        <v/>
      </c>
      <c r="E15" s="59" t="e">
        <f>IF(申込書!F22="","",申込書!F22)</f>
        <v>#N/A</v>
      </c>
      <c r="F15" s="59" t="str">
        <f>IF(申込書!J22="","",申込書!J22)</f>
        <v/>
      </c>
      <c r="G15" s="59" t="str">
        <f>IF(申込書!D22="","",申込書!D22)</f>
        <v/>
      </c>
      <c r="H15" s="59" t="e">
        <f>IF(申込書!C22="","",申込書!C22)&amp;"00 "&amp;IF(申込書!M22="","",申込書!M22)</f>
        <v>#N/A</v>
      </c>
    </row>
    <row r="16" spans="1:8">
      <c r="A16" s="59" t="str">
        <f>IF(申込書!D23="","","00000"&amp;申込書!D23)</f>
        <v/>
      </c>
      <c r="B16" s="59" t="str">
        <f>IF(ISTEXT(申込書!G23),申込書!G23&amp;"("&amp;申込書!I23&amp;")","")</f>
        <v/>
      </c>
      <c r="C16" s="59" t="str">
        <f>IF(ISTEXT(申込書!H23),申込書!H23,"")</f>
        <v/>
      </c>
      <c r="D16" s="59" t="str">
        <f t="shared" si="0"/>
        <v/>
      </c>
      <c r="E16" s="59" t="e">
        <f>IF(申込書!F23="","",申込書!F23)</f>
        <v>#N/A</v>
      </c>
      <c r="F16" s="59" t="str">
        <f>IF(申込書!J23="","",申込書!J23)</f>
        <v/>
      </c>
      <c r="G16" s="59" t="str">
        <f>IF(申込書!D23="","",申込書!D23)</f>
        <v/>
      </c>
      <c r="H16" s="59" t="e">
        <f>IF(申込書!C23="","",申込書!C23)&amp;"00 "&amp;IF(申込書!M23="","",申込書!M23)</f>
        <v>#N/A</v>
      </c>
    </row>
    <row r="17" spans="1:8">
      <c r="A17" s="59" t="str">
        <f>IF(申込書!D24="","","00000"&amp;申込書!D24)</f>
        <v/>
      </c>
      <c r="B17" s="59" t="str">
        <f>IF(ISTEXT(申込書!G24),申込書!G24&amp;"("&amp;申込書!I24&amp;")","")</f>
        <v/>
      </c>
      <c r="C17" s="59" t="str">
        <f>IF(ISTEXT(申込書!H24),申込書!H24,"")</f>
        <v/>
      </c>
      <c r="D17" s="59" t="str">
        <f t="shared" si="0"/>
        <v/>
      </c>
      <c r="E17" s="59" t="e">
        <f>IF(申込書!F24="","",申込書!F24)</f>
        <v>#N/A</v>
      </c>
      <c r="F17" s="59" t="str">
        <f>IF(申込書!J24="","",申込書!J24)</f>
        <v/>
      </c>
      <c r="G17" s="59" t="str">
        <f>IF(申込書!D24="","",申込書!D24)</f>
        <v/>
      </c>
      <c r="H17" s="59" t="e">
        <f>IF(申込書!C24="","",申込書!C24)&amp;"00 "&amp;IF(申込書!M24="","",申込書!M24)</f>
        <v>#N/A</v>
      </c>
    </row>
    <row r="18" spans="1:8">
      <c r="A18" s="59" t="str">
        <f>IF(申込書!D25="","","00000"&amp;申込書!D25)</f>
        <v/>
      </c>
      <c r="B18" s="59" t="str">
        <f>IF(ISTEXT(申込書!G25),申込書!G25&amp;"("&amp;申込書!I25&amp;")","")</f>
        <v/>
      </c>
      <c r="C18" s="59" t="str">
        <f>IF(ISTEXT(申込書!H25),申込書!H25,"")</f>
        <v/>
      </c>
      <c r="D18" s="59" t="str">
        <f t="shared" si="0"/>
        <v/>
      </c>
      <c r="E18" s="59" t="e">
        <f>IF(申込書!F25="","",申込書!F25)</f>
        <v>#N/A</v>
      </c>
      <c r="F18" s="59" t="str">
        <f>IF(申込書!J25="","",申込書!J25)</f>
        <v/>
      </c>
      <c r="G18" s="59" t="str">
        <f>IF(申込書!D25="","",申込書!D25)</f>
        <v/>
      </c>
      <c r="H18" s="59" t="e">
        <f>IF(申込書!C25="","",申込書!C25)&amp;"00 "&amp;IF(申込書!M25="","",申込書!M25)</f>
        <v>#N/A</v>
      </c>
    </row>
    <row r="19" spans="1:8">
      <c r="A19" s="59" t="str">
        <f>IF(申込書!D26="","","00000"&amp;申込書!D26)</f>
        <v/>
      </c>
      <c r="B19" s="59" t="str">
        <f>IF(ISTEXT(申込書!G26),申込書!G26&amp;"("&amp;申込書!I26&amp;")","")</f>
        <v/>
      </c>
      <c r="C19" s="59" t="str">
        <f>IF(ISTEXT(申込書!H26),申込書!H26,"")</f>
        <v/>
      </c>
      <c r="D19" s="59" t="str">
        <f t="shared" si="0"/>
        <v/>
      </c>
      <c r="E19" s="59" t="e">
        <f>IF(申込書!F26="","",申込書!F26)</f>
        <v>#N/A</v>
      </c>
      <c r="F19" s="59" t="str">
        <f>IF(申込書!J26="","",申込書!J26)</f>
        <v/>
      </c>
      <c r="G19" s="59" t="str">
        <f>IF(申込書!D26="","",申込書!D26)</f>
        <v/>
      </c>
      <c r="H19" s="59" t="e">
        <f>IF(申込書!C26="","",申込書!C26)&amp;"00 "&amp;IF(申込書!M26="","",申込書!M26)</f>
        <v>#N/A</v>
      </c>
    </row>
    <row r="20" spans="1:8">
      <c r="A20" s="59" t="str">
        <f>IF(申込書!D27="","","00000"&amp;申込書!D27)</f>
        <v/>
      </c>
      <c r="B20" s="59" t="str">
        <f>IF(ISTEXT(申込書!G27),申込書!G27&amp;"("&amp;申込書!I27&amp;")","")</f>
        <v/>
      </c>
      <c r="C20" s="59" t="str">
        <f>IF(ISTEXT(申込書!H27),申込書!H27,"")</f>
        <v/>
      </c>
      <c r="D20" s="59" t="str">
        <f t="shared" si="0"/>
        <v/>
      </c>
      <c r="E20" s="59" t="e">
        <f>IF(申込書!F27="","",申込書!F27)</f>
        <v>#N/A</v>
      </c>
      <c r="F20" s="59" t="str">
        <f>IF(申込書!J27="","",申込書!J27)</f>
        <v/>
      </c>
      <c r="G20" s="59" t="str">
        <f>IF(申込書!D27="","",申込書!D27)</f>
        <v/>
      </c>
      <c r="H20" s="59" t="e">
        <f>IF(申込書!C27="","",申込書!C27)&amp;"00 "&amp;IF(申込書!M27="","",申込書!M27)</f>
        <v>#N/A</v>
      </c>
    </row>
    <row r="21" spans="1:8">
      <c r="A21" s="59" t="str">
        <f>IF(申込書!D28="","","00000"&amp;申込書!D28)</f>
        <v/>
      </c>
      <c r="B21" s="59" t="str">
        <f>IF(ISTEXT(申込書!G28),申込書!G28&amp;"("&amp;申込書!I28&amp;")","")</f>
        <v/>
      </c>
      <c r="C21" s="59" t="str">
        <f>IF(ISTEXT(申込書!H28),申込書!H28,"")</f>
        <v/>
      </c>
      <c r="D21" s="59" t="str">
        <f t="shared" si="0"/>
        <v/>
      </c>
      <c r="E21" s="59" t="e">
        <f>IF(申込書!F28="","",申込書!F28)</f>
        <v>#N/A</v>
      </c>
      <c r="F21" s="59" t="str">
        <f>IF(申込書!J28="","",申込書!J28)</f>
        <v/>
      </c>
      <c r="G21" s="59" t="str">
        <f>IF(申込書!D28="","",申込書!D28)</f>
        <v/>
      </c>
      <c r="H21" s="59" t="e">
        <f>IF(申込書!C28="","",申込書!C28)&amp;"00 "&amp;IF(申込書!M28="","",申込書!M28)</f>
        <v>#N/A</v>
      </c>
    </row>
    <row r="22" spans="1:8">
      <c r="A22" s="59" t="str">
        <f>IF(申込書!D29="","","00000"&amp;申込書!D29)</f>
        <v/>
      </c>
      <c r="B22" s="59" t="str">
        <f>IF(ISTEXT(申込書!G29),申込書!G29&amp;"("&amp;申込書!I29&amp;")","")</f>
        <v/>
      </c>
      <c r="C22" s="59" t="str">
        <f>IF(ISTEXT(申込書!H29),申込書!H29,"")</f>
        <v/>
      </c>
      <c r="D22" s="59" t="str">
        <f t="shared" si="0"/>
        <v/>
      </c>
      <c r="E22" s="59" t="e">
        <f>IF(申込書!F29="","",申込書!F29)</f>
        <v>#N/A</v>
      </c>
      <c r="F22" s="59" t="str">
        <f>IF(申込書!J29="","",申込書!J29)</f>
        <v/>
      </c>
      <c r="G22" s="59" t="str">
        <f>IF(申込書!D29="","",申込書!D29)</f>
        <v/>
      </c>
      <c r="H22" s="59" t="e">
        <f>IF(申込書!C29="","",申込書!C29)&amp;"00 "&amp;IF(申込書!M29="","",申込書!M29)</f>
        <v>#N/A</v>
      </c>
    </row>
    <row r="23" spans="1:8">
      <c r="A23" s="59" t="str">
        <f>IF(申込書!D30="","","00000"&amp;申込書!D30)</f>
        <v/>
      </c>
      <c r="B23" s="59" t="str">
        <f>IF(ISTEXT(申込書!G30),申込書!G30&amp;"("&amp;申込書!I30&amp;")","")</f>
        <v/>
      </c>
      <c r="C23" s="59" t="str">
        <f>IF(ISTEXT(申込書!H30),申込書!H30,"")</f>
        <v/>
      </c>
      <c r="D23" s="59" t="str">
        <f t="shared" si="0"/>
        <v/>
      </c>
      <c r="E23" s="59" t="e">
        <f>IF(申込書!F30="","",申込書!F30)</f>
        <v>#N/A</v>
      </c>
      <c r="F23" s="59" t="str">
        <f>IF(申込書!J30="","",申込書!J30)</f>
        <v/>
      </c>
      <c r="G23" s="59" t="str">
        <f>IF(申込書!D30="","",申込書!D30)</f>
        <v/>
      </c>
      <c r="H23" s="59" t="e">
        <f>IF(申込書!C30="","",申込書!C30)&amp;"00 "&amp;IF(申込書!M30="","",申込書!M30)</f>
        <v>#N/A</v>
      </c>
    </row>
    <row r="24" spans="1:8">
      <c r="A24" s="59" t="str">
        <f>IF(申込書!D31="","","00000"&amp;申込書!D31)</f>
        <v/>
      </c>
      <c r="B24" s="59" t="str">
        <f>IF(ISTEXT(申込書!G31),申込書!G31&amp;"("&amp;申込書!I31&amp;")","")</f>
        <v/>
      </c>
      <c r="C24" s="59" t="str">
        <f>IF(ISTEXT(申込書!H31),申込書!H31,"")</f>
        <v/>
      </c>
      <c r="D24" s="59" t="str">
        <f t="shared" si="0"/>
        <v/>
      </c>
      <c r="E24" s="59" t="e">
        <f>IF(申込書!F31="","",申込書!F31)</f>
        <v>#N/A</v>
      </c>
      <c r="F24" s="59" t="str">
        <f>IF(申込書!J31="","",申込書!J31)</f>
        <v/>
      </c>
      <c r="G24" s="59" t="str">
        <f>IF(申込書!D31="","",申込書!D31)</f>
        <v/>
      </c>
      <c r="H24" s="59" t="e">
        <f>IF(申込書!C31="","",申込書!C31)&amp;"00 "&amp;IF(申込書!M31="","",申込書!M31)</f>
        <v>#N/A</v>
      </c>
    </row>
    <row r="25" spans="1:8">
      <c r="A25" s="59" t="str">
        <f>IF(申込書!D32="","","00000"&amp;申込書!D32)</f>
        <v/>
      </c>
      <c r="B25" s="59" t="str">
        <f>IF(ISTEXT(申込書!G32),申込書!G32&amp;"("&amp;申込書!I32&amp;")","")</f>
        <v/>
      </c>
      <c r="C25" s="59" t="str">
        <f>IF(ISTEXT(申込書!H32),申込書!H32,"")</f>
        <v/>
      </c>
      <c r="D25" s="59" t="str">
        <f t="shared" si="0"/>
        <v/>
      </c>
      <c r="E25" s="59" t="e">
        <f>IF(申込書!F32="","",申込書!F32)</f>
        <v>#N/A</v>
      </c>
      <c r="F25" s="59" t="str">
        <f>IF(申込書!J32="","",申込書!J32)</f>
        <v/>
      </c>
      <c r="G25" s="59" t="str">
        <f>IF(申込書!D32="","",申込書!D32)</f>
        <v/>
      </c>
      <c r="H25" s="59" t="e">
        <f>IF(申込書!C32="","",申込書!C32)&amp;"00 "&amp;IF(申込書!M32="","",申込書!M32)</f>
        <v>#N/A</v>
      </c>
    </row>
    <row r="26" spans="1:8">
      <c r="A26" s="59" t="str">
        <f>IF(申込書!D33="","","00000"&amp;申込書!D33)</f>
        <v/>
      </c>
      <c r="B26" s="59" t="str">
        <f>IF(ISTEXT(申込書!G33),申込書!G33&amp;"("&amp;申込書!I33&amp;")","")</f>
        <v/>
      </c>
      <c r="C26" s="59" t="str">
        <f>IF(ISTEXT(申込書!H33),申込書!H33,"")</f>
        <v/>
      </c>
      <c r="D26" s="59" t="str">
        <f t="shared" si="0"/>
        <v/>
      </c>
      <c r="E26" s="59" t="e">
        <f>IF(申込書!F33="","",申込書!F33)</f>
        <v>#N/A</v>
      </c>
      <c r="F26" s="59" t="str">
        <f>IF(申込書!J33="","",申込書!J33)</f>
        <v/>
      </c>
      <c r="G26" s="59" t="str">
        <f>IF(申込書!D33="","",申込書!D33)</f>
        <v/>
      </c>
      <c r="H26" s="59" t="e">
        <f>IF(申込書!C33="","",申込書!C33)&amp;"00 "&amp;IF(申込書!M33="","",申込書!M33)</f>
        <v>#N/A</v>
      </c>
    </row>
    <row r="27" spans="1:8">
      <c r="A27" s="59" t="str">
        <f>IF(申込書!D34="","","00000"&amp;申込書!D34)</f>
        <v/>
      </c>
      <c r="B27" s="59" t="str">
        <f>IF(ISTEXT(申込書!G34),申込書!G34&amp;"("&amp;申込書!I34&amp;")","")</f>
        <v/>
      </c>
      <c r="C27" s="59" t="str">
        <f>IF(ISTEXT(申込書!H34),申込書!H34,"")</f>
        <v/>
      </c>
      <c r="D27" s="59" t="str">
        <f t="shared" si="0"/>
        <v/>
      </c>
      <c r="E27" s="59" t="e">
        <f>IF(申込書!F34="","",申込書!F34)</f>
        <v>#N/A</v>
      </c>
      <c r="F27" s="59" t="str">
        <f>IF(申込書!J34="","",申込書!J34)</f>
        <v/>
      </c>
      <c r="G27" s="59" t="str">
        <f>IF(申込書!D34="","",申込書!D34)</f>
        <v/>
      </c>
      <c r="H27" s="59" t="e">
        <f>IF(申込書!C34="","",申込書!C34)&amp;"00 "&amp;IF(申込書!M34="","",申込書!M34)</f>
        <v>#N/A</v>
      </c>
    </row>
    <row r="28" spans="1:8">
      <c r="A28" s="59" t="str">
        <f>IF(申込書!D35="","","00000"&amp;申込書!D35)</f>
        <v/>
      </c>
      <c r="B28" s="59" t="str">
        <f>IF(ISTEXT(申込書!G35),申込書!G35&amp;"("&amp;申込書!I35&amp;")","")</f>
        <v/>
      </c>
      <c r="C28" s="59" t="str">
        <f>IF(ISTEXT(申込書!H35),申込書!H35,"")</f>
        <v/>
      </c>
      <c r="D28" s="59" t="str">
        <f t="shared" si="0"/>
        <v/>
      </c>
      <c r="E28" s="59" t="e">
        <f>IF(申込書!F35="","",申込書!F35)</f>
        <v>#N/A</v>
      </c>
      <c r="F28" s="59" t="str">
        <f>IF(申込書!J35="","",申込書!J35)</f>
        <v/>
      </c>
      <c r="G28" s="59" t="str">
        <f>IF(申込書!D35="","",申込書!D35)</f>
        <v/>
      </c>
      <c r="H28" s="59" t="e">
        <f>IF(申込書!C35="","",申込書!C35)&amp;"00 "&amp;IF(申込書!M35="","",申込書!M35)</f>
        <v>#N/A</v>
      </c>
    </row>
    <row r="29" spans="1:8">
      <c r="A29" s="59" t="str">
        <f>IF(申込書!D36="","","00000"&amp;申込書!D36)</f>
        <v/>
      </c>
      <c r="B29" s="59" t="str">
        <f>IF(ISTEXT(申込書!G36),申込書!G36&amp;"("&amp;申込書!I36&amp;")","")</f>
        <v/>
      </c>
      <c r="C29" s="59" t="str">
        <f>IF(ISTEXT(申込書!H36),申込書!H36,"")</f>
        <v/>
      </c>
      <c r="D29" s="59" t="str">
        <f t="shared" si="0"/>
        <v/>
      </c>
      <c r="E29" s="59" t="e">
        <f>IF(申込書!F36="","",申込書!F36)</f>
        <v>#N/A</v>
      </c>
      <c r="F29" s="59" t="str">
        <f>IF(申込書!J36="","",申込書!J36)</f>
        <v/>
      </c>
      <c r="G29" s="59" t="str">
        <f>IF(申込書!D36="","",申込書!D36)</f>
        <v/>
      </c>
      <c r="H29" s="59" t="e">
        <f>IF(申込書!C36="","",申込書!C36)&amp;"00 "&amp;IF(申込書!M36="","",申込書!M36)</f>
        <v>#N/A</v>
      </c>
    </row>
    <row r="30" spans="1:8">
      <c r="A30" s="59" t="str">
        <f>IF(申込書!D37="","","00000"&amp;申込書!D37)</f>
        <v/>
      </c>
      <c r="B30" s="59" t="str">
        <f>IF(ISTEXT(申込書!G37),申込書!G37&amp;"("&amp;申込書!I37&amp;")","")</f>
        <v/>
      </c>
      <c r="C30" s="59" t="str">
        <f>IF(ISTEXT(申込書!H37),申込書!H37,"")</f>
        <v/>
      </c>
      <c r="D30" s="59" t="str">
        <f t="shared" si="0"/>
        <v/>
      </c>
      <c r="E30" s="59" t="e">
        <f>IF(申込書!F37="","",申込書!F37)</f>
        <v>#N/A</v>
      </c>
      <c r="F30" s="59" t="str">
        <f>IF(申込書!J37="","",申込書!J37)</f>
        <v/>
      </c>
      <c r="G30" s="59" t="str">
        <f>IF(申込書!D37="","",申込書!D37)</f>
        <v/>
      </c>
      <c r="H30" s="59" t="e">
        <f>IF(申込書!C37="","",申込書!C37)&amp;"00 "&amp;IF(申込書!M37="","",申込書!M37)</f>
        <v>#N/A</v>
      </c>
    </row>
    <row r="31" spans="1:8">
      <c r="A31" s="59" t="str">
        <f>IF(申込書!D38="","","00000"&amp;申込書!D38)</f>
        <v/>
      </c>
      <c r="B31" s="59" t="str">
        <f>IF(ISTEXT(申込書!G38),申込書!G38&amp;"("&amp;申込書!I38&amp;")","")</f>
        <v/>
      </c>
      <c r="C31" s="59" t="str">
        <f>IF(ISTEXT(申込書!H38),申込書!H38,"")</f>
        <v/>
      </c>
      <c r="D31" s="59" t="str">
        <f t="shared" si="0"/>
        <v/>
      </c>
      <c r="E31" s="59" t="e">
        <f>IF(申込書!F38="","",申込書!F38)</f>
        <v>#N/A</v>
      </c>
      <c r="F31" s="59" t="str">
        <f>IF(申込書!J38="","",申込書!J38)</f>
        <v/>
      </c>
      <c r="G31" s="59" t="str">
        <f>IF(申込書!D38="","",申込書!D38)</f>
        <v/>
      </c>
      <c r="H31" s="59" t="e">
        <f>IF(申込書!C38="","",申込書!C38)&amp;"00 "&amp;IF(申込書!M38="","",申込書!M38)</f>
        <v>#N/A</v>
      </c>
    </row>
    <row r="32" spans="1:8">
      <c r="A32" s="59" t="str">
        <f>IF(申込書!D39="","","00000"&amp;申込書!D39)</f>
        <v/>
      </c>
      <c r="B32" s="59" t="str">
        <f>IF(ISTEXT(申込書!G39),申込書!G39&amp;"("&amp;申込書!I39&amp;")","")</f>
        <v/>
      </c>
      <c r="C32" s="59" t="str">
        <f>IF(ISTEXT(申込書!H39),申込書!H39,"")</f>
        <v/>
      </c>
      <c r="D32" s="59" t="str">
        <f t="shared" si="0"/>
        <v/>
      </c>
      <c r="E32" s="59" t="e">
        <f>IF(申込書!F39="","",申込書!F39)</f>
        <v>#N/A</v>
      </c>
      <c r="F32" s="59" t="str">
        <f>IF(申込書!J39="","",申込書!J39)</f>
        <v/>
      </c>
      <c r="G32" s="59" t="str">
        <f>IF(申込書!D39="","",申込書!D39)</f>
        <v/>
      </c>
      <c r="H32" s="59" t="e">
        <f>IF(申込書!C39="","",申込書!C39)&amp;"00 "&amp;IF(申込書!M39="","",申込書!M39)</f>
        <v>#N/A</v>
      </c>
    </row>
    <row r="33" spans="1:8">
      <c r="A33" s="59" t="str">
        <f>IF(申込書!D40="","","00000"&amp;申込書!D40)</f>
        <v/>
      </c>
      <c r="B33" s="59" t="str">
        <f>IF(ISTEXT(申込書!G40),申込書!G40&amp;"("&amp;申込書!I40&amp;")","")</f>
        <v/>
      </c>
      <c r="C33" s="59" t="str">
        <f>IF(ISTEXT(申込書!H40),申込書!H40,"")</f>
        <v/>
      </c>
      <c r="D33" s="59" t="str">
        <f t="shared" si="0"/>
        <v/>
      </c>
      <c r="E33" s="59" t="e">
        <f>IF(申込書!F40="","",申込書!F40)</f>
        <v>#N/A</v>
      </c>
      <c r="F33" s="59" t="str">
        <f>IF(申込書!J40="","",申込書!J40)</f>
        <v/>
      </c>
      <c r="G33" s="59" t="str">
        <f>IF(申込書!D40="","",申込書!D40)</f>
        <v/>
      </c>
      <c r="H33" s="59" t="e">
        <f>IF(申込書!C40="","",申込書!C40)&amp;"00 "&amp;IF(申込書!M40="","",申込書!M40)</f>
        <v>#N/A</v>
      </c>
    </row>
    <row r="34" spans="1:8">
      <c r="A34" s="59" t="str">
        <f>IF(申込書!D41="","","00000"&amp;申込書!D41)</f>
        <v/>
      </c>
      <c r="B34" s="59" t="str">
        <f>IF(ISTEXT(申込書!G41),申込書!G41&amp;"("&amp;申込書!I41&amp;")","")</f>
        <v/>
      </c>
      <c r="C34" s="59" t="str">
        <f>IF(ISTEXT(申込書!H41),申込書!H41,"")</f>
        <v/>
      </c>
      <c r="D34" s="59" t="str">
        <f t="shared" si="0"/>
        <v/>
      </c>
      <c r="E34" s="59" t="e">
        <f>IF(申込書!F41="","",申込書!F41)</f>
        <v>#N/A</v>
      </c>
      <c r="F34" s="59" t="str">
        <f>IF(申込書!J41="","",申込書!J41)</f>
        <v/>
      </c>
      <c r="G34" s="59" t="str">
        <f>IF(申込書!D41="","",申込書!D41)</f>
        <v/>
      </c>
      <c r="H34" s="59" t="e">
        <f>IF(申込書!C41="","",申込書!C41)&amp;"00 "&amp;IF(申込書!M41="","",申込書!M41)</f>
        <v>#N/A</v>
      </c>
    </row>
    <row r="35" spans="1:8">
      <c r="A35" s="59" t="str">
        <f>IF(申込書!D42="","","00000"&amp;申込書!D42)</f>
        <v/>
      </c>
      <c r="B35" s="59" t="str">
        <f>IF(ISTEXT(申込書!G42),申込書!G42&amp;"("&amp;申込書!I42&amp;")","")</f>
        <v/>
      </c>
      <c r="C35" s="59" t="str">
        <f>IF(ISTEXT(申込書!H42),申込書!H42,"")</f>
        <v/>
      </c>
      <c r="D35" s="59" t="str">
        <f t="shared" si="0"/>
        <v/>
      </c>
      <c r="E35" s="59" t="e">
        <f>IF(申込書!F42="","",申込書!F42)</f>
        <v>#N/A</v>
      </c>
      <c r="F35" s="59" t="str">
        <f>IF(申込書!J42="","",申込書!J42)</f>
        <v/>
      </c>
      <c r="G35" s="59" t="str">
        <f>IF(申込書!D42="","",申込書!D42)</f>
        <v/>
      </c>
      <c r="H35" s="59" t="e">
        <f>IF(申込書!C42="","",申込書!C42)&amp;"00 "&amp;IF(申込書!M42="","",申込書!M42)</f>
        <v>#N/A</v>
      </c>
    </row>
    <row r="36" spans="1:8">
      <c r="A36" s="59" t="str">
        <f>IF(申込書!D43="","","00000"&amp;申込書!D43)</f>
        <v/>
      </c>
      <c r="B36" s="59" t="str">
        <f>IF(ISTEXT(申込書!G43),申込書!G43&amp;"("&amp;申込書!I43&amp;")","")</f>
        <v/>
      </c>
      <c r="C36" s="59" t="str">
        <f>IF(ISTEXT(申込書!H43),申込書!H43,"")</f>
        <v/>
      </c>
      <c r="D36" s="59" t="str">
        <f t="shared" si="0"/>
        <v/>
      </c>
      <c r="E36" s="59" t="e">
        <f>IF(申込書!F43="","",申込書!F43)</f>
        <v>#N/A</v>
      </c>
      <c r="F36" s="59" t="str">
        <f>IF(申込書!J43="","",申込書!J43)</f>
        <v/>
      </c>
      <c r="G36" s="59" t="str">
        <f>IF(申込書!D43="","",申込書!D43)</f>
        <v/>
      </c>
      <c r="H36" s="59" t="e">
        <f>IF(申込書!C43="","",申込書!C43)&amp;"00 "&amp;IF(申込書!M43="","",申込書!M43)</f>
        <v>#N/A</v>
      </c>
    </row>
    <row r="37" spans="1:8">
      <c r="A37" s="59" t="str">
        <f>IF(申込書!D44="","","00000"&amp;申込書!D44)</f>
        <v/>
      </c>
      <c r="B37" s="59" t="str">
        <f>IF(ISTEXT(申込書!G44),申込書!G44&amp;"("&amp;申込書!I44&amp;")","")</f>
        <v/>
      </c>
      <c r="C37" s="59" t="str">
        <f>IF(ISTEXT(申込書!H44),申込書!H44,"")</f>
        <v/>
      </c>
      <c r="D37" s="59" t="str">
        <f t="shared" si="0"/>
        <v/>
      </c>
      <c r="E37" s="59" t="e">
        <f>IF(申込書!F44="","",申込書!F44)</f>
        <v>#N/A</v>
      </c>
      <c r="F37" s="59" t="str">
        <f>IF(申込書!J44="","",申込書!J44)</f>
        <v/>
      </c>
      <c r="G37" s="59" t="str">
        <f>IF(申込書!D44="","",申込書!D44)</f>
        <v/>
      </c>
      <c r="H37" s="59" t="e">
        <f>IF(申込書!C44="","",申込書!C44)&amp;"00 "&amp;IF(申込書!M44="","",申込書!M44)</f>
        <v>#N/A</v>
      </c>
    </row>
    <row r="38" spans="1:8">
      <c r="A38" s="59" t="str">
        <f>IF(申込書!D45="","","00000"&amp;申込書!D45)</f>
        <v/>
      </c>
      <c r="B38" s="59" t="str">
        <f>IF(ISTEXT(申込書!G45),申込書!G45&amp;"("&amp;申込書!I45&amp;")","")</f>
        <v/>
      </c>
      <c r="C38" s="59" t="str">
        <f>IF(ISTEXT(申込書!H45),申込書!H45,"")</f>
        <v/>
      </c>
      <c r="D38" s="59" t="str">
        <f t="shared" si="0"/>
        <v/>
      </c>
      <c r="E38" s="59" t="e">
        <f>IF(申込書!F45="","",申込書!F45)</f>
        <v>#N/A</v>
      </c>
      <c r="F38" s="59" t="str">
        <f>IF(申込書!J45="","",申込書!J45)</f>
        <v/>
      </c>
      <c r="G38" s="59" t="str">
        <f>IF(申込書!D45="","",申込書!D45)</f>
        <v/>
      </c>
      <c r="H38" s="59" t="e">
        <f>IF(申込書!C45="","",申込書!C45)&amp;"00 "&amp;IF(申込書!M45="","",申込書!M45)</f>
        <v>#N/A</v>
      </c>
    </row>
    <row r="39" spans="1:8">
      <c r="A39" s="59" t="str">
        <f>IF(申込書!D50="","","00000"&amp;申込書!D50)</f>
        <v/>
      </c>
      <c r="B39" s="59" t="str">
        <f>IF(ISTEXT(申込書!G50),申込書!G50&amp;"("&amp;申込書!I50&amp;")","")</f>
        <v/>
      </c>
      <c r="C39" s="59" t="str">
        <f>IF(ISTEXT(申込書!H50),申込書!H50,"")</f>
        <v/>
      </c>
      <c r="D39" s="59" t="str">
        <f t="shared" si="0"/>
        <v/>
      </c>
      <c r="E39" s="59" t="e">
        <f>IF(申込書!F50="","",申込書!F50)</f>
        <v>#N/A</v>
      </c>
      <c r="F39" s="59" t="str">
        <f>IF(申込書!J50="","",申込書!J50)</f>
        <v/>
      </c>
      <c r="G39" s="59" t="str">
        <f>IF(申込書!D50="","",申込書!D50)</f>
        <v/>
      </c>
      <c r="H39" s="59" t="e">
        <f>IF(申込書!C50="","",申込書!C50)&amp;"00 "&amp;IF(申込書!M50="","",申込書!M50)</f>
        <v>#N/A</v>
      </c>
    </row>
    <row r="40" spans="1:8">
      <c r="A40" s="59" t="str">
        <f>IF(申込書!D51="","","00000"&amp;申込書!D51)</f>
        <v/>
      </c>
      <c r="B40" s="59" t="str">
        <f>IF(ISTEXT(申込書!G51),申込書!G51&amp;"("&amp;申込書!I51&amp;")","")</f>
        <v/>
      </c>
      <c r="C40" s="59" t="str">
        <f>IF(ISTEXT(申込書!H51),申込書!H51,"")</f>
        <v/>
      </c>
      <c r="D40" s="59" t="str">
        <f t="shared" si="0"/>
        <v/>
      </c>
      <c r="E40" s="59" t="e">
        <f>IF(申込書!F51="","",申込書!F51)</f>
        <v>#N/A</v>
      </c>
      <c r="F40" s="59" t="str">
        <f>IF(申込書!J51="","",申込書!J51)</f>
        <v/>
      </c>
      <c r="G40" s="59" t="str">
        <f>IF(申込書!D51="","",申込書!D51)</f>
        <v/>
      </c>
      <c r="H40" s="59" t="e">
        <f>IF(申込書!C51="","",申込書!C51)&amp;"00 "&amp;IF(申込書!M51="","",申込書!M51)</f>
        <v>#N/A</v>
      </c>
    </row>
    <row r="41" spans="1:8">
      <c r="A41" s="59" t="str">
        <f>IF(申込書!D52="","","00000"&amp;申込書!D52)</f>
        <v/>
      </c>
      <c r="B41" s="59" t="str">
        <f>IF(ISTEXT(申込書!G52),申込書!G52&amp;"("&amp;申込書!I52&amp;")","")</f>
        <v/>
      </c>
      <c r="C41" s="59" t="str">
        <f>IF(ISTEXT(申込書!H52),申込書!H52,"")</f>
        <v/>
      </c>
      <c r="D41" s="59" t="str">
        <f t="shared" si="0"/>
        <v/>
      </c>
      <c r="E41" s="59" t="e">
        <f>IF(申込書!F52="","",申込書!F52)</f>
        <v>#N/A</v>
      </c>
      <c r="F41" s="59" t="str">
        <f>IF(申込書!J52="","",申込書!J52)</f>
        <v/>
      </c>
      <c r="G41" s="59" t="str">
        <f>IF(申込書!D52="","",申込書!D52)</f>
        <v/>
      </c>
      <c r="H41" s="59" t="e">
        <f>IF(申込書!C52="","",申込書!C52)&amp;"00 "&amp;IF(申込書!M52="","",申込書!M52)</f>
        <v>#N/A</v>
      </c>
    </row>
    <row r="42" spans="1:8">
      <c r="A42" s="59" t="str">
        <f>IF(申込書!D53="","","00000"&amp;申込書!D53)</f>
        <v/>
      </c>
      <c r="B42" s="59" t="str">
        <f>IF(ISTEXT(申込書!G53),申込書!G53&amp;"("&amp;申込書!I53&amp;")","")</f>
        <v/>
      </c>
      <c r="C42" s="59" t="str">
        <f>IF(ISTEXT(申込書!H53),申込書!H53,"")</f>
        <v/>
      </c>
      <c r="D42" s="59" t="str">
        <f t="shared" si="0"/>
        <v/>
      </c>
      <c r="E42" s="59" t="e">
        <f>IF(申込書!F53="","",申込書!F53)</f>
        <v>#N/A</v>
      </c>
      <c r="F42" s="59" t="str">
        <f>IF(申込書!J53="","",申込書!J53)</f>
        <v/>
      </c>
      <c r="G42" s="59" t="str">
        <f>IF(申込書!D53="","",申込書!D53)</f>
        <v/>
      </c>
      <c r="H42" s="59" t="e">
        <f>IF(申込書!C53="","",申込書!C53)&amp;"00 "&amp;IF(申込書!M53="","",申込書!M53)</f>
        <v>#N/A</v>
      </c>
    </row>
    <row r="43" spans="1:8">
      <c r="A43" s="59" t="e">
        <f>IF(申込書!#REF!="","","00000"&amp;申込書!#REF!)</f>
        <v>#REF!</v>
      </c>
      <c r="B43" s="59" t="str">
        <f>IF(ISTEXT(申込書!#REF!),申込書!#REF!&amp;"("&amp;申込書!#REF!&amp;")","")</f>
        <v/>
      </c>
      <c r="C43" s="59" t="str">
        <f>IF(ISTEXT(申込書!#REF!),申込書!#REF!,"")</f>
        <v/>
      </c>
      <c r="D43" s="59" t="str">
        <f t="shared" si="0"/>
        <v/>
      </c>
      <c r="E43" s="59" t="e">
        <f>IF(申込書!#REF!="","",申込書!#REF!)</f>
        <v>#REF!</v>
      </c>
      <c r="F43" s="59" t="e">
        <f>IF(申込書!#REF!="","",申込書!#REF!)</f>
        <v>#REF!</v>
      </c>
      <c r="G43" s="59" t="e">
        <f>IF(申込書!#REF!="","",申込書!#REF!)</f>
        <v>#REF!</v>
      </c>
      <c r="H43" s="59" t="e">
        <f>IF(申込書!#REF!="","",申込書!#REF!)&amp;"00 "&amp;IF(申込書!#REF!="","",申込書!#REF!)</f>
        <v>#REF!</v>
      </c>
    </row>
    <row r="44" spans="1:8">
      <c r="A44" s="59" t="e">
        <f>IF(申込書!#REF!="","","00000"&amp;申込書!#REF!)</f>
        <v>#REF!</v>
      </c>
      <c r="B44" s="59" t="str">
        <f>IF(ISTEXT(申込書!#REF!),申込書!#REF!&amp;"("&amp;申込書!#REF!&amp;")","")</f>
        <v/>
      </c>
      <c r="C44" s="59" t="str">
        <f>IF(ISTEXT(申込書!#REF!),申込書!#REF!,"")</f>
        <v/>
      </c>
      <c r="D44" s="59" t="str">
        <f t="shared" si="0"/>
        <v/>
      </c>
      <c r="E44" s="59" t="e">
        <f>IF(申込書!#REF!="","",申込書!#REF!)</f>
        <v>#REF!</v>
      </c>
      <c r="F44" s="59" t="e">
        <f>IF(申込書!#REF!="","",申込書!#REF!)</f>
        <v>#REF!</v>
      </c>
      <c r="G44" s="59" t="e">
        <f>IF(申込書!#REF!="","",申込書!#REF!)</f>
        <v>#REF!</v>
      </c>
      <c r="H44" s="59" t="e">
        <f>IF(申込書!#REF!="","",申込書!#REF!)&amp;"00 "&amp;IF(申込書!#REF!="","",申込書!#REF!)</f>
        <v>#REF!</v>
      </c>
    </row>
    <row r="45" spans="1:8">
      <c r="A45" s="59" t="e">
        <f>IF(申込書!#REF!="","","00000"&amp;申込書!#REF!)</f>
        <v>#REF!</v>
      </c>
      <c r="B45" s="59" t="str">
        <f>IF(ISTEXT(申込書!#REF!),申込書!#REF!&amp;"("&amp;申込書!#REF!&amp;")","")</f>
        <v/>
      </c>
      <c r="C45" s="59" t="str">
        <f>IF(ISTEXT(申込書!#REF!),申込書!#REF!,"")</f>
        <v/>
      </c>
      <c r="D45" s="59" t="str">
        <f t="shared" si="0"/>
        <v/>
      </c>
      <c r="E45" s="59" t="e">
        <f>IF(申込書!#REF!="","",申込書!#REF!)</f>
        <v>#REF!</v>
      </c>
      <c r="F45" s="59" t="e">
        <f>IF(申込書!#REF!="","",申込書!#REF!)</f>
        <v>#REF!</v>
      </c>
      <c r="G45" s="59" t="e">
        <f>IF(申込書!#REF!="","",申込書!#REF!)</f>
        <v>#REF!</v>
      </c>
      <c r="H45" s="59" t="e">
        <f>IF(申込書!#REF!="","",申込書!#REF!)&amp;"00 "&amp;IF(申込書!#REF!="","",申込書!#REF!)</f>
        <v>#REF!</v>
      </c>
    </row>
    <row r="46" spans="1:8">
      <c r="A46" s="59" t="e">
        <f>IF(申込書!#REF!="","","00000"&amp;申込書!#REF!)</f>
        <v>#REF!</v>
      </c>
      <c r="B46" s="59" t="str">
        <f>IF(ISTEXT(申込書!#REF!),申込書!#REF!&amp;"("&amp;申込書!#REF!&amp;")","")</f>
        <v/>
      </c>
      <c r="C46" s="59" t="str">
        <f>IF(ISTEXT(申込書!#REF!),申込書!#REF!,"")</f>
        <v/>
      </c>
      <c r="D46" s="59" t="str">
        <f t="shared" si="0"/>
        <v/>
      </c>
      <c r="E46" s="59" t="e">
        <f>IF(申込書!#REF!="","",申込書!#REF!)</f>
        <v>#REF!</v>
      </c>
      <c r="F46" s="59" t="e">
        <f>IF(申込書!#REF!="","",申込書!#REF!)</f>
        <v>#REF!</v>
      </c>
      <c r="G46" s="59" t="e">
        <f>IF(申込書!#REF!="","",申込書!#REF!)</f>
        <v>#REF!</v>
      </c>
      <c r="H46" s="59" t="e">
        <f>IF(申込書!#REF!="","",申込書!#REF!)&amp;"00 "&amp;IF(申込書!#REF!="","",申込書!#REF!)</f>
        <v>#REF!</v>
      </c>
    </row>
    <row r="47" spans="1:8">
      <c r="A47" s="59" t="e">
        <f>IF(申込書!#REF!="","","00000"&amp;申込書!#REF!)</f>
        <v>#REF!</v>
      </c>
      <c r="B47" s="59" t="str">
        <f>IF(ISTEXT(申込書!#REF!),申込書!#REF!&amp;"("&amp;申込書!#REF!&amp;")","")</f>
        <v/>
      </c>
      <c r="C47" s="59" t="str">
        <f>IF(ISTEXT(申込書!#REF!),申込書!#REF!,"")</f>
        <v/>
      </c>
      <c r="D47" s="59" t="str">
        <f t="shared" si="0"/>
        <v/>
      </c>
      <c r="E47" s="59" t="e">
        <f>IF(申込書!#REF!="","",申込書!#REF!)</f>
        <v>#REF!</v>
      </c>
      <c r="F47" s="59" t="e">
        <f>IF(申込書!#REF!="","",申込書!#REF!)</f>
        <v>#REF!</v>
      </c>
      <c r="G47" s="59" t="e">
        <f>IF(申込書!#REF!="","",申込書!#REF!)</f>
        <v>#REF!</v>
      </c>
      <c r="H47" s="59" t="e">
        <f>IF(申込書!#REF!="","",申込書!#REF!)&amp;"00 "&amp;IF(申込書!#REF!="","",申込書!#REF!)</f>
        <v>#REF!</v>
      </c>
    </row>
    <row r="48" spans="1:8">
      <c r="A48" s="59" t="e">
        <f>IF(申込書!#REF!="","","00000"&amp;申込書!#REF!)</f>
        <v>#REF!</v>
      </c>
      <c r="B48" s="59" t="str">
        <f>IF(ISTEXT(申込書!#REF!),申込書!#REF!&amp;"("&amp;申込書!#REF!&amp;")","")</f>
        <v/>
      </c>
      <c r="C48" s="59" t="str">
        <f>IF(ISTEXT(申込書!#REF!),申込書!#REF!,"")</f>
        <v/>
      </c>
      <c r="D48" s="59" t="str">
        <f t="shared" si="0"/>
        <v/>
      </c>
      <c r="E48" s="59" t="e">
        <f>IF(申込書!#REF!="","",申込書!#REF!)</f>
        <v>#REF!</v>
      </c>
      <c r="F48" s="59" t="e">
        <f>IF(申込書!#REF!="","",申込書!#REF!)</f>
        <v>#REF!</v>
      </c>
      <c r="G48" s="59" t="e">
        <f>IF(申込書!#REF!="","",申込書!#REF!)</f>
        <v>#REF!</v>
      </c>
      <c r="H48" s="59" t="e">
        <f>IF(申込書!#REF!="","",申込書!#REF!)&amp;"00 "&amp;IF(申込書!#REF!="","",申込書!#REF!)</f>
        <v>#REF!</v>
      </c>
    </row>
    <row r="49" spans="1:8">
      <c r="A49" s="59" t="e">
        <f>IF(申込書!#REF!="","","00000"&amp;申込書!#REF!)</f>
        <v>#REF!</v>
      </c>
      <c r="B49" s="59" t="str">
        <f>IF(ISTEXT(申込書!#REF!),申込書!#REF!&amp;"("&amp;申込書!#REF!&amp;")","")</f>
        <v/>
      </c>
      <c r="C49" s="59" t="str">
        <f>IF(ISTEXT(申込書!#REF!),申込書!#REF!,"")</f>
        <v/>
      </c>
      <c r="D49" s="59" t="str">
        <f t="shared" si="0"/>
        <v/>
      </c>
      <c r="E49" s="59" t="e">
        <f>IF(申込書!#REF!="","",申込書!#REF!)</f>
        <v>#REF!</v>
      </c>
      <c r="F49" s="59" t="e">
        <f>IF(申込書!#REF!="","",申込書!#REF!)</f>
        <v>#REF!</v>
      </c>
      <c r="G49" s="59" t="e">
        <f>IF(申込書!#REF!="","",申込書!#REF!)</f>
        <v>#REF!</v>
      </c>
      <c r="H49" s="59" t="e">
        <f>IF(申込書!#REF!="","",申込書!#REF!)&amp;"00 "&amp;IF(申込書!#REF!="","",申込書!#REF!)</f>
        <v>#REF!</v>
      </c>
    </row>
    <row r="50" spans="1:8">
      <c r="A50" s="59" t="e">
        <f>IF(申込書!#REF!="","","00000"&amp;申込書!#REF!)</f>
        <v>#REF!</v>
      </c>
      <c r="B50" s="59" t="str">
        <f>IF(ISTEXT(申込書!#REF!),申込書!#REF!&amp;"("&amp;申込書!#REF!&amp;")","")</f>
        <v/>
      </c>
      <c r="C50" s="59" t="str">
        <f>IF(ISTEXT(申込書!#REF!),申込書!#REF!,"")</f>
        <v/>
      </c>
      <c r="D50" s="59" t="str">
        <f t="shared" si="0"/>
        <v/>
      </c>
      <c r="E50" s="59" t="e">
        <f>IF(申込書!#REF!="","",申込書!#REF!)</f>
        <v>#REF!</v>
      </c>
      <c r="F50" s="59" t="e">
        <f>IF(申込書!#REF!="","",申込書!#REF!)</f>
        <v>#REF!</v>
      </c>
      <c r="G50" s="59" t="e">
        <f>IF(申込書!#REF!="","",申込書!#REF!)</f>
        <v>#REF!</v>
      </c>
      <c r="H50" s="59" t="e">
        <f>IF(申込書!#REF!="","",申込書!#REF!)&amp;"00 "&amp;IF(申込書!#REF!="","",申込書!#REF!)</f>
        <v>#REF!</v>
      </c>
    </row>
    <row r="51" spans="1:8">
      <c r="A51" s="59" t="e">
        <f>IF(申込書!#REF!="","","00000"&amp;申込書!#REF!)</f>
        <v>#REF!</v>
      </c>
      <c r="B51" s="59" t="str">
        <f>IF(ISTEXT(申込書!#REF!),申込書!#REF!&amp;"("&amp;申込書!#REF!&amp;")","")</f>
        <v/>
      </c>
      <c r="C51" s="59" t="str">
        <f>IF(ISTEXT(申込書!#REF!),申込書!#REF!,"")</f>
        <v/>
      </c>
      <c r="D51" s="59" t="str">
        <f t="shared" si="0"/>
        <v/>
      </c>
      <c r="E51" s="59" t="e">
        <f>IF(申込書!#REF!="","",申込書!#REF!)</f>
        <v>#REF!</v>
      </c>
      <c r="F51" s="59" t="e">
        <f>IF(申込書!#REF!="","",申込書!#REF!)</f>
        <v>#REF!</v>
      </c>
      <c r="G51" s="59" t="e">
        <f>IF(申込書!#REF!="","",申込書!#REF!)</f>
        <v>#REF!</v>
      </c>
      <c r="H51" s="59" t="e">
        <f>IF(申込書!#REF!="","",申込書!#REF!)&amp;"00 "&amp;IF(申込書!#REF!="","",申込書!#REF!)</f>
        <v>#REF!</v>
      </c>
    </row>
    <row r="52" spans="1:8">
      <c r="A52" s="59" t="e">
        <f>IF(申込書!#REF!="","","00000"&amp;申込書!#REF!)</f>
        <v>#REF!</v>
      </c>
      <c r="B52" s="59" t="str">
        <f>IF(ISTEXT(申込書!#REF!),申込書!#REF!&amp;"("&amp;申込書!#REF!&amp;")","")</f>
        <v/>
      </c>
      <c r="C52" s="59" t="str">
        <f>IF(ISTEXT(申込書!#REF!),申込書!#REF!,"")</f>
        <v/>
      </c>
      <c r="D52" s="59" t="str">
        <f t="shared" si="0"/>
        <v/>
      </c>
      <c r="E52" s="59" t="e">
        <f>IF(申込書!#REF!="","",申込書!#REF!)</f>
        <v>#REF!</v>
      </c>
      <c r="F52" s="59" t="e">
        <f>IF(申込書!#REF!="","",申込書!#REF!)</f>
        <v>#REF!</v>
      </c>
      <c r="G52" s="59" t="e">
        <f>IF(申込書!#REF!="","",申込書!#REF!)</f>
        <v>#REF!</v>
      </c>
      <c r="H52" s="59" t="e">
        <f>IF(申込書!#REF!="","",申込書!#REF!)&amp;"00 "&amp;IF(申込書!#REF!="","",申込書!#REF!)</f>
        <v>#REF!</v>
      </c>
    </row>
    <row r="53" spans="1:8">
      <c r="A53" s="59" t="e">
        <f>IF(申込書!#REF!="","","00000"&amp;申込書!#REF!)</f>
        <v>#REF!</v>
      </c>
      <c r="B53" s="59" t="str">
        <f>IF(ISTEXT(申込書!#REF!),申込書!#REF!&amp;"("&amp;申込書!#REF!&amp;")","")</f>
        <v/>
      </c>
      <c r="C53" s="59" t="str">
        <f>IF(ISTEXT(申込書!#REF!),申込書!#REF!,"")</f>
        <v/>
      </c>
      <c r="D53" s="59" t="str">
        <f t="shared" si="0"/>
        <v/>
      </c>
      <c r="E53" s="59" t="e">
        <f>IF(申込書!#REF!="","",申込書!#REF!)</f>
        <v>#REF!</v>
      </c>
      <c r="F53" s="59" t="e">
        <f>IF(申込書!#REF!="","",申込書!#REF!)</f>
        <v>#REF!</v>
      </c>
      <c r="G53" s="59" t="e">
        <f>IF(申込書!#REF!="","",申込書!#REF!)</f>
        <v>#REF!</v>
      </c>
      <c r="H53" s="59" t="e">
        <f>IF(申込書!#REF!="","",申込書!#REF!)&amp;"00 "&amp;IF(申込書!#REF!="","",申込書!#REF!)</f>
        <v>#REF!</v>
      </c>
    </row>
    <row r="54" spans="1:8">
      <c r="A54" s="59" t="e">
        <f>IF(申込書!#REF!="","","00000"&amp;申込書!#REF!)</f>
        <v>#REF!</v>
      </c>
      <c r="B54" s="59" t="str">
        <f>IF(ISTEXT(申込書!#REF!),申込書!#REF!&amp;"("&amp;申込書!#REF!&amp;")","")</f>
        <v/>
      </c>
      <c r="C54" s="59" t="str">
        <f>IF(ISTEXT(申込書!#REF!),申込書!#REF!,"")</f>
        <v/>
      </c>
      <c r="D54" s="59" t="str">
        <f t="shared" si="0"/>
        <v/>
      </c>
      <c r="E54" s="59" t="e">
        <f>IF(申込書!#REF!="","",申込書!#REF!)</f>
        <v>#REF!</v>
      </c>
      <c r="F54" s="59" t="e">
        <f>IF(申込書!#REF!="","",申込書!#REF!)</f>
        <v>#REF!</v>
      </c>
      <c r="G54" s="59" t="e">
        <f>IF(申込書!#REF!="","",申込書!#REF!)</f>
        <v>#REF!</v>
      </c>
      <c r="H54" s="59" t="e">
        <f>IF(申込書!#REF!="","",申込書!#REF!)&amp;"00 "&amp;IF(申込書!#REF!="","",申込書!#REF!)</f>
        <v>#REF!</v>
      </c>
    </row>
    <row r="55" spans="1:8">
      <c r="A55" s="59" t="str">
        <f>IF(申込書!T9="","","00000"&amp;申込書!T9)</f>
        <v/>
      </c>
      <c r="B55" s="59" t="str">
        <f>IF(ISTEXT(申込書!W9),申込書!W9&amp;"("&amp;申込書!Y9&amp;")","")</f>
        <v/>
      </c>
      <c r="C55" s="59" t="str">
        <f>IF(ISTEXT(申込書!X9),申込書!X9,"")</f>
        <v/>
      </c>
      <c r="D55" s="59" t="str">
        <f>IF(B55="","","2")</f>
        <v/>
      </c>
      <c r="E55" s="59" t="e">
        <f>IF(申込書!V9="","",申込書!V9)</f>
        <v>#N/A</v>
      </c>
      <c r="F55" s="59" t="str">
        <f>IF(申込書!Z9="","",申込書!Z9)</f>
        <v xml:space="preserve"> </v>
      </c>
      <c r="G55" s="59" t="str">
        <f>IF(申込書!T9="","",申込書!T9)</f>
        <v/>
      </c>
      <c r="H55" s="59" t="e">
        <f>IF(申込書!S9="","",申込書!S9)&amp;"00 "&amp;IF(申込書!AA9="","",申込書!AA9)</f>
        <v>#N/A</v>
      </c>
    </row>
    <row r="56" spans="1:8">
      <c r="A56" s="59" t="str">
        <f>IF(申込書!T10="","","00000"&amp;申込書!T10)</f>
        <v/>
      </c>
      <c r="B56" s="59" t="str">
        <f>IF(ISTEXT(申込書!W10),申込書!W10&amp;"("&amp;申込書!Y10&amp;")","")</f>
        <v/>
      </c>
      <c r="C56" s="59" t="str">
        <f>IF(ISTEXT(申込書!X10),申込書!X10,"")</f>
        <v/>
      </c>
      <c r="D56" s="59" t="str">
        <f t="shared" ref="D56:D107" si="1">IF(B56="","","2")</f>
        <v/>
      </c>
      <c r="E56" s="59" t="e">
        <f>IF(申込書!V10="","",申込書!V10)</f>
        <v>#N/A</v>
      </c>
      <c r="F56" s="59" t="str">
        <f>IF(申込書!Z10="","",申込書!Z10)</f>
        <v xml:space="preserve"> </v>
      </c>
      <c r="G56" s="59" t="str">
        <f>IF(申込書!T10="","",申込書!T10)</f>
        <v/>
      </c>
      <c r="H56" s="59" t="e">
        <f>IF(申込書!S10="","",申込書!S10)&amp;"00 "&amp;IF(申込書!AA10="","",申込書!AA10)</f>
        <v>#N/A</v>
      </c>
    </row>
    <row r="57" spans="1:8">
      <c r="A57" s="59" t="str">
        <f>IF(申込書!T11="","","00000"&amp;申込書!T11)</f>
        <v/>
      </c>
      <c r="B57" s="59" t="str">
        <f>IF(ISTEXT(申込書!W11),申込書!W11&amp;"("&amp;申込書!Y11&amp;")","")</f>
        <v/>
      </c>
      <c r="C57" s="59" t="str">
        <f>IF(ISTEXT(申込書!X11),申込書!X11,"")</f>
        <v/>
      </c>
      <c r="D57" s="59" t="str">
        <f t="shared" si="1"/>
        <v/>
      </c>
      <c r="E57" s="59" t="e">
        <f>IF(申込書!V11="","",申込書!V11)</f>
        <v>#N/A</v>
      </c>
      <c r="F57" s="59" t="str">
        <f>IF(申込書!Z11="","",申込書!Z11)</f>
        <v xml:space="preserve"> </v>
      </c>
      <c r="G57" s="59" t="str">
        <f>IF(申込書!T11="","",申込書!T11)</f>
        <v/>
      </c>
      <c r="H57" s="59" t="e">
        <f>IF(申込書!S11="","",申込書!S11)&amp;"00 "&amp;IF(申込書!AA11="","",申込書!AA11)</f>
        <v>#N/A</v>
      </c>
    </row>
    <row r="58" spans="1:8">
      <c r="A58" s="59" t="str">
        <f>IF(申込書!T12="","","00000"&amp;申込書!T12)</f>
        <v/>
      </c>
      <c r="B58" s="59" t="str">
        <f>IF(ISTEXT(申込書!W12),申込書!W12&amp;"("&amp;申込書!Y12&amp;")","")</f>
        <v/>
      </c>
      <c r="C58" s="59" t="str">
        <f>IF(ISTEXT(申込書!X12),申込書!X12,"")</f>
        <v/>
      </c>
      <c r="D58" s="59" t="str">
        <f t="shared" si="1"/>
        <v/>
      </c>
      <c r="E58" s="59" t="e">
        <f>IF(申込書!V12="","",申込書!V12)</f>
        <v>#N/A</v>
      </c>
      <c r="F58" s="59" t="str">
        <f>IF(申込書!Z12="","",申込書!Z12)</f>
        <v xml:space="preserve"> </v>
      </c>
      <c r="G58" s="59" t="str">
        <f>IF(申込書!T12="","",申込書!T12)</f>
        <v/>
      </c>
      <c r="H58" s="59" t="e">
        <f>IF(申込書!S12="","",申込書!S12)&amp;"00 "&amp;IF(申込書!AA12="","",申込書!AA12)</f>
        <v>#N/A</v>
      </c>
    </row>
    <row r="59" spans="1:8">
      <c r="A59" s="59" t="str">
        <f>IF(申込書!T13="","","00000"&amp;申込書!T13)</f>
        <v/>
      </c>
      <c r="B59" s="59" t="str">
        <f>IF(ISTEXT(申込書!W13),申込書!W13&amp;"("&amp;申込書!Y13&amp;")","")</f>
        <v/>
      </c>
      <c r="C59" s="59" t="str">
        <f>IF(ISTEXT(申込書!X13),申込書!X13,"")</f>
        <v/>
      </c>
      <c r="D59" s="59" t="str">
        <f t="shared" si="1"/>
        <v/>
      </c>
      <c r="E59" s="59" t="e">
        <f>IF(申込書!V13="","",申込書!V13)</f>
        <v>#N/A</v>
      </c>
      <c r="F59" s="59" t="str">
        <f>IF(申込書!Z13="","",申込書!Z13)</f>
        <v xml:space="preserve"> </v>
      </c>
      <c r="G59" s="59" t="str">
        <f>IF(申込書!T13="","",申込書!T13)</f>
        <v/>
      </c>
      <c r="H59" s="59" t="e">
        <f>IF(申込書!S13="","",申込書!S13)&amp;"00 "&amp;IF(申込書!AA13="","",申込書!AA13)</f>
        <v>#N/A</v>
      </c>
    </row>
    <row r="60" spans="1:8">
      <c r="A60" s="59" t="str">
        <f>IF(申込書!T14="","","00000"&amp;申込書!T14)</f>
        <v/>
      </c>
      <c r="B60" s="59" t="str">
        <f>IF(ISTEXT(申込書!W14),申込書!W14&amp;"("&amp;申込書!Y14&amp;")","")</f>
        <v/>
      </c>
      <c r="C60" s="59" t="str">
        <f>IF(ISTEXT(申込書!X14),申込書!X14,"")</f>
        <v/>
      </c>
      <c r="D60" s="59" t="str">
        <f t="shared" si="1"/>
        <v/>
      </c>
      <c r="E60" s="59" t="e">
        <f>IF(申込書!V14="","",申込書!V14)</f>
        <v>#N/A</v>
      </c>
      <c r="F60" s="59" t="str">
        <f>IF(申込書!Z14="","",申込書!Z14)</f>
        <v xml:space="preserve"> </v>
      </c>
      <c r="G60" s="59" t="str">
        <f>IF(申込書!T14="","",申込書!T14)</f>
        <v/>
      </c>
      <c r="H60" s="59" t="e">
        <f>IF(申込書!S14="","",申込書!S14)&amp;"00 "&amp;IF(申込書!AA14="","",申込書!AA14)</f>
        <v>#N/A</v>
      </c>
    </row>
    <row r="61" spans="1:8">
      <c r="A61" s="59" t="str">
        <f>IF(申込書!T15="","","00000"&amp;申込書!T15)</f>
        <v/>
      </c>
      <c r="B61" s="59" t="str">
        <f>IF(ISTEXT(申込書!W15),申込書!W15&amp;"("&amp;申込書!Y15&amp;")","")</f>
        <v/>
      </c>
      <c r="C61" s="59" t="str">
        <f>IF(ISTEXT(申込書!X15),申込書!X15,"")</f>
        <v/>
      </c>
      <c r="D61" s="59" t="str">
        <f t="shared" si="1"/>
        <v/>
      </c>
      <c r="E61" s="59" t="e">
        <f>IF(申込書!V15="","",申込書!V15)</f>
        <v>#N/A</v>
      </c>
      <c r="F61" s="59" t="str">
        <f>IF(申込書!Z15="","",申込書!Z15)</f>
        <v xml:space="preserve"> </v>
      </c>
      <c r="G61" s="59" t="str">
        <f>IF(申込書!T15="","",申込書!T15)</f>
        <v/>
      </c>
      <c r="H61" s="59" t="e">
        <f>IF(申込書!S15="","",申込書!S15)&amp;"00 "&amp;IF(申込書!AA15="","",申込書!AA15)</f>
        <v>#N/A</v>
      </c>
    </row>
    <row r="62" spans="1:8">
      <c r="A62" s="59" t="str">
        <f>IF(申込書!T16="","","00000"&amp;申込書!T16)</f>
        <v/>
      </c>
      <c r="B62" s="59" t="str">
        <f>IF(ISTEXT(申込書!W16),申込書!W16&amp;"("&amp;申込書!Y16&amp;")","")</f>
        <v/>
      </c>
      <c r="C62" s="59" t="str">
        <f>IF(ISTEXT(申込書!X16),申込書!X16,"")</f>
        <v/>
      </c>
      <c r="D62" s="59" t="str">
        <f t="shared" si="1"/>
        <v/>
      </c>
      <c r="E62" s="59" t="e">
        <f>IF(申込書!V16="","",申込書!V16)</f>
        <v>#N/A</v>
      </c>
      <c r="F62" s="59" t="str">
        <f>IF(申込書!Z16="","",申込書!Z16)</f>
        <v xml:space="preserve"> </v>
      </c>
      <c r="G62" s="59" t="str">
        <f>IF(申込書!T16="","",申込書!T16)</f>
        <v/>
      </c>
      <c r="H62" s="59" t="e">
        <f>IF(申込書!S16="","",申込書!S16)&amp;"00 "&amp;IF(申込書!AA16="","",申込書!AA16)</f>
        <v>#N/A</v>
      </c>
    </row>
    <row r="63" spans="1:8">
      <c r="A63" s="59" t="str">
        <f>IF(申込書!T17="","","00000"&amp;申込書!T17)</f>
        <v/>
      </c>
      <c r="B63" s="59" t="str">
        <f>IF(ISTEXT(申込書!W17),申込書!W17&amp;"("&amp;申込書!Y17&amp;")","")</f>
        <v/>
      </c>
      <c r="C63" s="59" t="str">
        <f>IF(ISTEXT(申込書!X17),申込書!X17,"")</f>
        <v/>
      </c>
      <c r="D63" s="59" t="str">
        <f t="shared" si="1"/>
        <v/>
      </c>
      <c r="E63" s="59" t="e">
        <f>IF(申込書!V17="","",申込書!V17)</f>
        <v>#N/A</v>
      </c>
      <c r="F63" s="59" t="str">
        <f>IF(申込書!Z17="","",申込書!Z17)</f>
        <v xml:space="preserve"> </v>
      </c>
      <c r="G63" s="59" t="str">
        <f>IF(申込書!T17="","",申込書!T17)</f>
        <v/>
      </c>
      <c r="H63" s="59" t="e">
        <f>IF(申込書!S17="","",申込書!S17)&amp;"00 "&amp;IF(申込書!AA17="","",申込書!AA17)</f>
        <v>#N/A</v>
      </c>
    </row>
    <row r="64" spans="1:8">
      <c r="A64" s="59" t="str">
        <f>IF(申込書!T18="","","00000"&amp;申込書!T18)</f>
        <v/>
      </c>
      <c r="B64" s="59" t="str">
        <f>IF(ISTEXT(申込書!W18),申込書!W18&amp;"("&amp;申込書!Y18&amp;")","")</f>
        <v/>
      </c>
      <c r="C64" s="59" t="str">
        <f>IF(ISTEXT(申込書!X18),申込書!X18,"")</f>
        <v/>
      </c>
      <c r="D64" s="59" t="str">
        <f t="shared" si="1"/>
        <v/>
      </c>
      <c r="E64" s="59" t="e">
        <f>IF(申込書!V18="","",申込書!V18)</f>
        <v>#N/A</v>
      </c>
      <c r="F64" s="59" t="str">
        <f>IF(申込書!Z18="","",申込書!Z18)</f>
        <v xml:space="preserve"> </v>
      </c>
      <c r="G64" s="59" t="str">
        <f>IF(申込書!T18="","",申込書!T18)</f>
        <v/>
      </c>
      <c r="H64" s="59" t="e">
        <f>IF(申込書!S18="","",申込書!S18)&amp;"00 "&amp;IF(申込書!AA18="","",申込書!AA18)</f>
        <v>#N/A</v>
      </c>
    </row>
    <row r="65" spans="1:8">
      <c r="A65" s="59" t="str">
        <f>IF(申込書!T19="","","00000"&amp;申込書!T19)</f>
        <v/>
      </c>
      <c r="B65" s="59" t="str">
        <f>IF(ISTEXT(申込書!W19),申込書!W19&amp;"("&amp;申込書!Y19&amp;")","")</f>
        <v/>
      </c>
      <c r="C65" s="59" t="str">
        <f>IF(ISTEXT(申込書!X19),申込書!X19,"")</f>
        <v/>
      </c>
      <c r="D65" s="59" t="str">
        <f t="shared" si="1"/>
        <v/>
      </c>
      <c r="E65" s="59" t="e">
        <f>IF(申込書!V19="","",申込書!V19)</f>
        <v>#N/A</v>
      </c>
      <c r="F65" s="59" t="str">
        <f>IF(申込書!Z19="","",申込書!Z19)</f>
        <v xml:space="preserve"> </v>
      </c>
      <c r="G65" s="59" t="str">
        <f>IF(申込書!T19="","",申込書!T19)</f>
        <v/>
      </c>
      <c r="H65" s="59" t="e">
        <f>IF(申込書!S19="","",申込書!S19)&amp;"00 "&amp;IF(申込書!AA19="","",申込書!AA19)</f>
        <v>#N/A</v>
      </c>
    </row>
    <row r="66" spans="1:8">
      <c r="A66" s="59" t="str">
        <f>IF(申込書!T20="","","00000"&amp;申込書!T20)</f>
        <v/>
      </c>
      <c r="B66" s="59" t="str">
        <f>IF(ISTEXT(申込書!W20),申込書!W20&amp;"("&amp;申込書!Y20&amp;")","")</f>
        <v/>
      </c>
      <c r="C66" s="59" t="str">
        <f>IF(ISTEXT(申込書!X20),申込書!X20,"")</f>
        <v/>
      </c>
      <c r="D66" s="59" t="str">
        <f t="shared" si="1"/>
        <v/>
      </c>
      <c r="E66" s="59" t="e">
        <f>IF(申込書!V20="","",申込書!V20)</f>
        <v>#N/A</v>
      </c>
      <c r="F66" s="59" t="str">
        <f>IF(申込書!Z20="","",申込書!Z20)</f>
        <v xml:space="preserve"> </v>
      </c>
      <c r="G66" s="59" t="str">
        <f>IF(申込書!T20="","",申込書!T20)</f>
        <v/>
      </c>
      <c r="H66" s="59" t="e">
        <f>IF(申込書!S20="","",申込書!S20)&amp;"00 "&amp;IF(申込書!AA20="","",申込書!AA20)</f>
        <v>#N/A</v>
      </c>
    </row>
    <row r="67" spans="1:8">
      <c r="A67" s="59" t="str">
        <f>IF(申込書!T21="","","00000"&amp;申込書!T21)</f>
        <v/>
      </c>
      <c r="B67" s="59" t="str">
        <f>IF(ISTEXT(申込書!W21),申込書!W21&amp;"("&amp;申込書!Y21&amp;")","")</f>
        <v/>
      </c>
      <c r="C67" s="59" t="str">
        <f>IF(ISTEXT(申込書!X21),申込書!X21,"")</f>
        <v/>
      </c>
      <c r="D67" s="59" t="str">
        <f t="shared" si="1"/>
        <v/>
      </c>
      <c r="E67" s="59" t="e">
        <f>IF(申込書!V21="","",申込書!V21)</f>
        <v>#N/A</v>
      </c>
      <c r="F67" s="59" t="str">
        <f>IF(申込書!Z21="","",申込書!Z21)</f>
        <v xml:space="preserve"> </v>
      </c>
      <c r="G67" s="59" t="str">
        <f>IF(申込書!T21="","",申込書!T21)</f>
        <v/>
      </c>
      <c r="H67" s="59" t="e">
        <f>IF(申込書!S21="","",申込書!S21)&amp;"00 "&amp;IF(申込書!AA21="","",申込書!AA21)</f>
        <v>#N/A</v>
      </c>
    </row>
    <row r="68" spans="1:8">
      <c r="A68" s="59" t="str">
        <f>IF(申込書!T22="","","00000"&amp;申込書!T22)</f>
        <v/>
      </c>
      <c r="B68" s="59" t="str">
        <f>IF(ISTEXT(申込書!W22),申込書!W22&amp;"("&amp;申込書!Y22&amp;")","")</f>
        <v/>
      </c>
      <c r="C68" s="59" t="str">
        <f>IF(ISTEXT(申込書!X22),申込書!X22,"")</f>
        <v/>
      </c>
      <c r="D68" s="59" t="str">
        <f t="shared" si="1"/>
        <v/>
      </c>
      <c r="E68" s="59" t="e">
        <f>IF(申込書!V22="","",申込書!V22)</f>
        <v>#N/A</v>
      </c>
      <c r="F68" s="59" t="str">
        <f>IF(申込書!Z22="","",申込書!Z22)</f>
        <v xml:space="preserve"> </v>
      </c>
      <c r="G68" s="59" t="str">
        <f>IF(申込書!T22="","",申込書!T22)</f>
        <v/>
      </c>
      <c r="H68" s="59" t="e">
        <f>IF(申込書!S22="","",申込書!S22)&amp;"00 "&amp;IF(申込書!AA22="","",申込書!AA22)</f>
        <v>#N/A</v>
      </c>
    </row>
    <row r="69" spans="1:8">
      <c r="A69" s="59" t="str">
        <f>IF(申込書!T23="","","00000"&amp;申込書!T23)</f>
        <v/>
      </c>
      <c r="B69" s="59" t="str">
        <f>IF(ISTEXT(申込書!W23),申込書!W23&amp;"("&amp;申込書!Y23&amp;")","")</f>
        <v/>
      </c>
      <c r="C69" s="59" t="str">
        <f>IF(ISTEXT(申込書!X23),申込書!X23,"")</f>
        <v/>
      </c>
      <c r="D69" s="59" t="str">
        <f t="shared" si="1"/>
        <v/>
      </c>
      <c r="E69" s="59" t="e">
        <f>IF(申込書!V23="","",申込書!V23)</f>
        <v>#N/A</v>
      </c>
      <c r="F69" s="59" t="str">
        <f>IF(申込書!Z23="","",申込書!Z23)</f>
        <v xml:space="preserve"> </v>
      </c>
      <c r="G69" s="59" t="str">
        <f>IF(申込書!T23="","",申込書!T23)</f>
        <v/>
      </c>
      <c r="H69" s="59" t="e">
        <f>IF(申込書!S23="","",申込書!S23)&amp;"00 "&amp;IF(申込書!AA23="","",申込書!AA23)</f>
        <v>#N/A</v>
      </c>
    </row>
    <row r="70" spans="1:8">
      <c r="A70" s="59" t="str">
        <f>IF(申込書!T24="","","00000"&amp;申込書!T24)</f>
        <v/>
      </c>
      <c r="B70" s="59" t="str">
        <f>IF(ISTEXT(申込書!W24),申込書!W24&amp;"("&amp;申込書!Y24&amp;")","")</f>
        <v/>
      </c>
      <c r="C70" s="59" t="str">
        <f>IF(ISTEXT(申込書!X24),申込書!X24,"")</f>
        <v/>
      </c>
      <c r="D70" s="59" t="str">
        <f t="shared" si="1"/>
        <v/>
      </c>
      <c r="E70" s="59" t="e">
        <f>IF(申込書!V24="","",申込書!V24)</f>
        <v>#N/A</v>
      </c>
      <c r="F70" s="59" t="str">
        <f>IF(申込書!Z24="","",申込書!Z24)</f>
        <v xml:space="preserve"> </v>
      </c>
      <c r="G70" s="59" t="str">
        <f>IF(申込書!T24="","",申込書!T24)</f>
        <v/>
      </c>
      <c r="H70" s="59" t="e">
        <f>IF(申込書!S24="","",申込書!S24)&amp;"00 "&amp;IF(申込書!AA24="","",申込書!AA24)</f>
        <v>#N/A</v>
      </c>
    </row>
    <row r="71" spans="1:8">
      <c r="A71" s="59" t="str">
        <f>IF(申込書!T25="","","00000"&amp;申込書!T25)</f>
        <v/>
      </c>
      <c r="B71" s="59" t="str">
        <f>IF(ISTEXT(申込書!W25),申込書!W25&amp;"("&amp;申込書!Y25&amp;")","")</f>
        <v/>
      </c>
      <c r="C71" s="59" t="str">
        <f>IF(ISTEXT(申込書!X25),申込書!X25,"")</f>
        <v/>
      </c>
      <c r="D71" s="59" t="str">
        <f t="shared" si="1"/>
        <v/>
      </c>
      <c r="E71" s="59" t="e">
        <f>IF(申込書!V25="","",申込書!V25)</f>
        <v>#N/A</v>
      </c>
      <c r="F71" s="59" t="str">
        <f>IF(申込書!Z25="","",申込書!Z25)</f>
        <v xml:space="preserve"> </v>
      </c>
      <c r="G71" s="59" t="str">
        <f>IF(申込書!T25="","",申込書!T25)</f>
        <v/>
      </c>
      <c r="H71" s="59" t="e">
        <f>IF(申込書!S25="","",申込書!S25)&amp;"00 "&amp;IF(申込書!AA25="","",申込書!AA25)</f>
        <v>#N/A</v>
      </c>
    </row>
    <row r="72" spans="1:8">
      <c r="A72" s="59" t="str">
        <f>IF(申込書!T26="","","00000"&amp;申込書!T26)</f>
        <v/>
      </c>
      <c r="B72" s="59" t="str">
        <f>IF(ISTEXT(申込書!W26),申込書!W26&amp;"("&amp;申込書!Y26&amp;")","")</f>
        <v/>
      </c>
      <c r="C72" s="59" t="str">
        <f>IF(ISTEXT(申込書!X26),申込書!X26,"")</f>
        <v/>
      </c>
      <c r="D72" s="59" t="str">
        <f t="shared" si="1"/>
        <v/>
      </c>
      <c r="E72" s="59" t="e">
        <f>IF(申込書!V26="","",申込書!V26)</f>
        <v>#N/A</v>
      </c>
      <c r="F72" s="59" t="str">
        <f>IF(申込書!Z26="","",申込書!Z26)</f>
        <v xml:space="preserve"> </v>
      </c>
      <c r="G72" s="59" t="str">
        <f>IF(申込書!T26="","",申込書!T26)</f>
        <v/>
      </c>
      <c r="H72" s="59" t="e">
        <f>IF(申込書!S26="","",申込書!S26)&amp;"00 "&amp;IF(申込書!AA26="","",申込書!AA26)</f>
        <v>#N/A</v>
      </c>
    </row>
    <row r="73" spans="1:8">
      <c r="A73" s="59" t="str">
        <f>IF(申込書!T27="","","00000"&amp;申込書!T27)</f>
        <v/>
      </c>
      <c r="B73" s="59" t="str">
        <f>IF(ISTEXT(申込書!W27),申込書!W27&amp;"("&amp;申込書!Y27&amp;")","")</f>
        <v/>
      </c>
      <c r="C73" s="59" t="str">
        <f>IF(ISTEXT(申込書!X27),申込書!X27,"")</f>
        <v/>
      </c>
      <c r="D73" s="59" t="str">
        <f t="shared" si="1"/>
        <v/>
      </c>
      <c r="E73" s="59" t="e">
        <f>IF(申込書!V27="","",申込書!V27)</f>
        <v>#N/A</v>
      </c>
      <c r="F73" s="59" t="str">
        <f>IF(申込書!Z27="","",申込書!Z27)</f>
        <v xml:space="preserve"> </v>
      </c>
      <c r="G73" s="59" t="str">
        <f>IF(申込書!T27="","",申込書!T27)</f>
        <v/>
      </c>
      <c r="H73" s="59" t="e">
        <f>IF(申込書!S27="","",申込書!S27)&amp;"00 "&amp;IF(申込書!AA27="","",申込書!AA27)</f>
        <v>#N/A</v>
      </c>
    </row>
    <row r="74" spans="1:8">
      <c r="A74" s="59" t="str">
        <f>IF(申込書!T28="","","00000"&amp;申込書!T28)</f>
        <v/>
      </c>
      <c r="B74" s="59" t="str">
        <f>IF(ISTEXT(申込書!W28),申込書!W28&amp;"("&amp;申込書!Y28&amp;")","")</f>
        <v/>
      </c>
      <c r="C74" s="59" t="str">
        <f>IF(ISTEXT(申込書!X28),申込書!X28,"")</f>
        <v/>
      </c>
      <c r="D74" s="59" t="str">
        <f t="shared" si="1"/>
        <v/>
      </c>
      <c r="E74" s="59" t="e">
        <f>IF(申込書!V28="","",申込書!V28)</f>
        <v>#N/A</v>
      </c>
      <c r="F74" s="59" t="str">
        <f>IF(申込書!Z28="","",申込書!Z28)</f>
        <v xml:space="preserve"> </v>
      </c>
      <c r="G74" s="59" t="str">
        <f>IF(申込書!T28="","",申込書!T28)</f>
        <v/>
      </c>
      <c r="H74" s="59" t="e">
        <f>IF(申込書!S28="","",申込書!S28)&amp;"00 "&amp;IF(申込書!AA28="","",申込書!AA28)</f>
        <v>#N/A</v>
      </c>
    </row>
    <row r="75" spans="1:8">
      <c r="A75" s="59" t="str">
        <f>IF(申込書!T29="","","00000"&amp;申込書!T29)</f>
        <v/>
      </c>
      <c r="B75" s="59" t="str">
        <f>IF(ISTEXT(申込書!W29),申込書!W29&amp;"("&amp;申込書!Y29&amp;")","")</f>
        <v/>
      </c>
      <c r="C75" s="59" t="str">
        <f>IF(ISTEXT(申込書!X29),申込書!X29,"")</f>
        <v/>
      </c>
      <c r="D75" s="59" t="str">
        <f t="shared" si="1"/>
        <v/>
      </c>
      <c r="E75" s="59" t="e">
        <f>IF(申込書!V29="","",申込書!V29)</f>
        <v>#N/A</v>
      </c>
      <c r="F75" s="59" t="str">
        <f>IF(申込書!Z29="","",申込書!Z29)</f>
        <v xml:space="preserve"> </v>
      </c>
      <c r="G75" s="59" t="str">
        <f>IF(申込書!T29="","",申込書!T29)</f>
        <v/>
      </c>
      <c r="H75" s="59" t="e">
        <f>IF(申込書!S29="","",申込書!S29)&amp;"00 "&amp;IF(申込書!AA29="","",申込書!AA29)</f>
        <v>#N/A</v>
      </c>
    </row>
    <row r="76" spans="1:8">
      <c r="A76" s="59" t="str">
        <f>IF(申込書!T30="","","00000"&amp;申込書!T30)</f>
        <v/>
      </c>
      <c r="B76" s="59" t="str">
        <f>IF(ISTEXT(申込書!W30),申込書!W30&amp;"("&amp;申込書!Y30&amp;")","")</f>
        <v/>
      </c>
      <c r="C76" s="59" t="str">
        <f>IF(ISTEXT(申込書!X30),申込書!X30,"")</f>
        <v/>
      </c>
      <c r="D76" s="59" t="str">
        <f t="shared" si="1"/>
        <v/>
      </c>
      <c r="E76" s="59" t="e">
        <f>IF(申込書!V30="","",申込書!V30)</f>
        <v>#N/A</v>
      </c>
      <c r="F76" s="59" t="str">
        <f>IF(申込書!Z30="","",申込書!Z30)</f>
        <v xml:space="preserve"> </v>
      </c>
      <c r="G76" s="59" t="str">
        <f>IF(申込書!T30="","",申込書!T30)</f>
        <v/>
      </c>
      <c r="H76" s="59" t="e">
        <f>IF(申込書!S30="","",申込書!S30)&amp;"00 "&amp;IF(申込書!AA30="","",申込書!AA30)</f>
        <v>#N/A</v>
      </c>
    </row>
    <row r="77" spans="1:8">
      <c r="A77" s="59" t="str">
        <f>IF(申込書!T31="","","00000"&amp;申込書!T31)</f>
        <v/>
      </c>
      <c r="B77" s="59" t="str">
        <f>IF(ISTEXT(申込書!W31),申込書!W31&amp;"("&amp;申込書!Y31&amp;")","")</f>
        <v/>
      </c>
      <c r="C77" s="59" t="str">
        <f>IF(ISTEXT(申込書!X31),申込書!X31,"")</f>
        <v/>
      </c>
      <c r="D77" s="59" t="str">
        <f t="shared" si="1"/>
        <v/>
      </c>
      <c r="E77" s="59" t="e">
        <f>IF(申込書!V31="","",申込書!V31)</f>
        <v>#N/A</v>
      </c>
      <c r="F77" s="59" t="str">
        <f>IF(申込書!Z31="","",申込書!Z31)</f>
        <v xml:space="preserve"> </v>
      </c>
      <c r="G77" s="59" t="str">
        <f>IF(申込書!T31="","",申込書!T31)</f>
        <v/>
      </c>
      <c r="H77" s="59" t="e">
        <f>IF(申込書!S31="","",申込書!S31)&amp;"00 "&amp;IF(申込書!AA31="","",申込書!AA31)</f>
        <v>#N/A</v>
      </c>
    </row>
    <row r="78" spans="1:8">
      <c r="A78" s="59" t="str">
        <f>IF(申込書!T32="","","00000"&amp;申込書!T32)</f>
        <v/>
      </c>
      <c r="B78" s="59" t="str">
        <f>IF(ISTEXT(申込書!W32),申込書!W32&amp;"("&amp;申込書!Y32&amp;")","")</f>
        <v/>
      </c>
      <c r="C78" s="59" t="str">
        <f>IF(ISTEXT(申込書!X32),申込書!X32,"")</f>
        <v/>
      </c>
      <c r="D78" s="59" t="str">
        <f t="shared" si="1"/>
        <v/>
      </c>
      <c r="E78" s="59" t="e">
        <f>IF(申込書!V32="","",申込書!V32)</f>
        <v>#N/A</v>
      </c>
      <c r="F78" s="59" t="str">
        <f>IF(申込書!Z32="","",申込書!Z32)</f>
        <v xml:space="preserve"> </v>
      </c>
      <c r="G78" s="59" t="str">
        <f>IF(申込書!T32="","",申込書!T32)</f>
        <v/>
      </c>
      <c r="H78" s="59" t="e">
        <f>IF(申込書!S32="","",申込書!S32)&amp;"00 "&amp;IF(申込書!AA32="","",申込書!AA32)</f>
        <v>#N/A</v>
      </c>
    </row>
    <row r="79" spans="1:8">
      <c r="A79" s="59" t="str">
        <f>IF(申込書!T33="","","00000"&amp;申込書!T33)</f>
        <v/>
      </c>
      <c r="B79" s="59" t="str">
        <f>IF(ISTEXT(申込書!W33),申込書!W33&amp;"("&amp;申込書!Y33&amp;")","")</f>
        <v/>
      </c>
      <c r="C79" s="59" t="str">
        <f>IF(ISTEXT(申込書!X33),申込書!X33,"")</f>
        <v/>
      </c>
      <c r="D79" s="59" t="str">
        <f t="shared" si="1"/>
        <v/>
      </c>
      <c r="E79" s="59" t="e">
        <f>IF(申込書!V33="","",申込書!V33)</f>
        <v>#N/A</v>
      </c>
      <c r="F79" s="59" t="str">
        <f>IF(申込書!Z33="","",申込書!Z33)</f>
        <v xml:space="preserve"> </v>
      </c>
      <c r="G79" s="59" t="str">
        <f>IF(申込書!T33="","",申込書!T33)</f>
        <v/>
      </c>
      <c r="H79" s="59" t="e">
        <f>IF(申込書!S33="","",申込書!S33)&amp;"00 "&amp;IF(申込書!AA33="","",申込書!AA33)</f>
        <v>#N/A</v>
      </c>
    </row>
    <row r="80" spans="1:8">
      <c r="A80" s="59" t="str">
        <f>IF(申込書!T34="","","00000"&amp;申込書!T34)</f>
        <v/>
      </c>
      <c r="B80" s="59" t="str">
        <f>IF(ISTEXT(申込書!W34),申込書!W34&amp;"("&amp;申込書!Y34&amp;")","")</f>
        <v/>
      </c>
      <c r="C80" s="59" t="str">
        <f>IF(ISTEXT(申込書!X34),申込書!X34,"")</f>
        <v/>
      </c>
      <c r="D80" s="59" t="str">
        <f t="shared" si="1"/>
        <v/>
      </c>
      <c r="E80" s="59" t="e">
        <f>IF(申込書!V34="","",申込書!V34)</f>
        <v>#N/A</v>
      </c>
      <c r="F80" s="59" t="str">
        <f>IF(申込書!Z34="","",申込書!Z34)</f>
        <v xml:space="preserve"> </v>
      </c>
      <c r="G80" s="59" t="str">
        <f>IF(申込書!T34="","",申込書!T34)</f>
        <v/>
      </c>
      <c r="H80" s="59" t="e">
        <f>IF(申込書!S34="","",申込書!S34)&amp;"00 "&amp;IF(申込書!AA34="","",申込書!AA34)</f>
        <v>#N/A</v>
      </c>
    </row>
    <row r="81" spans="1:8">
      <c r="A81" s="59" t="str">
        <f>IF(申込書!T35="","","00000"&amp;申込書!T35)</f>
        <v/>
      </c>
      <c r="B81" s="59" t="str">
        <f>IF(ISTEXT(申込書!W35),申込書!W35&amp;"("&amp;申込書!Y35&amp;")","")</f>
        <v/>
      </c>
      <c r="C81" s="59" t="str">
        <f>IF(ISTEXT(申込書!X35),申込書!X35,"")</f>
        <v/>
      </c>
      <c r="D81" s="59" t="str">
        <f t="shared" si="1"/>
        <v/>
      </c>
      <c r="E81" s="59" t="e">
        <f>IF(申込書!V35="","",申込書!V35)</f>
        <v>#N/A</v>
      </c>
      <c r="F81" s="59" t="str">
        <f>IF(申込書!Z35="","",申込書!Z35)</f>
        <v xml:space="preserve"> </v>
      </c>
      <c r="G81" s="59" t="str">
        <f>IF(申込書!T35="","",申込書!T35)</f>
        <v/>
      </c>
      <c r="H81" s="59" t="e">
        <f>IF(申込書!S35="","",申込書!S35)&amp;"00 "&amp;IF(申込書!AA35="","",申込書!AA35)</f>
        <v>#N/A</v>
      </c>
    </row>
    <row r="82" spans="1:8">
      <c r="A82" s="59" t="str">
        <f>IF(申込書!T36="","","00000"&amp;申込書!T36)</f>
        <v/>
      </c>
      <c r="B82" s="59" t="str">
        <f>IF(ISTEXT(申込書!W36),申込書!W36&amp;"("&amp;申込書!Y36&amp;")","")</f>
        <v/>
      </c>
      <c r="C82" s="59" t="str">
        <f>IF(ISTEXT(申込書!X36),申込書!X36,"")</f>
        <v/>
      </c>
      <c r="D82" s="59" t="str">
        <f t="shared" si="1"/>
        <v/>
      </c>
      <c r="E82" s="59" t="e">
        <f>IF(申込書!V36="","",申込書!V36)</f>
        <v>#N/A</v>
      </c>
      <c r="F82" s="59" t="str">
        <f>IF(申込書!Z36="","",申込書!Z36)</f>
        <v xml:space="preserve"> </v>
      </c>
      <c r="G82" s="59" t="str">
        <f>IF(申込書!T36="","",申込書!T36)</f>
        <v/>
      </c>
      <c r="H82" s="59" t="e">
        <f>IF(申込書!S36="","",申込書!S36)&amp;"00 "&amp;IF(申込書!AA36="","",申込書!AA36)</f>
        <v>#N/A</v>
      </c>
    </row>
    <row r="83" spans="1:8">
      <c r="A83" s="59" t="str">
        <f>IF(申込書!T37="","","00000"&amp;申込書!T37)</f>
        <v/>
      </c>
      <c r="B83" s="59" t="str">
        <f>IF(ISTEXT(申込書!W37),申込書!W37&amp;"("&amp;申込書!Y37&amp;")","")</f>
        <v/>
      </c>
      <c r="C83" s="59" t="str">
        <f>IF(ISTEXT(申込書!X37),申込書!X37,"")</f>
        <v/>
      </c>
      <c r="D83" s="59" t="str">
        <f t="shared" si="1"/>
        <v/>
      </c>
      <c r="E83" s="59" t="e">
        <f>IF(申込書!V37="","",申込書!V37)</f>
        <v>#N/A</v>
      </c>
      <c r="F83" s="59" t="str">
        <f>IF(申込書!Z37="","",申込書!Z37)</f>
        <v xml:space="preserve"> </v>
      </c>
      <c r="G83" s="59" t="str">
        <f>IF(申込書!T37="","",申込書!T37)</f>
        <v/>
      </c>
      <c r="H83" s="59" t="e">
        <f>IF(申込書!S37="","",申込書!S37)&amp;"00 "&amp;IF(申込書!AA37="","",申込書!AA37)</f>
        <v>#N/A</v>
      </c>
    </row>
    <row r="84" spans="1:8">
      <c r="A84" s="59" t="str">
        <f>IF(申込書!T38="","","00000"&amp;申込書!T38)</f>
        <v/>
      </c>
      <c r="B84" s="59" t="str">
        <f>IF(ISTEXT(申込書!W38),申込書!W38&amp;"("&amp;申込書!Y38&amp;")","")</f>
        <v/>
      </c>
      <c r="C84" s="59" t="str">
        <f>IF(ISTEXT(申込書!X38),申込書!X38,"")</f>
        <v/>
      </c>
      <c r="D84" s="59" t="str">
        <f t="shared" si="1"/>
        <v/>
      </c>
      <c r="E84" s="59" t="e">
        <f>IF(申込書!V38="","",申込書!V38)</f>
        <v>#N/A</v>
      </c>
      <c r="F84" s="59" t="str">
        <f>IF(申込書!Z38="","",申込書!Z38)</f>
        <v xml:space="preserve"> </v>
      </c>
      <c r="G84" s="59" t="str">
        <f>IF(申込書!T38="","",申込書!T38)</f>
        <v/>
      </c>
      <c r="H84" s="59" t="e">
        <f>IF(申込書!S38="","",申込書!S38)&amp;"00 "&amp;IF(申込書!AA38="","",申込書!AA38)</f>
        <v>#N/A</v>
      </c>
    </row>
    <row r="85" spans="1:8">
      <c r="A85" s="59" t="str">
        <f>IF(申込書!T39="","","00000"&amp;申込書!T39)</f>
        <v/>
      </c>
      <c r="B85" s="59" t="str">
        <f>IF(ISTEXT(申込書!W39),申込書!W39&amp;"("&amp;申込書!Y39&amp;")","")</f>
        <v/>
      </c>
      <c r="C85" s="59" t="str">
        <f>IF(ISTEXT(申込書!X39),申込書!X39,"")</f>
        <v/>
      </c>
      <c r="D85" s="59" t="str">
        <f t="shared" si="1"/>
        <v/>
      </c>
      <c r="E85" s="59" t="e">
        <f>IF(申込書!V39="","",申込書!V39)</f>
        <v>#N/A</v>
      </c>
      <c r="F85" s="59" t="str">
        <f>IF(申込書!Z39="","",申込書!Z39)</f>
        <v xml:space="preserve"> </v>
      </c>
      <c r="G85" s="59" t="str">
        <f>IF(申込書!T39="","",申込書!T39)</f>
        <v/>
      </c>
      <c r="H85" s="59" t="e">
        <f>IF(申込書!S39="","",申込書!S39)&amp;"00 "&amp;IF(申込書!AA39="","",申込書!AA39)</f>
        <v>#N/A</v>
      </c>
    </row>
    <row r="86" spans="1:8">
      <c r="A86" s="59" t="str">
        <f>IF(申込書!T40="","","00000"&amp;申込書!T40)</f>
        <v/>
      </c>
      <c r="B86" s="59" t="str">
        <f>IF(ISTEXT(申込書!W40),申込書!W40&amp;"("&amp;申込書!Y40&amp;")","")</f>
        <v/>
      </c>
      <c r="C86" s="59" t="str">
        <f>IF(ISTEXT(申込書!X40),申込書!X40,"")</f>
        <v/>
      </c>
      <c r="D86" s="59" t="str">
        <f t="shared" si="1"/>
        <v/>
      </c>
      <c r="E86" s="59" t="e">
        <f>IF(申込書!V40="","",申込書!V40)</f>
        <v>#N/A</v>
      </c>
      <c r="F86" s="59" t="str">
        <f>IF(申込書!Z40="","",申込書!Z40)</f>
        <v xml:space="preserve"> </v>
      </c>
      <c r="G86" s="59" t="str">
        <f>IF(申込書!T40="","",申込書!T40)</f>
        <v/>
      </c>
      <c r="H86" s="59" t="e">
        <f>IF(申込書!S40="","",申込書!S40)&amp;"00 "&amp;IF(申込書!AA40="","",申込書!AA40)</f>
        <v>#N/A</v>
      </c>
    </row>
    <row r="87" spans="1:8">
      <c r="A87" s="59" t="str">
        <f>IF(申込書!T41="","","00000"&amp;申込書!T41)</f>
        <v/>
      </c>
      <c r="B87" s="59" t="str">
        <f>IF(ISTEXT(申込書!W41),申込書!W41&amp;"("&amp;申込書!Y41&amp;")","")</f>
        <v/>
      </c>
      <c r="C87" s="59" t="str">
        <f>IF(ISTEXT(申込書!X41),申込書!X41,"")</f>
        <v/>
      </c>
      <c r="D87" s="59" t="str">
        <f t="shared" si="1"/>
        <v/>
      </c>
      <c r="E87" s="59" t="e">
        <f>IF(申込書!V41="","",申込書!V41)</f>
        <v>#N/A</v>
      </c>
      <c r="F87" s="59" t="str">
        <f>IF(申込書!Z41="","",申込書!Z41)</f>
        <v xml:space="preserve"> </v>
      </c>
      <c r="G87" s="59" t="str">
        <f>IF(申込書!T41="","",申込書!T41)</f>
        <v/>
      </c>
      <c r="H87" s="59" t="e">
        <f>IF(申込書!S41="","",申込書!S41)&amp;"00 "&amp;IF(申込書!AA41="","",申込書!AA41)</f>
        <v>#N/A</v>
      </c>
    </row>
    <row r="88" spans="1:8">
      <c r="A88" s="59" t="str">
        <f>IF(申込書!T42="","","00000"&amp;申込書!T42)</f>
        <v/>
      </c>
      <c r="B88" s="59" t="str">
        <f>IF(ISTEXT(申込書!W42),申込書!W42&amp;"("&amp;申込書!Y42&amp;")","")</f>
        <v/>
      </c>
      <c r="C88" s="59" t="str">
        <f>IF(ISTEXT(申込書!X42),申込書!X42,"")</f>
        <v/>
      </c>
      <c r="D88" s="59" t="str">
        <f t="shared" si="1"/>
        <v/>
      </c>
      <c r="E88" s="59" t="e">
        <f>IF(申込書!V42="","",申込書!V42)</f>
        <v>#N/A</v>
      </c>
      <c r="F88" s="59" t="str">
        <f>IF(申込書!Z42="","",申込書!Z42)</f>
        <v xml:space="preserve"> </v>
      </c>
      <c r="G88" s="59" t="str">
        <f>IF(申込書!T42="","",申込書!T42)</f>
        <v/>
      </c>
      <c r="H88" s="59" t="e">
        <f>IF(申込書!S42="","",申込書!S42)&amp;"00 "&amp;IF(申込書!AA42="","",申込書!AA42)</f>
        <v>#N/A</v>
      </c>
    </row>
    <row r="89" spans="1:8">
      <c r="A89" s="59" t="str">
        <f>IF(申込書!T43="","","00000"&amp;申込書!T43)</f>
        <v/>
      </c>
      <c r="B89" s="59" t="str">
        <f>IF(ISTEXT(申込書!W43),申込書!W43&amp;"("&amp;申込書!Y43&amp;")","")</f>
        <v/>
      </c>
      <c r="C89" s="59" t="str">
        <f>IF(ISTEXT(申込書!X43),申込書!X43,"")</f>
        <v/>
      </c>
      <c r="D89" s="59" t="str">
        <f t="shared" si="1"/>
        <v/>
      </c>
      <c r="E89" s="59" t="e">
        <f>IF(申込書!V43="","",申込書!V43)</f>
        <v>#N/A</v>
      </c>
      <c r="F89" s="59" t="str">
        <f>IF(申込書!Z43="","",申込書!Z43)</f>
        <v xml:space="preserve"> </v>
      </c>
      <c r="G89" s="59" t="str">
        <f>IF(申込書!T43="","",申込書!T43)</f>
        <v/>
      </c>
      <c r="H89" s="59" t="e">
        <f>IF(申込書!S43="","",申込書!S43)&amp;"00 "&amp;IF(申込書!AA43="","",申込書!AA43)</f>
        <v>#N/A</v>
      </c>
    </row>
    <row r="90" spans="1:8">
      <c r="A90" s="59" t="str">
        <f>IF(申込書!T44="","","00000"&amp;申込書!T44)</f>
        <v/>
      </c>
      <c r="B90" s="59" t="str">
        <f>IF(ISTEXT(申込書!W44),申込書!W44&amp;"("&amp;申込書!Y44&amp;")","")</f>
        <v/>
      </c>
      <c r="C90" s="59" t="str">
        <f>IF(ISTEXT(申込書!X44),申込書!X44,"")</f>
        <v/>
      </c>
      <c r="D90" s="59" t="str">
        <f t="shared" si="1"/>
        <v/>
      </c>
      <c r="E90" s="59" t="e">
        <f>IF(申込書!V44="","",申込書!V44)</f>
        <v>#N/A</v>
      </c>
      <c r="F90" s="59" t="str">
        <f>IF(申込書!Z44="","",申込書!Z44)</f>
        <v xml:space="preserve"> </v>
      </c>
      <c r="G90" s="59" t="str">
        <f>IF(申込書!T44="","",申込書!T44)</f>
        <v/>
      </c>
      <c r="H90" s="59" t="e">
        <f>IF(申込書!S44="","",申込書!S44)&amp;"00 "&amp;IF(申込書!AA44="","",申込書!AA44)</f>
        <v>#N/A</v>
      </c>
    </row>
    <row r="91" spans="1:8">
      <c r="A91" s="59" t="str">
        <f>IF(申込書!T45="","","00000"&amp;申込書!T45)</f>
        <v/>
      </c>
      <c r="B91" s="59" t="str">
        <f>IF(ISTEXT(申込書!W45),申込書!W45&amp;"("&amp;申込書!Y45&amp;")","")</f>
        <v/>
      </c>
      <c r="C91" s="59" t="str">
        <f>IF(ISTEXT(申込書!X45),申込書!X45,"")</f>
        <v/>
      </c>
      <c r="D91" s="59" t="str">
        <f t="shared" si="1"/>
        <v/>
      </c>
      <c r="E91" s="59" t="e">
        <f>IF(申込書!V45="","",申込書!V45)</f>
        <v>#N/A</v>
      </c>
      <c r="F91" s="59" t="str">
        <f>IF(申込書!Z45="","",申込書!Z45)</f>
        <v xml:space="preserve"> </v>
      </c>
      <c r="G91" s="59" t="str">
        <f>IF(申込書!T45="","",申込書!T45)</f>
        <v/>
      </c>
      <c r="H91" s="59" t="e">
        <f>IF(申込書!S45="","",申込書!S45)&amp;"00 "&amp;IF(申込書!AA45="","",申込書!AA45)</f>
        <v>#N/A</v>
      </c>
    </row>
    <row r="92" spans="1:8">
      <c r="A92" s="59" t="str">
        <f>IF(申込書!T50="","","00000"&amp;申込書!T50)</f>
        <v/>
      </c>
      <c r="B92" s="59" t="str">
        <f>IF(ISTEXT(申込書!W50),申込書!W50&amp;"("&amp;申込書!Y50&amp;")","")</f>
        <v/>
      </c>
      <c r="C92" s="59" t="str">
        <f>IF(ISTEXT(申込書!X50),申込書!X50,"")</f>
        <v/>
      </c>
      <c r="D92" s="59" t="str">
        <f t="shared" si="1"/>
        <v/>
      </c>
      <c r="E92" s="59" t="e">
        <f>IF(申込書!V50="","",申込書!V50)</f>
        <v>#N/A</v>
      </c>
      <c r="F92" s="59" t="str">
        <f>IF(申込書!Z50="","",申込書!Z50)</f>
        <v xml:space="preserve"> </v>
      </c>
      <c r="G92" s="59" t="str">
        <f>IF(申込書!T50="","",申込書!T50)</f>
        <v/>
      </c>
      <c r="H92" s="59" t="e">
        <f>IF(申込書!S50="","",申込書!S50)&amp;"00 "&amp;IF(申込書!AA50="","",申込書!AA50)</f>
        <v>#N/A</v>
      </c>
    </row>
    <row r="93" spans="1:8">
      <c r="A93" s="59" t="str">
        <f>IF(申込書!T51="","","00000"&amp;申込書!T51)</f>
        <v/>
      </c>
      <c r="B93" s="59" t="str">
        <f>IF(ISTEXT(申込書!W51),申込書!W51&amp;"("&amp;申込書!Y51&amp;")","")</f>
        <v/>
      </c>
      <c r="C93" s="59" t="str">
        <f>IF(ISTEXT(申込書!X51),申込書!X51,"")</f>
        <v/>
      </c>
      <c r="D93" s="59" t="str">
        <f t="shared" si="1"/>
        <v/>
      </c>
      <c r="E93" s="59" t="e">
        <f>IF(申込書!V51="","",申込書!V51)</f>
        <v>#N/A</v>
      </c>
      <c r="F93" s="59" t="str">
        <f>IF(申込書!Z51="","",申込書!Z51)</f>
        <v xml:space="preserve"> </v>
      </c>
      <c r="G93" s="59" t="str">
        <f>IF(申込書!T51="","",申込書!T51)</f>
        <v/>
      </c>
      <c r="H93" s="59" t="e">
        <f>IF(申込書!S51="","",申込書!S51)&amp;"00 "&amp;IF(申込書!AA51="","",申込書!AA51)</f>
        <v>#N/A</v>
      </c>
    </row>
    <row r="94" spans="1:8">
      <c r="A94" s="59" t="str">
        <f>IF(申込書!T52="","","00000"&amp;申込書!T52)</f>
        <v/>
      </c>
      <c r="B94" s="59" t="str">
        <f>IF(ISTEXT(申込書!W52),申込書!W52&amp;"("&amp;申込書!Y52&amp;")","")</f>
        <v/>
      </c>
      <c r="C94" s="59" t="str">
        <f>IF(ISTEXT(申込書!X52),申込書!X52,"")</f>
        <v/>
      </c>
      <c r="D94" s="59" t="str">
        <f t="shared" si="1"/>
        <v/>
      </c>
      <c r="E94" s="59" t="e">
        <f>IF(申込書!V52="","",申込書!V52)</f>
        <v>#N/A</v>
      </c>
      <c r="F94" s="59" t="str">
        <f>IF(申込書!Z52="","",申込書!Z52)</f>
        <v xml:space="preserve"> </v>
      </c>
      <c r="G94" s="59" t="str">
        <f>IF(申込書!T52="","",申込書!T52)</f>
        <v/>
      </c>
      <c r="H94" s="59" t="e">
        <f>IF(申込書!S52="","",申込書!S52)&amp;"00 "&amp;IF(申込書!AA52="","",申込書!AA52)</f>
        <v>#N/A</v>
      </c>
    </row>
    <row r="95" spans="1:8">
      <c r="A95" s="59" t="str">
        <f>IF(申込書!T53="","","00000"&amp;申込書!T53)</f>
        <v/>
      </c>
      <c r="B95" s="59" t="str">
        <f>IF(ISTEXT(申込書!W53),申込書!W53&amp;"("&amp;申込書!Y53&amp;")","")</f>
        <v/>
      </c>
      <c r="C95" s="59" t="str">
        <f>IF(ISTEXT(申込書!X53),申込書!X53,"")</f>
        <v/>
      </c>
      <c r="D95" s="59" t="str">
        <f t="shared" si="1"/>
        <v/>
      </c>
      <c r="E95" s="59" t="e">
        <f>IF(申込書!V53="","",申込書!V53)</f>
        <v>#N/A</v>
      </c>
      <c r="F95" s="59" t="str">
        <f>IF(申込書!Z53="","",申込書!Z53)</f>
        <v xml:space="preserve"> </v>
      </c>
      <c r="G95" s="59" t="str">
        <f>IF(申込書!T53="","",申込書!T53)</f>
        <v/>
      </c>
      <c r="H95" s="59" t="e">
        <f>IF(申込書!S53="","",申込書!S53)&amp;"00 "&amp;IF(申込書!AA53="","",申込書!AA53)</f>
        <v>#N/A</v>
      </c>
    </row>
    <row r="96" spans="1:8">
      <c r="A96" s="59" t="e">
        <f>IF(申込書!#REF!="","","00000"&amp;申込書!#REF!)</f>
        <v>#REF!</v>
      </c>
      <c r="B96" s="59" t="str">
        <f>IF(ISTEXT(申込書!#REF!),申込書!#REF!&amp;"("&amp;申込書!#REF!&amp;")","")</f>
        <v/>
      </c>
      <c r="C96" s="59" t="str">
        <f>IF(ISTEXT(申込書!#REF!),申込書!#REF!,"")</f>
        <v/>
      </c>
      <c r="D96" s="59" t="str">
        <f t="shared" si="1"/>
        <v/>
      </c>
      <c r="E96" s="59" t="e">
        <f>IF(申込書!#REF!="","",申込書!#REF!)</f>
        <v>#REF!</v>
      </c>
      <c r="F96" s="59" t="e">
        <f>IF(申込書!#REF!="","",申込書!#REF!)</f>
        <v>#REF!</v>
      </c>
      <c r="G96" s="59" t="e">
        <f>IF(申込書!#REF!="","",申込書!#REF!)</f>
        <v>#REF!</v>
      </c>
      <c r="H96" s="59" t="e">
        <f>IF(申込書!#REF!="","",申込書!#REF!)&amp;"00 "&amp;IF(申込書!#REF!="","",申込書!#REF!)</f>
        <v>#REF!</v>
      </c>
    </row>
    <row r="97" spans="1:8">
      <c r="A97" s="59" t="e">
        <f>IF(申込書!#REF!="","","00000"&amp;申込書!#REF!)</f>
        <v>#REF!</v>
      </c>
      <c r="B97" s="59" t="str">
        <f>IF(ISTEXT(申込書!#REF!),申込書!#REF!&amp;"("&amp;申込書!#REF!&amp;")","")</f>
        <v/>
      </c>
      <c r="C97" s="59" t="str">
        <f>IF(ISTEXT(申込書!#REF!),申込書!#REF!,"")</f>
        <v/>
      </c>
      <c r="D97" s="59" t="str">
        <f t="shared" si="1"/>
        <v/>
      </c>
      <c r="E97" s="59" t="e">
        <f>IF(申込書!#REF!="","",申込書!#REF!)</f>
        <v>#REF!</v>
      </c>
      <c r="F97" s="59" t="e">
        <f>IF(申込書!#REF!="","",申込書!#REF!)</f>
        <v>#REF!</v>
      </c>
      <c r="G97" s="59" t="e">
        <f>IF(申込書!#REF!="","",申込書!#REF!)</f>
        <v>#REF!</v>
      </c>
      <c r="H97" s="59" t="e">
        <f>IF(申込書!#REF!="","",申込書!#REF!)&amp;"00 "&amp;IF(申込書!#REF!="","",申込書!#REF!)</f>
        <v>#REF!</v>
      </c>
    </row>
    <row r="98" spans="1:8">
      <c r="A98" s="59" t="e">
        <f>IF(申込書!#REF!="","","00000"&amp;申込書!#REF!)</f>
        <v>#REF!</v>
      </c>
      <c r="B98" s="59" t="str">
        <f>IF(ISTEXT(申込書!#REF!),申込書!#REF!&amp;"("&amp;申込書!#REF!&amp;")","")</f>
        <v/>
      </c>
      <c r="C98" s="59" t="str">
        <f>IF(ISTEXT(申込書!#REF!),申込書!#REF!,"")</f>
        <v/>
      </c>
      <c r="D98" s="59" t="str">
        <f t="shared" si="1"/>
        <v/>
      </c>
      <c r="E98" s="59" t="e">
        <f>IF(申込書!#REF!="","",申込書!#REF!)</f>
        <v>#REF!</v>
      </c>
      <c r="F98" s="59" t="e">
        <f>IF(申込書!#REF!="","",申込書!#REF!)</f>
        <v>#REF!</v>
      </c>
      <c r="G98" s="59" t="e">
        <f>IF(申込書!#REF!="","",申込書!#REF!)</f>
        <v>#REF!</v>
      </c>
      <c r="H98" s="59" t="e">
        <f>IF(申込書!#REF!="","",申込書!#REF!)&amp;"00 "&amp;IF(申込書!#REF!="","",申込書!#REF!)</f>
        <v>#REF!</v>
      </c>
    </row>
    <row r="99" spans="1:8">
      <c r="A99" s="59" t="e">
        <f>IF(申込書!#REF!="","","00000"&amp;申込書!#REF!)</f>
        <v>#REF!</v>
      </c>
      <c r="B99" s="59" t="str">
        <f>IF(ISTEXT(申込書!#REF!),申込書!#REF!&amp;"("&amp;申込書!#REF!&amp;")","")</f>
        <v/>
      </c>
      <c r="C99" s="59" t="str">
        <f>IF(ISTEXT(申込書!#REF!),申込書!#REF!,"")</f>
        <v/>
      </c>
      <c r="D99" s="59" t="str">
        <f t="shared" si="1"/>
        <v/>
      </c>
      <c r="E99" s="59" t="e">
        <f>IF(申込書!#REF!="","",申込書!#REF!)</f>
        <v>#REF!</v>
      </c>
      <c r="F99" s="59" t="e">
        <f>IF(申込書!#REF!="","",申込書!#REF!)</f>
        <v>#REF!</v>
      </c>
      <c r="G99" s="59" t="e">
        <f>IF(申込書!#REF!="","",申込書!#REF!)</f>
        <v>#REF!</v>
      </c>
      <c r="H99" s="59" t="e">
        <f>IF(申込書!#REF!="","",申込書!#REF!)&amp;"00 "&amp;IF(申込書!#REF!="","",申込書!#REF!)</f>
        <v>#REF!</v>
      </c>
    </row>
    <row r="100" spans="1:8">
      <c r="A100" s="59" t="e">
        <f>IF(申込書!#REF!="","","00000"&amp;申込書!#REF!)</f>
        <v>#REF!</v>
      </c>
      <c r="B100" s="59" t="str">
        <f>IF(ISTEXT(申込書!#REF!),申込書!#REF!&amp;"("&amp;申込書!#REF!&amp;")","")</f>
        <v/>
      </c>
      <c r="C100" s="59" t="str">
        <f>IF(ISTEXT(申込書!#REF!),申込書!#REF!,"")</f>
        <v/>
      </c>
      <c r="D100" s="59" t="str">
        <f t="shared" si="1"/>
        <v/>
      </c>
      <c r="E100" s="59" t="e">
        <f>IF(申込書!#REF!="","",申込書!#REF!)</f>
        <v>#REF!</v>
      </c>
      <c r="F100" s="59" t="e">
        <f>IF(申込書!#REF!="","",申込書!#REF!)</f>
        <v>#REF!</v>
      </c>
      <c r="G100" s="59" t="e">
        <f>IF(申込書!#REF!="","",申込書!#REF!)</f>
        <v>#REF!</v>
      </c>
      <c r="H100" s="59" t="e">
        <f>IF(申込書!#REF!="","",申込書!#REF!)&amp;"00 "&amp;IF(申込書!#REF!="","",申込書!#REF!)</f>
        <v>#REF!</v>
      </c>
    </row>
    <row r="101" spans="1:8">
      <c r="A101" s="59" t="e">
        <f>IF(申込書!#REF!="","","00000"&amp;申込書!#REF!)</f>
        <v>#REF!</v>
      </c>
      <c r="B101" s="59" t="str">
        <f>IF(ISTEXT(申込書!#REF!),申込書!#REF!&amp;"("&amp;申込書!#REF!&amp;")","")</f>
        <v/>
      </c>
      <c r="C101" s="59" t="str">
        <f>IF(ISTEXT(申込書!#REF!),申込書!#REF!,"")</f>
        <v/>
      </c>
      <c r="D101" s="59" t="str">
        <f t="shared" si="1"/>
        <v/>
      </c>
      <c r="E101" s="59" t="e">
        <f>IF(申込書!#REF!="","",申込書!#REF!)</f>
        <v>#REF!</v>
      </c>
      <c r="F101" s="59" t="e">
        <f>IF(申込書!#REF!="","",申込書!#REF!)</f>
        <v>#REF!</v>
      </c>
      <c r="G101" s="59" t="e">
        <f>IF(申込書!#REF!="","",申込書!#REF!)</f>
        <v>#REF!</v>
      </c>
      <c r="H101" s="59" t="e">
        <f>IF(申込書!#REF!="","",申込書!#REF!)&amp;"00 "&amp;IF(申込書!#REF!="","",申込書!#REF!)</f>
        <v>#REF!</v>
      </c>
    </row>
    <row r="102" spans="1:8">
      <c r="A102" s="59" t="e">
        <f>IF(申込書!#REF!="","","00000"&amp;申込書!#REF!)</f>
        <v>#REF!</v>
      </c>
      <c r="B102" s="59" t="str">
        <f>IF(ISTEXT(申込書!#REF!),申込書!#REF!&amp;"("&amp;申込書!#REF!&amp;")","")</f>
        <v/>
      </c>
      <c r="C102" s="59" t="str">
        <f>IF(ISTEXT(申込書!#REF!),申込書!#REF!,"")</f>
        <v/>
      </c>
      <c r="D102" s="59" t="str">
        <f t="shared" si="1"/>
        <v/>
      </c>
      <c r="E102" s="59" t="e">
        <f>IF(申込書!#REF!="","",申込書!#REF!)</f>
        <v>#REF!</v>
      </c>
      <c r="F102" s="59" t="e">
        <f>IF(申込書!#REF!="","",申込書!#REF!)</f>
        <v>#REF!</v>
      </c>
      <c r="G102" s="59" t="e">
        <f>IF(申込書!#REF!="","",申込書!#REF!)</f>
        <v>#REF!</v>
      </c>
      <c r="H102" s="59" t="e">
        <f>IF(申込書!#REF!="","",申込書!#REF!)&amp;"00 "&amp;IF(申込書!#REF!="","",申込書!#REF!)</f>
        <v>#REF!</v>
      </c>
    </row>
    <row r="103" spans="1:8">
      <c r="A103" s="59" t="e">
        <f>IF(申込書!#REF!="","","00000"&amp;申込書!#REF!)</f>
        <v>#REF!</v>
      </c>
      <c r="B103" s="59" t="str">
        <f>IF(ISTEXT(申込書!#REF!),申込書!#REF!&amp;"("&amp;申込書!#REF!&amp;")","")</f>
        <v/>
      </c>
      <c r="C103" s="59" t="str">
        <f>IF(ISTEXT(申込書!#REF!),申込書!#REF!,"")</f>
        <v/>
      </c>
      <c r="D103" s="59" t="str">
        <f t="shared" si="1"/>
        <v/>
      </c>
      <c r="E103" s="59" t="e">
        <f>IF(申込書!#REF!="","",申込書!#REF!)</f>
        <v>#REF!</v>
      </c>
      <c r="F103" s="59" t="e">
        <f>IF(申込書!#REF!="","",申込書!#REF!)</f>
        <v>#REF!</v>
      </c>
      <c r="G103" s="59" t="e">
        <f>IF(申込書!#REF!="","",申込書!#REF!)</f>
        <v>#REF!</v>
      </c>
      <c r="H103" s="59" t="e">
        <f>IF(申込書!#REF!="","",申込書!#REF!)&amp;"00 "&amp;IF(申込書!#REF!="","",申込書!#REF!)</f>
        <v>#REF!</v>
      </c>
    </row>
    <row r="104" spans="1:8">
      <c r="A104" s="59" t="e">
        <f>IF(申込書!#REF!="","","00000"&amp;申込書!#REF!)</f>
        <v>#REF!</v>
      </c>
      <c r="B104" s="59" t="str">
        <f>IF(ISTEXT(申込書!#REF!),申込書!#REF!&amp;"("&amp;申込書!#REF!&amp;")","")</f>
        <v/>
      </c>
      <c r="C104" s="59" t="str">
        <f>IF(ISTEXT(申込書!#REF!),申込書!#REF!,"")</f>
        <v/>
      </c>
      <c r="D104" s="59" t="str">
        <f t="shared" si="1"/>
        <v/>
      </c>
      <c r="E104" s="59" t="e">
        <f>IF(申込書!#REF!="","",申込書!#REF!)</f>
        <v>#REF!</v>
      </c>
      <c r="F104" s="59" t="e">
        <f>IF(申込書!#REF!="","",申込書!#REF!)</f>
        <v>#REF!</v>
      </c>
      <c r="G104" s="59" t="e">
        <f>IF(申込書!#REF!="","",申込書!#REF!)</f>
        <v>#REF!</v>
      </c>
      <c r="H104" s="59" t="e">
        <f>IF(申込書!#REF!="","",申込書!#REF!)&amp;"00 "&amp;IF(申込書!#REF!="","",申込書!#REF!)</f>
        <v>#REF!</v>
      </c>
    </row>
    <row r="105" spans="1:8">
      <c r="A105" s="59" t="e">
        <f>IF(申込書!#REF!="","","00000"&amp;申込書!#REF!)</f>
        <v>#REF!</v>
      </c>
      <c r="B105" s="59" t="str">
        <f>IF(ISTEXT(申込書!#REF!),申込書!#REF!&amp;"("&amp;申込書!#REF!&amp;")","")</f>
        <v/>
      </c>
      <c r="C105" s="59" t="str">
        <f>IF(ISTEXT(申込書!#REF!),申込書!#REF!,"")</f>
        <v/>
      </c>
      <c r="D105" s="59" t="str">
        <f t="shared" si="1"/>
        <v/>
      </c>
      <c r="E105" s="59" t="e">
        <f>IF(申込書!#REF!="","",申込書!#REF!)</f>
        <v>#REF!</v>
      </c>
      <c r="F105" s="59" t="e">
        <f>IF(申込書!#REF!="","",申込書!#REF!)</f>
        <v>#REF!</v>
      </c>
      <c r="G105" s="59" t="e">
        <f>IF(申込書!#REF!="","",申込書!#REF!)</f>
        <v>#REF!</v>
      </c>
      <c r="H105" s="59" t="e">
        <f>IF(申込書!#REF!="","",申込書!#REF!)&amp;"00 "&amp;IF(申込書!#REF!="","",申込書!#REF!)</f>
        <v>#REF!</v>
      </c>
    </row>
    <row r="106" spans="1:8">
      <c r="A106" s="59" t="e">
        <f>IF(申込書!#REF!="","","00000"&amp;申込書!#REF!)</f>
        <v>#REF!</v>
      </c>
      <c r="B106" s="59" t="str">
        <f>IF(ISTEXT(申込書!#REF!),申込書!#REF!&amp;"("&amp;申込書!#REF!&amp;")","")</f>
        <v/>
      </c>
      <c r="C106" s="59" t="str">
        <f>IF(ISTEXT(申込書!#REF!),申込書!#REF!,"")</f>
        <v/>
      </c>
      <c r="D106" s="59" t="str">
        <f t="shared" si="1"/>
        <v/>
      </c>
      <c r="E106" s="59" t="e">
        <f>IF(申込書!#REF!="","",申込書!#REF!)</f>
        <v>#REF!</v>
      </c>
      <c r="F106" s="59" t="e">
        <f>IF(申込書!#REF!="","",申込書!#REF!)</f>
        <v>#REF!</v>
      </c>
      <c r="G106" s="59" t="e">
        <f>IF(申込書!#REF!="","",申込書!#REF!)</f>
        <v>#REF!</v>
      </c>
      <c r="H106" s="59" t="e">
        <f>IF(申込書!#REF!="","",申込書!#REF!)&amp;"00 "&amp;IF(申込書!#REF!="","",申込書!#REF!)</f>
        <v>#REF!</v>
      </c>
    </row>
    <row r="107" spans="1:8">
      <c r="A107" s="59" t="e">
        <f>IF(申込書!#REF!="","","00000"&amp;申込書!#REF!)</f>
        <v>#REF!</v>
      </c>
      <c r="B107" s="59" t="str">
        <f>IF(ISTEXT(申込書!#REF!),申込書!#REF!&amp;"("&amp;申込書!#REF!&amp;")","")</f>
        <v/>
      </c>
      <c r="C107" s="59" t="str">
        <f>IF(ISTEXT(申込書!#REF!),申込書!#REF!,"")</f>
        <v/>
      </c>
      <c r="D107" s="59" t="str">
        <f t="shared" si="1"/>
        <v/>
      </c>
      <c r="E107" s="59" t="e">
        <f>IF(申込書!#REF!="","",申込書!#REF!)</f>
        <v>#REF!</v>
      </c>
      <c r="F107" s="59" t="e">
        <f>IF(申込書!#REF!="","",申込書!#REF!)</f>
        <v>#REF!</v>
      </c>
      <c r="G107" s="59" t="e">
        <f>IF(申込書!#REF!="","",申込書!#REF!)</f>
        <v>#REF!</v>
      </c>
      <c r="H107" s="59" t="e">
        <f>IF(申込書!#REF!="","",申込書!#REF!)&amp;"00 "&amp;IF(申込書!#REF!="","",申込書!#REF!)</f>
        <v>#REF!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2" sqref="E2"/>
    </sheetView>
  </sheetViews>
  <sheetFormatPr defaultColWidth="8.875" defaultRowHeight="13.5"/>
  <cols>
    <col min="1" max="1" width="9" style="59" customWidth="1"/>
    <col min="2" max="16384" width="8.875" style="59"/>
  </cols>
  <sheetData>
    <row r="1" spans="1:10">
      <c r="A1" s="59" t="s">
        <v>55</v>
      </c>
      <c r="B1" s="59" t="s">
        <v>56</v>
      </c>
      <c r="C1" s="59" t="s">
        <v>57</v>
      </c>
      <c r="D1" s="59" t="s">
        <v>116</v>
      </c>
      <c r="E1" s="59" t="s">
        <v>62</v>
      </c>
      <c r="F1" s="59" t="s">
        <v>63</v>
      </c>
      <c r="G1" s="59" t="s">
        <v>64</v>
      </c>
      <c r="H1" s="59" t="s">
        <v>117</v>
      </c>
      <c r="I1" s="59" t="s">
        <v>118</v>
      </c>
      <c r="J1" s="59" t="s">
        <v>119</v>
      </c>
    </row>
    <row r="2" spans="1:10">
      <c r="A2" s="59" t="str">
        <f>IF(申込書!J57="","",申込書!J57)</f>
        <v xml:space="preserve"> </v>
      </c>
      <c r="B2" s="59" t="str">
        <f>IF(申込書!J56="","",申込書!J56)</f>
        <v xml:space="preserve"> </v>
      </c>
      <c r="C2" s="59" t="str">
        <f>IF(ISTEXT(B2),"",申込書!V1)</f>
        <v/>
      </c>
      <c r="D2" s="59" t="str">
        <f>IF(申込書!M56="","",申込書!M56)</f>
        <v/>
      </c>
      <c r="E2" s="59" t="str">
        <f>IF(申込書!D56="","","00000"&amp;申込書!D56)</f>
        <v/>
      </c>
      <c r="F2" s="59" t="str">
        <f>IF(申込書!D57="","","00000"&amp;申込書!D57)</f>
        <v/>
      </c>
      <c r="G2" s="59" t="str">
        <f>IF(申込書!D58="","","00000"&amp;申込書!D58)</f>
        <v/>
      </c>
      <c r="H2" s="59" t="str">
        <f>IF(申込書!D59="","","00000"&amp;申込書!D59)</f>
        <v/>
      </c>
      <c r="I2" s="59" t="str">
        <f>IF(申込書!D60="","","00000"&amp;申込書!D60)</f>
        <v/>
      </c>
      <c r="J2" s="59" t="str">
        <f>IF(申込書!D61="","","00000"&amp;申込書!D61)</f>
        <v/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2" sqref="E2"/>
    </sheetView>
  </sheetViews>
  <sheetFormatPr defaultColWidth="8.875" defaultRowHeight="13.5"/>
  <cols>
    <col min="1" max="1" width="9" style="59" customWidth="1"/>
    <col min="2" max="16384" width="8.875" style="59"/>
  </cols>
  <sheetData>
    <row r="1" spans="1:10">
      <c r="A1" s="59" t="s">
        <v>55</v>
      </c>
      <c r="B1" s="59" t="s">
        <v>56</v>
      </c>
      <c r="C1" s="59" t="s">
        <v>57</v>
      </c>
      <c r="D1" s="59" t="s">
        <v>116</v>
      </c>
      <c r="E1" s="59" t="s">
        <v>62</v>
      </c>
      <c r="F1" s="59" t="s">
        <v>63</v>
      </c>
      <c r="G1" s="59" t="s">
        <v>64</v>
      </c>
      <c r="H1" s="59" t="s">
        <v>117</v>
      </c>
      <c r="I1" s="59" t="s">
        <v>118</v>
      </c>
      <c r="J1" s="59" t="s">
        <v>119</v>
      </c>
    </row>
    <row r="2" spans="1:10">
      <c r="A2" s="59" t="str">
        <f>IF(申込書!J64="","",申込書!J64)</f>
        <v xml:space="preserve"> </v>
      </c>
      <c r="B2" s="59" t="str">
        <f>IF(申込書!J63="","",申込書!J63)</f>
        <v xml:space="preserve"> </v>
      </c>
      <c r="C2" s="59" t="str">
        <f>IF(ISTEXT(B2),"",申込書!V1)</f>
        <v/>
      </c>
      <c r="D2" s="59" t="str">
        <f>IF(申込書!M63="","",申込書!M63)</f>
        <v/>
      </c>
      <c r="E2" s="59" t="str">
        <f>IF(申込書!D63="","","00000"&amp;申込書!D63)</f>
        <v/>
      </c>
      <c r="F2" s="59" t="str">
        <f>IF(申込書!D64="","","00000"&amp;申込書!D64)</f>
        <v/>
      </c>
      <c r="G2" s="59" t="str">
        <f>IF(申込書!D65="","","00000"&amp;申込書!D65)</f>
        <v/>
      </c>
      <c r="H2" s="59" t="str">
        <f>IF(申込書!D66="","","00000"&amp;申込書!D66)</f>
        <v/>
      </c>
      <c r="I2" s="59" t="str">
        <f>IF(申込書!D67="","","00000"&amp;申込書!D67)</f>
        <v/>
      </c>
      <c r="J2" s="59" t="str">
        <f>IF(申込書!D68="","","00000"&amp;申込書!D68)</f>
        <v/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2" sqref="J2"/>
    </sheetView>
  </sheetViews>
  <sheetFormatPr defaultColWidth="8.875" defaultRowHeight="13.5"/>
  <cols>
    <col min="1" max="1" width="9" customWidth="1"/>
  </cols>
  <sheetData>
    <row r="1" spans="1:10">
      <c r="A1" t="s">
        <v>55</v>
      </c>
      <c r="B1" t="s">
        <v>56</v>
      </c>
      <c r="C1" t="s">
        <v>57</v>
      </c>
      <c r="D1" t="s">
        <v>116</v>
      </c>
      <c r="E1" t="s">
        <v>62</v>
      </c>
      <c r="F1" t="s">
        <v>63</v>
      </c>
      <c r="G1" t="s">
        <v>64</v>
      </c>
      <c r="H1" t="s">
        <v>117</v>
      </c>
      <c r="I1" t="s">
        <v>118</v>
      </c>
      <c r="J1" t="s">
        <v>119</v>
      </c>
    </row>
    <row r="2" spans="1:10">
      <c r="A2" s="59" t="str">
        <f>IF(申込書!Z57="","",申込書!Z57)</f>
        <v xml:space="preserve"> </v>
      </c>
      <c r="B2" s="59" t="str">
        <f>IF(申込書!Z56="","",申込書!Z56)</f>
        <v xml:space="preserve"> </v>
      </c>
      <c r="C2" s="59" t="str">
        <f>IF(ISTEXT(B2),"",申込書!V1)</f>
        <v/>
      </c>
      <c r="D2" s="59" t="str">
        <f>IF(申込書!AA56="","",申込書!AA56)</f>
        <v/>
      </c>
      <c r="E2" s="59" t="str">
        <f>IF(申込書!T56="","","00000"&amp;申込書!T56)</f>
        <v/>
      </c>
      <c r="F2" s="59" t="str">
        <f>IF(申込書!T57="","","00000"&amp;申込書!T57)</f>
        <v/>
      </c>
      <c r="G2" s="59" t="str">
        <f>IF(申込書!T58="","","00000"&amp;申込書!T58)</f>
        <v/>
      </c>
      <c r="H2" s="59" t="str">
        <f>IF(申込書!T59="","","00000"&amp;申込書!T59)</f>
        <v/>
      </c>
      <c r="I2" s="59" t="str">
        <f>IF(申込書!T60="","","00000"&amp;申込書!T60)</f>
        <v/>
      </c>
      <c r="J2" s="59" t="str">
        <f>IF(申込書!T61="","","00000"&amp;申込書!T61)</f>
        <v/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A3" sqref="A3"/>
    </sheetView>
  </sheetViews>
  <sheetFormatPr defaultColWidth="8.875" defaultRowHeight="13.5"/>
  <cols>
    <col min="1" max="1" width="9" customWidth="1"/>
  </cols>
  <sheetData>
    <row r="1" spans="1:10">
      <c r="A1" t="s">
        <v>55</v>
      </c>
      <c r="B1" t="s">
        <v>56</v>
      </c>
      <c r="C1" t="s">
        <v>57</v>
      </c>
      <c r="D1" t="s">
        <v>116</v>
      </c>
      <c r="E1" t="s">
        <v>62</v>
      </c>
      <c r="F1" t="s">
        <v>63</v>
      </c>
      <c r="G1" t="s">
        <v>64</v>
      </c>
      <c r="H1" t="s">
        <v>117</v>
      </c>
      <c r="I1" t="s">
        <v>118</v>
      </c>
      <c r="J1" t="s">
        <v>119</v>
      </c>
    </row>
    <row r="2" spans="1:10">
      <c r="A2" s="59" t="str">
        <f>IF(申込書!Z64="","",申込書!Z64)</f>
        <v xml:space="preserve"> </v>
      </c>
      <c r="B2" s="59" t="str">
        <f>IF(申込書!J56="","",申込書!J56)</f>
        <v xml:space="preserve"> </v>
      </c>
      <c r="C2" s="59" t="str">
        <f>IF(ISTEXT(B2),"",申込書!V1)</f>
        <v/>
      </c>
      <c r="D2" s="59" t="str">
        <f>IF(申込書!AA63="","",申込書!AA63)</f>
        <v/>
      </c>
      <c r="E2" s="59" t="str">
        <f>IF(申込書!T63="","","00000"&amp;申込書!T63)</f>
        <v/>
      </c>
      <c r="F2" s="59" t="str">
        <f>IF(申込書!T64="","","00000"&amp;申込書!T64)</f>
        <v/>
      </c>
      <c r="G2" s="59" t="str">
        <f>IF(申込書!T65="","","00000"&amp;申込書!T65)</f>
        <v/>
      </c>
      <c r="H2" s="59" t="str">
        <f>IF(申込書!T66="","","00000"&amp;申込書!T66)</f>
        <v/>
      </c>
      <c r="I2" s="59" t="str">
        <f>IF(申込書!T67="","","00000"&amp;申込書!T67)</f>
        <v/>
      </c>
      <c r="J2" s="59" t="str">
        <f>IF(申込書!T68="","","00000"&amp;申込書!T68)</f>
        <v/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A8" sqref="A8"/>
    </sheetView>
  </sheetViews>
  <sheetFormatPr defaultColWidth="8.875" defaultRowHeight="13.5"/>
  <cols>
    <col min="1" max="1" width="9" customWidth="1"/>
  </cols>
  <sheetData>
    <row r="1" spans="1:2">
      <c r="A1" s="2" t="s">
        <v>133</v>
      </c>
      <c r="B1">
        <v>31</v>
      </c>
    </row>
    <row r="2" spans="1:2">
      <c r="A2" s="2" t="s">
        <v>134</v>
      </c>
      <c r="B2">
        <v>32</v>
      </c>
    </row>
    <row r="3" spans="1:2">
      <c r="A3" s="2" t="s">
        <v>135</v>
      </c>
      <c r="B3">
        <v>33</v>
      </c>
    </row>
    <row r="4" spans="1:2">
      <c r="A4" s="2" t="s">
        <v>136</v>
      </c>
      <c r="B4">
        <v>34</v>
      </c>
    </row>
    <row r="5" spans="1:2">
      <c r="A5" s="2" t="s">
        <v>137</v>
      </c>
      <c r="B5">
        <v>35</v>
      </c>
    </row>
    <row r="6" spans="1:2">
      <c r="A6" s="2" t="s">
        <v>138</v>
      </c>
      <c r="B6">
        <v>36</v>
      </c>
    </row>
    <row r="7" spans="1:2">
      <c r="A7" s="2" t="s">
        <v>176</v>
      </c>
      <c r="B7">
        <v>37</v>
      </c>
    </row>
    <row r="8" spans="1:2">
      <c r="A8" s="2" t="s">
        <v>139</v>
      </c>
      <c r="B8">
        <v>38</v>
      </c>
    </row>
    <row r="9" spans="1:2">
      <c r="A9" s="2" t="s">
        <v>140</v>
      </c>
      <c r="B9">
        <v>39</v>
      </c>
    </row>
    <row r="10" spans="1:2">
      <c r="A10" s="2" t="s">
        <v>74</v>
      </c>
      <c r="B10">
        <v>1</v>
      </c>
    </row>
    <row r="11" spans="1:2">
      <c r="A11" s="2" t="s">
        <v>141</v>
      </c>
      <c r="B11">
        <v>2</v>
      </c>
    </row>
    <row r="12" spans="1:2">
      <c r="A12" s="2" t="s">
        <v>142</v>
      </c>
      <c r="B12">
        <v>3</v>
      </c>
    </row>
    <row r="13" spans="1:2">
      <c r="A13" s="2" t="s">
        <v>143</v>
      </c>
      <c r="B13">
        <v>4</v>
      </c>
    </row>
    <row r="14" spans="1:2">
      <c r="A14" s="2" t="s">
        <v>144</v>
      </c>
      <c r="B14">
        <v>5</v>
      </c>
    </row>
    <row r="15" spans="1:2">
      <c r="A15" s="2" t="s">
        <v>145</v>
      </c>
      <c r="B15">
        <v>6</v>
      </c>
    </row>
    <row r="16" spans="1:2">
      <c r="A16" s="2" t="s">
        <v>146</v>
      </c>
      <c r="B16">
        <v>7</v>
      </c>
    </row>
    <row r="17" spans="1:2">
      <c r="A17" s="2" t="s">
        <v>147</v>
      </c>
      <c r="B17">
        <v>8</v>
      </c>
    </row>
    <row r="18" spans="1:2">
      <c r="A18" s="2" t="s">
        <v>148</v>
      </c>
      <c r="B18">
        <v>9</v>
      </c>
    </row>
    <row r="19" spans="1:2">
      <c r="A19" s="2" t="s">
        <v>149</v>
      </c>
      <c r="B19">
        <v>10</v>
      </c>
    </row>
    <row r="20" spans="1:2">
      <c r="A20" s="2" t="s">
        <v>150</v>
      </c>
      <c r="B20">
        <v>11</v>
      </c>
    </row>
    <row r="21" spans="1:2">
      <c r="A21" s="2" t="s">
        <v>151</v>
      </c>
      <c r="B21">
        <v>12</v>
      </c>
    </row>
    <row r="22" spans="1:2">
      <c r="A22" s="2" t="s">
        <v>152</v>
      </c>
      <c r="B22">
        <v>13</v>
      </c>
    </row>
    <row r="23" spans="1:2">
      <c r="A23" s="2" t="s">
        <v>153</v>
      </c>
      <c r="B23">
        <v>14</v>
      </c>
    </row>
    <row r="24" spans="1:2">
      <c r="A24" s="2" t="s">
        <v>154</v>
      </c>
      <c r="B24">
        <v>15</v>
      </c>
    </row>
    <row r="25" spans="1:2">
      <c r="A25" s="2" t="s">
        <v>155</v>
      </c>
      <c r="B25">
        <v>16</v>
      </c>
    </row>
    <row r="26" spans="1:2">
      <c r="A26" s="2" t="s">
        <v>156</v>
      </c>
      <c r="B26">
        <v>17</v>
      </c>
    </row>
    <row r="27" spans="1:2">
      <c r="A27" s="2" t="s">
        <v>157</v>
      </c>
      <c r="B27">
        <v>18</v>
      </c>
    </row>
    <row r="28" spans="1:2">
      <c r="A28" s="2" t="s">
        <v>158</v>
      </c>
      <c r="B28">
        <v>19</v>
      </c>
    </row>
    <row r="29" spans="1:2">
      <c r="A29" s="2" t="s">
        <v>159</v>
      </c>
      <c r="B29">
        <v>20</v>
      </c>
    </row>
    <row r="30" spans="1:2">
      <c r="A30" s="2" t="s">
        <v>160</v>
      </c>
      <c r="B30">
        <v>21</v>
      </c>
    </row>
    <row r="31" spans="1:2">
      <c r="A31" s="2" t="s">
        <v>161</v>
      </c>
      <c r="B31">
        <v>22</v>
      </c>
    </row>
    <row r="32" spans="1:2">
      <c r="A32" s="2" t="s">
        <v>162</v>
      </c>
      <c r="B32">
        <v>23</v>
      </c>
    </row>
    <row r="33" spans="1:2">
      <c r="A33" s="2" t="s">
        <v>163</v>
      </c>
      <c r="B33">
        <v>24</v>
      </c>
    </row>
    <row r="34" spans="1:2">
      <c r="A34" s="2" t="s">
        <v>164</v>
      </c>
      <c r="B34">
        <v>25</v>
      </c>
    </row>
    <row r="35" spans="1:2">
      <c r="A35" s="2" t="s">
        <v>165</v>
      </c>
      <c r="B35">
        <v>26</v>
      </c>
    </row>
    <row r="36" spans="1:2">
      <c r="A36" s="2" t="s">
        <v>166</v>
      </c>
      <c r="B36">
        <v>27</v>
      </c>
    </row>
    <row r="37" spans="1:2">
      <c r="A37" s="2" t="s">
        <v>167</v>
      </c>
      <c r="B37">
        <v>28</v>
      </c>
    </row>
    <row r="38" spans="1:2">
      <c r="A38" s="2" t="s">
        <v>168</v>
      </c>
      <c r="B38">
        <v>29</v>
      </c>
    </row>
    <row r="39" spans="1:2">
      <c r="A39" s="2" t="s">
        <v>75</v>
      </c>
      <c r="B39">
        <v>30</v>
      </c>
    </row>
    <row r="40" spans="1:2">
      <c r="A40" s="2" t="s">
        <v>169</v>
      </c>
      <c r="B40">
        <v>40</v>
      </c>
    </row>
    <row r="41" spans="1:2">
      <c r="A41" s="2" t="s">
        <v>170</v>
      </c>
      <c r="B41">
        <v>41</v>
      </c>
    </row>
    <row r="42" spans="1:2">
      <c r="A42" s="2" t="s">
        <v>171</v>
      </c>
      <c r="B42">
        <v>42</v>
      </c>
    </row>
    <row r="43" spans="1:2">
      <c r="A43" s="2" t="s">
        <v>172</v>
      </c>
      <c r="B43">
        <v>43</v>
      </c>
    </row>
    <row r="44" spans="1:2">
      <c r="A44" s="2" t="s">
        <v>173</v>
      </c>
      <c r="B44">
        <v>44</v>
      </c>
    </row>
    <row r="45" spans="1:2">
      <c r="A45" s="2" t="s">
        <v>174</v>
      </c>
      <c r="B45">
        <v>45</v>
      </c>
    </row>
    <row r="46" spans="1:2">
      <c r="A46" s="2" t="s">
        <v>76</v>
      </c>
      <c r="B46">
        <v>46</v>
      </c>
    </row>
    <row r="47" spans="1:2">
      <c r="A47" s="2" t="s">
        <v>175</v>
      </c>
      <c r="B47">
        <v>47</v>
      </c>
    </row>
    <row r="50" spans="1:4" ht="14.25">
      <c r="A50" s="3" t="s">
        <v>15</v>
      </c>
      <c r="B50" s="3" t="s">
        <v>80</v>
      </c>
      <c r="C50" s="4" t="s">
        <v>34</v>
      </c>
      <c r="D50" s="1" t="s">
        <v>108</v>
      </c>
    </row>
    <row r="51" spans="1:4" ht="14.25">
      <c r="A51" s="3" t="s">
        <v>16</v>
      </c>
      <c r="B51" s="3" t="s">
        <v>81</v>
      </c>
      <c r="C51" s="4" t="s">
        <v>35</v>
      </c>
      <c r="D51" s="1" t="s">
        <v>100</v>
      </c>
    </row>
    <row r="52" spans="1:4" ht="14.25">
      <c r="A52" s="3" t="s">
        <v>17</v>
      </c>
      <c r="B52" s="3" t="s">
        <v>82</v>
      </c>
      <c r="C52" s="4" t="s">
        <v>36</v>
      </c>
      <c r="D52" s="1" t="s">
        <v>101</v>
      </c>
    </row>
    <row r="53" spans="1:4" ht="14.25">
      <c r="A53" s="3" t="s">
        <v>18</v>
      </c>
      <c r="B53" s="3" t="s">
        <v>83</v>
      </c>
      <c r="C53" s="4" t="s">
        <v>37</v>
      </c>
      <c r="D53" s="1" t="s">
        <v>102</v>
      </c>
    </row>
    <row r="54" spans="1:4" ht="14.25">
      <c r="A54" s="3" t="s">
        <v>19</v>
      </c>
      <c r="B54" s="3" t="s">
        <v>84</v>
      </c>
      <c r="C54" s="4" t="s">
        <v>38</v>
      </c>
      <c r="D54" s="1" t="s">
        <v>103</v>
      </c>
    </row>
    <row r="55" spans="1:4" ht="14.25">
      <c r="A55" s="3" t="s">
        <v>32</v>
      </c>
      <c r="B55" s="3" t="s">
        <v>85</v>
      </c>
      <c r="C55" s="4" t="s">
        <v>39</v>
      </c>
      <c r="D55" s="1" t="s">
        <v>85</v>
      </c>
    </row>
    <row r="56" spans="1:4" ht="14.25">
      <c r="A56" s="3" t="s">
        <v>33</v>
      </c>
      <c r="B56" s="3" t="s">
        <v>86</v>
      </c>
      <c r="C56" s="4" t="s">
        <v>40</v>
      </c>
      <c r="D56" s="1" t="s">
        <v>104</v>
      </c>
    </row>
    <row r="57" spans="1:4" ht="14.25">
      <c r="A57" s="3" t="s">
        <v>20</v>
      </c>
      <c r="B57" s="3" t="s">
        <v>87</v>
      </c>
      <c r="C57" s="4" t="s">
        <v>41</v>
      </c>
      <c r="D57" s="1" t="s">
        <v>114</v>
      </c>
    </row>
    <row r="58" spans="1:4" ht="14.25">
      <c r="A58" s="3" t="s">
        <v>21</v>
      </c>
      <c r="B58" s="3" t="s">
        <v>88</v>
      </c>
      <c r="C58" s="4" t="s">
        <v>21</v>
      </c>
      <c r="D58" s="1" t="s">
        <v>115</v>
      </c>
    </row>
    <row r="59" spans="1:4" ht="14.25">
      <c r="A59" s="3" t="s">
        <v>22</v>
      </c>
      <c r="B59" s="3" t="s">
        <v>89</v>
      </c>
      <c r="C59" s="4" t="s">
        <v>51</v>
      </c>
      <c r="D59" s="1" t="s">
        <v>120</v>
      </c>
    </row>
    <row r="60" spans="1:4" ht="14.25">
      <c r="A60" s="3" t="s">
        <v>49</v>
      </c>
      <c r="B60" s="3" t="s">
        <v>90</v>
      </c>
      <c r="C60" s="4" t="s">
        <v>48</v>
      </c>
      <c r="D60" s="1" t="s">
        <v>90</v>
      </c>
    </row>
    <row r="61" spans="1:4" ht="14.25">
      <c r="A61" s="3" t="s">
        <v>23</v>
      </c>
      <c r="B61" s="3" t="s">
        <v>91</v>
      </c>
      <c r="C61" s="4" t="s">
        <v>23</v>
      </c>
      <c r="D61" s="1" t="s">
        <v>105</v>
      </c>
    </row>
    <row r="62" spans="1:4" ht="14.25">
      <c r="A62" s="3" t="s">
        <v>24</v>
      </c>
      <c r="B62" s="3" t="s">
        <v>92</v>
      </c>
      <c r="C62" s="4" t="s">
        <v>24</v>
      </c>
      <c r="D62" s="1" t="s">
        <v>92</v>
      </c>
    </row>
    <row r="63" spans="1:4" ht="14.25">
      <c r="A63" s="3" t="s">
        <v>25</v>
      </c>
      <c r="B63" s="3" t="s">
        <v>93</v>
      </c>
      <c r="C63" s="4" t="s">
        <v>25</v>
      </c>
      <c r="D63" s="1" t="s">
        <v>106</v>
      </c>
    </row>
    <row r="64" spans="1:4" ht="14.25">
      <c r="A64" s="3" t="s">
        <v>26</v>
      </c>
      <c r="B64" s="3" t="s">
        <v>94</v>
      </c>
      <c r="C64" s="4" t="s">
        <v>26</v>
      </c>
      <c r="D64" s="1" t="s">
        <v>107</v>
      </c>
    </row>
    <row r="65" spans="1:4" ht="14.25">
      <c r="A65" s="3" t="s">
        <v>45</v>
      </c>
      <c r="B65" s="3" t="s">
        <v>95</v>
      </c>
      <c r="C65" s="4" t="s">
        <v>27</v>
      </c>
      <c r="D65" s="1" t="s">
        <v>109</v>
      </c>
    </row>
    <row r="66" spans="1:4" ht="14.25">
      <c r="A66" s="3" t="s">
        <v>28</v>
      </c>
      <c r="B66" s="3" t="s">
        <v>96</v>
      </c>
      <c r="C66" s="4" t="s">
        <v>28</v>
      </c>
      <c r="D66" s="1" t="s">
        <v>110</v>
      </c>
    </row>
    <row r="67" spans="1:4" ht="14.25">
      <c r="A67" s="3" t="s">
        <v>46</v>
      </c>
      <c r="B67" s="3" t="s">
        <v>97</v>
      </c>
      <c r="C67" s="4" t="s">
        <v>46</v>
      </c>
      <c r="D67" s="1" t="s">
        <v>111</v>
      </c>
    </row>
    <row r="68" spans="1:4" ht="14.25">
      <c r="A68" s="3" t="s">
        <v>29</v>
      </c>
      <c r="B68" s="3" t="s">
        <v>98</v>
      </c>
      <c r="C68" s="4" t="s">
        <v>29</v>
      </c>
      <c r="D68" s="1" t="s">
        <v>112</v>
      </c>
    </row>
    <row r="69" spans="1:4" ht="14.25">
      <c r="A69" s="3" t="s">
        <v>50</v>
      </c>
      <c r="B69" s="3" t="s">
        <v>99</v>
      </c>
      <c r="C69" s="4" t="s">
        <v>52</v>
      </c>
      <c r="D69" s="1" t="s">
        <v>113</v>
      </c>
    </row>
  </sheetData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説明</vt:lpstr>
      <vt:lpstr>申込書</vt:lpstr>
      <vt:lpstr>個人種目mat変換用</vt:lpstr>
      <vt:lpstr>男400Rmat変換用</vt:lpstr>
      <vt:lpstr>男1600Rmat変換用</vt:lpstr>
      <vt:lpstr>女400Rmat変換用</vt:lpstr>
      <vt:lpstr>女1600Rmat変換用</vt:lpstr>
      <vt:lpstr>コード表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千葉　雄太</cp:lastModifiedBy>
  <cp:lastPrinted>2016-09-08T06:35:12Z</cp:lastPrinted>
  <dcterms:created xsi:type="dcterms:W3CDTF">2010-01-25T02:14:51Z</dcterms:created>
  <dcterms:modified xsi:type="dcterms:W3CDTF">2016-09-15T11:44:31Z</dcterms:modified>
</cp:coreProperties>
</file>