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群馬県中体連陸上部\☆県委員長フォルダ☆\☆令和４年度\R5.2.4ｼﾞｭﾆｱﾛｰﾄﾞ\"/>
    </mc:Choice>
  </mc:AlternateContent>
  <workbookProtection lockStructure="1"/>
  <bookViews>
    <workbookView xWindow="0" yWindow="0" windowWidth="20490" windowHeight="7530" activeTab="1"/>
  </bookViews>
  <sheets>
    <sheet name="member" sheetId="2" r:id="rId1"/>
    <sheet name="申込一覧表A" sheetId="3" r:id="rId2"/>
    <sheet name="初期設定" sheetId="5" r:id="rId3"/>
    <sheet name="男子駅伝" sheetId="6" r:id="rId4"/>
    <sheet name="女子駅伝" sheetId="7" r:id="rId5"/>
    <sheet name="データ取得" sheetId="4" r:id="rId6"/>
  </sheets>
  <definedNames>
    <definedName name="_xlnm._FilterDatabase" localSheetId="2" hidden="1">初期設定!$D$1:$I$164</definedName>
    <definedName name="_xlnm.Print_Area" localSheetId="1">申込一覧表A!$A$1:$U$100</definedName>
    <definedName name="_xlnm.Print_Titles" localSheetId="2">初期設定!$1:$1</definedName>
    <definedName name="_xlnm.Print_Titles" localSheetId="1">申込一覧表A!$1:$10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3" l="1"/>
  <c r="H100" i="3" l="1"/>
  <c r="G100" i="3"/>
  <c r="F100" i="3"/>
  <c r="E100" i="3"/>
  <c r="D100" i="3"/>
  <c r="C100" i="3"/>
  <c r="H99" i="3"/>
  <c r="G99" i="3"/>
  <c r="F99" i="3"/>
  <c r="E99" i="3"/>
  <c r="D99" i="3"/>
  <c r="C99" i="3"/>
  <c r="H98" i="3"/>
  <c r="G98" i="3"/>
  <c r="F98" i="3"/>
  <c r="E98" i="3"/>
  <c r="D98" i="3"/>
  <c r="C98" i="3"/>
  <c r="H97" i="3"/>
  <c r="G97" i="3"/>
  <c r="F97" i="3"/>
  <c r="E97" i="3"/>
  <c r="D97" i="3"/>
  <c r="C97" i="3"/>
  <c r="H96" i="3"/>
  <c r="G96" i="3"/>
  <c r="F96" i="3"/>
  <c r="E96" i="3"/>
  <c r="D96" i="3"/>
  <c r="C96" i="3"/>
  <c r="H95" i="3"/>
  <c r="G95" i="3"/>
  <c r="F95" i="3"/>
  <c r="E95" i="3"/>
  <c r="D95" i="3"/>
  <c r="C95" i="3"/>
  <c r="H94" i="3"/>
  <c r="G94" i="3"/>
  <c r="F94" i="3"/>
  <c r="E94" i="3"/>
  <c r="D94" i="3"/>
  <c r="C94" i="3"/>
  <c r="H93" i="3"/>
  <c r="G93" i="3"/>
  <c r="F93" i="3"/>
  <c r="E93" i="3"/>
  <c r="D93" i="3"/>
  <c r="C93" i="3"/>
  <c r="H92" i="3"/>
  <c r="G92" i="3"/>
  <c r="F92" i="3"/>
  <c r="E92" i="3"/>
  <c r="D92" i="3"/>
  <c r="C92" i="3"/>
  <c r="H91" i="3"/>
  <c r="G91" i="3"/>
  <c r="F91" i="3"/>
  <c r="E91" i="3"/>
  <c r="D91" i="3"/>
  <c r="C91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U12" i="3" l="1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1" i="3"/>
  <c r="V12" i="3" l="1"/>
  <c r="X12" i="3"/>
  <c r="Z12" i="3"/>
  <c r="AB12" i="3"/>
  <c r="V13" i="3"/>
  <c r="X13" i="3"/>
  <c r="Z13" i="3"/>
  <c r="AB13" i="3"/>
  <c r="V14" i="3"/>
  <c r="X14" i="3"/>
  <c r="Z14" i="3"/>
  <c r="AB14" i="3"/>
  <c r="V15" i="3"/>
  <c r="X15" i="3"/>
  <c r="Z15" i="3"/>
  <c r="AB15" i="3"/>
  <c r="V16" i="3"/>
  <c r="X16" i="3"/>
  <c r="Z16" i="3"/>
  <c r="AB16" i="3"/>
  <c r="V17" i="3"/>
  <c r="X17" i="3"/>
  <c r="Z17" i="3"/>
  <c r="AB17" i="3"/>
  <c r="V18" i="3"/>
  <c r="X18" i="3"/>
  <c r="Z18" i="3"/>
  <c r="AB18" i="3"/>
  <c r="V19" i="3"/>
  <c r="X19" i="3"/>
  <c r="Z19" i="3"/>
  <c r="AB19" i="3"/>
  <c r="V20" i="3"/>
  <c r="X20" i="3"/>
  <c r="Z20" i="3"/>
  <c r="AB20" i="3"/>
  <c r="V21" i="3"/>
  <c r="X21" i="3"/>
  <c r="Z21" i="3"/>
  <c r="AB21" i="3"/>
  <c r="V22" i="3"/>
  <c r="X22" i="3"/>
  <c r="Z22" i="3"/>
  <c r="AB22" i="3"/>
  <c r="V23" i="3"/>
  <c r="X23" i="3"/>
  <c r="Z23" i="3"/>
  <c r="AB23" i="3"/>
  <c r="V24" i="3"/>
  <c r="X24" i="3"/>
  <c r="Z24" i="3"/>
  <c r="AB24" i="3"/>
  <c r="V25" i="3"/>
  <c r="X25" i="3"/>
  <c r="Z25" i="3"/>
  <c r="AB25" i="3"/>
  <c r="V26" i="3"/>
  <c r="X26" i="3"/>
  <c r="Z26" i="3"/>
  <c r="AB26" i="3"/>
  <c r="V27" i="3"/>
  <c r="X27" i="3"/>
  <c r="Z27" i="3"/>
  <c r="AB27" i="3"/>
  <c r="V28" i="3"/>
  <c r="X28" i="3"/>
  <c r="Z28" i="3"/>
  <c r="AB28" i="3"/>
  <c r="V29" i="3"/>
  <c r="X29" i="3"/>
  <c r="Z29" i="3"/>
  <c r="AB29" i="3"/>
  <c r="V30" i="3"/>
  <c r="X30" i="3"/>
  <c r="Z30" i="3"/>
  <c r="AB30" i="3"/>
  <c r="V31" i="3"/>
  <c r="X31" i="3"/>
  <c r="Z31" i="3"/>
  <c r="AB31" i="3"/>
  <c r="V32" i="3"/>
  <c r="X32" i="3"/>
  <c r="Z32" i="3"/>
  <c r="AB32" i="3"/>
  <c r="V33" i="3"/>
  <c r="X33" i="3"/>
  <c r="Z33" i="3"/>
  <c r="AB33" i="3"/>
  <c r="V34" i="3"/>
  <c r="X34" i="3"/>
  <c r="Z34" i="3"/>
  <c r="AB34" i="3"/>
  <c r="V35" i="3"/>
  <c r="X35" i="3"/>
  <c r="Z35" i="3"/>
  <c r="AB35" i="3"/>
  <c r="V36" i="3"/>
  <c r="X36" i="3"/>
  <c r="Z36" i="3"/>
  <c r="AB36" i="3"/>
  <c r="V37" i="3"/>
  <c r="X37" i="3"/>
  <c r="Z37" i="3"/>
  <c r="AB37" i="3"/>
  <c r="V38" i="3"/>
  <c r="X38" i="3"/>
  <c r="Z38" i="3"/>
  <c r="AB38" i="3"/>
  <c r="V39" i="3"/>
  <c r="X39" i="3"/>
  <c r="Z39" i="3"/>
  <c r="AB39" i="3"/>
  <c r="V40" i="3"/>
  <c r="X40" i="3"/>
  <c r="Z40" i="3"/>
  <c r="AB40" i="3"/>
  <c r="V41" i="3"/>
  <c r="X41" i="3"/>
  <c r="Z41" i="3"/>
  <c r="AB41" i="3"/>
  <c r="V42" i="3"/>
  <c r="X42" i="3"/>
  <c r="Z42" i="3"/>
  <c r="AB42" i="3"/>
  <c r="V43" i="3"/>
  <c r="X43" i="3"/>
  <c r="Z43" i="3"/>
  <c r="AB43" i="3"/>
  <c r="V44" i="3"/>
  <c r="X44" i="3"/>
  <c r="Z44" i="3"/>
  <c r="AB44" i="3"/>
  <c r="V45" i="3"/>
  <c r="X45" i="3"/>
  <c r="Z45" i="3"/>
  <c r="AB45" i="3"/>
  <c r="V46" i="3"/>
  <c r="X46" i="3"/>
  <c r="Z46" i="3"/>
  <c r="AB46" i="3"/>
  <c r="V47" i="3"/>
  <c r="X47" i="3"/>
  <c r="Z47" i="3"/>
  <c r="AB47" i="3"/>
  <c r="V48" i="3"/>
  <c r="X48" i="3"/>
  <c r="Z48" i="3"/>
  <c r="AB48" i="3"/>
  <c r="V49" i="3"/>
  <c r="X49" i="3"/>
  <c r="Z49" i="3"/>
  <c r="AB49" i="3"/>
  <c r="V50" i="3"/>
  <c r="X50" i="3"/>
  <c r="Z50" i="3"/>
  <c r="AB50" i="3"/>
  <c r="V51" i="3"/>
  <c r="X51" i="3"/>
  <c r="Z51" i="3"/>
  <c r="AB51" i="3"/>
  <c r="V52" i="3"/>
  <c r="X52" i="3"/>
  <c r="Z52" i="3"/>
  <c r="AB52" i="3"/>
  <c r="V53" i="3"/>
  <c r="X53" i="3"/>
  <c r="Z53" i="3"/>
  <c r="AB53" i="3"/>
  <c r="V54" i="3"/>
  <c r="X54" i="3"/>
  <c r="Z54" i="3"/>
  <c r="AB54" i="3"/>
  <c r="V55" i="3"/>
  <c r="X55" i="3"/>
  <c r="Z55" i="3"/>
  <c r="AB55" i="3"/>
  <c r="V56" i="3"/>
  <c r="X56" i="3"/>
  <c r="Z56" i="3"/>
  <c r="AB56" i="3"/>
  <c r="V57" i="3"/>
  <c r="X57" i="3"/>
  <c r="Z57" i="3"/>
  <c r="AB57" i="3"/>
  <c r="V58" i="3"/>
  <c r="X58" i="3"/>
  <c r="Z58" i="3"/>
  <c r="AB58" i="3"/>
  <c r="V59" i="3"/>
  <c r="X59" i="3"/>
  <c r="Z59" i="3"/>
  <c r="AB59" i="3"/>
  <c r="V60" i="3"/>
  <c r="X60" i="3"/>
  <c r="Z60" i="3"/>
  <c r="AB60" i="3"/>
  <c r="V61" i="3"/>
  <c r="X61" i="3"/>
  <c r="Z61" i="3"/>
  <c r="AB61" i="3"/>
  <c r="V62" i="3"/>
  <c r="X62" i="3"/>
  <c r="Z62" i="3"/>
  <c r="AB62" i="3"/>
  <c r="V63" i="3"/>
  <c r="X63" i="3"/>
  <c r="Z63" i="3"/>
  <c r="AB63" i="3"/>
  <c r="V64" i="3"/>
  <c r="X64" i="3"/>
  <c r="Z64" i="3"/>
  <c r="AB64" i="3"/>
  <c r="V65" i="3"/>
  <c r="X65" i="3"/>
  <c r="Z65" i="3"/>
  <c r="AB65" i="3"/>
  <c r="V66" i="3"/>
  <c r="X66" i="3"/>
  <c r="Z66" i="3"/>
  <c r="AB66" i="3"/>
  <c r="V67" i="3"/>
  <c r="X67" i="3"/>
  <c r="Z67" i="3"/>
  <c r="AB67" i="3"/>
  <c r="V68" i="3"/>
  <c r="X68" i="3"/>
  <c r="Z68" i="3"/>
  <c r="AB68" i="3"/>
  <c r="V69" i="3"/>
  <c r="X69" i="3"/>
  <c r="Z69" i="3"/>
  <c r="AB69" i="3"/>
  <c r="V70" i="3"/>
  <c r="X70" i="3"/>
  <c r="Z70" i="3"/>
  <c r="AB70" i="3"/>
  <c r="V71" i="3"/>
  <c r="X71" i="3"/>
  <c r="Z71" i="3"/>
  <c r="AB71" i="3"/>
  <c r="V72" i="3"/>
  <c r="X72" i="3"/>
  <c r="Z72" i="3"/>
  <c r="AB72" i="3"/>
  <c r="V73" i="3"/>
  <c r="X73" i="3"/>
  <c r="Z73" i="3"/>
  <c r="AB73" i="3"/>
  <c r="V74" i="3"/>
  <c r="X74" i="3"/>
  <c r="Z74" i="3"/>
  <c r="AB74" i="3"/>
  <c r="V75" i="3"/>
  <c r="X75" i="3"/>
  <c r="Z75" i="3"/>
  <c r="AB75" i="3"/>
  <c r="V76" i="3"/>
  <c r="X76" i="3"/>
  <c r="Z76" i="3"/>
  <c r="AB76" i="3"/>
  <c r="V77" i="3"/>
  <c r="X77" i="3"/>
  <c r="Z77" i="3"/>
  <c r="AB77" i="3"/>
  <c r="V78" i="3"/>
  <c r="X78" i="3"/>
  <c r="Z78" i="3"/>
  <c r="AB78" i="3"/>
  <c r="V79" i="3"/>
  <c r="X79" i="3"/>
  <c r="Z79" i="3"/>
  <c r="AB79" i="3"/>
  <c r="V80" i="3"/>
  <c r="X80" i="3"/>
  <c r="Z80" i="3"/>
  <c r="AB80" i="3"/>
  <c r="V81" i="3"/>
  <c r="X81" i="3"/>
  <c r="Z81" i="3"/>
  <c r="AB81" i="3"/>
  <c r="V82" i="3"/>
  <c r="X82" i="3"/>
  <c r="Z82" i="3"/>
  <c r="AB82" i="3"/>
  <c r="V83" i="3"/>
  <c r="X83" i="3"/>
  <c r="Z83" i="3"/>
  <c r="AB83" i="3"/>
  <c r="V84" i="3"/>
  <c r="X84" i="3"/>
  <c r="Z84" i="3"/>
  <c r="AB84" i="3"/>
  <c r="V85" i="3"/>
  <c r="X85" i="3"/>
  <c r="Z85" i="3"/>
  <c r="AB85" i="3"/>
  <c r="V86" i="3"/>
  <c r="X86" i="3"/>
  <c r="Z86" i="3"/>
  <c r="AB86" i="3"/>
  <c r="V87" i="3"/>
  <c r="X87" i="3"/>
  <c r="Z87" i="3"/>
  <c r="AB87" i="3"/>
  <c r="V88" i="3"/>
  <c r="X88" i="3"/>
  <c r="Z88" i="3"/>
  <c r="AB88" i="3"/>
  <c r="V89" i="3"/>
  <c r="X89" i="3"/>
  <c r="Z89" i="3"/>
  <c r="AB89" i="3"/>
  <c r="V90" i="3"/>
  <c r="X90" i="3"/>
  <c r="Z90" i="3"/>
  <c r="AB90" i="3"/>
  <c r="V91" i="3"/>
  <c r="X91" i="3"/>
  <c r="Z91" i="3"/>
  <c r="AB91" i="3"/>
  <c r="V92" i="3"/>
  <c r="X92" i="3"/>
  <c r="Z92" i="3"/>
  <c r="AB92" i="3"/>
  <c r="V93" i="3"/>
  <c r="X93" i="3"/>
  <c r="Z93" i="3"/>
  <c r="AB93" i="3"/>
  <c r="V94" i="3"/>
  <c r="X94" i="3"/>
  <c r="Z94" i="3"/>
  <c r="AB94" i="3"/>
  <c r="V95" i="3"/>
  <c r="X95" i="3"/>
  <c r="Z95" i="3"/>
  <c r="AB95" i="3"/>
  <c r="V96" i="3"/>
  <c r="X96" i="3"/>
  <c r="Z96" i="3"/>
  <c r="AB96" i="3"/>
  <c r="V97" i="3"/>
  <c r="X97" i="3"/>
  <c r="Z97" i="3"/>
  <c r="AB97" i="3"/>
  <c r="V98" i="3"/>
  <c r="X98" i="3"/>
  <c r="Z98" i="3"/>
  <c r="AB98" i="3"/>
  <c r="V99" i="3"/>
  <c r="X99" i="3"/>
  <c r="Z99" i="3"/>
  <c r="AB99" i="3"/>
  <c r="V100" i="3"/>
  <c r="X100" i="3"/>
  <c r="Z100" i="3"/>
  <c r="AB100" i="3"/>
  <c r="AB11" i="3"/>
  <c r="Z11" i="3"/>
  <c r="X11" i="3"/>
  <c r="V11" i="3"/>
  <c r="E6" i="3"/>
  <c r="AA2" i="4" s="1"/>
  <c r="N7" i="3"/>
  <c r="N8" i="3"/>
  <c r="Z3" i="4"/>
  <c r="AB3" i="4"/>
  <c r="Z4" i="4"/>
  <c r="AB4" i="4"/>
  <c r="AB2" i="4"/>
  <c r="Z2" i="4"/>
  <c r="M3" i="4"/>
  <c r="N3" i="4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N2" i="4"/>
  <c r="M2" i="4"/>
  <c r="E8" i="3" l="1"/>
  <c r="AA4" i="4" s="1"/>
  <c r="E7" i="3"/>
  <c r="AA3" i="4" s="1"/>
  <c r="A10" i="7" l="1"/>
  <c r="B11" i="7" s="1"/>
  <c r="A8" i="7"/>
  <c r="B8" i="7" s="1"/>
  <c r="A6" i="7"/>
  <c r="B7" i="7" s="1"/>
  <c r="A4" i="7"/>
  <c r="B5" i="7" s="1"/>
  <c r="A6" i="6"/>
  <c r="B6" i="6" s="1"/>
  <c r="A8" i="6"/>
  <c r="B8" i="6" s="1"/>
  <c r="A10" i="6"/>
  <c r="B10" i="6" s="1"/>
  <c r="A4" i="6"/>
  <c r="B4" i="6" s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B7" i="6" l="1"/>
  <c r="B9" i="6"/>
  <c r="B5" i="6"/>
  <c r="B6" i="7"/>
  <c r="B10" i="7"/>
  <c r="B11" i="6"/>
  <c r="B9" i="7"/>
  <c r="B4" i="7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2" i="5"/>
  <c r="N9" i="3" l="1"/>
  <c r="U3" i="4" l="1"/>
  <c r="V3" i="4"/>
  <c r="W3" i="4"/>
  <c r="X3" i="4"/>
  <c r="U4" i="4"/>
  <c r="V4" i="4"/>
  <c r="W4" i="4"/>
  <c r="X4" i="4"/>
  <c r="U5" i="4"/>
  <c r="V5" i="4"/>
  <c r="W5" i="4"/>
  <c r="X5" i="4"/>
  <c r="U6" i="4"/>
  <c r="V6" i="4"/>
  <c r="W6" i="4"/>
  <c r="X6" i="4"/>
  <c r="U7" i="4"/>
  <c r="V7" i="4"/>
  <c r="W7" i="4"/>
  <c r="X7" i="4"/>
  <c r="U8" i="4"/>
  <c r="V8" i="4"/>
  <c r="W8" i="4"/>
  <c r="X8" i="4"/>
  <c r="U9" i="4"/>
  <c r="V9" i="4"/>
  <c r="W9" i="4"/>
  <c r="X9" i="4"/>
  <c r="U10" i="4"/>
  <c r="V10" i="4"/>
  <c r="W10" i="4"/>
  <c r="X10" i="4"/>
  <c r="U11" i="4"/>
  <c r="V11" i="4"/>
  <c r="W11" i="4"/>
  <c r="X11" i="4"/>
  <c r="U12" i="4"/>
  <c r="V12" i="4"/>
  <c r="W12" i="4"/>
  <c r="X12" i="4"/>
  <c r="U13" i="4"/>
  <c r="V13" i="4"/>
  <c r="W13" i="4"/>
  <c r="X13" i="4"/>
  <c r="U14" i="4"/>
  <c r="V14" i="4"/>
  <c r="W14" i="4"/>
  <c r="X14" i="4"/>
  <c r="U15" i="4"/>
  <c r="V15" i="4"/>
  <c r="W15" i="4"/>
  <c r="X15" i="4"/>
  <c r="U16" i="4"/>
  <c r="V16" i="4"/>
  <c r="W16" i="4"/>
  <c r="X16" i="4"/>
  <c r="U17" i="4"/>
  <c r="V17" i="4"/>
  <c r="W17" i="4"/>
  <c r="X17" i="4"/>
  <c r="U18" i="4"/>
  <c r="V18" i="4"/>
  <c r="W18" i="4"/>
  <c r="X18" i="4"/>
  <c r="U19" i="4"/>
  <c r="V19" i="4"/>
  <c r="W19" i="4"/>
  <c r="X19" i="4"/>
  <c r="U20" i="4"/>
  <c r="V20" i="4"/>
  <c r="W20" i="4"/>
  <c r="X20" i="4"/>
  <c r="U21" i="4"/>
  <c r="V21" i="4"/>
  <c r="W21" i="4"/>
  <c r="X21" i="4"/>
  <c r="U22" i="4"/>
  <c r="V22" i="4"/>
  <c r="W22" i="4"/>
  <c r="X22" i="4"/>
  <c r="U23" i="4"/>
  <c r="V23" i="4"/>
  <c r="W23" i="4"/>
  <c r="X23" i="4"/>
  <c r="U24" i="4"/>
  <c r="V24" i="4"/>
  <c r="W24" i="4"/>
  <c r="X24" i="4"/>
  <c r="U25" i="4"/>
  <c r="V25" i="4"/>
  <c r="W25" i="4"/>
  <c r="X25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31" i="4"/>
  <c r="V31" i="4"/>
  <c r="W31" i="4"/>
  <c r="X31" i="4"/>
  <c r="U32" i="4"/>
  <c r="V32" i="4"/>
  <c r="W32" i="4"/>
  <c r="X32" i="4"/>
  <c r="U33" i="4"/>
  <c r="V33" i="4"/>
  <c r="W33" i="4"/>
  <c r="X33" i="4"/>
  <c r="U34" i="4"/>
  <c r="V34" i="4"/>
  <c r="W34" i="4"/>
  <c r="X34" i="4"/>
  <c r="U35" i="4"/>
  <c r="V35" i="4"/>
  <c r="W35" i="4"/>
  <c r="X35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40" i="4"/>
  <c r="V40" i="4"/>
  <c r="W40" i="4"/>
  <c r="X40" i="4"/>
  <c r="U41" i="4"/>
  <c r="V41" i="4"/>
  <c r="W41" i="4"/>
  <c r="X41" i="4"/>
  <c r="U42" i="4"/>
  <c r="V42" i="4"/>
  <c r="W42" i="4"/>
  <c r="X42" i="4"/>
  <c r="U43" i="4"/>
  <c r="V43" i="4"/>
  <c r="W43" i="4"/>
  <c r="X43" i="4"/>
  <c r="U44" i="4"/>
  <c r="V44" i="4"/>
  <c r="W44" i="4"/>
  <c r="X44" i="4"/>
  <c r="U45" i="4"/>
  <c r="V45" i="4"/>
  <c r="W45" i="4"/>
  <c r="X45" i="4"/>
  <c r="U46" i="4"/>
  <c r="V46" i="4"/>
  <c r="W46" i="4"/>
  <c r="X46" i="4"/>
  <c r="U47" i="4"/>
  <c r="V47" i="4"/>
  <c r="W47" i="4"/>
  <c r="X47" i="4"/>
  <c r="U48" i="4"/>
  <c r="V48" i="4"/>
  <c r="W48" i="4"/>
  <c r="X48" i="4"/>
  <c r="U49" i="4"/>
  <c r="V49" i="4"/>
  <c r="W49" i="4"/>
  <c r="X49" i="4"/>
  <c r="U50" i="4"/>
  <c r="V50" i="4"/>
  <c r="W50" i="4"/>
  <c r="X50" i="4"/>
  <c r="U51" i="4"/>
  <c r="V51" i="4"/>
  <c r="W51" i="4"/>
  <c r="X51" i="4"/>
  <c r="U52" i="4"/>
  <c r="V52" i="4"/>
  <c r="W52" i="4"/>
  <c r="X52" i="4"/>
  <c r="U53" i="4"/>
  <c r="V53" i="4"/>
  <c r="W53" i="4"/>
  <c r="X53" i="4"/>
  <c r="U54" i="4"/>
  <c r="V54" i="4"/>
  <c r="W54" i="4"/>
  <c r="X54" i="4"/>
  <c r="U55" i="4"/>
  <c r="V55" i="4"/>
  <c r="W55" i="4"/>
  <c r="X55" i="4"/>
  <c r="U56" i="4"/>
  <c r="V56" i="4"/>
  <c r="W56" i="4"/>
  <c r="X56" i="4"/>
  <c r="U57" i="4"/>
  <c r="V57" i="4"/>
  <c r="W57" i="4"/>
  <c r="X57" i="4"/>
  <c r="U58" i="4"/>
  <c r="V58" i="4"/>
  <c r="W58" i="4"/>
  <c r="X58" i="4"/>
  <c r="U59" i="4"/>
  <c r="V59" i="4"/>
  <c r="W59" i="4"/>
  <c r="X59" i="4"/>
  <c r="U60" i="4"/>
  <c r="V60" i="4"/>
  <c r="W60" i="4"/>
  <c r="X60" i="4"/>
  <c r="U61" i="4"/>
  <c r="V61" i="4"/>
  <c r="W61" i="4"/>
  <c r="X61" i="4"/>
  <c r="U62" i="4"/>
  <c r="V62" i="4"/>
  <c r="W62" i="4"/>
  <c r="X62" i="4"/>
  <c r="U63" i="4"/>
  <c r="V63" i="4"/>
  <c r="W63" i="4"/>
  <c r="X63" i="4"/>
  <c r="U64" i="4"/>
  <c r="V64" i="4"/>
  <c r="W64" i="4"/>
  <c r="X64" i="4"/>
  <c r="U65" i="4"/>
  <c r="V65" i="4"/>
  <c r="W65" i="4"/>
  <c r="X65" i="4"/>
  <c r="U66" i="4"/>
  <c r="V66" i="4"/>
  <c r="W66" i="4"/>
  <c r="X66" i="4"/>
  <c r="U67" i="4"/>
  <c r="V67" i="4"/>
  <c r="W67" i="4"/>
  <c r="X67" i="4"/>
  <c r="U68" i="4"/>
  <c r="V68" i="4"/>
  <c r="W68" i="4"/>
  <c r="X68" i="4"/>
  <c r="U69" i="4"/>
  <c r="V69" i="4"/>
  <c r="W69" i="4"/>
  <c r="X69" i="4"/>
  <c r="U70" i="4"/>
  <c r="V70" i="4"/>
  <c r="W70" i="4"/>
  <c r="X70" i="4"/>
  <c r="U71" i="4"/>
  <c r="V71" i="4"/>
  <c r="W71" i="4"/>
  <c r="X71" i="4"/>
  <c r="U72" i="4"/>
  <c r="V72" i="4"/>
  <c r="W72" i="4"/>
  <c r="X72" i="4"/>
  <c r="U73" i="4"/>
  <c r="V73" i="4"/>
  <c r="W73" i="4"/>
  <c r="X73" i="4"/>
  <c r="U74" i="4"/>
  <c r="V74" i="4"/>
  <c r="W74" i="4"/>
  <c r="X74" i="4"/>
  <c r="U75" i="4"/>
  <c r="V75" i="4"/>
  <c r="W75" i="4"/>
  <c r="X75" i="4"/>
  <c r="U76" i="4"/>
  <c r="V76" i="4"/>
  <c r="W76" i="4"/>
  <c r="X76" i="4"/>
  <c r="U77" i="4"/>
  <c r="V77" i="4"/>
  <c r="W77" i="4"/>
  <c r="X77" i="4"/>
  <c r="U78" i="4"/>
  <c r="V78" i="4"/>
  <c r="W78" i="4"/>
  <c r="X78" i="4"/>
  <c r="U79" i="4"/>
  <c r="V79" i="4"/>
  <c r="W79" i="4"/>
  <c r="X79" i="4"/>
  <c r="U80" i="4"/>
  <c r="V80" i="4"/>
  <c r="W80" i="4"/>
  <c r="X80" i="4"/>
  <c r="U81" i="4"/>
  <c r="V81" i="4"/>
  <c r="W81" i="4"/>
  <c r="X81" i="4"/>
  <c r="U82" i="4"/>
  <c r="V82" i="4"/>
  <c r="W82" i="4"/>
  <c r="X82" i="4"/>
  <c r="U83" i="4"/>
  <c r="V83" i="4"/>
  <c r="W83" i="4"/>
  <c r="X83" i="4"/>
  <c r="U84" i="4"/>
  <c r="V84" i="4"/>
  <c r="W84" i="4"/>
  <c r="X84" i="4"/>
  <c r="U85" i="4"/>
  <c r="V85" i="4"/>
  <c r="W85" i="4"/>
  <c r="X85" i="4"/>
  <c r="U86" i="4"/>
  <c r="V86" i="4"/>
  <c r="W86" i="4"/>
  <c r="X86" i="4"/>
  <c r="U87" i="4"/>
  <c r="V87" i="4"/>
  <c r="W87" i="4"/>
  <c r="X87" i="4"/>
  <c r="U88" i="4"/>
  <c r="V88" i="4"/>
  <c r="W88" i="4"/>
  <c r="X88" i="4"/>
  <c r="U89" i="4"/>
  <c r="V89" i="4"/>
  <c r="W89" i="4"/>
  <c r="X89" i="4"/>
  <c r="U90" i="4"/>
  <c r="V90" i="4"/>
  <c r="W90" i="4"/>
  <c r="X90" i="4"/>
  <c r="U91" i="4"/>
  <c r="V91" i="4"/>
  <c r="W91" i="4"/>
  <c r="X91" i="4"/>
  <c r="X2" i="4"/>
  <c r="W2" i="4"/>
  <c r="V2" i="4"/>
  <c r="U2" i="4"/>
  <c r="F3" i="4" l="1"/>
  <c r="G3" i="4"/>
  <c r="H3" i="4"/>
  <c r="I3" i="4"/>
  <c r="F4" i="4"/>
  <c r="G4" i="4"/>
  <c r="H4" i="4"/>
  <c r="I4" i="4"/>
  <c r="F5" i="4"/>
  <c r="G5" i="4"/>
  <c r="H5" i="4"/>
  <c r="I5" i="4"/>
  <c r="F6" i="4"/>
  <c r="G6" i="4"/>
  <c r="H6" i="4"/>
  <c r="I6" i="4"/>
  <c r="F7" i="4"/>
  <c r="G7" i="4"/>
  <c r="H7" i="4"/>
  <c r="I7" i="4"/>
  <c r="F8" i="4"/>
  <c r="G8" i="4"/>
  <c r="H8" i="4"/>
  <c r="I8" i="4"/>
  <c r="F9" i="4"/>
  <c r="G9" i="4"/>
  <c r="H9" i="4"/>
  <c r="I9" i="4"/>
  <c r="F10" i="4"/>
  <c r="G10" i="4"/>
  <c r="H10" i="4"/>
  <c r="I10" i="4"/>
  <c r="F11" i="4"/>
  <c r="G11" i="4"/>
  <c r="H11" i="4"/>
  <c r="I11" i="4"/>
  <c r="F12" i="4"/>
  <c r="G12" i="4"/>
  <c r="H12" i="4"/>
  <c r="I12" i="4"/>
  <c r="F13" i="4"/>
  <c r="G13" i="4"/>
  <c r="H13" i="4"/>
  <c r="I13" i="4"/>
  <c r="F14" i="4"/>
  <c r="G14" i="4"/>
  <c r="H14" i="4"/>
  <c r="I14" i="4"/>
  <c r="F15" i="4"/>
  <c r="G15" i="4"/>
  <c r="H15" i="4"/>
  <c r="I15" i="4"/>
  <c r="F16" i="4"/>
  <c r="G16" i="4"/>
  <c r="H16" i="4"/>
  <c r="I16" i="4"/>
  <c r="F17" i="4"/>
  <c r="G17" i="4"/>
  <c r="H17" i="4"/>
  <c r="I17" i="4"/>
  <c r="F18" i="4"/>
  <c r="G18" i="4"/>
  <c r="H18" i="4"/>
  <c r="I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F23" i="4"/>
  <c r="G23" i="4"/>
  <c r="H23" i="4"/>
  <c r="I23" i="4"/>
  <c r="F24" i="4"/>
  <c r="G24" i="4"/>
  <c r="H24" i="4"/>
  <c r="I24" i="4"/>
  <c r="F25" i="4"/>
  <c r="G25" i="4"/>
  <c r="H25" i="4"/>
  <c r="I25" i="4"/>
  <c r="F26" i="4"/>
  <c r="G26" i="4"/>
  <c r="H26" i="4"/>
  <c r="I26" i="4"/>
  <c r="F27" i="4"/>
  <c r="G27" i="4"/>
  <c r="H27" i="4"/>
  <c r="I27" i="4"/>
  <c r="F28" i="4"/>
  <c r="G28" i="4"/>
  <c r="H28" i="4"/>
  <c r="I28" i="4"/>
  <c r="F29" i="4"/>
  <c r="G29" i="4"/>
  <c r="H29" i="4"/>
  <c r="I29" i="4"/>
  <c r="F30" i="4"/>
  <c r="G30" i="4"/>
  <c r="H30" i="4"/>
  <c r="I30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48" i="4"/>
  <c r="G48" i="4"/>
  <c r="H48" i="4"/>
  <c r="I48" i="4"/>
  <c r="F49" i="4"/>
  <c r="G49" i="4"/>
  <c r="H49" i="4"/>
  <c r="I49" i="4"/>
  <c r="F50" i="4"/>
  <c r="G50" i="4"/>
  <c r="H50" i="4"/>
  <c r="I50" i="4"/>
  <c r="F51" i="4"/>
  <c r="G51" i="4"/>
  <c r="H51" i="4"/>
  <c r="I51" i="4"/>
  <c r="F52" i="4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5" i="4"/>
  <c r="I55" i="4"/>
  <c r="F56" i="4"/>
  <c r="G56" i="4"/>
  <c r="H56" i="4"/>
  <c r="I56" i="4"/>
  <c r="F57" i="4"/>
  <c r="G57" i="4"/>
  <c r="H57" i="4"/>
  <c r="I57" i="4"/>
  <c r="F58" i="4"/>
  <c r="G58" i="4"/>
  <c r="H58" i="4"/>
  <c r="I58" i="4"/>
  <c r="F59" i="4"/>
  <c r="G59" i="4"/>
  <c r="H59" i="4"/>
  <c r="I59" i="4"/>
  <c r="F60" i="4"/>
  <c r="G60" i="4"/>
  <c r="H60" i="4"/>
  <c r="I60" i="4"/>
  <c r="F61" i="4"/>
  <c r="G61" i="4"/>
  <c r="H61" i="4"/>
  <c r="I61" i="4"/>
  <c r="F62" i="4"/>
  <c r="G62" i="4"/>
  <c r="H62" i="4"/>
  <c r="I62" i="4"/>
  <c r="F63" i="4"/>
  <c r="G63" i="4"/>
  <c r="H63" i="4"/>
  <c r="I63" i="4"/>
  <c r="F64" i="4"/>
  <c r="G64" i="4"/>
  <c r="H64" i="4"/>
  <c r="I64" i="4"/>
  <c r="F65" i="4"/>
  <c r="G65" i="4"/>
  <c r="H65" i="4"/>
  <c r="I65" i="4"/>
  <c r="F66" i="4"/>
  <c r="G66" i="4"/>
  <c r="H66" i="4"/>
  <c r="I66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K5" i="3"/>
  <c r="K4" i="3"/>
  <c r="K3" i="3"/>
  <c r="U11" i="3"/>
  <c r="I2" i="4" l="1"/>
  <c r="H2" i="4"/>
  <c r="G2" i="4"/>
  <c r="F2" i="4"/>
  <c r="R100" i="3"/>
  <c r="I100" i="3"/>
  <c r="S91" i="4" s="1"/>
  <c r="R91" i="4"/>
  <c r="D91" i="4"/>
  <c r="P91" i="4"/>
  <c r="C91" i="4"/>
  <c r="B91" i="4"/>
  <c r="R99" i="3"/>
  <c r="I99" i="3"/>
  <c r="S90" i="4" s="1"/>
  <c r="R90" i="4"/>
  <c r="D90" i="4"/>
  <c r="P90" i="4"/>
  <c r="C90" i="4"/>
  <c r="B90" i="4"/>
  <c r="R98" i="3"/>
  <c r="I98" i="3"/>
  <c r="S89" i="4" s="1"/>
  <c r="R89" i="4"/>
  <c r="D89" i="4"/>
  <c r="P89" i="4"/>
  <c r="C89" i="4"/>
  <c r="B89" i="4"/>
  <c r="R97" i="3"/>
  <c r="I97" i="3"/>
  <c r="S88" i="4" s="1"/>
  <c r="R88" i="4"/>
  <c r="D88" i="4"/>
  <c r="P88" i="4"/>
  <c r="C88" i="4"/>
  <c r="B88" i="4"/>
  <c r="R96" i="3"/>
  <c r="I96" i="3"/>
  <c r="S87" i="4" s="1"/>
  <c r="R87" i="4"/>
  <c r="D87" i="4"/>
  <c r="P87" i="4"/>
  <c r="C87" i="4"/>
  <c r="B87" i="4"/>
  <c r="R95" i="3"/>
  <c r="I95" i="3"/>
  <c r="S86" i="4" s="1"/>
  <c r="R86" i="4"/>
  <c r="D86" i="4"/>
  <c r="R94" i="3"/>
  <c r="I94" i="3"/>
  <c r="S85" i="4" s="1"/>
  <c r="R85" i="4"/>
  <c r="D85" i="4"/>
  <c r="R93" i="3"/>
  <c r="I93" i="3"/>
  <c r="S84" i="4" s="1"/>
  <c r="R84" i="4"/>
  <c r="D84" i="4"/>
  <c r="R92" i="3"/>
  <c r="I92" i="3"/>
  <c r="S83" i="4" s="1"/>
  <c r="R83" i="4"/>
  <c r="D83" i="4"/>
  <c r="R91" i="3"/>
  <c r="I91" i="3"/>
  <c r="S82" i="4" s="1"/>
  <c r="R82" i="4"/>
  <c r="D82" i="4"/>
  <c r="R90" i="3"/>
  <c r="I90" i="3"/>
  <c r="S81" i="4" s="1"/>
  <c r="R81" i="4"/>
  <c r="D81" i="4"/>
  <c r="R89" i="3"/>
  <c r="I89" i="3"/>
  <c r="S80" i="4" s="1"/>
  <c r="R80" i="4"/>
  <c r="D80" i="4"/>
  <c r="R88" i="3"/>
  <c r="I88" i="3"/>
  <c r="S79" i="4" s="1"/>
  <c r="R79" i="4"/>
  <c r="D79" i="4"/>
  <c r="Q10" i="7"/>
  <c r="R87" i="3"/>
  <c r="I87" i="3"/>
  <c r="S78" i="4" s="1"/>
  <c r="R78" i="4"/>
  <c r="D78" i="4"/>
  <c r="O10" i="7"/>
  <c r="R86" i="3"/>
  <c r="I86" i="3"/>
  <c r="S77" i="4" s="1"/>
  <c r="R77" i="4"/>
  <c r="D77" i="4"/>
  <c r="M10" i="7"/>
  <c r="R85" i="3"/>
  <c r="I85" i="3"/>
  <c r="S76" i="4" s="1"/>
  <c r="R76" i="4"/>
  <c r="D76" i="4"/>
  <c r="K10" i="7"/>
  <c r="R84" i="3"/>
  <c r="I84" i="3"/>
  <c r="S75" i="4" s="1"/>
  <c r="R75" i="4"/>
  <c r="D75" i="4"/>
  <c r="I10" i="7"/>
  <c r="R83" i="3"/>
  <c r="I83" i="3"/>
  <c r="S74" i="4" s="1"/>
  <c r="R74" i="4"/>
  <c r="D74" i="4"/>
  <c r="G10" i="7"/>
  <c r="R82" i="3"/>
  <c r="I82" i="3"/>
  <c r="S73" i="4" s="1"/>
  <c r="R73" i="4"/>
  <c r="D73" i="4"/>
  <c r="E10" i="7"/>
  <c r="R81" i="3"/>
  <c r="I81" i="3"/>
  <c r="S72" i="4" s="1"/>
  <c r="R72" i="4"/>
  <c r="D72" i="4"/>
  <c r="C10" i="7"/>
  <c r="R80" i="3"/>
  <c r="I80" i="3"/>
  <c r="S71" i="4" s="1"/>
  <c r="R71" i="4"/>
  <c r="D71" i="4"/>
  <c r="R79" i="3"/>
  <c r="I79" i="3"/>
  <c r="S70" i="4" s="1"/>
  <c r="R70" i="4"/>
  <c r="D70" i="4"/>
  <c r="S10" i="6"/>
  <c r="R78" i="3"/>
  <c r="I78" i="3"/>
  <c r="S69" i="4" s="1"/>
  <c r="R69" i="4"/>
  <c r="D69" i="4"/>
  <c r="Q10" i="6"/>
  <c r="R77" i="3"/>
  <c r="I77" i="3"/>
  <c r="S68" i="4" s="1"/>
  <c r="R68" i="4"/>
  <c r="D68" i="4"/>
  <c r="O10" i="6"/>
  <c r="R76" i="3"/>
  <c r="I76" i="3"/>
  <c r="S67" i="4" s="1"/>
  <c r="R67" i="4"/>
  <c r="D67" i="4"/>
  <c r="M10" i="6"/>
  <c r="R75" i="3"/>
  <c r="I75" i="3"/>
  <c r="S66" i="4" s="1"/>
  <c r="R66" i="4"/>
  <c r="D66" i="4"/>
  <c r="K10" i="6"/>
  <c r="R74" i="3"/>
  <c r="I74" i="3"/>
  <c r="S65" i="4" s="1"/>
  <c r="R65" i="4"/>
  <c r="D65" i="4"/>
  <c r="I10" i="6"/>
  <c r="R73" i="3"/>
  <c r="I73" i="3"/>
  <c r="S64" i="4" s="1"/>
  <c r="R64" i="4"/>
  <c r="D64" i="4"/>
  <c r="G10" i="6"/>
  <c r="R72" i="3"/>
  <c r="I72" i="3"/>
  <c r="S63" i="4" s="1"/>
  <c r="R63" i="4"/>
  <c r="D63" i="4"/>
  <c r="E10" i="6"/>
  <c r="R71" i="3"/>
  <c r="I71" i="3"/>
  <c r="S62" i="4" s="1"/>
  <c r="R62" i="4"/>
  <c r="D62" i="4"/>
  <c r="C10" i="6"/>
  <c r="R70" i="3"/>
  <c r="I70" i="3"/>
  <c r="S61" i="4" s="1"/>
  <c r="R61" i="4"/>
  <c r="D61" i="4"/>
  <c r="R69" i="3"/>
  <c r="I69" i="3"/>
  <c r="S60" i="4" s="1"/>
  <c r="R60" i="4"/>
  <c r="D60" i="4"/>
  <c r="R68" i="3"/>
  <c r="I68" i="3"/>
  <c r="S59" i="4" s="1"/>
  <c r="R59" i="4"/>
  <c r="D59" i="4"/>
  <c r="Q8" i="7"/>
  <c r="R67" i="3"/>
  <c r="I67" i="3"/>
  <c r="S58" i="4" s="1"/>
  <c r="R58" i="4"/>
  <c r="D58" i="4"/>
  <c r="O8" i="7"/>
  <c r="R66" i="3"/>
  <c r="I66" i="3"/>
  <c r="S57" i="4" s="1"/>
  <c r="R57" i="4"/>
  <c r="D57" i="4"/>
  <c r="M8" i="7"/>
  <c r="R65" i="3"/>
  <c r="I65" i="3"/>
  <c r="S56" i="4" s="1"/>
  <c r="R56" i="4"/>
  <c r="D56" i="4"/>
  <c r="K8" i="7"/>
  <c r="R64" i="3"/>
  <c r="I64" i="3"/>
  <c r="S55" i="4" s="1"/>
  <c r="R55" i="4"/>
  <c r="D55" i="4"/>
  <c r="I8" i="7"/>
  <c r="R63" i="3"/>
  <c r="I63" i="3"/>
  <c r="S54" i="4" s="1"/>
  <c r="R54" i="4"/>
  <c r="D54" i="4"/>
  <c r="G8" i="7"/>
  <c r="R62" i="3"/>
  <c r="I62" i="3"/>
  <c r="S53" i="4" s="1"/>
  <c r="R53" i="4"/>
  <c r="D53" i="4"/>
  <c r="E8" i="7"/>
  <c r="R61" i="3"/>
  <c r="I61" i="3"/>
  <c r="S52" i="4" s="1"/>
  <c r="R52" i="4"/>
  <c r="D52" i="4"/>
  <c r="C8" i="7"/>
  <c r="R60" i="3"/>
  <c r="I60" i="3"/>
  <c r="S51" i="4" s="1"/>
  <c r="R51" i="4"/>
  <c r="D51" i="4"/>
  <c r="R59" i="3"/>
  <c r="I59" i="3"/>
  <c r="S50" i="4" s="1"/>
  <c r="R50" i="4"/>
  <c r="D50" i="4"/>
  <c r="S8" i="6"/>
  <c r="R58" i="3"/>
  <c r="I58" i="3"/>
  <c r="S49" i="4" s="1"/>
  <c r="R49" i="4"/>
  <c r="D49" i="4"/>
  <c r="Q8" i="6"/>
  <c r="R57" i="3"/>
  <c r="I57" i="3"/>
  <c r="S48" i="4" s="1"/>
  <c r="R48" i="4"/>
  <c r="D48" i="4"/>
  <c r="O8" i="6"/>
  <c r="R56" i="3"/>
  <c r="I56" i="3"/>
  <c r="S47" i="4" s="1"/>
  <c r="R47" i="4"/>
  <c r="D47" i="4"/>
  <c r="M8" i="6"/>
  <c r="R55" i="3"/>
  <c r="I55" i="3"/>
  <c r="S46" i="4" s="1"/>
  <c r="R46" i="4"/>
  <c r="D46" i="4"/>
  <c r="K8" i="6"/>
  <c r="R54" i="3"/>
  <c r="I54" i="3"/>
  <c r="S45" i="4" s="1"/>
  <c r="R45" i="4"/>
  <c r="D45" i="4"/>
  <c r="I8" i="6"/>
  <c r="R53" i="3"/>
  <c r="I53" i="3"/>
  <c r="S44" i="4" s="1"/>
  <c r="R44" i="4"/>
  <c r="D44" i="4"/>
  <c r="G8" i="6"/>
  <c r="R52" i="3"/>
  <c r="I52" i="3"/>
  <c r="S43" i="4" s="1"/>
  <c r="R43" i="4"/>
  <c r="D43" i="4"/>
  <c r="E8" i="6"/>
  <c r="R51" i="3"/>
  <c r="I51" i="3"/>
  <c r="S42" i="4" s="1"/>
  <c r="R42" i="4"/>
  <c r="D42" i="4"/>
  <c r="C8" i="6"/>
  <c r="R50" i="3"/>
  <c r="I50" i="3"/>
  <c r="S41" i="4" s="1"/>
  <c r="R41" i="4"/>
  <c r="D41" i="4"/>
  <c r="R49" i="3"/>
  <c r="I49" i="3"/>
  <c r="S40" i="4" s="1"/>
  <c r="R40" i="4"/>
  <c r="D40" i="4"/>
  <c r="R48" i="3"/>
  <c r="I48" i="3"/>
  <c r="S39" i="4" s="1"/>
  <c r="R39" i="4"/>
  <c r="D39" i="4"/>
  <c r="Q6" i="7"/>
  <c r="R47" i="3"/>
  <c r="I47" i="3"/>
  <c r="S38" i="4" s="1"/>
  <c r="R38" i="4"/>
  <c r="D38" i="4"/>
  <c r="O6" i="7"/>
  <c r="R46" i="3"/>
  <c r="I46" i="3"/>
  <c r="S37" i="4" s="1"/>
  <c r="R37" i="4"/>
  <c r="D37" i="4"/>
  <c r="M6" i="7"/>
  <c r="R45" i="3"/>
  <c r="I45" i="3"/>
  <c r="S36" i="4" s="1"/>
  <c r="R36" i="4"/>
  <c r="D36" i="4"/>
  <c r="K6" i="7"/>
  <c r="R44" i="3"/>
  <c r="I44" i="3"/>
  <c r="S35" i="4" s="1"/>
  <c r="R35" i="4"/>
  <c r="D35" i="4"/>
  <c r="I6" i="7"/>
  <c r="R43" i="3"/>
  <c r="I43" i="3"/>
  <c r="S34" i="4" s="1"/>
  <c r="R34" i="4"/>
  <c r="D34" i="4"/>
  <c r="G6" i="7"/>
  <c r="R42" i="3"/>
  <c r="I42" i="3"/>
  <c r="S33" i="4" s="1"/>
  <c r="R33" i="4"/>
  <c r="D33" i="4"/>
  <c r="E6" i="7"/>
  <c r="R41" i="3"/>
  <c r="I41" i="3"/>
  <c r="S32" i="4" s="1"/>
  <c r="R32" i="4"/>
  <c r="D32" i="4"/>
  <c r="C6" i="7"/>
  <c r="R40" i="3"/>
  <c r="I40" i="3"/>
  <c r="S31" i="4" s="1"/>
  <c r="R31" i="4"/>
  <c r="R39" i="3"/>
  <c r="I39" i="3"/>
  <c r="S30" i="4" s="1"/>
  <c r="R30" i="4"/>
  <c r="S6" i="6"/>
  <c r="R38" i="3"/>
  <c r="I38" i="3"/>
  <c r="S29" i="4" s="1"/>
  <c r="R29" i="4"/>
  <c r="Q6" i="6"/>
  <c r="R37" i="3"/>
  <c r="I37" i="3"/>
  <c r="S28" i="4" s="1"/>
  <c r="R28" i="4"/>
  <c r="O6" i="6"/>
  <c r="R36" i="3"/>
  <c r="I36" i="3"/>
  <c r="S27" i="4" s="1"/>
  <c r="R27" i="4"/>
  <c r="M6" i="6"/>
  <c r="R35" i="3"/>
  <c r="I35" i="3"/>
  <c r="S26" i="4" s="1"/>
  <c r="R26" i="4"/>
  <c r="K6" i="6"/>
  <c r="R34" i="3"/>
  <c r="I34" i="3"/>
  <c r="S25" i="4" s="1"/>
  <c r="R25" i="4"/>
  <c r="I6" i="6"/>
  <c r="R33" i="3"/>
  <c r="I33" i="3"/>
  <c r="S24" i="4" s="1"/>
  <c r="R24" i="4"/>
  <c r="G6" i="6"/>
  <c r="R32" i="3"/>
  <c r="I32" i="3"/>
  <c r="S23" i="4" s="1"/>
  <c r="R23" i="4"/>
  <c r="E6" i="6"/>
  <c r="R31" i="3"/>
  <c r="I31" i="3"/>
  <c r="S22" i="4" s="1"/>
  <c r="R22" i="4"/>
  <c r="C6" i="6"/>
  <c r="R30" i="3"/>
  <c r="I30" i="3"/>
  <c r="S21" i="4" s="1"/>
  <c r="R21" i="4"/>
  <c r="R29" i="3"/>
  <c r="I29" i="3"/>
  <c r="S20" i="4" s="1"/>
  <c r="R20" i="4"/>
  <c r="R28" i="3"/>
  <c r="I28" i="3"/>
  <c r="S19" i="4" s="1"/>
  <c r="R19" i="4"/>
  <c r="D19" i="4"/>
  <c r="P19" i="4"/>
  <c r="C19" i="4"/>
  <c r="R27" i="3"/>
  <c r="I27" i="3"/>
  <c r="S18" i="4" s="1"/>
  <c r="R18" i="4"/>
  <c r="D18" i="4"/>
  <c r="P18" i="4"/>
  <c r="C18" i="4"/>
  <c r="R26" i="3"/>
  <c r="I26" i="3"/>
  <c r="S17" i="4" s="1"/>
  <c r="R17" i="4"/>
  <c r="D17" i="4"/>
  <c r="P17" i="4"/>
  <c r="C17" i="4"/>
  <c r="R25" i="3"/>
  <c r="I25" i="3"/>
  <c r="S16" i="4" s="1"/>
  <c r="R16" i="4"/>
  <c r="D16" i="4"/>
  <c r="P16" i="4"/>
  <c r="C16" i="4"/>
  <c r="R24" i="3"/>
  <c r="I24" i="3"/>
  <c r="S15" i="4" s="1"/>
  <c r="R15" i="4"/>
  <c r="D15" i="4"/>
  <c r="P15" i="4"/>
  <c r="C15" i="4"/>
  <c r="R23" i="3"/>
  <c r="I23" i="3"/>
  <c r="S14" i="4" s="1"/>
  <c r="R14" i="4"/>
  <c r="D14" i="4"/>
  <c r="P14" i="4"/>
  <c r="C14" i="4"/>
  <c r="R22" i="3"/>
  <c r="I22" i="3"/>
  <c r="S13" i="4" s="1"/>
  <c r="R13" i="4"/>
  <c r="D13" i="4"/>
  <c r="P13" i="4"/>
  <c r="C13" i="4"/>
  <c r="R21" i="3"/>
  <c r="I21" i="3"/>
  <c r="S12" i="4" s="1"/>
  <c r="R12" i="4"/>
  <c r="D12" i="4"/>
  <c r="P12" i="4"/>
  <c r="C12" i="4"/>
  <c r="C4" i="7"/>
  <c r="R20" i="3"/>
  <c r="I20" i="3"/>
  <c r="S11" i="4" s="1"/>
  <c r="R11" i="4"/>
  <c r="D11" i="4"/>
  <c r="P11" i="4"/>
  <c r="C11" i="4"/>
  <c r="B11" i="4"/>
  <c r="R19" i="3"/>
  <c r="I19" i="3"/>
  <c r="S10" i="4" s="1"/>
  <c r="R10" i="4"/>
  <c r="D10" i="4"/>
  <c r="P10" i="4"/>
  <c r="C10" i="4"/>
  <c r="B10" i="4"/>
  <c r="R18" i="3"/>
  <c r="I18" i="3"/>
  <c r="S9" i="4" s="1"/>
  <c r="R9" i="4"/>
  <c r="D9" i="4"/>
  <c r="P9" i="4"/>
  <c r="C9" i="4"/>
  <c r="B9" i="4"/>
  <c r="R17" i="3"/>
  <c r="I17" i="3"/>
  <c r="S8" i="4" s="1"/>
  <c r="R8" i="4"/>
  <c r="D8" i="4"/>
  <c r="P8" i="4"/>
  <c r="C8" i="4"/>
  <c r="B8" i="4"/>
  <c r="R16" i="3"/>
  <c r="I16" i="3"/>
  <c r="S7" i="4" s="1"/>
  <c r="R7" i="4"/>
  <c r="D7" i="4"/>
  <c r="P7" i="4"/>
  <c r="C7" i="4"/>
  <c r="B7" i="4"/>
  <c r="R15" i="3"/>
  <c r="I15" i="3"/>
  <c r="S6" i="4" s="1"/>
  <c r="R6" i="4"/>
  <c r="D6" i="4"/>
  <c r="P6" i="4"/>
  <c r="C6" i="4"/>
  <c r="B6" i="4"/>
  <c r="R14" i="3"/>
  <c r="I14" i="3"/>
  <c r="S5" i="4" s="1"/>
  <c r="R5" i="4"/>
  <c r="D5" i="4"/>
  <c r="P5" i="4"/>
  <c r="C5" i="4"/>
  <c r="B5" i="4"/>
  <c r="R13" i="3"/>
  <c r="I13" i="3"/>
  <c r="S4" i="4" s="1"/>
  <c r="R4" i="4"/>
  <c r="D4" i="4"/>
  <c r="P4" i="4"/>
  <c r="C4" i="4"/>
  <c r="B4" i="4"/>
  <c r="R12" i="3"/>
  <c r="I12" i="3"/>
  <c r="S3" i="4" s="1"/>
  <c r="R3" i="4"/>
  <c r="D3" i="4"/>
  <c r="P3" i="4"/>
  <c r="C3" i="4"/>
  <c r="B3" i="4"/>
  <c r="R11" i="3"/>
  <c r="S2" i="4"/>
  <c r="R2" i="4"/>
  <c r="B2" i="4"/>
  <c r="I8" i="3" l="1"/>
  <c r="B14" i="4"/>
  <c r="G4" i="7"/>
  <c r="B19" i="4"/>
  <c r="Q4" i="7"/>
  <c r="B17" i="4"/>
  <c r="M4" i="7"/>
  <c r="B15" i="4"/>
  <c r="I4" i="7"/>
  <c r="B16" i="4"/>
  <c r="K4" i="7"/>
  <c r="B13" i="4"/>
  <c r="E4" i="7"/>
  <c r="B18" i="4"/>
  <c r="O4" i="7"/>
  <c r="D2" i="4"/>
  <c r="A2" i="4" s="1"/>
  <c r="E2" i="4" s="1"/>
  <c r="K8" i="3"/>
  <c r="R7" i="3" s="1"/>
  <c r="B12" i="4"/>
  <c r="A3" i="4"/>
  <c r="E3" i="4" s="1"/>
  <c r="Q3" i="4"/>
  <c r="Q4" i="4"/>
  <c r="A4" i="4"/>
  <c r="E4" i="4" s="1"/>
  <c r="Q5" i="4"/>
  <c r="A5" i="4"/>
  <c r="E5" i="4" s="1"/>
  <c r="A6" i="4"/>
  <c r="E6" i="4" s="1"/>
  <c r="Q6" i="4"/>
  <c r="A7" i="4"/>
  <c r="E7" i="4" s="1"/>
  <c r="Q7" i="4"/>
  <c r="Q8" i="4"/>
  <c r="A8" i="4"/>
  <c r="E8" i="4" s="1"/>
  <c r="Q9" i="4"/>
  <c r="A9" i="4"/>
  <c r="E9" i="4" s="1"/>
  <c r="A10" i="4"/>
  <c r="E10" i="4" s="1"/>
  <c r="Q10" i="4"/>
  <c r="A11" i="4"/>
  <c r="E11" i="4" s="1"/>
  <c r="Q11" i="4"/>
  <c r="Q12" i="4"/>
  <c r="A12" i="4"/>
  <c r="E12" i="4" s="1"/>
  <c r="Q13" i="4"/>
  <c r="A13" i="4"/>
  <c r="E13" i="4" s="1"/>
  <c r="A14" i="4"/>
  <c r="E14" i="4" s="1"/>
  <c r="Q14" i="4"/>
  <c r="A15" i="4"/>
  <c r="E15" i="4" s="1"/>
  <c r="Q15" i="4"/>
  <c r="A16" i="4"/>
  <c r="E16" i="4" s="1"/>
  <c r="Q16" i="4"/>
  <c r="Q17" i="4"/>
  <c r="A17" i="4"/>
  <c r="E17" i="4" s="1"/>
  <c r="A18" i="4"/>
  <c r="E18" i="4" s="1"/>
  <c r="Q18" i="4"/>
  <c r="A19" i="4"/>
  <c r="E19" i="4" s="1"/>
  <c r="Q19" i="4"/>
  <c r="P78" i="4"/>
  <c r="P85" i="4"/>
  <c r="Q74" i="4"/>
  <c r="A74" i="4"/>
  <c r="E74" i="4" s="1"/>
  <c r="Q79" i="4"/>
  <c r="A79" i="4"/>
  <c r="E79" i="4" s="1"/>
  <c r="A84" i="4"/>
  <c r="E84" i="4" s="1"/>
  <c r="Q84" i="4"/>
  <c r="Q91" i="4"/>
  <c r="A91" i="4"/>
  <c r="E91" i="4" s="1"/>
  <c r="P74" i="4"/>
  <c r="P77" i="4"/>
  <c r="P82" i="4"/>
  <c r="Q78" i="4"/>
  <c r="A78" i="4"/>
  <c r="E78" i="4" s="1"/>
  <c r="Q80" i="4"/>
  <c r="A80" i="4"/>
  <c r="E80" i="4" s="1"/>
  <c r="Q85" i="4"/>
  <c r="A85" i="4"/>
  <c r="E85" i="4" s="1"/>
  <c r="Q90" i="4"/>
  <c r="A90" i="4"/>
  <c r="E90" i="4" s="1"/>
  <c r="P79" i="4"/>
  <c r="P83" i="4"/>
  <c r="A76" i="4"/>
  <c r="E76" i="4" s="1"/>
  <c r="Q76" i="4"/>
  <c r="Q81" i="4"/>
  <c r="A81" i="4"/>
  <c r="E81" i="4" s="1"/>
  <c r="Q86" i="4"/>
  <c r="A86" i="4"/>
  <c r="E86" i="4" s="1"/>
  <c r="Q89" i="4"/>
  <c r="A89" i="4"/>
  <c r="E89" i="4" s="1"/>
  <c r="P76" i="4"/>
  <c r="P81" i="4"/>
  <c r="P86" i="4"/>
  <c r="Q77" i="4"/>
  <c r="A77" i="4"/>
  <c r="E77" i="4" s="1"/>
  <c r="Q82" i="4"/>
  <c r="A82" i="4"/>
  <c r="E82" i="4" s="1"/>
  <c r="Q87" i="4"/>
  <c r="A87" i="4"/>
  <c r="E87" i="4" s="1"/>
  <c r="Q88" i="4"/>
  <c r="A88" i="4"/>
  <c r="E88" i="4" s="1"/>
  <c r="P75" i="4"/>
  <c r="P80" i="4"/>
  <c r="P84" i="4"/>
  <c r="Q75" i="4"/>
  <c r="A75" i="4"/>
  <c r="E75" i="4" s="1"/>
  <c r="Q83" i="4"/>
  <c r="A83" i="4"/>
  <c r="E83" i="4" s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P60" i="4"/>
  <c r="P64" i="4"/>
  <c r="P69" i="4"/>
  <c r="Q56" i="4"/>
  <c r="A56" i="4"/>
  <c r="E56" i="4" s="1"/>
  <c r="Q57" i="4"/>
  <c r="A57" i="4"/>
  <c r="E57" i="4" s="1"/>
  <c r="A58" i="4"/>
  <c r="E58" i="4" s="1"/>
  <c r="Q58" i="4"/>
  <c r="Q59" i="4"/>
  <c r="A59" i="4"/>
  <c r="E59" i="4" s="1"/>
  <c r="Q60" i="4"/>
  <c r="A60" i="4"/>
  <c r="E60" i="4" s="1"/>
  <c r="Q61" i="4"/>
  <c r="A61" i="4"/>
  <c r="E61" i="4" s="1"/>
  <c r="Q62" i="4"/>
  <c r="A62" i="4"/>
  <c r="E62" i="4" s="1"/>
  <c r="Q63" i="4"/>
  <c r="A63" i="4"/>
  <c r="E63" i="4" s="1"/>
  <c r="Q64" i="4"/>
  <c r="A64" i="4"/>
  <c r="E64" i="4" s="1"/>
  <c r="Q65" i="4"/>
  <c r="A65" i="4"/>
  <c r="E65" i="4" s="1"/>
  <c r="Q66" i="4"/>
  <c r="A66" i="4"/>
  <c r="E66" i="4" s="1"/>
  <c r="Q67" i="4"/>
  <c r="A67" i="4"/>
  <c r="E67" i="4" s="1"/>
  <c r="Q68" i="4"/>
  <c r="A68" i="4"/>
  <c r="E68" i="4" s="1"/>
  <c r="Q69" i="4"/>
  <c r="A69" i="4"/>
  <c r="E69" i="4" s="1"/>
  <c r="Q70" i="4"/>
  <c r="A70" i="4"/>
  <c r="E70" i="4" s="1"/>
  <c r="Q71" i="4"/>
  <c r="A71" i="4"/>
  <c r="E71" i="4" s="1"/>
  <c r="A72" i="4"/>
  <c r="E72" i="4" s="1"/>
  <c r="Q72" i="4"/>
  <c r="Q73" i="4"/>
  <c r="A73" i="4"/>
  <c r="E73" i="4" s="1"/>
  <c r="P56" i="4"/>
  <c r="P62" i="4"/>
  <c r="P68" i="4"/>
  <c r="P72" i="4"/>
  <c r="P58" i="4"/>
  <c r="P63" i="4"/>
  <c r="P67" i="4"/>
  <c r="P70" i="4"/>
  <c r="P57" i="4"/>
  <c r="P59" i="4"/>
  <c r="P65" i="4"/>
  <c r="P73" i="4"/>
  <c r="C56" i="4"/>
  <c r="P61" i="4"/>
  <c r="P66" i="4"/>
  <c r="P71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P38" i="4"/>
  <c r="P41" i="4"/>
  <c r="P43" i="4"/>
  <c r="P47" i="4"/>
  <c r="P49" i="4"/>
  <c r="P52" i="4"/>
  <c r="P53" i="4"/>
  <c r="P54" i="4"/>
  <c r="P55" i="4"/>
  <c r="Q38" i="4"/>
  <c r="A38" i="4"/>
  <c r="E38" i="4" s="1"/>
  <c r="Q39" i="4"/>
  <c r="A39" i="4"/>
  <c r="E39" i="4" s="1"/>
  <c r="Q40" i="4"/>
  <c r="A40" i="4"/>
  <c r="E40" i="4" s="1"/>
  <c r="Q41" i="4"/>
  <c r="A41" i="4"/>
  <c r="E41" i="4" s="1"/>
  <c r="A42" i="4"/>
  <c r="E42" i="4" s="1"/>
  <c r="Q42" i="4"/>
  <c r="Q43" i="4"/>
  <c r="A43" i="4"/>
  <c r="E43" i="4" s="1"/>
  <c r="Q44" i="4"/>
  <c r="A44" i="4"/>
  <c r="E44" i="4" s="1"/>
  <c r="Q45" i="4"/>
  <c r="A45" i="4"/>
  <c r="E45" i="4" s="1"/>
  <c r="Q46" i="4"/>
  <c r="A46" i="4"/>
  <c r="E46" i="4" s="1"/>
  <c r="Q47" i="4"/>
  <c r="A47" i="4"/>
  <c r="E47" i="4" s="1"/>
  <c r="A48" i="4"/>
  <c r="E48" i="4" s="1"/>
  <c r="Q48" i="4"/>
  <c r="Q49" i="4"/>
  <c r="A49" i="4"/>
  <c r="E49" i="4" s="1"/>
  <c r="A50" i="4"/>
  <c r="E50" i="4" s="1"/>
  <c r="Q50" i="4"/>
  <c r="Q51" i="4"/>
  <c r="A51" i="4"/>
  <c r="E51" i="4" s="1"/>
  <c r="Q52" i="4"/>
  <c r="A52" i="4"/>
  <c r="E52" i="4" s="1"/>
  <c r="Q53" i="4"/>
  <c r="A53" i="4"/>
  <c r="E53" i="4" s="1"/>
  <c r="Q54" i="4"/>
  <c r="A54" i="4"/>
  <c r="E54" i="4" s="1"/>
  <c r="Q55" i="4"/>
  <c r="A55" i="4"/>
  <c r="E55" i="4" s="1"/>
  <c r="P40" i="4"/>
  <c r="P44" i="4"/>
  <c r="P51" i="4"/>
  <c r="P39" i="4"/>
  <c r="P46" i="4"/>
  <c r="P50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P42" i="4"/>
  <c r="P45" i="4"/>
  <c r="P48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C20" i="4"/>
  <c r="C22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21" i="4"/>
  <c r="C23" i="4"/>
  <c r="P20" i="4"/>
  <c r="P21" i="4"/>
  <c r="P22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C24" i="4"/>
  <c r="P23" i="4"/>
  <c r="D20" i="4"/>
  <c r="D21" i="4"/>
  <c r="D22" i="4"/>
  <c r="D23" i="4"/>
  <c r="D24" i="4"/>
  <c r="D25" i="4"/>
  <c r="D26" i="4"/>
  <c r="D27" i="4"/>
  <c r="D28" i="4"/>
  <c r="D29" i="4"/>
  <c r="D30" i="4"/>
  <c r="D31" i="4"/>
  <c r="Q32" i="4"/>
  <c r="A32" i="4"/>
  <c r="E32" i="4" s="1"/>
  <c r="Q33" i="4"/>
  <c r="A33" i="4"/>
  <c r="E33" i="4" s="1"/>
  <c r="Q34" i="4"/>
  <c r="A34" i="4"/>
  <c r="E34" i="4" s="1"/>
  <c r="Q35" i="4"/>
  <c r="A35" i="4"/>
  <c r="E35" i="4" s="1"/>
  <c r="Q36" i="4"/>
  <c r="A36" i="4"/>
  <c r="E36" i="4" s="1"/>
  <c r="Q37" i="4"/>
  <c r="A37" i="4"/>
  <c r="E37" i="4" s="1"/>
  <c r="Q4" i="6"/>
  <c r="S4" i="6"/>
  <c r="E4" i="6"/>
  <c r="P2" i="4"/>
  <c r="G4" i="6"/>
  <c r="I4" i="6"/>
  <c r="C4" i="6"/>
  <c r="K4" i="6"/>
  <c r="C2" i="4"/>
  <c r="M4" i="6"/>
  <c r="O4" i="6"/>
  <c r="Q2" i="4" l="1"/>
  <c r="Q30" i="4"/>
  <c r="A30" i="4"/>
  <c r="E30" i="4" s="1"/>
  <c r="Q26" i="4"/>
  <c r="A26" i="4"/>
  <c r="E26" i="4" s="1"/>
  <c r="Q29" i="4"/>
  <c r="A29" i="4"/>
  <c r="E29" i="4" s="1"/>
  <c r="Q25" i="4"/>
  <c r="A25" i="4"/>
  <c r="E25" i="4" s="1"/>
  <c r="Q21" i="4"/>
  <c r="A21" i="4"/>
  <c r="E21" i="4" s="1"/>
  <c r="Q22" i="4"/>
  <c r="A22" i="4"/>
  <c r="E22" i="4" s="1"/>
  <c r="Q28" i="4"/>
  <c r="A28" i="4"/>
  <c r="E28" i="4" s="1"/>
  <c r="Q24" i="4"/>
  <c r="A24" i="4"/>
  <c r="E24" i="4" s="1"/>
  <c r="Q20" i="4"/>
  <c r="A20" i="4"/>
  <c r="E20" i="4" s="1"/>
  <c r="Q31" i="4"/>
  <c r="A31" i="4"/>
  <c r="E31" i="4" s="1"/>
  <c r="Q27" i="4"/>
  <c r="A27" i="4"/>
  <c r="E27" i="4" s="1"/>
  <c r="Q23" i="4"/>
  <c r="A23" i="4"/>
  <c r="E23" i="4" s="1"/>
</calcChain>
</file>

<file path=xl/comments1.xml><?xml version="1.0" encoding="utf-8"?>
<comments xmlns="http://schemas.openxmlformats.org/spreadsheetml/2006/main">
  <authors>
    <author>Windows User</author>
  </authors>
  <commentList>
    <comment ref="N1" authorId="0" shapeId="0">
      <text>
        <r>
          <rPr>
            <sz val="16"/>
            <color indexed="81"/>
            <rFont val="HG丸ｺﾞｼｯｸM-PRO"/>
            <family val="3"/>
            <charset val="128"/>
          </rPr>
          <t>JAAFstartに登録した情報をｃｓｖ出力すると同じ並びになります。そのままA2セルに貼り付けるか、手入力してください。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a</author>
  </authors>
  <commentList>
    <comment ref="V1" authorId="0" shapeId="0">
      <text>
        <r>
          <rPr>
            <sz val="10"/>
            <color indexed="81"/>
            <rFont val="HG丸ｺﾞｼｯｸM-PRO"/>
            <family val="3"/>
            <charset val="128"/>
          </rPr>
          <t>・灰色のセルは入力できない仕様となっております。加えて、シートやブックに保護をかけています。申し込みエラーを回避するためです。解除しないよう、よろしくお願いします。
・【重要】所属コードの割当が変わりましたので、資料等で確認をお願いします。「初期設定」シートでも確認できます。
・【重要】選手の情報をあらかじめ「member」シートに入力してください。申込一覧表にはアスリートビブス番号から自動で選手情報が反映されます。JAAFstartから出力したcsvファイルの並びになっていますので、貼り付けできます。
・今年度より、審判の入力欄が上になりました。お忘れなく入力ください。
・選手90人まで対応しています。足りない場合には中体連委員長まで連絡をください。別途対応します。
・混成競技の各種目の記録入力欄が右側に設けられました。必ず入力してください。通常の記録欄には得点を入力します。</t>
        </r>
      </text>
    </comment>
    <comment ref="C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１名以上の審判員協力を宜しくお願いします。
部署は空欄でもこちらで割り当てるので結構です。</t>
        </r>
      </text>
    </comment>
    <comment ref="K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クラブチームの申込の場合のみ、シート保護の解除をして、競技団体の情報を直接入力してください</t>
        </r>
      </text>
    </comment>
    <comment ref="R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・学校は校長名・顧問氏名を入力してください。職印も忘れずにもらって下さい。
・クラブチームは、所属長と申込責任者の氏名を入力し、印鑑を捺印してください。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記録の欄には、
・男子は3000mの記録
・女子は1500mの記録 　　を、
それぞれ入力してください。
公認大会での記録がない場合は、見込みで入力してください。
ただし、実力からかけ離れた記録は入力しないで下さい。</t>
        </r>
      </text>
    </comment>
  </commentList>
</comments>
</file>

<file path=xl/sharedStrings.xml><?xml version="1.0" encoding="utf-8"?>
<sst xmlns="http://schemas.openxmlformats.org/spreadsheetml/2006/main" count="1612" uniqueCount="1448">
  <si>
    <t>生年月日（月）</t>
  </si>
  <si>
    <t>生年月日（日）</t>
  </si>
  <si>
    <t>登録番号</t>
  </si>
  <si>
    <t>姓</t>
  </si>
  <si>
    <t>名</t>
  </si>
  <si>
    <t>姓（カナ）</t>
  </si>
  <si>
    <t>名（カナ）</t>
  </si>
  <si>
    <t>性別</t>
  </si>
  <si>
    <t>学年</t>
  </si>
  <si>
    <t>備考</t>
  </si>
  <si>
    <t>姓（英字）</t>
  </si>
  <si>
    <t>名（英字）</t>
  </si>
  <si>
    <t>国籍</t>
  </si>
  <si>
    <t>所属ｺｰﾄﾞ</t>
    <phoneticPr fontId="4"/>
  </si>
  <si>
    <t>所在地</t>
    <phoneticPr fontId="4"/>
  </si>
  <si>
    <t>印</t>
  </si>
  <si>
    <t>審判員氏名</t>
    <phoneticPr fontId="4"/>
  </si>
  <si>
    <t>電話</t>
  </si>
  <si>
    <t>申し込み人数</t>
    <rPh sb="0" eb="1">
      <t>モウ</t>
    </rPh>
    <rPh sb="2" eb="3">
      <t>コ</t>
    </rPh>
    <rPh sb="4" eb="6">
      <t>ニンズウ</t>
    </rPh>
    <phoneticPr fontId="4"/>
  </si>
  <si>
    <t>種目</t>
  </si>
  <si>
    <t>男子</t>
    <rPh sb="0" eb="2">
      <t>ダンシ</t>
    </rPh>
    <phoneticPr fontId="4"/>
  </si>
  <si>
    <t>女子</t>
    <rPh sb="0" eb="2">
      <t>ジョシ</t>
    </rPh>
    <phoneticPr fontId="4"/>
  </si>
  <si>
    <t>リレー申込数</t>
  </si>
  <si>
    <t>円</t>
  </si>
  <si>
    <t>氏名</t>
    <phoneticPr fontId="4"/>
  </si>
  <si>
    <t>学</t>
    <rPh sb="0" eb="1">
      <t>ガク</t>
    </rPh>
    <phoneticPr fontId="4"/>
  </si>
  <si>
    <t>ﾌﾘｶﾞﾅ</t>
  </si>
  <si>
    <t>ローマ字</t>
    <rPh sb="3" eb="4">
      <t>ジ</t>
    </rPh>
    <phoneticPr fontId="4"/>
  </si>
  <si>
    <t>性</t>
    <phoneticPr fontId="4"/>
  </si>
  <si>
    <t>国籍</t>
    <rPh sb="0" eb="2">
      <t>コクセキ</t>
    </rPh>
    <phoneticPr fontId="4"/>
  </si>
  <si>
    <t>生年月日</t>
    <rPh sb="0" eb="2">
      <t>セイネン</t>
    </rPh>
    <rPh sb="2" eb="4">
      <t>ガッピ</t>
    </rPh>
    <phoneticPr fontId="4"/>
  </si>
  <si>
    <t>ｱｽﾘｰﾄﾋﾞﾌﾞｽ</t>
    <phoneticPr fontId="4"/>
  </si>
  <si>
    <t>ｺｰﾄﾞ</t>
    <phoneticPr fontId="4"/>
  </si>
  <si>
    <t>種目1</t>
  </si>
  <si>
    <t>記録</t>
    <phoneticPr fontId="4"/>
  </si>
  <si>
    <t>大会</t>
    <phoneticPr fontId="4"/>
  </si>
  <si>
    <t>00200</t>
  </si>
  <si>
    <t>00201</t>
  </si>
  <si>
    <t>00202</t>
  </si>
  <si>
    <t>00203</t>
  </si>
  <si>
    <t>00300</t>
  </si>
  <si>
    <t>00303</t>
  </si>
  <si>
    <t>00500</t>
  </si>
  <si>
    <t>00600</t>
  </si>
  <si>
    <t>00601</t>
  </si>
  <si>
    <t>00603</t>
  </si>
  <si>
    <t>00800</t>
  </si>
  <si>
    <t>00801</t>
  </si>
  <si>
    <t>00803</t>
  </si>
  <si>
    <t>01000</t>
  </si>
  <si>
    <t>01003</t>
  </si>
  <si>
    <t>04200</t>
  </si>
  <si>
    <t>04303</t>
  </si>
  <si>
    <t>03200</t>
  </si>
  <si>
    <t>03303</t>
  </si>
  <si>
    <t>07100</t>
  </si>
  <si>
    <t>07103</t>
  </si>
  <si>
    <t>07200</t>
  </si>
  <si>
    <t>07203</t>
  </si>
  <si>
    <t>07300</t>
  </si>
  <si>
    <t>07301</t>
  </si>
  <si>
    <t>07303</t>
  </si>
  <si>
    <t>08500</t>
  </si>
  <si>
    <t>08403</t>
  </si>
  <si>
    <t>08800</t>
  </si>
  <si>
    <t>21300</t>
  </si>
  <si>
    <t>21400</t>
  </si>
  <si>
    <t>00204</t>
  </si>
  <si>
    <t>00604</t>
  </si>
  <si>
    <t>00804</t>
  </si>
  <si>
    <t>01004</t>
  </si>
  <si>
    <t>07204</t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</si>
  <si>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</si>
  <si>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</si>
  <si>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</si>
  <si>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</si>
  <si>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</si>
  <si>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</si>
  <si>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</si>
  <si>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</si>
  <si>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S2</t>
    <phoneticPr fontId="4"/>
  </si>
  <si>
    <t>S3</t>
    <phoneticPr fontId="4"/>
  </si>
  <si>
    <t>審判員氏名</t>
    <rPh sb="0" eb="2">
      <t>シンパン</t>
    </rPh>
    <rPh sb="2" eb="3">
      <t>イン</t>
    </rPh>
    <rPh sb="3" eb="5">
      <t>シメイ</t>
    </rPh>
    <phoneticPr fontId="4"/>
  </si>
  <si>
    <t>学校名</t>
    <rPh sb="0" eb="2">
      <t>ガッコウ</t>
    </rPh>
    <rPh sb="2" eb="3">
      <t>メイ</t>
    </rPh>
    <phoneticPr fontId="4"/>
  </si>
  <si>
    <t>希望審判名</t>
    <rPh sb="0" eb="2">
      <t>キボウ</t>
    </rPh>
    <rPh sb="2" eb="4">
      <t>シンパン</t>
    </rPh>
    <rPh sb="4" eb="5">
      <t>メイ</t>
    </rPh>
    <phoneticPr fontId="4"/>
  </si>
  <si>
    <t>N3</t>
    <phoneticPr fontId="4"/>
  </si>
  <si>
    <t>SX2</t>
    <phoneticPr fontId="6"/>
  </si>
  <si>
    <t>NT</t>
    <phoneticPr fontId="6"/>
  </si>
  <si>
    <t>BR</t>
    <phoneticPr fontId="6"/>
  </si>
  <si>
    <t>種目ｺｰﾄﾞ</t>
    <rPh sb="0" eb="2">
      <t>シュモク</t>
    </rPh>
    <phoneticPr fontId="4"/>
  </si>
  <si>
    <t>種目</t>
    <rPh sb="0" eb="2">
      <t>シュモク</t>
    </rPh>
    <phoneticPr fontId="4"/>
  </si>
  <si>
    <t>所属団体名</t>
  </si>
  <si>
    <t>住所</t>
    <rPh sb="0" eb="2">
      <t>ジュウショ</t>
    </rPh>
    <phoneticPr fontId="4"/>
  </si>
  <si>
    <t>電話</t>
    <rPh sb="0" eb="2">
      <t>デンワ</t>
    </rPh>
    <phoneticPr fontId="4"/>
  </si>
  <si>
    <t>郵便番号</t>
    <rPh sb="0" eb="4">
      <t>ユウビンバンゴウ</t>
    </rPh>
    <phoneticPr fontId="4"/>
  </si>
  <si>
    <t>前橋市立第一中学校</t>
    <rPh sb="0" eb="2">
      <t>マエバシ</t>
    </rPh>
    <rPh sb="2" eb="4">
      <t>シリツ</t>
    </rPh>
    <rPh sb="4" eb="6">
      <t>ダイイチ</t>
    </rPh>
    <rPh sb="6" eb="9">
      <t>チュウガッコウ</t>
    </rPh>
    <phoneticPr fontId="4"/>
  </si>
  <si>
    <t>前橋市南町1-20-5</t>
    <rPh sb="0" eb="3">
      <t>マエバシシ</t>
    </rPh>
    <rPh sb="3" eb="4">
      <t>ミナミ</t>
    </rPh>
    <rPh sb="4" eb="5">
      <t>マチ</t>
    </rPh>
    <phoneticPr fontId="4"/>
  </si>
  <si>
    <t>027-224-7731</t>
    <phoneticPr fontId="4"/>
  </si>
  <si>
    <t>前橋_第一</t>
    <rPh sb="0" eb="1">
      <t>マエ</t>
    </rPh>
    <rPh sb="1" eb="2">
      <t>ハシ</t>
    </rPh>
    <rPh sb="3" eb="4">
      <t>ダイ</t>
    </rPh>
    <rPh sb="4" eb="5">
      <t>イチ</t>
    </rPh>
    <phoneticPr fontId="7"/>
  </si>
  <si>
    <t>前橋第一</t>
    <phoneticPr fontId="4"/>
  </si>
  <si>
    <t>前_第一</t>
    <rPh sb="2" eb="3">
      <t>イチ</t>
    </rPh>
    <phoneticPr fontId="7"/>
  </si>
  <si>
    <t>1年100m</t>
  </si>
  <si>
    <t>前橋市立みずき中学校</t>
    <rPh sb="2" eb="4">
      <t>シリツ</t>
    </rPh>
    <phoneticPr fontId="4"/>
  </si>
  <si>
    <t>前橋市日吉町3-9-2</t>
    <rPh sb="0" eb="3">
      <t>マエバシシ</t>
    </rPh>
    <rPh sb="3" eb="5">
      <t>ヒヨシ</t>
    </rPh>
    <rPh sb="5" eb="6">
      <t>マチ</t>
    </rPh>
    <phoneticPr fontId="4"/>
  </si>
  <si>
    <t>027-231-3575</t>
    <phoneticPr fontId="4"/>
  </si>
  <si>
    <t>前橋_み中</t>
    <rPh sb="0" eb="1">
      <t>マエ</t>
    </rPh>
    <rPh sb="1" eb="2">
      <t>ハシ</t>
    </rPh>
    <rPh sb="4" eb="5">
      <t>チュウ</t>
    </rPh>
    <phoneticPr fontId="7"/>
  </si>
  <si>
    <t>みずき</t>
    <phoneticPr fontId="4"/>
  </si>
  <si>
    <t>前_み中</t>
    <rPh sb="3" eb="4">
      <t>チュウ</t>
    </rPh>
    <phoneticPr fontId="7"/>
  </si>
  <si>
    <t>2年100m</t>
  </si>
  <si>
    <t>前橋市立第三中学校</t>
    <rPh sb="2" eb="4">
      <t>シリツ</t>
    </rPh>
    <rPh sb="4" eb="5">
      <t>ダイ</t>
    </rPh>
    <phoneticPr fontId="4"/>
  </si>
  <si>
    <t>前橋市平和町2-13-24</t>
    <rPh sb="0" eb="3">
      <t>マエバシシ</t>
    </rPh>
    <rPh sb="3" eb="5">
      <t>ヘイワ</t>
    </rPh>
    <rPh sb="5" eb="6">
      <t>マチ</t>
    </rPh>
    <phoneticPr fontId="4"/>
  </si>
  <si>
    <t>前橋_第三</t>
    <rPh sb="0" eb="1">
      <t>マエ</t>
    </rPh>
    <rPh sb="1" eb="2">
      <t>ハシ</t>
    </rPh>
    <rPh sb="3" eb="4">
      <t>ダイ</t>
    </rPh>
    <rPh sb="4" eb="5">
      <t>サン</t>
    </rPh>
    <phoneticPr fontId="7"/>
  </si>
  <si>
    <t>前_第三</t>
    <rPh sb="2" eb="3">
      <t>ダイ</t>
    </rPh>
    <rPh sb="3" eb="4">
      <t>サン</t>
    </rPh>
    <phoneticPr fontId="7"/>
  </si>
  <si>
    <t>3年100m</t>
  </si>
  <si>
    <t>前橋市立第五中学校</t>
    <rPh sb="2" eb="4">
      <t>シリツ</t>
    </rPh>
    <rPh sb="4" eb="5">
      <t>ダイ</t>
    </rPh>
    <phoneticPr fontId="4"/>
  </si>
  <si>
    <t>前橋市文京町3-20-5</t>
    <rPh sb="0" eb="3">
      <t>マエバシシ</t>
    </rPh>
    <rPh sb="3" eb="5">
      <t>ブンキョウ</t>
    </rPh>
    <rPh sb="5" eb="6">
      <t>マチ</t>
    </rPh>
    <phoneticPr fontId="4"/>
  </si>
  <si>
    <t>前橋_第五</t>
    <rPh sb="0" eb="1">
      <t>マエ</t>
    </rPh>
    <rPh sb="1" eb="2">
      <t>ハシ</t>
    </rPh>
    <rPh sb="3" eb="4">
      <t>ダイ</t>
    </rPh>
    <rPh sb="4" eb="5">
      <t>ゴ</t>
    </rPh>
    <phoneticPr fontId="7"/>
  </si>
  <si>
    <t>前_第五</t>
    <rPh sb="2" eb="3">
      <t>ダイ</t>
    </rPh>
    <rPh sb="3" eb="4">
      <t>ゴ</t>
    </rPh>
    <phoneticPr fontId="7"/>
  </si>
  <si>
    <t>前橋市立第六中学校</t>
    <rPh sb="2" eb="4">
      <t>シリツ</t>
    </rPh>
    <rPh sb="4" eb="5">
      <t>ダイ</t>
    </rPh>
    <phoneticPr fontId="4"/>
  </si>
  <si>
    <t>前橋市総社町総社1625</t>
    <rPh sb="0" eb="3">
      <t>マエバシシ</t>
    </rPh>
    <rPh sb="3" eb="5">
      <t>ソウジャ</t>
    </rPh>
    <rPh sb="5" eb="6">
      <t>マチ</t>
    </rPh>
    <rPh sb="6" eb="8">
      <t>ソウジャ</t>
    </rPh>
    <phoneticPr fontId="4"/>
  </si>
  <si>
    <t>前橋_第六</t>
    <rPh sb="0" eb="1">
      <t>マエ</t>
    </rPh>
    <rPh sb="1" eb="2">
      <t>ハシ</t>
    </rPh>
    <rPh sb="3" eb="4">
      <t>ダイ</t>
    </rPh>
    <rPh sb="4" eb="5">
      <t>ロク</t>
    </rPh>
    <phoneticPr fontId="7"/>
  </si>
  <si>
    <t>前_第六</t>
    <rPh sb="2" eb="3">
      <t>ダイ</t>
    </rPh>
    <rPh sb="3" eb="4">
      <t>ロク</t>
    </rPh>
    <phoneticPr fontId="7"/>
  </si>
  <si>
    <t>技術総務</t>
  </si>
  <si>
    <t>前橋市立第七中学校</t>
    <rPh sb="2" eb="4">
      <t>シリツ</t>
    </rPh>
    <rPh sb="4" eb="5">
      <t>ダイ</t>
    </rPh>
    <phoneticPr fontId="4"/>
  </si>
  <si>
    <t>前橋市宮地町260-1</t>
    <rPh sb="0" eb="3">
      <t>マエバシシ</t>
    </rPh>
    <rPh sb="3" eb="4">
      <t>ミヤ</t>
    </rPh>
    <rPh sb="4" eb="5">
      <t>チ</t>
    </rPh>
    <rPh sb="5" eb="6">
      <t>マチ</t>
    </rPh>
    <phoneticPr fontId="4"/>
  </si>
  <si>
    <t>前橋_第七</t>
    <rPh sb="0" eb="1">
      <t>マエ</t>
    </rPh>
    <rPh sb="1" eb="2">
      <t>ハシ</t>
    </rPh>
    <rPh sb="3" eb="4">
      <t>ダイ</t>
    </rPh>
    <rPh sb="4" eb="5">
      <t>ナナ</t>
    </rPh>
    <phoneticPr fontId="7"/>
  </si>
  <si>
    <t>前_第七</t>
    <rPh sb="2" eb="3">
      <t>ダイ</t>
    </rPh>
    <rPh sb="3" eb="4">
      <t>ナナ</t>
    </rPh>
    <phoneticPr fontId="7"/>
  </si>
  <si>
    <t>審判長</t>
  </si>
  <si>
    <t>前橋市立桂萓中学校</t>
    <rPh sb="0" eb="4">
      <t>マエバシシリツ</t>
    </rPh>
    <phoneticPr fontId="4"/>
  </si>
  <si>
    <t>前橋市上泉町175</t>
    <rPh sb="0" eb="3">
      <t>マエバシシ</t>
    </rPh>
    <rPh sb="3" eb="4">
      <t>カミ</t>
    </rPh>
    <rPh sb="4" eb="5">
      <t>イズミ</t>
    </rPh>
    <rPh sb="5" eb="6">
      <t>マチ</t>
    </rPh>
    <phoneticPr fontId="4"/>
  </si>
  <si>
    <t>前橋_桂萱</t>
    <rPh sb="0" eb="1">
      <t>マエ</t>
    </rPh>
    <rPh sb="1" eb="2">
      <t>ハシ</t>
    </rPh>
    <rPh sb="3" eb="4">
      <t>ケイ</t>
    </rPh>
    <rPh sb="4" eb="5">
      <t>カヤ</t>
    </rPh>
    <phoneticPr fontId="7"/>
  </si>
  <si>
    <t>前_桂萱</t>
    <rPh sb="2" eb="3">
      <t>ケイ</t>
    </rPh>
    <rPh sb="3" eb="4">
      <t>カヤ</t>
    </rPh>
    <phoneticPr fontId="7"/>
  </si>
  <si>
    <t>報道係</t>
  </si>
  <si>
    <t>前橋市立芳賀中学校</t>
    <rPh sb="0" eb="4">
      <t>マエバシシリツ</t>
    </rPh>
    <phoneticPr fontId="4"/>
  </si>
  <si>
    <t>前橋市鳥取町796</t>
    <rPh sb="0" eb="3">
      <t>マエバシシ</t>
    </rPh>
    <rPh sb="3" eb="5">
      <t>トットリ</t>
    </rPh>
    <rPh sb="5" eb="6">
      <t>マチ</t>
    </rPh>
    <phoneticPr fontId="4"/>
  </si>
  <si>
    <t>前橋_芳賀</t>
    <rPh sb="0" eb="1">
      <t>マエ</t>
    </rPh>
    <rPh sb="1" eb="2">
      <t>ハシ</t>
    </rPh>
    <rPh sb="3" eb="5">
      <t>ハガ</t>
    </rPh>
    <phoneticPr fontId="7"/>
  </si>
  <si>
    <t>前_芳賀</t>
    <rPh sb="2" eb="4">
      <t>ハガ</t>
    </rPh>
    <phoneticPr fontId="7"/>
  </si>
  <si>
    <t>前橋市立元総社中学校</t>
    <rPh sb="0" eb="4">
      <t>マエバシシリツ</t>
    </rPh>
    <phoneticPr fontId="4"/>
  </si>
  <si>
    <t>前橋市総社町総社3060</t>
    <rPh sb="0" eb="3">
      <t>マエバシシ</t>
    </rPh>
    <rPh sb="3" eb="5">
      <t>ソウジャ</t>
    </rPh>
    <rPh sb="5" eb="6">
      <t>マチ</t>
    </rPh>
    <rPh sb="6" eb="8">
      <t>ソウジャ</t>
    </rPh>
    <phoneticPr fontId="4"/>
  </si>
  <si>
    <t>前橋_元中</t>
    <rPh sb="0" eb="1">
      <t>マエ</t>
    </rPh>
    <rPh sb="1" eb="2">
      <t>ハシ</t>
    </rPh>
    <rPh sb="3" eb="4">
      <t>モト</t>
    </rPh>
    <rPh sb="4" eb="5">
      <t>チュウ</t>
    </rPh>
    <phoneticPr fontId="7"/>
  </si>
  <si>
    <t>元総社</t>
    <rPh sb="0" eb="1">
      <t>モト</t>
    </rPh>
    <rPh sb="1" eb="3">
      <t>ソウジャ</t>
    </rPh>
    <phoneticPr fontId="4"/>
  </si>
  <si>
    <t>前_元中</t>
    <rPh sb="2" eb="3">
      <t>モト</t>
    </rPh>
    <rPh sb="3" eb="4">
      <t>チュウ</t>
    </rPh>
    <phoneticPr fontId="7"/>
  </si>
  <si>
    <t>前橋市立東中学校</t>
    <rPh sb="2" eb="4">
      <t>シリツ</t>
    </rPh>
    <phoneticPr fontId="4"/>
  </si>
  <si>
    <t>前橋市光が丘町3</t>
    <rPh sb="0" eb="3">
      <t>マエバシシ</t>
    </rPh>
    <rPh sb="3" eb="4">
      <t>ヒカリ</t>
    </rPh>
    <rPh sb="5" eb="6">
      <t>オカ</t>
    </rPh>
    <rPh sb="6" eb="7">
      <t>マチ</t>
    </rPh>
    <phoneticPr fontId="4"/>
  </si>
  <si>
    <t>前橋_東中</t>
    <rPh sb="0" eb="1">
      <t>マエ</t>
    </rPh>
    <rPh sb="1" eb="2">
      <t>ハシ</t>
    </rPh>
    <rPh sb="3" eb="4">
      <t>ヒガシ</t>
    </rPh>
    <rPh sb="4" eb="5">
      <t>ナカ</t>
    </rPh>
    <phoneticPr fontId="7"/>
  </si>
  <si>
    <t>前_東中</t>
    <rPh sb="2" eb="3">
      <t>ヒガシ</t>
    </rPh>
    <rPh sb="3" eb="4">
      <t>ナカ</t>
    </rPh>
    <phoneticPr fontId="7"/>
  </si>
  <si>
    <t>大型表示板係</t>
  </si>
  <si>
    <t>前橋市立南橘中学校</t>
    <rPh sb="0" eb="4">
      <t>マエバシシリツ</t>
    </rPh>
    <phoneticPr fontId="4"/>
  </si>
  <si>
    <t>前橋市荒牧町975</t>
    <rPh sb="0" eb="3">
      <t>マエバシシ</t>
    </rPh>
    <rPh sb="3" eb="5">
      <t>アラマキ</t>
    </rPh>
    <rPh sb="5" eb="6">
      <t>マチ</t>
    </rPh>
    <phoneticPr fontId="4"/>
  </si>
  <si>
    <t>前橋_南橘</t>
    <rPh sb="0" eb="1">
      <t>マエ</t>
    </rPh>
    <rPh sb="1" eb="2">
      <t>ハシ</t>
    </rPh>
    <rPh sb="3" eb="4">
      <t>ミナミ</t>
    </rPh>
    <rPh sb="4" eb="5">
      <t>タチバナ</t>
    </rPh>
    <phoneticPr fontId="7"/>
  </si>
  <si>
    <t>前_南橘</t>
    <rPh sb="2" eb="3">
      <t>ミナミ</t>
    </rPh>
    <rPh sb="3" eb="4">
      <t>タチバナ</t>
    </rPh>
    <phoneticPr fontId="7"/>
  </si>
  <si>
    <t>1年1500m</t>
  </si>
  <si>
    <t>前橋市立木瀬中学校</t>
    <rPh sb="0" eb="4">
      <t>マエバシシリツ</t>
    </rPh>
    <phoneticPr fontId="4"/>
  </si>
  <si>
    <t>前橋市小屋原町1811-1</t>
    <rPh sb="0" eb="3">
      <t>マエバシシ</t>
    </rPh>
    <rPh sb="3" eb="5">
      <t>コヤ</t>
    </rPh>
    <rPh sb="5" eb="6">
      <t>ハラ</t>
    </rPh>
    <rPh sb="6" eb="7">
      <t>マチ</t>
    </rPh>
    <phoneticPr fontId="4"/>
  </si>
  <si>
    <t>前橋_木瀬</t>
    <rPh sb="0" eb="1">
      <t>マエ</t>
    </rPh>
    <rPh sb="1" eb="2">
      <t>ハシ</t>
    </rPh>
    <rPh sb="3" eb="5">
      <t>キセ</t>
    </rPh>
    <phoneticPr fontId="7"/>
  </si>
  <si>
    <t>前_木瀬</t>
    <rPh sb="2" eb="4">
      <t>キセ</t>
    </rPh>
    <phoneticPr fontId="7"/>
  </si>
  <si>
    <t>医務係</t>
  </si>
  <si>
    <t>前橋市立荒砥中学校</t>
    <rPh sb="0" eb="4">
      <t>マエバシシリツ</t>
    </rPh>
    <phoneticPr fontId="4"/>
  </si>
  <si>
    <t>前橋市荒子町1338</t>
    <rPh sb="0" eb="3">
      <t>マエバシシ</t>
    </rPh>
    <rPh sb="3" eb="4">
      <t>アラ</t>
    </rPh>
    <rPh sb="4" eb="5">
      <t>コ</t>
    </rPh>
    <rPh sb="5" eb="6">
      <t>マチ</t>
    </rPh>
    <phoneticPr fontId="4"/>
  </si>
  <si>
    <t>前橋_荒砥</t>
    <rPh sb="0" eb="1">
      <t>マエ</t>
    </rPh>
    <rPh sb="1" eb="2">
      <t>ハシ</t>
    </rPh>
    <rPh sb="3" eb="5">
      <t>アラト</t>
    </rPh>
    <phoneticPr fontId="7"/>
  </si>
  <si>
    <t>前_荒砥</t>
    <rPh sb="2" eb="4">
      <t>アラト</t>
    </rPh>
    <phoneticPr fontId="7"/>
  </si>
  <si>
    <t>競技者係</t>
  </si>
  <si>
    <t>前橋市立明桜中学校</t>
    <rPh sb="0" eb="2">
      <t>マエバシ</t>
    </rPh>
    <rPh sb="2" eb="4">
      <t>シリツ</t>
    </rPh>
    <rPh sb="4" eb="5">
      <t>アカ</t>
    </rPh>
    <rPh sb="5" eb="6">
      <t>サクラ</t>
    </rPh>
    <rPh sb="6" eb="9">
      <t>チュウガッコウ</t>
    </rPh>
    <phoneticPr fontId="4"/>
  </si>
  <si>
    <t>前橋市後閑町50-4</t>
    <rPh sb="0" eb="3">
      <t>マエバシシ</t>
    </rPh>
    <rPh sb="3" eb="4">
      <t>ウシロ</t>
    </rPh>
    <phoneticPr fontId="4"/>
  </si>
  <si>
    <t>明桜</t>
    <rPh sb="0" eb="1">
      <t>メイ</t>
    </rPh>
    <rPh sb="1" eb="2">
      <t>サクラ</t>
    </rPh>
    <phoneticPr fontId="4"/>
  </si>
  <si>
    <t>前橋市立鎌倉中学校</t>
    <rPh sb="0" eb="4">
      <t>マエバシシリツ</t>
    </rPh>
    <phoneticPr fontId="4"/>
  </si>
  <si>
    <t>前橋市上細井町2130</t>
    <rPh sb="0" eb="3">
      <t>マエバシシ</t>
    </rPh>
    <rPh sb="3" eb="4">
      <t>カミ</t>
    </rPh>
    <rPh sb="4" eb="6">
      <t>ホソイ</t>
    </rPh>
    <rPh sb="6" eb="7">
      <t>マチ</t>
    </rPh>
    <phoneticPr fontId="4"/>
  </si>
  <si>
    <t>前橋_鎌倉</t>
    <rPh sb="0" eb="1">
      <t>マエ</t>
    </rPh>
    <rPh sb="1" eb="2">
      <t>ハシ</t>
    </rPh>
    <rPh sb="3" eb="5">
      <t>カマクラ</t>
    </rPh>
    <phoneticPr fontId="7"/>
  </si>
  <si>
    <t>前_鎌倉</t>
    <rPh sb="2" eb="4">
      <t>カマクラ</t>
    </rPh>
    <phoneticPr fontId="7"/>
  </si>
  <si>
    <t>庶務係</t>
  </si>
  <si>
    <t>前橋市立箱田中学校</t>
    <rPh sb="0" eb="4">
      <t>マエバシシリツ</t>
    </rPh>
    <phoneticPr fontId="4"/>
  </si>
  <si>
    <t>前橋市箱田町396-1</t>
    <rPh sb="0" eb="3">
      <t>マエバシシ</t>
    </rPh>
    <rPh sb="3" eb="5">
      <t>ハコダ</t>
    </rPh>
    <rPh sb="5" eb="6">
      <t>マチ</t>
    </rPh>
    <phoneticPr fontId="4"/>
  </si>
  <si>
    <t>前橋_箱田</t>
    <rPh sb="0" eb="1">
      <t>マエ</t>
    </rPh>
    <rPh sb="1" eb="2">
      <t>ハシ</t>
    </rPh>
    <rPh sb="3" eb="5">
      <t>ハコダ</t>
    </rPh>
    <phoneticPr fontId="7"/>
  </si>
  <si>
    <t>前_箱田</t>
    <rPh sb="2" eb="4">
      <t>ハコダ</t>
    </rPh>
    <phoneticPr fontId="7"/>
  </si>
  <si>
    <t>風力計測員</t>
  </si>
  <si>
    <t>前橋市立大胡中学校</t>
    <rPh sb="0" eb="2">
      <t>マエバシ</t>
    </rPh>
    <rPh sb="2" eb="3">
      <t>シ</t>
    </rPh>
    <rPh sb="3" eb="4">
      <t>タツ</t>
    </rPh>
    <rPh sb="4" eb="6">
      <t>オオコ</t>
    </rPh>
    <phoneticPr fontId="4"/>
  </si>
  <si>
    <t>前橋市堀越町52</t>
    <rPh sb="0" eb="3">
      <t>マエバシシ</t>
    </rPh>
    <rPh sb="3" eb="5">
      <t>ホリコシ</t>
    </rPh>
    <rPh sb="5" eb="6">
      <t>マチ</t>
    </rPh>
    <phoneticPr fontId="4"/>
  </si>
  <si>
    <t>前橋_大胡</t>
    <rPh sb="0" eb="1">
      <t>マエ</t>
    </rPh>
    <rPh sb="1" eb="2">
      <t>ハシ</t>
    </rPh>
    <rPh sb="3" eb="5">
      <t>オオゴ</t>
    </rPh>
    <phoneticPr fontId="7"/>
  </si>
  <si>
    <t>前_大胡</t>
    <rPh sb="2" eb="4">
      <t>オオゴ</t>
    </rPh>
    <phoneticPr fontId="7"/>
  </si>
  <si>
    <t>用器具係</t>
  </si>
  <si>
    <t>前橋市立宮城中学校</t>
    <rPh sb="0" eb="2">
      <t>マエバシ</t>
    </rPh>
    <rPh sb="2" eb="3">
      <t>シ</t>
    </rPh>
    <rPh sb="3" eb="4">
      <t>タツ</t>
    </rPh>
    <rPh sb="4" eb="6">
      <t>ミヤギ</t>
    </rPh>
    <phoneticPr fontId="4"/>
  </si>
  <si>
    <t>前橋市宮城町鼻毛石1564-1</t>
    <rPh sb="0" eb="3">
      <t>マエバシシ</t>
    </rPh>
    <rPh sb="3" eb="5">
      <t>ミヤギ</t>
    </rPh>
    <rPh sb="5" eb="6">
      <t>マチ</t>
    </rPh>
    <rPh sb="6" eb="8">
      <t>ハナゲ</t>
    </rPh>
    <rPh sb="8" eb="9">
      <t>イシ</t>
    </rPh>
    <phoneticPr fontId="4"/>
  </si>
  <si>
    <t>前橋_宮城</t>
    <rPh sb="0" eb="1">
      <t>マエ</t>
    </rPh>
    <rPh sb="1" eb="2">
      <t>ハシ</t>
    </rPh>
    <rPh sb="3" eb="5">
      <t>ミヤギ</t>
    </rPh>
    <phoneticPr fontId="7"/>
  </si>
  <si>
    <t>前_宮城</t>
    <rPh sb="2" eb="4">
      <t>ミヤギ</t>
    </rPh>
    <phoneticPr fontId="7"/>
  </si>
  <si>
    <t>決勝計時審判員</t>
  </si>
  <si>
    <t>前橋市立粕川中学校</t>
    <rPh sb="0" eb="2">
      <t>マエバシ</t>
    </rPh>
    <rPh sb="2" eb="4">
      <t>シリツ</t>
    </rPh>
    <rPh sb="4" eb="6">
      <t>カスカワ</t>
    </rPh>
    <phoneticPr fontId="4"/>
  </si>
  <si>
    <t>前橋市粕川町西田面138</t>
    <rPh sb="0" eb="3">
      <t>マエバシシ</t>
    </rPh>
    <rPh sb="3" eb="5">
      <t>カスカワ</t>
    </rPh>
    <rPh sb="5" eb="6">
      <t>マチ</t>
    </rPh>
    <rPh sb="6" eb="8">
      <t>ニシダ</t>
    </rPh>
    <rPh sb="8" eb="9">
      <t>メン</t>
    </rPh>
    <phoneticPr fontId="4"/>
  </si>
  <si>
    <t>前橋_粕川</t>
    <rPh sb="0" eb="1">
      <t>マエ</t>
    </rPh>
    <rPh sb="1" eb="2">
      <t>ハシ</t>
    </rPh>
    <rPh sb="3" eb="5">
      <t>カスカワ</t>
    </rPh>
    <phoneticPr fontId="7"/>
  </si>
  <si>
    <t>前_粕川</t>
    <rPh sb="2" eb="4">
      <t>カスカワ</t>
    </rPh>
    <phoneticPr fontId="7"/>
  </si>
  <si>
    <t>周回記録員</t>
  </si>
  <si>
    <t>前橋市立富士見中学校</t>
    <rPh sb="0" eb="3">
      <t>マエバシシ</t>
    </rPh>
    <rPh sb="3" eb="4">
      <t>リツ</t>
    </rPh>
    <rPh sb="4" eb="7">
      <t>フジミ</t>
    </rPh>
    <phoneticPr fontId="4"/>
  </si>
  <si>
    <t>前橋市富士見町田島954-1</t>
    <rPh sb="0" eb="3">
      <t>マエバシシ</t>
    </rPh>
    <rPh sb="3" eb="6">
      <t>フジミ</t>
    </rPh>
    <rPh sb="6" eb="7">
      <t>マチ</t>
    </rPh>
    <rPh sb="7" eb="9">
      <t>タジマ</t>
    </rPh>
    <phoneticPr fontId="4"/>
  </si>
  <si>
    <t>富士見</t>
    <rPh sb="0" eb="3">
      <t>フジミ</t>
    </rPh>
    <phoneticPr fontId="4"/>
  </si>
  <si>
    <t>写真判定員</t>
  </si>
  <si>
    <t>群馬大学教育学部附属中学校</t>
    <rPh sb="3" eb="4">
      <t>ガク</t>
    </rPh>
    <rPh sb="4" eb="6">
      <t>キョウイク</t>
    </rPh>
    <rPh sb="6" eb="8">
      <t>ガクブ</t>
    </rPh>
    <rPh sb="9" eb="10">
      <t>ゾク</t>
    </rPh>
    <phoneticPr fontId="4"/>
  </si>
  <si>
    <t>前橋市上沖町612</t>
    <rPh sb="0" eb="3">
      <t>マエバシシ</t>
    </rPh>
    <rPh sb="3" eb="4">
      <t>カミ</t>
    </rPh>
    <rPh sb="4" eb="5">
      <t>オキ</t>
    </rPh>
    <rPh sb="5" eb="6">
      <t>マチ</t>
    </rPh>
    <phoneticPr fontId="4"/>
  </si>
  <si>
    <t>前橋_附属</t>
    <rPh sb="0" eb="1">
      <t>マエ</t>
    </rPh>
    <rPh sb="1" eb="2">
      <t>ハシ</t>
    </rPh>
    <rPh sb="3" eb="5">
      <t>フゾク</t>
    </rPh>
    <phoneticPr fontId="7"/>
  </si>
  <si>
    <t>群馬大附属</t>
    <rPh sb="0" eb="2">
      <t>グンマ</t>
    </rPh>
    <rPh sb="2" eb="3">
      <t>ダイ</t>
    </rPh>
    <rPh sb="3" eb="5">
      <t>フゾク</t>
    </rPh>
    <phoneticPr fontId="4"/>
  </si>
  <si>
    <t>前_附属</t>
    <rPh sb="2" eb="4">
      <t>フゾク</t>
    </rPh>
    <phoneticPr fontId="7"/>
  </si>
  <si>
    <t>監察員</t>
  </si>
  <si>
    <t>前橋市小屋原町1115-3</t>
    <rPh sb="0" eb="3">
      <t>マエバシシ</t>
    </rPh>
    <rPh sb="3" eb="4">
      <t>コ</t>
    </rPh>
    <rPh sb="4" eb="5">
      <t>ヤ</t>
    </rPh>
    <rPh sb="5" eb="6">
      <t>ハラ</t>
    </rPh>
    <rPh sb="6" eb="7">
      <t>マチ</t>
    </rPh>
    <phoneticPr fontId="4"/>
  </si>
  <si>
    <t>前橋_共愛</t>
    <rPh sb="0" eb="1">
      <t>マエ</t>
    </rPh>
    <rPh sb="1" eb="2">
      <t>ハシ</t>
    </rPh>
    <rPh sb="3" eb="5">
      <t>キョウアイ</t>
    </rPh>
    <phoneticPr fontId="7"/>
  </si>
  <si>
    <t>前_共愛</t>
    <rPh sb="2" eb="4">
      <t>キョウアイ</t>
    </rPh>
    <phoneticPr fontId="7"/>
  </si>
  <si>
    <t>高崎市立第一中学校</t>
    <rPh sb="2" eb="4">
      <t>シリツ</t>
    </rPh>
    <rPh sb="4" eb="5">
      <t>ダイ</t>
    </rPh>
    <phoneticPr fontId="4"/>
  </si>
  <si>
    <t>高崎市上和田町16-1</t>
    <rPh sb="0" eb="3">
      <t>タカサキシ</t>
    </rPh>
    <rPh sb="3" eb="6">
      <t>カミワダ</t>
    </rPh>
    <rPh sb="6" eb="7">
      <t>マチ</t>
    </rPh>
    <phoneticPr fontId="4"/>
  </si>
  <si>
    <t>高崎_第一</t>
    <rPh sb="0" eb="1">
      <t>タカ</t>
    </rPh>
    <rPh sb="1" eb="2">
      <t>サキ</t>
    </rPh>
    <rPh sb="3" eb="5">
      <t>ダイイチ</t>
    </rPh>
    <phoneticPr fontId="7"/>
  </si>
  <si>
    <t>高崎第一</t>
    <rPh sb="2" eb="3">
      <t>ダイ</t>
    </rPh>
    <phoneticPr fontId="4"/>
  </si>
  <si>
    <t>高_第一</t>
    <rPh sb="2" eb="4">
      <t>ダイイチ</t>
    </rPh>
    <phoneticPr fontId="7"/>
  </si>
  <si>
    <t>出発係</t>
  </si>
  <si>
    <t>高崎市立高松中学校</t>
    <rPh sb="0" eb="4">
      <t>タカサキシリツ</t>
    </rPh>
    <phoneticPr fontId="4"/>
  </si>
  <si>
    <t>高崎市高松町5-3</t>
    <rPh sb="0" eb="3">
      <t>タカサキシ</t>
    </rPh>
    <rPh sb="3" eb="6">
      <t>タカマツチョウ</t>
    </rPh>
    <phoneticPr fontId="4"/>
  </si>
  <si>
    <t>高崎_高松</t>
    <rPh sb="0" eb="1">
      <t>タカ</t>
    </rPh>
    <rPh sb="1" eb="2">
      <t>サキ</t>
    </rPh>
    <rPh sb="3" eb="5">
      <t>タカマツ</t>
    </rPh>
    <phoneticPr fontId="7"/>
  </si>
  <si>
    <t>高_高松</t>
    <rPh sb="2" eb="4">
      <t>タカマツ</t>
    </rPh>
    <phoneticPr fontId="7"/>
  </si>
  <si>
    <t>高崎市立並榎中学校</t>
    <rPh sb="0" eb="4">
      <t>タカサキシリツ</t>
    </rPh>
    <phoneticPr fontId="4"/>
  </si>
  <si>
    <t>高崎市並榎町60</t>
    <rPh sb="0" eb="3">
      <t>タカサキシ</t>
    </rPh>
    <rPh sb="3" eb="4">
      <t>ナミ</t>
    </rPh>
    <rPh sb="4" eb="5">
      <t>エノキ</t>
    </rPh>
    <rPh sb="5" eb="6">
      <t>マチ</t>
    </rPh>
    <phoneticPr fontId="4"/>
  </si>
  <si>
    <t>高崎_並榎</t>
    <rPh sb="3" eb="5">
      <t>ナミエ</t>
    </rPh>
    <phoneticPr fontId="7"/>
  </si>
  <si>
    <t>高_並榎</t>
    <rPh sb="2" eb="4">
      <t>ナミエ</t>
    </rPh>
    <phoneticPr fontId="7"/>
  </si>
  <si>
    <t>高崎市立豊岡中学校</t>
    <rPh sb="0" eb="4">
      <t>タカサキシリツ</t>
    </rPh>
    <phoneticPr fontId="4"/>
  </si>
  <si>
    <t>高崎市中豊岡町350-2</t>
    <rPh sb="0" eb="3">
      <t>タカサキシ</t>
    </rPh>
    <rPh sb="3" eb="4">
      <t>ナカ</t>
    </rPh>
    <rPh sb="4" eb="6">
      <t>トヨオカ</t>
    </rPh>
    <rPh sb="6" eb="7">
      <t>マチ</t>
    </rPh>
    <phoneticPr fontId="4"/>
  </si>
  <si>
    <t>高崎_豊岡</t>
    <rPh sb="3" eb="5">
      <t>トヨオカ</t>
    </rPh>
    <phoneticPr fontId="7"/>
  </si>
  <si>
    <t>高_豊岡</t>
    <rPh sb="2" eb="4">
      <t>トヨオカ</t>
    </rPh>
    <phoneticPr fontId="7"/>
  </si>
  <si>
    <t>走幅跳</t>
  </si>
  <si>
    <t>1年走幅跳</t>
  </si>
  <si>
    <t>高崎市立中尾中学校</t>
    <rPh sb="0" eb="4">
      <t>タカサキシリツ</t>
    </rPh>
    <phoneticPr fontId="4"/>
  </si>
  <si>
    <t>高崎市中尾町791</t>
    <rPh sb="0" eb="3">
      <t>タカサキシ</t>
    </rPh>
    <rPh sb="3" eb="6">
      <t>ナカオマチ</t>
    </rPh>
    <phoneticPr fontId="4"/>
  </si>
  <si>
    <t>高崎_中尾</t>
    <rPh sb="3" eb="5">
      <t>ナカオ</t>
    </rPh>
    <phoneticPr fontId="7"/>
  </si>
  <si>
    <t>高_中尾</t>
    <rPh sb="2" eb="4">
      <t>ナカオ</t>
    </rPh>
    <phoneticPr fontId="7"/>
  </si>
  <si>
    <t>砲丸投</t>
  </si>
  <si>
    <t>高崎市立長野郷中学校</t>
    <rPh sb="0" eb="4">
      <t>タカサキシリツ</t>
    </rPh>
    <phoneticPr fontId="4"/>
  </si>
  <si>
    <t>高崎市上小塙町325-1</t>
    <rPh sb="0" eb="3">
      <t>タカサキシ</t>
    </rPh>
    <rPh sb="3" eb="4">
      <t>カミ</t>
    </rPh>
    <rPh sb="4" eb="6">
      <t>コバナ</t>
    </rPh>
    <rPh sb="6" eb="7">
      <t>マチ</t>
    </rPh>
    <phoneticPr fontId="4"/>
  </si>
  <si>
    <t>高崎_長郷</t>
    <rPh sb="3" eb="4">
      <t>ナガ</t>
    </rPh>
    <rPh sb="4" eb="5">
      <t>ゴウ</t>
    </rPh>
    <phoneticPr fontId="7"/>
  </si>
  <si>
    <t>長野郷</t>
    <rPh sb="0" eb="2">
      <t>ナガノ</t>
    </rPh>
    <rPh sb="2" eb="3">
      <t>ゴウ</t>
    </rPh>
    <phoneticPr fontId="4"/>
  </si>
  <si>
    <t>高_長郷</t>
    <rPh sb="2" eb="3">
      <t>ナガ</t>
    </rPh>
    <rPh sb="3" eb="4">
      <t>ゴウ</t>
    </rPh>
    <phoneticPr fontId="7"/>
  </si>
  <si>
    <t>ﾅﾝﾊﾞｰｶｰﾄﾞ回収係</t>
  </si>
  <si>
    <t>高崎市立大類中学校</t>
    <rPh sb="0" eb="4">
      <t>タカサキシリツ</t>
    </rPh>
    <phoneticPr fontId="4"/>
  </si>
  <si>
    <t>高崎市南大類町1455</t>
    <rPh sb="0" eb="3">
      <t>タカサキシ</t>
    </rPh>
    <rPh sb="3" eb="4">
      <t>ミナミ</t>
    </rPh>
    <rPh sb="4" eb="6">
      <t>オオルイ</t>
    </rPh>
    <rPh sb="6" eb="7">
      <t>マチ</t>
    </rPh>
    <phoneticPr fontId="4"/>
  </si>
  <si>
    <t>高崎_大類</t>
    <rPh sb="3" eb="5">
      <t>オオルイ</t>
    </rPh>
    <phoneticPr fontId="7"/>
  </si>
  <si>
    <t>高_大類</t>
    <rPh sb="2" eb="4">
      <t>オオルイ</t>
    </rPh>
    <phoneticPr fontId="7"/>
  </si>
  <si>
    <t>高崎市立塚沢中学校</t>
    <rPh sb="0" eb="4">
      <t>タカサキシリツ</t>
    </rPh>
    <phoneticPr fontId="4"/>
  </si>
  <si>
    <t>高崎市飯玉町109</t>
    <rPh sb="0" eb="3">
      <t>タカサキシ</t>
    </rPh>
    <rPh sb="3" eb="6">
      <t>イイダママチ</t>
    </rPh>
    <phoneticPr fontId="4"/>
  </si>
  <si>
    <t>高崎_塚沢</t>
    <rPh sb="3" eb="5">
      <t>ツカサワ</t>
    </rPh>
    <phoneticPr fontId="7"/>
  </si>
  <si>
    <t>高_塚沢</t>
    <rPh sb="2" eb="4">
      <t>ツカサワ</t>
    </rPh>
    <phoneticPr fontId="7"/>
  </si>
  <si>
    <t>高崎市立片岡中学校</t>
    <rPh sb="0" eb="4">
      <t>タカサキシリツ</t>
    </rPh>
    <phoneticPr fontId="4"/>
  </si>
  <si>
    <t>高崎市片岡町1-14-1</t>
    <rPh sb="0" eb="3">
      <t>タカサキシ</t>
    </rPh>
    <rPh sb="3" eb="6">
      <t>カタオカマチ</t>
    </rPh>
    <phoneticPr fontId="4"/>
  </si>
  <si>
    <t>高崎_片岡</t>
    <rPh sb="3" eb="5">
      <t>カタオカ</t>
    </rPh>
    <phoneticPr fontId="7"/>
  </si>
  <si>
    <t>高_片岡</t>
    <rPh sb="2" eb="4">
      <t>カタオカ</t>
    </rPh>
    <phoneticPr fontId="7"/>
  </si>
  <si>
    <t>高崎市立佐野中学校</t>
    <rPh sb="0" eb="4">
      <t>タカサキシリツ</t>
    </rPh>
    <phoneticPr fontId="4"/>
  </si>
  <si>
    <t>高崎市上中居町345</t>
    <rPh sb="0" eb="3">
      <t>タカサキシ</t>
    </rPh>
    <rPh sb="3" eb="7">
      <t>カミナカイマチ</t>
    </rPh>
    <phoneticPr fontId="4"/>
  </si>
  <si>
    <t>高崎_佐野</t>
    <rPh sb="3" eb="5">
      <t>サノ</t>
    </rPh>
    <phoneticPr fontId="7"/>
  </si>
  <si>
    <t>高_佐野</t>
    <rPh sb="2" eb="4">
      <t>サノ</t>
    </rPh>
    <phoneticPr fontId="7"/>
  </si>
  <si>
    <t>高崎市立八幡中学校</t>
    <rPh sb="0" eb="4">
      <t>タカサキシリツ</t>
    </rPh>
    <phoneticPr fontId="4"/>
  </si>
  <si>
    <t>高崎市八幡町1300-1</t>
    <rPh sb="0" eb="3">
      <t>タカサキシ</t>
    </rPh>
    <rPh sb="3" eb="5">
      <t>ヤワタ</t>
    </rPh>
    <rPh sb="5" eb="6">
      <t>マチ</t>
    </rPh>
    <phoneticPr fontId="4"/>
  </si>
  <si>
    <t>高崎_八幡</t>
    <rPh sb="3" eb="5">
      <t>ヤハタ</t>
    </rPh>
    <phoneticPr fontId="7"/>
  </si>
  <si>
    <t>高_八幡</t>
    <rPh sb="2" eb="4">
      <t>ヤハタ</t>
    </rPh>
    <phoneticPr fontId="7"/>
  </si>
  <si>
    <t>高崎市立南八幡中学校</t>
    <rPh sb="0" eb="4">
      <t>タカサキシリツ</t>
    </rPh>
    <phoneticPr fontId="4"/>
  </si>
  <si>
    <t>高崎市山名町30-1</t>
    <rPh sb="0" eb="3">
      <t>タカサキシ</t>
    </rPh>
    <rPh sb="3" eb="6">
      <t>ヤマナマチ</t>
    </rPh>
    <phoneticPr fontId="4"/>
  </si>
  <si>
    <t>高崎_南八</t>
    <rPh sb="3" eb="4">
      <t>ミナミ</t>
    </rPh>
    <rPh sb="4" eb="5">
      <t>ハチ</t>
    </rPh>
    <phoneticPr fontId="7"/>
  </si>
  <si>
    <t>南八幡</t>
    <rPh sb="0" eb="1">
      <t>ミナミ</t>
    </rPh>
    <rPh sb="1" eb="3">
      <t>ヤハタ</t>
    </rPh>
    <phoneticPr fontId="4"/>
  </si>
  <si>
    <t>高_南八</t>
    <rPh sb="2" eb="3">
      <t>ミナミ</t>
    </rPh>
    <rPh sb="3" eb="4">
      <t>ハチ</t>
    </rPh>
    <phoneticPr fontId="7"/>
  </si>
  <si>
    <t>高崎市立倉賀野中学校</t>
    <rPh sb="0" eb="4">
      <t>タカサキシリツ</t>
    </rPh>
    <phoneticPr fontId="4"/>
  </si>
  <si>
    <t>高崎市倉賀野町1270</t>
    <rPh sb="0" eb="3">
      <t>タカサキシ</t>
    </rPh>
    <rPh sb="3" eb="6">
      <t>クラガノ</t>
    </rPh>
    <rPh sb="6" eb="7">
      <t>マチ</t>
    </rPh>
    <phoneticPr fontId="4"/>
  </si>
  <si>
    <t>高崎_倉中</t>
    <rPh sb="3" eb="4">
      <t>クラ</t>
    </rPh>
    <rPh sb="4" eb="5">
      <t>チュウ</t>
    </rPh>
    <phoneticPr fontId="7"/>
  </si>
  <si>
    <t>倉賀野</t>
    <rPh sb="0" eb="3">
      <t>クラガノ</t>
    </rPh>
    <phoneticPr fontId="4"/>
  </si>
  <si>
    <t>高_倉中</t>
    <rPh sb="2" eb="3">
      <t>クラ</t>
    </rPh>
    <rPh sb="3" eb="4">
      <t>チュウ</t>
    </rPh>
    <phoneticPr fontId="7"/>
  </si>
  <si>
    <t>高崎市立高南中学校</t>
    <rPh sb="0" eb="4">
      <t>タカサキシリツ</t>
    </rPh>
    <phoneticPr fontId="4"/>
  </si>
  <si>
    <t>高崎市上滝町1032-2</t>
    <rPh sb="0" eb="3">
      <t>タカサキシ</t>
    </rPh>
    <rPh sb="3" eb="4">
      <t>カミ</t>
    </rPh>
    <rPh sb="4" eb="5">
      <t>タキ</t>
    </rPh>
    <rPh sb="5" eb="6">
      <t>マチ</t>
    </rPh>
    <phoneticPr fontId="4"/>
  </si>
  <si>
    <t>高崎_高南</t>
    <rPh sb="3" eb="5">
      <t>コウナン</t>
    </rPh>
    <phoneticPr fontId="7"/>
  </si>
  <si>
    <t>高_高南</t>
    <rPh sb="2" eb="4">
      <t>コウナン</t>
    </rPh>
    <phoneticPr fontId="7"/>
  </si>
  <si>
    <t>高崎市立寺尾中学校</t>
    <rPh sb="0" eb="4">
      <t>タカサキシリツ</t>
    </rPh>
    <phoneticPr fontId="4"/>
  </si>
  <si>
    <t>高崎市寺尾町2710</t>
    <rPh sb="0" eb="3">
      <t>タカサキシ</t>
    </rPh>
    <rPh sb="3" eb="5">
      <t>テラオ</t>
    </rPh>
    <rPh sb="5" eb="6">
      <t>マチ</t>
    </rPh>
    <phoneticPr fontId="4"/>
  </si>
  <si>
    <t>高崎_寺尾</t>
    <rPh sb="3" eb="5">
      <t>テラオ</t>
    </rPh>
    <phoneticPr fontId="7"/>
  </si>
  <si>
    <t>高_寺尾</t>
    <rPh sb="2" eb="4">
      <t>テラオ</t>
    </rPh>
    <phoneticPr fontId="7"/>
  </si>
  <si>
    <t>高崎市立矢中中学校</t>
    <rPh sb="0" eb="4">
      <t>タカサキシリツ</t>
    </rPh>
    <phoneticPr fontId="4"/>
  </si>
  <si>
    <t>高崎市矢中町700-1</t>
    <rPh sb="0" eb="3">
      <t>タカサキシ</t>
    </rPh>
    <rPh sb="3" eb="6">
      <t>ヤナカマチ</t>
    </rPh>
    <phoneticPr fontId="4"/>
  </si>
  <si>
    <t>高崎_矢中</t>
    <rPh sb="3" eb="5">
      <t>ヤナカ</t>
    </rPh>
    <phoneticPr fontId="7"/>
  </si>
  <si>
    <t>高_矢中</t>
    <rPh sb="2" eb="4">
      <t>ヤナカ</t>
    </rPh>
    <phoneticPr fontId="7"/>
  </si>
  <si>
    <t>高崎市立倉渕中学校</t>
    <rPh sb="0" eb="3">
      <t>タカサキシ</t>
    </rPh>
    <rPh sb="3" eb="4">
      <t>タツ</t>
    </rPh>
    <rPh sb="4" eb="6">
      <t>クラブチ</t>
    </rPh>
    <phoneticPr fontId="4"/>
  </si>
  <si>
    <t>高崎市倉渕町岩氷215</t>
    <rPh sb="0" eb="3">
      <t>タカサキシ</t>
    </rPh>
    <rPh sb="3" eb="4">
      <t>クラ</t>
    </rPh>
    <rPh sb="4" eb="5">
      <t>フチ</t>
    </rPh>
    <rPh sb="5" eb="6">
      <t>マチ</t>
    </rPh>
    <rPh sb="6" eb="7">
      <t>イワ</t>
    </rPh>
    <rPh sb="7" eb="8">
      <t>コオリ</t>
    </rPh>
    <phoneticPr fontId="4"/>
  </si>
  <si>
    <t>高崎_倉渕</t>
    <rPh sb="0" eb="1">
      <t>タカ</t>
    </rPh>
    <rPh sb="1" eb="2">
      <t>サキ</t>
    </rPh>
    <rPh sb="3" eb="5">
      <t>クラブチ</t>
    </rPh>
    <phoneticPr fontId="7"/>
  </si>
  <si>
    <t>高_倉渕</t>
    <rPh sb="2" eb="4">
      <t>クラブチ</t>
    </rPh>
    <phoneticPr fontId="7"/>
  </si>
  <si>
    <t>高崎市立箕郷中学校</t>
    <rPh sb="0" eb="3">
      <t>タカサキシ</t>
    </rPh>
    <rPh sb="3" eb="4">
      <t>リツ</t>
    </rPh>
    <rPh sb="4" eb="6">
      <t>ミサト</t>
    </rPh>
    <phoneticPr fontId="4"/>
  </si>
  <si>
    <t>高崎市箕郷町生原654</t>
    <rPh sb="0" eb="3">
      <t>タカサキシ</t>
    </rPh>
    <rPh sb="3" eb="5">
      <t>ミサト</t>
    </rPh>
    <rPh sb="5" eb="6">
      <t>マチ</t>
    </rPh>
    <rPh sb="6" eb="7">
      <t>ナマ</t>
    </rPh>
    <rPh sb="7" eb="8">
      <t>ハラ</t>
    </rPh>
    <phoneticPr fontId="4"/>
  </si>
  <si>
    <t>高崎_箕郷</t>
    <rPh sb="0" eb="1">
      <t>タカ</t>
    </rPh>
    <rPh sb="1" eb="2">
      <t>サキ</t>
    </rPh>
    <rPh sb="3" eb="5">
      <t>ミサト</t>
    </rPh>
    <phoneticPr fontId="7"/>
  </si>
  <si>
    <t>高_箕郷</t>
    <rPh sb="2" eb="4">
      <t>ミサト</t>
    </rPh>
    <phoneticPr fontId="7"/>
  </si>
  <si>
    <t>高崎市立群馬中央中学校</t>
    <rPh sb="0" eb="3">
      <t>タカサキシ</t>
    </rPh>
    <rPh sb="3" eb="4">
      <t>タテ</t>
    </rPh>
    <rPh sb="4" eb="6">
      <t>グンマ</t>
    </rPh>
    <rPh sb="6" eb="8">
      <t>チュウオウ</t>
    </rPh>
    <phoneticPr fontId="4"/>
  </si>
  <si>
    <t>高崎市金古町352</t>
    <rPh sb="0" eb="3">
      <t>タカサキシ</t>
    </rPh>
    <rPh sb="3" eb="5">
      <t>カネコ</t>
    </rPh>
    <rPh sb="5" eb="6">
      <t>マチ</t>
    </rPh>
    <phoneticPr fontId="4"/>
  </si>
  <si>
    <t>高崎_群中</t>
    <rPh sb="0" eb="1">
      <t>タカ</t>
    </rPh>
    <rPh sb="1" eb="2">
      <t>サキ</t>
    </rPh>
    <rPh sb="3" eb="4">
      <t>グン</t>
    </rPh>
    <rPh sb="4" eb="5">
      <t>ナカ</t>
    </rPh>
    <phoneticPr fontId="7"/>
  </si>
  <si>
    <t>群馬中央</t>
    <rPh sb="0" eb="2">
      <t>グンマ</t>
    </rPh>
    <rPh sb="2" eb="4">
      <t>チュウオウ</t>
    </rPh>
    <phoneticPr fontId="4"/>
  </si>
  <si>
    <t>高_群中</t>
    <rPh sb="2" eb="3">
      <t>グン</t>
    </rPh>
    <rPh sb="3" eb="4">
      <t>ナカ</t>
    </rPh>
    <phoneticPr fontId="7"/>
  </si>
  <si>
    <t>高崎市立群馬南中学校</t>
    <rPh sb="0" eb="3">
      <t>タカサキシ</t>
    </rPh>
    <rPh sb="3" eb="4">
      <t>タテ</t>
    </rPh>
    <rPh sb="4" eb="6">
      <t>グンマ</t>
    </rPh>
    <rPh sb="6" eb="7">
      <t>ミナミ</t>
    </rPh>
    <phoneticPr fontId="4"/>
  </si>
  <si>
    <t>高崎市三ツ寺町712</t>
    <rPh sb="0" eb="3">
      <t>タカサキシ</t>
    </rPh>
    <rPh sb="3" eb="4">
      <t>サン</t>
    </rPh>
    <rPh sb="5" eb="6">
      <t>テラ</t>
    </rPh>
    <rPh sb="6" eb="7">
      <t>マチ</t>
    </rPh>
    <phoneticPr fontId="4"/>
  </si>
  <si>
    <t>高崎_群南</t>
    <rPh sb="0" eb="1">
      <t>タカ</t>
    </rPh>
    <rPh sb="1" eb="2">
      <t>サキ</t>
    </rPh>
    <rPh sb="3" eb="4">
      <t>グン</t>
    </rPh>
    <rPh sb="4" eb="5">
      <t>ミナミ</t>
    </rPh>
    <phoneticPr fontId="7"/>
  </si>
  <si>
    <t>群馬南</t>
    <rPh sb="0" eb="2">
      <t>グンマ</t>
    </rPh>
    <rPh sb="2" eb="3">
      <t>ミナミ</t>
    </rPh>
    <phoneticPr fontId="4"/>
  </si>
  <si>
    <t>高_群南</t>
    <rPh sb="2" eb="3">
      <t>グン</t>
    </rPh>
    <rPh sb="3" eb="4">
      <t>ミナミ</t>
    </rPh>
    <phoneticPr fontId="7"/>
  </si>
  <si>
    <t>高崎市立新町中学校</t>
    <rPh sb="0" eb="3">
      <t>タカサキシ</t>
    </rPh>
    <rPh sb="3" eb="4">
      <t>リツ</t>
    </rPh>
    <phoneticPr fontId="4"/>
  </si>
  <si>
    <t>高崎市新町361-1</t>
    <rPh sb="0" eb="3">
      <t>タカサキシ</t>
    </rPh>
    <rPh sb="3" eb="5">
      <t>シンマチ</t>
    </rPh>
    <phoneticPr fontId="4"/>
  </si>
  <si>
    <t>高崎市立榛名中学校</t>
    <rPh sb="0" eb="3">
      <t>タカサキシ</t>
    </rPh>
    <rPh sb="3" eb="4">
      <t>タツ</t>
    </rPh>
    <rPh sb="4" eb="6">
      <t>ハルナ</t>
    </rPh>
    <phoneticPr fontId="4"/>
  </si>
  <si>
    <t>高崎市上里見町430</t>
    <rPh sb="0" eb="3">
      <t>タカサキシ</t>
    </rPh>
    <rPh sb="3" eb="4">
      <t>カミ</t>
    </rPh>
    <rPh sb="4" eb="6">
      <t>サトミ</t>
    </rPh>
    <rPh sb="6" eb="7">
      <t>マチ</t>
    </rPh>
    <phoneticPr fontId="4"/>
  </si>
  <si>
    <t>高崎_榛名</t>
    <rPh sb="0" eb="1">
      <t>タカ</t>
    </rPh>
    <rPh sb="1" eb="2">
      <t>サキ</t>
    </rPh>
    <rPh sb="3" eb="5">
      <t>ハルナ</t>
    </rPh>
    <phoneticPr fontId="7"/>
  </si>
  <si>
    <t>高_榛名</t>
    <rPh sb="2" eb="4">
      <t>ハルナ</t>
    </rPh>
    <phoneticPr fontId="7"/>
  </si>
  <si>
    <t>高崎市立吉井中央中学校</t>
    <rPh sb="0" eb="2">
      <t>タカサキ</t>
    </rPh>
    <rPh sb="2" eb="3">
      <t>シ</t>
    </rPh>
    <rPh sb="3" eb="4">
      <t>タツ</t>
    </rPh>
    <rPh sb="4" eb="6">
      <t>ヨシイ</t>
    </rPh>
    <rPh sb="6" eb="8">
      <t>チュウオウ</t>
    </rPh>
    <phoneticPr fontId="4"/>
  </si>
  <si>
    <t>高崎市吉井町吉井581</t>
    <rPh sb="0" eb="3">
      <t>タカサキシ</t>
    </rPh>
    <rPh sb="3" eb="5">
      <t>ヨシイ</t>
    </rPh>
    <rPh sb="5" eb="6">
      <t>マチ</t>
    </rPh>
    <rPh sb="6" eb="8">
      <t>ヨシイ</t>
    </rPh>
    <phoneticPr fontId="4"/>
  </si>
  <si>
    <t>吉井中央</t>
    <rPh sb="0" eb="2">
      <t>ヨシイ</t>
    </rPh>
    <rPh sb="2" eb="4">
      <t>チュウオウ</t>
    </rPh>
    <phoneticPr fontId="4"/>
  </si>
  <si>
    <t>高崎市立吉井西中学校</t>
    <rPh sb="0" eb="3">
      <t>タカサキシ</t>
    </rPh>
    <rPh sb="3" eb="4">
      <t>タツ</t>
    </rPh>
    <rPh sb="4" eb="6">
      <t>ヨシイ</t>
    </rPh>
    <rPh sb="6" eb="7">
      <t>ニシ</t>
    </rPh>
    <phoneticPr fontId="4"/>
  </si>
  <si>
    <t>高崎市吉井町本郷46番地</t>
    <rPh sb="0" eb="3">
      <t>タカサキシ</t>
    </rPh>
    <rPh sb="3" eb="6">
      <t>ヨシイマチ</t>
    </rPh>
    <rPh sb="6" eb="8">
      <t>ホンゴウ</t>
    </rPh>
    <rPh sb="10" eb="12">
      <t>バンチ</t>
    </rPh>
    <phoneticPr fontId="4"/>
  </si>
  <si>
    <t>吉井西</t>
    <rPh sb="0" eb="2">
      <t>ヨシイ</t>
    </rPh>
    <rPh sb="2" eb="3">
      <t>ニシ</t>
    </rPh>
    <phoneticPr fontId="4"/>
  </si>
  <si>
    <t>高崎市立入野中学校</t>
    <rPh sb="0" eb="3">
      <t>タカサキシ</t>
    </rPh>
    <rPh sb="3" eb="4">
      <t>タツ</t>
    </rPh>
    <rPh sb="4" eb="6">
      <t>イリノ</t>
    </rPh>
    <phoneticPr fontId="4"/>
  </si>
  <si>
    <t>高崎市吉井町石神321</t>
    <rPh sb="0" eb="3">
      <t>タカサキシ</t>
    </rPh>
    <rPh sb="3" eb="5">
      <t>ヨシイ</t>
    </rPh>
    <rPh sb="5" eb="6">
      <t>マチ</t>
    </rPh>
    <rPh sb="6" eb="7">
      <t>イシ</t>
    </rPh>
    <rPh sb="7" eb="8">
      <t>カミ</t>
    </rPh>
    <phoneticPr fontId="4"/>
  </si>
  <si>
    <t>群馬県立中央中等教育学校</t>
    <rPh sb="0" eb="2">
      <t>グンマ</t>
    </rPh>
    <rPh sb="2" eb="4">
      <t>ケンリツ</t>
    </rPh>
    <rPh sb="4" eb="6">
      <t>チュウオウ</t>
    </rPh>
    <rPh sb="6" eb="8">
      <t>チュウトウ</t>
    </rPh>
    <rPh sb="8" eb="10">
      <t>キョウイク</t>
    </rPh>
    <rPh sb="10" eb="12">
      <t>ガッコウ</t>
    </rPh>
    <phoneticPr fontId="4"/>
  </si>
  <si>
    <t>中央中等</t>
    <rPh sb="0" eb="2">
      <t>チュウオウ</t>
    </rPh>
    <rPh sb="2" eb="3">
      <t>チュウ</t>
    </rPh>
    <rPh sb="3" eb="4">
      <t>ヒトシ</t>
    </rPh>
    <phoneticPr fontId="4"/>
  </si>
  <si>
    <t>桐生市立清流中学校</t>
    <rPh sb="0" eb="2">
      <t>キリュウ</t>
    </rPh>
    <rPh sb="2" eb="4">
      <t>シリツ</t>
    </rPh>
    <rPh sb="4" eb="6">
      <t>セイリュウ</t>
    </rPh>
    <rPh sb="6" eb="9">
      <t>チュウガッコウ</t>
    </rPh>
    <phoneticPr fontId="4"/>
  </si>
  <si>
    <t>桐生市東3-7-1</t>
    <rPh sb="0" eb="3">
      <t>キリュウシ</t>
    </rPh>
    <rPh sb="3" eb="4">
      <t>ヒガシ</t>
    </rPh>
    <phoneticPr fontId="4"/>
  </si>
  <si>
    <t>桐生市立境野中学校</t>
    <rPh sb="0" eb="4">
      <t>キリュウシリツ</t>
    </rPh>
    <phoneticPr fontId="4"/>
  </si>
  <si>
    <t>桐生市境野町6-1673</t>
    <rPh sb="0" eb="3">
      <t>キリュウシ</t>
    </rPh>
    <rPh sb="3" eb="5">
      <t>サカイノ</t>
    </rPh>
    <rPh sb="5" eb="6">
      <t>マチ</t>
    </rPh>
    <phoneticPr fontId="4"/>
  </si>
  <si>
    <t>桐み_境野</t>
    <rPh sb="3" eb="5">
      <t>サカイノ</t>
    </rPh>
    <phoneticPr fontId="7"/>
  </si>
  <si>
    <t>桐_境野</t>
    <rPh sb="2" eb="4">
      <t>サカイノ</t>
    </rPh>
    <phoneticPr fontId="7"/>
  </si>
  <si>
    <t>桐生市立広沢中学校</t>
    <rPh sb="0" eb="4">
      <t>キリュウシリツ</t>
    </rPh>
    <phoneticPr fontId="4"/>
  </si>
  <si>
    <t>桐生市広沢町4-1864-2</t>
    <rPh sb="0" eb="3">
      <t>キリュウシ</t>
    </rPh>
    <rPh sb="3" eb="5">
      <t>ヒロサワ</t>
    </rPh>
    <rPh sb="5" eb="6">
      <t>マチ</t>
    </rPh>
    <phoneticPr fontId="4"/>
  </si>
  <si>
    <t>桐み_広沢</t>
    <rPh sb="3" eb="5">
      <t>ヒロサワ</t>
    </rPh>
    <phoneticPr fontId="7"/>
  </si>
  <si>
    <t>桐_広沢</t>
    <rPh sb="2" eb="4">
      <t>ヒロサワ</t>
    </rPh>
    <phoneticPr fontId="7"/>
  </si>
  <si>
    <t>桐生市立梅田中学校</t>
    <rPh sb="0" eb="4">
      <t>キリュウシリツ</t>
    </rPh>
    <phoneticPr fontId="4"/>
  </si>
  <si>
    <t>桐生市梅田町2-甲382</t>
    <rPh sb="0" eb="3">
      <t>キリュウシ</t>
    </rPh>
    <rPh sb="3" eb="5">
      <t>ウメダ</t>
    </rPh>
    <rPh sb="5" eb="6">
      <t>マチ</t>
    </rPh>
    <rPh sb="8" eb="9">
      <t>コウ</t>
    </rPh>
    <phoneticPr fontId="4"/>
  </si>
  <si>
    <t>桐み_梅田</t>
    <rPh sb="3" eb="5">
      <t>ウメダ</t>
    </rPh>
    <phoneticPr fontId="7"/>
  </si>
  <si>
    <t>桐_梅田</t>
    <rPh sb="2" eb="4">
      <t>ウメダ</t>
    </rPh>
    <phoneticPr fontId="7"/>
  </si>
  <si>
    <t>桐生市立相生中学校</t>
    <rPh sb="0" eb="4">
      <t>キリュウシリツ</t>
    </rPh>
    <phoneticPr fontId="4"/>
  </si>
  <si>
    <t>桐生市相生町5-247</t>
    <rPh sb="0" eb="3">
      <t>キリュウシ</t>
    </rPh>
    <rPh sb="3" eb="5">
      <t>アイオイ</t>
    </rPh>
    <rPh sb="5" eb="6">
      <t>マチ</t>
    </rPh>
    <phoneticPr fontId="4"/>
  </si>
  <si>
    <t>桐み_相生</t>
    <rPh sb="3" eb="5">
      <t>アイオイ</t>
    </rPh>
    <phoneticPr fontId="7"/>
  </si>
  <si>
    <t>桐_相生</t>
    <rPh sb="2" eb="4">
      <t>アイオイ</t>
    </rPh>
    <phoneticPr fontId="7"/>
  </si>
  <si>
    <t>桐生市立川内中学校</t>
    <rPh sb="0" eb="4">
      <t>キリュウシリツ</t>
    </rPh>
    <phoneticPr fontId="4"/>
  </si>
  <si>
    <t>桐生市川内町5-358</t>
    <rPh sb="0" eb="3">
      <t>キリュウシ</t>
    </rPh>
    <rPh sb="3" eb="5">
      <t>カワウチ</t>
    </rPh>
    <rPh sb="5" eb="6">
      <t>マチ</t>
    </rPh>
    <phoneticPr fontId="4"/>
  </si>
  <si>
    <t>桐み_川内</t>
    <rPh sb="3" eb="5">
      <t>カワウチ</t>
    </rPh>
    <phoneticPr fontId="7"/>
  </si>
  <si>
    <t>桐_川内</t>
    <rPh sb="2" eb="4">
      <t>カワウチ</t>
    </rPh>
    <phoneticPr fontId="7"/>
  </si>
  <si>
    <t>桐生市立桜木中学校</t>
    <rPh sb="0" eb="4">
      <t>キリュウシリツ</t>
    </rPh>
    <phoneticPr fontId="4"/>
  </si>
  <si>
    <t>桐生市広沢町1-2874</t>
    <rPh sb="0" eb="3">
      <t>キリュウシ</t>
    </rPh>
    <rPh sb="3" eb="5">
      <t>ヒロサワ</t>
    </rPh>
    <rPh sb="5" eb="6">
      <t>マチ</t>
    </rPh>
    <phoneticPr fontId="4"/>
  </si>
  <si>
    <t>桐み_桜木</t>
    <rPh sb="3" eb="5">
      <t>サクラギ</t>
    </rPh>
    <phoneticPr fontId="7"/>
  </si>
  <si>
    <t>桐_桜木</t>
    <rPh sb="2" eb="4">
      <t>サクラギ</t>
    </rPh>
    <phoneticPr fontId="7"/>
  </si>
  <si>
    <t>桐生市立新里中学校</t>
    <rPh sb="0" eb="3">
      <t>キリュウシ</t>
    </rPh>
    <rPh sb="3" eb="4">
      <t>タツ</t>
    </rPh>
    <rPh sb="4" eb="6">
      <t>ニイザト</t>
    </rPh>
    <phoneticPr fontId="4"/>
  </si>
  <si>
    <t>桐生市新里町山上827</t>
    <rPh sb="0" eb="3">
      <t>キリュウシ</t>
    </rPh>
    <rPh sb="3" eb="5">
      <t>ニイサト</t>
    </rPh>
    <rPh sb="5" eb="6">
      <t>マチ</t>
    </rPh>
    <rPh sb="6" eb="8">
      <t>ヤマウエ</t>
    </rPh>
    <phoneticPr fontId="4"/>
  </si>
  <si>
    <t>桐み_新里</t>
    <rPh sb="0" eb="1">
      <t>キリ</t>
    </rPh>
    <rPh sb="3" eb="5">
      <t>ニイサト</t>
    </rPh>
    <phoneticPr fontId="7"/>
  </si>
  <si>
    <t>桐_新里</t>
    <rPh sb="2" eb="4">
      <t>ニイサト</t>
    </rPh>
    <phoneticPr fontId="7"/>
  </si>
  <si>
    <t>桐生市黒保根町水沼342-7</t>
    <rPh sb="0" eb="2">
      <t>キリュウ</t>
    </rPh>
    <rPh sb="2" eb="3">
      <t>シ</t>
    </rPh>
    <rPh sb="3" eb="6">
      <t>クロホネ</t>
    </rPh>
    <rPh sb="6" eb="7">
      <t>マチ</t>
    </rPh>
    <rPh sb="7" eb="9">
      <t>ミズヌマ</t>
    </rPh>
    <phoneticPr fontId="4"/>
  </si>
  <si>
    <t>黒保根</t>
    <rPh sb="0" eb="3">
      <t>クロホネ</t>
    </rPh>
    <phoneticPr fontId="4"/>
  </si>
  <si>
    <t>桐生市稲荷町4-12</t>
    <rPh sb="0" eb="3">
      <t>キリュウシ</t>
    </rPh>
    <rPh sb="3" eb="5">
      <t>イナリ</t>
    </rPh>
    <rPh sb="5" eb="6">
      <t>マチ</t>
    </rPh>
    <phoneticPr fontId="4"/>
  </si>
  <si>
    <t>樹徳</t>
    <rPh sb="0" eb="2">
      <t>ジュトク</t>
    </rPh>
    <phoneticPr fontId="4"/>
  </si>
  <si>
    <t>桐生大学附属中学校</t>
    <rPh sb="0" eb="2">
      <t>キリュウ</t>
    </rPh>
    <rPh sb="2" eb="4">
      <t>ダイガク</t>
    </rPh>
    <rPh sb="4" eb="6">
      <t>フゾク</t>
    </rPh>
    <rPh sb="6" eb="9">
      <t>チュウガッコウ</t>
    </rPh>
    <phoneticPr fontId="4"/>
  </si>
  <si>
    <t>桐生市小曽根町9-17</t>
    <rPh sb="0" eb="3">
      <t>キリュウシ</t>
    </rPh>
    <rPh sb="3" eb="6">
      <t>コソネ</t>
    </rPh>
    <rPh sb="6" eb="7">
      <t>マチ</t>
    </rPh>
    <phoneticPr fontId="4"/>
  </si>
  <si>
    <t>みどり市立笠懸中学校</t>
    <rPh sb="3" eb="5">
      <t>シリツ</t>
    </rPh>
    <rPh sb="5" eb="7">
      <t>カサガケ</t>
    </rPh>
    <phoneticPr fontId="4"/>
  </si>
  <si>
    <t>みどり市笠懸町鹿362-1</t>
    <rPh sb="3" eb="4">
      <t>シ</t>
    </rPh>
    <rPh sb="4" eb="5">
      <t>カサ</t>
    </rPh>
    <rPh sb="5" eb="6">
      <t>ケン</t>
    </rPh>
    <rPh sb="6" eb="7">
      <t>マチ</t>
    </rPh>
    <rPh sb="7" eb="8">
      <t>シカ</t>
    </rPh>
    <phoneticPr fontId="4"/>
  </si>
  <si>
    <t>桐み_笠懸</t>
    <rPh sb="0" eb="1">
      <t>キリ</t>
    </rPh>
    <rPh sb="3" eb="5">
      <t>カサガケ</t>
    </rPh>
    <phoneticPr fontId="7"/>
  </si>
  <si>
    <t>笠懸</t>
    <rPh sb="0" eb="2">
      <t>カサガケ</t>
    </rPh>
    <phoneticPr fontId="4"/>
  </si>
  <si>
    <t>み_笠懸</t>
    <rPh sb="2" eb="4">
      <t>カサガケ</t>
    </rPh>
    <phoneticPr fontId="7"/>
  </si>
  <si>
    <t>みどり市立笠懸南中学校</t>
    <rPh sb="3" eb="4">
      <t>シ</t>
    </rPh>
    <rPh sb="4" eb="5">
      <t>タツ</t>
    </rPh>
    <rPh sb="5" eb="7">
      <t>カサガケ</t>
    </rPh>
    <phoneticPr fontId="4"/>
  </si>
  <si>
    <t>みどり市笠懸町阿左美829</t>
    <rPh sb="3" eb="4">
      <t>シ</t>
    </rPh>
    <rPh sb="4" eb="5">
      <t>カサ</t>
    </rPh>
    <rPh sb="5" eb="6">
      <t>ケン</t>
    </rPh>
    <rPh sb="6" eb="7">
      <t>マチ</t>
    </rPh>
    <rPh sb="7" eb="8">
      <t>オモネ</t>
    </rPh>
    <rPh sb="8" eb="9">
      <t>ヒダリ</t>
    </rPh>
    <rPh sb="9" eb="10">
      <t>ビ</t>
    </rPh>
    <phoneticPr fontId="4"/>
  </si>
  <si>
    <t>桐み_笠南</t>
    <rPh sb="0" eb="1">
      <t>キリ</t>
    </rPh>
    <rPh sb="3" eb="4">
      <t>リュウ</t>
    </rPh>
    <rPh sb="4" eb="5">
      <t>ミナミ</t>
    </rPh>
    <phoneticPr fontId="7"/>
  </si>
  <si>
    <t>笠懸南</t>
    <rPh sb="0" eb="2">
      <t>カサガケ</t>
    </rPh>
    <rPh sb="2" eb="3">
      <t>ミナミ</t>
    </rPh>
    <phoneticPr fontId="4"/>
  </si>
  <si>
    <t>み_笠南</t>
    <rPh sb="2" eb="3">
      <t>リュウ</t>
    </rPh>
    <rPh sb="3" eb="4">
      <t>ミナミ</t>
    </rPh>
    <phoneticPr fontId="7"/>
  </si>
  <si>
    <t>みどり市立大間々中学校</t>
    <rPh sb="3" eb="4">
      <t>シ</t>
    </rPh>
    <rPh sb="4" eb="5">
      <t>リツ</t>
    </rPh>
    <rPh sb="5" eb="8">
      <t>オオママ</t>
    </rPh>
    <phoneticPr fontId="4"/>
  </si>
  <si>
    <t>みどり市大間々町桐原217</t>
    <rPh sb="3" eb="4">
      <t>シ</t>
    </rPh>
    <rPh sb="4" eb="7">
      <t>オオママ</t>
    </rPh>
    <rPh sb="7" eb="8">
      <t>マチ</t>
    </rPh>
    <rPh sb="8" eb="9">
      <t>キリ</t>
    </rPh>
    <rPh sb="9" eb="10">
      <t>ハラ</t>
    </rPh>
    <phoneticPr fontId="4"/>
  </si>
  <si>
    <t>桐み_大中</t>
    <rPh sb="0" eb="1">
      <t>キリ</t>
    </rPh>
    <rPh sb="3" eb="5">
      <t>デジュン</t>
    </rPh>
    <phoneticPr fontId="7"/>
  </si>
  <si>
    <t>大間々</t>
    <rPh sb="0" eb="3">
      <t>オオママ</t>
    </rPh>
    <phoneticPr fontId="4"/>
  </si>
  <si>
    <t>み_大中</t>
    <rPh sb="2" eb="4">
      <t>デジュン</t>
    </rPh>
    <phoneticPr fontId="7"/>
  </si>
  <si>
    <t>みどり市立大間々東中学校</t>
    <rPh sb="3" eb="4">
      <t>シ</t>
    </rPh>
    <rPh sb="4" eb="5">
      <t>リツ</t>
    </rPh>
    <rPh sb="5" eb="8">
      <t>オオママ</t>
    </rPh>
    <phoneticPr fontId="4"/>
  </si>
  <si>
    <t>みどり市大間々町大間々1829-1</t>
    <rPh sb="3" eb="4">
      <t>シ</t>
    </rPh>
    <rPh sb="4" eb="7">
      <t>オオママ</t>
    </rPh>
    <rPh sb="7" eb="8">
      <t>マチ</t>
    </rPh>
    <rPh sb="8" eb="11">
      <t>オオママ</t>
    </rPh>
    <phoneticPr fontId="4"/>
  </si>
  <si>
    <t>桐み_大東</t>
    <rPh sb="0" eb="1">
      <t>キリ</t>
    </rPh>
    <rPh sb="3" eb="5">
      <t>ダイトウ</t>
    </rPh>
    <rPh sb="4" eb="5">
      <t>ヒガシ</t>
    </rPh>
    <phoneticPr fontId="7"/>
  </si>
  <si>
    <t>大間々東</t>
    <rPh sb="0" eb="3">
      <t>オオママ</t>
    </rPh>
    <rPh sb="3" eb="4">
      <t>ヒガシ</t>
    </rPh>
    <phoneticPr fontId="4"/>
  </si>
  <si>
    <t>み_大東</t>
    <rPh sb="2" eb="4">
      <t>ダイトウ</t>
    </rPh>
    <rPh sb="3" eb="4">
      <t>ヒガシ</t>
    </rPh>
    <phoneticPr fontId="7"/>
  </si>
  <si>
    <t>みどり市東町神戸47</t>
    <rPh sb="3" eb="4">
      <t>シ</t>
    </rPh>
    <rPh sb="4" eb="5">
      <t>ヒガシ</t>
    </rPh>
    <rPh sb="5" eb="6">
      <t>マチ</t>
    </rPh>
    <rPh sb="6" eb="8">
      <t>カンベ</t>
    </rPh>
    <phoneticPr fontId="4"/>
  </si>
  <si>
    <t>桐み_東中</t>
    <rPh sb="0" eb="1">
      <t>キリ</t>
    </rPh>
    <rPh sb="3" eb="4">
      <t>ヒガシ</t>
    </rPh>
    <rPh sb="4" eb="5">
      <t>ナカ</t>
    </rPh>
    <phoneticPr fontId="7"/>
  </si>
  <si>
    <t>み_東中</t>
    <rPh sb="2" eb="3">
      <t>ヒガシ</t>
    </rPh>
    <rPh sb="3" eb="4">
      <t>ナカ</t>
    </rPh>
    <phoneticPr fontId="7"/>
  </si>
  <si>
    <t>伊勢崎市立第一中学校</t>
    <rPh sb="3" eb="5">
      <t>シリツ</t>
    </rPh>
    <rPh sb="5" eb="6">
      <t>ダイ</t>
    </rPh>
    <phoneticPr fontId="4"/>
  </si>
  <si>
    <t>伊勢崎市大字茂呂55</t>
    <rPh sb="0" eb="4">
      <t>イセサキシ</t>
    </rPh>
    <rPh sb="4" eb="6">
      <t>オオアザ</t>
    </rPh>
    <rPh sb="6" eb="8">
      <t>モロ</t>
    </rPh>
    <phoneticPr fontId="4"/>
  </si>
  <si>
    <t>伊佐_第一</t>
    <rPh sb="3" eb="4">
      <t>ダイ</t>
    </rPh>
    <rPh sb="4" eb="5">
      <t>イチ</t>
    </rPh>
    <phoneticPr fontId="7"/>
  </si>
  <si>
    <t>伊勢崎第一</t>
    <rPh sb="3" eb="5">
      <t>ダイイチ</t>
    </rPh>
    <phoneticPr fontId="4"/>
  </si>
  <si>
    <t>伊_第一</t>
    <rPh sb="2" eb="3">
      <t>ダイ</t>
    </rPh>
    <rPh sb="3" eb="4">
      <t>イチ</t>
    </rPh>
    <phoneticPr fontId="7"/>
  </si>
  <si>
    <t>伊勢崎市立第二中学校</t>
    <rPh sb="3" eb="5">
      <t>シリツ</t>
    </rPh>
    <rPh sb="5" eb="6">
      <t>ダイ</t>
    </rPh>
    <phoneticPr fontId="4"/>
  </si>
  <si>
    <t>伊勢崎市堀口町237-1</t>
    <rPh sb="0" eb="4">
      <t>イセサキシ</t>
    </rPh>
    <rPh sb="4" eb="6">
      <t>ホリグチ</t>
    </rPh>
    <rPh sb="6" eb="7">
      <t>マチ</t>
    </rPh>
    <phoneticPr fontId="4"/>
  </si>
  <si>
    <t>伊佐_第二</t>
    <rPh sb="3" eb="4">
      <t>ダイ</t>
    </rPh>
    <rPh sb="4" eb="5">
      <t>ニ</t>
    </rPh>
    <phoneticPr fontId="7"/>
  </si>
  <si>
    <t>伊勢崎第二</t>
    <rPh sb="3" eb="5">
      <t>ダイニ</t>
    </rPh>
    <phoneticPr fontId="4"/>
  </si>
  <si>
    <t>伊_第二</t>
    <rPh sb="2" eb="3">
      <t>ダイ</t>
    </rPh>
    <rPh sb="3" eb="4">
      <t>ニ</t>
    </rPh>
    <phoneticPr fontId="7"/>
  </si>
  <si>
    <t>伊勢崎市立第三中学校</t>
    <rPh sb="3" eb="5">
      <t>シリツ</t>
    </rPh>
    <rPh sb="5" eb="6">
      <t>ダイ</t>
    </rPh>
    <phoneticPr fontId="4"/>
  </si>
  <si>
    <t>伊勢崎市波志江町1903-1</t>
    <rPh sb="0" eb="4">
      <t>イセサキシ</t>
    </rPh>
    <rPh sb="4" eb="5">
      <t>ナミ</t>
    </rPh>
    <rPh sb="5" eb="6">
      <t>シ</t>
    </rPh>
    <rPh sb="6" eb="7">
      <t>エ</t>
    </rPh>
    <rPh sb="7" eb="8">
      <t>マチ</t>
    </rPh>
    <phoneticPr fontId="4"/>
  </si>
  <si>
    <t>伊佐_第三</t>
    <rPh sb="3" eb="4">
      <t>ダイ</t>
    </rPh>
    <rPh sb="4" eb="5">
      <t>サン</t>
    </rPh>
    <phoneticPr fontId="7"/>
  </si>
  <si>
    <t>伊勢崎第三</t>
    <rPh sb="3" eb="4">
      <t>ダイ</t>
    </rPh>
    <rPh sb="4" eb="5">
      <t>サン</t>
    </rPh>
    <phoneticPr fontId="4"/>
  </si>
  <si>
    <t>伊_第三</t>
    <rPh sb="2" eb="3">
      <t>ダイ</t>
    </rPh>
    <rPh sb="3" eb="4">
      <t>サン</t>
    </rPh>
    <phoneticPr fontId="7"/>
  </si>
  <si>
    <t>伊勢崎市立第四中学校</t>
    <rPh sb="3" eb="5">
      <t>シリツ</t>
    </rPh>
    <rPh sb="5" eb="6">
      <t>ダイ</t>
    </rPh>
    <phoneticPr fontId="4"/>
  </si>
  <si>
    <t>伊勢崎市下道寺町26</t>
    <rPh sb="0" eb="4">
      <t>イセサキシ</t>
    </rPh>
    <rPh sb="4" eb="5">
      <t>シタ</t>
    </rPh>
    <rPh sb="5" eb="6">
      <t>ミチ</t>
    </rPh>
    <rPh sb="6" eb="7">
      <t>テラ</t>
    </rPh>
    <rPh sb="7" eb="8">
      <t>マチ</t>
    </rPh>
    <phoneticPr fontId="4"/>
  </si>
  <si>
    <t>伊佐_第四</t>
    <rPh sb="3" eb="4">
      <t>ダイ</t>
    </rPh>
    <rPh sb="4" eb="5">
      <t>シ</t>
    </rPh>
    <phoneticPr fontId="7"/>
  </si>
  <si>
    <t>伊勢崎第四</t>
    <rPh sb="3" eb="4">
      <t>ダイ</t>
    </rPh>
    <rPh sb="4" eb="5">
      <t>ヨン</t>
    </rPh>
    <phoneticPr fontId="4"/>
  </si>
  <si>
    <t>伊_第四</t>
    <rPh sb="2" eb="3">
      <t>ダイ</t>
    </rPh>
    <rPh sb="3" eb="4">
      <t>シ</t>
    </rPh>
    <phoneticPr fontId="7"/>
  </si>
  <si>
    <t>伊勢崎市立殖蓮中学校</t>
    <rPh sb="0" eb="5">
      <t>イセサキシリツ</t>
    </rPh>
    <phoneticPr fontId="4"/>
  </si>
  <si>
    <t>伊勢崎市上植木本町2152-2</t>
    <rPh sb="0" eb="4">
      <t>イセサキシ</t>
    </rPh>
    <rPh sb="4" eb="5">
      <t>カミ</t>
    </rPh>
    <rPh sb="5" eb="7">
      <t>ウエキ</t>
    </rPh>
    <rPh sb="7" eb="9">
      <t>モトマチ</t>
    </rPh>
    <phoneticPr fontId="4"/>
  </si>
  <si>
    <t>伊佐_殖蓮</t>
    <rPh sb="3" eb="4">
      <t>ショク</t>
    </rPh>
    <rPh sb="4" eb="5">
      <t>レン</t>
    </rPh>
    <phoneticPr fontId="7"/>
  </si>
  <si>
    <t>殖蓮</t>
    <rPh sb="0" eb="2">
      <t>ウエハス</t>
    </rPh>
    <phoneticPr fontId="4"/>
  </si>
  <si>
    <t>伊_殖蓮</t>
    <rPh sb="2" eb="3">
      <t>ショク</t>
    </rPh>
    <rPh sb="3" eb="4">
      <t>レン</t>
    </rPh>
    <phoneticPr fontId="7"/>
  </si>
  <si>
    <t>伊勢崎市立宮郷中学校</t>
    <rPh sb="0" eb="5">
      <t>イセサキシリツ</t>
    </rPh>
    <phoneticPr fontId="4"/>
  </si>
  <si>
    <t>伊勢崎市田中島町1065</t>
    <rPh sb="0" eb="4">
      <t>イセサキシ</t>
    </rPh>
    <rPh sb="4" eb="6">
      <t>タナカ</t>
    </rPh>
    <rPh sb="6" eb="7">
      <t>シマ</t>
    </rPh>
    <rPh sb="7" eb="8">
      <t>マチ</t>
    </rPh>
    <phoneticPr fontId="4"/>
  </si>
  <si>
    <t>伊佐_宮郷</t>
    <rPh sb="3" eb="5">
      <t>ミヤゴウ</t>
    </rPh>
    <phoneticPr fontId="7"/>
  </si>
  <si>
    <t>宮郷</t>
    <rPh sb="0" eb="1">
      <t>ミヤ</t>
    </rPh>
    <rPh sb="1" eb="2">
      <t>ゴウ</t>
    </rPh>
    <phoneticPr fontId="4"/>
  </si>
  <si>
    <t>伊_宮郷</t>
    <rPh sb="2" eb="4">
      <t>ミヤゴウ</t>
    </rPh>
    <phoneticPr fontId="7"/>
  </si>
  <si>
    <t>伊勢崎市立赤堀中学校</t>
    <rPh sb="0" eb="5">
      <t>イセサキシリツ</t>
    </rPh>
    <rPh sb="5" eb="7">
      <t>アカホリ</t>
    </rPh>
    <phoneticPr fontId="4"/>
  </si>
  <si>
    <t>伊勢崎市西久保町2-398</t>
    <rPh sb="0" eb="4">
      <t>イセサキシ</t>
    </rPh>
    <rPh sb="4" eb="5">
      <t>ニシ</t>
    </rPh>
    <rPh sb="5" eb="7">
      <t>クボ</t>
    </rPh>
    <rPh sb="7" eb="8">
      <t>マチ</t>
    </rPh>
    <phoneticPr fontId="4"/>
  </si>
  <si>
    <t>伊佐_赤堀</t>
    <rPh sb="3" eb="5">
      <t>アカボリ</t>
    </rPh>
    <phoneticPr fontId="7"/>
  </si>
  <si>
    <t>赤堀</t>
    <rPh sb="0" eb="2">
      <t>アカボリ</t>
    </rPh>
    <phoneticPr fontId="4"/>
  </si>
  <si>
    <t>伊_赤堀</t>
    <rPh sb="2" eb="4">
      <t>アカボリ</t>
    </rPh>
    <phoneticPr fontId="7"/>
  </si>
  <si>
    <t>伊勢崎市立あずま中学校</t>
    <rPh sb="0" eb="5">
      <t>イセサキシリツ</t>
    </rPh>
    <rPh sb="8" eb="11">
      <t>チュウガッコウ</t>
    </rPh>
    <phoneticPr fontId="4"/>
  </si>
  <si>
    <t>伊勢崎市東町2707-2</t>
    <rPh sb="0" eb="4">
      <t>イセサキシ</t>
    </rPh>
    <rPh sb="4" eb="6">
      <t>アズママチ</t>
    </rPh>
    <phoneticPr fontId="4"/>
  </si>
  <si>
    <t>伊佐_あ中</t>
    <rPh sb="4" eb="5">
      <t>チュウ</t>
    </rPh>
    <phoneticPr fontId="7"/>
  </si>
  <si>
    <t>伊_あ中</t>
    <rPh sb="3" eb="4">
      <t>チュウ</t>
    </rPh>
    <phoneticPr fontId="7"/>
  </si>
  <si>
    <t>伊勢崎市立境北中学校</t>
    <rPh sb="0" eb="5">
      <t>イセサキシリツ</t>
    </rPh>
    <rPh sb="5" eb="6">
      <t>サカイ</t>
    </rPh>
    <rPh sb="6" eb="7">
      <t>キタ</t>
    </rPh>
    <rPh sb="7" eb="10">
      <t>チュウガッコウ</t>
    </rPh>
    <phoneticPr fontId="4"/>
  </si>
  <si>
    <t>伊勢崎市境下渕名2011-1</t>
    <rPh sb="0" eb="4">
      <t>イセサキシ</t>
    </rPh>
    <rPh sb="4" eb="5">
      <t>サカイ</t>
    </rPh>
    <rPh sb="5" eb="6">
      <t>シタ</t>
    </rPh>
    <rPh sb="6" eb="7">
      <t>フチ</t>
    </rPh>
    <rPh sb="7" eb="8">
      <t>ナ</t>
    </rPh>
    <phoneticPr fontId="4"/>
  </si>
  <si>
    <t>伊佐_境北</t>
    <rPh sb="3" eb="4">
      <t>サカイ</t>
    </rPh>
    <rPh sb="4" eb="5">
      <t>キタ</t>
    </rPh>
    <phoneticPr fontId="7"/>
  </si>
  <si>
    <t>境北</t>
    <rPh sb="1" eb="2">
      <t>キタ</t>
    </rPh>
    <phoneticPr fontId="4"/>
  </si>
  <si>
    <t>伊_境北</t>
    <rPh sb="2" eb="3">
      <t>サカイ</t>
    </rPh>
    <rPh sb="3" eb="4">
      <t>キタ</t>
    </rPh>
    <phoneticPr fontId="7"/>
  </si>
  <si>
    <t>伊勢崎市立境西中学校</t>
    <rPh sb="0" eb="5">
      <t>イセサキシリツ</t>
    </rPh>
    <rPh sb="5" eb="6">
      <t>サカイ</t>
    </rPh>
    <rPh sb="6" eb="7">
      <t>ニシ</t>
    </rPh>
    <phoneticPr fontId="4"/>
  </si>
  <si>
    <t>伊勢崎市境下武士872-2</t>
    <rPh sb="0" eb="4">
      <t>イセサキシ</t>
    </rPh>
    <rPh sb="4" eb="5">
      <t>サカイ</t>
    </rPh>
    <rPh sb="5" eb="6">
      <t>シモ</t>
    </rPh>
    <rPh sb="6" eb="8">
      <t>ブシ</t>
    </rPh>
    <phoneticPr fontId="4"/>
  </si>
  <si>
    <t>伊佐_境西</t>
    <rPh sb="3" eb="4">
      <t>サカイ</t>
    </rPh>
    <rPh sb="4" eb="5">
      <t>ニシ</t>
    </rPh>
    <phoneticPr fontId="7"/>
  </si>
  <si>
    <t>境西</t>
    <rPh sb="0" eb="1">
      <t>サカイ</t>
    </rPh>
    <rPh sb="1" eb="2">
      <t>ニシ</t>
    </rPh>
    <phoneticPr fontId="4"/>
  </si>
  <si>
    <t>伊_境西</t>
    <rPh sb="2" eb="3">
      <t>サカイ</t>
    </rPh>
    <rPh sb="3" eb="4">
      <t>ニシ</t>
    </rPh>
    <phoneticPr fontId="7"/>
  </si>
  <si>
    <t>伊勢崎市立境南中学校</t>
    <rPh sb="0" eb="5">
      <t>イセサキシリツ</t>
    </rPh>
    <rPh sb="6" eb="7">
      <t>ミナミ</t>
    </rPh>
    <phoneticPr fontId="4"/>
  </si>
  <si>
    <t>伊勢崎市境188</t>
    <rPh sb="0" eb="4">
      <t>イセサキシ</t>
    </rPh>
    <rPh sb="4" eb="5">
      <t>サカイ</t>
    </rPh>
    <phoneticPr fontId="4"/>
  </si>
  <si>
    <t>伊佐_境南</t>
    <rPh sb="3" eb="4">
      <t>サカイ</t>
    </rPh>
    <rPh sb="4" eb="5">
      <t>ミナミ</t>
    </rPh>
    <phoneticPr fontId="7"/>
  </si>
  <si>
    <t>境南</t>
    <rPh sb="0" eb="1">
      <t>サカイ</t>
    </rPh>
    <rPh sb="1" eb="2">
      <t>ミナミ</t>
    </rPh>
    <phoneticPr fontId="4"/>
  </si>
  <si>
    <t>伊_境南</t>
    <rPh sb="2" eb="3">
      <t>サカイ</t>
    </rPh>
    <rPh sb="3" eb="4">
      <t>ミナミ</t>
    </rPh>
    <phoneticPr fontId="7"/>
  </si>
  <si>
    <t>伊勢崎市立四ツ葉学園中等教育学校</t>
    <rPh sb="0" eb="3">
      <t>イセサキ</t>
    </rPh>
    <rPh sb="3" eb="5">
      <t>シリツ</t>
    </rPh>
    <rPh sb="5" eb="6">
      <t>ヨン</t>
    </rPh>
    <rPh sb="7" eb="8">
      <t>ハ</t>
    </rPh>
    <rPh sb="8" eb="10">
      <t>ガクエン</t>
    </rPh>
    <rPh sb="10" eb="12">
      <t>チュウトウ</t>
    </rPh>
    <rPh sb="12" eb="14">
      <t>キョウイク</t>
    </rPh>
    <rPh sb="14" eb="16">
      <t>ガッコウ</t>
    </rPh>
    <phoneticPr fontId="4"/>
  </si>
  <si>
    <t>伊勢崎市上植木本町1702-1</t>
    <rPh sb="0" eb="4">
      <t>イセサキシ</t>
    </rPh>
    <rPh sb="4" eb="5">
      <t>ウエ</t>
    </rPh>
    <rPh sb="5" eb="7">
      <t>ウエキ</t>
    </rPh>
    <rPh sb="7" eb="9">
      <t>ホンマチ</t>
    </rPh>
    <phoneticPr fontId="4"/>
  </si>
  <si>
    <t>四ツ葉学園</t>
    <rPh sb="0" eb="1">
      <t>ヨン</t>
    </rPh>
    <rPh sb="2" eb="3">
      <t>ハ</t>
    </rPh>
    <rPh sb="3" eb="5">
      <t>ガクエン</t>
    </rPh>
    <phoneticPr fontId="4"/>
  </si>
  <si>
    <t>玉村町立玉村中学校</t>
    <rPh sb="0" eb="2">
      <t>タマムラ</t>
    </rPh>
    <rPh sb="2" eb="4">
      <t>チョウリツ</t>
    </rPh>
    <phoneticPr fontId="4"/>
  </si>
  <si>
    <t>佐波郡玉村町大字福島913</t>
    <rPh sb="0" eb="3">
      <t>サワグン</t>
    </rPh>
    <rPh sb="3" eb="5">
      <t>タマムラ</t>
    </rPh>
    <rPh sb="5" eb="6">
      <t>マチ</t>
    </rPh>
    <rPh sb="6" eb="8">
      <t>オオアザ</t>
    </rPh>
    <rPh sb="8" eb="10">
      <t>フクシマ</t>
    </rPh>
    <phoneticPr fontId="4"/>
  </si>
  <si>
    <t>玉村町立南中学校</t>
    <rPh sb="2" eb="4">
      <t>チョウリツ</t>
    </rPh>
    <phoneticPr fontId="4"/>
  </si>
  <si>
    <t>佐波郡玉村町大字上之手1748</t>
    <rPh sb="0" eb="3">
      <t>サワグン</t>
    </rPh>
    <rPh sb="3" eb="5">
      <t>タマムラ</t>
    </rPh>
    <rPh sb="5" eb="6">
      <t>マチ</t>
    </rPh>
    <rPh sb="6" eb="8">
      <t>オオアザ</t>
    </rPh>
    <rPh sb="8" eb="9">
      <t>カミ</t>
    </rPh>
    <rPh sb="9" eb="10">
      <t>ノ</t>
    </rPh>
    <rPh sb="10" eb="11">
      <t>テ</t>
    </rPh>
    <phoneticPr fontId="4"/>
  </si>
  <si>
    <t>太田市立西中学校</t>
    <rPh sb="2" eb="4">
      <t>シリツ</t>
    </rPh>
    <phoneticPr fontId="4"/>
  </si>
  <si>
    <t>太田市八幡町24-1</t>
    <rPh sb="0" eb="3">
      <t>オオタシ</t>
    </rPh>
    <rPh sb="3" eb="5">
      <t>ヤワタ</t>
    </rPh>
    <rPh sb="5" eb="6">
      <t>マチ</t>
    </rPh>
    <phoneticPr fontId="4"/>
  </si>
  <si>
    <t>太田_西中</t>
    <rPh sb="3" eb="4">
      <t>ニシ</t>
    </rPh>
    <rPh sb="4" eb="5">
      <t>ナカ</t>
    </rPh>
    <phoneticPr fontId="7"/>
  </si>
  <si>
    <t>太_西中</t>
    <rPh sb="2" eb="3">
      <t>ニシ</t>
    </rPh>
    <rPh sb="3" eb="4">
      <t>ナカ</t>
    </rPh>
    <phoneticPr fontId="7"/>
  </si>
  <si>
    <t>太田市立北の杜学園</t>
    <rPh sb="0" eb="2">
      <t>オオタ</t>
    </rPh>
    <rPh sb="2" eb="4">
      <t>シリツ</t>
    </rPh>
    <rPh sb="4" eb="5">
      <t>キタ</t>
    </rPh>
    <rPh sb="6" eb="7">
      <t>モリ</t>
    </rPh>
    <rPh sb="7" eb="9">
      <t>ガクエン</t>
    </rPh>
    <phoneticPr fontId="4"/>
  </si>
  <si>
    <t>北の杜学園</t>
    <rPh sb="0" eb="1">
      <t>キタ</t>
    </rPh>
    <rPh sb="2" eb="3">
      <t>モリ</t>
    </rPh>
    <rPh sb="3" eb="5">
      <t>ガクエン</t>
    </rPh>
    <phoneticPr fontId="4"/>
  </si>
  <si>
    <t>太田市立東中学校</t>
    <rPh sb="2" eb="4">
      <t>シリツ</t>
    </rPh>
    <phoneticPr fontId="4"/>
  </si>
  <si>
    <t>太田市飯塚町80</t>
    <rPh sb="0" eb="3">
      <t>オオタシ</t>
    </rPh>
    <rPh sb="3" eb="5">
      <t>イイヅカ</t>
    </rPh>
    <rPh sb="5" eb="6">
      <t>マチ</t>
    </rPh>
    <phoneticPr fontId="4"/>
  </si>
  <si>
    <t>太田_東中</t>
    <rPh sb="3" eb="4">
      <t>ヒガシ</t>
    </rPh>
    <rPh sb="4" eb="5">
      <t>ナカ</t>
    </rPh>
    <phoneticPr fontId="7"/>
  </si>
  <si>
    <t>太_東中</t>
    <rPh sb="2" eb="3">
      <t>ヒガシ</t>
    </rPh>
    <rPh sb="3" eb="4">
      <t>ナカ</t>
    </rPh>
    <phoneticPr fontId="7"/>
  </si>
  <si>
    <t>太田市立南中学校</t>
    <rPh sb="2" eb="4">
      <t>シリツ</t>
    </rPh>
    <phoneticPr fontId="4"/>
  </si>
  <si>
    <t>太田市高林北町955-1</t>
    <rPh sb="0" eb="3">
      <t>オオタシ</t>
    </rPh>
    <rPh sb="3" eb="5">
      <t>タカバヤシ</t>
    </rPh>
    <rPh sb="5" eb="6">
      <t>キタ</t>
    </rPh>
    <rPh sb="6" eb="7">
      <t>マチ</t>
    </rPh>
    <phoneticPr fontId="4"/>
  </si>
  <si>
    <t>太田_南中</t>
    <rPh sb="3" eb="4">
      <t>ミナミ</t>
    </rPh>
    <rPh sb="4" eb="5">
      <t>ナカ</t>
    </rPh>
    <phoneticPr fontId="7"/>
  </si>
  <si>
    <t>太_南中</t>
    <rPh sb="2" eb="3">
      <t>ミナミ</t>
    </rPh>
    <rPh sb="3" eb="4">
      <t>ナカ</t>
    </rPh>
    <phoneticPr fontId="7"/>
  </si>
  <si>
    <t>太田市立強戸中学校</t>
    <rPh sb="0" eb="4">
      <t>オオタシリツ</t>
    </rPh>
    <phoneticPr fontId="4"/>
  </si>
  <si>
    <t>太田市天良町72-3</t>
    <rPh sb="0" eb="3">
      <t>オオタシ</t>
    </rPh>
    <rPh sb="3" eb="4">
      <t>テン</t>
    </rPh>
    <rPh sb="4" eb="5">
      <t>リョウ</t>
    </rPh>
    <rPh sb="5" eb="6">
      <t>マチ</t>
    </rPh>
    <phoneticPr fontId="4"/>
  </si>
  <si>
    <t>太田_強戸</t>
    <rPh sb="3" eb="5">
      <t>ゴウド</t>
    </rPh>
    <phoneticPr fontId="7"/>
  </si>
  <si>
    <t>太_強戸</t>
    <rPh sb="2" eb="4">
      <t>ゴウド</t>
    </rPh>
    <phoneticPr fontId="7"/>
  </si>
  <si>
    <t>太田市立休泊中学校</t>
    <rPh sb="0" eb="2">
      <t>オオタ</t>
    </rPh>
    <rPh sb="2" eb="4">
      <t>シリツ</t>
    </rPh>
    <phoneticPr fontId="4"/>
  </si>
  <si>
    <t>太田市龍舞町3867-2</t>
    <rPh sb="0" eb="3">
      <t>オオタシ</t>
    </rPh>
    <rPh sb="3" eb="4">
      <t>タツ</t>
    </rPh>
    <rPh sb="4" eb="5">
      <t>マイ</t>
    </rPh>
    <rPh sb="5" eb="6">
      <t>マチ</t>
    </rPh>
    <phoneticPr fontId="4"/>
  </si>
  <si>
    <t>太田_休泊</t>
    <rPh sb="3" eb="4">
      <t>キュウ</t>
    </rPh>
    <rPh sb="4" eb="5">
      <t>ハク</t>
    </rPh>
    <phoneticPr fontId="7"/>
  </si>
  <si>
    <t>太_休泊</t>
    <rPh sb="2" eb="3">
      <t>キュウ</t>
    </rPh>
    <rPh sb="3" eb="4">
      <t>ハク</t>
    </rPh>
    <phoneticPr fontId="7"/>
  </si>
  <si>
    <t>太田市立宝泉中学校</t>
    <rPh sb="0" eb="4">
      <t>オオタシリツ</t>
    </rPh>
    <phoneticPr fontId="4"/>
  </si>
  <si>
    <t>太田市宝町735</t>
    <rPh sb="0" eb="3">
      <t>オオタシ</t>
    </rPh>
    <rPh sb="3" eb="4">
      <t>タカラ</t>
    </rPh>
    <rPh sb="4" eb="5">
      <t>マチ</t>
    </rPh>
    <phoneticPr fontId="4"/>
  </si>
  <si>
    <t>太田_宝泉</t>
    <rPh sb="3" eb="4">
      <t>タカラ</t>
    </rPh>
    <rPh sb="4" eb="5">
      <t>イズミ</t>
    </rPh>
    <phoneticPr fontId="7"/>
  </si>
  <si>
    <t>太_宝泉</t>
    <rPh sb="2" eb="3">
      <t>タカラ</t>
    </rPh>
    <rPh sb="3" eb="4">
      <t>イズミ</t>
    </rPh>
    <phoneticPr fontId="7"/>
  </si>
  <si>
    <t>太田市立毛里田中学校</t>
    <rPh sb="0" eb="4">
      <t>オオタシリツ</t>
    </rPh>
    <phoneticPr fontId="4"/>
  </si>
  <si>
    <t>太田市矢田堀町242-2</t>
    <rPh sb="0" eb="3">
      <t>オオタシ</t>
    </rPh>
    <rPh sb="3" eb="5">
      <t>ヤタ</t>
    </rPh>
    <rPh sb="5" eb="6">
      <t>ホリ</t>
    </rPh>
    <rPh sb="6" eb="7">
      <t>マチ</t>
    </rPh>
    <phoneticPr fontId="4"/>
  </si>
  <si>
    <t>太田_毛中</t>
    <rPh sb="3" eb="4">
      <t>ケ</t>
    </rPh>
    <rPh sb="4" eb="5">
      <t>チュウ</t>
    </rPh>
    <phoneticPr fontId="7"/>
  </si>
  <si>
    <t>毛里田</t>
    <rPh sb="0" eb="1">
      <t>ケ</t>
    </rPh>
    <rPh sb="1" eb="2">
      <t>サト</t>
    </rPh>
    <rPh sb="2" eb="3">
      <t>タ</t>
    </rPh>
    <phoneticPr fontId="4"/>
  </si>
  <si>
    <t>太_毛中</t>
    <rPh sb="2" eb="3">
      <t>ケ</t>
    </rPh>
    <rPh sb="3" eb="4">
      <t>チュウ</t>
    </rPh>
    <phoneticPr fontId="7"/>
  </si>
  <si>
    <t>太田市立城西中学校</t>
    <rPh sb="0" eb="4">
      <t>オオタシリツ</t>
    </rPh>
    <phoneticPr fontId="4"/>
  </si>
  <si>
    <t>太田市新野町74</t>
    <rPh sb="0" eb="3">
      <t>オオタシ</t>
    </rPh>
    <rPh sb="3" eb="4">
      <t>シン</t>
    </rPh>
    <rPh sb="4" eb="5">
      <t>ノ</t>
    </rPh>
    <rPh sb="5" eb="6">
      <t>マチ</t>
    </rPh>
    <phoneticPr fontId="4"/>
  </si>
  <si>
    <t>太田_城西</t>
    <rPh sb="3" eb="5">
      <t>ジョウサイ</t>
    </rPh>
    <phoneticPr fontId="7"/>
  </si>
  <si>
    <t>太_城西</t>
    <rPh sb="2" eb="4">
      <t>ジョウサイ</t>
    </rPh>
    <phoneticPr fontId="7"/>
  </si>
  <si>
    <t>太田市立城東中学校</t>
    <rPh sb="0" eb="4">
      <t>オオタシリツ</t>
    </rPh>
    <phoneticPr fontId="4"/>
  </si>
  <si>
    <t>太田市韮川町1</t>
    <rPh sb="0" eb="3">
      <t>オオタシ</t>
    </rPh>
    <rPh sb="3" eb="4">
      <t>ニラ</t>
    </rPh>
    <rPh sb="4" eb="5">
      <t>カワ</t>
    </rPh>
    <rPh sb="5" eb="6">
      <t>マチ</t>
    </rPh>
    <phoneticPr fontId="4"/>
  </si>
  <si>
    <t>太田_城東</t>
    <rPh sb="3" eb="5">
      <t>ジョウトウ</t>
    </rPh>
    <phoneticPr fontId="7"/>
  </si>
  <si>
    <t>太_城東</t>
    <rPh sb="2" eb="4">
      <t>ジョウトウ</t>
    </rPh>
    <phoneticPr fontId="7"/>
  </si>
  <si>
    <t>太田市立旭中学校</t>
    <rPh sb="0" eb="4">
      <t>オオタシリツ</t>
    </rPh>
    <phoneticPr fontId="4"/>
  </si>
  <si>
    <t>太田市東矢島町1082</t>
    <rPh sb="0" eb="3">
      <t>オオタシ</t>
    </rPh>
    <rPh sb="3" eb="4">
      <t>ヒガシ</t>
    </rPh>
    <rPh sb="4" eb="6">
      <t>ヤジマ</t>
    </rPh>
    <rPh sb="6" eb="7">
      <t>マチ</t>
    </rPh>
    <phoneticPr fontId="4"/>
  </si>
  <si>
    <t>太田_旭中</t>
    <rPh sb="3" eb="4">
      <t>アサヒ</t>
    </rPh>
    <rPh sb="4" eb="5">
      <t>ナカ</t>
    </rPh>
    <phoneticPr fontId="7"/>
  </si>
  <si>
    <t>太_旭中</t>
    <rPh sb="2" eb="3">
      <t>アサヒ</t>
    </rPh>
    <rPh sb="3" eb="4">
      <t>ナカ</t>
    </rPh>
    <phoneticPr fontId="7"/>
  </si>
  <si>
    <t>太田市尾島町大字亀岡584-1</t>
    <rPh sb="0" eb="3">
      <t>オオタシ</t>
    </rPh>
    <rPh sb="3" eb="5">
      <t>オジマ</t>
    </rPh>
    <rPh sb="5" eb="6">
      <t>マチ</t>
    </rPh>
    <rPh sb="6" eb="8">
      <t>オオアザ</t>
    </rPh>
    <rPh sb="8" eb="10">
      <t>カメオカ</t>
    </rPh>
    <phoneticPr fontId="4"/>
  </si>
  <si>
    <t>太田_尾島</t>
    <rPh sb="0" eb="1">
      <t>タ</t>
    </rPh>
    <rPh sb="1" eb="2">
      <t>タ</t>
    </rPh>
    <rPh sb="3" eb="5">
      <t>オジマ</t>
    </rPh>
    <phoneticPr fontId="7"/>
  </si>
  <si>
    <t>尾島</t>
    <rPh sb="0" eb="2">
      <t>オジマ</t>
    </rPh>
    <phoneticPr fontId="4"/>
  </si>
  <si>
    <t>太_尾島</t>
    <rPh sb="2" eb="4">
      <t>オジマ</t>
    </rPh>
    <phoneticPr fontId="7"/>
  </si>
  <si>
    <t>太田市立木崎中学校</t>
    <rPh sb="0" eb="2">
      <t>オオタ</t>
    </rPh>
    <rPh sb="2" eb="4">
      <t>シリツ</t>
    </rPh>
    <rPh sb="4" eb="6">
      <t>キサキ</t>
    </rPh>
    <phoneticPr fontId="4"/>
  </si>
  <si>
    <t>太田市新田町大字木崎301</t>
    <rPh sb="0" eb="3">
      <t>オオタシ</t>
    </rPh>
    <rPh sb="3" eb="6">
      <t>ニッタマチ</t>
    </rPh>
    <rPh sb="6" eb="8">
      <t>オオアザ</t>
    </rPh>
    <rPh sb="8" eb="10">
      <t>キザキ</t>
    </rPh>
    <phoneticPr fontId="4"/>
  </si>
  <si>
    <t>太田_木崎</t>
    <rPh sb="0" eb="1">
      <t>タ</t>
    </rPh>
    <rPh sb="1" eb="2">
      <t>タ</t>
    </rPh>
    <rPh sb="3" eb="5">
      <t>キザキ</t>
    </rPh>
    <phoneticPr fontId="7"/>
  </si>
  <si>
    <t>太_木崎</t>
    <rPh sb="2" eb="4">
      <t>キザキ</t>
    </rPh>
    <phoneticPr fontId="7"/>
  </si>
  <si>
    <t>太田市立生品中学校</t>
    <rPh sb="0" eb="2">
      <t>オオタ</t>
    </rPh>
    <rPh sb="2" eb="4">
      <t>シリツ</t>
    </rPh>
    <rPh sb="4" eb="6">
      <t>ナマシナ</t>
    </rPh>
    <phoneticPr fontId="4"/>
  </si>
  <si>
    <t>太田市新田市野井町121</t>
    <rPh sb="0" eb="3">
      <t>オオタシ</t>
    </rPh>
    <rPh sb="3" eb="5">
      <t>シンデン</t>
    </rPh>
    <rPh sb="5" eb="6">
      <t>シ</t>
    </rPh>
    <rPh sb="6" eb="7">
      <t>ノ</t>
    </rPh>
    <rPh sb="7" eb="8">
      <t>イ</t>
    </rPh>
    <rPh sb="8" eb="9">
      <t>マチ</t>
    </rPh>
    <phoneticPr fontId="4"/>
  </si>
  <si>
    <t>太田_生品</t>
    <rPh sb="0" eb="1">
      <t>タ</t>
    </rPh>
    <rPh sb="1" eb="2">
      <t>タ</t>
    </rPh>
    <rPh sb="3" eb="4">
      <t>ナマ</t>
    </rPh>
    <rPh sb="4" eb="5">
      <t>シナ</t>
    </rPh>
    <phoneticPr fontId="7"/>
  </si>
  <si>
    <t>太_生品</t>
    <rPh sb="2" eb="3">
      <t>ナマ</t>
    </rPh>
    <rPh sb="3" eb="4">
      <t>シナ</t>
    </rPh>
    <phoneticPr fontId="7"/>
  </si>
  <si>
    <t>太田市立綿打中学校</t>
    <rPh sb="0" eb="2">
      <t>オオタ</t>
    </rPh>
    <rPh sb="2" eb="4">
      <t>シリツ</t>
    </rPh>
    <rPh sb="4" eb="6">
      <t>ワタウチ</t>
    </rPh>
    <phoneticPr fontId="4"/>
  </si>
  <si>
    <t>太田市新田町上田中182-1</t>
    <rPh sb="0" eb="3">
      <t>オオタシ</t>
    </rPh>
    <rPh sb="3" eb="6">
      <t>ニッタマチ</t>
    </rPh>
    <rPh sb="6" eb="7">
      <t>カミ</t>
    </rPh>
    <rPh sb="7" eb="9">
      <t>タナカ</t>
    </rPh>
    <phoneticPr fontId="4"/>
  </si>
  <si>
    <t>太田_綿打</t>
    <rPh sb="0" eb="1">
      <t>タ</t>
    </rPh>
    <rPh sb="1" eb="2">
      <t>タ</t>
    </rPh>
    <rPh sb="3" eb="4">
      <t>ワタ</t>
    </rPh>
    <rPh sb="4" eb="5">
      <t>ウ</t>
    </rPh>
    <phoneticPr fontId="7"/>
  </si>
  <si>
    <t>太_綿打</t>
    <rPh sb="2" eb="3">
      <t>ワタ</t>
    </rPh>
    <rPh sb="3" eb="4">
      <t>ウ</t>
    </rPh>
    <phoneticPr fontId="7"/>
  </si>
  <si>
    <t>太田市藪塚本町大字大原695</t>
    <rPh sb="0" eb="3">
      <t>オオタシ</t>
    </rPh>
    <rPh sb="3" eb="4">
      <t>ヤブ</t>
    </rPh>
    <rPh sb="4" eb="5">
      <t>ツカ</t>
    </rPh>
    <rPh sb="5" eb="7">
      <t>ホンマチ</t>
    </rPh>
    <rPh sb="7" eb="9">
      <t>オオアザ</t>
    </rPh>
    <rPh sb="9" eb="11">
      <t>オオハラ</t>
    </rPh>
    <phoneticPr fontId="4"/>
  </si>
  <si>
    <t>太田_藪塚</t>
    <rPh sb="0" eb="1">
      <t>タ</t>
    </rPh>
    <rPh sb="1" eb="2">
      <t>タ</t>
    </rPh>
    <rPh sb="3" eb="5">
      <t>ヤブヅカ</t>
    </rPh>
    <phoneticPr fontId="7"/>
  </si>
  <si>
    <t>藪塚本町</t>
    <rPh sb="0" eb="2">
      <t>ヤブツカ</t>
    </rPh>
    <rPh sb="2" eb="4">
      <t>ホンマチ</t>
    </rPh>
    <phoneticPr fontId="4"/>
  </si>
  <si>
    <t>太_藪塚</t>
    <rPh sb="2" eb="4">
      <t>ヤブヅカ</t>
    </rPh>
    <phoneticPr fontId="7"/>
  </si>
  <si>
    <t>太田市立太田中学校</t>
    <rPh sb="0" eb="4">
      <t>オオタシリツ</t>
    </rPh>
    <rPh sb="4" eb="6">
      <t>オオタ</t>
    </rPh>
    <rPh sb="6" eb="9">
      <t>チュウガッコウ</t>
    </rPh>
    <phoneticPr fontId="4"/>
  </si>
  <si>
    <t>太田市細谷町1510</t>
    <rPh sb="0" eb="3">
      <t>オオタシ</t>
    </rPh>
    <rPh sb="3" eb="5">
      <t>ホソヤ</t>
    </rPh>
    <rPh sb="5" eb="6">
      <t>マチ</t>
    </rPh>
    <phoneticPr fontId="4"/>
  </si>
  <si>
    <t>ぐんま国際アカデミー</t>
    <rPh sb="3" eb="5">
      <t>コクサイ</t>
    </rPh>
    <phoneticPr fontId="4"/>
  </si>
  <si>
    <t>太田市内ヶ島町1361-4</t>
    <rPh sb="0" eb="3">
      <t>オオタシ</t>
    </rPh>
    <rPh sb="3" eb="7">
      <t>ウチガシマチョウ</t>
    </rPh>
    <phoneticPr fontId="4"/>
  </si>
  <si>
    <t>太田国際</t>
    <rPh sb="0" eb="2">
      <t>オオタ</t>
    </rPh>
    <rPh sb="2" eb="4">
      <t>コクサイ</t>
    </rPh>
    <phoneticPr fontId="4"/>
  </si>
  <si>
    <t>沼田市立沼田中学校</t>
    <rPh sb="0" eb="4">
      <t>ヌマタシリツ</t>
    </rPh>
    <phoneticPr fontId="4"/>
  </si>
  <si>
    <t>沼田市東原新町1801-1</t>
    <rPh sb="0" eb="3">
      <t>ヌマタシ</t>
    </rPh>
    <rPh sb="3" eb="4">
      <t>ヒガシ</t>
    </rPh>
    <rPh sb="4" eb="5">
      <t>ハラ</t>
    </rPh>
    <rPh sb="5" eb="7">
      <t>シンマチ</t>
    </rPh>
    <phoneticPr fontId="4"/>
  </si>
  <si>
    <t>沼田_沼田</t>
    <rPh sb="3" eb="5">
      <t>ヌマタ</t>
    </rPh>
    <phoneticPr fontId="7"/>
  </si>
  <si>
    <t>沼_沼田</t>
    <rPh sb="2" eb="4">
      <t>ヌマタ</t>
    </rPh>
    <phoneticPr fontId="7"/>
  </si>
  <si>
    <t>沼田市立沼田南中学校</t>
    <rPh sb="0" eb="4">
      <t>ヌマタシリツ</t>
    </rPh>
    <phoneticPr fontId="4"/>
  </si>
  <si>
    <t>沼田市戸鹿野町726</t>
    <rPh sb="0" eb="3">
      <t>ヌマタシ</t>
    </rPh>
    <rPh sb="3" eb="4">
      <t>ト</t>
    </rPh>
    <rPh sb="4" eb="5">
      <t>シカ</t>
    </rPh>
    <rPh sb="5" eb="6">
      <t>ノ</t>
    </rPh>
    <rPh sb="6" eb="7">
      <t>マチ</t>
    </rPh>
    <phoneticPr fontId="4"/>
  </si>
  <si>
    <t>沼田南</t>
    <rPh sb="2" eb="3">
      <t>ミナミ</t>
    </rPh>
    <phoneticPr fontId="4"/>
  </si>
  <si>
    <t>沼田市立沼田西中学校</t>
    <rPh sb="0" eb="4">
      <t>ヌマタシリツ</t>
    </rPh>
    <phoneticPr fontId="4"/>
  </si>
  <si>
    <t>沼田市薄根町3580</t>
    <rPh sb="0" eb="3">
      <t>ヌマタシ</t>
    </rPh>
    <rPh sb="3" eb="4">
      <t>ウス</t>
    </rPh>
    <rPh sb="4" eb="5">
      <t>ネ</t>
    </rPh>
    <rPh sb="5" eb="6">
      <t>マチ</t>
    </rPh>
    <phoneticPr fontId="4"/>
  </si>
  <si>
    <t>沼田_沼西</t>
    <rPh sb="3" eb="4">
      <t>ヌマ</t>
    </rPh>
    <rPh sb="4" eb="5">
      <t>ニシ</t>
    </rPh>
    <phoneticPr fontId="7"/>
  </si>
  <si>
    <t>沼田西</t>
    <rPh sb="2" eb="3">
      <t>ニシ</t>
    </rPh>
    <phoneticPr fontId="4"/>
  </si>
  <si>
    <t>沼_沼西</t>
    <rPh sb="2" eb="3">
      <t>ヌマ</t>
    </rPh>
    <rPh sb="3" eb="4">
      <t>ニシ</t>
    </rPh>
    <phoneticPr fontId="7"/>
  </si>
  <si>
    <t>沼田市立沼田東中学校</t>
    <rPh sb="0" eb="4">
      <t>ヌマタシリツ</t>
    </rPh>
    <phoneticPr fontId="4"/>
  </si>
  <si>
    <t>沼田市横塚町1118</t>
    <rPh sb="0" eb="3">
      <t>ヌマタシ</t>
    </rPh>
    <rPh sb="3" eb="4">
      <t>ヨコ</t>
    </rPh>
    <rPh sb="4" eb="5">
      <t>ツカ</t>
    </rPh>
    <rPh sb="5" eb="6">
      <t>マチ</t>
    </rPh>
    <phoneticPr fontId="4"/>
  </si>
  <si>
    <t>沼田_沼東</t>
    <rPh sb="3" eb="4">
      <t>ヌマ</t>
    </rPh>
    <rPh sb="4" eb="5">
      <t>ヒガシ</t>
    </rPh>
    <phoneticPr fontId="7"/>
  </si>
  <si>
    <t>沼田東</t>
    <rPh sb="2" eb="3">
      <t>ヒガシ</t>
    </rPh>
    <phoneticPr fontId="4"/>
  </si>
  <si>
    <t>沼_沼東</t>
    <rPh sb="2" eb="3">
      <t>ヌマ</t>
    </rPh>
    <rPh sb="3" eb="4">
      <t>ヒガシ</t>
    </rPh>
    <phoneticPr fontId="7"/>
  </si>
  <si>
    <t>沼田市立池田中学校</t>
    <rPh sb="0" eb="4">
      <t>ヌマタシリツ</t>
    </rPh>
    <phoneticPr fontId="4"/>
  </si>
  <si>
    <t>沼田市発地新田町533</t>
    <rPh sb="0" eb="3">
      <t>ヌマタシ</t>
    </rPh>
    <rPh sb="3" eb="5">
      <t>ホッチ</t>
    </rPh>
    <rPh sb="5" eb="7">
      <t>シンデン</t>
    </rPh>
    <rPh sb="7" eb="8">
      <t>マチ</t>
    </rPh>
    <phoneticPr fontId="4"/>
  </si>
  <si>
    <t>沼田_池田</t>
    <rPh sb="3" eb="5">
      <t>イケダ</t>
    </rPh>
    <phoneticPr fontId="7"/>
  </si>
  <si>
    <t>沼_池田</t>
    <rPh sb="2" eb="4">
      <t>イケダ</t>
    </rPh>
    <phoneticPr fontId="7"/>
  </si>
  <si>
    <t>沼田市立薄根中学校</t>
    <rPh sb="0" eb="4">
      <t>ヌマタシリツ</t>
    </rPh>
    <phoneticPr fontId="4"/>
  </si>
  <si>
    <t>沼田市善桂寺町40</t>
    <rPh sb="0" eb="3">
      <t>ヌマタシ</t>
    </rPh>
    <rPh sb="3" eb="4">
      <t>ゼン</t>
    </rPh>
    <rPh sb="4" eb="5">
      <t>ケイ</t>
    </rPh>
    <rPh sb="5" eb="6">
      <t>ジ</t>
    </rPh>
    <rPh sb="6" eb="7">
      <t>マチ</t>
    </rPh>
    <phoneticPr fontId="4"/>
  </si>
  <si>
    <t>沼田_薄根</t>
    <rPh sb="3" eb="5">
      <t>ウスネ</t>
    </rPh>
    <phoneticPr fontId="7"/>
  </si>
  <si>
    <t>沼_薄根</t>
    <rPh sb="2" eb="4">
      <t>ウスネ</t>
    </rPh>
    <phoneticPr fontId="7"/>
  </si>
  <si>
    <t>沼田市立白沢中学校</t>
    <rPh sb="0" eb="2">
      <t>ヌマタ</t>
    </rPh>
    <rPh sb="2" eb="4">
      <t>シリツ</t>
    </rPh>
    <rPh sb="4" eb="6">
      <t>シラサワ</t>
    </rPh>
    <phoneticPr fontId="4"/>
  </si>
  <si>
    <t>沼田市白沢町高平75-1</t>
    <rPh sb="0" eb="3">
      <t>ヌマタシ</t>
    </rPh>
    <rPh sb="3" eb="4">
      <t>シロ</t>
    </rPh>
    <rPh sb="4" eb="5">
      <t>サワ</t>
    </rPh>
    <rPh sb="5" eb="6">
      <t>マチ</t>
    </rPh>
    <rPh sb="6" eb="7">
      <t>タカ</t>
    </rPh>
    <rPh sb="7" eb="8">
      <t>ヒラ</t>
    </rPh>
    <phoneticPr fontId="4"/>
  </si>
  <si>
    <t>沼田_白沢</t>
    <rPh sb="0" eb="1">
      <t>ヌマ</t>
    </rPh>
    <rPh sb="1" eb="2">
      <t>タ</t>
    </rPh>
    <rPh sb="3" eb="5">
      <t>シラサワ</t>
    </rPh>
    <phoneticPr fontId="7"/>
  </si>
  <si>
    <t>沼_白沢</t>
    <rPh sb="2" eb="4">
      <t>シラサワ</t>
    </rPh>
    <phoneticPr fontId="7"/>
  </si>
  <si>
    <t>沼田市立利根中学校</t>
    <rPh sb="0" eb="4">
      <t>ヌマタシリツ</t>
    </rPh>
    <rPh sb="4" eb="6">
      <t>トネ</t>
    </rPh>
    <phoneticPr fontId="4"/>
  </si>
  <si>
    <t>沼田市利根町追貝334</t>
    <rPh sb="0" eb="2">
      <t>ヌマタ</t>
    </rPh>
    <rPh sb="2" eb="3">
      <t>シ</t>
    </rPh>
    <rPh sb="3" eb="5">
      <t>トネ</t>
    </rPh>
    <rPh sb="5" eb="6">
      <t>マチ</t>
    </rPh>
    <rPh sb="6" eb="7">
      <t>オ</t>
    </rPh>
    <rPh sb="7" eb="8">
      <t>カイ</t>
    </rPh>
    <phoneticPr fontId="4"/>
  </si>
  <si>
    <t>沼田_利根</t>
    <rPh sb="0" eb="1">
      <t>ヌマ</t>
    </rPh>
    <rPh sb="1" eb="2">
      <t>タ</t>
    </rPh>
    <rPh sb="3" eb="5">
      <t>トネ</t>
    </rPh>
    <phoneticPr fontId="7"/>
  </si>
  <si>
    <t>沼_利根</t>
    <rPh sb="2" eb="4">
      <t>トネ</t>
    </rPh>
    <phoneticPr fontId="7"/>
  </si>
  <si>
    <t>沼田市立多那中学校</t>
    <rPh sb="0" eb="2">
      <t>ヌマタ</t>
    </rPh>
    <rPh sb="2" eb="4">
      <t>シリツ</t>
    </rPh>
    <rPh sb="4" eb="6">
      <t>タナ</t>
    </rPh>
    <phoneticPr fontId="4"/>
  </si>
  <si>
    <t>沼田市利根町多那732</t>
    <rPh sb="0" eb="2">
      <t>ヌマタ</t>
    </rPh>
    <rPh sb="2" eb="3">
      <t>シ</t>
    </rPh>
    <rPh sb="3" eb="5">
      <t>トネ</t>
    </rPh>
    <rPh sb="5" eb="6">
      <t>マチ</t>
    </rPh>
    <rPh sb="6" eb="7">
      <t>タ</t>
    </rPh>
    <rPh sb="7" eb="8">
      <t>ナ</t>
    </rPh>
    <phoneticPr fontId="4"/>
  </si>
  <si>
    <t>沼田_多那</t>
    <rPh sb="0" eb="1">
      <t>ヌマ</t>
    </rPh>
    <rPh sb="1" eb="2">
      <t>タ</t>
    </rPh>
    <rPh sb="3" eb="5">
      <t>タナ</t>
    </rPh>
    <phoneticPr fontId="7"/>
  </si>
  <si>
    <t>沼_多那</t>
    <rPh sb="2" eb="4">
      <t>タナ</t>
    </rPh>
    <phoneticPr fontId="7"/>
  </si>
  <si>
    <t>片品村立片品中学校</t>
    <rPh sb="0" eb="2">
      <t>カタシナ</t>
    </rPh>
    <rPh sb="2" eb="4">
      <t>ソンリツ</t>
    </rPh>
    <phoneticPr fontId="4"/>
  </si>
  <si>
    <t>利根郡片品村大字鎌田4480</t>
    <rPh sb="0" eb="3">
      <t>トネグン</t>
    </rPh>
    <rPh sb="3" eb="5">
      <t>カタシナ</t>
    </rPh>
    <rPh sb="5" eb="6">
      <t>ムラ</t>
    </rPh>
    <rPh sb="6" eb="8">
      <t>オオアザ</t>
    </rPh>
    <rPh sb="8" eb="10">
      <t>カマタ</t>
    </rPh>
    <phoneticPr fontId="4"/>
  </si>
  <si>
    <t>利根_片品</t>
    <rPh sb="0" eb="1">
      <t>リ</t>
    </rPh>
    <rPh sb="1" eb="2">
      <t>ネ</t>
    </rPh>
    <rPh sb="3" eb="5">
      <t>カタシナ</t>
    </rPh>
    <phoneticPr fontId="7"/>
  </si>
  <si>
    <t>利_片品</t>
    <rPh sb="2" eb="4">
      <t>カタシナ</t>
    </rPh>
    <phoneticPr fontId="7"/>
  </si>
  <si>
    <t>川場村立川場中学校</t>
    <rPh sb="0" eb="2">
      <t>カワバ</t>
    </rPh>
    <rPh sb="2" eb="4">
      <t>ソンリツ</t>
    </rPh>
    <phoneticPr fontId="4"/>
  </si>
  <si>
    <t>利根郡川場村大字谷地2494</t>
    <rPh sb="0" eb="3">
      <t>トネグン</t>
    </rPh>
    <rPh sb="3" eb="5">
      <t>カワバ</t>
    </rPh>
    <rPh sb="5" eb="6">
      <t>ムラ</t>
    </rPh>
    <rPh sb="6" eb="8">
      <t>オオアザ</t>
    </rPh>
    <rPh sb="8" eb="9">
      <t>タニ</t>
    </rPh>
    <rPh sb="9" eb="10">
      <t>チ</t>
    </rPh>
    <phoneticPr fontId="4"/>
  </si>
  <si>
    <t>利根_川場</t>
    <rPh sb="0" eb="1">
      <t>リ</t>
    </rPh>
    <rPh sb="1" eb="2">
      <t>ネ</t>
    </rPh>
    <rPh sb="3" eb="5">
      <t>カワバ</t>
    </rPh>
    <phoneticPr fontId="7"/>
  </si>
  <si>
    <t>利_川場</t>
    <rPh sb="2" eb="4">
      <t>カワバ</t>
    </rPh>
    <phoneticPr fontId="7"/>
  </si>
  <si>
    <t>利根郡昭和村大字橡久保488-1</t>
    <rPh sb="0" eb="3">
      <t>トネグン</t>
    </rPh>
    <rPh sb="3" eb="6">
      <t>ショウワムラ</t>
    </rPh>
    <rPh sb="6" eb="8">
      <t>オオアザ</t>
    </rPh>
    <rPh sb="8" eb="9">
      <t>トチ</t>
    </rPh>
    <rPh sb="9" eb="11">
      <t>クボ</t>
    </rPh>
    <phoneticPr fontId="4"/>
  </si>
  <si>
    <t>利根_昭和</t>
    <rPh sb="0" eb="1">
      <t>リ</t>
    </rPh>
    <rPh sb="1" eb="2">
      <t>ネ</t>
    </rPh>
    <rPh sb="3" eb="5">
      <t>ショウワ</t>
    </rPh>
    <phoneticPr fontId="7"/>
  </si>
  <si>
    <t>利_昭和</t>
    <rPh sb="2" eb="4">
      <t>ショウワ</t>
    </rPh>
    <phoneticPr fontId="7"/>
  </si>
  <si>
    <t>館林市立第一中学校</t>
    <rPh sb="2" eb="4">
      <t>シリツ</t>
    </rPh>
    <rPh sb="4" eb="5">
      <t>ダイ</t>
    </rPh>
    <phoneticPr fontId="4"/>
  </si>
  <si>
    <t>館林市台宿町9-1</t>
    <rPh sb="0" eb="3">
      <t>タテバヤシシ</t>
    </rPh>
    <rPh sb="3" eb="4">
      <t>ダイ</t>
    </rPh>
    <rPh sb="4" eb="5">
      <t>シュク</t>
    </rPh>
    <rPh sb="5" eb="6">
      <t>マチ</t>
    </rPh>
    <phoneticPr fontId="4"/>
  </si>
  <si>
    <t>館林_第一</t>
    <rPh sb="3" eb="4">
      <t>ダイ</t>
    </rPh>
    <rPh sb="4" eb="5">
      <t>イチ</t>
    </rPh>
    <phoneticPr fontId="7"/>
  </si>
  <si>
    <t>館_第一</t>
    <rPh sb="2" eb="3">
      <t>ダイ</t>
    </rPh>
    <rPh sb="3" eb="4">
      <t>イチ</t>
    </rPh>
    <phoneticPr fontId="7"/>
  </si>
  <si>
    <t>館林市立第二中学校</t>
    <rPh sb="2" eb="4">
      <t>シリツ</t>
    </rPh>
    <rPh sb="4" eb="5">
      <t>ダイ</t>
    </rPh>
    <phoneticPr fontId="4"/>
  </si>
  <si>
    <t>館林市加法師町8-20</t>
    <rPh sb="0" eb="3">
      <t>タテバヤシシ</t>
    </rPh>
    <rPh sb="3" eb="4">
      <t>カ</t>
    </rPh>
    <rPh sb="4" eb="5">
      <t>ホウ</t>
    </rPh>
    <rPh sb="5" eb="6">
      <t>シ</t>
    </rPh>
    <rPh sb="6" eb="7">
      <t>マチ</t>
    </rPh>
    <phoneticPr fontId="4"/>
  </si>
  <si>
    <t>館林_第二</t>
    <rPh sb="3" eb="4">
      <t>ダイ</t>
    </rPh>
    <rPh sb="4" eb="5">
      <t>ニ</t>
    </rPh>
    <phoneticPr fontId="7"/>
  </si>
  <si>
    <t>館_第二</t>
    <rPh sb="2" eb="3">
      <t>ダイ</t>
    </rPh>
    <rPh sb="3" eb="4">
      <t>ニ</t>
    </rPh>
    <phoneticPr fontId="7"/>
  </si>
  <si>
    <t>館林市立第三中学校</t>
    <rPh sb="2" eb="4">
      <t>シリツ</t>
    </rPh>
    <rPh sb="4" eb="5">
      <t>ダイ</t>
    </rPh>
    <phoneticPr fontId="4"/>
  </si>
  <si>
    <t>館林市青柳町1751-78</t>
    <rPh sb="0" eb="3">
      <t>タテバヤシシ</t>
    </rPh>
    <rPh sb="3" eb="5">
      <t>アオヤギ</t>
    </rPh>
    <rPh sb="5" eb="6">
      <t>マチ</t>
    </rPh>
    <phoneticPr fontId="4"/>
  </si>
  <si>
    <t>館林_第三</t>
    <rPh sb="3" eb="4">
      <t>ダイ</t>
    </rPh>
    <rPh sb="4" eb="5">
      <t>サン</t>
    </rPh>
    <phoneticPr fontId="7"/>
  </si>
  <si>
    <t>館_第三</t>
    <rPh sb="2" eb="3">
      <t>ダイ</t>
    </rPh>
    <rPh sb="3" eb="4">
      <t>サン</t>
    </rPh>
    <phoneticPr fontId="7"/>
  </si>
  <si>
    <t>館林市立第四中学校</t>
    <rPh sb="2" eb="4">
      <t>シリツ</t>
    </rPh>
    <rPh sb="4" eb="5">
      <t>ダイ</t>
    </rPh>
    <phoneticPr fontId="4"/>
  </si>
  <si>
    <t>館林市上赤生田町3471-1</t>
    <rPh sb="0" eb="3">
      <t>タテバヤシシ</t>
    </rPh>
    <rPh sb="3" eb="4">
      <t>カミ</t>
    </rPh>
    <rPh sb="4" eb="5">
      <t>アカ</t>
    </rPh>
    <rPh sb="5" eb="6">
      <t>ナマ</t>
    </rPh>
    <rPh sb="6" eb="7">
      <t>タ</t>
    </rPh>
    <rPh sb="7" eb="8">
      <t>マチ</t>
    </rPh>
    <phoneticPr fontId="4"/>
  </si>
  <si>
    <t>館林_第四</t>
    <rPh sb="3" eb="4">
      <t>ダイ</t>
    </rPh>
    <rPh sb="4" eb="5">
      <t>シ</t>
    </rPh>
    <phoneticPr fontId="7"/>
  </si>
  <si>
    <t>館_第四</t>
    <rPh sb="2" eb="3">
      <t>ダイ</t>
    </rPh>
    <rPh sb="3" eb="4">
      <t>シ</t>
    </rPh>
    <phoneticPr fontId="7"/>
  </si>
  <si>
    <t>館林市立多々良中学校</t>
    <rPh sb="0" eb="2">
      <t>タテバヤシ</t>
    </rPh>
    <rPh sb="2" eb="4">
      <t>シリツ</t>
    </rPh>
    <phoneticPr fontId="4"/>
  </si>
  <si>
    <t>館林市西高根町50-23</t>
    <rPh sb="0" eb="3">
      <t>タテバヤシシ</t>
    </rPh>
    <rPh sb="3" eb="4">
      <t>ニシ</t>
    </rPh>
    <rPh sb="4" eb="6">
      <t>タカネ</t>
    </rPh>
    <rPh sb="6" eb="7">
      <t>マチ</t>
    </rPh>
    <phoneticPr fontId="4"/>
  </si>
  <si>
    <t>館林_多中</t>
    <rPh sb="3" eb="5">
      <t>タナカ</t>
    </rPh>
    <phoneticPr fontId="7"/>
  </si>
  <si>
    <t>多々良</t>
    <rPh sb="0" eb="3">
      <t>タタラ</t>
    </rPh>
    <phoneticPr fontId="4"/>
  </si>
  <si>
    <t>館_多中</t>
    <rPh sb="2" eb="4">
      <t>タナカ</t>
    </rPh>
    <phoneticPr fontId="7"/>
  </si>
  <si>
    <t>板倉町立板倉中学校</t>
    <rPh sb="0" eb="2">
      <t>イタクラ</t>
    </rPh>
    <rPh sb="2" eb="4">
      <t>チョウリツ</t>
    </rPh>
    <phoneticPr fontId="4"/>
  </si>
  <si>
    <t>邑楽郡板倉町大字板倉2770</t>
    <rPh sb="0" eb="3">
      <t>オウラグン</t>
    </rPh>
    <rPh sb="3" eb="6">
      <t>イタクラマチ</t>
    </rPh>
    <rPh sb="6" eb="8">
      <t>オオアザ</t>
    </rPh>
    <rPh sb="8" eb="10">
      <t>イタクラ</t>
    </rPh>
    <phoneticPr fontId="4"/>
  </si>
  <si>
    <t>邑楽_板倉</t>
    <rPh sb="0" eb="1">
      <t>ムラ</t>
    </rPh>
    <rPh sb="1" eb="2">
      <t>ラク</t>
    </rPh>
    <rPh sb="3" eb="5">
      <t>イタクラ</t>
    </rPh>
    <phoneticPr fontId="7"/>
  </si>
  <si>
    <t>板倉</t>
    <rPh sb="0" eb="2">
      <t>イタクラ</t>
    </rPh>
    <phoneticPr fontId="4"/>
  </si>
  <si>
    <t>邑_板倉</t>
    <rPh sb="2" eb="4">
      <t>イタクラ</t>
    </rPh>
    <phoneticPr fontId="7"/>
  </si>
  <si>
    <t>明和町立明和中学校</t>
    <rPh sb="0" eb="2">
      <t>メイワ</t>
    </rPh>
    <rPh sb="2" eb="4">
      <t>チョウリツ</t>
    </rPh>
    <phoneticPr fontId="4"/>
  </si>
  <si>
    <t>邑楽郡明和町新里298-1</t>
    <rPh sb="0" eb="3">
      <t>オウラグン</t>
    </rPh>
    <rPh sb="3" eb="6">
      <t>メイワチョウ</t>
    </rPh>
    <rPh sb="6" eb="8">
      <t>ニイザト</t>
    </rPh>
    <phoneticPr fontId="4"/>
  </si>
  <si>
    <t>邑楽_明和</t>
    <rPh sb="0" eb="1">
      <t>ムラ</t>
    </rPh>
    <rPh sb="1" eb="2">
      <t>ラク</t>
    </rPh>
    <rPh sb="3" eb="5">
      <t>メイワ</t>
    </rPh>
    <phoneticPr fontId="7"/>
  </si>
  <si>
    <t>邑_明和</t>
    <rPh sb="2" eb="4">
      <t>メイワ</t>
    </rPh>
    <phoneticPr fontId="7"/>
  </si>
  <si>
    <t>千代田町立千代田中学校</t>
    <rPh sb="0" eb="3">
      <t>チヨダ</t>
    </rPh>
    <rPh sb="3" eb="5">
      <t>チョウリツ</t>
    </rPh>
    <phoneticPr fontId="4"/>
  </si>
  <si>
    <t>邑楽郡千代田町大字赤岩1920</t>
    <rPh sb="0" eb="3">
      <t>オウラグン</t>
    </rPh>
    <rPh sb="3" eb="6">
      <t>チヨダ</t>
    </rPh>
    <rPh sb="6" eb="7">
      <t>マチ</t>
    </rPh>
    <rPh sb="7" eb="9">
      <t>オオアザ</t>
    </rPh>
    <rPh sb="9" eb="11">
      <t>アカイワ</t>
    </rPh>
    <phoneticPr fontId="4"/>
  </si>
  <si>
    <t>邑楽_千中</t>
    <rPh sb="0" eb="1">
      <t>ムラ</t>
    </rPh>
    <rPh sb="1" eb="2">
      <t>ラク</t>
    </rPh>
    <rPh sb="3" eb="5">
      <t>センチュウ</t>
    </rPh>
    <phoneticPr fontId="7"/>
  </si>
  <si>
    <t>邑_千中</t>
    <rPh sb="2" eb="4">
      <t>センチュウ</t>
    </rPh>
    <phoneticPr fontId="7"/>
  </si>
  <si>
    <t>大泉町立南中学校</t>
    <rPh sb="2" eb="4">
      <t>チョウリツ</t>
    </rPh>
    <phoneticPr fontId="4"/>
  </si>
  <si>
    <t>邑楽郡大泉町大字吉田2465</t>
    <rPh sb="0" eb="3">
      <t>オウラグン</t>
    </rPh>
    <rPh sb="3" eb="5">
      <t>オオイズミ</t>
    </rPh>
    <rPh sb="5" eb="6">
      <t>マチ</t>
    </rPh>
    <rPh sb="6" eb="8">
      <t>オオアザ</t>
    </rPh>
    <rPh sb="8" eb="10">
      <t>ヨシダ</t>
    </rPh>
    <phoneticPr fontId="4"/>
  </si>
  <si>
    <t>邑楽_大南</t>
    <rPh sb="0" eb="1">
      <t>ムラ</t>
    </rPh>
    <rPh sb="1" eb="2">
      <t>ラク</t>
    </rPh>
    <rPh sb="3" eb="4">
      <t>ダイ</t>
    </rPh>
    <rPh sb="4" eb="5">
      <t>ミナミ</t>
    </rPh>
    <phoneticPr fontId="7"/>
  </si>
  <si>
    <t>邑_大南</t>
    <rPh sb="2" eb="3">
      <t>ダイ</t>
    </rPh>
    <rPh sb="3" eb="4">
      <t>ミナミ</t>
    </rPh>
    <phoneticPr fontId="7"/>
  </si>
  <si>
    <t>大泉町立北中学校</t>
    <rPh sb="2" eb="4">
      <t>チョウリツ</t>
    </rPh>
    <phoneticPr fontId="4"/>
  </si>
  <si>
    <t>邑楽郡大泉町城之内2-24-1</t>
    <rPh sb="0" eb="3">
      <t>オウラグン</t>
    </rPh>
    <rPh sb="3" eb="5">
      <t>オオイズミ</t>
    </rPh>
    <rPh sb="5" eb="6">
      <t>マチ</t>
    </rPh>
    <rPh sb="6" eb="7">
      <t>シロ</t>
    </rPh>
    <rPh sb="7" eb="8">
      <t>ノ</t>
    </rPh>
    <rPh sb="8" eb="9">
      <t>ウチ</t>
    </rPh>
    <phoneticPr fontId="4"/>
  </si>
  <si>
    <t>邑楽_大北</t>
    <rPh sb="0" eb="1">
      <t>ムラ</t>
    </rPh>
    <rPh sb="1" eb="2">
      <t>ラク</t>
    </rPh>
    <rPh sb="3" eb="4">
      <t>ダイ</t>
    </rPh>
    <rPh sb="4" eb="5">
      <t>キタ</t>
    </rPh>
    <phoneticPr fontId="7"/>
  </si>
  <si>
    <t>邑_大北</t>
    <rPh sb="2" eb="3">
      <t>ダイ</t>
    </rPh>
    <rPh sb="3" eb="4">
      <t>キタ</t>
    </rPh>
    <phoneticPr fontId="7"/>
  </si>
  <si>
    <t>大泉町立西中学校</t>
    <rPh sb="2" eb="4">
      <t>チョウリツ</t>
    </rPh>
    <phoneticPr fontId="4"/>
  </si>
  <si>
    <t>邑楽郡大泉町寄木戸533</t>
    <rPh sb="0" eb="3">
      <t>オウラグン</t>
    </rPh>
    <rPh sb="3" eb="5">
      <t>オオイズミ</t>
    </rPh>
    <rPh sb="5" eb="6">
      <t>マチ</t>
    </rPh>
    <rPh sb="6" eb="7">
      <t>ヨ</t>
    </rPh>
    <rPh sb="7" eb="8">
      <t>キ</t>
    </rPh>
    <rPh sb="8" eb="9">
      <t>ト</t>
    </rPh>
    <phoneticPr fontId="4"/>
  </si>
  <si>
    <t>邑楽_大西</t>
    <rPh sb="0" eb="1">
      <t>ムラ</t>
    </rPh>
    <rPh sb="1" eb="2">
      <t>ラク</t>
    </rPh>
    <rPh sb="3" eb="5">
      <t>オオニシ</t>
    </rPh>
    <rPh sb="4" eb="5">
      <t>ニシ</t>
    </rPh>
    <phoneticPr fontId="7"/>
  </si>
  <si>
    <t>邑_大西</t>
    <rPh sb="2" eb="4">
      <t>オオニシ</t>
    </rPh>
    <rPh sb="3" eb="4">
      <t>ニシ</t>
    </rPh>
    <phoneticPr fontId="7"/>
  </si>
  <si>
    <t>邑楽町立邑楽中学校</t>
    <rPh sb="2" eb="4">
      <t>チョウリツ</t>
    </rPh>
    <rPh sb="4" eb="6">
      <t>オウラ</t>
    </rPh>
    <phoneticPr fontId="4"/>
  </si>
  <si>
    <t>邑楽郡邑楽町大字中野2371</t>
    <rPh sb="0" eb="3">
      <t>オウラグン</t>
    </rPh>
    <rPh sb="3" eb="5">
      <t>オウラ</t>
    </rPh>
    <rPh sb="5" eb="6">
      <t>マチ</t>
    </rPh>
    <rPh sb="6" eb="8">
      <t>オオアザ</t>
    </rPh>
    <rPh sb="8" eb="10">
      <t>ナカノ</t>
    </rPh>
    <phoneticPr fontId="4"/>
  </si>
  <si>
    <t>邑楽_邑楽</t>
    <rPh sb="0" eb="1">
      <t>ムラ</t>
    </rPh>
    <rPh sb="1" eb="2">
      <t>ラク</t>
    </rPh>
    <rPh sb="3" eb="5">
      <t>オウラ</t>
    </rPh>
    <phoneticPr fontId="7"/>
  </si>
  <si>
    <t>邑_邑楽</t>
    <rPh sb="2" eb="4">
      <t>オウラ</t>
    </rPh>
    <phoneticPr fontId="7"/>
  </si>
  <si>
    <t>邑楽町立邑楽南中学校</t>
    <rPh sb="2" eb="4">
      <t>チョウリツ</t>
    </rPh>
    <rPh sb="4" eb="6">
      <t>オウラ</t>
    </rPh>
    <phoneticPr fontId="4"/>
  </si>
  <si>
    <t>邑楽郡邑楽町大字篠塚1445</t>
    <rPh sb="0" eb="3">
      <t>オウラグン</t>
    </rPh>
    <rPh sb="3" eb="5">
      <t>オウラ</t>
    </rPh>
    <rPh sb="5" eb="6">
      <t>マチ</t>
    </rPh>
    <rPh sb="6" eb="8">
      <t>オオアザ</t>
    </rPh>
    <rPh sb="8" eb="10">
      <t>シノヅカ</t>
    </rPh>
    <phoneticPr fontId="4"/>
  </si>
  <si>
    <t>邑楽_邑南</t>
    <rPh sb="0" eb="1">
      <t>ムラ</t>
    </rPh>
    <rPh sb="1" eb="2">
      <t>ラク</t>
    </rPh>
    <rPh sb="3" eb="4">
      <t>ムラ</t>
    </rPh>
    <rPh sb="4" eb="5">
      <t>ミナミ</t>
    </rPh>
    <phoneticPr fontId="7"/>
  </si>
  <si>
    <t>邑楽南</t>
    <rPh sb="2" eb="3">
      <t>ミナミ</t>
    </rPh>
    <phoneticPr fontId="4"/>
  </si>
  <si>
    <t>邑_邑南</t>
    <rPh sb="2" eb="3">
      <t>ムラ</t>
    </rPh>
    <rPh sb="3" eb="4">
      <t>ミナミ</t>
    </rPh>
    <phoneticPr fontId="7"/>
  </si>
  <si>
    <t>渋川市立渋川中学校</t>
    <rPh sb="0" eb="4">
      <t>シブカワシリツ</t>
    </rPh>
    <phoneticPr fontId="4"/>
  </si>
  <si>
    <t>渋川市2555-2</t>
    <rPh sb="0" eb="3">
      <t>シブカワシ</t>
    </rPh>
    <phoneticPr fontId="4"/>
  </si>
  <si>
    <t>渋北_渋川</t>
    <rPh sb="1" eb="2">
      <t>キタ</t>
    </rPh>
    <rPh sb="3" eb="5">
      <t>シブカワ</t>
    </rPh>
    <phoneticPr fontId="7"/>
  </si>
  <si>
    <t>渋_渋川</t>
    <rPh sb="2" eb="4">
      <t>シブカワ</t>
    </rPh>
    <phoneticPr fontId="7"/>
  </si>
  <si>
    <t>渋川市立渋川北中学校</t>
    <rPh sb="2" eb="4">
      <t>シリツ</t>
    </rPh>
    <rPh sb="4" eb="6">
      <t>シブカワ</t>
    </rPh>
    <phoneticPr fontId="4"/>
  </si>
  <si>
    <t>渋川市金井1044</t>
    <rPh sb="0" eb="3">
      <t>シブカワシ</t>
    </rPh>
    <rPh sb="3" eb="5">
      <t>カナイ</t>
    </rPh>
    <phoneticPr fontId="4"/>
  </si>
  <si>
    <t>渋北_渋北</t>
    <rPh sb="1" eb="2">
      <t>キタ</t>
    </rPh>
    <rPh sb="3" eb="4">
      <t>シブ</t>
    </rPh>
    <rPh sb="4" eb="5">
      <t>キタ</t>
    </rPh>
    <phoneticPr fontId="7"/>
  </si>
  <si>
    <t>渋_渋北</t>
    <rPh sb="2" eb="3">
      <t>シブ</t>
    </rPh>
    <rPh sb="3" eb="4">
      <t>キタ</t>
    </rPh>
    <phoneticPr fontId="7"/>
  </si>
  <si>
    <t>渋川市立金島中学校</t>
    <rPh sb="0" eb="4">
      <t>シブカワシリツ</t>
    </rPh>
    <phoneticPr fontId="4"/>
  </si>
  <si>
    <t>渋川市金井2007-1</t>
    <rPh sb="0" eb="3">
      <t>シブカワシ</t>
    </rPh>
    <rPh sb="3" eb="5">
      <t>カナイ</t>
    </rPh>
    <phoneticPr fontId="4"/>
  </si>
  <si>
    <t>渋北_金島</t>
    <rPh sb="1" eb="2">
      <t>キタ</t>
    </rPh>
    <rPh sb="3" eb="5">
      <t>カナシマ</t>
    </rPh>
    <phoneticPr fontId="7"/>
  </si>
  <si>
    <t>渋_金島</t>
    <rPh sb="2" eb="4">
      <t>カナシマ</t>
    </rPh>
    <phoneticPr fontId="7"/>
  </si>
  <si>
    <t>渋川市立古巻中学校</t>
    <rPh sb="0" eb="4">
      <t>シブカワシリツ</t>
    </rPh>
    <phoneticPr fontId="4"/>
  </si>
  <si>
    <t>渋川市有馬753</t>
    <rPh sb="0" eb="3">
      <t>シブカワシ</t>
    </rPh>
    <rPh sb="3" eb="5">
      <t>アリマ</t>
    </rPh>
    <phoneticPr fontId="4"/>
  </si>
  <si>
    <t>渋北_古巻</t>
    <rPh sb="1" eb="2">
      <t>キタ</t>
    </rPh>
    <rPh sb="3" eb="5">
      <t>フルマキ</t>
    </rPh>
    <phoneticPr fontId="7"/>
  </si>
  <si>
    <t>渋_古巻</t>
    <rPh sb="2" eb="4">
      <t>フルマキ</t>
    </rPh>
    <phoneticPr fontId="7"/>
  </si>
  <si>
    <t>渋川市立伊香保中学校</t>
    <rPh sb="0" eb="3">
      <t>シブカワシ</t>
    </rPh>
    <rPh sb="3" eb="4">
      <t>リツ</t>
    </rPh>
    <rPh sb="4" eb="7">
      <t>イカホ</t>
    </rPh>
    <phoneticPr fontId="4"/>
  </si>
  <si>
    <t>渋川市伊香保町伊香保544-16</t>
    <rPh sb="0" eb="3">
      <t>シブカワシ</t>
    </rPh>
    <rPh sb="3" eb="6">
      <t>イカホ</t>
    </rPh>
    <rPh sb="6" eb="7">
      <t>マチ</t>
    </rPh>
    <rPh sb="7" eb="10">
      <t>イカホ</t>
    </rPh>
    <phoneticPr fontId="4"/>
  </si>
  <si>
    <t>渋北_伊中</t>
    <rPh sb="0" eb="1">
      <t>シブ</t>
    </rPh>
    <rPh sb="1" eb="2">
      <t>キタ</t>
    </rPh>
    <rPh sb="3" eb="5">
      <t>イナカ</t>
    </rPh>
    <phoneticPr fontId="7"/>
  </si>
  <si>
    <t>伊香保</t>
    <rPh sb="0" eb="1">
      <t>イ</t>
    </rPh>
    <rPh sb="1" eb="2">
      <t>カ</t>
    </rPh>
    <rPh sb="2" eb="3">
      <t>ホ</t>
    </rPh>
    <phoneticPr fontId="4"/>
  </si>
  <si>
    <t>渋_伊中</t>
    <rPh sb="2" eb="4">
      <t>イナカ</t>
    </rPh>
    <phoneticPr fontId="7"/>
  </si>
  <si>
    <t>渋川市立子持中学校</t>
    <rPh sb="0" eb="3">
      <t>シブカワシ</t>
    </rPh>
    <rPh sb="3" eb="4">
      <t>リツ</t>
    </rPh>
    <rPh sb="4" eb="6">
      <t>コモチ</t>
    </rPh>
    <phoneticPr fontId="4"/>
  </si>
  <si>
    <t>渋川市中郷2258-3</t>
    <rPh sb="0" eb="3">
      <t>シブカワシ</t>
    </rPh>
    <rPh sb="3" eb="4">
      <t>ナカ</t>
    </rPh>
    <rPh sb="4" eb="5">
      <t>ゴウ</t>
    </rPh>
    <phoneticPr fontId="4"/>
  </si>
  <si>
    <t>渋北_子持</t>
    <rPh sb="0" eb="1">
      <t>シブ</t>
    </rPh>
    <rPh sb="1" eb="2">
      <t>キタ</t>
    </rPh>
    <rPh sb="3" eb="5">
      <t>コモ</t>
    </rPh>
    <phoneticPr fontId="7"/>
  </si>
  <si>
    <t>渋_子持</t>
    <rPh sb="2" eb="4">
      <t>コモ</t>
    </rPh>
    <phoneticPr fontId="7"/>
  </si>
  <si>
    <t>渋川市立赤城南中学校</t>
    <rPh sb="0" eb="3">
      <t>シブカワシ</t>
    </rPh>
    <rPh sb="4" eb="6">
      <t>アカギ</t>
    </rPh>
    <phoneticPr fontId="4"/>
  </si>
  <si>
    <t>渋川市赤城町滝沢191-1</t>
    <rPh sb="0" eb="3">
      <t>シブカワシ</t>
    </rPh>
    <rPh sb="3" eb="5">
      <t>アカギ</t>
    </rPh>
    <rPh sb="5" eb="6">
      <t>マチ</t>
    </rPh>
    <rPh sb="6" eb="8">
      <t>タキザワ</t>
    </rPh>
    <phoneticPr fontId="4"/>
  </si>
  <si>
    <t>渋北_赤南</t>
    <rPh sb="0" eb="1">
      <t>シブ</t>
    </rPh>
    <rPh sb="1" eb="2">
      <t>キタ</t>
    </rPh>
    <rPh sb="3" eb="4">
      <t>アカ</t>
    </rPh>
    <rPh sb="4" eb="5">
      <t>ミナミ</t>
    </rPh>
    <phoneticPr fontId="7"/>
  </si>
  <si>
    <t>赤城南</t>
    <rPh sb="0" eb="2">
      <t>アカギ</t>
    </rPh>
    <rPh sb="2" eb="3">
      <t>ミナミ</t>
    </rPh>
    <phoneticPr fontId="4"/>
  </si>
  <si>
    <t>渋_赤南</t>
    <rPh sb="2" eb="3">
      <t>アカ</t>
    </rPh>
    <rPh sb="3" eb="4">
      <t>ミナミ</t>
    </rPh>
    <phoneticPr fontId="7"/>
  </si>
  <si>
    <t>渋川市立赤城北中学校</t>
    <rPh sb="0" eb="3">
      <t>シブカワシ</t>
    </rPh>
    <rPh sb="4" eb="6">
      <t>アカギ</t>
    </rPh>
    <phoneticPr fontId="4"/>
  </si>
  <si>
    <t>渋川市赤城町津久田2280</t>
    <rPh sb="0" eb="3">
      <t>シブカワシ</t>
    </rPh>
    <rPh sb="3" eb="5">
      <t>アカギ</t>
    </rPh>
    <rPh sb="5" eb="6">
      <t>マチ</t>
    </rPh>
    <rPh sb="6" eb="9">
      <t>ツクダ</t>
    </rPh>
    <phoneticPr fontId="4"/>
  </si>
  <si>
    <t>渋北_赤北</t>
    <rPh sb="0" eb="1">
      <t>シブ</t>
    </rPh>
    <rPh sb="1" eb="2">
      <t>キタ</t>
    </rPh>
    <rPh sb="3" eb="4">
      <t>アカ</t>
    </rPh>
    <rPh sb="4" eb="5">
      <t>キタ</t>
    </rPh>
    <phoneticPr fontId="7"/>
  </si>
  <si>
    <t>赤城北</t>
    <rPh sb="0" eb="2">
      <t>アカギ</t>
    </rPh>
    <rPh sb="2" eb="3">
      <t>キタ</t>
    </rPh>
    <phoneticPr fontId="4"/>
  </si>
  <si>
    <t>渋_赤北</t>
    <rPh sb="2" eb="3">
      <t>アカ</t>
    </rPh>
    <rPh sb="3" eb="4">
      <t>キタ</t>
    </rPh>
    <phoneticPr fontId="7"/>
  </si>
  <si>
    <t>渋川市立北橘中学校</t>
    <rPh sb="0" eb="2">
      <t>シブカワ</t>
    </rPh>
    <rPh sb="2" eb="3">
      <t>シ</t>
    </rPh>
    <rPh sb="3" eb="4">
      <t>リツ</t>
    </rPh>
    <rPh sb="4" eb="6">
      <t>キタタチバナ</t>
    </rPh>
    <phoneticPr fontId="4"/>
  </si>
  <si>
    <t>渋川市北橘町真壁46</t>
    <rPh sb="0" eb="3">
      <t>シブカワシ</t>
    </rPh>
    <rPh sb="3" eb="4">
      <t>キタ</t>
    </rPh>
    <rPh sb="4" eb="5">
      <t>タチバナ</t>
    </rPh>
    <rPh sb="5" eb="6">
      <t>マチ</t>
    </rPh>
    <rPh sb="6" eb="8">
      <t>マカベ</t>
    </rPh>
    <phoneticPr fontId="4"/>
  </si>
  <si>
    <t>渋北_北橘</t>
    <rPh sb="0" eb="1">
      <t>シブ</t>
    </rPh>
    <rPh sb="1" eb="2">
      <t>キタ</t>
    </rPh>
    <rPh sb="3" eb="4">
      <t>キタ</t>
    </rPh>
    <rPh sb="4" eb="5">
      <t>タチバナ</t>
    </rPh>
    <phoneticPr fontId="7"/>
  </si>
  <si>
    <t>渋_北橘</t>
    <rPh sb="2" eb="3">
      <t>キタ</t>
    </rPh>
    <rPh sb="3" eb="4">
      <t>タチバナ</t>
    </rPh>
    <phoneticPr fontId="7"/>
  </si>
  <si>
    <t>榛東村立榛東中学校</t>
    <rPh sb="0" eb="2">
      <t>シントウ</t>
    </rPh>
    <rPh sb="2" eb="4">
      <t>ソンリツ</t>
    </rPh>
    <rPh sb="4" eb="6">
      <t>シントウ</t>
    </rPh>
    <phoneticPr fontId="4"/>
  </si>
  <si>
    <t>北群馬郡榛東村新井598-1</t>
    <rPh sb="0" eb="1">
      <t>キタ</t>
    </rPh>
    <rPh sb="1" eb="4">
      <t>グンマグン</t>
    </rPh>
    <rPh sb="4" eb="6">
      <t>シントウ</t>
    </rPh>
    <rPh sb="6" eb="7">
      <t>ムラ</t>
    </rPh>
    <rPh sb="7" eb="9">
      <t>アライ</t>
    </rPh>
    <phoneticPr fontId="4"/>
  </si>
  <si>
    <t>渋北_榛東</t>
    <rPh sb="0" eb="1">
      <t>シブ</t>
    </rPh>
    <rPh sb="1" eb="2">
      <t>キタ</t>
    </rPh>
    <rPh sb="3" eb="5">
      <t>シントウ</t>
    </rPh>
    <phoneticPr fontId="7"/>
  </si>
  <si>
    <t>北_榛東</t>
    <rPh sb="0" eb="1">
      <t>キタ</t>
    </rPh>
    <rPh sb="2" eb="4">
      <t>シントウ</t>
    </rPh>
    <phoneticPr fontId="7"/>
  </si>
  <si>
    <t>吉岡町立吉岡中学校</t>
    <rPh sb="0" eb="2">
      <t>ヨシオカ</t>
    </rPh>
    <rPh sb="2" eb="4">
      <t>チョウリツ</t>
    </rPh>
    <phoneticPr fontId="4"/>
  </si>
  <si>
    <t>北群馬郡吉岡町大字南下1383-2</t>
    <rPh sb="0" eb="1">
      <t>キタ</t>
    </rPh>
    <rPh sb="1" eb="4">
      <t>グンマグン</t>
    </rPh>
    <rPh sb="4" eb="6">
      <t>ヨシオカ</t>
    </rPh>
    <rPh sb="6" eb="7">
      <t>マチ</t>
    </rPh>
    <rPh sb="7" eb="9">
      <t>オオアザ</t>
    </rPh>
    <rPh sb="9" eb="10">
      <t>ミナミ</t>
    </rPh>
    <rPh sb="10" eb="11">
      <t>シタ</t>
    </rPh>
    <phoneticPr fontId="4"/>
  </si>
  <si>
    <t>渋北_吉岡</t>
    <rPh sb="0" eb="1">
      <t>シブ</t>
    </rPh>
    <rPh sb="1" eb="2">
      <t>キタ</t>
    </rPh>
    <rPh sb="3" eb="5">
      <t>ヨシオカ</t>
    </rPh>
    <phoneticPr fontId="7"/>
  </si>
  <si>
    <t>北_吉岡</t>
    <rPh sb="0" eb="1">
      <t>キタ</t>
    </rPh>
    <rPh sb="2" eb="4">
      <t>ヨシオカ</t>
    </rPh>
    <phoneticPr fontId="7"/>
  </si>
  <si>
    <t>中之条町立六合中学校</t>
    <rPh sb="0" eb="3">
      <t>ナカノジョウ</t>
    </rPh>
    <rPh sb="3" eb="4">
      <t>マチ</t>
    </rPh>
    <rPh sb="4" eb="5">
      <t>リツ</t>
    </rPh>
    <rPh sb="5" eb="6">
      <t>ロク</t>
    </rPh>
    <phoneticPr fontId="4"/>
  </si>
  <si>
    <t>吾妻郡中之条町大字生須543</t>
    <rPh sb="0" eb="2">
      <t>アガツマ</t>
    </rPh>
    <rPh sb="2" eb="3">
      <t>グン</t>
    </rPh>
    <rPh sb="3" eb="7">
      <t>ナカノジョウマチ</t>
    </rPh>
    <rPh sb="7" eb="9">
      <t>オオアザ</t>
    </rPh>
    <rPh sb="9" eb="10">
      <t>ナマ</t>
    </rPh>
    <rPh sb="10" eb="11">
      <t>ス</t>
    </rPh>
    <phoneticPr fontId="4"/>
  </si>
  <si>
    <t>吾妻_六合</t>
    <rPh sb="0" eb="1">
      <t>ワレ</t>
    </rPh>
    <rPh sb="1" eb="2">
      <t>ツマ</t>
    </rPh>
    <rPh sb="3" eb="5">
      <t>クニ</t>
    </rPh>
    <phoneticPr fontId="7"/>
  </si>
  <si>
    <t>六合</t>
    <rPh sb="0" eb="1">
      <t>ロク</t>
    </rPh>
    <rPh sb="1" eb="2">
      <t>アイ</t>
    </rPh>
    <phoneticPr fontId="4"/>
  </si>
  <si>
    <t>吾_六合</t>
    <rPh sb="2" eb="4">
      <t>クニ</t>
    </rPh>
    <phoneticPr fontId="7"/>
  </si>
  <si>
    <t>長野原町立東中学校</t>
    <rPh sb="3" eb="5">
      <t>チョウリツ</t>
    </rPh>
    <phoneticPr fontId="4"/>
  </si>
  <si>
    <t>吾妻郡長野原町大字長野原1174</t>
    <rPh sb="0" eb="2">
      <t>アガツマ</t>
    </rPh>
    <rPh sb="2" eb="3">
      <t>グン</t>
    </rPh>
    <rPh sb="3" eb="6">
      <t>ナガノハラ</t>
    </rPh>
    <rPh sb="6" eb="7">
      <t>マチ</t>
    </rPh>
    <rPh sb="7" eb="9">
      <t>オオアザ</t>
    </rPh>
    <rPh sb="9" eb="12">
      <t>ナガノハラ</t>
    </rPh>
    <phoneticPr fontId="4"/>
  </si>
  <si>
    <t>吾妻_長東</t>
    <rPh sb="0" eb="1">
      <t>ワレ</t>
    </rPh>
    <rPh sb="1" eb="2">
      <t>ツマ</t>
    </rPh>
    <rPh sb="3" eb="4">
      <t>ナガ</t>
    </rPh>
    <rPh sb="4" eb="5">
      <t>ヒガシ</t>
    </rPh>
    <phoneticPr fontId="7"/>
  </si>
  <si>
    <t>吾_長東</t>
    <rPh sb="2" eb="3">
      <t>ナガ</t>
    </rPh>
    <rPh sb="3" eb="4">
      <t>ヒガシ</t>
    </rPh>
    <phoneticPr fontId="7"/>
  </si>
  <si>
    <t>長野原町立西中学校</t>
    <rPh sb="3" eb="5">
      <t>チョウリツ</t>
    </rPh>
    <phoneticPr fontId="4"/>
  </si>
  <si>
    <t>吾妻郡長野原町大字応桑1543-310</t>
    <rPh sb="0" eb="2">
      <t>アガツマ</t>
    </rPh>
    <rPh sb="2" eb="3">
      <t>グン</t>
    </rPh>
    <rPh sb="3" eb="6">
      <t>ナガノハラ</t>
    </rPh>
    <rPh sb="6" eb="7">
      <t>マチ</t>
    </rPh>
    <rPh sb="7" eb="9">
      <t>オオアザ</t>
    </rPh>
    <rPh sb="9" eb="10">
      <t>オウ</t>
    </rPh>
    <rPh sb="10" eb="11">
      <t>クワ</t>
    </rPh>
    <phoneticPr fontId="4"/>
  </si>
  <si>
    <t>吾妻_長西</t>
    <rPh sb="0" eb="1">
      <t>ワレ</t>
    </rPh>
    <rPh sb="1" eb="2">
      <t>ツマ</t>
    </rPh>
    <rPh sb="3" eb="4">
      <t>ナガ</t>
    </rPh>
    <rPh sb="4" eb="5">
      <t>ニシ</t>
    </rPh>
    <phoneticPr fontId="7"/>
  </si>
  <si>
    <t>吾_長西</t>
    <rPh sb="2" eb="3">
      <t>ナガ</t>
    </rPh>
    <rPh sb="3" eb="4">
      <t>ニシ</t>
    </rPh>
    <phoneticPr fontId="7"/>
  </si>
  <si>
    <t>嬬恋村立嬬恋中学校</t>
    <rPh sb="2" eb="4">
      <t>ソンリツ</t>
    </rPh>
    <rPh sb="4" eb="6">
      <t>ツマゴイ</t>
    </rPh>
    <phoneticPr fontId="4"/>
  </si>
  <si>
    <t>吾妻郡嬬恋村大字大笹1654-2</t>
    <rPh sb="0" eb="2">
      <t>アガツマ</t>
    </rPh>
    <rPh sb="2" eb="3">
      <t>グン</t>
    </rPh>
    <rPh sb="3" eb="4">
      <t>ツマ</t>
    </rPh>
    <rPh sb="4" eb="5">
      <t>コイ</t>
    </rPh>
    <rPh sb="5" eb="6">
      <t>ムラ</t>
    </rPh>
    <rPh sb="6" eb="8">
      <t>オオアザ</t>
    </rPh>
    <rPh sb="8" eb="9">
      <t>オオ</t>
    </rPh>
    <rPh sb="9" eb="10">
      <t>ササ</t>
    </rPh>
    <phoneticPr fontId="4"/>
  </si>
  <si>
    <t>吾妻_嬬恋</t>
    <rPh sb="0" eb="1">
      <t>ワレ</t>
    </rPh>
    <rPh sb="1" eb="2">
      <t>ツマ</t>
    </rPh>
    <rPh sb="3" eb="4">
      <t>ツマ</t>
    </rPh>
    <rPh sb="4" eb="5">
      <t>コイ</t>
    </rPh>
    <phoneticPr fontId="7"/>
  </si>
  <si>
    <t>嬬恋</t>
    <rPh sb="0" eb="2">
      <t>ツマゴイ</t>
    </rPh>
    <phoneticPr fontId="4"/>
  </si>
  <si>
    <t>吾_嬬恋</t>
    <rPh sb="2" eb="3">
      <t>ツマ</t>
    </rPh>
    <rPh sb="3" eb="4">
      <t>コイ</t>
    </rPh>
    <phoneticPr fontId="7"/>
  </si>
  <si>
    <t>草津町立草津中学校</t>
    <rPh sb="0" eb="2">
      <t>クサツ</t>
    </rPh>
    <rPh sb="2" eb="4">
      <t>チョウリツ</t>
    </rPh>
    <phoneticPr fontId="4"/>
  </si>
  <si>
    <t>吾妻郡草津町草津464-27</t>
    <rPh sb="0" eb="2">
      <t>アガツマ</t>
    </rPh>
    <rPh sb="2" eb="3">
      <t>グン</t>
    </rPh>
    <rPh sb="3" eb="5">
      <t>クサツ</t>
    </rPh>
    <rPh sb="5" eb="6">
      <t>マチ</t>
    </rPh>
    <rPh sb="6" eb="8">
      <t>クサツ</t>
    </rPh>
    <phoneticPr fontId="4"/>
  </si>
  <si>
    <t>吾妻_草津</t>
    <rPh sb="0" eb="1">
      <t>ワレ</t>
    </rPh>
    <rPh sb="1" eb="2">
      <t>ツマ</t>
    </rPh>
    <rPh sb="3" eb="5">
      <t>クサツ</t>
    </rPh>
    <phoneticPr fontId="7"/>
  </si>
  <si>
    <t>吾_草津</t>
    <rPh sb="2" eb="4">
      <t>クサツ</t>
    </rPh>
    <phoneticPr fontId="7"/>
  </si>
  <si>
    <t>高山村立高山中学校</t>
    <rPh sb="0" eb="2">
      <t>タカヤマ</t>
    </rPh>
    <rPh sb="2" eb="4">
      <t>ソンリツ</t>
    </rPh>
    <phoneticPr fontId="4"/>
  </si>
  <si>
    <t>吾妻郡高山村大字中山3750</t>
    <rPh sb="0" eb="2">
      <t>アガツマ</t>
    </rPh>
    <rPh sb="2" eb="3">
      <t>グン</t>
    </rPh>
    <rPh sb="3" eb="5">
      <t>タカヤマ</t>
    </rPh>
    <rPh sb="5" eb="6">
      <t>ムラ</t>
    </rPh>
    <rPh sb="6" eb="8">
      <t>オオアザ</t>
    </rPh>
    <rPh sb="8" eb="10">
      <t>ナカヤマ</t>
    </rPh>
    <phoneticPr fontId="4"/>
  </si>
  <si>
    <t>吾妻_高山</t>
    <rPh sb="0" eb="1">
      <t>ワレ</t>
    </rPh>
    <rPh sb="1" eb="2">
      <t>ツマ</t>
    </rPh>
    <rPh sb="3" eb="5">
      <t>タカヤマ</t>
    </rPh>
    <phoneticPr fontId="7"/>
  </si>
  <si>
    <t>吾_高山</t>
    <rPh sb="2" eb="4">
      <t>タカヤマ</t>
    </rPh>
    <phoneticPr fontId="7"/>
  </si>
  <si>
    <t>藤岡市立東中学校</t>
    <rPh sb="2" eb="4">
      <t>シリツ</t>
    </rPh>
    <phoneticPr fontId="4"/>
  </si>
  <si>
    <t>藤岡市本郷786</t>
    <rPh sb="0" eb="3">
      <t>フジオカシ</t>
    </rPh>
    <rPh sb="3" eb="5">
      <t>ホンゴウ</t>
    </rPh>
    <phoneticPr fontId="4"/>
  </si>
  <si>
    <t>藤多_東中</t>
    <rPh sb="3" eb="4">
      <t>ヒガシ</t>
    </rPh>
    <rPh sb="4" eb="5">
      <t>ナカ</t>
    </rPh>
    <phoneticPr fontId="7"/>
  </si>
  <si>
    <t>藤_東中</t>
    <rPh sb="2" eb="3">
      <t>ヒガシ</t>
    </rPh>
    <rPh sb="3" eb="4">
      <t>ナカ</t>
    </rPh>
    <phoneticPr fontId="7"/>
  </si>
  <si>
    <t>藤岡市立北中学校</t>
    <rPh sb="2" eb="4">
      <t>シリツ</t>
    </rPh>
    <phoneticPr fontId="4"/>
  </si>
  <si>
    <t>藤岡市下栗須283-2</t>
    <rPh sb="0" eb="3">
      <t>フジオカシ</t>
    </rPh>
    <rPh sb="3" eb="4">
      <t>シモ</t>
    </rPh>
    <rPh sb="4" eb="5">
      <t>クリ</t>
    </rPh>
    <rPh sb="5" eb="6">
      <t>ス</t>
    </rPh>
    <phoneticPr fontId="4"/>
  </si>
  <si>
    <t>藤多_北中</t>
    <rPh sb="3" eb="4">
      <t>キタ</t>
    </rPh>
    <rPh sb="4" eb="5">
      <t>ナカ</t>
    </rPh>
    <phoneticPr fontId="7"/>
  </si>
  <si>
    <t>藤_北中</t>
    <rPh sb="2" eb="3">
      <t>キタ</t>
    </rPh>
    <rPh sb="3" eb="4">
      <t>ナカ</t>
    </rPh>
    <phoneticPr fontId="7"/>
  </si>
  <si>
    <t>藤岡市立小野中学校</t>
    <rPh sb="2" eb="4">
      <t>シリツ</t>
    </rPh>
    <phoneticPr fontId="4"/>
  </si>
  <si>
    <t>藤岡市立石407</t>
    <rPh sb="0" eb="3">
      <t>フジオカシ</t>
    </rPh>
    <rPh sb="3" eb="5">
      <t>タテイシ</t>
    </rPh>
    <phoneticPr fontId="4"/>
  </si>
  <si>
    <t>藤多_小野</t>
    <rPh sb="3" eb="5">
      <t>オノ</t>
    </rPh>
    <phoneticPr fontId="7"/>
  </si>
  <si>
    <t>藤_小野</t>
    <rPh sb="2" eb="4">
      <t>オノ</t>
    </rPh>
    <phoneticPr fontId="7"/>
  </si>
  <si>
    <t>藤岡市立西中学校</t>
    <rPh sb="2" eb="4">
      <t>シリツ</t>
    </rPh>
    <phoneticPr fontId="4"/>
  </si>
  <si>
    <t>藤岡市上大塚639</t>
    <rPh sb="0" eb="3">
      <t>フジオカシ</t>
    </rPh>
    <rPh sb="3" eb="4">
      <t>カミ</t>
    </rPh>
    <rPh sb="4" eb="6">
      <t>オオツカ</t>
    </rPh>
    <phoneticPr fontId="4"/>
  </si>
  <si>
    <t>藤多_西中</t>
    <rPh sb="3" eb="4">
      <t>ニシ</t>
    </rPh>
    <rPh sb="4" eb="5">
      <t>ナカ</t>
    </rPh>
    <phoneticPr fontId="7"/>
  </si>
  <si>
    <t>藤_西中</t>
    <rPh sb="2" eb="3">
      <t>ニシ</t>
    </rPh>
    <rPh sb="3" eb="4">
      <t>ナカ</t>
    </rPh>
    <phoneticPr fontId="7"/>
  </si>
  <si>
    <t>藤岡市立鬼石中学校</t>
    <rPh sb="0" eb="3">
      <t>フジオカシ</t>
    </rPh>
    <rPh sb="3" eb="4">
      <t>タツ</t>
    </rPh>
    <rPh sb="4" eb="6">
      <t>オニシ</t>
    </rPh>
    <phoneticPr fontId="4"/>
  </si>
  <si>
    <t>藤岡市鬼石町鬼石235-1</t>
    <rPh sb="0" eb="3">
      <t>フジオカシ</t>
    </rPh>
    <rPh sb="3" eb="4">
      <t>オニ</t>
    </rPh>
    <rPh sb="4" eb="5">
      <t>イシ</t>
    </rPh>
    <rPh sb="5" eb="6">
      <t>マチ</t>
    </rPh>
    <rPh sb="6" eb="7">
      <t>オニ</t>
    </rPh>
    <rPh sb="7" eb="8">
      <t>イシ</t>
    </rPh>
    <phoneticPr fontId="4"/>
  </si>
  <si>
    <t>上野村立上野中学校</t>
    <rPh sb="0" eb="2">
      <t>ウエノ</t>
    </rPh>
    <rPh sb="2" eb="4">
      <t>ソンリツ</t>
    </rPh>
    <phoneticPr fontId="4"/>
  </si>
  <si>
    <t>多野郡上野村大字楢原113</t>
    <rPh sb="0" eb="3">
      <t>タノグン</t>
    </rPh>
    <rPh sb="3" eb="5">
      <t>ウエノ</t>
    </rPh>
    <rPh sb="5" eb="6">
      <t>ムラ</t>
    </rPh>
    <rPh sb="6" eb="8">
      <t>オオアザ</t>
    </rPh>
    <rPh sb="8" eb="9">
      <t>ナラ</t>
    </rPh>
    <rPh sb="9" eb="10">
      <t>ハラ</t>
    </rPh>
    <phoneticPr fontId="4"/>
  </si>
  <si>
    <t>神流町立中里中学校</t>
    <rPh sb="0" eb="1">
      <t>カミ</t>
    </rPh>
    <rPh sb="1" eb="2">
      <t>リュウ</t>
    </rPh>
    <rPh sb="2" eb="4">
      <t>チョウリツ</t>
    </rPh>
    <rPh sb="4" eb="6">
      <t>ナカザト</t>
    </rPh>
    <phoneticPr fontId="4"/>
  </si>
  <si>
    <t>多野郡神流町大字神ｹ原422</t>
    <rPh sb="0" eb="3">
      <t>タノグン</t>
    </rPh>
    <rPh sb="3" eb="6">
      <t>カンナマチ</t>
    </rPh>
    <rPh sb="6" eb="8">
      <t>オオアザ</t>
    </rPh>
    <rPh sb="8" eb="9">
      <t>カミ</t>
    </rPh>
    <rPh sb="10" eb="11">
      <t>ハラ</t>
    </rPh>
    <phoneticPr fontId="4"/>
  </si>
  <si>
    <t>富岡市立富岡中学校</t>
    <rPh sb="0" eb="4">
      <t>トミオカシリツ</t>
    </rPh>
    <phoneticPr fontId="4"/>
  </si>
  <si>
    <t>富岡市七日市1116-1</t>
    <rPh sb="0" eb="3">
      <t>トミオカシ</t>
    </rPh>
    <rPh sb="3" eb="5">
      <t>ナノカ</t>
    </rPh>
    <rPh sb="5" eb="6">
      <t>シ</t>
    </rPh>
    <phoneticPr fontId="4"/>
  </si>
  <si>
    <t>富甘_富岡</t>
    <rPh sb="3" eb="5">
      <t>トミオカ</t>
    </rPh>
    <phoneticPr fontId="7"/>
  </si>
  <si>
    <t>富_富岡</t>
    <rPh sb="2" eb="4">
      <t>トミオカ</t>
    </rPh>
    <phoneticPr fontId="7"/>
  </si>
  <si>
    <t>富岡市立西中学校</t>
    <rPh sb="2" eb="4">
      <t>シリツ</t>
    </rPh>
    <phoneticPr fontId="4"/>
  </si>
  <si>
    <t>富岡市宮崎20</t>
    <rPh sb="0" eb="3">
      <t>トミオカシ</t>
    </rPh>
    <rPh sb="3" eb="5">
      <t>ミヤザキ</t>
    </rPh>
    <phoneticPr fontId="4"/>
  </si>
  <si>
    <t>富甘_西中</t>
    <rPh sb="3" eb="4">
      <t>ニシ</t>
    </rPh>
    <rPh sb="4" eb="5">
      <t>ナカ</t>
    </rPh>
    <phoneticPr fontId="7"/>
  </si>
  <si>
    <t>富_西中</t>
    <rPh sb="2" eb="3">
      <t>ニシ</t>
    </rPh>
    <rPh sb="3" eb="4">
      <t>ナカ</t>
    </rPh>
    <phoneticPr fontId="7"/>
  </si>
  <si>
    <t>富岡市立東中学校</t>
    <rPh sb="2" eb="4">
      <t>シリツ</t>
    </rPh>
    <phoneticPr fontId="4"/>
  </si>
  <si>
    <t>富岡市富岡864</t>
    <rPh sb="0" eb="3">
      <t>トミオカシ</t>
    </rPh>
    <rPh sb="3" eb="5">
      <t>トミオカ</t>
    </rPh>
    <phoneticPr fontId="4"/>
  </si>
  <si>
    <t>富甘_東中</t>
    <rPh sb="3" eb="4">
      <t>ヒガシ</t>
    </rPh>
    <rPh sb="4" eb="5">
      <t>ナカ</t>
    </rPh>
    <phoneticPr fontId="7"/>
  </si>
  <si>
    <t>富_東中</t>
    <rPh sb="2" eb="3">
      <t>ヒガシ</t>
    </rPh>
    <rPh sb="3" eb="4">
      <t>ナカ</t>
    </rPh>
    <phoneticPr fontId="7"/>
  </si>
  <si>
    <t>富岡市立北中学校</t>
    <rPh sb="2" eb="4">
      <t>シリツ</t>
    </rPh>
    <phoneticPr fontId="4"/>
  </si>
  <si>
    <t>富岡市相野田636</t>
    <rPh sb="0" eb="3">
      <t>トミオカシ</t>
    </rPh>
    <rPh sb="3" eb="4">
      <t>アイ</t>
    </rPh>
    <rPh sb="4" eb="6">
      <t>ノダ</t>
    </rPh>
    <phoneticPr fontId="4"/>
  </si>
  <si>
    <t>富甘_北中</t>
    <rPh sb="3" eb="4">
      <t>キタ</t>
    </rPh>
    <rPh sb="4" eb="5">
      <t>ナカ</t>
    </rPh>
    <phoneticPr fontId="7"/>
  </si>
  <si>
    <t>富_北中</t>
    <rPh sb="2" eb="3">
      <t>キタ</t>
    </rPh>
    <rPh sb="3" eb="4">
      <t>ナカ</t>
    </rPh>
    <phoneticPr fontId="7"/>
  </si>
  <si>
    <t>富岡市立南中学校</t>
    <rPh sb="2" eb="4">
      <t>シリツ</t>
    </rPh>
    <phoneticPr fontId="4"/>
  </si>
  <si>
    <t>富岡市中高瀬1118</t>
    <rPh sb="0" eb="3">
      <t>トミオカシ</t>
    </rPh>
    <rPh sb="3" eb="4">
      <t>ナカ</t>
    </rPh>
    <rPh sb="4" eb="6">
      <t>タカセ</t>
    </rPh>
    <phoneticPr fontId="4"/>
  </si>
  <si>
    <t>富甘_南中</t>
    <rPh sb="3" eb="4">
      <t>ミナミ</t>
    </rPh>
    <rPh sb="4" eb="5">
      <t>ナカ</t>
    </rPh>
    <phoneticPr fontId="7"/>
  </si>
  <si>
    <t>富_南中</t>
    <rPh sb="2" eb="3">
      <t>ミナミ</t>
    </rPh>
    <rPh sb="3" eb="4">
      <t>ナカ</t>
    </rPh>
    <phoneticPr fontId="7"/>
  </si>
  <si>
    <t>富岡市立妙義中学校</t>
    <rPh sb="0" eb="3">
      <t>トミオカシ</t>
    </rPh>
    <rPh sb="3" eb="4">
      <t>リツ</t>
    </rPh>
    <rPh sb="4" eb="6">
      <t>ミョウギ</t>
    </rPh>
    <phoneticPr fontId="4"/>
  </si>
  <si>
    <t>富岡市妙義町中里218</t>
    <rPh sb="0" eb="3">
      <t>トミオカシ</t>
    </rPh>
    <rPh sb="3" eb="5">
      <t>ミョウギ</t>
    </rPh>
    <rPh sb="5" eb="6">
      <t>マチ</t>
    </rPh>
    <rPh sb="6" eb="8">
      <t>ナカザト</t>
    </rPh>
    <phoneticPr fontId="4"/>
  </si>
  <si>
    <t>下仁田町立下仁田中学校</t>
    <rPh sb="3" eb="5">
      <t>チョウリツ</t>
    </rPh>
    <rPh sb="5" eb="8">
      <t>シモニタ</t>
    </rPh>
    <phoneticPr fontId="4"/>
  </si>
  <si>
    <t>甘楽郡下仁田町大字下仁田26</t>
    <rPh sb="0" eb="3">
      <t>カンラグン</t>
    </rPh>
    <rPh sb="3" eb="6">
      <t>シモニタ</t>
    </rPh>
    <rPh sb="6" eb="7">
      <t>マチ</t>
    </rPh>
    <rPh sb="7" eb="9">
      <t>オオアザ</t>
    </rPh>
    <rPh sb="9" eb="12">
      <t>シモニタ</t>
    </rPh>
    <phoneticPr fontId="4"/>
  </si>
  <si>
    <t>富甘_下中</t>
    <rPh sb="3" eb="5">
      <t>シモナカ</t>
    </rPh>
    <phoneticPr fontId="7"/>
  </si>
  <si>
    <t>甘_下中</t>
    <rPh sb="0" eb="1">
      <t>アマ</t>
    </rPh>
    <rPh sb="2" eb="4">
      <t>シモナカ</t>
    </rPh>
    <phoneticPr fontId="7"/>
  </si>
  <si>
    <t>南牧村立南牧中学校</t>
    <rPh sb="0" eb="2">
      <t>ナンモク</t>
    </rPh>
    <rPh sb="2" eb="4">
      <t>ソンリツ</t>
    </rPh>
    <phoneticPr fontId="4"/>
  </si>
  <si>
    <t>甘楽郡南牧村大字大日向1045</t>
    <rPh sb="0" eb="3">
      <t>カンラグン</t>
    </rPh>
    <rPh sb="3" eb="5">
      <t>ナンモク</t>
    </rPh>
    <rPh sb="5" eb="6">
      <t>ムラ</t>
    </rPh>
    <rPh sb="6" eb="8">
      <t>オオアザ</t>
    </rPh>
    <rPh sb="8" eb="9">
      <t>オオ</t>
    </rPh>
    <rPh sb="9" eb="11">
      <t>ヒナタ</t>
    </rPh>
    <phoneticPr fontId="4"/>
  </si>
  <si>
    <t>富甘_南牧</t>
    <rPh sb="3" eb="5">
      <t>ミナミマキ</t>
    </rPh>
    <phoneticPr fontId="7"/>
  </si>
  <si>
    <t>甘_南牧</t>
    <rPh sb="0" eb="1">
      <t>アマ</t>
    </rPh>
    <rPh sb="2" eb="4">
      <t>ミナミマキ</t>
    </rPh>
    <phoneticPr fontId="7"/>
  </si>
  <si>
    <t>甘楽町立甘楽中学校</t>
    <rPh sb="2" eb="4">
      <t>チョウリツ</t>
    </rPh>
    <rPh sb="4" eb="6">
      <t>カンラ</t>
    </rPh>
    <phoneticPr fontId="4"/>
  </si>
  <si>
    <t>甘楽郡甘楽町白倉1411</t>
    <rPh sb="0" eb="3">
      <t>カンラグン</t>
    </rPh>
    <rPh sb="3" eb="6">
      <t>カンラマチ</t>
    </rPh>
    <rPh sb="6" eb="8">
      <t>シロクラ</t>
    </rPh>
    <phoneticPr fontId="4"/>
  </si>
  <si>
    <t>甘楽</t>
    <rPh sb="0" eb="2">
      <t>カンラ</t>
    </rPh>
    <phoneticPr fontId="4"/>
  </si>
  <si>
    <t>安中市立第一中学校</t>
    <rPh sb="2" eb="4">
      <t>シリツ</t>
    </rPh>
    <rPh sb="4" eb="5">
      <t>ダイ</t>
    </rPh>
    <phoneticPr fontId="4"/>
  </si>
  <si>
    <t>安中市安中5-8-1</t>
    <rPh sb="0" eb="3">
      <t>アンナカシ</t>
    </rPh>
    <rPh sb="3" eb="5">
      <t>アンナカ</t>
    </rPh>
    <phoneticPr fontId="4"/>
  </si>
  <si>
    <t>安中_第一</t>
    <rPh sb="0" eb="1">
      <t>アン</t>
    </rPh>
    <rPh sb="1" eb="2">
      <t>ナカ</t>
    </rPh>
    <rPh sb="3" eb="4">
      <t>ダイ</t>
    </rPh>
    <rPh sb="4" eb="5">
      <t>イチ</t>
    </rPh>
    <phoneticPr fontId="7"/>
  </si>
  <si>
    <t>安_第一</t>
    <rPh sb="2" eb="3">
      <t>ダイ</t>
    </rPh>
    <rPh sb="3" eb="4">
      <t>イチ</t>
    </rPh>
    <phoneticPr fontId="7"/>
  </si>
  <si>
    <t>安中市立第二中学校</t>
    <rPh sb="2" eb="4">
      <t>シリツ</t>
    </rPh>
    <rPh sb="4" eb="5">
      <t>ダイ</t>
    </rPh>
    <phoneticPr fontId="4"/>
  </si>
  <si>
    <t>安中_第二</t>
    <rPh sb="0" eb="1">
      <t>アン</t>
    </rPh>
    <rPh sb="1" eb="2">
      <t>ナカ</t>
    </rPh>
    <rPh sb="3" eb="4">
      <t>ダイ</t>
    </rPh>
    <rPh sb="4" eb="5">
      <t>ニ</t>
    </rPh>
    <phoneticPr fontId="7"/>
  </si>
  <si>
    <t>安_第二</t>
    <rPh sb="2" eb="3">
      <t>ダイ</t>
    </rPh>
    <rPh sb="3" eb="4">
      <t>ニ</t>
    </rPh>
    <phoneticPr fontId="7"/>
  </si>
  <si>
    <t>安中市立松井田北中学校</t>
    <rPh sb="0" eb="3">
      <t>アンナカシ</t>
    </rPh>
    <rPh sb="3" eb="4">
      <t>タツ</t>
    </rPh>
    <rPh sb="4" eb="7">
      <t>マツイダ</t>
    </rPh>
    <rPh sb="7" eb="8">
      <t>キタ</t>
    </rPh>
    <phoneticPr fontId="4"/>
  </si>
  <si>
    <t>安中市松井田町上増田3602-1</t>
    <rPh sb="0" eb="3">
      <t>アンナカシ</t>
    </rPh>
    <rPh sb="3" eb="6">
      <t>マツイダ</t>
    </rPh>
    <rPh sb="6" eb="7">
      <t>マチ</t>
    </rPh>
    <rPh sb="7" eb="8">
      <t>カミ</t>
    </rPh>
    <rPh sb="8" eb="10">
      <t>マスダ</t>
    </rPh>
    <phoneticPr fontId="4"/>
  </si>
  <si>
    <t>安中_松北</t>
    <rPh sb="0" eb="1">
      <t>アン</t>
    </rPh>
    <rPh sb="1" eb="2">
      <t>ナカ</t>
    </rPh>
    <rPh sb="3" eb="5">
      <t>マツキタ</t>
    </rPh>
    <rPh sb="4" eb="5">
      <t>キタ</t>
    </rPh>
    <phoneticPr fontId="7"/>
  </si>
  <si>
    <t>松井田北</t>
    <rPh sb="0" eb="3">
      <t>マツイダ</t>
    </rPh>
    <rPh sb="3" eb="4">
      <t>キタ</t>
    </rPh>
    <phoneticPr fontId="4"/>
  </si>
  <si>
    <t>安_松北</t>
    <rPh sb="2" eb="4">
      <t>マツキタ</t>
    </rPh>
    <rPh sb="3" eb="4">
      <t>キタ</t>
    </rPh>
    <phoneticPr fontId="7"/>
  </si>
  <si>
    <t>安中市安中3702</t>
    <rPh sb="0" eb="3">
      <t>アンナカシ</t>
    </rPh>
    <rPh sb="3" eb="5">
      <t>アンナカ</t>
    </rPh>
    <phoneticPr fontId="4"/>
  </si>
  <si>
    <t>安中_新島</t>
    <rPh sb="0" eb="1">
      <t>アン</t>
    </rPh>
    <rPh sb="1" eb="2">
      <t>ナカ</t>
    </rPh>
    <rPh sb="3" eb="5">
      <t>ニイジマ</t>
    </rPh>
    <phoneticPr fontId="7"/>
  </si>
  <si>
    <t>安_新島</t>
    <rPh sb="2" eb="4">
      <t>ニイジマ</t>
    </rPh>
    <phoneticPr fontId="7"/>
  </si>
  <si>
    <t>男子</t>
    <rPh sb="0" eb="2">
      <t>ダンシ</t>
    </rPh>
    <phoneticPr fontId="6"/>
  </si>
  <si>
    <t>１（学年）</t>
    <rPh sb="2" eb="4">
      <t>ガクネン</t>
    </rPh>
    <phoneticPr fontId="6"/>
  </si>
  <si>
    <t>走</t>
    <rPh sb="0" eb="1">
      <t>ソウ</t>
    </rPh>
    <phoneticPr fontId="6"/>
  </si>
  <si>
    <t>２（学年）</t>
    <rPh sb="2" eb="4">
      <t>ガクネン</t>
    </rPh>
    <phoneticPr fontId="6"/>
  </si>
  <si>
    <t>３（学年）</t>
    <rPh sb="2" eb="4">
      <t>ガクネン</t>
    </rPh>
    <phoneticPr fontId="6"/>
  </si>
  <si>
    <t>４（学年）</t>
    <rPh sb="2" eb="4">
      <t>ガクネン</t>
    </rPh>
    <phoneticPr fontId="6"/>
  </si>
  <si>
    <t>５（学年）</t>
    <rPh sb="2" eb="4">
      <t>ガクネン</t>
    </rPh>
    <phoneticPr fontId="6"/>
  </si>
  <si>
    <t>６（学年）</t>
    <rPh sb="2" eb="4">
      <t>ガクネン</t>
    </rPh>
    <phoneticPr fontId="6"/>
  </si>
  <si>
    <t>７（学年）</t>
    <rPh sb="2" eb="4">
      <t>ガクネン</t>
    </rPh>
    <phoneticPr fontId="6"/>
  </si>
  <si>
    <t>８（学年）</t>
    <rPh sb="2" eb="4">
      <t>ガクネン</t>
    </rPh>
    <phoneticPr fontId="6"/>
  </si>
  <si>
    <t>９（学年）</t>
    <rPh sb="2" eb="4">
      <t>ガクネン</t>
    </rPh>
    <phoneticPr fontId="6"/>
  </si>
  <si>
    <t>総合所</t>
    <rPh sb="0" eb="2">
      <t>ソウゴウ</t>
    </rPh>
    <rPh sb="2" eb="3">
      <t>トコロ</t>
    </rPh>
    <phoneticPr fontId="6"/>
  </si>
  <si>
    <t>順位</t>
    <rPh sb="0" eb="2">
      <t>ジュンイ</t>
    </rPh>
    <phoneticPr fontId="6"/>
  </si>
  <si>
    <t>学校名</t>
    <rPh sb="0" eb="3">
      <t>ガッコウメイ</t>
    </rPh>
    <phoneticPr fontId="6"/>
  </si>
  <si>
    <t>順</t>
    <rPh sb="0" eb="1">
      <t>ジュン</t>
    </rPh>
    <phoneticPr fontId="6"/>
  </si>
  <si>
    <t>要時間</t>
    <rPh sb="0" eb="1">
      <t>ヨウ</t>
    </rPh>
    <rPh sb="1" eb="3">
      <t>ジカン</t>
    </rPh>
    <phoneticPr fontId="6"/>
  </si>
  <si>
    <t>女子</t>
    <rPh sb="0" eb="2">
      <t>ジョシ</t>
    </rPh>
    <phoneticPr fontId="6"/>
  </si>
  <si>
    <t>S4</t>
  </si>
  <si>
    <t>略式校名1</t>
    <rPh sb="0" eb="2">
      <t>リャクシキ</t>
    </rPh>
    <rPh sb="2" eb="4">
      <t>コウメイ</t>
    </rPh>
    <phoneticPr fontId="4"/>
  </si>
  <si>
    <t>略式校名2</t>
    <rPh sb="0" eb="2">
      <t>リャクシキ</t>
    </rPh>
    <rPh sb="2" eb="4">
      <t>コウメイ</t>
    </rPh>
    <phoneticPr fontId="4"/>
  </si>
  <si>
    <t>略式校名3</t>
    <rPh sb="0" eb="2">
      <t>リャクシキ</t>
    </rPh>
    <rPh sb="2" eb="4">
      <t>コウメイ</t>
    </rPh>
    <phoneticPr fontId="4"/>
  </si>
  <si>
    <t>太田市立藪塚本町中学校</t>
    <rPh sb="0" eb="4">
      <t>オオタシリツ</t>
    </rPh>
    <phoneticPr fontId="4"/>
  </si>
  <si>
    <t>安中市立松井田中学校</t>
    <rPh sb="0" eb="3">
      <t>アンナカシ</t>
    </rPh>
    <rPh sb="3" eb="4">
      <t>タツ</t>
    </rPh>
    <rPh sb="4" eb="7">
      <t>マツイダ</t>
    </rPh>
    <phoneticPr fontId="4"/>
  </si>
  <si>
    <t>郡市ｺｰﾄﾞ1</t>
    <rPh sb="0" eb="2">
      <t>グンシ</t>
    </rPh>
    <phoneticPr fontId="4"/>
  </si>
  <si>
    <t>郡市ｺｰﾄﾞ2</t>
    <rPh sb="0" eb="2">
      <t>グンシ</t>
    </rPh>
    <phoneticPr fontId="4"/>
  </si>
  <si>
    <t>→</t>
    <phoneticPr fontId="2"/>
  </si>
  <si>
    <t>No</t>
    <phoneticPr fontId="6"/>
  </si>
  <si>
    <t>リレー男</t>
    <rPh sb="3" eb="4">
      <t>オトコ</t>
    </rPh>
    <phoneticPr fontId="4"/>
  </si>
  <si>
    <t>リレー女</t>
    <rPh sb="3" eb="4">
      <t>オンナ</t>
    </rPh>
    <phoneticPr fontId="4"/>
  </si>
  <si>
    <t>※</t>
    <phoneticPr fontId="2"/>
  </si>
  <si>
    <t>ﾃﾞｨﾚｸﾀｰ</t>
  </si>
  <si>
    <t>ｻﾌﾞﾃﾞｨﾚｸﾀｰ</t>
  </si>
  <si>
    <t>ｼﾞｭﾘｰ</t>
  </si>
  <si>
    <t>ｱﾅｳﾝｻｰ</t>
  </si>
  <si>
    <t>記録･情報処理員</t>
  </si>
  <si>
    <t>ﾏｰｼｬﾙ</t>
  </si>
  <si>
    <t>役員･補助員係</t>
  </si>
  <si>
    <t>ｽﾀｰﾀｰ･ﾘｺｰﾗｰ</t>
  </si>
  <si>
    <t>走高跳</t>
  </si>
  <si>
    <t>棒高跳</t>
  </si>
  <si>
    <t>競走審判員</t>
  </si>
  <si>
    <t>選手誘導係</t>
  </si>
  <si>
    <t>計時員</t>
  </si>
  <si>
    <t>ｽﾀｰﾀｰ</t>
  </si>
  <si>
    <t>走路員</t>
  </si>
  <si>
    <t>無線係</t>
  </si>
  <si>
    <t>VTR係</t>
  </si>
  <si>
    <t>役員係</t>
  </si>
  <si>
    <t>庶務･会計係</t>
  </si>
  <si>
    <t>救護係</t>
  </si>
  <si>
    <t>補助員係</t>
  </si>
  <si>
    <t>駐車場係</t>
  </si>
  <si>
    <t>ｳｫｰﾑｱｯﾌﾟ場係</t>
  </si>
  <si>
    <t>表彰係</t>
  </si>
  <si>
    <t>混成競技記録入力（7ｹﾀ）</t>
    <rPh sb="0" eb="2">
      <t>コンセイ</t>
    </rPh>
    <rPh sb="2" eb="4">
      <t>キョウギ</t>
    </rPh>
    <rPh sb="4" eb="6">
      <t>キロク</t>
    </rPh>
    <rPh sb="6" eb="8">
      <t>ニュウリョク</t>
    </rPh>
    <phoneticPr fontId="2"/>
  </si>
  <si>
    <t>※</t>
    <phoneticPr fontId="2"/>
  </si>
  <si>
    <t>027-231-1405</t>
    <phoneticPr fontId="4"/>
  </si>
  <si>
    <t>前橋第三</t>
    <phoneticPr fontId="4"/>
  </si>
  <si>
    <t>027-221-5975</t>
    <phoneticPr fontId="4"/>
  </si>
  <si>
    <t>前橋第五</t>
    <phoneticPr fontId="4"/>
  </si>
  <si>
    <t>027-251-6661</t>
    <phoneticPr fontId="4"/>
  </si>
  <si>
    <t>前橋第六</t>
    <phoneticPr fontId="4"/>
  </si>
  <si>
    <t>027-265-0946</t>
    <phoneticPr fontId="4"/>
  </si>
  <si>
    <t>前橋第七</t>
    <phoneticPr fontId="4"/>
  </si>
  <si>
    <t>027-231-3066</t>
    <phoneticPr fontId="4"/>
  </si>
  <si>
    <t>桂萓</t>
    <phoneticPr fontId="4"/>
  </si>
  <si>
    <t>027-269-5829</t>
    <phoneticPr fontId="4"/>
  </si>
  <si>
    <t>芳賀</t>
    <phoneticPr fontId="4"/>
  </si>
  <si>
    <t>027-253-5481</t>
    <phoneticPr fontId="4"/>
  </si>
  <si>
    <t>027-251-5491</t>
    <phoneticPr fontId="4"/>
  </si>
  <si>
    <t>前橋東</t>
    <phoneticPr fontId="4"/>
  </si>
  <si>
    <t>027-231-5351</t>
    <phoneticPr fontId="4"/>
  </si>
  <si>
    <t>南橘</t>
    <phoneticPr fontId="4"/>
  </si>
  <si>
    <t>027-266-0069</t>
    <phoneticPr fontId="4"/>
  </si>
  <si>
    <t>木瀬</t>
    <phoneticPr fontId="4"/>
  </si>
  <si>
    <t>027-268-2004</t>
    <phoneticPr fontId="4"/>
  </si>
  <si>
    <t>荒砥</t>
    <phoneticPr fontId="4"/>
  </si>
  <si>
    <t>027-265-1941</t>
    <phoneticPr fontId="4"/>
  </si>
  <si>
    <t>前橋_明桜</t>
    <rPh sb="0" eb="2">
      <t>マエバシ</t>
    </rPh>
    <rPh sb="3" eb="4">
      <t>メイ</t>
    </rPh>
    <rPh sb="4" eb="5">
      <t>サクラ</t>
    </rPh>
    <phoneticPr fontId="7"/>
  </si>
  <si>
    <t>前_明桜</t>
    <rPh sb="2" eb="3">
      <t>メイ</t>
    </rPh>
    <rPh sb="3" eb="4">
      <t>サクラ</t>
    </rPh>
    <phoneticPr fontId="7"/>
  </si>
  <si>
    <t>027-234-5757</t>
    <phoneticPr fontId="4"/>
  </si>
  <si>
    <t>鎌倉</t>
    <phoneticPr fontId="4"/>
  </si>
  <si>
    <t>027-252-5711</t>
    <phoneticPr fontId="4"/>
  </si>
  <si>
    <t>箱田</t>
    <phoneticPr fontId="4"/>
  </si>
  <si>
    <t>027-283-2004</t>
    <phoneticPr fontId="4"/>
  </si>
  <si>
    <t>大胡</t>
    <phoneticPr fontId="4"/>
  </si>
  <si>
    <t>027-283-2326</t>
    <phoneticPr fontId="4"/>
  </si>
  <si>
    <t>宮城</t>
    <phoneticPr fontId="4"/>
  </si>
  <si>
    <t>027-285-2027</t>
    <phoneticPr fontId="4"/>
  </si>
  <si>
    <t>粕川</t>
    <phoneticPr fontId="4"/>
  </si>
  <si>
    <t>027-288-2620</t>
    <phoneticPr fontId="4"/>
  </si>
  <si>
    <t>前橋_富中</t>
    <rPh sb="0" eb="1">
      <t>マエ</t>
    </rPh>
    <rPh sb="1" eb="2">
      <t>ハシ</t>
    </rPh>
    <rPh sb="3" eb="5">
      <t>トミナカ</t>
    </rPh>
    <phoneticPr fontId="7"/>
  </si>
  <si>
    <t>前_富中</t>
    <rPh sb="2" eb="4">
      <t>トミナカ</t>
    </rPh>
    <phoneticPr fontId="7"/>
  </si>
  <si>
    <t>027-231-4651</t>
    <phoneticPr fontId="4"/>
  </si>
  <si>
    <t>共愛学園中学校</t>
    <phoneticPr fontId="4"/>
  </si>
  <si>
    <t>027-267-1000</t>
    <phoneticPr fontId="4"/>
  </si>
  <si>
    <t>共愛学園</t>
    <phoneticPr fontId="4"/>
  </si>
  <si>
    <t>027-322-5395</t>
    <phoneticPr fontId="4"/>
  </si>
  <si>
    <t>027-322-3853</t>
    <phoneticPr fontId="4"/>
  </si>
  <si>
    <t>高松</t>
    <phoneticPr fontId="4"/>
  </si>
  <si>
    <t>027-361-8419</t>
    <phoneticPr fontId="4"/>
  </si>
  <si>
    <t>並榎</t>
    <phoneticPr fontId="4"/>
  </si>
  <si>
    <t>027-322-2215</t>
    <phoneticPr fontId="4"/>
  </si>
  <si>
    <t>豊岡</t>
    <phoneticPr fontId="4"/>
  </si>
  <si>
    <t>027-361-8810</t>
    <phoneticPr fontId="4"/>
  </si>
  <si>
    <t>中尾</t>
    <phoneticPr fontId="4"/>
  </si>
  <si>
    <t>027-343-2902</t>
    <phoneticPr fontId="4"/>
  </si>
  <si>
    <t>027-352-3253</t>
    <phoneticPr fontId="4"/>
  </si>
  <si>
    <t>大類</t>
    <phoneticPr fontId="4"/>
  </si>
  <si>
    <t>027-361-8400</t>
    <phoneticPr fontId="4"/>
  </si>
  <si>
    <t>塚沢</t>
    <phoneticPr fontId="4"/>
  </si>
  <si>
    <t>027-322-7485</t>
    <phoneticPr fontId="4"/>
  </si>
  <si>
    <t>片岡</t>
    <phoneticPr fontId="4"/>
  </si>
  <si>
    <t>027-322-6316</t>
    <phoneticPr fontId="4"/>
  </si>
  <si>
    <t>佐野</t>
    <phoneticPr fontId="4"/>
  </si>
  <si>
    <t>027-346-2337</t>
    <phoneticPr fontId="4"/>
  </si>
  <si>
    <t>027-346-2308</t>
    <phoneticPr fontId="4"/>
  </si>
  <si>
    <t>027-352-2927</t>
    <phoneticPr fontId="4"/>
  </si>
  <si>
    <t>高南</t>
    <phoneticPr fontId="4"/>
  </si>
  <si>
    <t>027-322-8527</t>
    <phoneticPr fontId="4"/>
  </si>
  <si>
    <t>寺尾</t>
    <phoneticPr fontId="4"/>
  </si>
  <si>
    <t>027-343-1222</t>
    <phoneticPr fontId="4"/>
  </si>
  <si>
    <t>八幡</t>
    <phoneticPr fontId="4"/>
  </si>
  <si>
    <t>027-347-3636</t>
    <phoneticPr fontId="4"/>
  </si>
  <si>
    <t>矢中</t>
    <phoneticPr fontId="4"/>
  </si>
  <si>
    <t>027-378-3214</t>
    <phoneticPr fontId="4"/>
  </si>
  <si>
    <t>倉渕</t>
    <phoneticPr fontId="4"/>
  </si>
  <si>
    <t>027-371-3551</t>
    <phoneticPr fontId="4"/>
  </si>
  <si>
    <t>箕郷</t>
    <phoneticPr fontId="4"/>
  </si>
  <si>
    <t>027-373-2231</t>
    <phoneticPr fontId="4"/>
  </si>
  <si>
    <t>027-372-1525</t>
    <phoneticPr fontId="4"/>
  </si>
  <si>
    <t>0274-42-0931</t>
    <phoneticPr fontId="4"/>
  </si>
  <si>
    <t>新町</t>
    <phoneticPr fontId="4"/>
  </si>
  <si>
    <t>高崎_新町</t>
    <rPh sb="0" eb="1">
      <t>タカ</t>
    </rPh>
    <rPh sb="1" eb="2">
      <t>サキ</t>
    </rPh>
    <rPh sb="3" eb="5">
      <t>シンマチ</t>
    </rPh>
    <phoneticPr fontId="7"/>
  </si>
  <si>
    <t>高_新町</t>
    <rPh sb="2" eb="4">
      <t>シンマチ</t>
    </rPh>
    <phoneticPr fontId="7"/>
  </si>
  <si>
    <t>027-374-1455</t>
    <phoneticPr fontId="4"/>
  </si>
  <si>
    <t>榛名</t>
    <phoneticPr fontId="4"/>
  </si>
  <si>
    <t>027-387-3213</t>
    <phoneticPr fontId="4"/>
  </si>
  <si>
    <t>高崎_吉中</t>
    <rPh sb="0" eb="1">
      <t>タカ</t>
    </rPh>
    <rPh sb="1" eb="2">
      <t>サキ</t>
    </rPh>
    <rPh sb="3" eb="5">
      <t>ヨシナカ</t>
    </rPh>
    <rPh sb="4" eb="5">
      <t>ナカ</t>
    </rPh>
    <phoneticPr fontId="7"/>
  </si>
  <si>
    <t>高_吉中</t>
    <rPh sb="2" eb="4">
      <t>ヨシナカ</t>
    </rPh>
    <rPh sb="3" eb="4">
      <t>ナカ</t>
    </rPh>
    <phoneticPr fontId="7"/>
  </si>
  <si>
    <t>027-387-3993</t>
    <phoneticPr fontId="4"/>
  </si>
  <si>
    <t>高崎_吉西</t>
    <rPh sb="0" eb="1">
      <t>タカ</t>
    </rPh>
    <rPh sb="1" eb="2">
      <t>サキ</t>
    </rPh>
    <rPh sb="3" eb="4">
      <t>キチ</t>
    </rPh>
    <rPh sb="4" eb="5">
      <t>ニシ</t>
    </rPh>
    <phoneticPr fontId="7"/>
  </si>
  <si>
    <t>高_吉西</t>
    <rPh sb="2" eb="3">
      <t>キチ</t>
    </rPh>
    <rPh sb="3" eb="4">
      <t>ニシ</t>
    </rPh>
    <phoneticPr fontId="7"/>
  </si>
  <si>
    <t>027-387-3214</t>
    <phoneticPr fontId="4"/>
  </si>
  <si>
    <t>入野</t>
    <phoneticPr fontId="4"/>
  </si>
  <si>
    <t>高崎_入野</t>
    <rPh sb="0" eb="1">
      <t>タカ</t>
    </rPh>
    <rPh sb="1" eb="2">
      <t>サキ</t>
    </rPh>
    <rPh sb="3" eb="5">
      <t>イリノ</t>
    </rPh>
    <phoneticPr fontId="7"/>
  </si>
  <si>
    <t>高_入野</t>
    <rPh sb="2" eb="4">
      <t>イリノ</t>
    </rPh>
    <phoneticPr fontId="7"/>
  </si>
  <si>
    <t>高崎市新保田中町184</t>
    <rPh sb="0" eb="3">
      <t>タカサキシ</t>
    </rPh>
    <rPh sb="3" eb="4">
      <t>シン</t>
    </rPh>
    <rPh sb="4" eb="5">
      <t>ホ</t>
    </rPh>
    <rPh sb="5" eb="6">
      <t>タ</t>
    </rPh>
    <rPh sb="6" eb="7">
      <t>ナカ</t>
    </rPh>
    <rPh sb="7" eb="8">
      <t>マチ</t>
    </rPh>
    <phoneticPr fontId="4"/>
  </si>
  <si>
    <t>027-370-6663</t>
    <phoneticPr fontId="4"/>
  </si>
  <si>
    <t>高崎_中等</t>
    <rPh sb="0" eb="1">
      <t>タカ</t>
    </rPh>
    <rPh sb="1" eb="2">
      <t>サキ</t>
    </rPh>
    <rPh sb="3" eb="5">
      <t>チュウトウ</t>
    </rPh>
    <phoneticPr fontId="7"/>
  </si>
  <si>
    <t>高_中等</t>
    <rPh sb="2" eb="4">
      <t>チュウトウ</t>
    </rPh>
    <phoneticPr fontId="7"/>
  </si>
  <si>
    <t>桐生市立中央中学校</t>
    <rPh sb="0" eb="2">
      <t>キリュウ</t>
    </rPh>
    <rPh sb="2" eb="4">
      <t>シリツ</t>
    </rPh>
    <rPh sb="4" eb="6">
      <t>チュウオウ</t>
    </rPh>
    <rPh sb="6" eb="9">
      <t>チュウガッコウ</t>
    </rPh>
    <phoneticPr fontId="4"/>
  </si>
  <si>
    <t>桐生市美原町2-15</t>
    <rPh sb="0" eb="3">
      <t>キリュウシ</t>
    </rPh>
    <rPh sb="3" eb="4">
      <t>ミ</t>
    </rPh>
    <rPh sb="4" eb="5">
      <t>ハラ</t>
    </rPh>
    <rPh sb="5" eb="6">
      <t>マチ</t>
    </rPh>
    <phoneticPr fontId="4"/>
  </si>
  <si>
    <t>0277-44-2472</t>
    <phoneticPr fontId="4"/>
  </si>
  <si>
    <t>桐生中央</t>
    <phoneticPr fontId="4"/>
  </si>
  <si>
    <t>桐み_中央</t>
    <rPh sb="0" eb="1">
      <t>キリ</t>
    </rPh>
    <rPh sb="3" eb="5">
      <t>チュウオウ</t>
    </rPh>
    <phoneticPr fontId="7"/>
  </si>
  <si>
    <t>桐_中央</t>
    <rPh sb="2" eb="4">
      <t>チュウオウ</t>
    </rPh>
    <phoneticPr fontId="7"/>
  </si>
  <si>
    <t>0277-45-2974</t>
    <phoneticPr fontId="4"/>
  </si>
  <si>
    <t>清流</t>
    <phoneticPr fontId="4"/>
  </si>
  <si>
    <t>桐み_清流</t>
    <rPh sb="0" eb="1">
      <t>キリ</t>
    </rPh>
    <rPh sb="3" eb="5">
      <t>セイリュウ</t>
    </rPh>
    <phoneticPr fontId="7"/>
  </si>
  <si>
    <t>桐_清流</t>
    <rPh sb="2" eb="4">
      <t>セイリュウ</t>
    </rPh>
    <phoneticPr fontId="7"/>
  </si>
  <si>
    <t>0277-44-4249</t>
    <phoneticPr fontId="4"/>
  </si>
  <si>
    <t>境野</t>
    <phoneticPr fontId="4"/>
  </si>
  <si>
    <t>0277-52-7050</t>
    <phoneticPr fontId="4"/>
  </si>
  <si>
    <t>広沢</t>
    <phoneticPr fontId="4"/>
  </si>
  <si>
    <t>0277-32-1018</t>
    <phoneticPr fontId="4"/>
  </si>
  <si>
    <t>梅田</t>
    <phoneticPr fontId="4"/>
  </si>
  <si>
    <t>0277-53-6162</t>
    <phoneticPr fontId="4"/>
  </si>
  <si>
    <t>相生</t>
    <phoneticPr fontId="4"/>
  </si>
  <si>
    <t>0277-65-9322</t>
    <phoneticPr fontId="4"/>
  </si>
  <si>
    <t>川内</t>
    <phoneticPr fontId="4"/>
  </si>
  <si>
    <t>0277-52-7200</t>
    <phoneticPr fontId="4"/>
  </si>
  <si>
    <t>桜木</t>
    <phoneticPr fontId="4"/>
  </si>
  <si>
    <t>0277-74-8549</t>
    <phoneticPr fontId="4"/>
  </si>
  <si>
    <t>新里</t>
    <phoneticPr fontId="4"/>
  </si>
  <si>
    <t>0277-96-2005</t>
    <phoneticPr fontId="4"/>
  </si>
  <si>
    <t>樹德中学校</t>
    <phoneticPr fontId="4"/>
  </si>
  <si>
    <t>0277-45-2257</t>
    <phoneticPr fontId="4"/>
  </si>
  <si>
    <t>桐み_樹徳</t>
    <rPh sb="0" eb="1">
      <t>キリ</t>
    </rPh>
    <rPh sb="3" eb="4">
      <t>ジュ</t>
    </rPh>
    <rPh sb="4" eb="5">
      <t>トク</t>
    </rPh>
    <phoneticPr fontId="7"/>
  </si>
  <si>
    <t>桐_樹徳</t>
    <rPh sb="2" eb="3">
      <t>ジュ</t>
    </rPh>
    <rPh sb="3" eb="4">
      <t>トク</t>
    </rPh>
    <phoneticPr fontId="7"/>
  </si>
  <si>
    <t>0277-48-8600</t>
    <phoneticPr fontId="4"/>
  </si>
  <si>
    <t>桐生大附属</t>
    <phoneticPr fontId="4"/>
  </si>
  <si>
    <t>桐み_桐附</t>
    <rPh sb="0" eb="1">
      <t>キリ</t>
    </rPh>
    <rPh sb="3" eb="4">
      <t>キリ</t>
    </rPh>
    <rPh sb="4" eb="5">
      <t>フ</t>
    </rPh>
    <phoneticPr fontId="7"/>
  </si>
  <si>
    <t>桐_桐附</t>
    <rPh sb="2" eb="3">
      <t>キリ</t>
    </rPh>
    <rPh sb="3" eb="4">
      <t>フ</t>
    </rPh>
    <phoneticPr fontId="7"/>
  </si>
  <si>
    <t>0277-76-2011</t>
    <phoneticPr fontId="4"/>
  </si>
  <si>
    <t>0277-76-6211</t>
    <phoneticPr fontId="4"/>
  </si>
  <si>
    <t>0277-73-1049</t>
    <phoneticPr fontId="4"/>
  </si>
  <si>
    <t>0277-73-0516</t>
    <phoneticPr fontId="4"/>
  </si>
  <si>
    <t>0277-97-2439</t>
    <phoneticPr fontId="4"/>
  </si>
  <si>
    <t>0270-25-4456</t>
    <phoneticPr fontId="4"/>
  </si>
  <si>
    <t>0270-32-0047</t>
    <phoneticPr fontId="4"/>
  </si>
  <si>
    <t>0270-24-2151</t>
    <phoneticPr fontId="4"/>
  </si>
  <si>
    <t>0270-32-8105</t>
    <phoneticPr fontId="4"/>
  </si>
  <si>
    <t>0270-25-4445</t>
    <phoneticPr fontId="4"/>
  </si>
  <si>
    <t>0270-25-4448</t>
    <phoneticPr fontId="4"/>
  </si>
  <si>
    <t>0270-62-0133</t>
    <phoneticPr fontId="4"/>
  </si>
  <si>
    <t>0270-62-0054</t>
    <phoneticPr fontId="4"/>
  </si>
  <si>
    <t>あずま</t>
    <phoneticPr fontId="4"/>
  </si>
  <si>
    <t>0270-76-0003</t>
    <phoneticPr fontId="4"/>
  </si>
  <si>
    <t>0270-74-1068</t>
    <phoneticPr fontId="4"/>
  </si>
  <si>
    <t>0270-74-0635</t>
    <phoneticPr fontId="4"/>
  </si>
  <si>
    <t>0270-21-4151</t>
    <phoneticPr fontId="4"/>
  </si>
  <si>
    <t>伊佐_四葉</t>
    <rPh sb="3" eb="5">
      <t>ヨツバ</t>
    </rPh>
    <phoneticPr fontId="7"/>
  </si>
  <si>
    <t>伊_四葉</t>
    <rPh sb="2" eb="4">
      <t>ヨツバ</t>
    </rPh>
    <phoneticPr fontId="7"/>
  </si>
  <si>
    <t>0270-65-2019</t>
    <phoneticPr fontId="4"/>
  </si>
  <si>
    <t>玉村</t>
    <phoneticPr fontId="4"/>
  </si>
  <si>
    <t>伊佐_玉村</t>
    <rPh sb="0" eb="1">
      <t>イ</t>
    </rPh>
    <rPh sb="1" eb="2">
      <t>サ</t>
    </rPh>
    <rPh sb="3" eb="5">
      <t>タマムラ</t>
    </rPh>
    <phoneticPr fontId="7"/>
  </si>
  <si>
    <t>佐_玉村</t>
    <rPh sb="0" eb="1">
      <t>タスク</t>
    </rPh>
    <rPh sb="2" eb="4">
      <t>タマムラ</t>
    </rPh>
    <phoneticPr fontId="7"/>
  </si>
  <si>
    <t>0270-65-8188</t>
    <phoneticPr fontId="4"/>
  </si>
  <si>
    <t>玉村南</t>
    <phoneticPr fontId="4"/>
  </si>
  <si>
    <t>伊佐_玉南</t>
    <rPh sb="0" eb="1">
      <t>イ</t>
    </rPh>
    <rPh sb="1" eb="2">
      <t>サ</t>
    </rPh>
    <rPh sb="3" eb="5">
      <t>タマナン</t>
    </rPh>
    <rPh sb="4" eb="5">
      <t>ミナミ</t>
    </rPh>
    <phoneticPr fontId="7"/>
  </si>
  <si>
    <t>佐_玉南</t>
    <rPh sb="0" eb="1">
      <t>サ</t>
    </rPh>
    <rPh sb="2" eb="4">
      <t>タマナン</t>
    </rPh>
    <rPh sb="3" eb="4">
      <t>ミナミ</t>
    </rPh>
    <phoneticPr fontId="7"/>
  </si>
  <si>
    <t>0276-22-3305</t>
    <phoneticPr fontId="4"/>
  </si>
  <si>
    <t>太田西</t>
    <phoneticPr fontId="4"/>
  </si>
  <si>
    <t>0276-45-3307</t>
    <phoneticPr fontId="4"/>
  </si>
  <si>
    <t>太田東</t>
    <phoneticPr fontId="4"/>
  </si>
  <si>
    <t>0276-38-0254</t>
    <phoneticPr fontId="4"/>
  </si>
  <si>
    <t>太田南</t>
    <phoneticPr fontId="4"/>
  </si>
  <si>
    <t>0276-45-3842</t>
    <phoneticPr fontId="4"/>
  </si>
  <si>
    <t>休泊</t>
    <phoneticPr fontId="4"/>
  </si>
  <si>
    <t>0276-37-0734</t>
    <phoneticPr fontId="4"/>
  </si>
  <si>
    <t>強戸</t>
    <phoneticPr fontId="4"/>
  </si>
  <si>
    <t>0276-31-4177</t>
    <phoneticPr fontId="4"/>
  </si>
  <si>
    <t>宝泉</t>
    <phoneticPr fontId="4"/>
  </si>
  <si>
    <t>0276-37-1205</t>
    <phoneticPr fontId="4"/>
  </si>
  <si>
    <t>0276-32-2115</t>
    <phoneticPr fontId="4"/>
  </si>
  <si>
    <t>城西</t>
    <phoneticPr fontId="4"/>
  </si>
  <si>
    <t>0276-26-0511</t>
    <phoneticPr fontId="4"/>
  </si>
  <si>
    <t>城東</t>
    <phoneticPr fontId="4"/>
  </si>
  <si>
    <t>0276-48-5631</t>
    <phoneticPr fontId="4"/>
  </si>
  <si>
    <t>旭</t>
    <phoneticPr fontId="4"/>
  </si>
  <si>
    <t>0276-52-0516</t>
    <phoneticPr fontId="4"/>
  </si>
  <si>
    <t>0276-56-1031</t>
    <phoneticPr fontId="4"/>
  </si>
  <si>
    <t>木崎</t>
    <phoneticPr fontId="4"/>
  </si>
  <si>
    <t>0276-57-1075</t>
    <phoneticPr fontId="4"/>
  </si>
  <si>
    <t>生品</t>
    <phoneticPr fontId="4"/>
  </si>
  <si>
    <t>0276-56-1005</t>
    <phoneticPr fontId="4"/>
  </si>
  <si>
    <t>綿打</t>
    <phoneticPr fontId="4"/>
  </si>
  <si>
    <t>0277-78-2838</t>
    <phoneticPr fontId="4"/>
  </si>
  <si>
    <t>太田市太田</t>
    <phoneticPr fontId="4"/>
  </si>
  <si>
    <t>太田_太田</t>
    <rPh sb="0" eb="1">
      <t>タ</t>
    </rPh>
    <rPh sb="1" eb="2">
      <t>タ</t>
    </rPh>
    <rPh sb="3" eb="5">
      <t>オオタ</t>
    </rPh>
    <phoneticPr fontId="7"/>
  </si>
  <si>
    <t>太_太田</t>
    <rPh sb="2" eb="4">
      <t>オオタ</t>
    </rPh>
    <phoneticPr fontId="7"/>
  </si>
  <si>
    <t>太田市熊野町2-1</t>
    <phoneticPr fontId="4"/>
  </si>
  <si>
    <t>0276-22-3306</t>
    <phoneticPr fontId="4"/>
  </si>
  <si>
    <t>太田_北杜</t>
    <rPh sb="0" eb="2">
      <t>オオタ</t>
    </rPh>
    <rPh sb="3" eb="4">
      <t>キタ</t>
    </rPh>
    <rPh sb="4" eb="5">
      <t>モリ</t>
    </rPh>
    <phoneticPr fontId="7"/>
  </si>
  <si>
    <t>太_北杜</t>
    <rPh sb="2" eb="3">
      <t>キタ</t>
    </rPh>
    <rPh sb="3" eb="4">
      <t>モリ</t>
    </rPh>
    <phoneticPr fontId="7"/>
  </si>
  <si>
    <t>0276-47-7711</t>
    <phoneticPr fontId="4"/>
  </si>
  <si>
    <t>太田_国際</t>
    <rPh sb="0" eb="1">
      <t>フトシ</t>
    </rPh>
    <rPh sb="1" eb="2">
      <t>タ</t>
    </rPh>
    <rPh sb="3" eb="5">
      <t>コクサイ</t>
    </rPh>
    <phoneticPr fontId="7"/>
  </si>
  <si>
    <t>太_国際</t>
    <rPh sb="2" eb="4">
      <t>コクサイ</t>
    </rPh>
    <phoneticPr fontId="7"/>
  </si>
  <si>
    <t>0278-23-1116</t>
    <phoneticPr fontId="4"/>
  </si>
  <si>
    <t>沼田</t>
    <phoneticPr fontId="4"/>
  </si>
  <si>
    <t>0278-23-5557</t>
    <phoneticPr fontId="4"/>
  </si>
  <si>
    <t>沼田_南中</t>
    <rPh sb="3" eb="5">
      <t>ナンチュウ</t>
    </rPh>
    <phoneticPr fontId="7"/>
  </si>
  <si>
    <t>沼_南中</t>
    <rPh sb="2" eb="4">
      <t>ナンチュウ</t>
    </rPh>
    <phoneticPr fontId="7"/>
  </si>
  <si>
    <t>0278-22-3055</t>
    <phoneticPr fontId="4"/>
  </si>
  <si>
    <t>0278-22-2472</t>
    <phoneticPr fontId="4"/>
  </si>
  <si>
    <t>0278-23-9330</t>
    <phoneticPr fontId="4"/>
  </si>
  <si>
    <t>池田</t>
    <phoneticPr fontId="4"/>
  </si>
  <si>
    <t>0278-22-3180</t>
    <phoneticPr fontId="4"/>
  </si>
  <si>
    <t>薄根</t>
    <phoneticPr fontId="4"/>
  </si>
  <si>
    <t>0278-53-2009</t>
    <phoneticPr fontId="4"/>
  </si>
  <si>
    <t>白沢</t>
    <phoneticPr fontId="4"/>
  </si>
  <si>
    <t>0278-56-2044</t>
    <phoneticPr fontId="4"/>
  </si>
  <si>
    <t>利根</t>
    <phoneticPr fontId="4"/>
  </si>
  <si>
    <t>0278-53-2919</t>
    <phoneticPr fontId="4"/>
  </si>
  <si>
    <t>多那</t>
    <phoneticPr fontId="4"/>
  </si>
  <si>
    <t>0276-72-4455</t>
    <phoneticPr fontId="4"/>
  </si>
  <si>
    <t>館林第一</t>
    <phoneticPr fontId="4"/>
  </si>
  <si>
    <t>0276-72-4074</t>
    <phoneticPr fontId="4"/>
  </si>
  <si>
    <t>館林第二</t>
    <phoneticPr fontId="4"/>
  </si>
  <si>
    <t>0276-72-4061</t>
    <phoneticPr fontId="4"/>
  </si>
  <si>
    <t>館林第三</t>
    <phoneticPr fontId="4"/>
  </si>
  <si>
    <t>0276-75-1771</t>
    <phoneticPr fontId="4"/>
  </si>
  <si>
    <t>館林第四</t>
    <phoneticPr fontId="4"/>
  </si>
  <si>
    <t>0276-72-4025</t>
    <phoneticPr fontId="4"/>
  </si>
  <si>
    <t>0279-22-2548</t>
    <phoneticPr fontId="4"/>
  </si>
  <si>
    <t>渋川</t>
    <phoneticPr fontId="4"/>
  </si>
  <si>
    <t>0279-22-2546</t>
    <phoneticPr fontId="4"/>
  </si>
  <si>
    <t>渋川北</t>
    <phoneticPr fontId="4"/>
  </si>
  <si>
    <t>0279-22-2547</t>
    <phoneticPr fontId="4"/>
  </si>
  <si>
    <t>金島</t>
    <phoneticPr fontId="4"/>
  </si>
  <si>
    <t>0279-22-2549</t>
    <phoneticPr fontId="4"/>
  </si>
  <si>
    <t>古巻</t>
    <phoneticPr fontId="4"/>
  </si>
  <si>
    <t>0279-72-2132</t>
    <phoneticPr fontId="4"/>
  </si>
  <si>
    <t>0279-53-3515</t>
    <phoneticPr fontId="4"/>
  </si>
  <si>
    <t>子持</t>
    <phoneticPr fontId="4"/>
  </si>
  <si>
    <t>0279-56-2321</t>
    <phoneticPr fontId="4"/>
  </si>
  <si>
    <t>0279-56-2234</t>
    <phoneticPr fontId="4"/>
  </si>
  <si>
    <t>0279-52-2400</t>
    <phoneticPr fontId="4"/>
  </si>
  <si>
    <t>北橘</t>
    <phoneticPr fontId="4"/>
  </si>
  <si>
    <t>0279-54-2100</t>
    <phoneticPr fontId="4"/>
  </si>
  <si>
    <t>榛東</t>
    <phoneticPr fontId="4"/>
  </si>
  <si>
    <t>0279-54-3213</t>
    <phoneticPr fontId="4"/>
  </si>
  <si>
    <t>吉岡</t>
    <phoneticPr fontId="4"/>
  </si>
  <si>
    <t>0274-22-0761</t>
    <phoneticPr fontId="4"/>
  </si>
  <si>
    <t>藤岡東</t>
    <phoneticPr fontId="4"/>
  </si>
  <si>
    <t>0274-22-1352</t>
    <phoneticPr fontId="4"/>
  </si>
  <si>
    <t>藤岡北</t>
    <phoneticPr fontId="4"/>
  </si>
  <si>
    <t>0274-24-0104</t>
    <phoneticPr fontId="4"/>
  </si>
  <si>
    <t>小野</t>
    <phoneticPr fontId="4"/>
  </si>
  <si>
    <t>0274-22-0704</t>
    <phoneticPr fontId="4"/>
  </si>
  <si>
    <t>藤岡西</t>
    <phoneticPr fontId="4"/>
  </si>
  <si>
    <t>0274-52-2750</t>
    <phoneticPr fontId="4"/>
  </si>
  <si>
    <t>鬼石</t>
    <phoneticPr fontId="4"/>
  </si>
  <si>
    <t>藤多_鬼石</t>
    <rPh sb="3" eb="5">
      <t>オニシ</t>
    </rPh>
    <phoneticPr fontId="7"/>
  </si>
  <si>
    <t>藤_鬼石</t>
    <rPh sb="2" eb="4">
      <t>オニシ</t>
    </rPh>
    <phoneticPr fontId="7"/>
  </si>
  <si>
    <t>0274-59-2040</t>
    <phoneticPr fontId="4"/>
  </si>
  <si>
    <t>上野</t>
    <phoneticPr fontId="4"/>
  </si>
  <si>
    <t>藤多_上野</t>
    <rPh sb="3" eb="5">
      <t>ウエノ</t>
    </rPh>
    <phoneticPr fontId="7"/>
  </si>
  <si>
    <t>多_上野</t>
    <rPh sb="0" eb="1">
      <t>オオ</t>
    </rPh>
    <rPh sb="2" eb="4">
      <t>ウエノ</t>
    </rPh>
    <phoneticPr fontId="7"/>
  </si>
  <si>
    <t>0274-58-2517</t>
    <phoneticPr fontId="4"/>
  </si>
  <si>
    <t>中里</t>
    <phoneticPr fontId="4"/>
  </si>
  <si>
    <t>藤多_中里</t>
    <rPh sb="3" eb="5">
      <t>ナカザト</t>
    </rPh>
    <phoneticPr fontId="7"/>
  </si>
  <si>
    <t>多_中里</t>
    <rPh sb="0" eb="1">
      <t>オオ</t>
    </rPh>
    <rPh sb="2" eb="4">
      <t>ナカザト</t>
    </rPh>
    <phoneticPr fontId="7"/>
  </si>
  <si>
    <t>0274-62-1741</t>
    <phoneticPr fontId="4"/>
  </si>
  <si>
    <t>富岡</t>
    <phoneticPr fontId="4"/>
  </si>
  <si>
    <t>0274-62-3511</t>
    <phoneticPr fontId="4"/>
  </si>
  <si>
    <t>富岡東</t>
    <phoneticPr fontId="4"/>
  </si>
  <si>
    <t>0274-62-2017</t>
    <phoneticPr fontId="4"/>
  </si>
  <si>
    <t>富岡西</t>
    <phoneticPr fontId="4"/>
  </si>
  <si>
    <t>0274-62-3009</t>
    <phoneticPr fontId="4"/>
  </si>
  <si>
    <t>富岡北</t>
    <phoneticPr fontId="4"/>
  </si>
  <si>
    <t>0274-64-1603</t>
    <phoneticPr fontId="4"/>
  </si>
  <si>
    <t>富岡南</t>
    <phoneticPr fontId="4"/>
  </si>
  <si>
    <t>0274-73-2117</t>
    <phoneticPr fontId="4"/>
  </si>
  <si>
    <t>妙義</t>
    <phoneticPr fontId="4"/>
  </si>
  <si>
    <t>富甘_妙義</t>
    <rPh sb="3" eb="5">
      <t>ミョウギ</t>
    </rPh>
    <phoneticPr fontId="7"/>
  </si>
  <si>
    <t>富_妙義</t>
    <rPh sb="2" eb="4">
      <t>ミョウギ</t>
    </rPh>
    <phoneticPr fontId="7"/>
  </si>
  <si>
    <t>0274-82-2049</t>
    <phoneticPr fontId="4"/>
  </si>
  <si>
    <t>下仁田</t>
    <phoneticPr fontId="4"/>
  </si>
  <si>
    <t>0274-87-2501</t>
    <phoneticPr fontId="4"/>
  </si>
  <si>
    <t>南牧</t>
    <phoneticPr fontId="4"/>
  </si>
  <si>
    <t>0274-67-0055</t>
    <phoneticPr fontId="4"/>
  </si>
  <si>
    <t>富甘_甘楽</t>
    <rPh sb="0" eb="1">
      <t>トミ</t>
    </rPh>
    <rPh sb="1" eb="2">
      <t>アマ</t>
    </rPh>
    <rPh sb="3" eb="5">
      <t>カンラ</t>
    </rPh>
    <phoneticPr fontId="7"/>
  </si>
  <si>
    <t>甘_甘楽</t>
    <rPh sb="0" eb="1">
      <t>アマ</t>
    </rPh>
    <rPh sb="2" eb="4">
      <t>カンラ</t>
    </rPh>
    <phoneticPr fontId="7"/>
  </si>
  <si>
    <t>027-381-0459</t>
    <phoneticPr fontId="4"/>
  </si>
  <si>
    <t>安中第一</t>
    <phoneticPr fontId="4"/>
  </si>
  <si>
    <t>027-385-7857</t>
    <phoneticPr fontId="4"/>
  </si>
  <si>
    <t>安中第二</t>
    <phoneticPr fontId="4"/>
  </si>
  <si>
    <t>027-393-1520</t>
    <phoneticPr fontId="4"/>
  </si>
  <si>
    <t>新島学園中学校</t>
    <phoneticPr fontId="4"/>
  </si>
  <si>
    <t>027-381-0240</t>
    <phoneticPr fontId="4"/>
  </si>
  <si>
    <t>新島学園</t>
    <phoneticPr fontId="4"/>
  </si>
  <si>
    <t>中之条町立中之条中学校</t>
    <rPh sb="0" eb="3">
      <t>ナカノジョウ</t>
    </rPh>
    <rPh sb="3" eb="5">
      <t>チョウリツ</t>
    </rPh>
    <phoneticPr fontId="4"/>
  </si>
  <si>
    <t>吾妻郡中之条町大字中之条町1395-1</t>
    <rPh sb="0" eb="2">
      <t>アガツマ</t>
    </rPh>
    <rPh sb="2" eb="3">
      <t>グン</t>
    </rPh>
    <rPh sb="3" eb="6">
      <t>ナカノジョウ</t>
    </rPh>
    <rPh sb="6" eb="7">
      <t>マチ</t>
    </rPh>
    <rPh sb="7" eb="9">
      <t>オオアザ</t>
    </rPh>
    <rPh sb="9" eb="12">
      <t>ナカノジョウ</t>
    </rPh>
    <rPh sb="12" eb="13">
      <t>マチ</t>
    </rPh>
    <phoneticPr fontId="4"/>
  </si>
  <si>
    <t>0279-75-6464</t>
    <phoneticPr fontId="4"/>
  </si>
  <si>
    <t>中之条</t>
    <phoneticPr fontId="4"/>
  </si>
  <si>
    <t>吾妻_中中</t>
    <rPh sb="0" eb="1">
      <t>ワレ</t>
    </rPh>
    <rPh sb="1" eb="2">
      <t>ツマ</t>
    </rPh>
    <rPh sb="3" eb="4">
      <t>ナカ</t>
    </rPh>
    <rPh sb="4" eb="5">
      <t>チュウ</t>
    </rPh>
    <phoneticPr fontId="7"/>
  </si>
  <si>
    <t>吾_中中</t>
    <rPh sb="0" eb="1">
      <t>ワレ</t>
    </rPh>
    <rPh sb="2" eb="3">
      <t>ナカ</t>
    </rPh>
    <rPh sb="3" eb="4">
      <t>チュウ</t>
    </rPh>
    <phoneticPr fontId="7"/>
  </si>
  <si>
    <t>0279-95-3572</t>
    <phoneticPr fontId="4"/>
  </si>
  <si>
    <t>0279-82-2064</t>
    <phoneticPr fontId="4"/>
  </si>
  <si>
    <t>長野原東</t>
    <phoneticPr fontId="4"/>
  </si>
  <si>
    <t>0279-85-2249</t>
    <phoneticPr fontId="4"/>
  </si>
  <si>
    <t>長野原西</t>
    <phoneticPr fontId="4"/>
  </si>
  <si>
    <t>0279-96-0009</t>
    <phoneticPr fontId="4"/>
  </si>
  <si>
    <t>0279-88-2227</t>
    <phoneticPr fontId="4"/>
  </si>
  <si>
    <t>草津</t>
    <phoneticPr fontId="4"/>
  </si>
  <si>
    <t>0279-63-2002</t>
    <phoneticPr fontId="4"/>
  </si>
  <si>
    <t>高山</t>
    <phoneticPr fontId="4"/>
  </si>
  <si>
    <t>東吾妻町立東吾妻中学校</t>
    <rPh sb="0" eb="1">
      <t>ヒガシ</t>
    </rPh>
    <rPh sb="1" eb="3">
      <t>アヅマ</t>
    </rPh>
    <rPh sb="3" eb="5">
      <t>チョウリツ</t>
    </rPh>
    <rPh sb="4" eb="5">
      <t>ツマチョウ</t>
    </rPh>
    <rPh sb="5" eb="6">
      <t>ヒガシ</t>
    </rPh>
    <rPh sb="6" eb="8">
      <t>アガツマ</t>
    </rPh>
    <rPh sb="8" eb="11">
      <t>チュウガッコウ</t>
    </rPh>
    <phoneticPr fontId="4"/>
  </si>
  <si>
    <t>吾妻郡東吾妻町大字原町2693</t>
    <rPh sb="0" eb="2">
      <t>アガツマ</t>
    </rPh>
    <rPh sb="2" eb="3">
      <t>グン</t>
    </rPh>
    <rPh sb="3" eb="4">
      <t>ヒガシ</t>
    </rPh>
    <rPh sb="4" eb="6">
      <t>アガツマ</t>
    </rPh>
    <rPh sb="6" eb="7">
      <t>マチ</t>
    </rPh>
    <rPh sb="7" eb="9">
      <t>オオアザ</t>
    </rPh>
    <rPh sb="9" eb="11">
      <t>ハラマチ</t>
    </rPh>
    <phoneticPr fontId="4"/>
  </si>
  <si>
    <t>0279-68-2243</t>
    <phoneticPr fontId="4"/>
  </si>
  <si>
    <t>吾妻_東吾</t>
    <rPh sb="0" eb="2">
      <t>アガツマ</t>
    </rPh>
    <rPh sb="3" eb="4">
      <t>ヒガシ</t>
    </rPh>
    <rPh sb="4" eb="5">
      <t>ア</t>
    </rPh>
    <phoneticPr fontId="7"/>
  </si>
  <si>
    <t>東吾妻東</t>
    <phoneticPr fontId="7"/>
  </si>
  <si>
    <t>0278-58-2019</t>
    <phoneticPr fontId="4"/>
  </si>
  <si>
    <t>片品</t>
    <phoneticPr fontId="4"/>
  </si>
  <si>
    <t>0278-52-2331</t>
    <phoneticPr fontId="4"/>
  </si>
  <si>
    <t>川場</t>
    <phoneticPr fontId="4"/>
  </si>
  <si>
    <t>昭和村立昭和学校</t>
    <phoneticPr fontId="4"/>
  </si>
  <si>
    <t>0278-23-7321</t>
    <phoneticPr fontId="4"/>
  </si>
  <si>
    <t>昭和</t>
    <phoneticPr fontId="4"/>
  </si>
  <si>
    <t>0276-82-1148</t>
    <phoneticPr fontId="4"/>
  </si>
  <si>
    <t>0276-84-3117</t>
    <phoneticPr fontId="4"/>
  </si>
  <si>
    <t>明和</t>
    <phoneticPr fontId="4"/>
  </si>
  <si>
    <t>0276-86-3222</t>
    <phoneticPr fontId="4"/>
  </si>
  <si>
    <t>千代田</t>
    <phoneticPr fontId="4"/>
  </si>
  <si>
    <t>0276-62-2053</t>
    <phoneticPr fontId="4"/>
  </si>
  <si>
    <t>大泉南</t>
    <phoneticPr fontId="4"/>
  </si>
  <si>
    <t>0276-62-2059</t>
    <phoneticPr fontId="4"/>
  </si>
  <si>
    <t>大泉北</t>
    <phoneticPr fontId="4"/>
  </si>
  <si>
    <t>0276-63-8505</t>
    <phoneticPr fontId="4"/>
  </si>
  <si>
    <t>大泉西</t>
    <phoneticPr fontId="4"/>
  </si>
  <si>
    <t>0276-88-0150</t>
    <phoneticPr fontId="4"/>
  </si>
  <si>
    <t>邑楽</t>
    <phoneticPr fontId="4"/>
  </si>
  <si>
    <t>0276-88-2120</t>
    <phoneticPr fontId="4"/>
  </si>
  <si>
    <t>C1</t>
    <phoneticPr fontId="2"/>
  </si>
  <si>
    <t>C2</t>
    <phoneticPr fontId="2"/>
  </si>
  <si>
    <t>C3</t>
    <phoneticPr fontId="2"/>
  </si>
  <si>
    <t>C4</t>
    <phoneticPr fontId="2"/>
  </si>
  <si>
    <t>料金設定</t>
    <rPh sb="0" eb="4">
      <t>リョウキンセッテイ</t>
    </rPh>
    <phoneticPr fontId="2"/>
  </si>
  <si>
    <t>審判名</t>
    <rPh sb="0" eb="2">
      <t>シンパン</t>
    </rPh>
    <rPh sb="2" eb="3">
      <t>メイ</t>
    </rPh>
    <phoneticPr fontId="4"/>
  </si>
  <si>
    <t>【以下駅伝用】</t>
    <rPh sb="1" eb="3">
      <t>イカ</t>
    </rPh>
    <rPh sb="5" eb="6">
      <t>ヨウ</t>
    </rPh>
    <phoneticPr fontId="4"/>
  </si>
  <si>
    <t>希望部署</t>
    <rPh sb="0" eb="2">
      <t>キボウ</t>
    </rPh>
    <rPh sb="2" eb="4">
      <t>ブショ</t>
    </rPh>
    <phoneticPr fontId="4"/>
  </si>
  <si>
    <t>円</t>
    <rPh sb="0" eb="1">
      <t>エン</t>
    </rPh>
    <phoneticPr fontId="2"/>
  </si>
  <si>
    <t>リレー</t>
  </si>
  <si>
    <t>混成競技</t>
    <rPh sb="0" eb="2">
      <t>コンセイ</t>
    </rPh>
    <rPh sb="2" eb="4">
      <t>キョウギ</t>
    </rPh>
    <phoneticPr fontId="2"/>
  </si>
  <si>
    <t>※</t>
  </si>
  <si>
    <t>大会に応じて、金額も変えてください。</t>
  </si>
  <si>
    <t>「1種目」か「1人」を選ぶことで料金の計算式が変わります。</t>
    <rPh sb="2" eb="4">
      <t>シュモク</t>
    </rPh>
    <rPh sb="8" eb="9">
      <t>ニン</t>
    </rPh>
    <rPh sb="11" eb="12">
      <t>エラ</t>
    </rPh>
    <rPh sb="16" eb="18">
      <t>リョウキン</t>
    </rPh>
    <rPh sb="19" eb="22">
      <t>ケイサンシキ</t>
    </rPh>
    <rPh sb="23" eb="24">
      <t>カ</t>
    </rPh>
    <phoneticPr fontId="2"/>
  </si>
  <si>
    <t>個人種目申込数</t>
    <rPh sb="2" eb="4">
      <t>シュモク</t>
    </rPh>
    <phoneticPr fontId="4"/>
  </si>
  <si>
    <t>参加料</t>
    <rPh sb="0" eb="2">
      <t>サンカ</t>
    </rPh>
    <phoneticPr fontId="4"/>
  </si>
  <si>
    <t>みどり市立あずま小中学校</t>
    <rPh sb="3" eb="4">
      <t>シ</t>
    </rPh>
    <rPh sb="4" eb="5">
      <t>リツ</t>
    </rPh>
    <rPh sb="8" eb="9">
      <t>ショウ</t>
    </rPh>
    <phoneticPr fontId="4"/>
  </si>
  <si>
    <t>みなかみ町立みなかみ中学校</t>
    <rPh sb="4" eb="5">
      <t>マチ</t>
    </rPh>
    <rPh sb="5" eb="6">
      <t>リツ</t>
    </rPh>
    <phoneticPr fontId="4"/>
  </si>
  <si>
    <t>利根_水上</t>
    <rPh sb="0" eb="2">
      <t>トネ</t>
    </rPh>
    <rPh sb="3" eb="5">
      <t>ミナカミ</t>
    </rPh>
    <phoneticPr fontId="7"/>
  </si>
  <si>
    <t>利_水上</t>
    <rPh sb="0" eb="1">
      <t>トシ</t>
    </rPh>
    <rPh sb="2" eb="4">
      <t>ミズカミ</t>
    </rPh>
    <phoneticPr fontId="7"/>
  </si>
  <si>
    <t>桐生市立黒保根学園</t>
    <rPh sb="0" eb="2">
      <t>キリュウ</t>
    </rPh>
    <rPh sb="2" eb="3">
      <t>シ</t>
    </rPh>
    <rPh sb="3" eb="4">
      <t>リツ</t>
    </rPh>
    <rPh sb="4" eb="7">
      <t>クロホネ</t>
    </rPh>
    <rPh sb="7" eb="9">
      <t>ガクエン</t>
    </rPh>
    <phoneticPr fontId="4"/>
  </si>
  <si>
    <t>桐み_黒学</t>
    <rPh sb="0" eb="1">
      <t>キリ</t>
    </rPh>
    <rPh sb="3" eb="4">
      <t>クロ</t>
    </rPh>
    <rPh sb="4" eb="5">
      <t>ガク</t>
    </rPh>
    <phoneticPr fontId="7"/>
  </si>
  <si>
    <t>桐_黒学</t>
    <rPh sb="2" eb="3">
      <t>クロ</t>
    </rPh>
    <rPh sb="3" eb="4">
      <t>ガク</t>
    </rPh>
    <phoneticPr fontId="7"/>
  </si>
  <si>
    <t>太田市立尾島中学校</t>
    <rPh sb="0" eb="2">
      <t>オオタ</t>
    </rPh>
    <rPh sb="2" eb="4">
      <t>シリツ</t>
    </rPh>
    <rPh sb="4" eb="6">
      <t>オジマ</t>
    </rPh>
    <phoneticPr fontId="4"/>
  </si>
  <si>
    <t>0276-31-3322</t>
    <phoneticPr fontId="4"/>
  </si>
  <si>
    <t>371-0805</t>
  </si>
  <si>
    <t>371-0017</t>
  </si>
  <si>
    <t>371-0027</t>
  </si>
  <si>
    <t>371-0016</t>
  </si>
  <si>
    <t>371-0852</t>
  </si>
  <si>
    <t>371-0814</t>
  </si>
  <si>
    <t>371-0007</t>
  </si>
  <si>
    <t>371-0131</t>
  </si>
  <si>
    <t>371-0833</t>
  </si>
  <si>
    <t>371-0044</t>
  </si>
  <si>
    <t>379-2121</t>
  </si>
  <si>
    <t>379-2106</t>
  </si>
  <si>
    <t>371-0813</t>
  </si>
  <si>
    <t>371-0051</t>
  </si>
  <si>
    <t>371-0835</t>
  </si>
  <si>
    <t>371-0231</t>
  </si>
  <si>
    <t>371-0244</t>
  </si>
  <si>
    <t>371-0217</t>
  </si>
  <si>
    <t>371-0114</t>
  </si>
  <si>
    <t>371-0052</t>
  </si>
  <si>
    <t>370-0806</t>
  </si>
  <si>
    <t>370-0829</t>
  </si>
  <si>
    <t>370-0802</t>
  </si>
  <si>
    <t>370-0874</t>
  </si>
  <si>
    <t>370-0001</t>
  </si>
  <si>
    <t>370-0077</t>
  </si>
  <si>
    <t>370-0000</t>
  </si>
  <si>
    <t>370-0063</t>
  </si>
  <si>
    <t>370-0862</t>
  </si>
  <si>
    <t>370-0851</t>
  </si>
  <si>
    <t>370-1213</t>
  </si>
  <si>
    <t>370-1201</t>
  </si>
  <si>
    <t>370-0027</t>
  </si>
  <si>
    <t>370-0865</t>
  </si>
  <si>
    <t>370-0884</t>
  </si>
  <si>
    <t>370-1203</t>
  </si>
  <si>
    <t>370-3404</t>
  </si>
  <si>
    <t>370-3102</t>
  </si>
  <si>
    <t>370-3531</t>
  </si>
  <si>
    <t>370-3525</t>
  </si>
  <si>
    <t>370-1301</t>
  </si>
  <si>
    <t>370-3345</t>
  </si>
  <si>
    <t>370-2132</t>
  </si>
  <si>
    <t>370-2128</t>
  </si>
  <si>
    <t>370-2114</t>
  </si>
  <si>
    <t>370-0003</t>
  </si>
  <si>
    <t>376-0025</t>
  </si>
  <si>
    <t>376-0032</t>
  </si>
  <si>
    <t>376-0002</t>
  </si>
  <si>
    <t>376-0013</t>
  </si>
  <si>
    <t>376-0601</t>
  </si>
  <si>
    <t>376-0011</t>
  </si>
  <si>
    <t>376-0041</t>
  </si>
  <si>
    <t>376-0125</t>
  </si>
  <si>
    <t>376-0141</t>
  </si>
  <si>
    <t>376-0022</t>
  </si>
  <si>
    <t>376-0043</t>
  </si>
  <si>
    <t>379-2313</t>
  </si>
  <si>
    <t>379-2311</t>
  </si>
  <si>
    <t>376-0102</t>
  </si>
  <si>
    <t>376-0101</t>
  </si>
  <si>
    <t>376-0304</t>
  </si>
  <si>
    <t>372-0034</t>
  </si>
  <si>
    <t>372-0834</t>
  </si>
  <si>
    <t>372-0001</t>
  </si>
  <si>
    <t>372-0843</t>
  </si>
  <si>
    <t>372-0013</t>
  </si>
  <si>
    <t>372-0802</t>
  </si>
  <si>
    <t>379-2204</t>
  </si>
  <si>
    <t>379-2223</t>
  </si>
  <si>
    <t>370-0103</t>
  </si>
  <si>
    <t>370-0126</t>
  </si>
  <si>
    <t>370-0124</t>
  </si>
  <si>
    <t>370-1105</t>
  </si>
  <si>
    <t>370-1127</t>
  </si>
  <si>
    <t>373-0056</t>
  </si>
  <si>
    <t>373-0817</t>
  </si>
  <si>
    <t>373-0000</t>
  </si>
  <si>
    <t>373-0806</t>
  </si>
  <si>
    <t>373-0051</t>
  </si>
  <si>
    <t>373-0042</t>
  </si>
  <si>
    <t>373-0016</t>
  </si>
  <si>
    <t>373-0032</t>
  </si>
  <si>
    <t>373-0029</t>
  </si>
  <si>
    <t>373-0816</t>
  </si>
  <si>
    <t>370-0411</t>
  </si>
  <si>
    <t>370-0321</t>
  </si>
  <si>
    <t>370-0314</t>
  </si>
  <si>
    <t>370-0346</t>
  </si>
  <si>
    <t>379-2304</t>
  </si>
  <si>
    <t>373-0842</t>
  </si>
  <si>
    <t>373-0025</t>
  </si>
  <si>
    <t>373-0813</t>
  </si>
  <si>
    <t>378-0053</t>
  </si>
  <si>
    <t>378-0015</t>
  </si>
  <si>
    <t>378-0031</t>
  </si>
  <si>
    <t>378-0002</t>
  </si>
  <si>
    <t>378-0073</t>
  </si>
  <si>
    <t>378-0064</t>
  </si>
  <si>
    <t>378-0121</t>
  </si>
  <si>
    <t>378-0303</t>
  </si>
  <si>
    <t>378-0317</t>
  </si>
  <si>
    <t>374-0068</t>
  </si>
  <si>
    <t>374-0022</t>
  </si>
  <si>
    <t>374-0035</t>
  </si>
  <si>
    <t>374-0015</t>
  </si>
  <si>
    <t>374-0074</t>
  </si>
  <si>
    <t>377-0008</t>
  </si>
  <si>
    <t>377-0027</t>
  </si>
  <si>
    <t>377-0005</t>
  </si>
  <si>
    <t>377-0102</t>
  </si>
  <si>
    <t>377-0202</t>
  </si>
  <si>
    <t>379-1124</t>
  </si>
  <si>
    <t>379-1103</t>
  </si>
  <si>
    <t>377-0062</t>
  </si>
  <si>
    <t>370-3503</t>
  </si>
  <si>
    <t>370-3604</t>
  </si>
  <si>
    <t>375-0023</t>
  </si>
  <si>
    <t>375-0014</t>
  </si>
  <si>
    <t>375-0002</t>
  </si>
  <si>
    <t>375-0054</t>
  </si>
  <si>
    <t>370-1401</t>
  </si>
  <si>
    <t>370-1617</t>
  </si>
  <si>
    <t>370-1602</t>
  </si>
  <si>
    <t>370-2343</t>
  </si>
  <si>
    <t>370-2316</t>
  </si>
  <si>
    <t>370-2453</t>
  </si>
  <si>
    <t>370-2306</t>
  </si>
  <si>
    <t>370-2333</t>
  </si>
  <si>
    <t>379-0206</t>
  </si>
  <si>
    <t>370-2601</t>
  </si>
  <si>
    <t>370-2806</t>
  </si>
  <si>
    <t>370-2213</t>
  </si>
  <si>
    <t>379-0116</t>
  </si>
  <si>
    <t>379-0133</t>
  </si>
  <si>
    <t>379-0211</t>
  </si>
  <si>
    <t>377-0424</t>
  </si>
  <si>
    <t>377-1702</t>
  </si>
  <si>
    <t>377-1304</t>
  </si>
  <si>
    <t>377-1411</t>
  </si>
  <si>
    <t>377-1613</t>
  </si>
  <si>
    <t>377-1711</t>
  </si>
  <si>
    <t>377-0702</t>
  </si>
  <si>
    <t>377-0801</t>
  </si>
  <si>
    <t>378-0415</t>
  </si>
  <si>
    <t>378-0101</t>
  </si>
  <si>
    <t>379-1206</t>
  </si>
  <si>
    <t>374-0132</t>
  </si>
  <si>
    <t>370-0708</t>
  </si>
  <si>
    <t>370-0503</t>
  </si>
  <si>
    <t>370-0523</t>
  </si>
  <si>
    <t>370-0518</t>
  </si>
  <si>
    <t>370-0535</t>
  </si>
  <si>
    <t>370-0603</t>
  </si>
  <si>
    <t>370-0615</t>
  </si>
  <si>
    <t>松井田</t>
    <rPh sb="0" eb="3">
      <t>マツイダ</t>
    </rPh>
    <phoneticPr fontId="4"/>
  </si>
  <si>
    <t>安中_松中</t>
    <rPh sb="0" eb="1">
      <t>アン</t>
    </rPh>
    <rPh sb="1" eb="2">
      <t>ナカ</t>
    </rPh>
    <rPh sb="3" eb="5">
      <t>マツナカ</t>
    </rPh>
    <phoneticPr fontId="7"/>
  </si>
  <si>
    <t>安_松中</t>
    <rPh sb="2" eb="4">
      <t>マツナカ</t>
    </rPh>
    <phoneticPr fontId="7"/>
  </si>
  <si>
    <t>利根郡みなかみ町月夜野80</t>
    <rPh sb="0" eb="3">
      <t>トネグン</t>
    </rPh>
    <rPh sb="7" eb="8">
      <t>マチ</t>
    </rPh>
    <rPh sb="8" eb="10">
      <t>ツキヨ</t>
    </rPh>
    <rPh sb="10" eb="11">
      <t>ノ</t>
    </rPh>
    <phoneticPr fontId="2"/>
  </si>
  <si>
    <t>0278-62-1605</t>
  </si>
  <si>
    <t>379-1313</t>
    <phoneticPr fontId="4"/>
  </si>
  <si>
    <t>みなかみ</t>
    <phoneticPr fontId="4"/>
  </si>
  <si>
    <t>00301</t>
  </si>
  <si>
    <t>00302</t>
  </si>
  <si>
    <t>00501</t>
  </si>
  <si>
    <t>00502</t>
  </si>
  <si>
    <t>00503</t>
  </si>
  <si>
    <t>00602</t>
  </si>
  <si>
    <t>00802</t>
  </si>
  <si>
    <t>01001</t>
  </si>
  <si>
    <t>01002</t>
  </si>
  <si>
    <t>03201</t>
  </si>
  <si>
    <t>03202</t>
  </si>
  <si>
    <t>03203</t>
  </si>
  <si>
    <t>04201</t>
  </si>
  <si>
    <t>04202</t>
  </si>
  <si>
    <t>04203</t>
  </si>
  <si>
    <t>07101</t>
  </si>
  <si>
    <t>07102</t>
  </si>
  <si>
    <t>07302</t>
  </si>
  <si>
    <t>08501</t>
  </si>
  <si>
    <t>08502</t>
  </si>
  <si>
    <t>08503</t>
  </si>
  <si>
    <t>08302</t>
  </si>
  <si>
    <t>08303</t>
  </si>
  <si>
    <t>21301</t>
  </si>
  <si>
    <t>21302</t>
  </si>
  <si>
    <t>21303</t>
  </si>
  <si>
    <t>21401</t>
  </si>
  <si>
    <t>21402</t>
  </si>
  <si>
    <t>21403</t>
  </si>
  <si>
    <t>00304</t>
  </si>
  <si>
    <t>00504</t>
  </si>
  <si>
    <t>03204</t>
  </si>
  <si>
    <t>04204</t>
  </si>
  <si>
    <t>07104</t>
  </si>
  <si>
    <t>07304</t>
  </si>
  <si>
    <t>08504</t>
  </si>
  <si>
    <t>08301</t>
  </si>
  <si>
    <t>08304</t>
  </si>
  <si>
    <t>共通400m</t>
  </si>
  <si>
    <t>379-0221</t>
    <phoneticPr fontId="4"/>
  </si>
  <si>
    <t>安中市松井田町新堀236-16</t>
    <rPh sb="0" eb="3">
      <t>アンナカシ</t>
    </rPh>
    <rPh sb="3" eb="7">
      <t>マツイダマチ</t>
    </rPh>
    <rPh sb="7" eb="9">
      <t>シンボリ</t>
    </rPh>
    <phoneticPr fontId="4"/>
  </si>
  <si>
    <t>安中市原市2245-2</t>
    <rPh sb="0" eb="3">
      <t>アンナカシ</t>
    </rPh>
    <rPh sb="3" eb="5">
      <t>ハライチ</t>
    </rPh>
    <phoneticPr fontId="4"/>
  </si>
  <si>
    <t>027-393-1122</t>
  </si>
  <si>
    <t>郡市</t>
    <rPh sb="0" eb="1">
      <t>グン</t>
    </rPh>
    <rPh sb="1" eb="2">
      <t>シ</t>
    </rPh>
    <phoneticPr fontId="6"/>
  </si>
  <si>
    <t>No</t>
    <phoneticPr fontId="6"/>
  </si>
  <si>
    <t>※</t>
    <phoneticPr fontId="4"/>
  </si>
  <si>
    <t>みどり東</t>
    <rPh sb="3" eb="4">
      <t>アズマ</t>
    </rPh>
    <phoneticPr fontId="4"/>
  </si>
  <si>
    <t>所属ｺｰﾄﾞ</t>
    <rPh sb="0" eb="2">
      <t>ショゾク</t>
    </rPh>
    <phoneticPr fontId="4"/>
  </si>
  <si>
    <t>旧ｺｰﾄﾞ</t>
    <rPh sb="0" eb="1">
      <t>キュウ</t>
    </rPh>
    <phoneticPr fontId="2"/>
  </si>
  <si>
    <t>申込一覧表（Ａ）</t>
    <phoneticPr fontId="4"/>
  </si>
  <si>
    <t>所属</t>
    <rPh sb="0" eb="2">
      <t>ショゾク</t>
    </rPh>
    <phoneticPr fontId="2"/>
  </si>
  <si>
    <t>42200</t>
  </si>
  <si>
    <t>42201</t>
  </si>
  <si>
    <t>42202</t>
  </si>
  <si>
    <t>42203</t>
  </si>
  <si>
    <t>42204</t>
  </si>
  <si>
    <t>共通150m</t>
  </si>
  <si>
    <t>00400</t>
  </si>
  <si>
    <t>00401</t>
  </si>
  <si>
    <t>00402</t>
  </si>
  <si>
    <t>00403</t>
  </si>
  <si>
    <t>00404</t>
  </si>
  <si>
    <t>共通300m</t>
  </si>
  <si>
    <t>共通800m</t>
  </si>
  <si>
    <t>00700</t>
  </si>
  <si>
    <t>00701</t>
  </si>
  <si>
    <t>00702</t>
  </si>
  <si>
    <t>00703</t>
  </si>
  <si>
    <t>00704</t>
  </si>
  <si>
    <t>共通1500m</t>
  </si>
  <si>
    <t>共通3000m</t>
  </si>
  <si>
    <t>03300</t>
  </si>
  <si>
    <t>03301</t>
  </si>
  <si>
    <t>03302</t>
  </si>
  <si>
    <t>03304</t>
  </si>
  <si>
    <t>04300</t>
  </si>
  <si>
    <t>04301</t>
  </si>
  <si>
    <t>04302</t>
  </si>
  <si>
    <t>04304</t>
  </si>
  <si>
    <t>共通走高跳</t>
  </si>
  <si>
    <t>07201</t>
  </si>
  <si>
    <t>07202</t>
  </si>
  <si>
    <t>共通棒高跳</t>
  </si>
  <si>
    <t>共通走幅跳</t>
  </si>
  <si>
    <t>07400</t>
  </si>
  <si>
    <t>07401</t>
  </si>
  <si>
    <t>07402</t>
  </si>
  <si>
    <t>07403</t>
  </si>
  <si>
    <t>07404</t>
  </si>
  <si>
    <t>共通三段跳</t>
  </si>
  <si>
    <t>08300</t>
  </si>
  <si>
    <t>08400</t>
  </si>
  <si>
    <t>08401</t>
  </si>
  <si>
    <t>08402</t>
  </si>
  <si>
    <t>08404</t>
  </si>
  <si>
    <t>08801</t>
  </si>
  <si>
    <t>08802</t>
  </si>
  <si>
    <t>08803</t>
  </si>
  <si>
    <t>08804</t>
  </si>
  <si>
    <t>09600</t>
  </si>
  <si>
    <t>09601</t>
  </si>
  <si>
    <t>09602</t>
  </si>
  <si>
    <t>09603</t>
  </si>
  <si>
    <t>09604</t>
  </si>
  <si>
    <t>21304</t>
  </si>
  <si>
    <t>21404</t>
  </si>
  <si>
    <t>共通110mH_0.914m</t>
  </si>
  <si>
    <t>共通100mH_8.0m</t>
  </si>
  <si>
    <t>共通砲丸投_5kg</t>
  </si>
  <si>
    <t>共通円盤投_1kg</t>
  </si>
  <si>
    <t>共通円盤投_1.5kg</t>
  </si>
  <si>
    <t>共通砲丸投_2.721kg</t>
    <phoneticPr fontId="4"/>
  </si>
  <si>
    <t>生年月日（西暦）</t>
    <phoneticPr fontId="2"/>
  </si>
  <si>
    <t>共通ｼﾞｬﾍﾞﾘｯｸｽﾛｰ</t>
  </si>
  <si>
    <t>※</t>
    <phoneticPr fontId="2"/>
  </si>
  <si>
    <t>※</t>
    <phoneticPr fontId="4"/>
  </si>
  <si>
    <t>09900</t>
    <phoneticPr fontId="4"/>
  </si>
  <si>
    <t>09901</t>
    <phoneticPr fontId="4"/>
  </si>
  <si>
    <t>09902</t>
    <phoneticPr fontId="4"/>
  </si>
  <si>
    <t>09903</t>
    <phoneticPr fontId="4"/>
  </si>
  <si>
    <t>09904</t>
    <phoneticPr fontId="4"/>
  </si>
  <si>
    <t>共通4種競技（男子）</t>
    <rPh sb="7" eb="9">
      <t>ダンシ</t>
    </rPh>
    <phoneticPr fontId="4"/>
  </si>
  <si>
    <t>共通4種競技（女子）</t>
    <rPh sb="7" eb="9">
      <t>ジョシ</t>
    </rPh>
    <phoneticPr fontId="4"/>
  </si>
  <si>
    <t>1年800m</t>
    <rPh sb="1" eb="2">
      <t>ネン</t>
    </rPh>
    <phoneticPr fontId="4"/>
  </si>
  <si>
    <t>共通200m</t>
    <rPh sb="0" eb="2">
      <t>キョウツウ</t>
    </rPh>
    <phoneticPr fontId="4"/>
  </si>
  <si>
    <t>1種目</t>
  </si>
  <si>
    <t>共通100m</t>
    <rPh sb="0" eb="2">
      <t>キョウツウ</t>
    </rPh>
    <phoneticPr fontId="4"/>
  </si>
  <si>
    <t>共通110mJH_0.991m</t>
    <phoneticPr fontId="4"/>
  </si>
  <si>
    <t>共通100mYH_8.5m</t>
    <phoneticPr fontId="4"/>
  </si>
  <si>
    <t>団体名</t>
    <rPh sb="0" eb="3">
      <t>ダンタイメイ</t>
    </rPh>
    <phoneticPr fontId="4"/>
  </si>
  <si>
    <t>申込責任者</t>
    <rPh sb="0" eb="2">
      <t>モウシコミ</t>
    </rPh>
    <rPh sb="2" eb="5">
      <t>セキニンシャ</t>
    </rPh>
    <phoneticPr fontId="4"/>
  </si>
  <si>
    <t>所属長</t>
    <rPh sb="0" eb="3">
      <t>ショゾクチョウ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</si>
</sst>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81"/>
      <name val="HG丸ｺﾞｼｯｸM-PRO"/>
      <family val="3"/>
      <charset val="128"/>
    </font>
    <font>
      <sz val="16"/>
      <color indexed="8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" fontId="1" fillId="0" borderId="0"/>
  </cellStyleXfs>
  <cellXfs count="134">
    <xf numFmtId="0" fontId="0" fillId="0" borderId="0" xfId="0">
      <alignment vertical="center"/>
    </xf>
    <xf numFmtId="0" fontId="3" fillId="0" borderId="17" xfId="1" applyNumberFormat="1" applyFont="1" applyBorder="1" applyAlignment="1" applyProtection="1">
      <alignment horizontal="center" vertical="center" shrinkToFit="1"/>
      <protection locked="0"/>
    </xf>
    <xf numFmtId="49" fontId="3" fillId="0" borderId="19" xfId="1" applyNumberFormat="1" applyFont="1" applyBorder="1" applyAlignment="1" applyProtection="1">
      <alignment horizontal="center" vertical="center" shrinkToFit="1"/>
      <protection locked="0"/>
    </xf>
    <xf numFmtId="49" fontId="3" fillId="0" borderId="16" xfId="1" applyNumberFormat="1" applyFont="1" applyBorder="1" applyAlignment="1" applyProtection="1">
      <alignment horizontal="left" vertical="center" shrinkToFit="1"/>
      <protection locked="0"/>
    </xf>
    <xf numFmtId="0" fontId="3" fillId="0" borderId="23" xfId="1" applyNumberFormat="1" applyFont="1" applyBorder="1" applyAlignment="1" applyProtection="1">
      <alignment horizontal="center" vertical="center" shrinkToFit="1"/>
      <protection locked="0"/>
    </xf>
    <xf numFmtId="49" fontId="3" fillId="0" borderId="26" xfId="1" applyNumberFormat="1" applyFont="1" applyBorder="1" applyAlignment="1" applyProtection="1">
      <alignment horizontal="center" vertical="center" shrinkToFit="1"/>
      <protection locked="0"/>
    </xf>
    <xf numFmtId="49" fontId="3" fillId="0" borderId="21" xfId="1" applyNumberFormat="1" applyFont="1" applyBorder="1" applyAlignment="1" applyProtection="1">
      <alignment horizontal="left" vertical="center" shrinkToFit="1"/>
      <protection locked="0"/>
    </xf>
    <xf numFmtId="0" fontId="3" fillId="0" borderId="18" xfId="1" applyNumberFormat="1" applyFont="1" applyBorder="1" applyAlignment="1" applyProtection="1">
      <alignment horizontal="left" vertical="center" shrinkToFit="1"/>
      <protection locked="0"/>
    </xf>
    <xf numFmtId="0" fontId="3" fillId="0" borderId="27" xfId="1" applyNumberFormat="1" applyFont="1" applyBorder="1" applyAlignment="1" applyProtection="1">
      <alignment horizontal="left" vertical="center" shrinkToFit="1"/>
      <protection locked="0"/>
    </xf>
    <xf numFmtId="1" fontId="9" fillId="0" borderId="0" xfId="1" applyFont="1" applyAlignment="1">
      <alignment horizontal="left" vertical="top" shrinkToFit="1"/>
    </xf>
    <xf numFmtId="49" fontId="8" fillId="3" borderId="0" xfId="1" applyNumberFormat="1" applyFont="1" applyFill="1" applyAlignment="1">
      <alignment horizontal="left" vertical="top"/>
    </xf>
    <xf numFmtId="49" fontId="8" fillId="0" borderId="0" xfId="1" applyNumberFormat="1" applyFont="1" applyAlignment="1">
      <alignment horizontal="left" vertical="top"/>
    </xf>
    <xf numFmtId="1" fontId="8" fillId="3" borderId="0" xfId="1" applyFont="1" applyFill="1" applyAlignment="1">
      <alignment horizontal="left" vertical="top"/>
    </xf>
    <xf numFmtId="1" fontId="8" fillId="0" borderId="0" xfId="1" applyFont="1" applyAlignment="1">
      <alignment horizontal="left" vertical="top"/>
    </xf>
    <xf numFmtId="49" fontId="8" fillId="3" borderId="0" xfId="1" quotePrefix="1" applyNumberFormat="1" applyFont="1" applyFill="1" applyAlignment="1">
      <alignment horizontal="left" vertical="top"/>
    </xf>
    <xf numFmtId="1" fontId="3" fillId="0" borderId="1" xfId="1" applyFont="1" applyBorder="1" applyAlignment="1" applyProtection="1">
      <alignment horizontal="center" vertical="center" shrinkToFit="1"/>
      <protection locked="0"/>
    </xf>
    <xf numFmtId="1" fontId="3" fillId="0" borderId="5" xfId="1" applyFont="1" applyBorder="1" applyAlignment="1" applyProtection="1">
      <alignment horizontal="left" vertical="center" shrinkToFit="1"/>
      <protection locked="0"/>
    </xf>
    <xf numFmtId="1" fontId="9" fillId="0" borderId="34" xfId="1" applyFont="1" applyBorder="1" applyAlignment="1">
      <alignment horizontal="left" vertical="top" shrinkToFit="1"/>
    </xf>
    <xf numFmtId="1" fontId="9" fillId="0" borderId="20" xfId="1" applyFont="1" applyBorder="1" applyAlignment="1">
      <alignment horizontal="left" vertical="top" shrinkToFit="1"/>
    </xf>
    <xf numFmtId="1" fontId="3" fillId="0" borderId="34" xfId="1" applyFont="1" applyBorder="1" applyAlignment="1">
      <alignment horizontal="left" vertical="top" shrinkToFit="1"/>
    </xf>
    <xf numFmtId="1" fontId="3" fillId="0" borderId="20" xfId="1" applyFont="1" applyBorder="1" applyAlignment="1">
      <alignment horizontal="left" vertical="top" shrinkToFit="1"/>
    </xf>
    <xf numFmtId="1" fontId="3" fillId="0" borderId="0" xfId="1" applyFont="1" applyAlignment="1">
      <alignment horizontal="left" vertical="center" shrinkToFit="1"/>
    </xf>
    <xf numFmtId="49" fontId="3" fillId="0" borderId="0" xfId="1" applyNumberFormat="1" applyFont="1" applyAlignment="1">
      <alignment horizontal="left" vertical="center" shrinkToFit="1"/>
    </xf>
    <xf numFmtId="1" fontId="3" fillId="0" borderId="0" xfId="1" applyFont="1" applyAlignment="1">
      <alignment vertical="center" shrinkToFit="1"/>
    </xf>
    <xf numFmtId="1" fontId="3" fillId="0" borderId="2" xfId="1" applyFont="1" applyBorder="1" applyAlignment="1">
      <alignment vertical="center" shrinkToFit="1"/>
    </xf>
    <xf numFmtId="49" fontId="3" fillId="0" borderId="0" xfId="1" applyNumberFormat="1" applyFont="1" applyAlignment="1">
      <alignment vertical="center" shrinkToFit="1"/>
    </xf>
    <xf numFmtId="1" fontId="3" fillId="3" borderId="1" xfId="1" applyFont="1" applyFill="1" applyBorder="1" applyAlignment="1">
      <alignment horizontal="center" vertical="center" shrinkToFit="1"/>
    </xf>
    <xf numFmtId="1" fontId="3" fillId="3" borderId="1" xfId="1" applyFont="1" applyFill="1" applyBorder="1" applyAlignment="1">
      <alignment horizontal="left" vertical="center" shrinkToFit="1"/>
    </xf>
    <xf numFmtId="1" fontId="3" fillId="3" borderId="1" xfId="1" applyFont="1" applyFill="1" applyBorder="1" applyAlignment="1">
      <alignment vertical="center" shrinkToFit="1"/>
    </xf>
    <xf numFmtId="0" fontId="3" fillId="0" borderId="0" xfId="1" applyNumberFormat="1" applyFont="1" applyAlignment="1">
      <alignment vertical="center" shrinkToFit="1"/>
    </xf>
    <xf numFmtId="1" fontId="3" fillId="3" borderId="3" xfId="1" applyFont="1" applyFill="1" applyBorder="1" applyAlignment="1">
      <alignment vertical="center" shrinkToFit="1"/>
    </xf>
    <xf numFmtId="1" fontId="3" fillId="3" borderId="3" xfId="1" applyFont="1" applyFill="1" applyBorder="1" applyAlignment="1">
      <alignment horizontal="left" vertical="center" shrinkToFit="1"/>
    </xf>
    <xf numFmtId="49" fontId="3" fillId="0" borderId="1" xfId="1" applyNumberFormat="1" applyFont="1" applyBorder="1" applyAlignment="1">
      <alignment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0" xfId="1" applyNumberFormat="1" applyFont="1" applyAlignment="1">
      <alignment horizontal="center" vertical="center" shrinkToFit="1"/>
    </xf>
    <xf numFmtId="1" fontId="3" fillId="3" borderId="0" xfId="1" applyFont="1" applyFill="1" applyAlignment="1">
      <alignment horizontal="left" vertical="center" shrinkToFit="1"/>
    </xf>
    <xf numFmtId="0" fontId="3" fillId="0" borderId="3" xfId="1" applyNumberFormat="1" applyFont="1" applyBorder="1" applyAlignment="1">
      <alignment vertical="center" shrinkToFit="1"/>
    </xf>
    <xf numFmtId="49" fontId="3" fillId="0" borderId="6" xfId="1" applyNumberFormat="1" applyFont="1" applyBorder="1" applyAlignment="1">
      <alignment vertical="center" shrinkToFit="1"/>
    </xf>
    <xf numFmtId="49" fontId="3" fillId="3" borderId="8" xfId="1" applyNumberFormat="1" applyFont="1" applyFill="1" applyBorder="1" applyAlignment="1">
      <alignment horizontal="left" vertical="center" shrinkToFit="1"/>
    </xf>
    <xf numFmtId="49" fontId="3" fillId="3" borderId="0" xfId="1" applyNumberFormat="1" applyFont="1" applyFill="1" applyAlignment="1">
      <alignment horizontal="left" vertical="center" shrinkToFit="1"/>
    </xf>
    <xf numFmtId="0" fontId="3" fillId="0" borderId="0" xfId="1" applyNumberFormat="1" applyFont="1" applyAlignment="1">
      <alignment horizontal="left" vertical="center" shrinkToFit="1"/>
    </xf>
    <xf numFmtId="1" fontId="3" fillId="3" borderId="1" xfId="1" applyFont="1" applyFill="1" applyBorder="1" applyAlignment="1">
      <alignment horizontal="right" vertical="center" shrinkToFit="1"/>
    </xf>
    <xf numFmtId="1" fontId="3" fillId="3" borderId="8" xfId="1" applyFont="1" applyFill="1" applyBorder="1" applyAlignment="1">
      <alignment horizontal="left" vertical="center" shrinkToFit="1"/>
    </xf>
    <xf numFmtId="49" fontId="3" fillId="3" borderId="10" xfId="1" applyNumberFormat="1" applyFont="1" applyFill="1" applyBorder="1" applyAlignment="1">
      <alignment horizontal="left" vertical="center" shrinkToFit="1"/>
    </xf>
    <xf numFmtId="49" fontId="3" fillId="3" borderId="1" xfId="1" applyNumberFormat="1" applyFont="1" applyFill="1" applyBorder="1" applyAlignment="1">
      <alignment horizontal="left" vertical="center" shrinkToFit="1"/>
    </xf>
    <xf numFmtId="0" fontId="3" fillId="0" borderId="0" xfId="1" applyNumberFormat="1" applyFont="1" applyAlignment="1">
      <alignment horizontal="center" vertical="center" shrinkToFit="1"/>
    </xf>
    <xf numFmtId="49" fontId="3" fillId="0" borderId="31" xfId="1" applyNumberFormat="1" applyFont="1" applyBorder="1" applyAlignment="1">
      <alignment horizontal="center" vertical="center" shrinkToFit="1"/>
    </xf>
    <xf numFmtId="49" fontId="10" fillId="0" borderId="31" xfId="1" applyNumberFormat="1" applyFont="1" applyBorder="1" applyAlignment="1">
      <alignment horizontal="right" vertical="center" shrinkToFit="1"/>
    </xf>
    <xf numFmtId="0" fontId="3" fillId="0" borderId="31" xfId="1" applyNumberFormat="1" applyFont="1" applyBorder="1" applyAlignment="1">
      <alignment horizontal="center" vertical="center" shrinkToFit="1"/>
    </xf>
    <xf numFmtId="1" fontId="3" fillId="3" borderId="15" xfId="1" applyFont="1" applyFill="1" applyBorder="1" applyAlignment="1">
      <alignment horizontal="left" vertical="center" shrinkToFit="1"/>
    </xf>
    <xf numFmtId="1" fontId="3" fillId="3" borderId="11" xfId="1" applyFont="1" applyFill="1" applyBorder="1" applyAlignment="1">
      <alignment horizontal="center" vertical="center" shrinkToFit="1"/>
    </xf>
    <xf numFmtId="1" fontId="3" fillId="3" borderId="12" xfId="1" applyFont="1" applyFill="1" applyBorder="1" applyAlignment="1">
      <alignment horizontal="center" vertical="center" shrinkToFit="1"/>
    </xf>
    <xf numFmtId="1" fontId="3" fillId="3" borderId="13" xfId="1" applyFont="1" applyFill="1" applyBorder="1" applyAlignment="1">
      <alignment horizontal="center" vertical="center" shrinkToFit="1"/>
    </xf>
    <xf numFmtId="1" fontId="3" fillId="3" borderId="14" xfId="1" applyFont="1" applyFill="1" applyBorder="1" applyAlignment="1">
      <alignment horizontal="center" vertical="center" shrinkToFit="1"/>
    </xf>
    <xf numFmtId="49" fontId="3" fillId="3" borderId="15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9" xfId="1" applyNumberFormat="1" applyFont="1" applyFill="1" applyBorder="1" applyAlignment="1">
      <alignment horizontal="right" vertical="center" shrinkToFit="1"/>
    </xf>
    <xf numFmtId="0" fontId="3" fillId="3" borderId="8" xfId="1" applyNumberFormat="1" applyFont="1" applyFill="1" applyBorder="1" applyAlignment="1">
      <alignment horizontal="left" vertical="center" shrinkToFit="1"/>
    </xf>
    <xf numFmtId="0" fontId="3" fillId="3" borderId="16" xfId="1" applyNumberFormat="1" applyFont="1" applyFill="1" applyBorder="1" applyAlignment="1">
      <alignment horizontal="center" vertical="center" shrinkToFit="1"/>
    </xf>
    <xf numFmtId="0" fontId="3" fillId="3" borderId="16" xfId="1" applyNumberFormat="1" applyFont="1" applyFill="1" applyBorder="1" applyAlignment="1">
      <alignment horizontal="left" vertical="center" shrinkToFit="1"/>
    </xf>
    <xf numFmtId="0" fontId="3" fillId="3" borderId="0" xfId="1" applyNumberFormat="1" applyFont="1" applyFill="1" applyAlignment="1">
      <alignment horizontal="right" vertical="center" shrinkToFit="1"/>
    </xf>
    <xf numFmtId="49" fontId="3" fillId="3" borderId="16" xfId="1" applyNumberFormat="1" applyFont="1" applyFill="1" applyBorder="1" applyAlignment="1">
      <alignment horizontal="left" vertical="center" shrinkToFit="1"/>
    </xf>
    <xf numFmtId="1" fontId="3" fillId="3" borderId="0" xfId="1" applyFont="1" applyFill="1" applyAlignment="1">
      <alignment horizontal="right" vertical="center" shrinkToFit="1"/>
    </xf>
    <xf numFmtId="0" fontId="3" fillId="3" borderId="16" xfId="1" quotePrefix="1" applyNumberFormat="1" applyFont="1" applyFill="1" applyBorder="1" applyAlignment="1">
      <alignment horizontal="center" vertical="center" shrinkToFit="1"/>
    </xf>
    <xf numFmtId="0" fontId="3" fillId="3" borderId="26" xfId="1" applyNumberFormat="1" applyFont="1" applyFill="1" applyBorder="1" applyAlignment="1">
      <alignment horizontal="right" vertical="center" shrinkToFit="1"/>
    </xf>
    <xf numFmtId="0" fontId="3" fillId="3" borderId="20" xfId="1" applyNumberFormat="1" applyFont="1" applyFill="1" applyBorder="1" applyAlignment="1">
      <alignment horizontal="left" vertical="center" shrinkToFit="1"/>
    </xf>
    <xf numFmtId="0" fontId="3" fillId="3" borderId="21" xfId="1" applyNumberFormat="1" applyFont="1" applyFill="1" applyBorder="1" applyAlignment="1">
      <alignment horizontal="center" vertical="center" shrinkToFit="1"/>
    </xf>
    <xf numFmtId="0" fontId="3" fillId="3" borderId="21" xfId="1" applyNumberFormat="1" applyFont="1" applyFill="1" applyBorder="1" applyAlignment="1">
      <alignment horizontal="left" vertical="center" shrinkToFit="1"/>
    </xf>
    <xf numFmtId="0" fontId="3" fillId="3" borderId="22" xfId="1" applyNumberFormat="1" applyFont="1" applyFill="1" applyBorder="1" applyAlignment="1">
      <alignment horizontal="center" vertical="center" shrinkToFit="1"/>
    </xf>
    <xf numFmtId="49" fontId="3" fillId="3" borderId="21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Alignment="1" applyProtection="1">
      <alignment horizontal="right" vertical="center" shrinkToFit="1"/>
      <protection locked="0"/>
    </xf>
    <xf numFmtId="49" fontId="3" fillId="0" borderId="0" xfId="1" applyNumberFormat="1" applyFont="1" applyAlignment="1" applyProtection="1">
      <alignment horizontal="left" vertical="center" shrinkToFit="1"/>
      <protection locked="0"/>
    </xf>
    <xf numFmtId="1" fontId="3" fillId="0" borderId="0" xfId="1" applyFont="1" applyAlignment="1" applyProtection="1">
      <alignment horizontal="right" vertical="center" shrinkToFit="1"/>
      <protection locked="0"/>
    </xf>
    <xf numFmtId="1" fontId="11" fillId="3" borderId="0" xfId="1" applyFont="1" applyFill="1" applyAlignment="1">
      <alignment horizontal="left"/>
    </xf>
    <xf numFmtId="1" fontId="11" fillId="0" borderId="0" xfId="1" applyFont="1" applyAlignment="1">
      <alignment horizontal="left"/>
    </xf>
    <xf numFmtId="1" fontId="11" fillId="3" borderId="0" xfId="1" applyFont="1" applyFill="1" applyAlignment="1">
      <alignment horizontal="left" vertical="center"/>
    </xf>
    <xf numFmtId="1" fontId="11" fillId="3" borderId="0" xfId="1" applyFont="1" applyFill="1" applyAlignment="1">
      <alignment horizontal="left" vertical="center" shrinkToFit="1"/>
    </xf>
    <xf numFmtId="1" fontId="11" fillId="0" borderId="0" xfId="1" applyFont="1" applyAlignment="1">
      <alignment horizontal="left" vertical="center" shrinkToFit="1"/>
    </xf>
    <xf numFmtId="1" fontId="11" fillId="3" borderId="0" xfId="1" applyFont="1" applyFill="1" applyAlignment="1">
      <alignment shrinkToFit="1"/>
    </xf>
    <xf numFmtId="1" fontId="11" fillId="0" borderId="0" xfId="1" applyFont="1" applyAlignment="1">
      <alignment shrinkToFit="1"/>
    </xf>
    <xf numFmtId="1" fontId="11" fillId="3" borderId="0" xfId="1" applyFont="1" applyFill="1" applyAlignment="1">
      <alignment horizontal="center" vertical="center" shrinkToFit="1"/>
    </xf>
    <xf numFmtId="0" fontId="12" fillId="0" borderId="0" xfId="0" applyFont="1">
      <alignment vertical="center"/>
    </xf>
    <xf numFmtId="1" fontId="11" fillId="0" borderId="0" xfId="1" applyFont="1"/>
    <xf numFmtId="1" fontId="11" fillId="0" borderId="0" xfId="1" applyFont="1" applyAlignment="1">
      <alignment horizontal="center" vertical="center"/>
    </xf>
    <xf numFmtId="0" fontId="3" fillId="3" borderId="3" xfId="1" applyNumberFormat="1" applyFont="1" applyFill="1" applyBorder="1" applyAlignment="1">
      <alignment horizontal="right" vertical="center" shrinkToFit="1"/>
    </xf>
    <xf numFmtId="1" fontId="3" fillId="0" borderId="0" xfId="1" applyFont="1" applyAlignment="1">
      <alignment horizontal="right" vertical="center" shrinkToFit="1"/>
    </xf>
    <xf numFmtId="0" fontId="3" fillId="0" borderId="0" xfId="1" applyNumberFormat="1" applyFont="1" applyAlignment="1">
      <alignment horizontal="right" vertical="center" shrinkToFit="1"/>
    </xf>
    <xf numFmtId="49" fontId="3" fillId="3" borderId="1" xfId="1" applyNumberFormat="1" applyFont="1" applyFill="1" applyBorder="1" applyAlignment="1">
      <alignment horizontal="right" vertical="center" shrinkToFit="1"/>
    </xf>
    <xf numFmtId="0" fontId="1" fillId="0" borderId="0" xfId="1" applyNumberFormat="1" applyAlignment="1" applyProtection="1">
      <alignment horizontal="left" shrinkToFit="1"/>
      <protection locked="0"/>
    </xf>
    <xf numFmtId="0" fontId="1" fillId="2" borderId="0" xfId="1" applyNumberFormat="1" applyFill="1" applyAlignment="1">
      <alignment horizontal="left" shrinkToFit="1"/>
    </xf>
    <xf numFmtId="49" fontId="3" fillId="4" borderId="19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16" xfId="1" applyNumberFormat="1" applyFont="1" applyFill="1" applyBorder="1" applyAlignment="1">
      <alignment horizontal="left" vertical="center" shrinkToFit="1"/>
    </xf>
    <xf numFmtId="49" fontId="3" fillId="4" borderId="16" xfId="1" applyNumberFormat="1" applyFont="1" applyFill="1" applyBorder="1" applyAlignment="1" applyProtection="1">
      <alignment horizontal="left" vertical="center" shrinkToFit="1"/>
      <protection locked="0"/>
    </xf>
    <xf numFmtId="0" fontId="3" fillId="4" borderId="17" xfId="1" applyNumberFormat="1" applyFont="1" applyFill="1" applyBorder="1" applyAlignment="1" applyProtection="1">
      <alignment horizontal="left" vertical="center" shrinkToFit="1"/>
      <protection locked="0"/>
    </xf>
    <xf numFmtId="49" fontId="3" fillId="4" borderId="16" xfId="1" applyNumberFormat="1" applyFont="1" applyFill="1" applyBorder="1" applyAlignment="1">
      <alignment horizontal="left" vertical="center" shrinkToFit="1"/>
    </xf>
    <xf numFmtId="49" fontId="3" fillId="4" borderId="26" xfId="1" applyNumberFormat="1" applyFont="1" applyFill="1" applyBorder="1" applyAlignment="1" applyProtection="1">
      <alignment horizontal="center" vertical="center" shrinkToFit="1"/>
      <protection locked="0"/>
    </xf>
    <xf numFmtId="49" fontId="3" fillId="4" borderId="21" xfId="1" applyNumberFormat="1" applyFont="1" applyFill="1" applyBorder="1" applyAlignment="1">
      <alignment horizontal="left" vertical="center" shrinkToFit="1"/>
    </xf>
    <xf numFmtId="49" fontId="3" fillId="4" borderId="21" xfId="1" applyNumberFormat="1" applyFont="1" applyFill="1" applyBorder="1" applyAlignment="1" applyProtection="1">
      <alignment horizontal="left" vertical="center" shrinkToFit="1"/>
      <protection locked="0"/>
    </xf>
    <xf numFmtId="0" fontId="3" fillId="4" borderId="28" xfId="1" applyNumberFormat="1" applyFont="1" applyFill="1" applyBorder="1" applyAlignment="1" applyProtection="1">
      <alignment horizontal="left" vertical="center" shrinkToFit="1"/>
      <protection locked="0"/>
    </xf>
    <xf numFmtId="0" fontId="3" fillId="4" borderId="29" xfId="1" applyNumberFormat="1" applyFont="1" applyFill="1" applyBorder="1" applyAlignment="1" applyProtection="1">
      <alignment horizontal="left" vertical="center" shrinkToFit="1"/>
      <protection locked="0"/>
    </xf>
    <xf numFmtId="0" fontId="3" fillId="4" borderId="30" xfId="1" applyNumberFormat="1" applyFont="1" applyFill="1" applyBorder="1" applyAlignment="1" applyProtection="1">
      <alignment horizontal="left" vertical="center" shrinkToFit="1"/>
      <protection locked="0"/>
    </xf>
    <xf numFmtId="0" fontId="3" fillId="4" borderId="8" xfId="1" quotePrefix="1" applyNumberFormat="1" applyFont="1" applyFill="1" applyBorder="1" applyAlignment="1" applyProtection="1">
      <alignment horizontal="center" vertical="center" shrinkToFit="1"/>
      <protection locked="0"/>
    </xf>
    <xf numFmtId="0" fontId="3" fillId="4" borderId="18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24" xfId="1" quotePrefix="1" applyNumberFormat="1" applyFont="1" applyFill="1" applyBorder="1" applyAlignment="1" applyProtection="1">
      <alignment horizontal="center" vertical="center" shrinkToFit="1"/>
      <protection locked="0"/>
    </xf>
    <xf numFmtId="0" fontId="3" fillId="4" borderId="25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4" borderId="24" xfId="1" applyNumberFormat="1" applyFont="1" applyFill="1" applyBorder="1" applyAlignment="1" applyProtection="1">
      <alignment horizontal="center" vertical="center" shrinkToFit="1"/>
      <protection locked="0"/>
    </xf>
    <xf numFmtId="1" fontId="3" fillId="3" borderId="0" xfId="1" applyFont="1" applyFill="1" applyAlignment="1">
      <alignment horizontal="left" vertical="center" shrinkToFit="1"/>
    </xf>
    <xf numFmtId="0" fontId="3" fillId="3" borderId="3" xfId="1" applyNumberFormat="1" applyFont="1" applyFill="1" applyBorder="1" applyAlignment="1">
      <alignment horizontal="left" vertical="center" shrinkToFit="1"/>
    </xf>
    <xf numFmtId="49" fontId="3" fillId="0" borderId="3" xfId="1" applyNumberFormat="1" applyFont="1" applyBorder="1" applyAlignment="1" applyProtection="1">
      <alignment horizontal="center" vertical="center" shrinkToFit="1"/>
      <protection locked="0"/>
    </xf>
    <xf numFmtId="49" fontId="3" fillId="3" borderId="1" xfId="1" applyNumberFormat="1" applyFont="1" applyFill="1" applyBorder="1" applyAlignment="1">
      <alignment horizontal="center" vertical="center" shrinkToFit="1"/>
    </xf>
    <xf numFmtId="1" fontId="3" fillId="3" borderId="7" xfId="1" applyFont="1" applyFill="1" applyBorder="1" applyAlignment="1">
      <alignment horizontal="left" vertical="center" shrinkToFit="1"/>
    </xf>
    <xf numFmtId="49" fontId="3" fillId="3" borderId="0" xfId="1" applyNumberFormat="1" applyFont="1" applyFill="1" applyAlignment="1">
      <alignment horizontal="left" vertical="center" shrinkToFit="1"/>
    </xf>
    <xf numFmtId="49" fontId="3" fillId="0" borderId="1" xfId="1" applyNumberFormat="1" applyFont="1" applyBorder="1" applyAlignment="1" applyProtection="1">
      <alignment horizontal="center" vertical="center" shrinkToFit="1"/>
      <protection locked="0"/>
    </xf>
    <xf numFmtId="1" fontId="3" fillId="3" borderId="1" xfId="1" applyFont="1" applyFill="1" applyBorder="1" applyAlignment="1">
      <alignment horizontal="left" vertical="center" shrinkToFit="1"/>
    </xf>
    <xf numFmtId="1" fontId="3" fillId="3" borderId="3" xfId="1" applyFont="1" applyFill="1" applyBorder="1" applyAlignment="1">
      <alignment horizontal="left" vertical="center" shrinkToFit="1"/>
    </xf>
    <xf numFmtId="49" fontId="3" fillId="0" borderId="1" xfId="1" applyNumberFormat="1" applyFont="1" applyBorder="1" applyAlignment="1" applyProtection="1">
      <alignment horizontal="left" vertical="center" shrinkToFit="1"/>
      <protection locked="0"/>
    </xf>
    <xf numFmtId="49" fontId="3" fillId="0" borderId="4" xfId="1" applyNumberFormat="1" applyFont="1" applyBorder="1" applyAlignment="1" applyProtection="1">
      <alignment horizontal="left" vertical="center" shrinkToFit="1"/>
      <protection locked="0"/>
    </xf>
    <xf numFmtId="49" fontId="3" fillId="3" borderId="1" xfId="1" applyNumberFormat="1" applyFont="1" applyFill="1" applyBorder="1" applyAlignment="1">
      <alignment horizontal="right" vertical="center" shrinkToFit="1"/>
    </xf>
    <xf numFmtId="176" fontId="3" fillId="3" borderId="0" xfId="1" applyNumberFormat="1" applyFont="1" applyFill="1" applyAlignment="1">
      <alignment horizontal="center" shrinkToFit="1"/>
    </xf>
    <xf numFmtId="176" fontId="3" fillId="3" borderId="1" xfId="1" applyNumberFormat="1" applyFont="1" applyFill="1" applyBorder="1" applyAlignment="1">
      <alignment horizontal="center" shrinkToFit="1"/>
    </xf>
    <xf numFmtId="49" fontId="3" fillId="0" borderId="3" xfId="1" applyNumberFormat="1" applyFont="1" applyBorder="1" applyAlignment="1" applyProtection="1">
      <alignment horizontal="left" vertical="center" shrinkToFit="1"/>
      <protection locked="0"/>
    </xf>
    <xf numFmtId="49" fontId="3" fillId="0" borderId="9" xfId="1" applyNumberFormat="1" applyFont="1" applyBorder="1" applyAlignment="1" applyProtection="1">
      <alignment horizontal="left" vertical="center" shrinkToFit="1"/>
      <protection locked="0"/>
    </xf>
    <xf numFmtId="49" fontId="3" fillId="3" borderId="3" xfId="1" applyNumberFormat="1" applyFont="1" applyFill="1" applyBorder="1" applyAlignment="1">
      <alignment horizontal="right" vertical="center" shrinkToFit="1"/>
    </xf>
    <xf numFmtId="49" fontId="3" fillId="3" borderId="36" xfId="1" applyNumberFormat="1" applyFont="1" applyFill="1" applyBorder="1" applyAlignment="1">
      <alignment horizontal="center" vertical="center" shrinkToFit="1"/>
    </xf>
    <xf numFmtId="1" fontId="9" fillId="0" borderId="34" xfId="1" applyFont="1" applyBorder="1" applyAlignment="1">
      <alignment horizontal="left" vertical="top" shrinkToFit="1"/>
    </xf>
    <xf numFmtId="1" fontId="9" fillId="0" borderId="20" xfId="1" applyFont="1" applyBorder="1" applyAlignment="1">
      <alignment horizontal="left" vertical="top" shrinkToFit="1"/>
    </xf>
    <xf numFmtId="1" fontId="9" fillId="0" borderId="35" xfId="1" applyFont="1" applyBorder="1" applyAlignment="1">
      <alignment horizontal="left" vertical="top" shrinkToFit="1"/>
    </xf>
    <xf numFmtId="1" fontId="9" fillId="0" borderId="32" xfId="1" applyFont="1" applyBorder="1" applyAlignment="1">
      <alignment horizontal="left" vertical="top" shrinkToFit="1"/>
    </xf>
    <xf numFmtId="1" fontId="9" fillId="0" borderId="27" xfId="1" applyFont="1" applyBorder="1" applyAlignment="1">
      <alignment horizontal="left" vertical="top" shrinkToFit="1"/>
    </xf>
    <xf numFmtId="1" fontId="5" fillId="0" borderId="33" xfId="1" applyFont="1" applyBorder="1" applyAlignment="1">
      <alignment horizontal="left" vertical="top" shrinkToFit="1"/>
    </xf>
    <xf numFmtId="1" fontId="5" fillId="0" borderId="26" xfId="1" applyFont="1" applyBorder="1" applyAlignment="1">
      <alignment horizontal="left" vertical="top" shrinkToFit="1"/>
    </xf>
  </cellXfs>
  <cellStyles count="2">
    <cellStyle name="標準" xfId="0" builtinId="0"/>
    <cellStyle name="標準 2" xfId="1"/>
  </cellStyles>
  <dxfs count="2">
    <dxf>
      <numFmt numFmtId="177" formatCode="@&quot;cm&quot;"/>
    </dxf>
    <dxf>
      <numFmt numFmtId="178" formatCode="@&quot;?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"/>
  <sheetViews>
    <sheetView workbookViewId="0">
      <selection activeCell="G21" sqref="G21"/>
    </sheetView>
  </sheetViews>
  <sheetFormatPr defaultColWidth="13.875" defaultRowHeight="17.25"/>
  <cols>
    <col min="1" max="16384" width="13.875" style="90"/>
  </cols>
  <sheetData>
    <row r="1" spans="1:14">
      <c r="A1" s="91" t="s">
        <v>1428</v>
      </c>
      <c r="B1" s="91" t="s">
        <v>0</v>
      </c>
      <c r="C1" s="91" t="s">
        <v>1</v>
      </c>
      <c r="D1" s="91" t="s">
        <v>2</v>
      </c>
      <c r="E1" s="91" t="s">
        <v>3</v>
      </c>
      <c r="F1" s="91" t="s">
        <v>4</v>
      </c>
      <c r="G1" s="91" t="s">
        <v>5</v>
      </c>
      <c r="H1" s="91" t="s">
        <v>6</v>
      </c>
      <c r="I1" s="91" t="s">
        <v>7</v>
      </c>
      <c r="J1" s="91" t="s">
        <v>8</v>
      </c>
      <c r="K1" s="91" t="s">
        <v>9</v>
      </c>
      <c r="L1" s="91" t="s">
        <v>10</v>
      </c>
      <c r="M1" s="91" t="s">
        <v>11</v>
      </c>
      <c r="N1" s="91" t="s">
        <v>12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I100"/>
  <sheetViews>
    <sheetView showGridLines="0" tabSelected="1" topLeftCell="A28" zoomScaleNormal="100" zoomScaleSheetLayoutView="100" workbookViewId="0">
      <selection activeCell="AA35" sqref="AA35"/>
    </sheetView>
  </sheetViews>
  <sheetFormatPr defaultColWidth="22.125" defaultRowHeight="13.5" customHeight="1"/>
  <cols>
    <col min="1" max="1" width="1.25" style="21" customWidth="1"/>
    <col min="2" max="2" width="3.125" style="21" customWidth="1"/>
    <col min="3" max="3" width="12" style="21" customWidth="1"/>
    <col min="4" max="4" width="2.375" style="21" customWidth="1"/>
    <col min="5" max="5" width="12" style="21" customWidth="1"/>
    <col min="6" max="6" width="14.375" style="21" customWidth="1"/>
    <col min="7" max="7" width="3.125" style="21" customWidth="1"/>
    <col min="8" max="8" width="4.875" style="21" customWidth="1"/>
    <col min="9" max="9" width="8.375" style="21" customWidth="1"/>
    <col min="10" max="10" width="4.875" style="21" customWidth="1"/>
    <col min="11" max="11" width="5" style="21" bestFit="1" customWidth="1"/>
    <col min="12" max="12" width="5" style="21" customWidth="1"/>
    <col min="13" max="13" width="5.75" style="22" customWidth="1"/>
    <col min="14" max="14" width="7.875" style="22" customWidth="1"/>
    <col min="15" max="15" width="7.5" style="22" customWidth="1"/>
    <col min="16" max="16" width="5" style="22" bestFit="1" customWidth="1"/>
    <col min="17" max="17" width="5.75" style="22" customWidth="1"/>
    <col min="18" max="18" width="7.875" style="22" customWidth="1"/>
    <col min="19" max="19" width="7.5" style="22" customWidth="1"/>
    <col min="20" max="20" width="5" style="22" customWidth="1"/>
    <col min="21" max="21" width="1.25" style="22" customWidth="1"/>
    <col min="22" max="28" width="7.625" style="22" customWidth="1"/>
    <col min="29" max="30" width="7.625" style="21" customWidth="1"/>
    <col min="31" max="31" width="8.5" style="21" bestFit="1" customWidth="1"/>
    <col min="32" max="32" width="5" style="21" bestFit="1" customWidth="1"/>
    <col min="33" max="33" width="3.25" style="21" bestFit="1" customWidth="1"/>
    <col min="34" max="34" width="3.25" style="87" bestFit="1" customWidth="1"/>
    <col min="35" max="35" width="54.875" style="21" bestFit="1" customWidth="1"/>
    <col min="36" max="16384" width="22.125" style="21"/>
  </cols>
  <sheetData>
    <row r="1" spans="1:35" ht="13.5" customHeight="1"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21"/>
      <c r="Q1" s="112" t="s">
        <v>1365</v>
      </c>
      <c r="R1" s="112"/>
      <c r="S1" s="112"/>
      <c r="T1" s="21"/>
      <c r="U1" s="21"/>
    </row>
    <row r="2" spans="1:35" ht="13.5" customHeight="1">
      <c r="G2" s="23"/>
      <c r="H2" s="24"/>
      <c r="I2" s="24"/>
      <c r="J2" s="24"/>
      <c r="K2" s="24"/>
      <c r="L2" s="23"/>
      <c r="M2" s="21"/>
      <c r="N2" s="21"/>
      <c r="O2" s="21"/>
      <c r="P2" s="25"/>
    </row>
    <row r="3" spans="1:35" ht="13.5" customHeight="1">
      <c r="C3" s="26" t="s">
        <v>13</v>
      </c>
      <c r="D3" s="27" t="s">
        <v>769</v>
      </c>
      <c r="E3" s="15"/>
      <c r="I3" s="28" t="s">
        <v>1445</v>
      </c>
      <c r="J3" s="27"/>
      <c r="K3" s="116" t="str">
        <f>IF($E$3="","",VLOOKUP($E$3,初期設定!$D:$H,2,FALSE))</f>
        <v/>
      </c>
      <c r="L3" s="116"/>
      <c r="M3" s="116"/>
      <c r="N3" s="116"/>
      <c r="O3" s="116"/>
      <c r="P3" s="29"/>
      <c r="Q3" s="21"/>
      <c r="R3" s="21"/>
      <c r="S3" s="21"/>
      <c r="T3" s="21"/>
      <c r="U3" s="21"/>
    </row>
    <row r="4" spans="1:35" ht="13.5" customHeight="1">
      <c r="I4" s="30" t="s">
        <v>14</v>
      </c>
      <c r="J4" s="31"/>
      <c r="K4" s="117" t="str">
        <f>IF($E$3="","",VLOOKUP($E$3,初期設定!$D:$H,4,FALSE))</f>
        <v/>
      </c>
      <c r="L4" s="117"/>
      <c r="M4" s="117"/>
      <c r="N4" s="117"/>
      <c r="O4" s="117"/>
      <c r="Q4" s="32" t="s">
        <v>1447</v>
      </c>
      <c r="R4" s="115"/>
      <c r="S4" s="115"/>
      <c r="T4" s="33" t="s">
        <v>15</v>
      </c>
      <c r="U4" s="34"/>
    </row>
    <row r="5" spans="1:35" ht="13.5" customHeight="1">
      <c r="B5" s="35"/>
      <c r="C5" s="109" t="s">
        <v>16</v>
      </c>
      <c r="D5" s="109"/>
      <c r="E5" s="35" t="s">
        <v>1366</v>
      </c>
      <c r="F5" s="35" t="s">
        <v>1136</v>
      </c>
      <c r="I5" s="30" t="s">
        <v>17</v>
      </c>
      <c r="J5" s="31"/>
      <c r="K5" s="110" t="str">
        <f>IF($E$3="","",VLOOKUP($E$3,初期設定!$D:$H,5,FALSE))</f>
        <v/>
      </c>
      <c r="L5" s="110"/>
      <c r="M5" s="110"/>
      <c r="N5" s="110"/>
      <c r="O5" s="110"/>
      <c r="P5" s="21"/>
      <c r="Q5" s="36" t="s">
        <v>1446</v>
      </c>
      <c r="R5" s="111"/>
      <c r="S5" s="111"/>
      <c r="AB5" s="21"/>
    </row>
    <row r="6" spans="1:35" ht="13.5" customHeight="1">
      <c r="B6" s="28">
        <v>1</v>
      </c>
      <c r="C6" s="118"/>
      <c r="D6" s="119"/>
      <c r="E6" s="27" t="str">
        <f>IF(OR($E$3="",$C6=""),"",VLOOKUP($E$3,初期設定!$D:$L,9,FALSE))</f>
        <v/>
      </c>
      <c r="F6" s="16"/>
      <c r="H6" s="25"/>
      <c r="I6" s="37"/>
      <c r="O6" s="21"/>
      <c r="P6" s="25"/>
      <c r="Q6" s="21"/>
      <c r="R6" s="21"/>
      <c r="S6" s="21"/>
      <c r="T6" s="21"/>
      <c r="U6" s="21"/>
      <c r="AB6" s="21"/>
    </row>
    <row r="7" spans="1:35" ht="13.5" customHeight="1">
      <c r="B7" s="28">
        <v>2</v>
      </c>
      <c r="C7" s="118"/>
      <c r="D7" s="119"/>
      <c r="E7" s="27" t="str">
        <f>IF(OR($E$3="",$C7=""),"",VLOOKUP($E$3,初期設定!$D:$L,9,FALSE))</f>
        <v/>
      </c>
      <c r="F7" s="16"/>
      <c r="H7" s="109" t="s">
        <v>18</v>
      </c>
      <c r="I7" s="109"/>
      <c r="J7" s="109"/>
      <c r="K7" s="113"/>
      <c r="L7" s="120" t="s">
        <v>1143</v>
      </c>
      <c r="M7" s="120"/>
      <c r="N7" s="89">
        <f>COUNTA($M$11:$M$100)+COUNTA($Q$11:$Q$100)</f>
        <v>0</v>
      </c>
      <c r="O7" s="38" t="s">
        <v>19</v>
      </c>
      <c r="P7" s="35"/>
      <c r="Q7" s="35"/>
      <c r="R7" s="121">
        <f>IF($AE$11="","",IF($AE$11="1人",$AF$11*SUM($I$8,$K$8),IF($AE$11="1種目",$AF$11*$N$7+$AF$12*$N$8+($AF$13-$AF$11)*$N$9,"")))</f>
        <v>0</v>
      </c>
      <c r="S7" s="121"/>
      <c r="T7" s="39"/>
    </row>
    <row r="8" spans="1:35" ht="13.5" customHeight="1">
      <c r="B8" s="28">
        <v>3</v>
      </c>
      <c r="C8" s="123"/>
      <c r="D8" s="124"/>
      <c r="E8" s="27" t="str">
        <f>IF(OR($E$3="",$C8=""),"",VLOOKUP($E$3,初期設定!$D:$L,9,FALSE))</f>
        <v/>
      </c>
      <c r="F8" s="16"/>
      <c r="G8" s="40"/>
      <c r="H8" s="41" t="s">
        <v>20</v>
      </c>
      <c r="I8" s="27">
        <f>COUNTIF($G$11:$G$100,"男")</f>
        <v>0</v>
      </c>
      <c r="J8" s="41" t="s">
        <v>21</v>
      </c>
      <c r="K8" s="42">
        <f>COUNTIF($G$11:$G$100,"女")</f>
        <v>0</v>
      </c>
      <c r="L8" s="125" t="s">
        <v>22</v>
      </c>
      <c r="M8" s="125"/>
      <c r="N8" s="86">
        <f>COUNT(1/FREQUENCY($K$11:$K$100,$K$11:$K$100))+COUNT(1/FREQUENCY($L$11:$L$100,$L$11:$L$100))</f>
        <v>0</v>
      </c>
      <c r="O8" s="43" t="s">
        <v>19</v>
      </c>
      <c r="P8" s="126" t="s">
        <v>1144</v>
      </c>
      <c r="Q8" s="112"/>
      <c r="R8" s="122"/>
      <c r="S8" s="122"/>
      <c r="T8" s="44" t="s">
        <v>23</v>
      </c>
    </row>
    <row r="9" spans="1:35" s="45" customFormat="1" ht="13.5" customHeight="1">
      <c r="K9" s="48"/>
      <c r="L9" s="48"/>
      <c r="M9" s="46"/>
      <c r="N9" s="47">
        <f>COUNTIF($M$11:$M$100,"213"&amp;"*")+COUNTIF($M$11:$M$100,"214"&amp;"*")+COUNTIF($Q$11:$Q$100,"213"&amp;"*")+COUNTIF($Q$11:$Q$100,"214"&amp;"*")</f>
        <v>0</v>
      </c>
      <c r="O9" s="48"/>
      <c r="P9" s="48"/>
      <c r="Q9" s="48"/>
      <c r="R9" s="48"/>
      <c r="S9" s="48"/>
      <c r="T9" s="48"/>
      <c r="AH9" s="88"/>
    </row>
    <row r="10" spans="1:35" ht="13.5" customHeight="1">
      <c r="B10" s="49"/>
      <c r="C10" s="50" t="s">
        <v>24</v>
      </c>
      <c r="D10" s="51" t="s">
        <v>25</v>
      </c>
      <c r="E10" s="51" t="s">
        <v>26</v>
      </c>
      <c r="F10" s="51" t="s">
        <v>27</v>
      </c>
      <c r="G10" s="51" t="s">
        <v>28</v>
      </c>
      <c r="H10" s="51" t="s">
        <v>29</v>
      </c>
      <c r="I10" s="51" t="s">
        <v>30</v>
      </c>
      <c r="J10" s="52" t="s">
        <v>31</v>
      </c>
      <c r="K10" s="50"/>
      <c r="L10" s="53"/>
      <c r="M10" s="54" t="s">
        <v>32</v>
      </c>
      <c r="N10" s="55" t="s">
        <v>33</v>
      </c>
      <c r="O10" s="55" t="s">
        <v>34</v>
      </c>
      <c r="P10" s="56" t="s">
        <v>35</v>
      </c>
      <c r="Q10" s="54"/>
      <c r="R10" s="55"/>
      <c r="S10" s="55"/>
      <c r="T10" s="57"/>
      <c r="U10" s="34"/>
      <c r="V10" s="114" t="s">
        <v>798</v>
      </c>
      <c r="W10" s="114"/>
      <c r="X10" s="114"/>
      <c r="Y10" s="114"/>
      <c r="Z10" s="114"/>
      <c r="AA10" s="114"/>
      <c r="AB10" s="114"/>
      <c r="AC10" s="114"/>
      <c r="AD10" s="25"/>
      <c r="AE10" s="35" t="s">
        <v>1133</v>
      </c>
      <c r="AF10" s="35"/>
      <c r="AG10" s="35"/>
      <c r="AH10" s="87" t="s">
        <v>1430</v>
      </c>
      <c r="AI10" s="21" t="s">
        <v>1142</v>
      </c>
    </row>
    <row r="11" spans="1:35" ht="13.5" customHeight="1">
      <c r="A11" s="21" t="str">
        <f>IF($M11="","",IF(RIGHT($M11,2)="00","",IF(RIGHT($M11,2)="04","",IF($D11=VALUE(RIGHT($M11,1)),"","*"))))</f>
        <v/>
      </c>
      <c r="B11" s="58">
        <v>1</v>
      </c>
      <c r="C11" s="59" t="str">
        <f>IF($J11="","",VLOOKUP($J11,member!$D:$N,2,FALSE)&amp;"　"&amp;VLOOKUP($J11,member!$D:$N,3,FALSE))</f>
        <v/>
      </c>
      <c r="D11" s="60" t="str">
        <f>IF($J11="","",VLOOKUP($J11,member!$D:$N,7,FALSE))</f>
        <v/>
      </c>
      <c r="E11" s="61" t="str">
        <f>IF($J11="","",ASC(VLOOKUP($J11,member!$D:$N,4,FALSE)&amp;"　"&amp;VLOOKUP($J11,member!$D:$N,5,FALSE)))</f>
        <v/>
      </c>
      <c r="F11" s="61" t="str">
        <f>IF($J11="","",ASC(VLOOKUP($J11,member!$D:$N,9,FALSE)&amp;"　"&amp;VLOOKUP($J11,member!$D:$N,10,FALSE)))</f>
        <v/>
      </c>
      <c r="G11" s="60" t="str">
        <f>IF($J11="","",VLOOKUP($J11,member!$D:$N,6,FALSE))</f>
        <v/>
      </c>
      <c r="H11" s="60" t="str">
        <f>IF($J11="","",ASC(VLOOKUP($J11,member!$D:$N,11,FALSE)))</f>
        <v/>
      </c>
      <c r="I11" s="60" t="str">
        <f>IF($J11="","",INDEX(member!$A:$A,MATCH($J11,member!$D:$D,0),1)*10000+INDEX(member!$B:$B,MATCH($J11,member!$D:$D,0),1)*100+INDEX(member!$C:$C,MATCH($J11,member!$D:$D,0),1))</f>
        <v/>
      </c>
      <c r="J11" s="1"/>
      <c r="K11" s="103"/>
      <c r="L11" s="104"/>
      <c r="M11" s="2"/>
      <c r="N11" s="61" t="str">
        <f>IF(M11="","",VLOOKUP(M11,初期設定!$A:$B,2,1))</f>
        <v/>
      </c>
      <c r="O11" s="3"/>
      <c r="P11" s="7"/>
      <c r="Q11" s="92"/>
      <c r="R11" s="93" t="str">
        <f>IF(Q11="","",VLOOKUP(Q11,初期設定!$A:$B,2,1))</f>
        <v/>
      </c>
      <c r="S11" s="94"/>
      <c r="T11" s="95"/>
      <c r="U11" s="40" t="str">
        <f>IF($Q11="","",IF(RIGHT($Q11,2)="00","",IF(RIGHT($Q11,2)="04","",IF($D11=VALUE(RIGHT($Q11,1)),"","*"))))</f>
        <v/>
      </c>
      <c r="V11" s="62" t="str">
        <f>IFERROR(IF($M11="","",IF(LEFT($M11,3)="213","110ｍH",IF(LEFT($M11,3)="214","100ｍH",IF(LEFT($Q11,3)="213","110ｍH",IF(LEFT($Q11,3)="214","100ｍH",""))))),"")</f>
        <v/>
      </c>
      <c r="W11" s="72"/>
      <c r="X11" s="62" t="str">
        <f>IFERROR(IF($M11="","",IF(LEFT($M11,3)="213","砲丸投",IF(LEFT($M11,3)="214","走高跳",IF(LEFT($Q11,3)="213","砲丸投",IF(LEFT($Q11,3)="214","走高跳",""))))),"")</f>
        <v/>
      </c>
      <c r="Y11" s="72"/>
      <c r="Z11" s="62" t="str">
        <f>IFERROR(IF($M11="","",IF(LEFT($M11,3)="213","走高跳",IF(LEFT($M11,3)="214","砲丸投",IF(LEFT($Q11,3)="213","走高跳",IF(LEFT($Q11,3)="214","砲丸投",""))))),"")</f>
        <v/>
      </c>
      <c r="AA11" s="72"/>
      <c r="AB11" s="62" t="str">
        <f>IFERROR(IF($M11="","",IF(LEFT($M11,3)="213","400m",IF(LEFT($M11,3)="214","200m",IF(LEFT($Q11,3)="213","400m",IF(LEFT($Q11,3)="214","200m",""))))),"")</f>
        <v/>
      </c>
      <c r="AC11" s="73"/>
      <c r="AD11" s="22"/>
      <c r="AE11" s="74" t="s">
        <v>1441</v>
      </c>
      <c r="AF11" s="74">
        <v>200</v>
      </c>
      <c r="AG11" s="35" t="s">
        <v>1137</v>
      </c>
      <c r="AH11" s="87" t="s">
        <v>1140</v>
      </c>
      <c r="AI11" s="21" t="s">
        <v>1141</v>
      </c>
    </row>
    <row r="12" spans="1:35" ht="13.5" customHeight="1">
      <c r="A12" s="21" t="str">
        <f t="shared" ref="A12:A75" si="0">IF($M12="","",IF(RIGHT($M12,2)="00","",IF(RIGHT($M12,2)="04","",IF($D12=VALUE(RIGHT($M12,1)),"","*"))))</f>
        <v/>
      </c>
      <c r="B12" s="58">
        <v>2</v>
      </c>
      <c r="C12" s="59" t="str">
        <f>IF(J12="","",VLOOKUP($J12,member!$D:$N,2,FALSE)&amp;"　"&amp;VLOOKUP($J12,member!$D:$N,3,FALSE))</f>
        <v/>
      </c>
      <c r="D12" s="60" t="str">
        <f>IF($J12="","",VLOOKUP($J12,member!$D:$N,7,FALSE))</f>
        <v/>
      </c>
      <c r="E12" s="61" t="str">
        <f>IF($J12="","",ASC(VLOOKUP($J12,member!$D:$N,4,FALSE)&amp;"　"&amp;VLOOKUP($J12,member!$D:$N,5,FALSE)))</f>
        <v/>
      </c>
      <c r="F12" s="61" t="str">
        <f>IF($J12="","",ASC(VLOOKUP($J12,member!$D:$N,9,FALSE)&amp;"　"&amp;VLOOKUP($J12,member!$D:$N,10,FALSE)))</f>
        <v/>
      </c>
      <c r="G12" s="60" t="str">
        <f>IF($J12="","",VLOOKUP($J12,member!$D:$N,6,FALSE))</f>
        <v/>
      </c>
      <c r="H12" s="60" t="str">
        <f>IF($J12="","",ASC(VLOOKUP($J12,member!$D:$N,11,FALSE)))</f>
        <v/>
      </c>
      <c r="I12" s="60" t="str">
        <f>IF($J12="","",INDEX(member!$A:$A,MATCH($J12,member!$D:$D,0),1)*10000+INDEX(member!$B:$B,MATCH($J12,member!$D:$D,0),1)*100+INDEX(member!$C:$C,MATCH($J12,member!$D:$D,0),1))</f>
        <v/>
      </c>
      <c r="J12" s="1"/>
      <c r="K12" s="103"/>
      <c r="L12" s="104"/>
      <c r="M12" s="2"/>
      <c r="N12" s="63" t="str">
        <f>IF(M12="","",VLOOKUP(M12,初期設定!$A:$B,2,1))</f>
        <v/>
      </c>
      <c r="O12" s="3"/>
      <c r="P12" s="7"/>
      <c r="Q12" s="92"/>
      <c r="R12" s="96" t="str">
        <f>IF(Q12="","",VLOOKUP(Q12,初期設定!$A:$B,2,1))</f>
        <v/>
      </c>
      <c r="S12" s="94"/>
      <c r="T12" s="95"/>
      <c r="U12" s="40" t="str">
        <f t="shared" ref="U12:U75" si="1">IF($Q12="","",IF(RIGHT($Q12,2)="00","",IF(RIGHT($Q12,2)="04","",IF($D12=VALUE(RIGHT($Q12,1)),"","*"))))</f>
        <v/>
      </c>
      <c r="V12" s="62" t="str">
        <f t="shared" ref="V12:V75" si="2">IFERROR(IF($M12="","",IF(LEFT($M12,3)="213","110ｍH",IF(LEFT($M12,3)="214","100ｍH",IF(LEFT($Q12,3)="213","110ｍH",IF(LEFT($Q12,3)="214","100ｍH",""))))),"")</f>
        <v/>
      </c>
      <c r="W12" s="72"/>
      <c r="X12" s="62" t="str">
        <f t="shared" ref="X12:X75" si="3">IFERROR(IF($M12="","",IF(LEFT($M12,3)="213","砲丸投",IF(LEFT($M12,3)="214","走高跳",IF(LEFT($Q12,3)="213","砲丸投",IF(LEFT($Q12,3)="214","走高跳",""))))),"")</f>
        <v/>
      </c>
      <c r="Y12" s="72"/>
      <c r="Z12" s="62" t="str">
        <f t="shared" ref="Z12:Z75" si="4">IFERROR(IF($M12="","",IF(LEFT($M12,3)="213","走高跳",IF(LEFT($M12,3)="214","砲丸投",IF(LEFT($Q12,3)="213","走高跳",IF(LEFT($Q12,3)="214","砲丸投",""))))),"")</f>
        <v/>
      </c>
      <c r="AA12" s="72"/>
      <c r="AB12" s="62" t="str">
        <f t="shared" ref="AB12:AB75" si="5">IFERROR(IF($M12="","",IF(LEFT($M12,3)="213","400m",IF(LEFT($M12,3)="214","200m",IF(LEFT($Q12,3)="213","400m",IF(LEFT($Q12,3)="214","200m",""))))),"")</f>
        <v/>
      </c>
      <c r="AC12" s="73"/>
      <c r="AD12" s="22"/>
      <c r="AE12" s="64" t="s">
        <v>1138</v>
      </c>
      <c r="AF12" s="74">
        <v>0</v>
      </c>
      <c r="AG12" s="35" t="s">
        <v>1137</v>
      </c>
    </row>
    <row r="13" spans="1:35" ht="13.5" customHeight="1">
      <c r="A13" s="21" t="str">
        <f t="shared" si="0"/>
        <v/>
      </c>
      <c r="B13" s="58">
        <v>3</v>
      </c>
      <c r="C13" s="59" t="str">
        <f>IF(J13="","",VLOOKUP($J13,member!$D:$N,2,FALSE)&amp;"　"&amp;VLOOKUP($J13,member!$D:$N,3,FALSE))</f>
        <v/>
      </c>
      <c r="D13" s="60" t="str">
        <f>IF($J13="","",VLOOKUP($J13,member!$D:$N,7,FALSE))</f>
        <v/>
      </c>
      <c r="E13" s="61" t="str">
        <f>IF($J13="","",ASC(VLOOKUP($J13,member!$D:$N,4,FALSE)&amp;"　"&amp;VLOOKUP($J13,member!$D:$N,5,FALSE)))</f>
        <v/>
      </c>
      <c r="F13" s="61" t="str">
        <f>IF($J13="","",ASC(VLOOKUP($J13,member!$D:$N,9,FALSE)&amp;"　"&amp;VLOOKUP($J13,member!$D:$N,10,FALSE)))</f>
        <v/>
      </c>
      <c r="G13" s="60" t="str">
        <f>IF($J13="","",VLOOKUP($J13,member!$D:$N,6,FALSE))</f>
        <v/>
      </c>
      <c r="H13" s="60" t="str">
        <f>IF($J13="","",ASC(VLOOKUP($J13,member!$D:$N,11,FALSE)))</f>
        <v/>
      </c>
      <c r="I13" s="65" t="str">
        <f>IF($J13="","",INDEX(member!$A:$A,MATCH($J13,member!$D:$D,0),1)*10000+INDEX(member!$B:$B,MATCH($J13,member!$D:$D,0),1)*100+INDEX(member!$C:$C,MATCH($J13,member!$D:$D,0),1))</f>
        <v/>
      </c>
      <c r="J13" s="1"/>
      <c r="K13" s="103"/>
      <c r="L13" s="104"/>
      <c r="M13" s="2"/>
      <c r="N13" s="63" t="str">
        <f>IF(M13="","",VLOOKUP(M13,初期設定!$A:$B,2,1))</f>
        <v/>
      </c>
      <c r="O13" s="3"/>
      <c r="P13" s="7"/>
      <c r="Q13" s="92"/>
      <c r="R13" s="96" t="str">
        <f>IF(Q13="","",VLOOKUP(Q13,初期設定!$A:$B,2,1))</f>
        <v/>
      </c>
      <c r="S13" s="94"/>
      <c r="T13" s="95"/>
      <c r="U13" s="40" t="str">
        <f t="shared" si="1"/>
        <v/>
      </c>
      <c r="V13" s="62" t="str">
        <f t="shared" si="2"/>
        <v/>
      </c>
      <c r="W13" s="72"/>
      <c r="X13" s="62" t="str">
        <f t="shared" si="3"/>
        <v/>
      </c>
      <c r="Y13" s="72"/>
      <c r="Z13" s="62" t="str">
        <f t="shared" si="4"/>
        <v/>
      </c>
      <c r="AA13" s="72"/>
      <c r="AB13" s="62" t="str">
        <f t="shared" si="5"/>
        <v/>
      </c>
      <c r="AC13" s="73"/>
      <c r="AD13" s="22"/>
      <c r="AE13" s="64" t="s">
        <v>1139</v>
      </c>
      <c r="AF13" s="74">
        <v>0</v>
      </c>
      <c r="AG13" s="35" t="s">
        <v>1137</v>
      </c>
    </row>
    <row r="14" spans="1:35" ht="13.5" customHeight="1">
      <c r="A14" s="21" t="str">
        <f t="shared" si="0"/>
        <v/>
      </c>
      <c r="B14" s="58">
        <v>4</v>
      </c>
      <c r="C14" s="59" t="str">
        <f>IF(J14="","",VLOOKUP($J14,member!$D:$N,2,FALSE)&amp;"　"&amp;VLOOKUP($J14,member!$D:$N,3,FALSE))</f>
        <v/>
      </c>
      <c r="D14" s="60" t="str">
        <f>IF($J14="","",VLOOKUP($J14,member!$D:$N,7,FALSE))</f>
        <v/>
      </c>
      <c r="E14" s="61" t="str">
        <f>IF($J14="","",ASC(VLOOKUP($J14,member!$D:$N,4,FALSE)&amp;"　"&amp;VLOOKUP($J14,member!$D:$N,5,FALSE)))</f>
        <v/>
      </c>
      <c r="F14" s="61" t="str">
        <f>IF($J14="","",ASC(VLOOKUP($J14,member!$D:$N,9,FALSE)&amp;"　"&amp;VLOOKUP($J14,member!$D:$N,10,FALSE)))</f>
        <v/>
      </c>
      <c r="G14" s="60" t="str">
        <f>IF($J14="","",VLOOKUP($J14,member!$D:$N,6,FALSE))</f>
        <v/>
      </c>
      <c r="H14" s="60" t="str">
        <f>IF($J14="","",ASC(VLOOKUP($J14,member!$D:$N,11,FALSE)))</f>
        <v/>
      </c>
      <c r="I14" s="60" t="str">
        <f>IF($J14="","",INDEX(member!$A:$A,MATCH($J14,member!$D:$D,0),1)*10000+INDEX(member!$B:$B,MATCH($J14,member!$D:$D,0),1)*100+INDEX(member!$C:$C,MATCH($J14,member!$D:$D,0),1))</f>
        <v/>
      </c>
      <c r="J14" s="1"/>
      <c r="K14" s="103"/>
      <c r="L14" s="104"/>
      <c r="M14" s="2"/>
      <c r="N14" s="63" t="str">
        <f>IF(M14="","",VLOOKUP(M14,初期設定!$A:$B,2,1))</f>
        <v/>
      </c>
      <c r="O14" s="3"/>
      <c r="P14" s="7"/>
      <c r="Q14" s="92"/>
      <c r="R14" s="96" t="str">
        <f>IF(Q14="","",VLOOKUP(Q14,初期設定!$A:$B,2,1))</f>
        <v/>
      </c>
      <c r="S14" s="94"/>
      <c r="T14" s="95"/>
      <c r="U14" s="40" t="str">
        <f t="shared" si="1"/>
        <v/>
      </c>
      <c r="V14" s="62" t="str">
        <f t="shared" si="2"/>
        <v/>
      </c>
      <c r="W14" s="72"/>
      <c r="X14" s="62" t="str">
        <f t="shared" si="3"/>
        <v/>
      </c>
      <c r="Y14" s="72"/>
      <c r="Z14" s="62" t="str">
        <f t="shared" si="4"/>
        <v/>
      </c>
      <c r="AA14" s="72"/>
      <c r="AB14" s="62" t="str">
        <f t="shared" si="5"/>
        <v/>
      </c>
      <c r="AC14" s="73"/>
      <c r="AD14" s="22"/>
    </row>
    <row r="15" spans="1:35" ht="13.5" customHeight="1">
      <c r="A15" s="21" t="str">
        <f t="shared" si="0"/>
        <v/>
      </c>
      <c r="B15" s="66">
        <v>5</v>
      </c>
      <c r="C15" s="67" t="str">
        <f>IF(J15="","",VLOOKUP($J15,member!$D:$N,2,FALSE)&amp;"　"&amp;VLOOKUP($J15,member!$D:$N,3,FALSE))</f>
        <v/>
      </c>
      <c r="D15" s="68" t="str">
        <f>IF($J15="","",VLOOKUP($J15,member!$D:$N,7,FALSE))</f>
        <v/>
      </c>
      <c r="E15" s="69" t="str">
        <f>IF($J15="","",ASC(VLOOKUP($J15,member!$D:$N,4,FALSE)&amp;"　"&amp;VLOOKUP($J15,member!$D:$N,5,FALSE)))</f>
        <v/>
      </c>
      <c r="F15" s="69" t="str">
        <f>IF($J15="","",ASC(VLOOKUP($J15,member!$D:$N,9,FALSE)&amp;"　"&amp;VLOOKUP($J15,member!$D:$N,10,FALSE)))</f>
        <v/>
      </c>
      <c r="G15" s="70" t="str">
        <f>IF($J15="","",VLOOKUP($J15,member!$D:$N,6,FALSE))</f>
        <v/>
      </c>
      <c r="H15" s="70" t="str">
        <f>IF($J15="","",ASC(VLOOKUP($J15,member!$D:$N,11,FALSE)))</f>
        <v/>
      </c>
      <c r="I15" s="70" t="str">
        <f>IF($J15="","",INDEX(member!$A:$A,MATCH($J15,member!$D:$D,0),1)*10000+INDEX(member!$B:$B,MATCH($J15,member!$D:$D,0),1)*100+INDEX(member!$C:$C,MATCH($J15,member!$D:$D,0),1))</f>
        <v/>
      </c>
      <c r="J15" s="4"/>
      <c r="K15" s="105"/>
      <c r="L15" s="106"/>
      <c r="M15" s="5"/>
      <c r="N15" s="71" t="str">
        <f>IF(M15="","",VLOOKUP(M15,初期設定!$A:$B,2,1))</f>
        <v/>
      </c>
      <c r="O15" s="6"/>
      <c r="P15" s="8"/>
      <c r="Q15" s="97"/>
      <c r="R15" s="98" t="str">
        <f>IF(Q15="","",VLOOKUP(Q15,初期設定!$A:$B,2,1))</f>
        <v/>
      </c>
      <c r="S15" s="99"/>
      <c r="T15" s="100"/>
      <c r="U15" s="40" t="str">
        <f t="shared" si="1"/>
        <v/>
      </c>
      <c r="V15" s="62" t="str">
        <f t="shared" si="2"/>
        <v/>
      </c>
      <c r="W15" s="72"/>
      <c r="X15" s="62" t="str">
        <f t="shared" si="3"/>
        <v/>
      </c>
      <c r="Y15" s="72"/>
      <c r="Z15" s="62" t="str">
        <f t="shared" si="4"/>
        <v/>
      </c>
      <c r="AA15" s="72"/>
      <c r="AB15" s="62" t="str">
        <f t="shared" si="5"/>
        <v/>
      </c>
      <c r="AC15" s="73"/>
      <c r="AD15" s="22"/>
    </row>
    <row r="16" spans="1:35" ht="13.5" customHeight="1">
      <c r="A16" s="21" t="str">
        <f t="shared" si="0"/>
        <v/>
      </c>
      <c r="B16" s="58">
        <v>6</v>
      </c>
      <c r="C16" s="59" t="str">
        <f>IF(J16="","",VLOOKUP($J16,member!$D:$N,2,FALSE)&amp;"　"&amp;VLOOKUP($J16,member!$D:$N,3,FALSE))</f>
        <v/>
      </c>
      <c r="D16" s="60" t="str">
        <f>IF($J16="","",VLOOKUP($J16,member!$D:$N,7,FALSE))</f>
        <v/>
      </c>
      <c r="E16" s="61" t="str">
        <f>IF($J16="","",ASC(VLOOKUP($J16,member!$D:$N,4,FALSE)&amp;"　"&amp;VLOOKUP($J16,member!$D:$N,5,FALSE)))</f>
        <v/>
      </c>
      <c r="F16" s="61" t="str">
        <f>IF($J16="","",ASC(VLOOKUP($J16,member!$D:$N,9,FALSE)&amp;"　"&amp;VLOOKUP($J16,member!$D:$N,10,FALSE)))</f>
        <v/>
      </c>
      <c r="G16" s="60" t="str">
        <f>IF($J16="","",VLOOKUP($J16,member!$D:$N,6,FALSE))</f>
        <v/>
      </c>
      <c r="H16" s="60" t="str">
        <f>IF($J16="","",ASC(VLOOKUP($J16,member!$D:$N,11,FALSE)))</f>
        <v/>
      </c>
      <c r="I16" s="60" t="str">
        <f>IF($J16="","",INDEX(member!$A:$A,MATCH($J16,member!$D:$D,0),1)*10000+INDEX(member!$B:$B,MATCH($J16,member!$D:$D,0),1)*100+INDEX(member!$C:$C,MATCH($J16,member!$D:$D,0),1))</f>
        <v/>
      </c>
      <c r="J16" s="1"/>
      <c r="K16" s="103"/>
      <c r="L16" s="104"/>
      <c r="M16" s="2"/>
      <c r="N16" s="61" t="str">
        <f>IF(M16="","",VLOOKUP(M16,初期設定!$A:$B,2,1))</f>
        <v/>
      </c>
      <c r="O16" s="3"/>
      <c r="P16" s="7"/>
      <c r="Q16" s="92"/>
      <c r="R16" s="93" t="str">
        <f>IF(Q16="","",VLOOKUP(Q16,初期設定!$A:$B,2,1))</f>
        <v/>
      </c>
      <c r="S16" s="94"/>
      <c r="T16" s="95"/>
      <c r="U16" s="40" t="str">
        <f t="shared" si="1"/>
        <v/>
      </c>
      <c r="V16" s="62" t="str">
        <f t="shared" si="2"/>
        <v/>
      </c>
      <c r="W16" s="72"/>
      <c r="X16" s="62" t="str">
        <f t="shared" si="3"/>
        <v/>
      </c>
      <c r="Y16" s="72"/>
      <c r="Z16" s="62" t="str">
        <f t="shared" si="4"/>
        <v/>
      </c>
      <c r="AA16" s="72"/>
      <c r="AB16" s="62" t="str">
        <f t="shared" si="5"/>
        <v/>
      </c>
      <c r="AC16" s="73"/>
      <c r="AD16" s="22"/>
    </row>
    <row r="17" spans="1:30" ht="13.5" customHeight="1">
      <c r="A17" s="21" t="str">
        <f t="shared" si="0"/>
        <v/>
      </c>
      <c r="B17" s="58">
        <v>7</v>
      </c>
      <c r="C17" s="59" t="str">
        <f>IF(J17="","",VLOOKUP($J17,member!$D:$N,2,FALSE)&amp;"　"&amp;VLOOKUP($J17,member!$D:$N,3,FALSE))</f>
        <v/>
      </c>
      <c r="D17" s="60" t="str">
        <f>IF($J17="","",VLOOKUP($J17,member!$D:$N,7,FALSE))</f>
        <v/>
      </c>
      <c r="E17" s="61" t="str">
        <f>IF($J17="","",ASC(VLOOKUP($J17,member!$D:$N,4,FALSE)&amp;"　"&amp;VLOOKUP($J17,member!$D:$N,5,FALSE)))</f>
        <v/>
      </c>
      <c r="F17" s="61" t="str">
        <f>IF($J17="","",ASC(VLOOKUP($J17,member!$D:$N,9,FALSE)&amp;"　"&amp;VLOOKUP($J17,member!$D:$N,10,FALSE)))</f>
        <v/>
      </c>
      <c r="G17" s="60" t="str">
        <f>IF($J17="","",VLOOKUP($J17,member!$D:$N,6,FALSE))</f>
        <v/>
      </c>
      <c r="H17" s="60" t="str">
        <f>IF($J17="","",ASC(VLOOKUP($J17,member!$D:$N,11,FALSE)))</f>
        <v/>
      </c>
      <c r="I17" s="60" t="str">
        <f>IF($J17="","",INDEX(member!$A:$A,MATCH($J17,member!$D:$D,0),1)*10000+INDEX(member!$B:$B,MATCH($J17,member!$D:$D,0),1)*100+INDEX(member!$C:$C,MATCH($J17,member!$D:$D,0),1))</f>
        <v/>
      </c>
      <c r="J17" s="1"/>
      <c r="K17" s="107"/>
      <c r="L17" s="104"/>
      <c r="M17" s="2"/>
      <c r="N17" s="63" t="str">
        <f>IF(M17="","",VLOOKUP(M17,初期設定!$A:$B,2,1))</f>
        <v/>
      </c>
      <c r="O17" s="3"/>
      <c r="P17" s="7"/>
      <c r="Q17" s="92"/>
      <c r="R17" s="96" t="str">
        <f>IF(Q17="","",VLOOKUP(Q17,初期設定!$A:$B,2,1))</f>
        <v/>
      </c>
      <c r="S17" s="94"/>
      <c r="T17" s="95"/>
      <c r="U17" s="40" t="str">
        <f t="shared" si="1"/>
        <v/>
      </c>
      <c r="V17" s="62" t="str">
        <f t="shared" si="2"/>
        <v/>
      </c>
      <c r="W17" s="72"/>
      <c r="X17" s="62" t="str">
        <f t="shared" si="3"/>
        <v/>
      </c>
      <c r="Y17" s="72"/>
      <c r="Z17" s="62" t="str">
        <f t="shared" si="4"/>
        <v/>
      </c>
      <c r="AA17" s="72"/>
      <c r="AB17" s="62" t="str">
        <f t="shared" si="5"/>
        <v/>
      </c>
      <c r="AC17" s="73"/>
      <c r="AD17" s="22"/>
    </row>
    <row r="18" spans="1:30" ht="13.5" customHeight="1">
      <c r="A18" s="21" t="str">
        <f t="shared" si="0"/>
        <v/>
      </c>
      <c r="B18" s="58">
        <v>8</v>
      </c>
      <c r="C18" s="59" t="str">
        <f>IF(J18="","",VLOOKUP($J18,member!$D:$N,2,FALSE)&amp;"　"&amp;VLOOKUP($J18,member!$D:$N,3,FALSE))</f>
        <v/>
      </c>
      <c r="D18" s="60" t="str">
        <f>IF($J18="","",VLOOKUP($J18,member!$D:$N,7,FALSE))</f>
        <v/>
      </c>
      <c r="E18" s="61" t="str">
        <f>IF($J18="","",ASC(VLOOKUP($J18,member!$D:$N,4,FALSE)&amp;"　"&amp;VLOOKUP($J18,member!$D:$N,5,FALSE)))</f>
        <v/>
      </c>
      <c r="F18" s="61" t="str">
        <f>IF($J18="","",ASC(VLOOKUP($J18,member!$D:$N,9,FALSE)&amp;"　"&amp;VLOOKUP($J18,member!$D:$N,10,FALSE)))</f>
        <v/>
      </c>
      <c r="G18" s="60" t="str">
        <f>IF($J18="","",VLOOKUP($J18,member!$D:$N,6,FALSE))</f>
        <v/>
      </c>
      <c r="H18" s="60" t="str">
        <f>IF($J18="","",ASC(VLOOKUP($J18,member!$D:$N,11,FALSE)))</f>
        <v/>
      </c>
      <c r="I18" s="65" t="str">
        <f>IF($J18="","",INDEX(member!$A:$A,MATCH($J18,member!$D:$D,0),1)*10000+INDEX(member!$B:$B,MATCH($J18,member!$D:$D,0),1)*100+INDEX(member!$C:$C,MATCH($J18,member!$D:$D,0),1))</f>
        <v/>
      </c>
      <c r="J18" s="1"/>
      <c r="K18" s="107"/>
      <c r="L18" s="104"/>
      <c r="M18" s="2"/>
      <c r="N18" s="63" t="str">
        <f>IF(M18="","",VLOOKUP(M18,初期設定!$A:$B,2,1))</f>
        <v/>
      </c>
      <c r="O18" s="3"/>
      <c r="P18" s="7"/>
      <c r="Q18" s="92"/>
      <c r="R18" s="96" t="str">
        <f>IF(Q18="","",VLOOKUP(Q18,初期設定!$A:$B,2,1))</f>
        <v/>
      </c>
      <c r="S18" s="94"/>
      <c r="T18" s="95"/>
      <c r="U18" s="40" t="str">
        <f t="shared" si="1"/>
        <v/>
      </c>
      <c r="V18" s="62" t="str">
        <f t="shared" si="2"/>
        <v/>
      </c>
      <c r="W18" s="72"/>
      <c r="X18" s="62" t="str">
        <f t="shared" si="3"/>
        <v/>
      </c>
      <c r="Y18" s="72"/>
      <c r="Z18" s="62" t="str">
        <f t="shared" si="4"/>
        <v/>
      </c>
      <c r="AA18" s="72"/>
      <c r="AB18" s="62" t="str">
        <f t="shared" si="5"/>
        <v/>
      </c>
      <c r="AC18" s="73"/>
      <c r="AD18" s="22"/>
    </row>
    <row r="19" spans="1:30" ht="13.5" customHeight="1">
      <c r="A19" s="21" t="str">
        <f t="shared" si="0"/>
        <v/>
      </c>
      <c r="B19" s="58">
        <v>9</v>
      </c>
      <c r="C19" s="59" t="str">
        <f>IF(J19="","",VLOOKUP($J19,member!$D:$N,2,FALSE)&amp;"　"&amp;VLOOKUP($J19,member!$D:$N,3,FALSE))</f>
        <v/>
      </c>
      <c r="D19" s="60" t="str">
        <f>IF($J19="","",VLOOKUP($J19,member!$D:$N,7,FALSE))</f>
        <v/>
      </c>
      <c r="E19" s="61" t="str">
        <f>IF($J19="","",ASC(VLOOKUP($J19,member!$D:$N,4,FALSE)&amp;"　"&amp;VLOOKUP($J19,member!$D:$N,5,FALSE)))</f>
        <v/>
      </c>
      <c r="F19" s="61" t="str">
        <f>IF($J19="","",ASC(VLOOKUP($J19,member!$D:$N,9,FALSE)&amp;"　"&amp;VLOOKUP($J19,member!$D:$N,10,FALSE)))</f>
        <v/>
      </c>
      <c r="G19" s="60" t="str">
        <f>IF($J19="","",VLOOKUP($J19,member!$D:$N,6,FALSE))</f>
        <v/>
      </c>
      <c r="H19" s="60" t="str">
        <f>IF($J19="","",ASC(VLOOKUP($J19,member!$D:$N,11,FALSE)))</f>
        <v/>
      </c>
      <c r="I19" s="60" t="str">
        <f>IF($J19="","",INDEX(member!$A:$A,MATCH($J19,member!$D:$D,0),1)*10000+INDEX(member!$B:$B,MATCH($J19,member!$D:$D,0),1)*100+INDEX(member!$C:$C,MATCH($J19,member!$D:$D,0),1))</f>
        <v/>
      </c>
      <c r="J19" s="1"/>
      <c r="K19" s="107"/>
      <c r="L19" s="104"/>
      <c r="M19" s="2"/>
      <c r="N19" s="63" t="str">
        <f>IF(M19="","",VLOOKUP(M19,初期設定!$A:$B,2,1))</f>
        <v/>
      </c>
      <c r="O19" s="3"/>
      <c r="P19" s="7"/>
      <c r="Q19" s="92"/>
      <c r="R19" s="96" t="str">
        <f>IF(Q19="","",VLOOKUP(Q19,初期設定!$A:$B,2,1))</f>
        <v/>
      </c>
      <c r="S19" s="94"/>
      <c r="T19" s="95"/>
      <c r="U19" s="40" t="str">
        <f t="shared" si="1"/>
        <v/>
      </c>
      <c r="V19" s="62" t="str">
        <f t="shared" si="2"/>
        <v/>
      </c>
      <c r="W19" s="72"/>
      <c r="X19" s="62" t="str">
        <f t="shared" si="3"/>
        <v/>
      </c>
      <c r="Y19" s="72"/>
      <c r="Z19" s="62" t="str">
        <f t="shared" si="4"/>
        <v/>
      </c>
      <c r="AA19" s="72"/>
      <c r="AB19" s="62" t="str">
        <f t="shared" si="5"/>
        <v/>
      </c>
      <c r="AC19" s="73"/>
      <c r="AD19" s="22"/>
    </row>
    <row r="20" spans="1:30" ht="13.5" customHeight="1">
      <c r="A20" s="21" t="str">
        <f t="shared" si="0"/>
        <v/>
      </c>
      <c r="B20" s="66">
        <v>10</v>
      </c>
      <c r="C20" s="67" t="str">
        <f>IF(J20="","",VLOOKUP($J20,member!$D:$N,2,FALSE)&amp;"　"&amp;VLOOKUP($J20,member!$D:$N,3,FALSE))</f>
        <v/>
      </c>
      <c r="D20" s="68" t="str">
        <f>IF($J20="","",VLOOKUP($J20,member!$D:$N,7,FALSE))</f>
        <v/>
      </c>
      <c r="E20" s="69" t="str">
        <f>IF($J20="","",ASC(VLOOKUP($J20,member!$D:$N,4,FALSE)&amp;"　"&amp;VLOOKUP($J20,member!$D:$N,5,FALSE)))</f>
        <v/>
      </c>
      <c r="F20" s="69" t="str">
        <f>IF($J20="","",ASC(VLOOKUP($J20,member!$D:$N,9,FALSE)&amp;"　"&amp;VLOOKUP($J20,member!$D:$N,10,FALSE)))</f>
        <v/>
      </c>
      <c r="G20" s="70" t="str">
        <f>IF($J20="","",VLOOKUP($J20,member!$D:$N,6,FALSE))</f>
        <v/>
      </c>
      <c r="H20" s="70" t="str">
        <f>IF($J20="","",ASC(VLOOKUP($J20,member!$D:$N,11,FALSE)))</f>
        <v/>
      </c>
      <c r="I20" s="70" t="str">
        <f>IF($J20="","",INDEX(member!$A:$A,MATCH($J20,member!$D:$D,0),1)*10000+INDEX(member!$B:$B,MATCH($J20,member!$D:$D,0),1)*100+INDEX(member!$C:$C,MATCH($J20,member!$D:$D,0),1))</f>
        <v/>
      </c>
      <c r="J20" s="4"/>
      <c r="K20" s="108"/>
      <c r="L20" s="106"/>
      <c r="M20" s="5"/>
      <c r="N20" s="71" t="str">
        <f>IF(M20="","",VLOOKUP(M20,初期設定!$A:$B,2,1))</f>
        <v/>
      </c>
      <c r="O20" s="6"/>
      <c r="P20" s="8"/>
      <c r="Q20" s="97"/>
      <c r="R20" s="98" t="str">
        <f>IF(Q20="","",VLOOKUP(Q20,初期設定!$A:$B,2,1))</f>
        <v/>
      </c>
      <c r="S20" s="99"/>
      <c r="T20" s="100"/>
      <c r="U20" s="40" t="str">
        <f t="shared" si="1"/>
        <v/>
      </c>
      <c r="V20" s="62" t="str">
        <f t="shared" si="2"/>
        <v/>
      </c>
      <c r="W20" s="72"/>
      <c r="X20" s="62" t="str">
        <f t="shared" si="3"/>
        <v/>
      </c>
      <c r="Y20" s="72"/>
      <c r="Z20" s="62" t="str">
        <f t="shared" si="4"/>
        <v/>
      </c>
      <c r="AA20" s="72"/>
      <c r="AB20" s="62" t="str">
        <f t="shared" si="5"/>
        <v/>
      </c>
      <c r="AC20" s="73"/>
      <c r="AD20" s="22"/>
    </row>
    <row r="21" spans="1:30" ht="13.5" customHeight="1">
      <c r="A21" s="21" t="str">
        <f t="shared" si="0"/>
        <v/>
      </c>
      <c r="B21" s="58">
        <v>11</v>
      </c>
      <c r="C21" s="59" t="str">
        <f>IF(J21="","",VLOOKUP($J21,member!$D:$N,2,FALSE)&amp;"　"&amp;VLOOKUP($J21,member!$D:$N,3,FALSE))</f>
        <v/>
      </c>
      <c r="D21" s="60" t="str">
        <f>IF($J21="","",VLOOKUP($J21,member!$D:$N,7,FALSE))</f>
        <v/>
      </c>
      <c r="E21" s="61" t="str">
        <f>IF($J21="","",ASC(VLOOKUP($J21,member!$D:$N,4,FALSE)&amp;"　"&amp;VLOOKUP($J21,member!$D:$N,5,FALSE)))</f>
        <v/>
      </c>
      <c r="F21" s="61" t="str">
        <f>IF($J21="","",ASC(VLOOKUP($J21,member!$D:$N,9,FALSE)&amp;"　"&amp;VLOOKUP($J21,member!$D:$N,10,FALSE)))</f>
        <v/>
      </c>
      <c r="G21" s="60" t="str">
        <f>IF($J21="","",VLOOKUP($J21,member!$D:$N,6,FALSE))</f>
        <v/>
      </c>
      <c r="H21" s="60" t="str">
        <f>IF($J21="","",ASC(VLOOKUP($J21,member!$D:$N,11,FALSE)))</f>
        <v/>
      </c>
      <c r="I21" s="60" t="str">
        <f>IF($J21="","",INDEX(member!$A:$A,MATCH($J21,member!$D:$D,0),1)*10000+INDEX(member!$B:$B,MATCH($J21,member!$D:$D,0),1)*100+INDEX(member!$C:$C,MATCH($J21,member!$D:$D,0),1))</f>
        <v/>
      </c>
      <c r="J21" s="1"/>
      <c r="K21" s="107"/>
      <c r="L21" s="104"/>
      <c r="M21" s="2"/>
      <c r="N21" s="61" t="str">
        <f>IF(M21="","",VLOOKUP(M21,初期設定!$A:$B,2,1))</f>
        <v/>
      </c>
      <c r="O21" s="3"/>
      <c r="P21" s="7"/>
      <c r="Q21" s="92"/>
      <c r="R21" s="93" t="str">
        <f>IF(Q21="","",VLOOKUP(Q21,初期設定!$A:$B,2,1))</f>
        <v/>
      </c>
      <c r="S21" s="94"/>
      <c r="T21" s="95"/>
      <c r="U21" s="40" t="str">
        <f t="shared" si="1"/>
        <v/>
      </c>
      <c r="V21" s="62" t="str">
        <f t="shared" si="2"/>
        <v/>
      </c>
      <c r="W21" s="72"/>
      <c r="X21" s="62" t="str">
        <f t="shared" si="3"/>
        <v/>
      </c>
      <c r="Y21" s="72"/>
      <c r="Z21" s="62" t="str">
        <f t="shared" si="4"/>
        <v/>
      </c>
      <c r="AA21" s="72"/>
      <c r="AB21" s="62" t="str">
        <f t="shared" si="5"/>
        <v/>
      </c>
      <c r="AC21" s="73"/>
      <c r="AD21" s="22"/>
    </row>
    <row r="22" spans="1:30" ht="13.5" customHeight="1">
      <c r="A22" s="21" t="str">
        <f t="shared" si="0"/>
        <v/>
      </c>
      <c r="B22" s="58">
        <v>12</v>
      </c>
      <c r="C22" s="59" t="str">
        <f>IF(J22="","",VLOOKUP($J22,member!$D:$N,2,FALSE)&amp;"　"&amp;VLOOKUP($J22,member!$D:$N,3,FALSE))</f>
        <v/>
      </c>
      <c r="D22" s="60" t="str">
        <f>IF($J22="","",VLOOKUP($J22,member!$D:$N,7,FALSE))</f>
        <v/>
      </c>
      <c r="E22" s="61" t="str">
        <f>IF($J22="","",ASC(VLOOKUP($J22,member!$D:$N,4,FALSE)&amp;"　"&amp;VLOOKUP($J22,member!$D:$N,5,FALSE)))</f>
        <v/>
      </c>
      <c r="F22" s="61" t="str">
        <f>IF($J22="","",ASC(VLOOKUP($J22,member!$D:$N,9,FALSE)&amp;"　"&amp;VLOOKUP($J22,member!$D:$N,10,FALSE)))</f>
        <v/>
      </c>
      <c r="G22" s="60" t="str">
        <f>IF($J22="","",VLOOKUP($J22,member!$D:$N,6,FALSE))</f>
        <v/>
      </c>
      <c r="H22" s="60" t="str">
        <f>IF($J22="","",ASC(VLOOKUP($J22,member!$D:$N,11,FALSE)))</f>
        <v/>
      </c>
      <c r="I22" s="60" t="str">
        <f>IF($J22="","",INDEX(member!$A:$A,MATCH($J22,member!$D:$D,0),1)*10000+INDEX(member!$B:$B,MATCH($J22,member!$D:$D,0),1)*100+INDEX(member!$C:$C,MATCH($J22,member!$D:$D,0),1))</f>
        <v/>
      </c>
      <c r="J22" s="1"/>
      <c r="K22" s="107"/>
      <c r="L22" s="104"/>
      <c r="M22" s="2"/>
      <c r="N22" s="63" t="str">
        <f>IF(M22="","",VLOOKUP(M22,初期設定!$A:$B,2,1))</f>
        <v/>
      </c>
      <c r="O22" s="3"/>
      <c r="P22" s="7"/>
      <c r="Q22" s="92"/>
      <c r="R22" s="96" t="str">
        <f>IF(Q22="","",VLOOKUP(Q22,初期設定!$A:$B,2,1))</f>
        <v/>
      </c>
      <c r="S22" s="94"/>
      <c r="T22" s="95"/>
      <c r="U22" s="40" t="str">
        <f t="shared" si="1"/>
        <v/>
      </c>
      <c r="V22" s="62" t="str">
        <f t="shared" si="2"/>
        <v/>
      </c>
      <c r="W22" s="72"/>
      <c r="X22" s="62" t="str">
        <f t="shared" si="3"/>
        <v/>
      </c>
      <c r="Y22" s="72"/>
      <c r="Z22" s="62" t="str">
        <f t="shared" si="4"/>
        <v/>
      </c>
      <c r="AA22" s="72"/>
      <c r="AB22" s="62" t="str">
        <f t="shared" si="5"/>
        <v/>
      </c>
      <c r="AC22" s="73"/>
      <c r="AD22" s="22"/>
    </row>
    <row r="23" spans="1:30" ht="13.5" customHeight="1">
      <c r="A23" s="21" t="str">
        <f t="shared" si="0"/>
        <v/>
      </c>
      <c r="B23" s="58">
        <v>13</v>
      </c>
      <c r="C23" s="59" t="str">
        <f>IF(J23="","",VLOOKUP($J23,member!$D:$N,2,FALSE)&amp;"　"&amp;VLOOKUP($J23,member!$D:$N,3,FALSE))</f>
        <v/>
      </c>
      <c r="D23" s="60" t="str">
        <f>IF($J23="","",VLOOKUP($J23,member!$D:$N,7,FALSE))</f>
        <v/>
      </c>
      <c r="E23" s="61" t="str">
        <f>IF($J23="","",ASC(VLOOKUP($J23,member!$D:$N,4,FALSE)&amp;"　"&amp;VLOOKUP($J23,member!$D:$N,5,FALSE)))</f>
        <v/>
      </c>
      <c r="F23" s="61" t="str">
        <f>IF($J23="","",ASC(VLOOKUP($J23,member!$D:$N,9,FALSE)&amp;"　"&amp;VLOOKUP($J23,member!$D:$N,10,FALSE)))</f>
        <v/>
      </c>
      <c r="G23" s="60" t="str">
        <f>IF($J23="","",VLOOKUP($J23,member!$D:$N,6,FALSE))</f>
        <v/>
      </c>
      <c r="H23" s="60" t="str">
        <f>IF($J23="","",ASC(VLOOKUP($J23,member!$D:$N,11,FALSE)))</f>
        <v/>
      </c>
      <c r="I23" s="65" t="str">
        <f>IF($J23="","",INDEX(member!$A:$A,MATCH($J23,member!$D:$D,0),1)*10000+INDEX(member!$B:$B,MATCH($J23,member!$D:$D,0),1)*100+INDEX(member!$C:$C,MATCH($J23,member!$D:$D,0),1))</f>
        <v/>
      </c>
      <c r="J23" s="1"/>
      <c r="K23" s="107"/>
      <c r="L23" s="104"/>
      <c r="M23" s="2"/>
      <c r="N23" s="63" t="str">
        <f>IF(M23="","",VLOOKUP(M23,初期設定!$A:$B,2,1))</f>
        <v/>
      </c>
      <c r="O23" s="3"/>
      <c r="P23" s="7"/>
      <c r="Q23" s="92"/>
      <c r="R23" s="96" t="str">
        <f>IF(Q23="","",VLOOKUP(Q23,初期設定!$A:$B,2,1))</f>
        <v/>
      </c>
      <c r="S23" s="94"/>
      <c r="T23" s="95"/>
      <c r="U23" s="40" t="str">
        <f t="shared" si="1"/>
        <v/>
      </c>
      <c r="V23" s="62" t="str">
        <f t="shared" si="2"/>
        <v/>
      </c>
      <c r="W23" s="72"/>
      <c r="X23" s="62" t="str">
        <f t="shared" si="3"/>
        <v/>
      </c>
      <c r="Y23" s="72"/>
      <c r="Z23" s="62" t="str">
        <f t="shared" si="4"/>
        <v/>
      </c>
      <c r="AA23" s="72"/>
      <c r="AB23" s="62" t="str">
        <f t="shared" si="5"/>
        <v/>
      </c>
      <c r="AC23" s="73"/>
      <c r="AD23" s="22"/>
    </row>
    <row r="24" spans="1:30" ht="13.5" customHeight="1">
      <c r="A24" s="21" t="str">
        <f t="shared" si="0"/>
        <v/>
      </c>
      <c r="B24" s="58">
        <v>18</v>
      </c>
      <c r="C24" s="59" t="str">
        <f>IF(J24="","",VLOOKUP($J24,member!$D:$N,2,FALSE)&amp;"　"&amp;VLOOKUP($J24,member!$D:$N,3,FALSE))</f>
        <v/>
      </c>
      <c r="D24" s="60" t="str">
        <f>IF($J24="","",VLOOKUP($J24,member!$D:$N,7,FALSE))</f>
        <v/>
      </c>
      <c r="E24" s="61" t="str">
        <f>IF($J24="","",ASC(VLOOKUP($J24,member!$D:$N,4,FALSE)&amp;"　"&amp;VLOOKUP($J24,member!$D:$N,5,FALSE)))</f>
        <v/>
      </c>
      <c r="F24" s="61" t="str">
        <f>IF($J24="","",ASC(VLOOKUP($J24,member!$D:$N,9,FALSE)&amp;"　"&amp;VLOOKUP($J24,member!$D:$N,10,FALSE)))</f>
        <v/>
      </c>
      <c r="G24" s="60" t="str">
        <f>IF($J24="","",VLOOKUP($J24,member!$D:$N,6,FALSE))</f>
        <v/>
      </c>
      <c r="H24" s="60" t="str">
        <f>IF($J24="","",ASC(VLOOKUP($J24,member!$D:$N,11,FALSE)))</f>
        <v/>
      </c>
      <c r="I24" s="65" t="str">
        <f>IF($J24="","",INDEX(member!$A:$A,MATCH($J24,member!$D:$D,0),1)*10000+INDEX(member!$B:$B,MATCH($J24,member!$D:$D,0),1)*100+INDEX(member!$C:$C,MATCH($J24,member!$D:$D,0),1))</f>
        <v/>
      </c>
      <c r="J24" s="1"/>
      <c r="K24" s="107"/>
      <c r="L24" s="104"/>
      <c r="M24" s="2"/>
      <c r="N24" s="63" t="str">
        <f>IF(M24="","",VLOOKUP(M24,初期設定!$A:$B,2,1))</f>
        <v/>
      </c>
      <c r="O24" s="3"/>
      <c r="P24" s="7"/>
      <c r="Q24" s="92"/>
      <c r="R24" s="96" t="str">
        <f>IF(Q24="","",VLOOKUP(Q24,初期設定!$A:$B,2,1))</f>
        <v/>
      </c>
      <c r="S24" s="94"/>
      <c r="T24" s="95"/>
      <c r="U24" s="40" t="str">
        <f t="shared" si="1"/>
        <v/>
      </c>
      <c r="V24" s="62" t="str">
        <f t="shared" si="2"/>
        <v/>
      </c>
      <c r="W24" s="72"/>
      <c r="X24" s="62" t="str">
        <f t="shared" si="3"/>
        <v/>
      </c>
      <c r="Y24" s="72"/>
      <c r="Z24" s="62" t="str">
        <f t="shared" si="4"/>
        <v/>
      </c>
      <c r="AA24" s="72"/>
      <c r="AB24" s="62" t="str">
        <f t="shared" si="5"/>
        <v/>
      </c>
      <c r="AC24" s="73"/>
      <c r="AD24" s="22"/>
    </row>
    <row r="25" spans="1:30" ht="13.5" customHeight="1">
      <c r="A25" s="21" t="str">
        <f t="shared" si="0"/>
        <v/>
      </c>
      <c r="B25" s="66">
        <v>14</v>
      </c>
      <c r="C25" s="67" t="str">
        <f>IF(J25="","",VLOOKUP($J25,member!$D:$N,2,FALSE)&amp;"　"&amp;VLOOKUP($J25,member!$D:$N,3,FALSE))</f>
        <v/>
      </c>
      <c r="D25" s="68" t="str">
        <f>IF($J25="","",VLOOKUP($J25,member!$D:$N,7,FALSE))</f>
        <v/>
      </c>
      <c r="E25" s="69" t="str">
        <f>IF($J25="","",ASC(VLOOKUP($J25,member!$D:$N,4,FALSE)&amp;"　"&amp;VLOOKUP($J25,member!$D:$N,5,FALSE)))</f>
        <v/>
      </c>
      <c r="F25" s="69" t="str">
        <f>IF($J25="","",ASC(VLOOKUP($J25,member!$D:$N,9,FALSE)&amp;"　"&amp;VLOOKUP($J25,member!$D:$N,10,FALSE)))</f>
        <v/>
      </c>
      <c r="G25" s="70" t="str">
        <f>IF($J25="","",VLOOKUP($J25,member!$D:$N,6,FALSE))</f>
        <v/>
      </c>
      <c r="H25" s="70" t="str">
        <f>IF($J25="","",ASC(VLOOKUP($J25,member!$D:$N,11,FALSE)))</f>
        <v/>
      </c>
      <c r="I25" s="70" t="str">
        <f>IF($J25="","",INDEX(member!$A:$A,MATCH($J25,member!$D:$D,0),1)*10000+INDEX(member!$B:$B,MATCH($J25,member!$D:$D,0),1)*100+INDEX(member!$C:$C,MATCH($J25,member!$D:$D,0),1))</f>
        <v/>
      </c>
      <c r="J25" s="4"/>
      <c r="K25" s="108"/>
      <c r="L25" s="106"/>
      <c r="M25" s="5"/>
      <c r="N25" s="71" t="str">
        <f>IF(M25="","",VLOOKUP(M25,初期設定!$A:$B,2,1))</f>
        <v/>
      </c>
      <c r="O25" s="6"/>
      <c r="P25" s="8"/>
      <c r="Q25" s="97"/>
      <c r="R25" s="98" t="str">
        <f>IF(Q25="","",VLOOKUP(Q25,初期設定!$A:$B,2,1))</f>
        <v/>
      </c>
      <c r="S25" s="99"/>
      <c r="T25" s="100"/>
      <c r="U25" s="40" t="str">
        <f t="shared" si="1"/>
        <v/>
      </c>
      <c r="V25" s="62" t="str">
        <f t="shared" si="2"/>
        <v/>
      </c>
      <c r="W25" s="72"/>
      <c r="X25" s="62" t="str">
        <f t="shared" si="3"/>
        <v/>
      </c>
      <c r="Y25" s="72"/>
      <c r="Z25" s="62" t="str">
        <f t="shared" si="4"/>
        <v/>
      </c>
      <c r="AA25" s="72"/>
      <c r="AB25" s="62" t="str">
        <f t="shared" si="5"/>
        <v/>
      </c>
      <c r="AC25" s="73"/>
      <c r="AD25" s="22"/>
    </row>
    <row r="26" spans="1:30" ht="13.5" customHeight="1">
      <c r="A26" s="21" t="str">
        <f t="shared" si="0"/>
        <v/>
      </c>
      <c r="B26" s="58">
        <v>15</v>
      </c>
      <c r="C26" s="59" t="str">
        <f>IF(J26="","",VLOOKUP($J26,member!$D:$N,2,FALSE)&amp;"　"&amp;VLOOKUP($J26,member!$D:$N,3,FALSE))</f>
        <v/>
      </c>
      <c r="D26" s="60" t="str">
        <f>IF($J26="","",VLOOKUP($J26,member!$D:$N,7,FALSE))</f>
        <v/>
      </c>
      <c r="E26" s="61" t="str">
        <f>IF($J26="","",ASC(VLOOKUP($J26,member!$D:$N,4,FALSE)&amp;"　"&amp;VLOOKUP($J26,member!$D:$N,5,FALSE)))</f>
        <v/>
      </c>
      <c r="F26" s="61" t="str">
        <f>IF($J26="","",ASC(VLOOKUP($J26,member!$D:$N,9,FALSE)&amp;"　"&amp;VLOOKUP($J26,member!$D:$N,10,FALSE)))</f>
        <v/>
      </c>
      <c r="G26" s="60" t="str">
        <f>IF($J26="","",VLOOKUP($J26,member!$D:$N,6,FALSE))</f>
        <v/>
      </c>
      <c r="H26" s="60" t="str">
        <f>IF($J26="","",ASC(VLOOKUP($J26,member!$D:$N,11,FALSE)))</f>
        <v/>
      </c>
      <c r="I26" s="60" t="str">
        <f>IF($J26="","",INDEX(member!$A:$A,MATCH($J26,member!$D:$D,0),1)*10000+INDEX(member!$B:$B,MATCH($J26,member!$D:$D,0),1)*100+INDEX(member!$C:$C,MATCH($J26,member!$D:$D,0),1))</f>
        <v/>
      </c>
      <c r="J26" s="1"/>
      <c r="K26" s="107"/>
      <c r="L26" s="104"/>
      <c r="M26" s="2"/>
      <c r="N26" s="61" t="str">
        <f>IF(M26="","",VLOOKUP(M26,初期設定!$A:$B,2,1))</f>
        <v/>
      </c>
      <c r="O26" s="3"/>
      <c r="P26" s="7"/>
      <c r="Q26" s="92"/>
      <c r="R26" s="93" t="str">
        <f>IF(Q26="","",VLOOKUP(Q26,初期設定!$A:$B,2,1))</f>
        <v/>
      </c>
      <c r="S26" s="94"/>
      <c r="T26" s="95"/>
      <c r="U26" s="40" t="str">
        <f t="shared" si="1"/>
        <v/>
      </c>
      <c r="V26" s="62" t="str">
        <f t="shared" si="2"/>
        <v/>
      </c>
      <c r="W26" s="72"/>
      <c r="X26" s="62" t="str">
        <f t="shared" si="3"/>
        <v/>
      </c>
      <c r="Y26" s="72"/>
      <c r="Z26" s="62" t="str">
        <f t="shared" si="4"/>
        <v/>
      </c>
      <c r="AA26" s="72"/>
      <c r="AB26" s="62" t="str">
        <f t="shared" si="5"/>
        <v/>
      </c>
      <c r="AC26" s="73"/>
      <c r="AD26" s="22"/>
    </row>
    <row r="27" spans="1:30" ht="13.5" customHeight="1">
      <c r="A27" s="21" t="str">
        <f t="shared" si="0"/>
        <v/>
      </c>
      <c r="B27" s="58">
        <v>16</v>
      </c>
      <c r="C27" s="59" t="str">
        <f>IF(J27="","",VLOOKUP($J27,member!$D:$N,2,FALSE)&amp;"　"&amp;VLOOKUP($J27,member!$D:$N,3,FALSE))</f>
        <v/>
      </c>
      <c r="D27" s="60" t="str">
        <f>IF($J27="","",VLOOKUP($J27,member!$D:$N,7,FALSE))</f>
        <v/>
      </c>
      <c r="E27" s="61" t="str">
        <f>IF($J27="","",ASC(VLOOKUP($J27,member!$D:$N,4,FALSE)&amp;"　"&amp;VLOOKUP($J27,member!$D:$N,5,FALSE)))</f>
        <v/>
      </c>
      <c r="F27" s="61" t="str">
        <f>IF($J27="","",ASC(VLOOKUP($J27,member!$D:$N,9,FALSE)&amp;"　"&amp;VLOOKUP($J27,member!$D:$N,10,FALSE)))</f>
        <v/>
      </c>
      <c r="G27" s="60" t="str">
        <f>IF($J27="","",VLOOKUP($J27,member!$D:$N,6,FALSE))</f>
        <v/>
      </c>
      <c r="H27" s="60" t="str">
        <f>IF($J27="","",ASC(VLOOKUP($J27,member!$D:$N,11,FALSE)))</f>
        <v/>
      </c>
      <c r="I27" s="60" t="str">
        <f>IF($J27="","",INDEX(member!$A:$A,MATCH($J27,member!$D:$D,0),1)*10000+INDEX(member!$B:$B,MATCH($J27,member!$D:$D,0),1)*100+INDEX(member!$C:$C,MATCH($J27,member!$D:$D,0),1))</f>
        <v/>
      </c>
      <c r="J27" s="1"/>
      <c r="K27" s="107"/>
      <c r="L27" s="104"/>
      <c r="M27" s="2"/>
      <c r="N27" s="63" t="str">
        <f>IF(M27="","",VLOOKUP(M27,初期設定!$A:$B,2,1))</f>
        <v/>
      </c>
      <c r="O27" s="3"/>
      <c r="P27" s="7"/>
      <c r="Q27" s="92"/>
      <c r="R27" s="96" t="str">
        <f>IF(Q27="","",VLOOKUP(Q27,初期設定!$A:$B,2,1))</f>
        <v/>
      </c>
      <c r="S27" s="94"/>
      <c r="T27" s="95"/>
      <c r="U27" s="40" t="str">
        <f t="shared" si="1"/>
        <v/>
      </c>
      <c r="V27" s="62" t="str">
        <f t="shared" si="2"/>
        <v/>
      </c>
      <c r="W27" s="72"/>
      <c r="X27" s="62" t="str">
        <f t="shared" si="3"/>
        <v/>
      </c>
      <c r="Y27" s="72"/>
      <c r="Z27" s="62" t="str">
        <f t="shared" si="4"/>
        <v/>
      </c>
      <c r="AA27" s="72"/>
      <c r="AB27" s="62" t="str">
        <f t="shared" si="5"/>
        <v/>
      </c>
      <c r="AC27" s="73"/>
      <c r="AD27" s="22"/>
    </row>
    <row r="28" spans="1:30" ht="13.5" customHeight="1">
      <c r="A28" s="21" t="str">
        <f t="shared" si="0"/>
        <v/>
      </c>
      <c r="B28" s="58">
        <v>17</v>
      </c>
      <c r="C28" s="59" t="str">
        <f>IF(J28="","",VLOOKUP($J28,member!$D:$N,2,FALSE)&amp;"　"&amp;VLOOKUP($J28,member!$D:$N,3,FALSE))</f>
        <v/>
      </c>
      <c r="D28" s="60" t="str">
        <f>IF($J28="","",VLOOKUP($J28,member!$D:$N,7,FALSE))</f>
        <v/>
      </c>
      <c r="E28" s="61" t="str">
        <f>IF($J28="","",ASC(VLOOKUP($J28,member!$D:$N,4,FALSE)&amp;"　"&amp;VLOOKUP($J28,member!$D:$N,5,FALSE)))</f>
        <v/>
      </c>
      <c r="F28" s="61" t="str">
        <f>IF($J28="","",ASC(VLOOKUP($J28,member!$D:$N,9,FALSE)&amp;"　"&amp;VLOOKUP($J28,member!$D:$N,10,FALSE)))</f>
        <v/>
      </c>
      <c r="G28" s="60" t="str">
        <f>IF($J28="","",VLOOKUP($J28,member!$D:$N,6,FALSE))</f>
        <v/>
      </c>
      <c r="H28" s="60" t="str">
        <f>IF($J28="","",ASC(VLOOKUP($J28,member!$D:$N,11,FALSE)))</f>
        <v/>
      </c>
      <c r="I28" s="60" t="str">
        <f>IF($J28="","",INDEX(member!$A:$A,MATCH($J28,member!$D:$D,0),1)*10000+INDEX(member!$B:$B,MATCH($J28,member!$D:$D,0),1)*100+INDEX(member!$C:$C,MATCH($J28,member!$D:$D,0),1))</f>
        <v/>
      </c>
      <c r="J28" s="1"/>
      <c r="K28" s="107"/>
      <c r="L28" s="104"/>
      <c r="M28" s="2"/>
      <c r="N28" s="63" t="str">
        <f>IF(M28="","",VLOOKUP(M28,初期設定!$A:$B,2,1))</f>
        <v/>
      </c>
      <c r="O28" s="3"/>
      <c r="P28" s="7"/>
      <c r="Q28" s="92"/>
      <c r="R28" s="96" t="str">
        <f>IF(Q28="","",VLOOKUP(Q28,初期設定!$A:$B,2,1))</f>
        <v/>
      </c>
      <c r="S28" s="94"/>
      <c r="T28" s="95"/>
      <c r="U28" s="40" t="str">
        <f t="shared" si="1"/>
        <v/>
      </c>
      <c r="V28" s="62" t="str">
        <f t="shared" si="2"/>
        <v/>
      </c>
      <c r="W28" s="72"/>
      <c r="X28" s="62" t="str">
        <f t="shared" si="3"/>
        <v/>
      </c>
      <c r="Y28" s="72"/>
      <c r="Z28" s="62" t="str">
        <f t="shared" si="4"/>
        <v/>
      </c>
      <c r="AA28" s="72"/>
      <c r="AB28" s="62" t="str">
        <f t="shared" si="5"/>
        <v/>
      </c>
      <c r="AC28" s="73"/>
      <c r="AD28" s="22"/>
    </row>
    <row r="29" spans="1:30" ht="13.5" customHeight="1">
      <c r="A29" s="21" t="str">
        <f t="shared" si="0"/>
        <v/>
      </c>
      <c r="B29" s="58">
        <v>19</v>
      </c>
      <c r="C29" s="59" t="str">
        <f>IF(J29="","",VLOOKUP($J29,member!$D:$N,2,FALSE)&amp;"　"&amp;VLOOKUP($J29,member!$D:$N,3,FALSE))</f>
        <v/>
      </c>
      <c r="D29" s="60" t="str">
        <f>IF($J29="","",VLOOKUP($J29,member!$D:$N,7,FALSE))</f>
        <v/>
      </c>
      <c r="E29" s="61" t="str">
        <f>IF($J29="","",ASC(VLOOKUP($J29,member!$D:$N,4,FALSE)&amp;"　"&amp;VLOOKUP($J29,member!$D:$N,5,FALSE)))</f>
        <v/>
      </c>
      <c r="F29" s="61" t="str">
        <f>IF($J29="","",ASC(VLOOKUP($J29,member!$D:$N,9,FALSE)&amp;"　"&amp;VLOOKUP($J29,member!$D:$N,10,FALSE)))</f>
        <v/>
      </c>
      <c r="G29" s="60" t="str">
        <f>IF($J29="","",VLOOKUP($J29,member!$D:$N,6,FALSE))</f>
        <v/>
      </c>
      <c r="H29" s="60" t="str">
        <f>IF($J29="","",ASC(VLOOKUP($J29,member!$D:$N,11,FALSE)))</f>
        <v/>
      </c>
      <c r="I29" s="60" t="str">
        <f>IF($J29="","",INDEX(member!$A:$A,MATCH($J29,member!$D:$D,0),1)*10000+INDEX(member!$B:$B,MATCH($J29,member!$D:$D,0),1)*100+INDEX(member!$C:$C,MATCH($J29,member!$D:$D,0),1))</f>
        <v/>
      </c>
      <c r="J29" s="1"/>
      <c r="K29" s="107"/>
      <c r="L29" s="104"/>
      <c r="M29" s="2"/>
      <c r="N29" s="63" t="str">
        <f>IF(M29="","",VLOOKUP(M29,初期設定!$A:$B,2,1))</f>
        <v/>
      </c>
      <c r="O29" s="3"/>
      <c r="P29" s="7"/>
      <c r="Q29" s="92"/>
      <c r="R29" s="96" t="str">
        <f>IF(Q29="","",VLOOKUP(Q29,初期設定!$A:$B,2,1))</f>
        <v/>
      </c>
      <c r="S29" s="94"/>
      <c r="T29" s="95"/>
      <c r="U29" s="40" t="str">
        <f t="shared" si="1"/>
        <v/>
      </c>
      <c r="V29" s="62" t="str">
        <f t="shared" si="2"/>
        <v/>
      </c>
      <c r="W29" s="72"/>
      <c r="X29" s="62" t="str">
        <f t="shared" si="3"/>
        <v/>
      </c>
      <c r="Y29" s="72"/>
      <c r="Z29" s="62" t="str">
        <f t="shared" si="4"/>
        <v/>
      </c>
      <c r="AA29" s="72"/>
      <c r="AB29" s="62" t="str">
        <f t="shared" si="5"/>
        <v/>
      </c>
      <c r="AC29" s="73"/>
      <c r="AD29" s="22"/>
    </row>
    <row r="30" spans="1:30" ht="13.5" customHeight="1">
      <c r="A30" s="21" t="str">
        <f t="shared" si="0"/>
        <v/>
      </c>
      <c r="B30" s="66">
        <v>20</v>
      </c>
      <c r="C30" s="67" t="str">
        <f>IF(J30="","",VLOOKUP($J30,member!$D:$N,2,FALSE)&amp;"　"&amp;VLOOKUP($J30,member!$D:$N,3,FALSE))</f>
        <v/>
      </c>
      <c r="D30" s="68" t="str">
        <f>IF($J30="","",VLOOKUP($J30,member!$D:$N,7,FALSE))</f>
        <v/>
      </c>
      <c r="E30" s="69" t="str">
        <f>IF($J30="","",ASC(VLOOKUP($J30,member!$D:$N,4,FALSE)&amp;"　"&amp;VLOOKUP($J30,member!$D:$N,5,FALSE)))</f>
        <v/>
      </c>
      <c r="F30" s="69" t="str">
        <f>IF($J30="","",ASC(VLOOKUP($J30,member!$D:$N,9,FALSE)&amp;"　"&amp;VLOOKUP($J30,member!$D:$N,10,FALSE)))</f>
        <v/>
      </c>
      <c r="G30" s="70" t="str">
        <f>IF($J30="","",VLOOKUP($J30,member!$D:$N,6,FALSE))</f>
        <v/>
      </c>
      <c r="H30" s="70" t="str">
        <f>IF($J30="","",ASC(VLOOKUP($J30,member!$D:$N,11,FALSE)))</f>
        <v/>
      </c>
      <c r="I30" s="70" t="str">
        <f>IF($J30="","",INDEX(member!$A:$A,MATCH($J30,member!$D:$D,0),1)*10000+INDEX(member!$B:$B,MATCH($J30,member!$D:$D,0),1)*100+INDEX(member!$C:$C,MATCH($J30,member!$D:$D,0),1))</f>
        <v/>
      </c>
      <c r="J30" s="4"/>
      <c r="K30" s="108"/>
      <c r="L30" s="106"/>
      <c r="M30" s="5"/>
      <c r="N30" s="71" t="str">
        <f>IF(M30="","",VLOOKUP(M30,初期設定!$A:$B,2,1))</f>
        <v/>
      </c>
      <c r="O30" s="6"/>
      <c r="P30" s="8"/>
      <c r="Q30" s="97"/>
      <c r="R30" s="98" t="str">
        <f>IF(Q30="","",VLOOKUP(Q30,初期設定!$A:$B,2,1))</f>
        <v/>
      </c>
      <c r="S30" s="99"/>
      <c r="T30" s="100"/>
      <c r="U30" s="40" t="str">
        <f t="shared" si="1"/>
        <v/>
      </c>
      <c r="V30" s="62" t="str">
        <f t="shared" si="2"/>
        <v/>
      </c>
      <c r="W30" s="72"/>
      <c r="X30" s="62" t="str">
        <f t="shared" si="3"/>
        <v/>
      </c>
      <c r="Y30" s="72"/>
      <c r="Z30" s="62" t="str">
        <f t="shared" si="4"/>
        <v/>
      </c>
      <c r="AA30" s="72"/>
      <c r="AB30" s="62" t="str">
        <f t="shared" si="5"/>
        <v/>
      </c>
      <c r="AC30" s="73"/>
      <c r="AD30" s="22"/>
    </row>
    <row r="31" spans="1:30" ht="13.5" customHeight="1">
      <c r="A31" s="21" t="str">
        <f t="shared" si="0"/>
        <v/>
      </c>
      <c r="B31" s="58">
        <v>21</v>
      </c>
      <c r="C31" s="59" t="str">
        <f>IF(J31="","",VLOOKUP($J31,member!$D:$N,2,FALSE)&amp;"　"&amp;VLOOKUP($J31,member!$D:$N,3,FALSE))</f>
        <v/>
      </c>
      <c r="D31" s="60" t="str">
        <f>IF($J31="","",VLOOKUP($J31,member!$D:$N,7,FALSE))</f>
        <v/>
      </c>
      <c r="E31" s="61" t="str">
        <f>IF($J31="","",ASC(VLOOKUP($J31,member!$D:$N,4,FALSE)&amp;"　"&amp;VLOOKUP($J31,member!$D:$N,5,FALSE)))</f>
        <v/>
      </c>
      <c r="F31" s="61" t="str">
        <f>IF($J31="","",ASC(VLOOKUP($J31,member!$D:$N,9,FALSE)&amp;"　"&amp;VLOOKUP($J31,member!$D:$N,10,FALSE)))</f>
        <v/>
      </c>
      <c r="G31" s="60" t="str">
        <f>IF($J31="","",VLOOKUP($J31,member!$D:$N,6,FALSE))</f>
        <v/>
      </c>
      <c r="H31" s="60" t="str">
        <f>IF($J31="","",ASC(VLOOKUP($J31,member!$D:$N,11,FALSE)))</f>
        <v/>
      </c>
      <c r="I31" s="60" t="str">
        <f>IF($J31="","",INDEX(member!$A:$A,MATCH($J31,member!$D:$D,0),1)*10000+INDEX(member!$B:$B,MATCH($J31,member!$D:$D,0),1)*100+INDEX(member!$C:$C,MATCH($J31,member!$D:$D,0),1))</f>
        <v/>
      </c>
      <c r="J31" s="1"/>
      <c r="K31" s="107"/>
      <c r="L31" s="104"/>
      <c r="M31" s="2"/>
      <c r="N31" s="61" t="str">
        <f>IF(M31="","",VLOOKUP(M31,初期設定!$A:$B,2,1))</f>
        <v/>
      </c>
      <c r="O31" s="3"/>
      <c r="P31" s="7"/>
      <c r="Q31" s="92"/>
      <c r="R31" s="93" t="str">
        <f>IF(Q31="","",VLOOKUP(Q31,初期設定!$A:$B,2,1))</f>
        <v/>
      </c>
      <c r="S31" s="94"/>
      <c r="T31" s="95"/>
      <c r="U31" s="40" t="str">
        <f t="shared" si="1"/>
        <v/>
      </c>
      <c r="V31" s="62" t="str">
        <f t="shared" si="2"/>
        <v/>
      </c>
      <c r="W31" s="72"/>
      <c r="X31" s="62" t="str">
        <f t="shared" si="3"/>
        <v/>
      </c>
      <c r="Y31" s="72"/>
      <c r="Z31" s="62" t="str">
        <f t="shared" si="4"/>
        <v/>
      </c>
      <c r="AA31" s="72"/>
      <c r="AB31" s="62" t="str">
        <f t="shared" si="5"/>
        <v/>
      </c>
      <c r="AC31" s="73"/>
      <c r="AD31" s="22"/>
    </row>
    <row r="32" spans="1:30" ht="13.5" customHeight="1">
      <c r="A32" s="21" t="str">
        <f t="shared" si="0"/>
        <v/>
      </c>
      <c r="B32" s="58">
        <v>22</v>
      </c>
      <c r="C32" s="59" t="str">
        <f>IF(J32="","",VLOOKUP($J32,member!$D:$N,2,FALSE)&amp;"　"&amp;VLOOKUP($J32,member!$D:$N,3,FALSE))</f>
        <v/>
      </c>
      <c r="D32" s="60" t="str">
        <f>IF($J32="","",VLOOKUP($J32,member!$D:$N,7,FALSE))</f>
        <v/>
      </c>
      <c r="E32" s="61" t="str">
        <f>IF($J32="","",ASC(VLOOKUP($J32,member!$D:$N,4,FALSE)&amp;"　"&amp;VLOOKUP($J32,member!$D:$N,5,FALSE)))</f>
        <v/>
      </c>
      <c r="F32" s="61" t="str">
        <f>IF($J32="","",ASC(VLOOKUP($J32,member!$D:$N,9,FALSE)&amp;"　"&amp;VLOOKUP($J32,member!$D:$N,10,FALSE)))</f>
        <v/>
      </c>
      <c r="G32" s="60" t="str">
        <f>IF($J32="","",VLOOKUP($J32,member!$D:$N,6,FALSE))</f>
        <v/>
      </c>
      <c r="H32" s="60" t="str">
        <f>IF($J32="","",ASC(VLOOKUP($J32,member!$D:$N,11,FALSE)))</f>
        <v/>
      </c>
      <c r="I32" s="60" t="str">
        <f>IF($J32="","",INDEX(member!$A:$A,MATCH($J32,member!$D:$D,0),1)*10000+INDEX(member!$B:$B,MATCH($J32,member!$D:$D,0),1)*100+INDEX(member!$C:$C,MATCH($J32,member!$D:$D,0),1))</f>
        <v/>
      </c>
      <c r="J32" s="1"/>
      <c r="K32" s="107"/>
      <c r="L32" s="104"/>
      <c r="M32" s="2"/>
      <c r="N32" s="63" t="str">
        <f>IF(M32="","",VLOOKUP(M32,初期設定!$A:$B,2,1))</f>
        <v/>
      </c>
      <c r="O32" s="3"/>
      <c r="P32" s="7"/>
      <c r="Q32" s="92"/>
      <c r="R32" s="96" t="str">
        <f>IF(Q32="","",VLOOKUP(Q32,初期設定!$A:$B,2,1))</f>
        <v/>
      </c>
      <c r="S32" s="94"/>
      <c r="T32" s="95"/>
      <c r="U32" s="40" t="str">
        <f t="shared" si="1"/>
        <v/>
      </c>
      <c r="V32" s="62" t="str">
        <f t="shared" si="2"/>
        <v/>
      </c>
      <c r="W32" s="72"/>
      <c r="X32" s="62" t="str">
        <f t="shared" si="3"/>
        <v/>
      </c>
      <c r="Y32" s="72"/>
      <c r="Z32" s="62" t="str">
        <f t="shared" si="4"/>
        <v/>
      </c>
      <c r="AA32" s="72"/>
      <c r="AB32" s="62" t="str">
        <f t="shared" si="5"/>
        <v/>
      </c>
      <c r="AC32" s="73"/>
      <c r="AD32" s="22"/>
    </row>
    <row r="33" spans="1:30" ht="13.5" customHeight="1">
      <c r="A33" s="21" t="str">
        <f t="shared" si="0"/>
        <v/>
      </c>
      <c r="B33" s="58">
        <v>23</v>
      </c>
      <c r="C33" s="59" t="str">
        <f>IF(J33="","",VLOOKUP($J33,member!$D:$N,2,FALSE)&amp;"　"&amp;VLOOKUP($J33,member!$D:$N,3,FALSE))</f>
        <v/>
      </c>
      <c r="D33" s="60" t="str">
        <f>IF($J33="","",VLOOKUP($J33,member!$D:$N,7,FALSE))</f>
        <v/>
      </c>
      <c r="E33" s="61" t="str">
        <f>IF($J33="","",ASC(VLOOKUP($J33,member!$D:$N,4,FALSE)&amp;"　"&amp;VLOOKUP($J33,member!$D:$N,5,FALSE)))</f>
        <v/>
      </c>
      <c r="F33" s="61" t="str">
        <f>IF($J33="","",ASC(VLOOKUP($J33,member!$D:$N,9,FALSE)&amp;"　"&amp;VLOOKUP($J33,member!$D:$N,10,FALSE)))</f>
        <v/>
      </c>
      <c r="G33" s="60" t="str">
        <f>IF($J33="","",VLOOKUP($J33,member!$D:$N,6,FALSE))</f>
        <v/>
      </c>
      <c r="H33" s="60" t="str">
        <f>IF($J33="","",ASC(VLOOKUP($J33,member!$D:$N,11,FALSE)))</f>
        <v/>
      </c>
      <c r="I33" s="65" t="str">
        <f>IF($J33="","",INDEX(member!$A:$A,MATCH($J33,member!$D:$D,0),1)*10000+INDEX(member!$B:$B,MATCH($J33,member!$D:$D,0),1)*100+INDEX(member!$C:$C,MATCH($J33,member!$D:$D,0),1))</f>
        <v/>
      </c>
      <c r="J33" s="1"/>
      <c r="K33" s="107"/>
      <c r="L33" s="104"/>
      <c r="M33" s="2"/>
      <c r="N33" s="63" t="str">
        <f>IF(M33="","",VLOOKUP(M33,初期設定!$A:$B,2,1))</f>
        <v/>
      </c>
      <c r="O33" s="3"/>
      <c r="P33" s="7"/>
      <c r="Q33" s="92"/>
      <c r="R33" s="96" t="str">
        <f>IF(Q33="","",VLOOKUP(Q33,初期設定!$A:$B,2,1))</f>
        <v/>
      </c>
      <c r="S33" s="94"/>
      <c r="T33" s="95"/>
      <c r="U33" s="40" t="str">
        <f t="shared" si="1"/>
        <v/>
      </c>
      <c r="V33" s="62" t="str">
        <f t="shared" si="2"/>
        <v/>
      </c>
      <c r="W33" s="72"/>
      <c r="X33" s="62" t="str">
        <f t="shared" si="3"/>
        <v/>
      </c>
      <c r="Y33" s="72"/>
      <c r="Z33" s="62" t="str">
        <f t="shared" si="4"/>
        <v/>
      </c>
      <c r="AA33" s="72"/>
      <c r="AB33" s="62" t="str">
        <f t="shared" si="5"/>
        <v/>
      </c>
      <c r="AC33" s="73"/>
      <c r="AD33" s="22"/>
    </row>
    <row r="34" spans="1:30" ht="13.5" customHeight="1">
      <c r="A34" s="21" t="str">
        <f t="shared" si="0"/>
        <v/>
      </c>
      <c r="B34" s="58">
        <v>24</v>
      </c>
      <c r="C34" s="59" t="str">
        <f>IF(J34="","",VLOOKUP($J34,member!$D:$N,2,FALSE)&amp;"　"&amp;VLOOKUP($J34,member!$D:$N,3,FALSE))</f>
        <v/>
      </c>
      <c r="D34" s="60" t="str">
        <f>IF($J34="","",VLOOKUP($J34,member!$D:$N,7,FALSE))</f>
        <v/>
      </c>
      <c r="E34" s="61" t="str">
        <f>IF($J34="","",ASC(VLOOKUP($J34,member!$D:$N,4,FALSE)&amp;"　"&amp;VLOOKUP($J34,member!$D:$N,5,FALSE)))</f>
        <v/>
      </c>
      <c r="F34" s="61" t="str">
        <f>IF($J34="","",ASC(VLOOKUP($J34,member!$D:$N,9,FALSE)&amp;"　"&amp;VLOOKUP($J34,member!$D:$N,10,FALSE)))</f>
        <v/>
      </c>
      <c r="G34" s="60" t="str">
        <f>IF($J34="","",VLOOKUP($J34,member!$D:$N,6,FALSE))</f>
        <v/>
      </c>
      <c r="H34" s="60" t="str">
        <f>IF($J34="","",ASC(VLOOKUP($J34,member!$D:$N,11,FALSE)))</f>
        <v/>
      </c>
      <c r="I34" s="60" t="str">
        <f>IF($J34="","",INDEX(member!$A:$A,MATCH($J34,member!$D:$D,0),1)*10000+INDEX(member!$B:$B,MATCH($J34,member!$D:$D,0),1)*100+INDEX(member!$C:$C,MATCH($J34,member!$D:$D,0),1))</f>
        <v/>
      </c>
      <c r="J34" s="1"/>
      <c r="K34" s="107"/>
      <c r="L34" s="104"/>
      <c r="M34" s="2"/>
      <c r="N34" s="63" t="str">
        <f>IF(M34="","",VLOOKUP(M34,初期設定!$A:$B,2,1))</f>
        <v/>
      </c>
      <c r="O34" s="3"/>
      <c r="P34" s="7"/>
      <c r="Q34" s="92"/>
      <c r="R34" s="96" t="str">
        <f>IF(Q34="","",VLOOKUP(Q34,初期設定!$A:$B,2,1))</f>
        <v/>
      </c>
      <c r="S34" s="94"/>
      <c r="T34" s="101"/>
      <c r="U34" s="40" t="str">
        <f t="shared" si="1"/>
        <v/>
      </c>
      <c r="V34" s="62" t="str">
        <f t="shared" si="2"/>
        <v/>
      </c>
      <c r="W34" s="72"/>
      <c r="X34" s="62" t="str">
        <f t="shared" si="3"/>
        <v/>
      </c>
      <c r="Y34" s="72"/>
      <c r="Z34" s="62" t="str">
        <f t="shared" si="4"/>
        <v/>
      </c>
      <c r="AA34" s="72"/>
      <c r="AB34" s="62" t="str">
        <f t="shared" si="5"/>
        <v/>
      </c>
      <c r="AC34" s="73"/>
      <c r="AD34" s="22"/>
    </row>
    <row r="35" spans="1:30" ht="13.5" customHeight="1">
      <c r="A35" s="21" t="str">
        <f t="shared" si="0"/>
        <v/>
      </c>
      <c r="B35" s="66">
        <v>25</v>
      </c>
      <c r="C35" s="67" t="str">
        <f>IF(J35="","",VLOOKUP($J35,member!$D:$N,2,FALSE)&amp;"　"&amp;VLOOKUP($J35,member!$D:$N,3,FALSE))</f>
        <v/>
      </c>
      <c r="D35" s="68" t="str">
        <f>IF($J35="","",VLOOKUP($J35,member!$D:$N,7,FALSE))</f>
        <v/>
      </c>
      <c r="E35" s="69" t="str">
        <f>IF($J35="","",ASC(VLOOKUP($J35,member!$D:$N,4,FALSE)&amp;"　"&amp;VLOOKUP($J35,member!$D:$N,5,FALSE)))</f>
        <v/>
      </c>
      <c r="F35" s="69" t="str">
        <f>IF($J35="","",ASC(VLOOKUP($J35,member!$D:$N,9,FALSE)&amp;"　"&amp;VLOOKUP($J35,member!$D:$N,10,FALSE)))</f>
        <v/>
      </c>
      <c r="G35" s="70" t="str">
        <f>IF($J35="","",VLOOKUP($J35,member!$D:$N,6,FALSE))</f>
        <v/>
      </c>
      <c r="H35" s="70" t="str">
        <f>IF($J35="","",ASC(VLOOKUP($J35,member!$D:$N,11,FALSE)))</f>
        <v/>
      </c>
      <c r="I35" s="70" t="str">
        <f>IF($J35="","",INDEX(member!$A:$A,MATCH($J35,member!$D:$D,0),1)*10000+INDEX(member!$B:$B,MATCH($J35,member!$D:$D,0),1)*100+INDEX(member!$C:$C,MATCH($J35,member!$D:$D,0),1))</f>
        <v/>
      </c>
      <c r="J35" s="4"/>
      <c r="K35" s="108"/>
      <c r="L35" s="106"/>
      <c r="M35" s="5"/>
      <c r="N35" s="71" t="str">
        <f>IF(M35="","",VLOOKUP(M35,初期設定!$A:$B,2,1))</f>
        <v/>
      </c>
      <c r="O35" s="6"/>
      <c r="P35" s="8"/>
      <c r="Q35" s="97"/>
      <c r="R35" s="98" t="str">
        <f>IF(Q35="","",VLOOKUP(Q35,初期設定!$A:$B,2,1))</f>
        <v/>
      </c>
      <c r="S35" s="99"/>
      <c r="T35" s="100"/>
      <c r="U35" s="40" t="str">
        <f t="shared" si="1"/>
        <v/>
      </c>
      <c r="V35" s="62" t="str">
        <f t="shared" si="2"/>
        <v/>
      </c>
      <c r="W35" s="72"/>
      <c r="X35" s="62" t="str">
        <f t="shared" si="3"/>
        <v/>
      </c>
      <c r="Y35" s="72"/>
      <c r="Z35" s="62" t="str">
        <f t="shared" si="4"/>
        <v/>
      </c>
      <c r="AA35" s="72"/>
      <c r="AB35" s="62" t="str">
        <f t="shared" si="5"/>
        <v/>
      </c>
      <c r="AC35" s="73"/>
      <c r="AD35" s="22"/>
    </row>
    <row r="36" spans="1:30" ht="13.5" customHeight="1">
      <c r="A36" s="21" t="str">
        <f t="shared" si="0"/>
        <v/>
      </c>
      <c r="B36" s="58">
        <v>26</v>
      </c>
      <c r="C36" s="59" t="str">
        <f>IF(J36="","",VLOOKUP($J36,member!$D:$N,2,FALSE)&amp;"　"&amp;VLOOKUP($J36,member!$D:$N,3,FALSE))</f>
        <v/>
      </c>
      <c r="D36" s="60" t="str">
        <f>IF($J36="","",VLOOKUP($J36,member!$D:$N,7,FALSE))</f>
        <v/>
      </c>
      <c r="E36" s="61" t="str">
        <f>IF($J36="","",ASC(VLOOKUP($J36,member!$D:$N,4,FALSE)&amp;"　"&amp;VLOOKUP($J36,member!$D:$N,5,FALSE)))</f>
        <v/>
      </c>
      <c r="F36" s="61" t="str">
        <f>IF($J36="","",ASC(VLOOKUP($J36,member!$D:$N,9,FALSE)&amp;"　"&amp;VLOOKUP($J36,member!$D:$N,10,FALSE)))</f>
        <v/>
      </c>
      <c r="G36" s="60" t="str">
        <f>IF($J36="","",VLOOKUP($J36,member!$D:$N,6,FALSE))</f>
        <v/>
      </c>
      <c r="H36" s="60" t="str">
        <f>IF($J36="","",ASC(VLOOKUP($J36,member!$D:$N,11,FALSE)))</f>
        <v/>
      </c>
      <c r="I36" s="60" t="str">
        <f>IF($J36="","",INDEX(member!$A:$A,MATCH($J36,member!$D:$D,0),1)*10000+INDEX(member!$B:$B,MATCH($J36,member!$D:$D,0),1)*100+INDEX(member!$C:$C,MATCH($J36,member!$D:$D,0),1))</f>
        <v/>
      </c>
      <c r="J36" s="1"/>
      <c r="K36" s="107"/>
      <c r="L36" s="104"/>
      <c r="M36" s="2"/>
      <c r="N36" s="61" t="str">
        <f>IF(M36="","",VLOOKUP(M36,初期設定!$A:$B,2,1))</f>
        <v/>
      </c>
      <c r="O36" s="3"/>
      <c r="P36" s="7"/>
      <c r="Q36" s="92"/>
      <c r="R36" s="93" t="str">
        <f>IF(Q36="","",VLOOKUP(Q36,初期設定!$A:$B,2,1))</f>
        <v/>
      </c>
      <c r="S36" s="94"/>
      <c r="T36" s="95"/>
      <c r="U36" s="40" t="str">
        <f t="shared" si="1"/>
        <v/>
      </c>
      <c r="V36" s="62" t="str">
        <f t="shared" si="2"/>
        <v/>
      </c>
      <c r="W36" s="72"/>
      <c r="X36" s="62" t="str">
        <f t="shared" si="3"/>
        <v/>
      </c>
      <c r="Y36" s="72"/>
      <c r="Z36" s="62" t="str">
        <f t="shared" si="4"/>
        <v/>
      </c>
      <c r="AA36" s="72"/>
      <c r="AB36" s="62" t="str">
        <f t="shared" si="5"/>
        <v/>
      </c>
      <c r="AC36" s="73"/>
      <c r="AD36" s="22"/>
    </row>
    <row r="37" spans="1:30" ht="13.5" customHeight="1">
      <c r="A37" s="21" t="str">
        <f t="shared" si="0"/>
        <v/>
      </c>
      <c r="B37" s="58">
        <v>27</v>
      </c>
      <c r="C37" s="59" t="str">
        <f>IF(J37="","",VLOOKUP($J37,member!$D:$N,2,FALSE)&amp;"　"&amp;VLOOKUP($J37,member!$D:$N,3,FALSE))</f>
        <v/>
      </c>
      <c r="D37" s="60" t="str">
        <f>IF($J37="","",VLOOKUP($J37,member!$D:$N,7,FALSE))</f>
        <v/>
      </c>
      <c r="E37" s="61" t="str">
        <f>IF($J37="","",ASC(VLOOKUP($J37,member!$D:$N,4,FALSE)&amp;"　"&amp;VLOOKUP($J37,member!$D:$N,5,FALSE)))</f>
        <v/>
      </c>
      <c r="F37" s="61" t="str">
        <f>IF($J37="","",ASC(VLOOKUP($J37,member!$D:$N,9,FALSE)&amp;"　"&amp;VLOOKUP($J37,member!$D:$N,10,FALSE)))</f>
        <v/>
      </c>
      <c r="G37" s="60" t="str">
        <f>IF($J37="","",VLOOKUP($J37,member!$D:$N,6,FALSE))</f>
        <v/>
      </c>
      <c r="H37" s="60" t="str">
        <f>IF($J37="","",ASC(VLOOKUP($J37,member!$D:$N,11,FALSE)))</f>
        <v/>
      </c>
      <c r="I37" s="60" t="str">
        <f>IF($J37="","",INDEX(member!$A:$A,MATCH($J37,member!$D:$D,0),1)*10000+INDEX(member!$B:$B,MATCH($J37,member!$D:$D,0),1)*100+INDEX(member!$C:$C,MATCH($J37,member!$D:$D,0),1))</f>
        <v/>
      </c>
      <c r="J37" s="1"/>
      <c r="K37" s="107"/>
      <c r="L37" s="104"/>
      <c r="M37" s="2"/>
      <c r="N37" s="63" t="str">
        <f>IF(M37="","",VLOOKUP(M37,初期設定!$A:$B,2,1))</f>
        <v/>
      </c>
      <c r="O37" s="3"/>
      <c r="P37" s="7"/>
      <c r="Q37" s="92"/>
      <c r="R37" s="96" t="str">
        <f>IF(Q37="","",VLOOKUP(Q37,初期設定!$A:$B,2,1))</f>
        <v/>
      </c>
      <c r="S37" s="94"/>
      <c r="T37" s="95"/>
      <c r="U37" s="40" t="str">
        <f t="shared" si="1"/>
        <v/>
      </c>
      <c r="V37" s="62" t="str">
        <f t="shared" si="2"/>
        <v/>
      </c>
      <c r="W37" s="72"/>
      <c r="X37" s="62" t="str">
        <f t="shared" si="3"/>
        <v/>
      </c>
      <c r="Y37" s="72"/>
      <c r="Z37" s="62" t="str">
        <f t="shared" si="4"/>
        <v/>
      </c>
      <c r="AA37" s="72"/>
      <c r="AB37" s="62" t="str">
        <f t="shared" si="5"/>
        <v/>
      </c>
      <c r="AC37" s="73"/>
      <c r="AD37" s="22"/>
    </row>
    <row r="38" spans="1:30" ht="13.5" customHeight="1">
      <c r="A38" s="21" t="str">
        <f t="shared" si="0"/>
        <v/>
      </c>
      <c r="B38" s="58">
        <v>28</v>
      </c>
      <c r="C38" s="59" t="str">
        <f>IF(J38="","",VLOOKUP($J38,member!$D:$N,2,FALSE)&amp;"　"&amp;VLOOKUP($J38,member!$D:$N,3,FALSE))</f>
        <v/>
      </c>
      <c r="D38" s="60" t="str">
        <f>IF($J38="","",VLOOKUP($J38,member!$D:$N,7,FALSE))</f>
        <v/>
      </c>
      <c r="E38" s="61" t="str">
        <f>IF($J38="","",ASC(VLOOKUP($J38,member!$D:$N,4,FALSE)&amp;"　"&amp;VLOOKUP($J38,member!$D:$N,5,FALSE)))</f>
        <v/>
      </c>
      <c r="F38" s="61" t="str">
        <f>IF($J38="","",ASC(VLOOKUP($J38,member!$D:$N,9,FALSE)&amp;"　"&amp;VLOOKUP($J38,member!$D:$N,10,FALSE)))</f>
        <v/>
      </c>
      <c r="G38" s="60" t="str">
        <f>IF($J38="","",VLOOKUP($J38,member!$D:$N,6,FALSE))</f>
        <v/>
      </c>
      <c r="H38" s="60" t="str">
        <f>IF($J38="","",ASC(VLOOKUP($J38,member!$D:$N,11,FALSE)))</f>
        <v/>
      </c>
      <c r="I38" s="65" t="str">
        <f>IF($J38="","",INDEX(member!$A:$A,MATCH($J38,member!$D:$D,0),1)*10000+INDEX(member!$B:$B,MATCH($J38,member!$D:$D,0),1)*100+INDEX(member!$C:$C,MATCH($J38,member!$D:$D,0),1))</f>
        <v/>
      </c>
      <c r="J38" s="1"/>
      <c r="K38" s="107"/>
      <c r="L38" s="104"/>
      <c r="M38" s="2"/>
      <c r="N38" s="63" t="str">
        <f>IF(M38="","",VLOOKUP(M38,初期設定!$A:$B,2,1))</f>
        <v/>
      </c>
      <c r="O38" s="3"/>
      <c r="P38" s="7"/>
      <c r="Q38" s="92"/>
      <c r="R38" s="96" t="str">
        <f>IF(Q38="","",VLOOKUP(Q38,初期設定!$A:$B,2,1))</f>
        <v/>
      </c>
      <c r="S38" s="94"/>
      <c r="T38" s="95"/>
      <c r="U38" s="40" t="str">
        <f t="shared" si="1"/>
        <v/>
      </c>
      <c r="V38" s="62" t="str">
        <f t="shared" si="2"/>
        <v/>
      </c>
      <c r="W38" s="72"/>
      <c r="X38" s="62" t="str">
        <f t="shared" si="3"/>
        <v/>
      </c>
      <c r="Y38" s="72"/>
      <c r="Z38" s="62" t="str">
        <f t="shared" si="4"/>
        <v/>
      </c>
      <c r="AA38" s="72"/>
      <c r="AB38" s="62" t="str">
        <f t="shared" si="5"/>
        <v/>
      </c>
      <c r="AC38" s="73"/>
      <c r="AD38" s="22"/>
    </row>
    <row r="39" spans="1:30" ht="13.5" customHeight="1">
      <c r="A39" s="21" t="str">
        <f t="shared" si="0"/>
        <v/>
      </c>
      <c r="B39" s="58">
        <v>29</v>
      </c>
      <c r="C39" s="59" t="str">
        <f>IF(J39="","",VLOOKUP($J39,member!$D:$N,2,FALSE)&amp;"　"&amp;VLOOKUP($J39,member!$D:$N,3,FALSE))</f>
        <v/>
      </c>
      <c r="D39" s="60" t="str">
        <f>IF($J39="","",VLOOKUP($J39,member!$D:$N,7,FALSE))</f>
        <v/>
      </c>
      <c r="E39" s="61" t="str">
        <f>IF($J39="","",ASC(VLOOKUP($J39,member!$D:$N,4,FALSE)&amp;"　"&amp;VLOOKUP($J39,member!$D:$N,5,FALSE)))</f>
        <v/>
      </c>
      <c r="F39" s="61" t="str">
        <f>IF($J39="","",ASC(VLOOKUP($J39,member!$D:$N,9,FALSE)&amp;"　"&amp;VLOOKUP($J39,member!$D:$N,10,FALSE)))</f>
        <v/>
      </c>
      <c r="G39" s="60" t="str">
        <f>IF($J39="","",VLOOKUP($J39,member!$D:$N,6,FALSE))</f>
        <v/>
      </c>
      <c r="H39" s="60" t="str">
        <f>IF($J39="","",ASC(VLOOKUP($J39,member!$D:$N,11,FALSE)))</f>
        <v/>
      </c>
      <c r="I39" s="60" t="str">
        <f>IF($J39="","",INDEX(member!$A:$A,MATCH($J39,member!$D:$D,0),1)*10000+INDEX(member!$B:$B,MATCH($J39,member!$D:$D,0),1)*100+INDEX(member!$C:$C,MATCH($J39,member!$D:$D,0),1))</f>
        <v/>
      </c>
      <c r="J39" s="1"/>
      <c r="K39" s="107"/>
      <c r="L39" s="104"/>
      <c r="M39" s="2"/>
      <c r="N39" s="63" t="str">
        <f>IF(M39="","",VLOOKUP(M39,初期設定!$A:$B,2,1))</f>
        <v/>
      </c>
      <c r="O39" s="3"/>
      <c r="P39" s="7"/>
      <c r="Q39" s="92"/>
      <c r="R39" s="96" t="str">
        <f>IF(Q39="","",VLOOKUP(Q39,初期設定!$A:$B,2,1))</f>
        <v/>
      </c>
      <c r="S39" s="94"/>
      <c r="T39" s="95"/>
      <c r="U39" s="40" t="str">
        <f t="shared" si="1"/>
        <v/>
      </c>
      <c r="V39" s="62" t="str">
        <f t="shared" si="2"/>
        <v/>
      </c>
      <c r="W39" s="72"/>
      <c r="X39" s="62" t="str">
        <f t="shared" si="3"/>
        <v/>
      </c>
      <c r="Y39" s="72"/>
      <c r="Z39" s="62" t="str">
        <f t="shared" si="4"/>
        <v/>
      </c>
      <c r="AA39" s="72"/>
      <c r="AB39" s="62" t="str">
        <f t="shared" si="5"/>
        <v/>
      </c>
      <c r="AC39" s="73"/>
      <c r="AD39" s="22"/>
    </row>
    <row r="40" spans="1:30" ht="13.5" customHeight="1">
      <c r="A40" s="21" t="str">
        <f t="shared" si="0"/>
        <v/>
      </c>
      <c r="B40" s="66">
        <v>30</v>
      </c>
      <c r="C40" s="67" t="str">
        <f>IF(J40="","",VLOOKUP($J40,member!$D:$N,2,FALSE)&amp;"　"&amp;VLOOKUP($J40,member!$D:$N,3,FALSE))</f>
        <v/>
      </c>
      <c r="D40" s="68" t="str">
        <f>IF($J40="","",VLOOKUP($J40,member!$D:$N,7,FALSE))</f>
        <v/>
      </c>
      <c r="E40" s="69" t="str">
        <f>IF($J40="","",ASC(VLOOKUP($J40,member!$D:$N,4,FALSE)&amp;"　"&amp;VLOOKUP($J40,member!$D:$N,5,FALSE)))</f>
        <v/>
      </c>
      <c r="F40" s="69" t="str">
        <f>IF($J40="","",ASC(VLOOKUP($J40,member!$D:$N,9,FALSE)&amp;"　"&amp;VLOOKUP($J40,member!$D:$N,10,FALSE)))</f>
        <v/>
      </c>
      <c r="G40" s="70" t="str">
        <f>IF($J40="","",VLOOKUP($J40,member!$D:$N,6,FALSE))</f>
        <v/>
      </c>
      <c r="H40" s="70" t="str">
        <f>IF($J40="","",ASC(VLOOKUP($J40,member!$D:$N,11,FALSE)))</f>
        <v/>
      </c>
      <c r="I40" s="70" t="str">
        <f>IF($J40="","",INDEX(member!$A:$A,MATCH($J40,member!$D:$D,0),1)*10000+INDEX(member!$B:$B,MATCH($J40,member!$D:$D,0),1)*100+INDEX(member!$C:$C,MATCH($J40,member!$D:$D,0),1))</f>
        <v/>
      </c>
      <c r="J40" s="4"/>
      <c r="K40" s="108"/>
      <c r="L40" s="106"/>
      <c r="M40" s="5"/>
      <c r="N40" s="71" t="str">
        <f>IF(M40="","",VLOOKUP(M40,初期設定!$A:$B,2,1))</f>
        <v/>
      </c>
      <c r="O40" s="6"/>
      <c r="P40" s="8"/>
      <c r="Q40" s="97"/>
      <c r="R40" s="98" t="str">
        <f>IF(Q40="","",VLOOKUP(Q40,初期設定!$A:$B,2,1))</f>
        <v/>
      </c>
      <c r="S40" s="99"/>
      <c r="T40" s="100"/>
      <c r="U40" s="40" t="str">
        <f t="shared" si="1"/>
        <v/>
      </c>
      <c r="V40" s="62" t="str">
        <f t="shared" si="2"/>
        <v/>
      </c>
      <c r="W40" s="72"/>
      <c r="X40" s="62" t="str">
        <f t="shared" si="3"/>
        <v/>
      </c>
      <c r="Y40" s="72"/>
      <c r="Z40" s="62" t="str">
        <f t="shared" si="4"/>
        <v/>
      </c>
      <c r="AA40" s="72"/>
      <c r="AB40" s="62" t="str">
        <f t="shared" si="5"/>
        <v/>
      </c>
      <c r="AC40" s="73"/>
      <c r="AD40" s="22"/>
    </row>
    <row r="41" spans="1:30" ht="13.5" customHeight="1">
      <c r="A41" s="21" t="str">
        <f t="shared" si="0"/>
        <v/>
      </c>
      <c r="B41" s="58">
        <v>31</v>
      </c>
      <c r="C41" s="59" t="str">
        <f>IF(J41="","",VLOOKUP($J41,member!$D:$N,2,FALSE)&amp;"　"&amp;VLOOKUP($J41,member!$D:$N,3,FALSE))</f>
        <v/>
      </c>
      <c r="D41" s="60" t="str">
        <f>IF($J41="","",VLOOKUP($J41,member!$D:$N,7,FALSE))</f>
        <v/>
      </c>
      <c r="E41" s="61" t="str">
        <f>IF($J41="","",ASC(VLOOKUP($J41,member!$D:$N,4,FALSE)&amp;"　"&amp;VLOOKUP($J41,member!$D:$N,5,FALSE)))</f>
        <v/>
      </c>
      <c r="F41" s="61" t="str">
        <f>IF($J41="","",ASC(VLOOKUP($J41,member!$D:$N,9,FALSE)&amp;"　"&amp;VLOOKUP($J41,member!$D:$N,10,FALSE)))</f>
        <v/>
      </c>
      <c r="G41" s="60" t="str">
        <f>IF($J41="","",VLOOKUP($J41,member!$D:$N,6,FALSE))</f>
        <v/>
      </c>
      <c r="H41" s="60" t="str">
        <f>IF($J41="","",ASC(VLOOKUP($J41,member!$D:$N,11,FALSE)))</f>
        <v/>
      </c>
      <c r="I41" s="60" t="str">
        <f>IF($J41="","",INDEX(member!$A:$A,MATCH($J41,member!$D:$D,0),1)*10000+INDEX(member!$B:$B,MATCH($J41,member!$D:$D,0),1)*100+INDEX(member!$C:$C,MATCH($J41,member!$D:$D,0),1))</f>
        <v/>
      </c>
      <c r="J41" s="1"/>
      <c r="K41" s="107"/>
      <c r="L41" s="104"/>
      <c r="M41" s="2"/>
      <c r="N41" s="61" t="str">
        <f>IF(M41="","",VLOOKUP(M41,初期設定!$A:$B,2,1))</f>
        <v/>
      </c>
      <c r="O41" s="3"/>
      <c r="P41" s="7"/>
      <c r="Q41" s="92"/>
      <c r="R41" s="93" t="str">
        <f>IF(Q41="","",VLOOKUP(Q41,初期設定!$A:$B,2,1))</f>
        <v/>
      </c>
      <c r="S41" s="94"/>
      <c r="T41" s="95"/>
      <c r="U41" s="40" t="str">
        <f t="shared" si="1"/>
        <v/>
      </c>
      <c r="V41" s="62" t="str">
        <f t="shared" si="2"/>
        <v/>
      </c>
      <c r="W41" s="72"/>
      <c r="X41" s="62" t="str">
        <f t="shared" si="3"/>
        <v/>
      </c>
      <c r="Y41" s="72"/>
      <c r="Z41" s="62" t="str">
        <f t="shared" si="4"/>
        <v/>
      </c>
      <c r="AA41" s="72"/>
      <c r="AB41" s="62" t="str">
        <f t="shared" si="5"/>
        <v/>
      </c>
      <c r="AC41" s="73"/>
      <c r="AD41" s="22"/>
    </row>
    <row r="42" spans="1:30" ht="13.5" customHeight="1">
      <c r="A42" s="21" t="str">
        <f t="shared" si="0"/>
        <v/>
      </c>
      <c r="B42" s="58">
        <v>32</v>
      </c>
      <c r="C42" s="59" t="str">
        <f>IF(J42="","",VLOOKUP($J42,member!$D:$N,2,FALSE)&amp;"　"&amp;VLOOKUP($J42,member!$D:$N,3,FALSE))</f>
        <v/>
      </c>
      <c r="D42" s="60" t="str">
        <f>IF($J42="","",VLOOKUP($J42,member!$D:$N,7,FALSE))</f>
        <v/>
      </c>
      <c r="E42" s="61" t="str">
        <f>IF($J42="","",ASC(VLOOKUP($J42,member!$D:$N,4,FALSE)&amp;"　"&amp;VLOOKUP($J42,member!$D:$N,5,FALSE)))</f>
        <v/>
      </c>
      <c r="F42" s="61" t="str">
        <f>IF($J42="","",ASC(VLOOKUP($J42,member!$D:$N,9,FALSE)&amp;"　"&amp;VLOOKUP($J42,member!$D:$N,10,FALSE)))</f>
        <v/>
      </c>
      <c r="G42" s="60" t="str">
        <f>IF($J42="","",VLOOKUP($J42,member!$D:$N,6,FALSE))</f>
        <v/>
      </c>
      <c r="H42" s="60" t="str">
        <f>IF($J42="","",ASC(VLOOKUP($J42,member!$D:$N,11,FALSE)))</f>
        <v/>
      </c>
      <c r="I42" s="60" t="str">
        <f>IF($J42="","",INDEX(member!$A:$A,MATCH($J42,member!$D:$D,0),1)*10000+INDEX(member!$B:$B,MATCH($J42,member!$D:$D,0),1)*100+INDEX(member!$C:$C,MATCH($J42,member!$D:$D,0),1))</f>
        <v/>
      </c>
      <c r="J42" s="1"/>
      <c r="K42" s="107"/>
      <c r="L42" s="104"/>
      <c r="M42" s="2"/>
      <c r="N42" s="63" t="str">
        <f>IF(M42="","",VLOOKUP(M42,初期設定!$A:$B,2,1))</f>
        <v/>
      </c>
      <c r="O42" s="3"/>
      <c r="P42" s="7"/>
      <c r="Q42" s="92"/>
      <c r="R42" s="96" t="str">
        <f>IF(Q42="","",VLOOKUP(Q42,初期設定!$A:$B,2,1))</f>
        <v/>
      </c>
      <c r="S42" s="94"/>
      <c r="T42" s="101"/>
      <c r="U42" s="40" t="str">
        <f t="shared" si="1"/>
        <v/>
      </c>
      <c r="V42" s="62" t="str">
        <f t="shared" si="2"/>
        <v/>
      </c>
      <c r="W42" s="72"/>
      <c r="X42" s="62" t="str">
        <f t="shared" si="3"/>
        <v/>
      </c>
      <c r="Y42" s="72"/>
      <c r="Z42" s="62" t="str">
        <f t="shared" si="4"/>
        <v/>
      </c>
      <c r="AA42" s="72"/>
      <c r="AB42" s="62" t="str">
        <f t="shared" si="5"/>
        <v/>
      </c>
      <c r="AC42" s="73"/>
      <c r="AD42" s="22"/>
    </row>
    <row r="43" spans="1:30" ht="13.5" customHeight="1">
      <c r="A43" s="21" t="str">
        <f t="shared" si="0"/>
        <v/>
      </c>
      <c r="B43" s="58">
        <v>33</v>
      </c>
      <c r="C43" s="59" t="str">
        <f>IF(J43="","",VLOOKUP($J43,member!$D:$N,2,FALSE)&amp;"　"&amp;VLOOKUP($J43,member!$D:$N,3,FALSE))</f>
        <v/>
      </c>
      <c r="D43" s="60" t="str">
        <f>IF($J43="","",VLOOKUP($J43,member!$D:$N,7,FALSE))</f>
        <v/>
      </c>
      <c r="E43" s="61" t="str">
        <f>IF($J43="","",ASC(VLOOKUP($J43,member!$D:$N,4,FALSE)&amp;"　"&amp;VLOOKUP($J43,member!$D:$N,5,FALSE)))</f>
        <v/>
      </c>
      <c r="F43" s="61" t="str">
        <f>IF($J43="","",ASC(VLOOKUP($J43,member!$D:$N,9,FALSE)&amp;"　"&amp;VLOOKUP($J43,member!$D:$N,10,FALSE)))</f>
        <v/>
      </c>
      <c r="G43" s="60" t="str">
        <f>IF($J43="","",VLOOKUP($J43,member!$D:$N,6,FALSE))</f>
        <v/>
      </c>
      <c r="H43" s="60" t="str">
        <f>IF($J43="","",ASC(VLOOKUP($J43,member!$D:$N,11,FALSE)))</f>
        <v/>
      </c>
      <c r="I43" s="65" t="str">
        <f>IF($J43="","",INDEX(member!$A:$A,MATCH($J43,member!$D:$D,0),1)*10000+INDEX(member!$B:$B,MATCH($J43,member!$D:$D,0),1)*100+INDEX(member!$C:$C,MATCH($J43,member!$D:$D,0),1))</f>
        <v/>
      </c>
      <c r="J43" s="1"/>
      <c r="K43" s="107"/>
      <c r="L43" s="104"/>
      <c r="M43" s="2"/>
      <c r="N43" s="63" t="str">
        <f>IF(M43="","",VLOOKUP(M43,初期設定!$A:$B,2,1))</f>
        <v/>
      </c>
      <c r="O43" s="3"/>
      <c r="P43" s="7"/>
      <c r="Q43" s="92"/>
      <c r="R43" s="96" t="str">
        <f>IF(Q43="","",VLOOKUP(Q43,初期設定!$A:$B,2,1))</f>
        <v/>
      </c>
      <c r="S43" s="94"/>
      <c r="T43" s="95"/>
      <c r="U43" s="40" t="str">
        <f t="shared" si="1"/>
        <v/>
      </c>
      <c r="V43" s="62" t="str">
        <f t="shared" si="2"/>
        <v/>
      </c>
      <c r="W43" s="72"/>
      <c r="X43" s="62" t="str">
        <f t="shared" si="3"/>
        <v/>
      </c>
      <c r="Y43" s="72"/>
      <c r="Z43" s="62" t="str">
        <f t="shared" si="4"/>
        <v/>
      </c>
      <c r="AA43" s="72"/>
      <c r="AB43" s="62" t="str">
        <f t="shared" si="5"/>
        <v/>
      </c>
      <c r="AC43" s="73"/>
      <c r="AD43" s="22"/>
    </row>
    <row r="44" spans="1:30" ht="13.5" customHeight="1">
      <c r="A44" s="21" t="str">
        <f t="shared" si="0"/>
        <v/>
      </c>
      <c r="B44" s="58">
        <v>34</v>
      </c>
      <c r="C44" s="59" t="str">
        <f>IF(J44="","",VLOOKUP($J44,member!$D:$N,2,FALSE)&amp;"　"&amp;VLOOKUP($J44,member!$D:$N,3,FALSE))</f>
        <v/>
      </c>
      <c r="D44" s="60" t="str">
        <f>IF($J44="","",VLOOKUP($J44,member!$D:$N,7,FALSE))</f>
        <v/>
      </c>
      <c r="E44" s="61" t="str">
        <f>IF($J44="","",ASC(VLOOKUP($J44,member!$D:$N,4,FALSE)&amp;"　"&amp;VLOOKUP($J44,member!$D:$N,5,FALSE)))</f>
        <v/>
      </c>
      <c r="F44" s="61" t="str">
        <f>IF($J44="","",ASC(VLOOKUP($J44,member!$D:$N,9,FALSE)&amp;"　"&amp;VLOOKUP($J44,member!$D:$N,10,FALSE)))</f>
        <v/>
      </c>
      <c r="G44" s="60" t="str">
        <f>IF($J44="","",VLOOKUP($J44,member!$D:$N,6,FALSE))</f>
        <v/>
      </c>
      <c r="H44" s="60" t="str">
        <f>IF($J44="","",ASC(VLOOKUP($J44,member!$D:$N,11,FALSE)))</f>
        <v/>
      </c>
      <c r="I44" s="60" t="str">
        <f>IF($J44="","",INDEX(member!$A:$A,MATCH($J44,member!$D:$D,0),1)*10000+INDEX(member!$B:$B,MATCH($J44,member!$D:$D,0),1)*100+INDEX(member!$C:$C,MATCH($J44,member!$D:$D,0),1))</f>
        <v/>
      </c>
      <c r="J44" s="1"/>
      <c r="K44" s="107"/>
      <c r="L44" s="104"/>
      <c r="M44" s="2"/>
      <c r="N44" s="63" t="str">
        <f>IF(M44="","",VLOOKUP(M44,初期設定!$A:$B,2,1))</f>
        <v/>
      </c>
      <c r="O44" s="3"/>
      <c r="P44" s="7"/>
      <c r="Q44" s="92"/>
      <c r="R44" s="96" t="str">
        <f>IF(Q44="","",VLOOKUP(Q44,初期設定!$A:$B,2,1))</f>
        <v/>
      </c>
      <c r="S44" s="94"/>
      <c r="T44" s="95"/>
      <c r="U44" s="40" t="str">
        <f t="shared" si="1"/>
        <v/>
      </c>
      <c r="V44" s="62" t="str">
        <f t="shared" si="2"/>
        <v/>
      </c>
      <c r="W44" s="72"/>
      <c r="X44" s="62" t="str">
        <f t="shared" si="3"/>
        <v/>
      </c>
      <c r="Y44" s="72"/>
      <c r="Z44" s="62" t="str">
        <f t="shared" si="4"/>
        <v/>
      </c>
      <c r="AA44" s="72"/>
      <c r="AB44" s="62" t="str">
        <f t="shared" si="5"/>
        <v/>
      </c>
      <c r="AC44" s="73"/>
      <c r="AD44" s="22"/>
    </row>
    <row r="45" spans="1:30" ht="13.5" customHeight="1">
      <c r="A45" s="21" t="str">
        <f t="shared" si="0"/>
        <v/>
      </c>
      <c r="B45" s="66">
        <v>35</v>
      </c>
      <c r="C45" s="67" t="str">
        <f>IF(J45="","",VLOOKUP($J45,member!$D:$N,2,FALSE)&amp;"　"&amp;VLOOKUP($J45,member!$D:$N,3,FALSE))</f>
        <v/>
      </c>
      <c r="D45" s="68" t="str">
        <f>IF($J45="","",VLOOKUP($J45,member!$D:$N,7,FALSE))</f>
        <v/>
      </c>
      <c r="E45" s="69" t="str">
        <f>IF($J45="","",ASC(VLOOKUP($J45,member!$D:$N,4,FALSE)&amp;"　"&amp;VLOOKUP($J45,member!$D:$N,5,FALSE)))</f>
        <v/>
      </c>
      <c r="F45" s="69" t="str">
        <f>IF($J45="","",ASC(VLOOKUP($J45,member!$D:$N,9,FALSE)&amp;"　"&amp;VLOOKUP($J45,member!$D:$N,10,FALSE)))</f>
        <v/>
      </c>
      <c r="G45" s="70" t="str">
        <f>IF($J45="","",VLOOKUP($J45,member!$D:$N,6,FALSE))</f>
        <v/>
      </c>
      <c r="H45" s="70" t="str">
        <f>IF($J45="","",ASC(VLOOKUP($J45,member!$D:$N,11,FALSE)))</f>
        <v/>
      </c>
      <c r="I45" s="70" t="str">
        <f>IF($J45="","",INDEX(member!$A:$A,MATCH($J45,member!$D:$D,0),1)*10000+INDEX(member!$B:$B,MATCH($J45,member!$D:$D,0),1)*100+INDEX(member!$C:$C,MATCH($J45,member!$D:$D,0),1))</f>
        <v/>
      </c>
      <c r="J45" s="4"/>
      <c r="K45" s="108"/>
      <c r="L45" s="106"/>
      <c r="M45" s="5"/>
      <c r="N45" s="71" t="str">
        <f>IF(M45="","",VLOOKUP(M45,初期設定!$A:$B,2,1))</f>
        <v/>
      </c>
      <c r="O45" s="6"/>
      <c r="P45" s="8"/>
      <c r="Q45" s="97"/>
      <c r="R45" s="98" t="str">
        <f>IF(Q45="","",VLOOKUP(Q45,初期設定!$A:$B,2,1))</f>
        <v/>
      </c>
      <c r="S45" s="99"/>
      <c r="T45" s="100"/>
      <c r="U45" s="40" t="str">
        <f t="shared" si="1"/>
        <v/>
      </c>
      <c r="V45" s="62" t="str">
        <f t="shared" si="2"/>
        <v/>
      </c>
      <c r="W45" s="72"/>
      <c r="X45" s="62" t="str">
        <f t="shared" si="3"/>
        <v/>
      </c>
      <c r="Y45" s="72"/>
      <c r="Z45" s="62" t="str">
        <f t="shared" si="4"/>
        <v/>
      </c>
      <c r="AA45" s="72"/>
      <c r="AB45" s="62" t="str">
        <f t="shared" si="5"/>
        <v/>
      </c>
      <c r="AC45" s="73"/>
      <c r="AD45" s="22"/>
    </row>
    <row r="46" spans="1:30" ht="13.5" customHeight="1">
      <c r="A46" s="21" t="str">
        <f t="shared" si="0"/>
        <v/>
      </c>
      <c r="B46" s="58">
        <v>36</v>
      </c>
      <c r="C46" s="59" t="str">
        <f>IF(J46="","",VLOOKUP($J46,member!$D:$N,2,FALSE)&amp;"　"&amp;VLOOKUP($J46,member!$D:$N,3,FALSE))</f>
        <v/>
      </c>
      <c r="D46" s="60" t="str">
        <f>IF($J46="","",VLOOKUP($J46,member!$D:$N,7,FALSE))</f>
        <v/>
      </c>
      <c r="E46" s="61" t="str">
        <f>IF($J46="","",ASC(VLOOKUP($J46,member!$D:$N,4,FALSE)&amp;"　"&amp;VLOOKUP($J46,member!$D:$N,5,FALSE)))</f>
        <v/>
      </c>
      <c r="F46" s="61" t="str">
        <f>IF($J46="","",ASC(VLOOKUP($J46,member!$D:$N,9,FALSE)&amp;"　"&amp;VLOOKUP($J46,member!$D:$N,10,FALSE)))</f>
        <v/>
      </c>
      <c r="G46" s="60" t="str">
        <f>IF($J46="","",VLOOKUP($J46,member!$D:$N,6,FALSE))</f>
        <v/>
      </c>
      <c r="H46" s="60" t="str">
        <f>IF($J46="","",ASC(VLOOKUP($J46,member!$D:$N,11,FALSE)))</f>
        <v/>
      </c>
      <c r="I46" s="60" t="str">
        <f>IF($J46="","",INDEX(member!$A:$A,MATCH($J46,member!$D:$D,0),1)*10000+INDEX(member!$B:$B,MATCH($J46,member!$D:$D,0),1)*100+INDEX(member!$C:$C,MATCH($J46,member!$D:$D,0),1))</f>
        <v/>
      </c>
      <c r="J46" s="1"/>
      <c r="K46" s="107"/>
      <c r="L46" s="104"/>
      <c r="M46" s="2"/>
      <c r="N46" s="61" t="str">
        <f>IF(M46="","",VLOOKUP(M46,初期設定!$A:$B,2,1))</f>
        <v/>
      </c>
      <c r="O46" s="3"/>
      <c r="P46" s="7"/>
      <c r="Q46" s="92"/>
      <c r="R46" s="93" t="str">
        <f>IF(Q46="","",VLOOKUP(Q46,初期設定!$A:$B,2,1))</f>
        <v/>
      </c>
      <c r="S46" s="94"/>
      <c r="T46" s="95"/>
      <c r="U46" s="40" t="str">
        <f t="shared" si="1"/>
        <v/>
      </c>
      <c r="V46" s="62" t="str">
        <f t="shared" si="2"/>
        <v/>
      </c>
      <c r="W46" s="72"/>
      <c r="X46" s="62" t="str">
        <f t="shared" si="3"/>
        <v/>
      </c>
      <c r="Y46" s="72"/>
      <c r="Z46" s="62" t="str">
        <f t="shared" si="4"/>
        <v/>
      </c>
      <c r="AA46" s="72"/>
      <c r="AB46" s="62" t="str">
        <f t="shared" si="5"/>
        <v/>
      </c>
      <c r="AC46" s="73"/>
      <c r="AD46" s="22"/>
    </row>
    <row r="47" spans="1:30" ht="13.5" customHeight="1">
      <c r="A47" s="21" t="str">
        <f t="shared" si="0"/>
        <v/>
      </c>
      <c r="B47" s="58">
        <v>37</v>
      </c>
      <c r="C47" s="59" t="str">
        <f>IF(J47="","",VLOOKUP($J47,member!$D:$N,2,FALSE)&amp;"　"&amp;VLOOKUP($J47,member!$D:$N,3,FALSE))</f>
        <v/>
      </c>
      <c r="D47" s="60" t="str">
        <f>IF($J47="","",VLOOKUP($J47,member!$D:$N,7,FALSE))</f>
        <v/>
      </c>
      <c r="E47" s="61" t="str">
        <f>IF($J47="","",ASC(VLOOKUP($J47,member!$D:$N,4,FALSE)&amp;"　"&amp;VLOOKUP($J47,member!$D:$N,5,FALSE)))</f>
        <v/>
      </c>
      <c r="F47" s="61" t="str">
        <f>IF($J47="","",ASC(VLOOKUP($J47,member!$D:$N,9,FALSE)&amp;"　"&amp;VLOOKUP($J47,member!$D:$N,10,FALSE)))</f>
        <v/>
      </c>
      <c r="G47" s="60" t="str">
        <f>IF($J47="","",VLOOKUP($J47,member!$D:$N,6,FALSE))</f>
        <v/>
      </c>
      <c r="H47" s="60" t="str">
        <f>IF($J47="","",ASC(VLOOKUP($J47,member!$D:$N,11,FALSE)))</f>
        <v/>
      </c>
      <c r="I47" s="60" t="str">
        <f>IF($J47="","",INDEX(member!$A:$A,MATCH($J47,member!$D:$D,0),1)*10000+INDEX(member!$B:$B,MATCH($J47,member!$D:$D,0),1)*100+INDEX(member!$C:$C,MATCH($J47,member!$D:$D,0),1))</f>
        <v/>
      </c>
      <c r="J47" s="1"/>
      <c r="K47" s="107"/>
      <c r="L47" s="104"/>
      <c r="M47" s="2"/>
      <c r="N47" s="63" t="str">
        <f>IF(M47="","",VLOOKUP(M47,初期設定!$A:$B,2,1))</f>
        <v/>
      </c>
      <c r="O47" s="3"/>
      <c r="P47" s="7"/>
      <c r="Q47" s="92"/>
      <c r="R47" s="96" t="str">
        <f>IF(Q47="","",VLOOKUP(Q47,初期設定!$A:$B,2,1))</f>
        <v/>
      </c>
      <c r="S47" s="94"/>
      <c r="T47" s="95"/>
      <c r="U47" s="40" t="str">
        <f t="shared" si="1"/>
        <v/>
      </c>
      <c r="V47" s="62" t="str">
        <f t="shared" si="2"/>
        <v/>
      </c>
      <c r="W47" s="72"/>
      <c r="X47" s="62" t="str">
        <f t="shared" si="3"/>
        <v/>
      </c>
      <c r="Y47" s="72"/>
      <c r="Z47" s="62" t="str">
        <f t="shared" si="4"/>
        <v/>
      </c>
      <c r="AA47" s="72"/>
      <c r="AB47" s="62" t="str">
        <f t="shared" si="5"/>
        <v/>
      </c>
      <c r="AC47" s="73"/>
      <c r="AD47" s="22"/>
    </row>
    <row r="48" spans="1:30" ht="13.5" customHeight="1">
      <c r="A48" s="21" t="str">
        <f t="shared" si="0"/>
        <v/>
      </c>
      <c r="B48" s="58">
        <v>38</v>
      </c>
      <c r="C48" s="59" t="str">
        <f>IF(J48="","",VLOOKUP($J48,member!$D:$N,2,FALSE)&amp;"　"&amp;VLOOKUP($J48,member!$D:$N,3,FALSE))</f>
        <v/>
      </c>
      <c r="D48" s="60" t="str">
        <f>IF($J48="","",VLOOKUP($J48,member!$D:$N,7,FALSE))</f>
        <v/>
      </c>
      <c r="E48" s="61" t="str">
        <f>IF($J48="","",ASC(VLOOKUP($J48,member!$D:$N,4,FALSE)&amp;"　"&amp;VLOOKUP($J48,member!$D:$N,5,FALSE)))</f>
        <v/>
      </c>
      <c r="F48" s="61" t="str">
        <f>IF($J48="","",ASC(VLOOKUP($J48,member!$D:$N,9,FALSE)&amp;"　"&amp;VLOOKUP($J48,member!$D:$N,10,FALSE)))</f>
        <v/>
      </c>
      <c r="G48" s="60" t="str">
        <f>IF($J48="","",VLOOKUP($J48,member!$D:$N,6,FALSE))</f>
        <v/>
      </c>
      <c r="H48" s="60" t="str">
        <f>IF($J48="","",ASC(VLOOKUP($J48,member!$D:$N,11,FALSE)))</f>
        <v/>
      </c>
      <c r="I48" s="65" t="str">
        <f>IF($J48="","",INDEX(member!$A:$A,MATCH($J48,member!$D:$D,0),1)*10000+INDEX(member!$B:$B,MATCH($J48,member!$D:$D,0),1)*100+INDEX(member!$C:$C,MATCH($J48,member!$D:$D,0),1))</f>
        <v/>
      </c>
      <c r="J48" s="1"/>
      <c r="K48" s="107"/>
      <c r="L48" s="104"/>
      <c r="M48" s="2"/>
      <c r="N48" s="63" t="str">
        <f>IF(M48="","",VLOOKUP(M48,初期設定!$A:$B,2,1))</f>
        <v/>
      </c>
      <c r="O48" s="3"/>
      <c r="P48" s="7"/>
      <c r="Q48" s="92"/>
      <c r="R48" s="96" t="str">
        <f>IF(Q48="","",VLOOKUP(Q48,初期設定!$A:$B,2,1))</f>
        <v/>
      </c>
      <c r="S48" s="94"/>
      <c r="T48" s="95"/>
      <c r="U48" s="40" t="str">
        <f t="shared" si="1"/>
        <v/>
      </c>
      <c r="V48" s="62" t="str">
        <f t="shared" si="2"/>
        <v/>
      </c>
      <c r="W48" s="72"/>
      <c r="X48" s="62" t="str">
        <f t="shared" si="3"/>
        <v/>
      </c>
      <c r="Y48" s="72"/>
      <c r="Z48" s="62" t="str">
        <f t="shared" si="4"/>
        <v/>
      </c>
      <c r="AA48" s="72"/>
      <c r="AB48" s="62" t="str">
        <f t="shared" si="5"/>
        <v/>
      </c>
      <c r="AC48" s="73"/>
      <c r="AD48" s="22"/>
    </row>
    <row r="49" spans="1:30" ht="13.5" customHeight="1">
      <c r="A49" s="21" t="str">
        <f t="shared" si="0"/>
        <v/>
      </c>
      <c r="B49" s="58">
        <v>39</v>
      </c>
      <c r="C49" s="59" t="str">
        <f>IF(J49="","",VLOOKUP($J49,member!$D:$N,2,FALSE)&amp;"　"&amp;VLOOKUP($J49,member!$D:$N,3,FALSE))</f>
        <v/>
      </c>
      <c r="D49" s="60" t="str">
        <f>IF($J49="","",VLOOKUP($J49,member!$D:$N,7,FALSE))</f>
        <v/>
      </c>
      <c r="E49" s="61" t="str">
        <f>IF($J49="","",ASC(VLOOKUP($J49,member!$D:$N,4,FALSE)&amp;"　"&amp;VLOOKUP($J49,member!$D:$N,5,FALSE)))</f>
        <v/>
      </c>
      <c r="F49" s="61" t="str">
        <f>IF($J49="","",ASC(VLOOKUP($J49,member!$D:$N,9,FALSE)&amp;"　"&amp;VLOOKUP($J49,member!$D:$N,10,FALSE)))</f>
        <v/>
      </c>
      <c r="G49" s="60" t="str">
        <f>IF($J49="","",VLOOKUP($J49,member!$D:$N,6,FALSE))</f>
        <v/>
      </c>
      <c r="H49" s="60" t="str">
        <f>IF($J49="","",ASC(VLOOKUP($J49,member!$D:$N,11,FALSE)))</f>
        <v/>
      </c>
      <c r="I49" s="60" t="str">
        <f>IF($J49="","",INDEX(member!$A:$A,MATCH($J49,member!$D:$D,0),1)*10000+INDEX(member!$B:$B,MATCH($J49,member!$D:$D,0),1)*100+INDEX(member!$C:$C,MATCH($J49,member!$D:$D,0),1))</f>
        <v/>
      </c>
      <c r="J49" s="1"/>
      <c r="K49" s="107"/>
      <c r="L49" s="104"/>
      <c r="M49" s="2"/>
      <c r="N49" s="63" t="str">
        <f>IF(M49="","",VLOOKUP(M49,初期設定!$A:$B,2,1))</f>
        <v/>
      </c>
      <c r="O49" s="3"/>
      <c r="P49" s="7"/>
      <c r="Q49" s="92"/>
      <c r="R49" s="96" t="str">
        <f>IF(Q49="","",VLOOKUP(Q49,初期設定!$A:$B,2,1))</f>
        <v/>
      </c>
      <c r="S49" s="94"/>
      <c r="T49" s="95"/>
      <c r="U49" s="40" t="str">
        <f t="shared" si="1"/>
        <v/>
      </c>
      <c r="V49" s="62" t="str">
        <f t="shared" si="2"/>
        <v/>
      </c>
      <c r="W49" s="72"/>
      <c r="X49" s="62" t="str">
        <f t="shared" si="3"/>
        <v/>
      </c>
      <c r="Y49" s="72"/>
      <c r="Z49" s="62" t="str">
        <f t="shared" si="4"/>
        <v/>
      </c>
      <c r="AA49" s="72"/>
      <c r="AB49" s="62" t="str">
        <f t="shared" si="5"/>
        <v/>
      </c>
      <c r="AC49" s="73"/>
      <c r="AD49" s="22"/>
    </row>
    <row r="50" spans="1:30" ht="13.5" customHeight="1">
      <c r="A50" s="21" t="str">
        <f t="shared" si="0"/>
        <v/>
      </c>
      <c r="B50" s="66">
        <v>40</v>
      </c>
      <c r="C50" s="67" t="str">
        <f>IF(J50="","",VLOOKUP($J50,member!$D:$N,2,FALSE)&amp;"　"&amp;VLOOKUP($J50,member!$D:$N,3,FALSE))</f>
        <v/>
      </c>
      <c r="D50" s="68" t="str">
        <f>IF($J50="","",VLOOKUP($J50,member!$D:$N,7,FALSE))</f>
        <v/>
      </c>
      <c r="E50" s="69" t="str">
        <f>IF($J50="","",ASC(VLOOKUP($J50,member!$D:$N,4,FALSE)&amp;"　"&amp;VLOOKUP($J50,member!$D:$N,5,FALSE)))</f>
        <v/>
      </c>
      <c r="F50" s="69" t="str">
        <f>IF($J50="","",ASC(VLOOKUP($J50,member!$D:$N,9,FALSE)&amp;"　"&amp;VLOOKUP($J50,member!$D:$N,10,FALSE)))</f>
        <v/>
      </c>
      <c r="G50" s="70" t="str">
        <f>IF($J50="","",VLOOKUP($J50,member!$D:$N,6,FALSE))</f>
        <v/>
      </c>
      <c r="H50" s="70" t="str">
        <f>IF($J50="","",ASC(VLOOKUP($J50,member!$D:$N,11,FALSE)))</f>
        <v/>
      </c>
      <c r="I50" s="70" t="str">
        <f>IF($J50="","",INDEX(member!$A:$A,MATCH($J50,member!$D:$D,0),1)*10000+INDEX(member!$B:$B,MATCH($J50,member!$D:$D,0),1)*100+INDEX(member!$C:$C,MATCH($J50,member!$D:$D,0),1))</f>
        <v/>
      </c>
      <c r="J50" s="4"/>
      <c r="K50" s="108"/>
      <c r="L50" s="106"/>
      <c r="M50" s="5"/>
      <c r="N50" s="71" t="str">
        <f>IF(M50="","",VLOOKUP(M50,初期設定!$A:$B,2,1))</f>
        <v/>
      </c>
      <c r="O50" s="6"/>
      <c r="P50" s="8"/>
      <c r="Q50" s="97"/>
      <c r="R50" s="98" t="str">
        <f>IF(Q50="","",VLOOKUP(Q50,初期設定!$A:$B,2,1))</f>
        <v/>
      </c>
      <c r="S50" s="99"/>
      <c r="T50" s="100"/>
      <c r="U50" s="40" t="str">
        <f t="shared" si="1"/>
        <v/>
      </c>
      <c r="V50" s="62" t="str">
        <f t="shared" si="2"/>
        <v/>
      </c>
      <c r="W50" s="72"/>
      <c r="X50" s="62" t="str">
        <f t="shared" si="3"/>
        <v/>
      </c>
      <c r="Y50" s="72"/>
      <c r="Z50" s="62" t="str">
        <f t="shared" si="4"/>
        <v/>
      </c>
      <c r="AA50" s="72"/>
      <c r="AB50" s="62" t="str">
        <f t="shared" si="5"/>
        <v/>
      </c>
      <c r="AC50" s="73"/>
      <c r="AD50" s="22"/>
    </row>
    <row r="51" spans="1:30" ht="13.5" customHeight="1">
      <c r="A51" s="21" t="str">
        <f t="shared" si="0"/>
        <v/>
      </c>
      <c r="B51" s="58">
        <v>41</v>
      </c>
      <c r="C51" s="59" t="str">
        <f>IF(J51="","",VLOOKUP($J51,member!$D:$N,2,FALSE)&amp;"　"&amp;VLOOKUP($J51,member!$D:$N,3,FALSE))</f>
        <v/>
      </c>
      <c r="D51" s="60" t="str">
        <f>IF($J51="","",VLOOKUP($J51,member!$D:$N,7,FALSE))</f>
        <v/>
      </c>
      <c r="E51" s="61" t="str">
        <f>IF($J51="","",ASC(VLOOKUP($J51,member!$D:$N,4,FALSE)&amp;"　"&amp;VLOOKUP($J51,member!$D:$N,5,FALSE)))</f>
        <v/>
      </c>
      <c r="F51" s="61" t="str">
        <f>IF($J51="","",ASC(VLOOKUP($J51,member!$D:$N,9,FALSE)&amp;"　"&amp;VLOOKUP($J51,member!$D:$N,10,FALSE)))</f>
        <v/>
      </c>
      <c r="G51" s="60" t="str">
        <f>IF($J51="","",VLOOKUP($J51,member!$D:$N,6,FALSE))</f>
        <v/>
      </c>
      <c r="H51" s="60" t="str">
        <f>IF($J51="","",ASC(VLOOKUP($J51,member!$D:$N,11,FALSE)))</f>
        <v/>
      </c>
      <c r="I51" s="60" t="str">
        <f>IF($J51="","",INDEX(member!$A:$A,MATCH($J51,member!$D:$D,0),1)*10000+INDEX(member!$B:$B,MATCH($J51,member!$D:$D,0),1)*100+INDEX(member!$C:$C,MATCH($J51,member!$D:$D,0),1))</f>
        <v/>
      </c>
      <c r="J51" s="1"/>
      <c r="K51" s="107"/>
      <c r="L51" s="104"/>
      <c r="M51" s="2"/>
      <c r="N51" s="61" t="str">
        <f>IF(M51="","",VLOOKUP(M51,初期設定!$A:$B,2,1))</f>
        <v/>
      </c>
      <c r="O51" s="3"/>
      <c r="P51" s="7"/>
      <c r="Q51" s="92"/>
      <c r="R51" s="93" t="str">
        <f>IF(Q51="","",VLOOKUP(Q51,初期設定!$A:$B,2,1))</f>
        <v/>
      </c>
      <c r="S51" s="94"/>
      <c r="T51" s="95"/>
      <c r="U51" s="40" t="str">
        <f t="shared" si="1"/>
        <v/>
      </c>
      <c r="V51" s="62" t="str">
        <f t="shared" si="2"/>
        <v/>
      </c>
      <c r="W51" s="72"/>
      <c r="X51" s="62" t="str">
        <f t="shared" si="3"/>
        <v/>
      </c>
      <c r="Y51" s="72"/>
      <c r="Z51" s="62" t="str">
        <f t="shared" si="4"/>
        <v/>
      </c>
      <c r="AA51" s="72"/>
      <c r="AB51" s="62" t="str">
        <f t="shared" si="5"/>
        <v/>
      </c>
      <c r="AC51" s="73"/>
      <c r="AD51" s="22"/>
    </row>
    <row r="52" spans="1:30" ht="13.5" customHeight="1">
      <c r="A52" s="21" t="str">
        <f t="shared" si="0"/>
        <v/>
      </c>
      <c r="B52" s="58">
        <v>42</v>
      </c>
      <c r="C52" s="59" t="str">
        <f>IF(J52="","",VLOOKUP($J52,member!$D:$N,2,FALSE)&amp;"　"&amp;VLOOKUP($J52,member!$D:$N,3,FALSE))</f>
        <v/>
      </c>
      <c r="D52" s="60" t="str">
        <f>IF($J52="","",VLOOKUP($J52,member!$D:$N,7,FALSE))</f>
        <v/>
      </c>
      <c r="E52" s="61" t="str">
        <f>IF($J52="","",ASC(VLOOKUP($J52,member!$D:$N,4,FALSE)&amp;"　"&amp;VLOOKUP($J52,member!$D:$N,5,FALSE)))</f>
        <v/>
      </c>
      <c r="F52" s="61" t="str">
        <f>IF($J52="","",ASC(VLOOKUP($J52,member!$D:$N,9,FALSE)&amp;"　"&amp;VLOOKUP($J52,member!$D:$N,10,FALSE)))</f>
        <v/>
      </c>
      <c r="G52" s="60" t="str">
        <f>IF($J52="","",VLOOKUP($J52,member!$D:$N,6,FALSE))</f>
        <v/>
      </c>
      <c r="H52" s="60" t="str">
        <f>IF($J52="","",ASC(VLOOKUP($J52,member!$D:$N,11,FALSE)))</f>
        <v/>
      </c>
      <c r="I52" s="60" t="str">
        <f>IF($J52="","",INDEX(member!$A:$A,MATCH($J52,member!$D:$D,0),1)*10000+INDEX(member!$B:$B,MATCH($J52,member!$D:$D,0),1)*100+INDEX(member!$C:$C,MATCH($J52,member!$D:$D,0),1))</f>
        <v/>
      </c>
      <c r="J52" s="1"/>
      <c r="K52" s="107"/>
      <c r="L52" s="104"/>
      <c r="M52" s="2"/>
      <c r="N52" s="63" t="str">
        <f>IF(M52="","",VLOOKUP(M52,初期設定!$A:$B,2,1))</f>
        <v/>
      </c>
      <c r="O52" s="3"/>
      <c r="P52" s="7"/>
      <c r="Q52" s="92"/>
      <c r="R52" s="96" t="str">
        <f>IF(Q52="","",VLOOKUP(Q52,初期設定!$A:$B,2,1))</f>
        <v/>
      </c>
      <c r="S52" s="94"/>
      <c r="T52" s="95"/>
      <c r="U52" s="40" t="str">
        <f t="shared" si="1"/>
        <v/>
      </c>
      <c r="V52" s="62" t="str">
        <f t="shared" si="2"/>
        <v/>
      </c>
      <c r="W52" s="72"/>
      <c r="X52" s="62" t="str">
        <f t="shared" si="3"/>
        <v/>
      </c>
      <c r="Y52" s="72"/>
      <c r="Z52" s="62" t="str">
        <f t="shared" si="4"/>
        <v/>
      </c>
      <c r="AA52" s="72"/>
      <c r="AB52" s="62" t="str">
        <f t="shared" si="5"/>
        <v/>
      </c>
      <c r="AC52" s="73"/>
      <c r="AD52" s="22"/>
    </row>
    <row r="53" spans="1:30" ht="13.5" customHeight="1">
      <c r="A53" s="21" t="str">
        <f t="shared" si="0"/>
        <v/>
      </c>
      <c r="B53" s="58">
        <v>43</v>
      </c>
      <c r="C53" s="59" t="str">
        <f>IF(J53="","",VLOOKUP($J53,member!$D:$N,2,FALSE)&amp;"　"&amp;VLOOKUP($J53,member!$D:$N,3,FALSE))</f>
        <v/>
      </c>
      <c r="D53" s="60" t="str">
        <f>IF($J53="","",VLOOKUP($J53,member!$D:$N,7,FALSE))</f>
        <v/>
      </c>
      <c r="E53" s="61" t="str">
        <f>IF($J53="","",ASC(VLOOKUP($J53,member!$D:$N,4,FALSE)&amp;"　"&amp;VLOOKUP($J53,member!$D:$N,5,FALSE)))</f>
        <v/>
      </c>
      <c r="F53" s="61" t="str">
        <f>IF($J53="","",ASC(VLOOKUP($J53,member!$D:$N,9,FALSE)&amp;"　"&amp;VLOOKUP($J53,member!$D:$N,10,FALSE)))</f>
        <v/>
      </c>
      <c r="G53" s="60" t="str">
        <f>IF($J53="","",VLOOKUP($J53,member!$D:$N,6,FALSE))</f>
        <v/>
      </c>
      <c r="H53" s="60" t="str">
        <f>IF($J53="","",ASC(VLOOKUP($J53,member!$D:$N,11,FALSE)))</f>
        <v/>
      </c>
      <c r="I53" s="65" t="str">
        <f>IF($J53="","",INDEX(member!$A:$A,MATCH($J53,member!$D:$D,0),1)*10000+INDEX(member!$B:$B,MATCH($J53,member!$D:$D,0),1)*100+INDEX(member!$C:$C,MATCH($J53,member!$D:$D,0),1))</f>
        <v/>
      </c>
      <c r="J53" s="1"/>
      <c r="K53" s="107"/>
      <c r="L53" s="104"/>
      <c r="M53" s="2"/>
      <c r="N53" s="63" t="str">
        <f>IF(M53="","",VLOOKUP(M53,初期設定!$A:$B,2,1))</f>
        <v/>
      </c>
      <c r="O53" s="3"/>
      <c r="P53" s="7"/>
      <c r="Q53" s="92"/>
      <c r="R53" s="96" t="str">
        <f>IF(Q53="","",VLOOKUP(Q53,初期設定!$A:$B,2,1))</f>
        <v/>
      </c>
      <c r="S53" s="94"/>
      <c r="T53" s="95"/>
      <c r="U53" s="40" t="str">
        <f t="shared" si="1"/>
        <v/>
      </c>
      <c r="V53" s="62" t="str">
        <f t="shared" si="2"/>
        <v/>
      </c>
      <c r="W53" s="72"/>
      <c r="X53" s="62" t="str">
        <f t="shared" si="3"/>
        <v/>
      </c>
      <c r="Y53" s="72"/>
      <c r="Z53" s="62" t="str">
        <f t="shared" si="4"/>
        <v/>
      </c>
      <c r="AA53" s="72"/>
      <c r="AB53" s="62" t="str">
        <f t="shared" si="5"/>
        <v/>
      </c>
      <c r="AC53" s="73"/>
      <c r="AD53" s="22"/>
    </row>
    <row r="54" spans="1:30" ht="13.5" customHeight="1">
      <c r="A54" s="21" t="str">
        <f t="shared" si="0"/>
        <v/>
      </c>
      <c r="B54" s="58">
        <v>44</v>
      </c>
      <c r="C54" s="59" t="str">
        <f>IF(J54="","",VLOOKUP($J54,member!$D:$N,2,FALSE)&amp;"　"&amp;VLOOKUP($J54,member!$D:$N,3,FALSE))</f>
        <v/>
      </c>
      <c r="D54" s="60" t="str">
        <f>IF($J54="","",VLOOKUP($J54,member!$D:$N,7,FALSE))</f>
        <v/>
      </c>
      <c r="E54" s="61" t="str">
        <f>IF($J54="","",ASC(VLOOKUP($J54,member!$D:$N,4,FALSE)&amp;"　"&amp;VLOOKUP($J54,member!$D:$N,5,FALSE)))</f>
        <v/>
      </c>
      <c r="F54" s="61" t="str">
        <f>IF($J54="","",ASC(VLOOKUP($J54,member!$D:$N,9,FALSE)&amp;"　"&amp;VLOOKUP($J54,member!$D:$N,10,FALSE)))</f>
        <v/>
      </c>
      <c r="G54" s="60" t="str">
        <f>IF($J54="","",VLOOKUP($J54,member!$D:$N,6,FALSE))</f>
        <v/>
      </c>
      <c r="H54" s="60" t="str">
        <f>IF($J54="","",ASC(VLOOKUP($J54,member!$D:$N,11,FALSE)))</f>
        <v/>
      </c>
      <c r="I54" s="60" t="str">
        <f>IF($J54="","",INDEX(member!$A:$A,MATCH($J54,member!$D:$D,0),1)*10000+INDEX(member!$B:$B,MATCH($J54,member!$D:$D,0),1)*100+INDEX(member!$C:$C,MATCH($J54,member!$D:$D,0),1))</f>
        <v/>
      </c>
      <c r="J54" s="1"/>
      <c r="K54" s="107"/>
      <c r="L54" s="104"/>
      <c r="M54" s="2"/>
      <c r="N54" s="63" t="str">
        <f>IF(M54="","",VLOOKUP(M54,初期設定!$A:$B,2,1))</f>
        <v/>
      </c>
      <c r="O54" s="3"/>
      <c r="P54" s="7"/>
      <c r="Q54" s="92"/>
      <c r="R54" s="96" t="str">
        <f>IF(Q54="","",VLOOKUP(Q54,初期設定!$A:$B,2,1))</f>
        <v/>
      </c>
      <c r="S54" s="94"/>
      <c r="T54" s="95"/>
      <c r="U54" s="40" t="str">
        <f t="shared" si="1"/>
        <v/>
      </c>
      <c r="V54" s="62" t="str">
        <f t="shared" si="2"/>
        <v/>
      </c>
      <c r="W54" s="72"/>
      <c r="X54" s="62" t="str">
        <f t="shared" si="3"/>
        <v/>
      </c>
      <c r="Y54" s="72"/>
      <c r="Z54" s="62" t="str">
        <f t="shared" si="4"/>
        <v/>
      </c>
      <c r="AA54" s="72"/>
      <c r="AB54" s="62" t="str">
        <f t="shared" si="5"/>
        <v/>
      </c>
      <c r="AC54" s="73"/>
      <c r="AD54" s="22"/>
    </row>
    <row r="55" spans="1:30" ht="13.5" customHeight="1">
      <c r="A55" s="21" t="str">
        <f t="shared" si="0"/>
        <v/>
      </c>
      <c r="B55" s="66">
        <v>45</v>
      </c>
      <c r="C55" s="67" t="str">
        <f>IF(J55="","",VLOOKUP($J55,member!$D:$N,2,FALSE)&amp;"　"&amp;VLOOKUP($J55,member!$D:$N,3,FALSE))</f>
        <v/>
      </c>
      <c r="D55" s="68" t="str">
        <f>IF($J55="","",VLOOKUP($J55,member!$D:$N,7,FALSE))</f>
        <v/>
      </c>
      <c r="E55" s="69" t="str">
        <f>IF($J55="","",ASC(VLOOKUP($J55,member!$D:$N,4,FALSE)&amp;"　"&amp;VLOOKUP($J55,member!$D:$N,5,FALSE)))</f>
        <v/>
      </c>
      <c r="F55" s="69" t="str">
        <f>IF($J55="","",ASC(VLOOKUP($J55,member!$D:$N,9,FALSE)&amp;"　"&amp;VLOOKUP($J55,member!$D:$N,10,FALSE)))</f>
        <v/>
      </c>
      <c r="G55" s="70" t="str">
        <f>IF($J55="","",VLOOKUP($J55,member!$D:$N,6,FALSE))</f>
        <v/>
      </c>
      <c r="H55" s="70" t="str">
        <f>IF($J55="","",ASC(VLOOKUP($J55,member!$D:$N,11,FALSE)))</f>
        <v/>
      </c>
      <c r="I55" s="70" t="str">
        <f>IF($J55="","",INDEX(member!$A:$A,MATCH($J55,member!$D:$D,0),1)*10000+INDEX(member!$B:$B,MATCH($J55,member!$D:$D,0),1)*100+INDEX(member!$C:$C,MATCH($J55,member!$D:$D,0),1))</f>
        <v/>
      </c>
      <c r="J55" s="4"/>
      <c r="K55" s="108"/>
      <c r="L55" s="106"/>
      <c r="M55" s="5"/>
      <c r="N55" s="71" t="str">
        <f>IF(M55="","",VLOOKUP(M55,初期設定!$A:$B,2,1))</f>
        <v/>
      </c>
      <c r="O55" s="6"/>
      <c r="P55" s="8"/>
      <c r="Q55" s="97"/>
      <c r="R55" s="98" t="str">
        <f>IF(Q55="","",VLOOKUP(Q55,初期設定!$A:$B,2,1))</f>
        <v/>
      </c>
      <c r="S55" s="99"/>
      <c r="T55" s="100"/>
      <c r="U55" s="40" t="str">
        <f t="shared" si="1"/>
        <v/>
      </c>
      <c r="V55" s="62" t="str">
        <f t="shared" si="2"/>
        <v/>
      </c>
      <c r="W55" s="72"/>
      <c r="X55" s="62" t="str">
        <f t="shared" si="3"/>
        <v/>
      </c>
      <c r="Y55" s="72"/>
      <c r="Z55" s="62" t="str">
        <f t="shared" si="4"/>
        <v/>
      </c>
      <c r="AA55" s="72"/>
      <c r="AB55" s="62" t="str">
        <f t="shared" si="5"/>
        <v/>
      </c>
      <c r="AC55" s="73"/>
      <c r="AD55" s="22"/>
    </row>
    <row r="56" spans="1:30" ht="13.5" customHeight="1">
      <c r="A56" s="21" t="str">
        <f t="shared" si="0"/>
        <v/>
      </c>
      <c r="B56" s="58">
        <v>46</v>
      </c>
      <c r="C56" s="59" t="str">
        <f>IF(J56="","",VLOOKUP($J56,member!$D:$N,2,FALSE)&amp;"　"&amp;VLOOKUP($J56,member!$D:$N,3,FALSE))</f>
        <v/>
      </c>
      <c r="D56" s="60" t="str">
        <f>IF($J56="","",VLOOKUP($J56,member!$D:$N,7,FALSE))</f>
        <v/>
      </c>
      <c r="E56" s="61" t="str">
        <f>IF($J56="","",ASC(VLOOKUP($J56,member!$D:$N,4,FALSE)&amp;"　"&amp;VLOOKUP($J56,member!$D:$N,5,FALSE)))</f>
        <v/>
      </c>
      <c r="F56" s="61" t="str">
        <f>IF($J56="","",ASC(VLOOKUP($J56,member!$D:$N,9,FALSE)&amp;"　"&amp;VLOOKUP($J56,member!$D:$N,10,FALSE)))</f>
        <v/>
      </c>
      <c r="G56" s="60" t="str">
        <f>IF($J56="","",VLOOKUP($J56,member!$D:$N,6,FALSE))</f>
        <v/>
      </c>
      <c r="H56" s="60" t="str">
        <f>IF($J56="","",ASC(VLOOKUP($J56,member!$D:$N,11,FALSE)))</f>
        <v/>
      </c>
      <c r="I56" s="60" t="str">
        <f>IF($J56="","",INDEX(member!$A:$A,MATCH($J56,member!$D:$D,0),1)*10000+INDEX(member!$B:$B,MATCH($J56,member!$D:$D,0),1)*100+INDEX(member!$C:$C,MATCH($J56,member!$D:$D,0),1))</f>
        <v/>
      </c>
      <c r="J56" s="1"/>
      <c r="K56" s="107"/>
      <c r="L56" s="104"/>
      <c r="M56" s="2"/>
      <c r="N56" s="61" t="str">
        <f>IF(M56="","",VLOOKUP(M56,初期設定!$A:$B,2,1))</f>
        <v/>
      </c>
      <c r="O56" s="3"/>
      <c r="P56" s="7"/>
      <c r="Q56" s="92"/>
      <c r="R56" s="93" t="str">
        <f>IF(Q56="","",VLOOKUP(Q56,初期設定!$A:$B,2,1))</f>
        <v/>
      </c>
      <c r="S56" s="94"/>
      <c r="T56" s="102"/>
      <c r="U56" s="40" t="str">
        <f t="shared" si="1"/>
        <v/>
      </c>
      <c r="V56" s="62" t="str">
        <f t="shared" si="2"/>
        <v/>
      </c>
      <c r="W56" s="72"/>
      <c r="X56" s="62" t="str">
        <f t="shared" si="3"/>
        <v/>
      </c>
      <c r="Y56" s="72"/>
      <c r="Z56" s="62" t="str">
        <f t="shared" si="4"/>
        <v/>
      </c>
      <c r="AA56" s="72"/>
      <c r="AB56" s="62" t="str">
        <f t="shared" si="5"/>
        <v/>
      </c>
      <c r="AC56" s="73"/>
      <c r="AD56" s="22"/>
    </row>
    <row r="57" spans="1:30" ht="13.5" customHeight="1">
      <c r="A57" s="21" t="str">
        <f t="shared" si="0"/>
        <v/>
      </c>
      <c r="B57" s="58">
        <v>47</v>
      </c>
      <c r="C57" s="59" t="str">
        <f>IF(J57="","",VLOOKUP($J57,member!$D:$N,2,FALSE)&amp;"　"&amp;VLOOKUP($J57,member!$D:$N,3,FALSE))</f>
        <v/>
      </c>
      <c r="D57" s="60" t="str">
        <f>IF($J57="","",VLOOKUP($J57,member!$D:$N,7,FALSE))</f>
        <v/>
      </c>
      <c r="E57" s="61" t="str">
        <f>IF($J57="","",ASC(VLOOKUP($J57,member!$D:$N,4,FALSE)&amp;"　"&amp;VLOOKUP($J57,member!$D:$N,5,FALSE)))</f>
        <v/>
      </c>
      <c r="F57" s="61" t="str">
        <f>IF($J57="","",ASC(VLOOKUP($J57,member!$D:$N,9,FALSE)&amp;"　"&amp;VLOOKUP($J57,member!$D:$N,10,FALSE)))</f>
        <v/>
      </c>
      <c r="G57" s="60" t="str">
        <f>IF($J57="","",VLOOKUP($J57,member!$D:$N,6,FALSE))</f>
        <v/>
      </c>
      <c r="H57" s="60" t="str">
        <f>IF($J57="","",ASC(VLOOKUP($J57,member!$D:$N,11,FALSE)))</f>
        <v/>
      </c>
      <c r="I57" s="60" t="str">
        <f>IF($J57="","",INDEX(member!$A:$A,MATCH($J57,member!$D:$D,0),1)*10000+INDEX(member!$B:$B,MATCH($J57,member!$D:$D,0),1)*100+INDEX(member!$C:$C,MATCH($J57,member!$D:$D,0),1))</f>
        <v/>
      </c>
      <c r="J57" s="1"/>
      <c r="K57" s="107"/>
      <c r="L57" s="104"/>
      <c r="M57" s="2"/>
      <c r="N57" s="63" t="str">
        <f>IF(M57="","",VLOOKUP(M57,初期設定!$A:$B,2,1))</f>
        <v/>
      </c>
      <c r="O57" s="3"/>
      <c r="P57" s="7"/>
      <c r="Q57" s="92"/>
      <c r="R57" s="96" t="str">
        <f>IF(Q57="","",VLOOKUP(Q57,初期設定!$A:$B,2,1))</f>
        <v/>
      </c>
      <c r="S57" s="94"/>
      <c r="T57" s="95"/>
      <c r="U57" s="40" t="str">
        <f t="shared" si="1"/>
        <v/>
      </c>
      <c r="V57" s="62" t="str">
        <f t="shared" si="2"/>
        <v/>
      </c>
      <c r="W57" s="72"/>
      <c r="X57" s="62" t="str">
        <f t="shared" si="3"/>
        <v/>
      </c>
      <c r="Y57" s="72"/>
      <c r="Z57" s="62" t="str">
        <f t="shared" si="4"/>
        <v/>
      </c>
      <c r="AA57" s="72"/>
      <c r="AB57" s="62" t="str">
        <f t="shared" si="5"/>
        <v/>
      </c>
      <c r="AC57" s="73"/>
      <c r="AD57" s="22"/>
    </row>
    <row r="58" spans="1:30" ht="13.5" customHeight="1">
      <c r="A58" s="21" t="str">
        <f t="shared" si="0"/>
        <v/>
      </c>
      <c r="B58" s="58">
        <v>48</v>
      </c>
      <c r="C58" s="59" t="str">
        <f>IF(J58="","",VLOOKUP($J58,member!$D:$N,2,FALSE)&amp;"　"&amp;VLOOKUP($J58,member!$D:$N,3,FALSE))</f>
        <v/>
      </c>
      <c r="D58" s="60" t="str">
        <f>IF($J58="","",VLOOKUP($J58,member!$D:$N,7,FALSE))</f>
        <v/>
      </c>
      <c r="E58" s="61" t="str">
        <f>IF($J58="","",ASC(VLOOKUP($J58,member!$D:$N,4,FALSE)&amp;"　"&amp;VLOOKUP($J58,member!$D:$N,5,FALSE)))</f>
        <v/>
      </c>
      <c r="F58" s="61" t="str">
        <f>IF($J58="","",ASC(VLOOKUP($J58,member!$D:$N,9,FALSE)&amp;"　"&amp;VLOOKUP($J58,member!$D:$N,10,FALSE)))</f>
        <v/>
      </c>
      <c r="G58" s="60" t="str">
        <f>IF($J58="","",VLOOKUP($J58,member!$D:$N,6,FALSE))</f>
        <v/>
      </c>
      <c r="H58" s="60" t="str">
        <f>IF($J58="","",ASC(VLOOKUP($J58,member!$D:$N,11,FALSE)))</f>
        <v/>
      </c>
      <c r="I58" s="65" t="str">
        <f>IF($J58="","",INDEX(member!$A:$A,MATCH($J58,member!$D:$D,0),1)*10000+INDEX(member!$B:$B,MATCH($J58,member!$D:$D,0),1)*100+INDEX(member!$C:$C,MATCH($J58,member!$D:$D,0),1))</f>
        <v/>
      </c>
      <c r="J58" s="1"/>
      <c r="K58" s="107"/>
      <c r="L58" s="104"/>
      <c r="M58" s="2"/>
      <c r="N58" s="63" t="str">
        <f>IF(M58="","",VLOOKUP(M58,初期設定!$A:$B,2,1))</f>
        <v/>
      </c>
      <c r="O58" s="3"/>
      <c r="P58" s="7"/>
      <c r="Q58" s="92"/>
      <c r="R58" s="96" t="str">
        <f>IF(Q58="","",VLOOKUP(Q58,初期設定!$A:$B,2,1))</f>
        <v/>
      </c>
      <c r="S58" s="94"/>
      <c r="T58" s="95"/>
      <c r="U58" s="40" t="str">
        <f t="shared" si="1"/>
        <v/>
      </c>
      <c r="V58" s="62" t="str">
        <f t="shared" si="2"/>
        <v/>
      </c>
      <c r="W58" s="72"/>
      <c r="X58" s="62" t="str">
        <f t="shared" si="3"/>
        <v/>
      </c>
      <c r="Y58" s="72"/>
      <c r="Z58" s="62" t="str">
        <f t="shared" si="4"/>
        <v/>
      </c>
      <c r="AA58" s="72"/>
      <c r="AB58" s="62" t="str">
        <f t="shared" si="5"/>
        <v/>
      </c>
      <c r="AC58" s="73"/>
      <c r="AD58" s="22"/>
    </row>
    <row r="59" spans="1:30" ht="13.5" customHeight="1">
      <c r="A59" s="21" t="str">
        <f t="shared" si="0"/>
        <v/>
      </c>
      <c r="B59" s="58">
        <v>49</v>
      </c>
      <c r="C59" s="59" t="str">
        <f>IF(J59="","",VLOOKUP($J59,member!$D:$N,2,FALSE)&amp;"　"&amp;VLOOKUP($J59,member!$D:$N,3,FALSE))</f>
        <v/>
      </c>
      <c r="D59" s="60" t="str">
        <f>IF($J59="","",VLOOKUP($J59,member!$D:$N,7,FALSE))</f>
        <v/>
      </c>
      <c r="E59" s="61" t="str">
        <f>IF($J59="","",ASC(VLOOKUP($J59,member!$D:$N,4,FALSE)&amp;"　"&amp;VLOOKUP($J59,member!$D:$N,5,FALSE)))</f>
        <v/>
      </c>
      <c r="F59" s="61" t="str">
        <f>IF($J59="","",ASC(VLOOKUP($J59,member!$D:$N,9,FALSE)&amp;"　"&amp;VLOOKUP($J59,member!$D:$N,10,FALSE)))</f>
        <v/>
      </c>
      <c r="G59" s="60" t="str">
        <f>IF($J59="","",VLOOKUP($J59,member!$D:$N,6,FALSE))</f>
        <v/>
      </c>
      <c r="H59" s="60" t="str">
        <f>IF($J59="","",ASC(VLOOKUP($J59,member!$D:$N,11,FALSE)))</f>
        <v/>
      </c>
      <c r="I59" s="60" t="str">
        <f>IF($J59="","",INDEX(member!$A:$A,MATCH($J59,member!$D:$D,0),1)*10000+INDEX(member!$B:$B,MATCH($J59,member!$D:$D,0),1)*100+INDEX(member!$C:$C,MATCH($J59,member!$D:$D,0),1))</f>
        <v/>
      </c>
      <c r="J59" s="1"/>
      <c r="K59" s="107"/>
      <c r="L59" s="104"/>
      <c r="M59" s="2"/>
      <c r="N59" s="63" t="str">
        <f>IF(M59="","",VLOOKUP(M59,初期設定!$A:$B,2,1))</f>
        <v/>
      </c>
      <c r="O59" s="3"/>
      <c r="P59" s="7"/>
      <c r="Q59" s="92"/>
      <c r="R59" s="96" t="str">
        <f>IF(Q59="","",VLOOKUP(Q59,初期設定!$A:$B,2,1))</f>
        <v/>
      </c>
      <c r="S59" s="94"/>
      <c r="T59" s="95"/>
      <c r="U59" s="40" t="str">
        <f t="shared" si="1"/>
        <v/>
      </c>
      <c r="V59" s="62" t="str">
        <f t="shared" si="2"/>
        <v/>
      </c>
      <c r="W59" s="72"/>
      <c r="X59" s="62" t="str">
        <f t="shared" si="3"/>
        <v/>
      </c>
      <c r="Y59" s="72"/>
      <c r="Z59" s="62" t="str">
        <f t="shared" si="4"/>
        <v/>
      </c>
      <c r="AA59" s="72"/>
      <c r="AB59" s="62" t="str">
        <f t="shared" si="5"/>
        <v/>
      </c>
      <c r="AC59" s="73"/>
      <c r="AD59" s="22"/>
    </row>
    <row r="60" spans="1:30" ht="13.5" customHeight="1">
      <c r="A60" s="21" t="str">
        <f t="shared" si="0"/>
        <v/>
      </c>
      <c r="B60" s="66">
        <v>50</v>
      </c>
      <c r="C60" s="67" t="str">
        <f>IF(J60="","",VLOOKUP($J60,member!$D:$N,2,FALSE)&amp;"　"&amp;VLOOKUP($J60,member!$D:$N,3,FALSE))</f>
        <v/>
      </c>
      <c r="D60" s="68" t="str">
        <f>IF($J60="","",VLOOKUP($J60,member!$D:$N,7,FALSE))</f>
        <v/>
      </c>
      <c r="E60" s="69" t="str">
        <f>IF($J60="","",ASC(VLOOKUP($J60,member!$D:$N,4,FALSE)&amp;"　"&amp;VLOOKUP($J60,member!$D:$N,5,FALSE)))</f>
        <v/>
      </c>
      <c r="F60" s="69" t="str">
        <f>IF($J60="","",ASC(VLOOKUP($J60,member!$D:$N,9,FALSE)&amp;"　"&amp;VLOOKUP($J60,member!$D:$N,10,FALSE)))</f>
        <v/>
      </c>
      <c r="G60" s="70" t="str">
        <f>IF($J60="","",VLOOKUP($J60,member!$D:$N,6,FALSE))</f>
        <v/>
      </c>
      <c r="H60" s="70" t="str">
        <f>IF($J60="","",ASC(VLOOKUP($J60,member!$D:$N,11,FALSE)))</f>
        <v/>
      </c>
      <c r="I60" s="70" t="str">
        <f>IF($J60="","",INDEX(member!$A:$A,MATCH($J60,member!$D:$D,0),1)*10000+INDEX(member!$B:$B,MATCH($J60,member!$D:$D,0),1)*100+INDEX(member!$C:$C,MATCH($J60,member!$D:$D,0),1))</f>
        <v/>
      </c>
      <c r="J60" s="4"/>
      <c r="K60" s="108"/>
      <c r="L60" s="106"/>
      <c r="M60" s="5"/>
      <c r="N60" s="71" t="str">
        <f>IF(M60="","",VLOOKUP(M60,初期設定!$A:$B,2,1))</f>
        <v/>
      </c>
      <c r="O60" s="6"/>
      <c r="P60" s="8"/>
      <c r="Q60" s="97"/>
      <c r="R60" s="98" t="str">
        <f>IF(Q60="","",VLOOKUP(Q60,初期設定!$A:$B,2,1))</f>
        <v/>
      </c>
      <c r="S60" s="99"/>
      <c r="T60" s="100"/>
      <c r="U60" s="40" t="str">
        <f t="shared" si="1"/>
        <v/>
      </c>
      <c r="V60" s="62" t="str">
        <f t="shared" si="2"/>
        <v/>
      </c>
      <c r="W60" s="72"/>
      <c r="X60" s="62" t="str">
        <f t="shared" si="3"/>
        <v/>
      </c>
      <c r="Y60" s="72"/>
      <c r="Z60" s="62" t="str">
        <f t="shared" si="4"/>
        <v/>
      </c>
      <c r="AA60" s="72"/>
      <c r="AB60" s="62" t="str">
        <f t="shared" si="5"/>
        <v/>
      </c>
      <c r="AC60" s="73"/>
      <c r="AD60" s="22"/>
    </row>
    <row r="61" spans="1:30" ht="13.5" customHeight="1">
      <c r="A61" s="21" t="str">
        <f t="shared" si="0"/>
        <v/>
      </c>
      <c r="B61" s="58">
        <v>51</v>
      </c>
      <c r="C61" s="59" t="str">
        <f>IF(J61="","",VLOOKUP($J61,member!$D:$N,2,FALSE)&amp;"　"&amp;VLOOKUP($J61,member!$D:$N,3,FALSE))</f>
        <v/>
      </c>
      <c r="D61" s="60" t="str">
        <f>IF($J61="","",VLOOKUP($J61,member!$D:$N,7,FALSE))</f>
        <v/>
      </c>
      <c r="E61" s="61" t="str">
        <f>IF($J61="","",ASC(VLOOKUP($J61,member!$D:$N,4,FALSE)&amp;"　"&amp;VLOOKUP($J61,member!$D:$N,5,FALSE)))</f>
        <v/>
      </c>
      <c r="F61" s="61" t="str">
        <f>IF($J61="","",ASC(VLOOKUP($J61,member!$D:$N,9,FALSE)&amp;"　"&amp;VLOOKUP($J61,member!$D:$N,10,FALSE)))</f>
        <v/>
      </c>
      <c r="G61" s="60" t="str">
        <f>IF($J61="","",VLOOKUP($J61,member!$D:$N,6,FALSE))</f>
        <v/>
      </c>
      <c r="H61" s="60" t="str">
        <f>IF($J61="","",ASC(VLOOKUP($J61,member!$D:$N,11,FALSE)))</f>
        <v/>
      </c>
      <c r="I61" s="60" t="str">
        <f>IF($J61="","",INDEX(member!$A:$A,MATCH($J61,member!$D:$D,0),1)*10000+INDEX(member!$B:$B,MATCH($J61,member!$D:$D,0),1)*100+INDEX(member!$C:$C,MATCH($J61,member!$D:$D,0),1))</f>
        <v/>
      </c>
      <c r="J61" s="1"/>
      <c r="K61" s="107"/>
      <c r="L61" s="104"/>
      <c r="M61" s="2"/>
      <c r="N61" s="61" t="str">
        <f>IF(M61="","",VLOOKUP(M61,初期設定!$A:$B,2,1))</f>
        <v/>
      </c>
      <c r="O61" s="3"/>
      <c r="P61" s="7"/>
      <c r="Q61" s="92"/>
      <c r="R61" s="93" t="str">
        <f>IF(Q61="","",VLOOKUP(Q61,初期設定!$A:$B,2,1))</f>
        <v/>
      </c>
      <c r="S61" s="94"/>
      <c r="T61" s="95"/>
      <c r="U61" s="40" t="str">
        <f t="shared" si="1"/>
        <v/>
      </c>
      <c r="V61" s="62" t="str">
        <f t="shared" si="2"/>
        <v/>
      </c>
      <c r="W61" s="72"/>
      <c r="X61" s="62" t="str">
        <f t="shared" si="3"/>
        <v/>
      </c>
      <c r="Y61" s="72"/>
      <c r="Z61" s="62" t="str">
        <f t="shared" si="4"/>
        <v/>
      </c>
      <c r="AA61" s="72"/>
      <c r="AB61" s="62" t="str">
        <f t="shared" si="5"/>
        <v/>
      </c>
      <c r="AC61" s="73"/>
      <c r="AD61" s="22"/>
    </row>
    <row r="62" spans="1:30" ht="13.5" customHeight="1">
      <c r="A62" s="21" t="str">
        <f t="shared" si="0"/>
        <v/>
      </c>
      <c r="B62" s="58">
        <v>52</v>
      </c>
      <c r="C62" s="59" t="str">
        <f>IF(J62="","",VLOOKUP($J62,member!$D:$N,2,FALSE)&amp;"　"&amp;VLOOKUP($J62,member!$D:$N,3,FALSE))</f>
        <v/>
      </c>
      <c r="D62" s="60" t="str">
        <f>IF($J62="","",VLOOKUP($J62,member!$D:$N,7,FALSE))</f>
        <v/>
      </c>
      <c r="E62" s="61" t="str">
        <f>IF($J62="","",ASC(VLOOKUP($J62,member!$D:$N,4,FALSE)&amp;"　"&amp;VLOOKUP($J62,member!$D:$N,5,FALSE)))</f>
        <v/>
      </c>
      <c r="F62" s="61" t="str">
        <f>IF($J62="","",ASC(VLOOKUP($J62,member!$D:$N,9,FALSE)&amp;"　"&amp;VLOOKUP($J62,member!$D:$N,10,FALSE)))</f>
        <v/>
      </c>
      <c r="G62" s="60" t="str">
        <f>IF($J62="","",VLOOKUP($J62,member!$D:$N,6,FALSE))</f>
        <v/>
      </c>
      <c r="H62" s="60" t="str">
        <f>IF($J62="","",ASC(VLOOKUP($J62,member!$D:$N,11,FALSE)))</f>
        <v/>
      </c>
      <c r="I62" s="60" t="str">
        <f>IF($J62="","",INDEX(member!$A:$A,MATCH($J62,member!$D:$D,0),1)*10000+INDEX(member!$B:$B,MATCH($J62,member!$D:$D,0),1)*100+INDEX(member!$C:$C,MATCH($J62,member!$D:$D,0),1))</f>
        <v/>
      </c>
      <c r="J62" s="1"/>
      <c r="K62" s="107"/>
      <c r="L62" s="104"/>
      <c r="M62" s="2"/>
      <c r="N62" s="63" t="str">
        <f>IF(M62="","",VLOOKUP(M62,初期設定!$A:$B,2,1))</f>
        <v/>
      </c>
      <c r="O62" s="3"/>
      <c r="P62" s="7"/>
      <c r="Q62" s="92"/>
      <c r="R62" s="96" t="str">
        <f>IF(Q62="","",VLOOKUP(Q62,初期設定!$A:$B,2,1))</f>
        <v/>
      </c>
      <c r="S62" s="94"/>
      <c r="T62" s="95"/>
      <c r="U62" s="40" t="str">
        <f t="shared" si="1"/>
        <v/>
      </c>
      <c r="V62" s="62" t="str">
        <f t="shared" si="2"/>
        <v/>
      </c>
      <c r="W62" s="72"/>
      <c r="X62" s="62" t="str">
        <f t="shared" si="3"/>
        <v/>
      </c>
      <c r="Y62" s="72"/>
      <c r="Z62" s="62" t="str">
        <f t="shared" si="4"/>
        <v/>
      </c>
      <c r="AA62" s="72"/>
      <c r="AB62" s="62" t="str">
        <f t="shared" si="5"/>
        <v/>
      </c>
      <c r="AC62" s="73"/>
      <c r="AD62" s="22"/>
    </row>
    <row r="63" spans="1:30" ht="13.5" customHeight="1">
      <c r="A63" s="21" t="str">
        <f t="shared" si="0"/>
        <v/>
      </c>
      <c r="B63" s="58">
        <v>53</v>
      </c>
      <c r="C63" s="59" t="str">
        <f>IF(J63="","",VLOOKUP($J63,member!$D:$N,2,FALSE)&amp;"　"&amp;VLOOKUP($J63,member!$D:$N,3,FALSE))</f>
        <v/>
      </c>
      <c r="D63" s="60" t="str">
        <f>IF($J63="","",VLOOKUP($J63,member!$D:$N,7,FALSE))</f>
        <v/>
      </c>
      <c r="E63" s="61" t="str">
        <f>IF($J63="","",ASC(VLOOKUP($J63,member!$D:$N,4,FALSE)&amp;"　"&amp;VLOOKUP($J63,member!$D:$N,5,FALSE)))</f>
        <v/>
      </c>
      <c r="F63" s="61" t="str">
        <f>IF($J63="","",ASC(VLOOKUP($J63,member!$D:$N,9,FALSE)&amp;"　"&amp;VLOOKUP($J63,member!$D:$N,10,FALSE)))</f>
        <v/>
      </c>
      <c r="G63" s="60" t="str">
        <f>IF($J63="","",VLOOKUP($J63,member!$D:$N,6,FALSE))</f>
        <v/>
      </c>
      <c r="H63" s="60" t="str">
        <f>IF($J63="","",ASC(VLOOKUP($J63,member!$D:$N,11,FALSE)))</f>
        <v/>
      </c>
      <c r="I63" s="65" t="str">
        <f>IF($J63="","",INDEX(member!$A:$A,MATCH($J63,member!$D:$D,0),1)*10000+INDEX(member!$B:$B,MATCH($J63,member!$D:$D,0),1)*100+INDEX(member!$C:$C,MATCH($J63,member!$D:$D,0),1))</f>
        <v/>
      </c>
      <c r="J63" s="1"/>
      <c r="K63" s="107"/>
      <c r="L63" s="104"/>
      <c r="M63" s="2"/>
      <c r="N63" s="63" t="str">
        <f>IF(M63="","",VLOOKUP(M63,初期設定!$A:$B,2,1))</f>
        <v/>
      </c>
      <c r="O63" s="3"/>
      <c r="P63" s="7"/>
      <c r="Q63" s="92"/>
      <c r="R63" s="96" t="str">
        <f>IF(Q63="","",VLOOKUP(Q63,初期設定!$A:$B,2,1))</f>
        <v/>
      </c>
      <c r="S63" s="94"/>
      <c r="T63" s="95"/>
      <c r="U63" s="40" t="str">
        <f t="shared" si="1"/>
        <v/>
      </c>
      <c r="V63" s="62" t="str">
        <f t="shared" si="2"/>
        <v/>
      </c>
      <c r="W63" s="72"/>
      <c r="X63" s="62" t="str">
        <f t="shared" si="3"/>
        <v/>
      </c>
      <c r="Y63" s="72"/>
      <c r="Z63" s="62" t="str">
        <f t="shared" si="4"/>
        <v/>
      </c>
      <c r="AA63" s="72"/>
      <c r="AB63" s="62" t="str">
        <f t="shared" si="5"/>
        <v/>
      </c>
      <c r="AC63" s="73"/>
      <c r="AD63" s="22"/>
    </row>
    <row r="64" spans="1:30" ht="13.5" customHeight="1">
      <c r="A64" s="21" t="str">
        <f t="shared" si="0"/>
        <v/>
      </c>
      <c r="B64" s="58">
        <v>54</v>
      </c>
      <c r="C64" s="59" t="str">
        <f>IF(J64="","",VLOOKUP($J64,member!$D:$N,2,FALSE)&amp;"　"&amp;VLOOKUP($J64,member!$D:$N,3,FALSE))</f>
        <v/>
      </c>
      <c r="D64" s="60" t="str">
        <f>IF($J64="","",VLOOKUP($J64,member!$D:$N,7,FALSE))</f>
        <v/>
      </c>
      <c r="E64" s="61" t="str">
        <f>IF($J64="","",ASC(VLOOKUP($J64,member!$D:$N,4,FALSE)&amp;"　"&amp;VLOOKUP($J64,member!$D:$N,5,FALSE)))</f>
        <v/>
      </c>
      <c r="F64" s="61" t="str">
        <f>IF($J64="","",ASC(VLOOKUP($J64,member!$D:$N,9,FALSE)&amp;"　"&amp;VLOOKUP($J64,member!$D:$N,10,FALSE)))</f>
        <v/>
      </c>
      <c r="G64" s="60" t="str">
        <f>IF($J64="","",VLOOKUP($J64,member!$D:$N,6,FALSE))</f>
        <v/>
      </c>
      <c r="H64" s="60" t="str">
        <f>IF($J64="","",ASC(VLOOKUP($J64,member!$D:$N,11,FALSE)))</f>
        <v/>
      </c>
      <c r="I64" s="60" t="str">
        <f>IF($J64="","",INDEX(member!$A:$A,MATCH($J64,member!$D:$D,0),1)*10000+INDEX(member!$B:$B,MATCH($J64,member!$D:$D,0),1)*100+INDEX(member!$C:$C,MATCH($J64,member!$D:$D,0),1))</f>
        <v/>
      </c>
      <c r="J64" s="1"/>
      <c r="K64" s="107"/>
      <c r="L64" s="104"/>
      <c r="M64" s="2"/>
      <c r="N64" s="63" t="str">
        <f>IF(M64="","",VLOOKUP(M64,初期設定!$A:$B,2,1))</f>
        <v/>
      </c>
      <c r="O64" s="3"/>
      <c r="P64" s="7"/>
      <c r="Q64" s="92"/>
      <c r="R64" s="96" t="str">
        <f>IF(Q64="","",VLOOKUP(Q64,初期設定!$A:$B,2,1))</f>
        <v/>
      </c>
      <c r="S64" s="94"/>
      <c r="T64" s="95"/>
      <c r="U64" s="40" t="str">
        <f t="shared" si="1"/>
        <v/>
      </c>
      <c r="V64" s="62" t="str">
        <f t="shared" si="2"/>
        <v/>
      </c>
      <c r="W64" s="72"/>
      <c r="X64" s="62" t="str">
        <f t="shared" si="3"/>
        <v/>
      </c>
      <c r="Y64" s="72"/>
      <c r="Z64" s="62" t="str">
        <f t="shared" si="4"/>
        <v/>
      </c>
      <c r="AA64" s="72"/>
      <c r="AB64" s="62" t="str">
        <f t="shared" si="5"/>
        <v/>
      </c>
      <c r="AC64" s="73"/>
      <c r="AD64" s="22"/>
    </row>
    <row r="65" spans="1:30" ht="13.5" customHeight="1">
      <c r="A65" s="21" t="str">
        <f t="shared" si="0"/>
        <v/>
      </c>
      <c r="B65" s="66">
        <v>55</v>
      </c>
      <c r="C65" s="67" t="str">
        <f>IF(J65="","",VLOOKUP($J65,member!$D:$N,2,FALSE)&amp;"　"&amp;VLOOKUP($J65,member!$D:$N,3,FALSE))</f>
        <v/>
      </c>
      <c r="D65" s="68" t="str">
        <f>IF($J65="","",VLOOKUP($J65,member!$D:$N,7,FALSE))</f>
        <v/>
      </c>
      <c r="E65" s="69" t="str">
        <f>IF($J65="","",ASC(VLOOKUP($J65,member!$D:$N,4,FALSE)&amp;"　"&amp;VLOOKUP($J65,member!$D:$N,5,FALSE)))</f>
        <v/>
      </c>
      <c r="F65" s="69" t="str">
        <f>IF($J65="","",ASC(VLOOKUP($J65,member!$D:$N,9,FALSE)&amp;"　"&amp;VLOOKUP($J65,member!$D:$N,10,FALSE)))</f>
        <v/>
      </c>
      <c r="G65" s="70" t="str">
        <f>IF($J65="","",VLOOKUP($J65,member!$D:$N,6,FALSE))</f>
        <v/>
      </c>
      <c r="H65" s="70" t="str">
        <f>IF($J65="","",ASC(VLOOKUP($J65,member!$D:$N,11,FALSE)))</f>
        <v/>
      </c>
      <c r="I65" s="70" t="str">
        <f>IF($J65="","",INDEX(member!$A:$A,MATCH($J65,member!$D:$D,0),1)*10000+INDEX(member!$B:$B,MATCH($J65,member!$D:$D,0),1)*100+INDEX(member!$C:$C,MATCH($J65,member!$D:$D,0),1))</f>
        <v/>
      </c>
      <c r="J65" s="4"/>
      <c r="K65" s="108"/>
      <c r="L65" s="106"/>
      <c r="M65" s="5"/>
      <c r="N65" s="71" t="str">
        <f>IF(M65="","",VLOOKUP(M65,初期設定!$A:$B,2,1))</f>
        <v/>
      </c>
      <c r="O65" s="6"/>
      <c r="P65" s="8"/>
      <c r="Q65" s="97"/>
      <c r="R65" s="98" t="str">
        <f>IF(Q65="","",VLOOKUP(Q65,初期設定!$A:$B,2,1))</f>
        <v/>
      </c>
      <c r="S65" s="99"/>
      <c r="T65" s="100"/>
      <c r="U65" s="40" t="str">
        <f t="shared" si="1"/>
        <v/>
      </c>
      <c r="V65" s="62" t="str">
        <f t="shared" si="2"/>
        <v/>
      </c>
      <c r="W65" s="72"/>
      <c r="X65" s="62" t="str">
        <f t="shared" si="3"/>
        <v/>
      </c>
      <c r="Y65" s="72"/>
      <c r="Z65" s="62" t="str">
        <f t="shared" si="4"/>
        <v/>
      </c>
      <c r="AA65" s="72"/>
      <c r="AB65" s="62" t="str">
        <f t="shared" si="5"/>
        <v/>
      </c>
      <c r="AC65" s="73"/>
      <c r="AD65" s="22"/>
    </row>
    <row r="66" spans="1:30" ht="13.5" customHeight="1">
      <c r="A66" s="21" t="str">
        <f t="shared" si="0"/>
        <v/>
      </c>
      <c r="B66" s="58">
        <v>56</v>
      </c>
      <c r="C66" s="59" t="str">
        <f>IF(J66="","",VLOOKUP($J66,member!$D:$N,2,FALSE)&amp;"　"&amp;VLOOKUP($J66,member!$D:$N,3,FALSE))</f>
        <v/>
      </c>
      <c r="D66" s="60" t="str">
        <f>IF($J66="","",VLOOKUP($J66,member!$D:$N,7,FALSE))</f>
        <v/>
      </c>
      <c r="E66" s="61" t="str">
        <f>IF($J66="","",ASC(VLOOKUP($J66,member!$D:$N,4,FALSE)&amp;"　"&amp;VLOOKUP($J66,member!$D:$N,5,FALSE)))</f>
        <v/>
      </c>
      <c r="F66" s="61" t="str">
        <f>IF($J66="","",ASC(VLOOKUP($J66,member!$D:$N,9,FALSE)&amp;"　"&amp;VLOOKUP($J66,member!$D:$N,10,FALSE)))</f>
        <v/>
      </c>
      <c r="G66" s="60" t="str">
        <f>IF($J66="","",VLOOKUP($J66,member!$D:$N,6,FALSE))</f>
        <v/>
      </c>
      <c r="H66" s="60" t="str">
        <f>IF($J66="","",ASC(VLOOKUP($J66,member!$D:$N,11,FALSE)))</f>
        <v/>
      </c>
      <c r="I66" s="60" t="str">
        <f>IF($J66="","",INDEX(member!$A:$A,MATCH($J66,member!$D:$D,0),1)*10000+INDEX(member!$B:$B,MATCH($J66,member!$D:$D,0),1)*100+INDEX(member!$C:$C,MATCH($J66,member!$D:$D,0),1))</f>
        <v/>
      </c>
      <c r="J66" s="1"/>
      <c r="K66" s="107"/>
      <c r="L66" s="104"/>
      <c r="M66" s="2"/>
      <c r="N66" s="61" t="str">
        <f>IF(M66="","",VLOOKUP(M66,初期設定!$A:$B,2,1))</f>
        <v/>
      </c>
      <c r="O66" s="3"/>
      <c r="P66" s="7"/>
      <c r="Q66" s="92"/>
      <c r="R66" s="93" t="str">
        <f>IF(Q66="","",VLOOKUP(Q66,初期設定!$A:$B,2,1))</f>
        <v/>
      </c>
      <c r="S66" s="94"/>
      <c r="T66" s="95"/>
      <c r="U66" s="40" t="str">
        <f t="shared" si="1"/>
        <v/>
      </c>
      <c r="V66" s="62" t="str">
        <f t="shared" si="2"/>
        <v/>
      </c>
      <c r="W66" s="72"/>
      <c r="X66" s="62" t="str">
        <f t="shared" si="3"/>
        <v/>
      </c>
      <c r="Y66" s="72"/>
      <c r="Z66" s="62" t="str">
        <f t="shared" si="4"/>
        <v/>
      </c>
      <c r="AA66" s="72"/>
      <c r="AB66" s="62" t="str">
        <f t="shared" si="5"/>
        <v/>
      </c>
      <c r="AC66" s="73"/>
      <c r="AD66" s="22"/>
    </row>
    <row r="67" spans="1:30" ht="13.5" customHeight="1">
      <c r="A67" s="21" t="str">
        <f t="shared" si="0"/>
        <v/>
      </c>
      <c r="B67" s="58">
        <v>57</v>
      </c>
      <c r="C67" s="59" t="str">
        <f>IF(J67="","",VLOOKUP($J67,member!$D:$N,2,FALSE)&amp;"　"&amp;VLOOKUP($J67,member!$D:$N,3,FALSE))</f>
        <v/>
      </c>
      <c r="D67" s="60" t="str">
        <f>IF($J67="","",VLOOKUP($J67,member!$D:$N,7,FALSE))</f>
        <v/>
      </c>
      <c r="E67" s="61" t="str">
        <f>IF($J67="","",ASC(VLOOKUP($J67,member!$D:$N,4,FALSE)&amp;"　"&amp;VLOOKUP($J67,member!$D:$N,5,FALSE)))</f>
        <v/>
      </c>
      <c r="F67" s="61" t="str">
        <f>IF($J67="","",ASC(VLOOKUP($J67,member!$D:$N,9,FALSE)&amp;"　"&amp;VLOOKUP($J67,member!$D:$N,10,FALSE)))</f>
        <v/>
      </c>
      <c r="G67" s="60" t="str">
        <f>IF($J67="","",VLOOKUP($J67,member!$D:$N,6,FALSE))</f>
        <v/>
      </c>
      <c r="H67" s="60" t="str">
        <f>IF($J67="","",ASC(VLOOKUP($J67,member!$D:$N,11,FALSE)))</f>
        <v/>
      </c>
      <c r="I67" s="60" t="str">
        <f>IF($J67="","",INDEX(member!$A:$A,MATCH($J67,member!$D:$D,0),1)*10000+INDEX(member!$B:$B,MATCH($J67,member!$D:$D,0),1)*100+INDEX(member!$C:$C,MATCH($J67,member!$D:$D,0),1))</f>
        <v/>
      </c>
      <c r="J67" s="1"/>
      <c r="K67" s="107"/>
      <c r="L67" s="104"/>
      <c r="M67" s="2"/>
      <c r="N67" s="63" t="str">
        <f>IF(M67="","",VLOOKUP(M67,初期設定!$A:$B,2,1))</f>
        <v/>
      </c>
      <c r="O67" s="3"/>
      <c r="P67" s="7"/>
      <c r="Q67" s="92"/>
      <c r="R67" s="96" t="str">
        <f>IF(Q67="","",VLOOKUP(Q67,初期設定!$A:$B,2,1))</f>
        <v/>
      </c>
      <c r="S67" s="94"/>
      <c r="T67" s="95"/>
      <c r="U67" s="40" t="str">
        <f t="shared" si="1"/>
        <v/>
      </c>
      <c r="V67" s="62" t="str">
        <f t="shared" si="2"/>
        <v/>
      </c>
      <c r="W67" s="72"/>
      <c r="X67" s="62" t="str">
        <f t="shared" si="3"/>
        <v/>
      </c>
      <c r="Y67" s="72"/>
      <c r="Z67" s="62" t="str">
        <f t="shared" si="4"/>
        <v/>
      </c>
      <c r="AA67" s="72"/>
      <c r="AB67" s="62" t="str">
        <f t="shared" si="5"/>
        <v/>
      </c>
      <c r="AC67" s="73"/>
      <c r="AD67" s="22"/>
    </row>
    <row r="68" spans="1:30" ht="13.5" customHeight="1">
      <c r="A68" s="21" t="str">
        <f t="shared" si="0"/>
        <v/>
      </c>
      <c r="B68" s="58">
        <v>58</v>
      </c>
      <c r="C68" s="59" t="str">
        <f>IF(J68="","",VLOOKUP($J68,member!$D:$N,2,FALSE)&amp;"　"&amp;VLOOKUP($J68,member!$D:$N,3,FALSE))</f>
        <v/>
      </c>
      <c r="D68" s="60" t="str">
        <f>IF($J68="","",VLOOKUP($J68,member!$D:$N,7,FALSE))</f>
        <v/>
      </c>
      <c r="E68" s="61" t="str">
        <f>IF($J68="","",ASC(VLOOKUP($J68,member!$D:$N,4,FALSE)&amp;"　"&amp;VLOOKUP($J68,member!$D:$N,5,FALSE)))</f>
        <v/>
      </c>
      <c r="F68" s="61" t="str">
        <f>IF($J68="","",ASC(VLOOKUP($J68,member!$D:$N,9,FALSE)&amp;"　"&amp;VLOOKUP($J68,member!$D:$N,10,FALSE)))</f>
        <v/>
      </c>
      <c r="G68" s="60" t="str">
        <f>IF($J68="","",VLOOKUP($J68,member!$D:$N,6,FALSE))</f>
        <v/>
      </c>
      <c r="H68" s="60" t="str">
        <f>IF($J68="","",ASC(VLOOKUP($J68,member!$D:$N,11,FALSE)))</f>
        <v/>
      </c>
      <c r="I68" s="65" t="str">
        <f>IF($J68="","",INDEX(member!$A:$A,MATCH($J68,member!$D:$D,0),1)*10000+INDEX(member!$B:$B,MATCH($J68,member!$D:$D,0),1)*100+INDEX(member!$C:$C,MATCH($J68,member!$D:$D,0),1))</f>
        <v/>
      </c>
      <c r="J68" s="1"/>
      <c r="K68" s="107"/>
      <c r="L68" s="104"/>
      <c r="M68" s="2"/>
      <c r="N68" s="63" t="str">
        <f>IF(M68="","",VLOOKUP(M68,初期設定!$A:$B,2,1))</f>
        <v/>
      </c>
      <c r="O68" s="3"/>
      <c r="P68" s="7"/>
      <c r="Q68" s="92"/>
      <c r="R68" s="96" t="str">
        <f>IF(Q68="","",VLOOKUP(Q68,初期設定!$A:$B,2,1))</f>
        <v/>
      </c>
      <c r="S68" s="94"/>
      <c r="T68" s="95"/>
      <c r="U68" s="40" t="str">
        <f t="shared" si="1"/>
        <v/>
      </c>
      <c r="V68" s="62" t="str">
        <f t="shared" si="2"/>
        <v/>
      </c>
      <c r="W68" s="72"/>
      <c r="X68" s="62" t="str">
        <f t="shared" si="3"/>
        <v/>
      </c>
      <c r="Y68" s="72"/>
      <c r="Z68" s="62" t="str">
        <f t="shared" si="4"/>
        <v/>
      </c>
      <c r="AA68" s="72"/>
      <c r="AB68" s="62" t="str">
        <f t="shared" si="5"/>
        <v/>
      </c>
      <c r="AC68" s="73"/>
      <c r="AD68" s="22"/>
    </row>
    <row r="69" spans="1:30" ht="13.5" customHeight="1">
      <c r="A69" s="21" t="str">
        <f t="shared" si="0"/>
        <v/>
      </c>
      <c r="B69" s="58">
        <v>59</v>
      </c>
      <c r="C69" s="59" t="str">
        <f>IF(J69="","",VLOOKUP($J69,member!$D:$N,2,FALSE)&amp;"　"&amp;VLOOKUP($J69,member!$D:$N,3,FALSE))</f>
        <v/>
      </c>
      <c r="D69" s="60" t="str">
        <f>IF($J69="","",VLOOKUP($J69,member!$D:$N,7,FALSE))</f>
        <v/>
      </c>
      <c r="E69" s="61" t="str">
        <f>IF($J69="","",ASC(VLOOKUP($J69,member!$D:$N,4,FALSE)&amp;"　"&amp;VLOOKUP($J69,member!$D:$N,5,FALSE)))</f>
        <v/>
      </c>
      <c r="F69" s="61" t="str">
        <f>IF($J69="","",ASC(VLOOKUP($J69,member!$D:$N,9,FALSE)&amp;"　"&amp;VLOOKUP($J69,member!$D:$N,10,FALSE)))</f>
        <v/>
      </c>
      <c r="G69" s="60" t="str">
        <f>IF($J69="","",VLOOKUP($J69,member!$D:$N,6,FALSE))</f>
        <v/>
      </c>
      <c r="H69" s="60" t="str">
        <f>IF($J69="","",ASC(VLOOKUP($J69,member!$D:$N,11,FALSE)))</f>
        <v/>
      </c>
      <c r="I69" s="60" t="str">
        <f>IF($J69="","",INDEX(member!$A:$A,MATCH($J69,member!$D:$D,0),1)*10000+INDEX(member!$B:$B,MATCH($J69,member!$D:$D,0),1)*100+INDEX(member!$C:$C,MATCH($J69,member!$D:$D,0),1))</f>
        <v/>
      </c>
      <c r="J69" s="1"/>
      <c r="K69" s="107"/>
      <c r="L69" s="104"/>
      <c r="M69" s="2"/>
      <c r="N69" s="63" t="str">
        <f>IF(M69="","",VLOOKUP(M69,初期設定!$A:$B,2,1))</f>
        <v/>
      </c>
      <c r="O69" s="3"/>
      <c r="P69" s="7"/>
      <c r="Q69" s="92"/>
      <c r="R69" s="96" t="str">
        <f>IF(Q69="","",VLOOKUP(Q69,初期設定!$A:$B,2,1))</f>
        <v/>
      </c>
      <c r="S69" s="94"/>
      <c r="T69" s="95"/>
      <c r="U69" s="40" t="str">
        <f t="shared" si="1"/>
        <v/>
      </c>
      <c r="V69" s="62" t="str">
        <f t="shared" si="2"/>
        <v/>
      </c>
      <c r="W69" s="72"/>
      <c r="X69" s="62" t="str">
        <f t="shared" si="3"/>
        <v/>
      </c>
      <c r="Y69" s="72"/>
      <c r="Z69" s="62" t="str">
        <f t="shared" si="4"/>
        <v/>
      </c>
      <c r="AA69" s="72"/>
      <c r="AB69" s="62" t="str">
        <f t="shared" si="5"/>
        <v/>
      </c>
      <c r="AC69" s="73"/>
      <c r="AD69" s="22"/>
    </row>
    <row r="70" spans="1:30" ht="13.5" customHeight="1">
      <c r="A70" s="21" t="str">
        <f t="shared" si="0"/>
        <v/>
      </c>
      <c r="B70" s="66">
        <v>60</v>
      </c>
      <c r="C70" s="67" t="str">
        <f>IF(J70="","",VLOOKUP($J70,member!$D:$N,2,FALSE)&amp;"　"&amp;VLOOKUP($J70,member!$D:$N,3,FALSE))</f>
        <v/>
      </c>
      <c r="D70" s="68" t="str">
        <f>IF($J70="","",VLOOKUP($J70,member!$D:$N,7,FALSE))</f>
        <v/>
      </c>
      <c r="E70" s="69" t="str">
        <f>IF($J70="","",ASC(VLOOKUP($J70,member!$D:$N,4,FALSE)&amp;"　"&amp;VLOOKUP($J70,member!$D:$N,5,FALSE)))</f>
        <v/>
      </c>
      <c r="F70" s="69" t="str">
        <f>IF($J70="","",ASC(VLOOKUP($J70,member!$D:$N,9,FALSE)&amp;"　"&amp;VLOOKUP($J70,member!$D:$N,10,FALSE)))</f>
        <v/>
      </c>
      <c r="G70" s="70" t="str">
        <f>IF($J70="","",VLOOKUP($J70,member!$D:$N,6,FALSE))</f>
        <v/>
      </c>
      <c r="H70" s="70" t="str">
        <f>IF($J70="","",ASC(VLOOKUP($J70,member!$D:$N,11,FALSE)))</f>
        <v/>
      </c>
      <c r="I70" s="70" t="str">
        <f>IF($J70="","",INDEX(member!$A:$A,MATCH($J70,member!$D:$D,0),1)*10000+INDEX(member!$B:$B,MATCH($J70,member!$D:$D,0),1)*100+INDEX(member!$C:$C,MATCH($J70,member!$D:$D,0),1))</f>
        <v/>
      </c>
      <c r="J70" s="4"/>
      <c r="K70" s="108"/>
      <c r="L70" s="106"/>
      <c r="M70" s="5"/>
      <c r="N70" s="71" t="str">
        <f>IF(M70="","",VLOOKUP(M70,初期設定!$A:$B,2,1))</f>
        <v/>
      </c>
      <c r="O70" s="6"/>
      <c r="P70" s="8"/>
      <c r="Q70" s="97"/>
      <c r="R70" s="98" t="str">
        <f>IF(Q70="","",VLOOKUP(Q70,初期設定!$A:$B,2,1))</f>
        <v/>
      </c>
      <c r="S70" s="99"/>
      <c r="T70" s="100"/>
      <c r="U70" s="40" t="str">
        <f t="shared" si="1"/>
        <v/>
      </c>
      <c r="V70" s="62" t="str">
        <f t="shared" si="2"/>
        <v/>
      </c>
      <c r="W70" s="72"/>
      <c r="X70" s="62" t="str">
        <f t="shared" si="3"/>
        <v/>
      </c>
      <c r="Y70" s="72"/>
      <c r="Z70" s="62" t="str">
        <f t="shared" si="4"/>
        <v/>
      </c>
      <c r="AA70" s="72"/>
      <c r="AB70" s="62" t="str">
        <f t="shared" si="5"/>
        <v/>
      </c>
      <c r="AC70" s="73"/>
      <c r="AD70" s="22"/>
    </row>
    <row r="71" spans="1:30" ht="13.5" customHeight="1">
      <c r="A71" s="21" t="str">
        <f t="shared" si="0"/>
        <v/>
      </c>
      <c r="B71" s="58">
        <v>61</v>
      </c>
      <c r="C71" s="59" t="str">
        <f>IF(J71="","",VLOOKUP($J71,member!$D:$N,2,FALSE)&amp;"　"&amp;VLOOKUP($J71,member!$D:$N,3,FALSE))</f>
        <v/>
      </c>
      <c r="D71" s="60" t="str">
        <f>IF($J71="","",VLOOKUP($J71,member!$D:$N,7,FALSE))</f>
        <v/>
      </c>
      <c r="E71" s="61" t="str">
        <f>IF($J71="","",ASC(VLOOKUP($J71,member!$D:$N,4,FALSE)&amp;"　"&amp;VLOOKUP($J71,member!$D:$N,5,FALSE)))</f>
        <v/>
      </c>
      <c r="F71" s="61" t="str">
        <f>IF($J71="","",ASC(VLOOKUP($J71,member!$D:$N,9,FALSE)&amp;"　"&amp;VLOOKUP($J71,member!$D:$N,10,FALSE)))</f>
        <v/>
      </c>
      <c r="G71" s="60" t="str">
        <f>IF($J71="","",VLOOKUP($J71,member!$D:$N,6,FALSE))</f>
        <v/>
      </c>
      <c r="H71" s="60" t="str">
        <f>IF($J71="","",ASC(VLOOKUP($J71,member!$D:$N,11,FALSE)))</f>
        <v/>
      </c>
      <c r="I71" s="60" t="str">
        <f>IF($J71="","",INDEX(member!$A:$A,MATCH($J71,member!$D:$D,0),1)*10000+INDEX(member!$B:$B,MATCH($J71,member!$D:$D,0),1)*100+INDEX(member!$C:$C,MATCH($J71,member!$D:$D,0),1))</f>
        <v/>
      </c>
      <c r="J71" s="1"/>
      <c r="K71" s="107"/>
      <c r="L71" s="104"/>
      <c r="M71" s="2"/>
      <c r="N71" s="61" t="str">
        <f>IF(M71="","",VLOOKUP(M71,初期設定!$A:$B,2,1))</f>
        <v/>
      </c>
      <c r="O71" s="3"/>
      <c r="P71" s="7"/>
      <c r="Q71" s="92"/>
      <c r="R71" s="93" t="str">
        <f>IF(Q71="","",VLOOKUP(Q71,初期設定!$A:$B,2,1))</f>
        <v/>
      </c>
      <c r="S71" s="94"/>
      <c r="T71" s="95"/>
      <c r="U71" s="40" t="str">
        <f t="shared" si="1"/>
        <v/>
      </c>
      <c r="V71" s="62" t="str">
        <f t="shared" si="2"/>
        <v/>
      </c>
      <c r="W71" s="72"/>
      <c r="X71" s="62" t="str">
        <f t="shared" si="3"/>
        <v/>
      </c>
      <c r="Y71" s="72"/>
      <c r="Z71" s="62" t="str">
        <f t="shared" si="4"/>
        <v/>
      </c>
      <c r="AA71" s="72"/>
      <c r="AB71" s="62" t="str">
        <f t="shared" si="5"/>
        <v/>
      </c>
      <c r="AC71" s="73"/>
      <c r="AD71" s="22"/>
    </row>
    <row r="72" spans="1:30" ht="13.5" customHeight="1">
      <c r="A72" s="21" t="str">
        <f t="shared" si="0"/>
        <v/>
      </c>
      <c r="B72" s="58">
        <v>62</v>
      </c>
      <c r="C72" s="59" t="str">
        <f>IF(J72="","",VLOOKUP($J72,member!$D:$N,2,FALSE)&amp;"　"&amp;VLOOKUP($J72,member!$D:$N,3,FALSE))</f>
        <v/>
      </c>
      <c r="D72" s="60" t="str">
        <f>IF($J72="","",VLOOKUP($J72,member!$D:$N,7,FALSE))</f>
        <v/>
      </c>
      <c r="E72" s="61" t="str">
        <f>IF($J72="","",ASC(VLOOKUP($J72,member!$D:$N,4,FALSE)&amp;"　"&amp;VLOOKUP($J72,member!$D:$N,5,FALSE)))</f>
        <v/>
      </c>
      <c r="F72" s="61" t="str">
        <f>IF($J72="","",ASC(VLOOKUP($J72,member!$D:$N,9,FALSE)&amp;"　"&amp;VLOOKUP($J72,member!$D:$N,10,FALSE)))</f>
        <v/>
      </c>
      <c r="G72" s="60" t="str">
        <f>IF($J72="","",VLOOKUP($J72,member!$D:$N,6,FALSE))</f>
        <v/>
      </c>
      <c r="H72" s="60" t="str">
        <f>IF($J72="","",ASC(VLOOKUP($J72,member!$D:$N,11,FALSE)))</f>
        <v/>
      </c>
      <c r="I72" s="60" t="str">
        <f>IF($J72="","",INDEX(member!$A:$A,MATCH($J72,member!$D:$D,0),1)*10000+INDEX(member!$B:$B,MATCH($J72,member!$D:$D,0),1)*100+INDEX(member!$C:$C,MATCH($J72,member!$D:$D,0),1))</f>
        <v/>
      </c>
      <c r="J72" s="1"/>
      <c r="K72" s="107"/>
      <c r="L72" s="104"/>
      <c r="M72" s="2"/>
      <c r="N72" s="63" t="str">
        <f>IF(M72="","",VLOOKUP(M72,初期設定!$A:$B,2,1))</f>
        <v/>
      </c>
      <c r="O72" s="3"/>
      <c r="P72" s="7"/>
      <c r="Q72" s="92"/>
      <c r="R72" s="96" t="str">
        <f>IF(Q72="","",VLOOKUP(Q72,初期設定!$A:$B,2,1))</f>
        <v/>
      </c>
      <c r="S72" s="94"/>
      <c r="T72" s="95"/>
      <c r="U72" s="40" t="str">
        <f t="shared" si="1"/>
        <v/>
      </c>
      <c r="V72" s="62" t="str">
        <f t="shared" si="2"/>
        <v/>
      </c>
      <c r="W72" s="72"/>
      <c r="X72" s="62" t="str">
        <f t="shared" si="3"/>
        <v/>
      </c>
      <c r="Y72" s="72"/>
      <c r="Z72" s="62" t="str">
        <f t="shared" si="4"/>
        <v/>
      </c>
      <c r="AA72" s="72"/>
      <c r="AB72" s="62" t="str">
        <f t="shared" si="5"/>
        <v/>
      </c>
      <c r="AC72" s="73"/>
      <c r="AD72" s="22"/>
    </row>
    <row r="73" spans="1:30" ht="13.5" customHeight="1">
      <c r="A73" s="21" t="str">
        <f t="shared" si="0"/>
        <v/>
      </c>
      <c r="B73" s="58">
        <v>63</v>
      </c>
      <c r="C73" s="59" t="str">
        <f>IF(J73="","",VLOOKUP($J73,member!$D:$N,2,FALSE)&amp;"　"&amp;VLOOKUP($J73,member!$D:$N,3,FALSE))</f>
        <v/>
      </c>
      <c r="D73" s="60" t="str">
        <f>IF($J73="","",VLOOKUP($J73,member!$D:$N,7,FALSE))</f>
        <v/>
      </c>
      <c r="E73" s="61" t="str">
        <f>IF($J73="","",ASC(VLOOKUP($J73,member!$D:$N,4,FALSE)&amp;"　"&amp;VLOOKUP($J73,member!$D:$N,5,FALSE)))</f>
        <v/>
      </c>
      <c r="F73" s="61" t="str">
        <f>IF($J73="","",ASC(VLOOKUP($J73,member!$D:$N,9,FALSE)&amp;"　"&amp;VLOOKUP($J73,member!$D:$N,10,FALSE)))</f>
        <v/>
      </c>
      <c r="G73" s="60" t="str">
        <f>IF($J73="","",VLOOKUP($J73,member!$D:$N,6,FALSE))</f>
        <v/>
      </c>
      <c r="H73" s="60" t="str">
        <f>IF($J73="","",ASC(VLOOKUP($J73,member!$D:$N,11,FALSE)))</f>
        <v/>
      </c>
      <c r="I73" s="65" t="str">
        <f>IF($J73="","",INDEX(member!$A:$A,MATCH($J73,member!$D:$D,0),1)*10000+INDEX(member!$B:$B,MATCH($J73,member!$D:$D,0),1)*100+INDEX(member!$C:$C,MATCH($J73,member!$D:$D,0),1))</f>
        <v/>
      </c>
      <c r="J73" s="1"/>
      <c r="K73" s="107"/>
      <c r="L73" s="104"/>
      <c r="M73" s="2"/>
      <c r="N73" s="63" t="str">
        <f>IF(M73="","",VLOOKUP(M73,初期設定!$A:$B,2,1))</f>
        <v/>
      </c>
      <c r="O73" s="3"/>
      <c r="P73" s="7"/>
      <c r="Q73" s="92"/>
      <c r="R73" s="96" t="str">
        <f>IF(Q73="","",VLOOKUP(Q73,初期設定!$A:$B,2,1))</f>
        <v/>
      </c>
      <c r="S73" s="94"/>
      <c r="T73" s="95"/>
      <c r="U73" s="40" t="str">
        <f t="shared" si="1"/>
        <v/>
      </c>
      <c r="V73" s="62" t="str">
        <f t="shared" si="2"/>
        <v/>
      </c>
      <c r="W73" s="72"/>
      <c r="X73" s="62" t="str">
        <f t="shared" si="3"/>
        <v/>
      </c>
      <c r="Y73" s="72"/>
      <c r="Z73" s="62" t="str">
        <f t="shared" si="4"/>
        <v/>
      </c>
      <c r="AA73" s="72"/>
      <c r="AB73" s="62" t="str">
        <f t="shared" si="5"/>
        <v/>
      </c>
      <c r="AC73" s="73"/>
      <c r="AD73" s="22"/>
    </row>
    <row r="74" spans="1:30" ht="13.5" customHeight="1">
      <c r="A74" s="21" t="str">
        <f t="shared" si="0"/>
        <v/>
      </c>
      <c r="B74" s="58">
        <v>64</v>
      </c>
      <c r="C74" s="59" t="str">
        <f>IF(J74="","",VLOOKUP($J74,member!$D:$N,2,FALSE)&amp;"　"&amp;VLOOKUP($J74,member!$D:$N,3,FALSE))</f>
        <v/>
      </c>
      <c r="D74" s="60" t="str">
        <f>IF($J74="","",VLOOKUP($J74,member!$D:$N,7,FALSE))</f>
        <v/>
      </c>
      <c r="E74" s="61" t="str">
        <f>IF($J74="","",ASC(VLOOKUP($J74,member!$D:$N,4,FALSE)&amp;"　"&amp;VLOOKUP($J74,member!$D:$N,5,FALSE)))</f>
        <v/>
      </c>
      <c r="F74" s="61" t="str">
        <f>IF($J74="","",ASC(VLOOKUP($J74,member!$D:$N,9,FALSE)&amp;"　"&amp;VLOOKUP($J74,member!$D:$N,10,FALSE)))</f>
        <v/>
      </c>
      <c r="G74" s="60" t="str">
        <f>IF($J74="","",VLOOKUP($J74,member!$D:$N,6,FALSE))</f>
        <v/>
      </c>
      <c r="H74" s="60" t="str">
        <f>IF($J74="","",ASC(VLOOKUP($J74,member!$D:$N,11,FALSE)))</f>
        <v/>
      </c>
      <c r="I74" s="60" t="str">
        <f>IF($J74="","",INDEX(member!$A:$A,MATCH($J74,member!$D:$D,0),1)*10000+INDEX(member!$B:$B,MATCH($J74,member!$D:$D,0),1)*100+INDEX(member!$C:$C,MATCH($J74,member!$D:$D,0),1))</f>
        <v/>
      </c>
      <c r="J74" s="1"/>
      <c r="K74" s="107"/>
      <c r="L74" s="104"/>
      <c r="M74" s="2"/>
      <c r="N74" s="63" t="str">
        <f>IF(M74="","",VLOOKUP(M74,初期設定!$A:$B,2,1))</f>
        <v/>
      </c>
      <c r="O74" s="3"/>
      <c r="P74" s="7"/>
      <c r="Q74" s="92"/>
      <c r="R74" s="96" t="str">
        <f>IF(Q74="","",VLOOKUP(Q74,初期設定!$A:$B,2,1))</f>
        <v/>
      </c>
      <c r="S74" s="94"/>
      <c r="T74" s="95"/>
      <c r="U74" s="40" t="str">
        <f t="shared" si="1"/>
        <v/>
      </c>
      <c r="V74" s="62" t="str">
        <f t="shared" si="2"/>
        <v/>
      </c>
      <c r="W74" s="72"/>
      <c r="X74" s="62" t="str">
        <f t="shared" si="3"/>
        <v/>
      </c>
      <c r="Y74" s="72"/>
      <c r="Z74" s="62" t="str">
        <f t="shared" si="4"/>
        <v/>
      </c>
      <c r="AA74" s="72"/>
      <c r="AB74" s="62" t="str">
        <f t="shared" si="5"/>
        <v/>
      </c>
      <c r="AC74" s="73"/>
      <c r="AD74" s="22"/>
    </row>
    <row r="75" spans="1:30" ht="13.5" customHeight="1">
      <c r="A75" s="21" t="str">
        <f t="shared" si="0"/>
        <v/>
      </c>
      <c r="B75" s="66">
        <v>65</v>
      </c>
      <c r="C75" s="67" t="str">
        <f>IF(J75="","",VLOOKUP($J75,member!$D:$N,2,FALSE)&amp;"　"&amp;VLOOKUP($J75,member!$D:$N,3,FALSE))</f>
        <v/>
      </c>
      <c r="D75" s="68" t="str">
        <f>IF($J75="","",VLOOKUP($J75,member!$D:$N,7,FALSE))</f>
        <v/>
      </c>
      <c r="E75" s="69" t="str">
        <f>IF($J75="","",ASC(VLOOKUP($J75,member!$D:$N,4,FALSE)&amp;"　"&amp;VLOOKUP($J75,member!$D:$N,5,FALSE)))</f>
        <v/>
      </c>
      <c r="F75" s="69" t="str">
        <f>IF($J75="","",ASC(VLOOKUP($J75,member!$D:$N,9,FALSE)&amp;"　"&amp;VLOOKUP($J75,member!$D:$N,10,FALSE)))</f>
        <v/>
      </c>
      <c r="G75" s="70" t="str">
        <f>IF($J75="","",VLOOKUP($J75,member!$D:$N,6,FALSE))</f>
        <v/>
      </c>
      <c r="H75" s="70" t="str">
        <f>IF($J75="","",ASC(VLOOKUP($J75,member!$D:$N,11,FALSE)))</f>
        <v/>
      </c>
      <c r="I75" s="70" t="str">
        <f>IF($J75="","",INDEX(member!$A:$A,MATCH($J75,member!$D:$D,0),1)*10000+INDEX(member!$B:$B,MATCH($J75,member!$D:$D,0),1)*100+INDEX(member!$C:$C,MATCH($J75,member!$D:$D,0),1))</f>
        <v/>
      </c>
      <c r="J75" s="4"/>
      <c r="K75" s="108"/>
      <c r="L75" s="106"/>
      <c r="M75" s="5"/>
      <c r="N75" s="71" t="str">
        <f>IF(M75="","",VLOOKUP(M75,初期設定!$A:$B,2,1))</f>
        <v/>
      </c>
      <c r="O75" s="6"/>
      <c r="P75" s="8"/>
      <c r="Q75" s="97"/>
      <c r="R75" s="98" t="str">
        <f>IF(Q75="","",VLOOKUP(Q75,初期設定!$A:$B,2,1))</f>
        <v/>
      </c>
      <c r="S75" s="99"/>
      <c r="T75" s="100"/>
      <c r="U75" s="40" t="str">
        <f t="shared" si="1"/>
        <v/>
      </c>
      <c r="V75" s="62" t="str">
        <f t="shared" si="2"/>
        <v/>
      </c>
      <c r="W75" s="72"/>
      <c r="X75" s="62" t="str">
        <f t="shared" si="3"/>
        <v/>
      </c>
      <c r="Y75" s="72"/>
      <c r="Z75" s="62" t="str">
        <f t="shared" si="4"/>
        <v/>
      </c>
      <c r="AA75" s="72"/>
      <c r="AB75" s="62" t="str">
        <f t="shared" si="5"/>
        <v/>
      </c>
      <c r="AC75" s="73"/>
      <c r="AD75" s="22"/>
    </row>
    <row r="76" spans="1:30" ht="13.5" customHeight="1">
      <c r="A76" s="21" t="str">
        <f t="shared" ref="A76:A100" si="6">IF($M76="","",IF(RIGHT($M76,2)="00","",IF(RIGHT($M76,2)="04","",IF($D76=VALUE(RIGHT($M76,1)),"","*"))))</f>
        <v/>
      </c>
      <c r="B76" s="58">
        <v>66</v>
      </c>
      <c r="C76" s="59" t="str">
        <f>IF(J76="","",VLOOKUP($J76,member!$D:$N,2,FALSE)&amp;"　"&amp;VLOOKUP($J76,member!$D:$N,3,FALSE))</f>
        <v/>
      </c>
      <c r="D76" s="60" t="str">
        <f>IF($J76="","",VLOOKUP($J76,member!$D:$N,7,FALSE))</f>
        <v/>
      </c>
      <c r="E76" s="61" t="str">
        <f>IF($J76="","",ASC(VLOOKUP($J76,member!$D:$N,4,FALSE)&amp;"　"&amp;VLOOKUP($J76,member!$D:$N,5,FALSE)))</f>
        <v/>
      </c>
      <c r="F76" s="61" t="str">
        <f>IF($J76="","",ASC(VLOOKUP($J76,member!$D:$N,9,FALSE)&amp;"　"&amp;VLOOKUP($J76,member!$D:$N,10,FALSE)))</f>
        <v/>
      </c>
      <c r="G76" s="60" t="str">
        <f>IF($J76="","",VLOOKUP($J76,member!$D:$N,6,FALSE))</f>
        <v/>
      </c>
      <c r="H76" s="60" t="str">
        <f>IF($J76="","",ASC(VLOOKUP($J76,member!$D:$N,11,FALSE)))</f>
        <v/>
      </c>
      <c r="I76" s="60" t="str">
        <f>IF($J76="","",INDEX(member!$A:$A,MATCH($J76,member!$D:$D,0),1)*10000+INDEX(member!$B:$B,MATCH($J76,member!$D:$D,0),1)*100+INDEX(member!$C:$C,MATCH($J76,member!$D:$D,0),1))</f>
        <v/>
      </c>
      <c r="J76" s="1"/>
      <c r="K76" s="107"/>
      <c r="L76" s="104"/>
      <c r="M76" s="2"/>
      <c r="N76" s="61" t="str">
        <f>IF(M76="","",VLOOKUP(M76,初期設定!$A:$B,2,1))</f>
        <v/>
      </c>
      <c r="O76" s="3"/>
      <c r="P76" s="7"/>
      <c r="Q76" s="92"/>
      <c r="R76" s="93" t="str">
        <f>IF(Q76="","",VLOOKUP(Q76,初期設定!$A:$B,2,1))</f>
        <v/>
      </c>
      <c r="S76" s="94"/>
      <c r="T76" s="102"/>
      <c r="U76" s="40" t="str">
        <f t="shared" ref="U76:U100" si="7">IF($Q76="","",IF(RIGHT($Q76,2)="00","",IF(RIGHT($Q76,2)="04","",IF($D76=VALUE(RIGHT($Q76,1)),"","*"))))</f>
        <v/>
      </c>
      <c r="V76" s="62" t="str">
        <f t="shared" ref="V76:V100" si="8">IFERROR(IF($M76="","",IF(LEFT($M76,3)="213","110ｍH",IF(LEFT($M76,3)="214","100ｍH",IF(LEFT($Q76,3)="213","110ｍH",IF(LEFT($Q76,3)="214","100ｍH",""))))),"")</f>
        <v/>
      </c>
      <c r="W76" s="72"/>
      <c r="X76" s="62" t="str">
        <f t="shared" ref="X76:X100" si="9">IFERROR(IF($M76="","",IF(LEFT($M76,3)="213","砲丸投",IF(LEFT($M76,3)="214","走高跳",IF(LEFT($Q76,3)="213","砲丸投",IF(LEFT($Q76,3)="214","走高跳",""))))),"")</f>
        <v/>
      </c>
      <c r="Y76" s="72"/>
      <c r="Z76" s="62" t="str">
        <f t="shared" ref="Z76:Z100" si="10">IFERROR(IF($M76="","",IF(LEFT($M76,3)="213","走高跳",IF(LEFT($M76,3)="214","砲丸投",IF(LEFT($Q76,3)="213","走高跳",IF(LEFT($Q76,3)="214","砲丸投",""))))),"")</f>
        <v/>
      </c>
      <c r="AA76" s="72"/>
      <c r="AB76" s="62" t="str">
        <f t="shared" ref="AB76:AB100" si="11">IFERROR(IF($M76="","",IF(LEFT($M76,3)="213","400m",IF(LEFT($M76,3)="214","200m",IF(LEFT($Q76,3)="213","400m",IF(LEFT($Q76,3)="214","200m",""))))),"")</f>
        <v/>
      </c>
      <c r="AC76" s="73"/>
      <c r="AD76" s="22"/>
    </row>
    <row r="77" spans="1:30" ht="13.5" customHeight="1">
      <c r="A77" s="21" t="str">
        <f t="shared" si="6"/>
        <v/>
      </c>
      <c r="B77" s="58">
        <v>67</v>
      </c>
      <c r="C77" s="59" t="str">
        <f>IF(J77="","",VLOOKUP($J77,member!$D:$N,2,FALSE)&amp;"　"&amp;VLOOKUP($J77,member!$D:$N,3,FALSE))</f>
        <v/>
      </c>
      <c r="D77" s="60" t="str">
        <f>IF($J77="","",VLOOKUP($J77,member!$D:$N,7,FALSE))</f>
        <v/>
      </c>
      <c r="E77" s="61" t="str">
        <f>IF($J77="","",ASC(VLOOKUP($J77,member!$D:$N,4,FALSE)&amp;"　"&amp;VLOOKUP($J77,member!$D:$N,5,FALSE)))</f>
        <v/>
      </c>
      <c r="F77" s="61" t="str">
        <f>IF($J77="","",ASC(VLOOKUP($J77,member!$D:$N,9,FALSE)&amp;"　"&amp;VLOOKUP($J77,member!$D:$N,10,FALSE)))</f>
        <v/>
      </c>
      <c r="G77" s="60" t="str">
        <f>IF($J77="","",VLOOKUP($J77,member!$D:$N,6,FALSE))</f>
        <v/>
      </c>
      <c r="H77" s="60" t="str">
        <f>IF($J77="","",ASC(VLOOKUP($J77,member!$D:$N,11,FALSE)))</f>
        <v/>
      </c>
      <c r="I77" s="60" t="str">
        <f>IF($J77="","",INDEX(member!$A:$A,MATCH($J77,member!$D:$D,0),1)*10000+INDEX(member!$B:$B,MATCH($J77,member!$D:$D,0),1)*100+INDEX(member!$C:$C,MATCH($J77,member!$D:$D,0),1))</f>
        <v/>
      </c>
      <c r="J77" s="1"/>
      <c r="K77" s="107"/>
      <c r="L77" s="104"/>
      <c r="M77" s="2"/>
      <c r="N77" s="63" t="str">
        <f>IF(M77="","",VLOOKUP(M77,初期設定!$A:$B,2,1))</f>
        <v/>
      </c>
      <c r="O77" s="3"/>
      <c r="P77" s="7"/>
      <c r="Q77" s="92"/>
      <c r="R77" s="96" t="str">
        <f>IF(Q77="","",VLOOKUP(Q77,初期設定!$A:$B,2,1))</f>
        <v/>
      </c>
      <c r="S77" s="94"/>
      <c r="T77" s="95"/>
      <c r="U77" s="40" t="str">
        <f t="shared" si="7"/>
        <v/>
      </c>
      <c r="V77" s="62" t="str">
        <f t="shared" si="8"/>
        <v/>
      </c>
      <c r="W77" s="72"/>
      <c r="X77" s="62" t="str">
        <f t="shared" si="9"/>
        <v/>
      </c>
      <c r="Y77" s="72"/>
      <c r="Z77" s="62" t="str">
        <f t="shared" si="10"/>
        <v/>
      </c>
      <c r="AA77" s="72"/>
      <c r="AB77" s="62" t="str">
        <f t="shared" si="11"/>
        <v/>
      </c>
      <c r="AC77" s="73"/>
      <c r="AD77" s="22"/>
    </row>
    <row r="78" spans="1:30" ht="13.5" customHeight="1">
      <c r="A78" s="21" t="str">
        <f t="shared" si="6"/>
        <v/>
      </c>
      <c r="B78" s="58">
        <v>68</v>
      </c>
      <c r="C78" s="59" t="str">
        <f>IF(J78="","",VLOOKUP($J78,member!$D:$N,2,FALSE)&amp;"　"&amp;VLOOKUP($J78,member!$D:$N,3,FALSE))</f>
        <v/>
      </c>
      <c r="D78" s="60" t="str">
        <f>IF($J78="","",VLOOKUP($J78,member!$D:$N,7,FALSE))</f>
        <v/>
      </c>
      <c r="E78" s="61" t="str">
        <f>IF($J78="","",ASC(VLOOKUP($J78,member!$D:$N,4,FALSE)&amp;"　"&amp;VLOOKUP($J78,member!$D:$N,5,FALSE)))</f>
        <v/>
      </c>
      <c r="F78" s="61" t="str">
        <f>IF($J78="","",ASC(VLOOKUP($J78,member!$D:$N,9,FALSE)&amp;"　"&amp;VLOOKUP($J78,member!$D:$N,10,FALSE)))</f>
        <v/>
      </c>
      <c r="G78" s="60" t="str">
        <f>IF($J78="","",VLOOKUP($J78,member!$D:$N,6,FALSE))</f>
        <v/>
      </c>
      <c r="H78" s="60" t="str">
        <f>IF($J78="","",ASC(VLOOKUP($J78,member!$D:$N,11,FALSE)))</f>
        <v/>
      </c>
      <c r="I78" s="65" t="str">
        <f>IF($J78="","",INDEX(member!$A:$A,MATCH($J78,member!$D:$D,0),1)*10000+INDEX(member!$B:$B,MATCH($J78,member!$D:$D,0),1)*100+INDEX(member!$C:$C,MATCH($J78,member!$D:$D,0),1))</f>
        <v/>
      </c>
      <c r="J78" s="1"/>
      <c r="K78" s="107"/>
      <c r="L78" s="104"/>
      <c r="M78" s="2"/>
      <c r="N78" s="63" t="str">
        <f>IF(M78="","",VLOOKUP(M78,初期設定!$A:$B,2,1))</f>
        <v/>
      </c>
      <c r="O78" s="3"/>
      <c r="P78" s="7"/>
      <c r="Q78" s="92"/>
      <c r="R78" s="96" t="str">
        <f>IF(Q78="","",VLOOKUP(Q78,初期設定!$A:$B,2,1))</f>
        <v/>
      </c>
      <c r="S78" s="94"/>
      <c r="T78" s="95"/>
      <c r="U78" s="40" t="str">
        <f t="shared" si="7"/>
        <v/>
      </c>
      <c r="V78" s="62" t="str">
        <f t="shared" si="8"/>
        <v/>
      </c>
      <c r="W78" s="72"/>
      <c r="X78" s="62" t="str">
        <f t="shared" si="9"/>
        <v/>
      </c>
      <c r="Y78" s="72"/>
      <c r="Z78" s="62" t="str">
        <f t="shared" si="10"/>
        <v/>
      </c>
      <c r="AA78" s="72"/>
      <c r="AB78" s="62" t="str">
        <f t="shared" si="11"/>
        <v/>
      </c>
      <c r="AC78" s="73"/>
      <c r="AD78" s="22"/>
    </row>
    <row r="79" spans="1:30" ht="13.5" customHeight="1">
      <c r="A79" s="21" t="str">
        <f t="shared" si="6"/>
        <v/>
      </c>
      <c r="B79" s="58">
        <v>69</v>
      </c>
      <c r="C79" s="59" t="str">
        <f>IF(J79="","",VLOOKUP($J79,member!$D:$N,2,FALSE)&amp;"　"&amp;VLOOKUP($J79,member!$D:$N,3,FALSE))</f>
        <v/>
      </c>
      <c r="D79" s="60" t="str">
        <f>IF($J79="","",VLOOKUP($J79,member!$D:$N,7,FALSE))</f>
        <v/>
      </c>
      <c r="E79" s="61" t="str">
        <f>IF($J79="","",ASC(VLOOKUP($J79,member!$D:$N,4,FALSE)&amp;"　"&amp;VLOOKUP($J79,member!$D:$N,5,FALSE)))</f>
        <v/>
      </c>
      <c r="F79" s="61" t="str">
        <f>IF($J79="","",ASC(VLOOKUP($J79,member!$D:$N,9,FALSE)&amp;"　"&amp;VLOOKUP($J79,member!$D:$N,10,FALSE)))</f>
        <v/>
      </c>
      <c r="G79" s="60" t="str">
        <f>IF($J79="","",VLOOKUP($J79,member!$D:$N,6,FALSE))</f>
        <v/>
      </c>
      <c r="H79" s="60" t="str">
        <f>IF($J79="","",ASC(VLOOKUP($J79,member!$D:$N,11,FALSE)))</f>
        <v/>
      </c>
      <c r="I79" s="60" t="str">
        <f>IF($J79="","",INDEX(member!$A:$A,MATCH($J79,member!$D:$D,0),1)*10000+INDEX(member!$B:$B,MATCH($J79,member!$D:$D,0),1)*100+INDEX(member!$C:$C,MATCH($J79,member!$D:$D,0),1))</f>
        <v/>
      </c>
      <c r="J79" s="1"/>
      <c r="K79" s="107"/>
      <c r="L79" s="104"/>
      <c r="M79" s="2"/>
      <c r="N79" s="63" t="str">
        <f>IF(M79="","",VLOOKUP(M79,初期設定!$A:$B,2,1))</f>
        <v/>
      </c>
      <c r="O79" s="3"/>
      <c r="P79" s="7"/>
      <c r="Q79" s="92"/>
      <c r="R79" s="96" t="str">
        <f>IF(Q79="","",VLOOKUP(Q79,初期設定!$A:$B,2,1))</f>
        <v/>
      </c>
      <c r="S79" s="94"/>
      <c r="T79" s="95"/>
      <c r="U79" s="40" t="str">
        <f t="shared" si="7"/>
        <v/>
      </c>
      <c r="V79" s="62" t="str">
        <f t="shared" si="8"/>
        <v/>
      </c>
      <c r="W79" s="72"/>
      <c r="X79" s="62" t="str">
        <f t="shared" si="9"/>
        <v/>
      </c>
      <c r="Y79" s="72"/>
      <c r="Z79" s="62" t="str">
        <f t="shared" si="10"/>
        <v/>
      </c>
      <c r="AA79" s="72"/>
      <c r="AB79" s="62" t="str">
        <f t="shared" si="11"/>
        <v/>
      </c>
      <c r="AC79" s="73"/>
      <c r="AD79" s="22"/>
    </row>
    <row r="80" spans="1:30" ht="13.5" customHeight="1">
      <c r="A80" s="21" t="str">
        <f t="shared" si="6"/>
        <v/>
      </c>
      <c r="B80" s="66">
        <v>70</v>
      </c>
      <c r="C80" s="67" t="str">
        <f>IF(J80="","",VLOOKUP($J80,member!$D:$N,2,FALSE)&amp;"　"&amp;VLOOKUP($J80,member!$D:$N,3,FALSE))</f>
        <v/>
      </c>
      <c r="D80" s="68" t="str">
        <f>IF($J80="","",VLOOKUP($J80,member!$D:$N,7,FALSE))</f>
        <v/>
      </c>
      <c r="E80" s="69" t="str">
        <f>IF($J80="","",ASC(VLOOKUP($J80,member!$D:$N,4,FALSE)&amp;"　"&amp;VLOOKUP($J80,member!$D:$N,5,FALSE)))</f>
        <v/>
      </c>
      <c r="F80" s="69" t="str">
        <f>IF($J80="","",ASC(VLOOKUP($J80,member!$D:$N,9,FALSE)&amp;"　"&amp;VLOOKUP($J80,member!$D:$N,10,FALSE)))</f>
        <v/>
      </c>
      <c r="G80" s="70" t="str">
        <f>IF($J80="","",VLOOKUP($J80,member!$D:$N,6,FALSE))</f>
        <v/>
      </c>
      <c r="H80" s="70" t="str">
        <f>IF($J80="","",ASC(VLOOKUP($J80,member!$D:$N,11,FALSE)))</f>
        <v/>
      </c>
      <c r="I80" s="70" t="str">
        <f>IF($J80="","",INDEX(member!$A:$A,MATCH($J80,member!$D:$D,0),1)*10000+INDEX(member!$B:$B,MATCH($J80,member!$D:$D,0),1)*100+INDEX(member!$C:$C,MATCH($J80,member!$D:$D,0),1))</f>
        <v/>
      </c>
      <c r="J80" s="4"/>
      <c r="K80" s="108"/>
      <c r="L80" s="106"/>
      <c r="M80" s="5"/>
      <c r="N80" s="71" t="str">
        <f>IF(M80="","",VLOOKUP(M80,初期設定!$A:$B,2,1))</f>
        <v/>
      </c>
      <c r="O80" s="6"/>
      <c r="P80" s="8"/>
      <c r="Q80" s="97"/>
      <c r="R80" s="98" t="str">
        <f>IF(Q80="","",VLOOKUP(Q80,初期設定!$A:$B,2,1))</f>
        <v/>
      </c>
      <c r="S80" s="99"/>
      <c r="T80" s="100"/>
      <c r="U80" s="40" t="str">
        <f t="shared" si="7"/>
        <v/>
      </c>
      <c r="V80" s="62" t="str">
        <f t="shared" si="8"/>
        <v/>
      </c>
      <c r="W80" s="72"/>
      <c r="X80" s="62" t="str">
        <f t="shared" si="9"/>
        <v/>
      </c>
      <c r="Y80" s="72"/>
      <c r="Z80" s="62" t="str">
        <f t="shared" si="10"/>
        <v/>
      </c>
      <c r="AA80" s="72"/>
      <c r="AB80" s="62" t="str">
        <f t="shared" si="11"/>
        <v/>
      </c>
      <c r="AC80" s="73"/>
      <c r="AD80" s="22"/>
    </row>
    <row r="81" spans="1:30" ht="13.5" customHeight="1">
      <c r="A81" s="21" t="str">
        <f t="shared" si="6"/>
        <v/>
      </c>
      <c r="B81" s="58">
        <v>71</v>
      </c>
      <c r="C81" s="59" t="str">
        <f>IF(J81="","",VLOOKUP($J81,member!$D:$N,2,FALSE)&amp;"　"&amp;VLOOKUP($J81,member!$D:$N,3,FALSE))</f>
        <v/>
      </c>
      <c r="D81" s="60" t="str">
        <f>IF($J81="","",VLOOKUP($J81,member!$D:$N,7,FALSE))</f>
        <v/>
      </c>
      <c r="E81" s="61" t="str">
        <f>IF($J81="","",ASC(VLOOKUP($J81,member!$D:$N,4,FALSE)&amp;"　"&amp;VLOOKUP($J81,member!$D:$N,5,FALSE)))</f>
        <v/>
      </c>
      <c r="F81" s="61" t="str">
        <f>IF($J81="","",ASC(VLOOKUP($J81,member!$D:$N,9,FALSE)&amp;"　"&amp;VLOOKUP($J81,member!$D:$N,10,FALSE)))</f>
        <v/>
      </c>
      <c r="G81" s="60" t="str">
        <f>IF($J81="","",VLOOKUP($J81,member!$D:$N,6,FALSE))</f>
        <v/>
      </c>
      <c r="H81" s="60" t="str">
        <f>IF($J81="","",ASC(VLOOKUP($J81,member!$D:$N,11,FALSE)))</f>
        <v/>
      </c>
      <c r="I81" s="60" t="str">
        <f>IF($J81="","",INDEX(member!$A:$A,MATCH($J81,member!$D:$D,0),1)*10000+INDEX(member!$B:$B,MATCH($J81,member!$D:$D,0),1)*100+INDEX(member!$C:$C,MATCH($J81,member!$D:$D,0),1))</f>
        <v/>
      </c>
      <c r="J81" s="1"/>
      <c r="K81" s="107"/>
      <c r="L81" s="104"/>
      <c r="M81" s="2"/>
      <c r="N81" s="61" t="str">
        <f>IF(M81="","",VLOOKUP(M81,初期設定!$A:$B,2,1))</f>
        <v/>
      </c>
      <c r="O81" s="3"/>
      <c r="P81" s="7"/>
      <c r="Q81" s="92"/>
      <c r="R81" s="93" t="str">
        <f>IF(Q81="","",VLOOKUP(Q81,初期設定!$A:$B,2,1))</f>
        <v/>
      </c>
      <c r="S81" s="94"/>
      <c r="T81" s="95"/>
      <c r="U81" s="40" t="str">
        <f t="shared" si="7"/>
        <v/>
      </c>
      <c r="V81" s="62" t="str">
        <f t="shared" si="8"/>
        <v/>
      </c>
      <c r="W81" s="72"/>
      <c r="X81" s="62" t="str">
        <f t="shared" si="9"/>
        <v/>
      </c>
      <c r="Y81" s="72"/>
      <c r="Z81" s="62" t="str">
        <f t="shared" si="10"/>
        <v/>
      </c>
      <c r="AA81" s="72"/>
      <c r="AB81" s="62" t="str">
        <f t="shared" si="11"/>
        <v/>
      </c>
      <c r="AC81" s="73"/>
      <c r="AD81" s="22"/>
    </row>
    <row r="82" spans="1:30" ht="13.5" customHeight="1">
      <c r="A82" s="21" t="str">
        <f t="shared" si="6"/>
        <v/>
      </c>
      <c r="B82" s="58">
        <v>72</v>
      </c>
      <c r="C82" s="59" t="str">
        <f>IF(J82="","",VLOOKUP($J82,member!$D:$N,2,FALSE)&amp;"　"&amp;VLOOKUP($J82,member!$D:$N,3,FALSE))</f>
        <v/>
      </c>
      <c r="D82" s="60" t="str">
        <f>IF($J82="","",VLOOKUP($J82,member!$D:$N,7,FALSE))</f>
        <v/>
      </c>
      <c r="E82" s="61" t="str">
        <f>IF($J82="","",ASC(VLOOKUP($J82,member!$D:$N,4,FALSE)&amp;"　"&amp;VLOOKUP($J82,member!$D:$N,5,FALSE)))</f>
        <v/>
      </c>
      <c r="F82" s="61" t="str">
        <f>IF($J82="","",ASC(VLOOKUP($J82,member!$D:$N,9,FALSE)&amp;"　"&amp;VLOOKUP($J82,member!$D:$N,10,FALSE)))</f>
        <v/>
      </c>
      <c r="G82" s="60" t="str">
        <f>IF($J82="","",VLOOKUP($J82,member!$D:$N,6,FALSE))</f>
        <v/>
      </c>
      <c r="H82" s="60" t="str">
        <f>IF($J82="","",ASC(VLOOKUP($J82,member!$D:$N,11,FALSE)))</f>
        <v/>
      </c>
      <c r="I82" s="60" t="str">
        <f>IF($J82="","",INDEX(member!$A:$A,MATCH($J82,member!$D:$D,0),1)*10000+INDEX(member!$B:$B,MATCH($J82,member!$D:$D,0),1)*100+INDEX(member!$C:$C,MATCH($J82,member!$D:$D,0),1))</f>
        <v/>
      </c>
      <c r="J82" s="1"/>
      <c r="K82" s="107"/>
      <c r="L82" s="104"/>
      <c r="M82" s="2"/>
      <c r="N82" s="63" t="str">
        <f>IF(M82="","",VLOOKUP(M82,初期設定!$A:$B,2,1))</f>
        <v/>
      </c>
      <c r="O82" s="3"/>
      <c r="P82" s="7"/>
      <c r="Q82" s="92"/>
      <c r="R82" s="96" t="str">
        <f>IF(Q82="","",VLOOKUP(Q82,初期設定!$A:$B,2,1))</f>
        <v/>
      </c>
      <c r="S82" s="94"/>
      <c r="T82" s="95"/>
      <c r="U82" s="40" t="str">
        <f t="shared" si="7"/>
        <v/>
      </c>
      <c r="V82" s="62" t="str">
        <f t="shared" si="8"/>
        <v/>
      </c>
      <c r="W82" s="72"/>
      <c r="X82" s="62" t="str">
        <f t="shared" si="9"/>
        <v/>
      </c>
      <c r="Y82" s="72"/>
      <c r="Z82" s="62" t="str">
        <f t="shared" si="10"/>
        <v/>
      </c>
      <c r="AA82" s="72"/>
      <c r="AB82" s="62" t="str">
        <f t="shared" si="11"/>
        <v/>
      </c>
      <c r="AC82" s="73"/>
      <c r="AD82" s="22"/>
    </row>
    <row r="83" spans="1:30" ht="13.5" customHeight="1">
      <c r="A83" s="21" t="str">
        <f t="shared" si="6"/>
        <v/>
      </c>
      <c r="B83" s="58">
        <v>73</v>
      </c>
      <c r="C83" s="59" t="str">
        <f>IF(J83="","",VLOOKUP($J83,member!$D:$N,2,FALSE)&amp;"　"&amp;VLOOKUP($J83,member!$D:$N,3,FALSE))</f>
        <v/>
      </c>
      <c r="D83" s="60" t="str">
        <f>IF($J83="","",VLOOKUP($J83,member!$D:$N,7,FALSE))</f>
        <v/>
      </c>
      <c r="E83" s="61" t="str">
        <f>IF($J83="","",ASC(VLOOKUP($J83,member!$D:$N,4,FALSE)&amp;"　"&amp;VLOOKUP($J83,member!$D:$N,5,FALSE)))</f>
        <v/>
      </c>
      <c r="F83" s="61" t="str">
        <f>IF($J83="","",ASC(VLOOKUP($J83,member!$D:$N,9,FALSE)&amp;"　"&amp;VLOOKUP($J83,member!$D:$N,10,FALSE)))</f>
        <v/>
      </c>
      <c r="G83" s="60" t="str">
        <f>IF($J83="","",VLOOKUP($J83,member!$D:$N,6,FALSE))</f>
        <v/>
      </c>
      <c r="H83" s="60" t="str">
        <f>IF($J83="","",ASC(VLOOKUP($J83,member!$D:$N,11,FALSE)))</f>
        <v/>
      </c>
      <c r="I83" s="65" t="str">
        <f>IF($J83="","",INDEX(member!$A:$A,MATCH($J83,member!$D:$D,0),1)*10000+INDEX(member!$B:$B,MATCH($J83,member!$D:$D,0),1)*100+INDEX(member!$C:$C,MATCH($J83,member!$D:$D,0),1))</f>
        <v/>
      </c>
      <c r="J83" s="1"/>
      <c r="K83" s="107"/>
      <c r="L83" s="104"/>
      <c r="M83" s="2"/>
      <c r="N83" s="63" t="str">
        <f>IF(M83="","",VLOOKUP(M83,初期設定!$A:$B,2,1))</f>
        <v/>
      </c>
      <c r="O83" s="3"/>
      <c r="P83" s="7"/>
      <c r="Q83" s="92"/>
      <c r="R83" s="96" t="str">
        <f>IF(Q83="","",VLOOKUP(Q83,初期設定!$A:$B,2,1))</f>
        <v/>
      </c>
      <c r="S83" s="94"/>
      <c r="T83" s="95"/>
      <c r="U83" s="40" t="str">
        <f t="shared" si="7"/>
        <v/>
      </c>
      <c r="V83" s="62" t="str">
        <f t="shared" si="8"/>
        <v/>
      </c>
      <c r="W83" s="72"/>
      <c r="X83" s="62" t="str">
        <f t="shared" si="9"/>
        <v/>
      </c>
      <c r="Y83" s="72"/>
      <c r="Z83" s="62" t="str">
        <f t="shared" si="10"/>
        <v/>
      </c>
      <c r="AA83" s="72"/>
      <c r="AB83" s="62" t="str">
        <f t="shared" si="11"/>
        <v/>
      </c>
      <c r="AC83" s="73"/>
      <c r="AD83" s="22"/>
    </row>
    <row r="84" spans="1:30" ht="13.5" customHeight="1">
      <c r="A84" s="21" t="str">
        <f t="shared" si="6"/>
        <v/>
      </c>
      <c r="B84" s="58">
        <v>74</v>
      </c>
      <c r="C84" s="59" t="str">
        <f>IF(J84="","",VLOOKUP($J84,member!$D:$N,2,FALSE)&amp;"　"&amp;VLOOKUP($J84,member!$D:$N,3,FALSE))</f>
        <v/>
      </c>
      <c r="D84" s="60" t="str">
        <f>IF($J84="","",VLOOKUP($J84,member!$D:$N,7,FALSE))</f>
        <v/>
      </c>
      <c r="E84" s="61" t="str">
        <f>IF($J84="","",ASC(VLOOKUP($J84,member!$D:$N,4,FALSE)&amp;"　"&amp;VLOOKUP($J84,member!$D:$N,5,FALSE)))</f>
        <v/>
      </c>
      <c r="F84" s="61" t="str">
        <f>IF($J84="","",ASC(VLOOKUP($J84,member!$D:$N,9,FALSE)&amp;"　"&amp;VLOOKUP($J84,member!$D:$N,10,FALSE)))</f>
        <v/>
      </c>
      <c r="G84" s="60" t="str">
        <f>IF($J84="","",VLOOKUP($J84,member!$D:$N,6,FALSE))</f>
        <v/>
      </c>
      <c r="H84" s="60" t="str">
        <f>IF($J84="","",ASC(VLOOKUP($J84,member!$D:$N,11,FALSE)))</f>
        <v/>
      </c>
      <c r="I84" s="60" t="str">
        <f>IF($J84="","",INDEX(member!$A:$A,MATCH($J84,member!$D:$D,0),1)*10000+INDEX(member!$B:$B,MATCH($J84,member!$D:$D,0),1)*100+INDEX(member!$C:$C,MATCH($J84,member!$D:$D,0),1))</f>
        <v/>
      </c>
      <c r="J84" s="1"/>
      <c r="K84" s="107"/>
      <c r="L84" s="104"/>
      <c r="M84" s="2"/>
      <c r="N84" s="63" t="str">
        <f>IF(M84="","",VLOOKUP(M84,初期設定!$A:$B,2,1))</f>
        <v/>
      </c>
      <c r="O84" s="3"/>
      <c r="P84" s="7"/>
      <c r="Q84" s="92"/>
      <c r="R84" s="96" t="str">
        <f>IF(Q84="","",VLOOKUP(Q84,初期設定!$A:$B,2,1))</f>
        <v/>
      </c>
      <c r="S84" s="94"/>
      <c r="T84" s="95"/>
      <c r="U84" s="40" t="str">
        <f t="shared" si="7"/>
        <v/>
      </c>
      <c r="V84" s="62" t="str">
        <f t="shared" si="8"/>
        <v/>
      </c>
      <c r="W84" s="72"/>
      <c r="X84" s="62" t="str">
        <f t="shared" si="9"/>
        <v/>
      </c>
      <c r="Y84" s="72"/>
      <c r="Z84" s="62" t="str">
        <f t="shared" si="10"/>
        <v/>
      </c>
      <c r="AA84" s="72"/>
      <c r="AB84" s="62" t="str">
        <f t="shared" si="11"/>
        <v/>
      </c>
      <c r="AC84" s="73"/>
      <c r="AD84" s="22"/>
    </row>
    <row r="85" spans="1:30" ht="13.5" customHeight="1">
      <c r="A85" s="21" t="str">
        <f t="shared" si="6"/>
        <v/>
      </c>
      <c r="B85" s="66">
        <v>75</v>
      </c>
      <c r="C85" s="67" t="str">
        <f>IF(J85="","",VLOOKUP($J85,member!$D:$N,2,FALSE)&amp;"　"&amp;VLOOKUP($J85,member!$D:$N,3,FALSE))</f>
        <v/>
      </c>
      <c r="D85" s="68" t="str">
        <f>IF($J85="","",VLOOKUP($J85,member!$D:$N,7,FALSE))</f>
        <v/>
      </c>
      <c r="E85" s="69" t="str">
        <f>IF($J85="","",ASC(VLOOKUP($J85,member!$D:$N,4,FALSE)&amp;"　"&amp;VLOOKUP($J85,member!$D:$N,5,FALSE)))</f>
        <v/>
      </c>
      <c r="F85" s="69" t="str">
        <f>IF($J85="","",ASC(VLOOKUP($J85,member!$D:$N,9,FALSE)&amp;"　"&amp;VLOOKUP($J85,member!$D:$N,10,FALSE)))</f>
        <v/>
      </c>
      <c r="G85" s="70" t="str">
        <f>IF($J85="","",VLOOKUP($J85,member!$D:$N,6,FALSE))</f>
        <v/>
      </c>
      <c r="H85" s="70" t="str">
        <f>IF($J85="","",ASC(VLOOKUP($J85,member!$D:$N,11,FALSE)))</f>
        <v/>
      </c>
      <c r="I85" s="70" t="str">
        <f>IF($J85="","",INDEX(member!$A:$A,MATCH($J85,member!$D:$D,0),1)*10000+INDEX(member!$B:$B,MATCH($J85,member!$D:$D,0),1)*100+INDEX(member!$C:$C,MATCH($J85,member!$D:$D,0),1))</f>
        <v/>
      </c>
      <c r="J85" s="4"/>
      <c r="K85" s="108"/>
      <c r="L85" s="106"/>
      <c r="M85" s="5"/>
      <c r="N85" s="71" t="str">
        <f>IF(M85="","",VLOOKUP(M85,初期設定!$A:$B,2,1))</f>
        <v/>
      </c>
      <c r="O85" s="6"/>
      <c r="P85" s="8"/>
      <c r="Q85" s="97"/>
      <c r="R85" s="98" t="str">
        <f>IF(Q85="","",VLOOKUP(Q85,初期設定!$A:$B,2,1))</f>
        <v/>
      </c>
      <c r="S85" s="99"/>
      <c r="T85" s="100"/>
      <c r="U85" s="40" t="str">
        <f t="shared" si="7"/>
        <v/>
      </c>
      <c r="V85" s="62" t="str">
        <f t="shared" si="8"/>
        <v/>
      </c>
      <c r="W85" s="72"/>
      <c r="X85" s="62" t="str">
        <f t="shared" si="9"/>
        <v/>
      </c>
      <c r="Y85" s="72"/>
      <c r="Z85" s="62" t="str">
        <f t="shared" si="10"/>
        <v/>
      </c>
      <c r="AA85" s="72"/>
      <c r="AB85" s="62" t="str">
        <f t="shared" si="11"/>
        <v/>
      </c>
      <c r="AC85" s="73"/>
      <c r="AD85" s="22"/>
    </row>
    <row r="86" spans="1:30" ht="13.5" customHeight="1">
      <c r="A86" s="21" t="str">
        <f t="shared" si="6"/>
        <v/>
      </c>
      <c r="B86" s="58">
        <v>76</v>
      </c>
      <c r="C86" s="59" t="str">
        <f>IF(J86="","",VLOOKUP($J86,member!$D:$N,2,FALSE)&amp;"　"&amp;VLOOKUP($J86,member!$D:$N,3,FALSE))</f>
        <v/>
      </c>
      <c r="D86" s="60" t="str">
        <f>IF($J86="","",VLOOKUP($J86,member!$D:$N,7,FALSE))</f>
        <v/>
      </c>
      <c r="E86" s="61" t="str">
        <f>IF($J86="","",ASC(VLOOKUP($J86,member!$D:$N,4,FALSE)&amp;"　"&amp;VLOOKUP($J86,member!$D:$N,5,FALSE)))</f>
        <v/>
      </c>
      <c r="F86" s="61" t="str">
        <f>IF($J86="","",ASC(VLOOKUP($J86,member!$D:$N,9,FALSE)&amp;"　"&amp;VLOOKUP($J86,member!$D:$N,10,FALSE)))</f>
        <v/>
      </c>
      <c r="G86" s="60" t="str">
        <f>IF($J86="","",VLOOKUP($J86,member!$D:$N,6,FALSE))</f>
        <v/>
      </c>
      <c r="H86" s="60" t="str">
        <f>IF($J86="","",ASC(VLOOKUP($J86,member!$D:$N,11,FALSE)))</f>
        <v/>
      </c>
      <c r="I86" s="60" t="str">
        <f>IF($J86="","",INDEX(member!$A:$A,MATCH($J86,member!$D:$D,0),1)*10000+INDEX(member!$B:$B,MATCH($J86,member!$D:$D,0),1)*100+INDEX(member!$C:$C,MATCH($J86,member!$D:$D,0),1))</f>
        <v/>
      </c>
      <c r="J86" s="1"/>
      <c r="K86" s="107"/>
      <c r="L86" s="104"/>
      <c r="M86" s="2"/>
      <c r="N86" s="61" t="str">
        <f>IF(M86="","",VLOOKUP(M86,初期設定!$A:$B,2,1))</f>
        <v/>
      </c>
      <c r="O86" s="3"/>
      <c r="P86" s="7"/>
      <c r="Q86" s="92"/>
      <c r="R86" s="93" t="str">
        <f>IF(Q86="","",VLOOKUP(Q86,初期設定!$A:$B,2,1))</f>
        <v/>
      </c>
      <c r="S86" s="94"/>
      <c r="T86" s="95"/>
      <c r="U86" s="40" t="str">
        <f t="shared" si="7"/>
        <v/>
      </c>
      <c r="V86" s="62" t="str">
        <f t="shared" si="8"/>
        <v/>
      </c>
      <c r="W86" s="72"/>
      <c r="X86" s="62" t="str">
        <f t="shared" si="9"/>
        <v/>
      </c>
      <c r="Y86" s="72"/>
      <c r="Z86" s="62" t="str">
        <f t="shared" si="10"/>
        <v/>
      </c>
      <c r="AA86" s="72"/>
      <c r="AB86" s="62" t="str">
        <f t="shared" si="11"/>
        <v/>
      </c>
      <c r="AC86" s="73"/>
      <c r="AD86" s="22"/>
    </row>
    <row r="87" spans="1:30" ht="13.5" customHeight="1">
      <c r="A87" s="21" t="str">
        <f t="shared" si="6"/>
        <v/>
      </c>
      <c r="B87" s="58">
        <v>77</v>
      </c>
      <c r="C87" s="59" t="str">
        <f>IF(J87="","",VLOOKUP($J87,member!$D:$N,2,FALSE)&amp;"　"&amp;VLOOKUP($J87,member!$D:$N,3,FALSE))</f>
        <v/>
      </c>
      <c r="D87" s="60" t="str">
        <f>IF($J87="","",VLOOKUP($J87,member!$D:$N,7,FALSE))</f>
        <v/>
      </c>
      <c r="E87" s="61" t="str">
        <f>IF($J87="","",ASC(VLOOKUP($J87,member!$D:$N,4,FALSE)&amp;"　"&amp;VLOOKUP($J87,member!$D:$N,5,FALSE)))</f>
        <v/>
      </c>
      <c r="F87" s="61" t="str">
        <f>IF($J87="","",ASC(VLOOKUP($J87,member!$D:$N,9,FALSE)&amp;"　"&amp;VLOOKUP($J87,member!$D:$N,10,FALSE)))</f>
        <v/>
      </c>
      <c r="G87" s="60" t="str">
        <f>IF($J87="","",VLOOKUP($J87,member!$D:$N,6,FALSE))</f>
        <v/>
      </c>
      <c r="H87" s="60" t="str">
        <f>IF($J87="","",ASC(VLOOKUP($J87,member!$D:$N,11,FALSE)))</f>
        <v/>
      </c>
      <c r="I87" s="60" t="str">
        <f>IF($J87="","",INDEX(member!$A:$A,MATCH($J87,member!$D:$D,0),1)*10000+INDEX(member!$B:$B,MATCH($J87,member!$D:$D,0),1)*100+INDEX(member!$C:$C,MATCH($J87,member!$D:$D,0),1))</f>
        <v/>
      </c>
      <c r="J87" s="1"/>
      <c r="K87" s="107"/>
      <c r="L87" s="104"/>
      <c r="M87" s="2"/>
      <c r="N87" s="63" t="str">
        <f>IF(M87="","",VLOOKUP(M87,初期設定!$A:$B,2,1))</f>
        <v/>
      </c>
      <c r="O87" s="3"/>
      <c r="P87" s="7"/>
      <c r="Q87" s="92"/>
      <c r="R87" s="96" t="str">
        <f>IF(Q87="","",VLOOKUP(Q87,初期設定!$A:$B,2,1))</f>
        <v/>
      </c>
      <c r="S87" s="94"/>
      <c r="T87" s="95"/>
      <c r="U87" s="40" t="str">
        <f t="shared" si="7"/>
        <v/>
      </c>
      <c r="V87" s="62" t="str">
        <f t="shared" si="8"/>
        <v/>
      </c>
      <c r="W87" s="72"/>
      <c r="X87" s="62" t="str">
        <f t="shared" si="9"/>
        <v/>
      </c>
      <c r="Y87" s="72"/>
      <c r="Z87" s="62" t="str">
        <f t="shared" si="10"/>
        <v/>
      </c>
      <c r="AA87" s="72"/>
      <c r="AB87" s="62" t="str">
        <f t="shared" si="11"/>
        <v/>
      </c>
      <c r="AC87" s="73"/>
      <c r="AD87" s="22"/>
    </row>
    <row r="88" spans="1:30" ht="13.5" customHeight="1">
      <c r="A88" s="21" t="str">
        <f t="shared" si="6"/>
        <v/>
      </c>
      <c r="B88" s="58">
        <v>78</v>
      </c>
      <c r="C88" s="59" t="str">
        <f>IF(J88="","",VLOOKUP($J88,member!$D:$N,2,FALSE)&amp;"　"&amp;VLOOKUP($J88,member!$D:$N,3,FALSE))</f>
        <v/>
      </c>
      <c r="D88" s="60" t="str">
        <f>IF($J88="","",VLOOKUP($J88,member!$D:$N,7,FALSE))</f>
        <v/>
      </c>
      <c r="E88" s="61" t="str">
        <f>IF($J88="","",ASC(VLOOKUP($J88,member!$D:$N,4,FALSE)&amp;"　"&amp;VLOOKUP($J88,member!$D:$N,5,FALSE)))</f>
        <v/>
      </c>
      <c r="F88" s="61" t="str">
        <f>IF($J88="","",ASC(VLOOKUP($J88,member!$D:$N,9,FALSE)&amp;"　"&amp;VLOOKUP($J88,member!$D:$N,10,FALSE)))</f>
        <v/>
      </c>
      <c r="G88" s="60" t="str">
        <f>IF($J88="","",VLOOKUP($J88,member!$D:$N,6,FALSE))</f>
        <v/>
      </c>
      <c r="H88" s="60" t="str">
        <f>IF($J88="","",ASC(VLOOKUP($J88,member!$D:$N,11,FALSE)))</f>
        <v/>
      </c>
      <c r="I88" s="65" t="str">
        <f>IF($J88="","",INDEX(member!$A:$A,MATCH($J88,member!$D:$D,0),1)*10000+INDEX(member!$B:$B,MATCH($J88,member!$D:$D,0),1)*100+INDEX(member!$C:$C,MATCH($J88,member!$D:$D,0),1))</f>
        <v/>
      </c>
      <c r="J88" s="1"/>
      <c r="K88" s="107"/>
      <c r="L88" s="104"/>
      <c r="M88" s="2"/>
      <c r="N88" s="63" t="str">
        <f>IF(M88="","",VLOOKUP(M88,初期設定!$A:$B,2,1))</f>
        <v/>
      </c>
      <c r="O88" s="3"/>
      <c r="P88" s="7"/>
      <c r="Q88" s="92"/>
      <c r="R88" s="96" t="str">
        <f>IF(Q88="","",VLOOKUP(Q88,初期設定!$A:$B,2,1))</f>
        <v/>
      </c>
      <c r="S88" s="94"/>
      <c r="T88" s="95"/>
      <c r="U88" s="40" t="str">
        <f t="shared" si="7"/>
        <v/>
      </c>
      <c r="V88" s="62" t="str">
        <f t="shared" si="8"/>
        <v/>
      </c>
      <c r="W88" s="72"/>
      <c r="X88" s="62" t="str">
        <f t="shared" si="9"/>
        <v/>
      </c>
      <c r="Y88" s="72"/>
      <c r="Z88" s="62" t="str">
        <f t="shared" si="10"/>
        <v/>
      </c>
      <c r="AA88" s="72"/>
      <c r="AB88" s="62" t="str">
        <f t="shared" si="11"/>
        <v/>
      </c>
      <c r="AC88" s="73"/>
      <c r="AD88" s="22"/>
    </row>
    <row r="89" spans="1:30" ht="13.5" customHeight="1">
      <c r="A89" s="21" t="str">
        <f t="shared" si="6"/>
        <v/>
      </c>
      <c r="B89" s="58">
        <v>79</v>
      </c>
      <c r="C89" s="59" t="str">
        <f>IF(J89="","",VLOOKUP($J89,member!$D:$N,2,FALSE)&amp;"　"&amp;VLOOKUP($J89,member!$D:$N,3,FALSE))</f>
        <v/>
      </c>
      <c r="D89" s="60" t="str">
        <f>IF($J89="","",VLOOKUP($J89,member!$D:$N,7,FALSE))</f>
        <v/>
      </c>
      <c r="E89" s="61" t="str">
        <f>IF($J89="","",ASC(VLOOKUP($J89,member!$D:$N,4,FALSE)&amp;"　"&amp;VLOOKUP($J89,member!$D:$N,5,FALSE)))</f>
        <v/>
      </c>
      <c r="F89" s="61" t="str">
        <f>IF($J89="","",ASC(VLOOKUP($J89,member!$D:$N,9,FALSE)&amp;"　"&amp;VLOOKUP($J89,member!$D:$N,10,FALSE)))</f>
        <v/>
      </c>
      <c r="G89" s="60" t="str">
        <f>IF($J89="","",VLOOKUP($J89,member!$D:$N,6,FALSE))</f>
        <v/>
      </c>
      <c r="H89" s="60" t="str">
        <f>IF($J89="","",ASC(VLOOKUP($J89,member!$D:$N,11,FALSE)))</f>
        <v/>
      </c>
      <c r="I89" s="60" t="str">
        <f>IF($J89="","",INDEX(member!$A:$A,MATCH($J89,member!$D:$D,0),1)*10000+INDEX(member!$B:$B,MATCH($J89,member!$D:$D,0),1)*100+INDEX(member!$C:$C,MATCH($J89,member!$D:$D,0),1))</f>
        <v/>
      </c>
      <c r="J89" s="1"/>
      <c r="K89" s="107"/>
      <c r="L89" s="104"/>
      <c r="M89" s="2"/>
      <c r="N89" s="63" t="str">
        <f>IF(M89="","",VLOOKUP(M89,初期設定!$A:$B,2,1))</f>
        <v/>
      </c>
      <c r="O89" s="3"/>
      <c r="P89" s="7"/>
      <c r="Q89" s="92"/>
      <c r="R89" s="96" t="str">
        <f>IF(Q89="","",VLOOKUP(Q89,初期設定!$A:$B,2,1))</f>
        <v/>
      </c>
      <c r="S89" s="94"/>
      <c r="T89" s="95"/>
      <c r="U89" s="40" t="str">
        <f t="shared" si="7"/>
        <v/>
      </c>
      <c r="V89" s="62" t="str">
        <f t="shared" si="8"/>
        <v/>
      </c>
      <c r="W89" s="72"/>
      <c r="X89" s="62" t="str">
        <f t="shared" si="9"/>
        <v/>
      </c>
      <c r="Y89" s="72"/>
      <c r="Z89" s="62" t="str">
        <f t="shared" si="10"/>
        <v/>
      </c>
      <c r="AA89" s="72"/>
      <c r="AB89" s="62" t="str">
        <f t="shared" si="11"/>
        <v/>
      </c>
      <c r="AC89" s="73"/>
      <c r="AD89" s="22"/>
    </row>
    <row r="90" spans="1:30" ht="13.5" customHeight="1">
      <c r="A90" s="21" t="str">
        <f t="shared" si="6"/>
        <v/>
      </c>
      <c r="B90" s="66">
        <v>80</v>
      </c>
      <c r="C90" s="67" t="str">
        <f>IF(J90="","",VLOOKUP($J90,member!$D:$N,2,FALSE)&amp;"　"&amp;VLOOKUP($J90,member!$D:$N,3,FALSE))</f>
        <v/>
      </c>
      <c r="D90" s="68" t="str">
        <f>IF($J90="","",VLOOKUP($J90,member!$D:$N,7,FALSE))</f>
        <v/>
      </c>
      <c r="E90" s="69" t="str">
        <f>IF($J90="","",ASC(VLOOKUP($J90,member!$D:$N,4,FALSE)&amp;"　"&amp;VLOOKUP($J90,member!$D:$N,5,FALSE)))</f>
        <v/>
      </c>
      <c r="F90" s="69" t="str">
        <f>IF($J90="","",ASC(VLOOKUP($J90,member!$D:$N,9,FALSE)&amp;"　"&amp;VLOOKUP($J90,member!$D:$N,10,FALSE)))</f>
        <v/>
      </c>
      <c r="G90" s="70" t="str">
        <f>IF($J90="","",VLOOKUP($J90,member!$D:$N,6,FALSE))</f>
        <v/>
      </c>
      <c r="H90" s="70" t="str">
        <f>IF($J90="","",ASC(VLOOKUP($J90,member!$D:$N,11,FALSE)))</f>
        <v/>
      </c>
      <c r="I90" s="70" t="str">
        <f>IF($J90="","",INDEX(member!$A:$A,MATCH($J90,member!$D:$D,0),1)*10000+INDEX(member!$B:$B,MATCH($J90,member!$D:$D,0),1)*100+INDEX(member!$C:$C,MATCH($J90,member!$D:$D,0),1))</f>
        <v/>
      </c>
      <c r="J90" s="4"/>
      <c r="K90" s="108"/>
      <c r="L90" s="106"/>
      <c r="M90" s="5"/>
      <c r="N90" s="71" t="str">
        <f>IF(M90="","",VLOOKUP(M90,初期設定!$A:$B,2,1))</f>
        <v/>
      </c>
      <c r="O90" s="6"/>
      <c r="P90" s="8"/>
      <c r="Q90" s="97"/>
      <c r="R90" s="98" t="str">
        <f>IF(Q90="","",VLOOKUP(Q90,初期設定!$A:$B,2,1))</f>
        <v/>
      </c>
      <c r="S90" s="99"/>
      <c r="T90" s="100"/>
      <c r="U90" s="40" t="str">
        <f t="shared" si="7"/>
        <v/>
      </c>
      <c r="V90" s="62" t="str">
        <f t="shared" si="8"/>
        <v/>
      </c>
      <c r="W90" s="72"/>
      <c r="X90" s="62" t="str">
        <f t="shared" si="9"/>
        <v/>
      </c>
      <c r="Y90" s="72"/>
      <c r="Z90" s="62" t="str">
        <f t="shared" si="10"/>
        <v/>
      </c>
      <c r="AA90" s="72"/>
      <c r="AB90" s="62" t="str">
        <f t="shared" si="11"/>
        <v/>
      </c>
      <c r="AC90" s="73"/>
      <c r="AD90" s="22"/>
    </row>
    <row r="91" spans="1:30" ht="13.5" customHeight="1">
      <c r="A91" s="21" t="str">
        <f t="shared" si="6"/>
        <v/>
      </c>
      <c r="B91" s="58">
        <v>81</v>
      </c>
      <c r="C91" s="59" t="str">
        <f>IF(J91="","",VLOOKUP($J91,member!$D:$N,2,FALSE)&amp;"　"&amp;VLOOKUP($J91,member!$D:$N,3,FALSE))</f>
        <v/>
      </c>
      <c r="D91" s="60" t="str">
        <f>IF($J91="","",VLOOKUP($J91,member!$D:$N,7,FALSE))</f>
        <v/>
      </c>
      <c r="E91" s="61" t="str">
        <f>IF($J91="","",ASC(VLOOKUP($J91,member!$D:$N,4,FALSE)&amp;"　"&amp;VLOOKUP($J91,member!$D:$N,5,FALSE)))</f>
        <v/>
      </c>
      <c r="F91" s="61" t="str">
        <f>IF($J91="","",ASC(VLOOKUP($J91,member!$D:$N,9,FALSE)&amp;"　"&amp;VLOOKUP($J91,member!$D:$N,10,FALSE)))</f>
        <v/>
      </c>
      <c r="G91" s="60" t="str">
        <f>IF($J91="","",VLOOKUP($J91,member!$D:$N,6,FALSE))</f>
        <v/>
      </c>
      <c r="H91" s="60" t="str">
        <f>IF($J91="","",ASC(VLOOKUP($J91,member!$D:$N,11,FALSE)))</f>
        <v/>
      </c>
      <c r="I91" s="60" t="str">
        <f>IF($J91="","",INDEX(member!$A:$A,MATCH($J91,member!$D:$D,0),1)*10000+INDEX(member!$B:$B,MATCH($J91,member!$D:$D,0),1)*100+INDEX(member!$C:$C,MATCH($J91,member!$D:$D,0),1))</f>
        <v/>
      </c>
      <c r="J91" s="1"/>
      <c r="K91" s="107"/>
      <c r="L91" s="104"/>
      <c r="M91" s="2"/>
      <c r="N91" s="61" t="str">
        <f>IF(M91="","",VLOOKUP(M91,初期設定!$A:$B,2,1))</f>
        <v/>
      </c>
      <c r="O91" s="3"/>
      <c r="P91" s="7"/>
      <c r="Q91" s="92"/>
      <c r="R91" s="93" t="str">
        <f>IF(Q91="","",VLOOKUP(Q91,初期設定!$A:$B,2,1))</f>
        <v/>
      </c>
      <c r="S91" s="94"/>
      <c r="T91" s="95"/>
      <c r="U91" s="40" t="str">
        <f t="shared" si="7"/>
        <v/>
      </c>
      <c r="V91" s="62" t="str">
        <f t="shared" si="8"/>
        <v/>
      </c>
      <c r="W91" s="72"/>
      <c r="X91" s="62" t="str">
        <f t="shared" si="9"/>
        <v/>
      </c>
      <c r="Y91" s="72"/>
      <c r="Z91" s="62" t="str">
        <f t="shared" si="10"/>
        <v/>
      </c>
      <c r="AA91" s="72"/>
      <c r="AB91" s="62" t="str">
        <f t="shared" si="11"/>
        <v/>
      </c>
      <c r="AC91" s="73"/>
      <c r="AD91" s="22"/>
    </row>
    <row r="92" spans="1:30" ht="13.5" customHeight="1">
      <c r="A92" s="21" t="str">
        <f t="shared" si="6"/>
        <v/>
      </c>
      <c r="B92" s="58">
        <v>82</v>
      </c>
      <c r="C92" s="59" t="str">
        <f>IF(J92="","",VLOOKUP($J92,member!$D:$N,2,FALSE)&amp;"　"&amp;VLOOKUP($J92,member!$D:$N,3,FALSE))</f>
        <v/>
      </c>
      <c r="D92" s="60" t="str">
        <f>IF($J92="","",VLOOKUP($J92,member!$D:$N,7,FALSE))</f>
        <v/>
      </c>
      <c r="E92" s="61" t="str">
        <f>IF($J92="","",ASC(VLOOKUP($J92,member!$D:$N,4,FALSE)&amp;"　"&amp;VLOOKUP($J92,member!$D:$N,5,FALSE)))</f>
        <v/>
      </c>
      <c r="F92" s="61" t="str">
        <f>IF($J92="","",ASC(VLOOKUP($J92,member!$D:$N,9,FALSE)&amp;"　"&amp;VLOOKUP($J92,member!$D:$N,10,FALSE)))</f>
        <v/>
      </c>
      <c r="G92" s="60" t="str">
        <f>IF($J92="","",VLOOKUP($J92,member!$D:$N,6,FALSE))</f>
        <v/>
      </c>
      <c r="H92" s="60" t="str">
        <f>IF($J92="","",ASC(VLOOKUP($J92,member!$D:$N,11,FALSE)))</f>
        <v/>
      </c>
      <c r="I92" s="60" t="str">
        <f>IF($J92="","",INDEX(member!$A:$A,MATCH($J92,member!$D:$D,0),1)*10000+INDEX(member!$B:$B,MATCH($J92,member!$D:$D,0),1)*100+INDEX(member!$C:$C,MATCH($J92,member!$D:$D,0),1))</f>
        <v/>
      </c>
      <c r="J92" s="1"/>
      <c r="K92" s="107"/>
      <c r="L92" s="104"/>
      <c r="M92" s="2"/>
      <c r="N92" s="63" t="str">
        <f>IF(M92="","",VLOOKUP(M92,初期設定!$A:$B,2,1))</f>
        <v/>
      </c>
      <c r="O92" s="3"/>
      <c r="P92" s="7"/>
      <c r="Q92" s="92"/>
      <c r="R92" s="96" t="str">
        <f>IF(Q92="","",VLOOKUP(Q92,初期設定!$A:$B,2,1))</f>
        <v/>
      </c>
      <c r="S92" s="94"/>
      <c r="T92" s="95"/>
      <c r="U92" s="40" t="str">
        <f t="shared" si="7"/>
        <v/>
      </c>
      <c r="V92" s="62" t="str">
        <f t="shared" si="8"/>
        <v/>
      </c>
      <c r="W92" s="72"/>
      <c r="X92" s="62" t="str">
        <f t="shared" si="9"/>
        <v/>
      </c>
      <c r="Y92" s="72"/>
      <c r="Z92" s="62" t="str">
        <f t="shared" si="10"/>
        <v/>
      </c>
      <c r="AA92" s="72"/>
      <c r="AB92" s="62" t="str">
        <f t="shared" si="11"/>
        <v/>
      </c>
      <c r="AC92" s="73"/>
      <c r="AD92" s="22"/>
    </row>
    <row r="93" spans="1:30" ht="13.5" customHeight="1">
      <c r="A93" s="21" t="str">
        <f t="shared" si="6"/>
        <v/>
      </c>
      <c r="B93" s="58">
        <v>83</v>
      </c>
      <c r="C93" s="59" t="str">
        <f>IF(J93="","",VLOOKUP($J93,member!$D:$N,2,FALSE)&amp;"　"&amp;VLOOKUP($J93,member!$D:$N,3,FALSE))</f>
        <v/>
      </c>
      <c r="D93" s="60" t="str">
        <f>IF($J93="","",VLOOKUP($J93,member!$D:$N,7,FALSE))</f>
        <v/>
      </c>
      <c r="E93" s="61" t="str">
        <f>IF($J93="","",ASC(VLOOKUP($J93,member!$D:$N,4,FALSE)&amp;"　"&amp;VLOOKUP($J93,member!$D:$N,5,FALSE)))</f>
        <v/>
      </c>
      <c r="F93" s="61" t="str">
        <f>IF($J93="","",ASC(VLOOKUP($J93,member!$D:$N,9,FALSE)&amp;"　"&amp;VLOOKUP($J93,member!$D:$N,10,FALSE)))</f>
        <v/>
      </c>
      <c r="G93" s="60" t="str">
        <f>IF($J93="","",VLOOKUP($J93,member!$D:$N,6,FALSE))</f>
        <v/>
      </c>
      <c r="H93" s="60" t="str">
        <f>IF($J93="","",ASC(VLOOKUP($J93,member!$D:$N,11,FALSE)))</f>
        <v/>
      </c>
      <c r="I93" s="65" t="str">
        <f>IF($J93="","",INDEX(member!$A:$A,MATCH($J93,member!$D:$D,0),1)*10000+INDEX(member!$B:$B,MATCH($J93,member!$D:$D,0),1)*100+INDEX(member!$C:$C,MATCH($J93,member!$D:$D,0),1))</f>
        <v/>
      </c>
      <c r="J93" s="1"/>
      <c r="K93" s="107"/>
      <c r="L93" s="104"/>
      <c r="M93" s="2"/>
      <c r="N93" s="63" t="str">
        <f>IF(M93="","",VLOOKUP(M93,初期設定!$A:$B,2,1))</f>
        <v/>
      </c>
      <c r="O93" s="3"/>
      <c r="P93" s="7"/>
      <c r="Q93" s="92"/>
      <c r="R93" s="96" t="str">
        <f>IF(Q93="","",VLOOKUP(Q93,初期設定!$A:$B,2,1))</f>
        <v/>
      </c>
      <c r="S93" s="94"/>
      <c r="T93" s="95"/>
      <c r="U93" s="40" t="str">
        <f t="shared" si="7"/>
        <v/>
      </c>
      <c r="V93" s="62" t="str">
        <f t="shared" si="8"/>
        <v/>
      </c>
      <c r="W93" s="72"/>
      <c r="X93" s="62" t="str">
        <f t="shared" si="9"/>
        <v/>
      </c>
      <c r="Y93" s="72"/>
      <c r="Z93" s="62" t="str">
        <f t="shared" si="10"/>
        <v/>
      </c>
      <c r="AA93" s="72"/>
      <c r="AB93" s="62" t="str">
        <f t="shared" si="11"/>
        <v/>
      </c>
      <c r="AC93" s="73"/>
      <c r="AD93" s="22"/>
    </row>
    <row r="94" spans="1:30" ht="13.5" customHeight="1">
      <c r="A94" s="21" t="str">
        <f t="shared" si="6"/>
        <v/>
      </c>
      <c r="B94" s="58">
        <v>84</v>
      </c>
      <c r="C94" s="59" t="str">
        <f>IF(J94="","",VLOOKUP($J94,member!$D:$N,2,FALSE)&amp;"　"&amp;VLOOKUP($J94,member!$D:$N,3,FALSE))</f>
        <v/>
      </c>
      <c r="D94" s="60" t="str">
        <f>IF($J94="","",VLOOKUP($J94,member!$D:$N,7,FALSE))</f>
        <v/>
      </c>
      <c r="E94" s="61" t="str">
        <f>IF($J94="","",ASC(VLOOKUP($J94,member!$D:$N,4,FALSE)&amp;"　"&amp;VLOOKUP($J94,member!$D:$N,5,FALSE)))</f>
        <v/>
      </c>
      <c r="F94" s="61" t="str">
        <f>IF($J94="","",ASC(VLOOKUP($J94,member!$D:$N,9,FALSE)&amp;"　"&amp;VLOOKUP($J94,member!$D:$N,10,FALSE)))</f>
        <v/>
      </c>
      <c r="G94" s="60" t="str">
        <f>IF($J94="","",VLOOKUP($J94,member!$D:$N,6,FALSE))</f>
        <v/>
      </c>
      <c r="H94" s="60" t="str">
        <f>IF($J94="","",ASC(VLOOKUP($J94,member!$D:$N,11,FALSE)))</f>
        <v/>
      </c>
      <c r="I94" s="60" t="str">
        <f>IF($J94="","",INDEX(member!$A:$A,MATCH($J94,member!$D:$D,0),1)*10000+INDEX(member!$B:$B,MATCH($J94,member!$D:$D,0),1)*100+INDEX(member!$C:$C,MATCH($J94,member!$D:$D,0),1))</f>
        <v/>
      </c>
      <c r="J94" s="1"/>
      <c r="K94" s="107"/>
      <c r="L94" s="104"/>
      <c r="M94" s="2"/>
      <c r="N94" s="63" t="str">
        <f>IF(M94="","",VLOOKUP(M94,初期設定!$A:$B,2,1))</f>
        <v/>
      </c>
      <c r="O94" s="3"/>
      <c r="P94" s="7"/>
      <c r="Q94" s="92"/>
      <c r="R94" s="96" t="str">
        <f>IF(Q94="","",VLOOKUP(Q94,初期設定!$A:$B,2,1))</f>
        <v/>
      </c>
      <c r="S94" s="94"/>
      <c r="T94" s="95"/>
      <c r="U94" s="40" t="str">
        <f t="shared" si="7"/>
        <v/>
      </c>
      <c r="V94" s="62" t="str">
        <f t="shared" si="8"/>
        <v/>
      </c>
      <c r="W94" s="72"/>
      <c r="X94" s="62" t="str">
        <f t="shared" si="9"/>
        <v/>
      </c>
      <c r="Y94" s="72"/>
      <c r="Z94" s="62" t="str">
        <f t="shared" si="10"/>
        <v/>
      </c>
      <c r="AA94" s="72"/>
      <c r="AB94" s="62" t="str">
        <f t="shared" si="11"/>
        <v/>
      </c>
      <c r="AC94" s="73"/>
      <c r="AD94" s="22"/>
    </row>
    <row r="95" spans="1:30" ht="13.5" customHeight="1">
      <c r="A95" s="21" t="str">
        <f t="shared" si="6"/>
        <v/>
      </c>
      <c r="B95" s="66">
        <v>85</v>
      </c>
      <c r="C95" s="67" t="str">
        <f>IF(J95="","",VLOOKUP($J95,member!$D:$N,2,FALSE)&amp;"　"&amp;VLOOKUP($J95,member!$D:$N,3,FALSE))</f>
        <v/>
      </c>
      <c r="D95" s="68" t="str">
        <f>IF($J95="","",VLOOKUP($J95,member!$D:$N,7,FALSE))</f>
        <v/>
      </c>
      <c r="E95" s="69" t="str">
        <f>IF($J95="","",ASC(VLOOKUP($J95,member!$D:$N,4,FALSE)&amp;"　"&amp;VLOOKUP($J95,member!$D:$N,5,FALSE)))</f>
        <v/>
      </c>
      <c r="F95" s="69" t="str">
        <f>IF($J95="","",ASC(VLOOKUP($J95,member!$D:$N,9,FALSE)&amp;"　"&amp;VLOOKUP($J95,member!$D:$N,10,FALSE)))</f>
        <v/>
      </c>
      <c r="G95" s="70" t="str">
        <f>IF($J95="","",VLOOKUP($J95,member!$D:$N,6,FALSE))</f>
        <v/>
      </c>
      <c r="H95" s="70" t="str">
        <f>IF($J95="","",ASC(VLOOKUP($J95,member!$D:$N,11,FALSE)))</f>
        <v/>
      </c>
      <c r="I95" s="70" t="str">
        <f>IF($J95="","",INDEX(member!$A:$A,MATCH($J95,member!$D:$D,0),1)*10000+INDEX(member!$B:$B,MATCH($J95,member!$D:$D,0),1)*100+INDEX(member!$C:$C,MATCH($J95,member!$D:$D,0),1))</f>
        <v/>
      </c>
      <c r="J95" s="4"/>
      <c r="K95" s="108"/>
      <c r="L95" s="106"/>
      <c r="M95" s="5"/>
      <c r="N95" s="71" t="str">
        <f>IF(M95="","",VLOOKUP(M95,初期設定!$A:$B,2,1))</f>
        <v/>
      </c>
      <c r="O95" s="6"/>
      <c r="P95" s="8"/>
      <c r="Q95" s="97"/>
      <c r="R95" s="98" t="str">
        <f>IF(Q95="","",VLOOKUP(Q95,初期設定!$A:$B,2,1))</f>
        <v/>
      </c>
      <c r="S95" s="99"/>
      <c r="T95" s="100"/>
      <c r="U95" s="40" t="str">
        <f t="shared" si="7"/>
        <v/>
      </c>
      <c r="V95" s="62" t="str">
        <f t="shared" si="8"/>
        <v/>
      </c>
      <c r="W95" s="72"/>
      <c r="X95" s="62" t="str">
        <f t="shared" si="9"/>
        <v/>
      </c>
      <c r="Y95" s="72"/>
      <c r="Z95" s="62" t="str">
        <f t="shared" si="10"/>
        <v/>
      </c>
      <c r="AA95" s="72"/>
      <c r="AB95" s="62" t="str">
        <f t="shared" si="11"/>
        <v/>
      </c>
      <c r="AC95" s="73"/>
      <c r="AD95" s="22"/>
    </row>
    <row r="96" spans="1:30" ht="13.5" customHeight="1">
      <c r="A96" s="21" t="str">
        <f t="shared" si="6"/>
        <v/>
      </c>
      <c r="B96" s="58">
        <v>86</v>
      </c>
      <c r="C96" s="59" t="str">
        <f>IF(J96="","",VLOOKUP($J96,member!$D:$N,2,FALSE)&amp;"　"&amp;VLOOKUP($J96,member!$D:$N,3,FALSE))</f>
        <v/>
      </c>
      <c r="D96" s="60" t="str">
        <f>IF($J96="","",VLOOKUP($J96,member!$D:$N,7,FALSE))</f>
        <v/>
      </c>
      <c r="E96" s="61" t="str">
        <f>IF($J96="","",ASC(VLOOKUP($J96,member!$D:$N,4,FALSE)&amp;"　"&amp;VLOOKUP($J96,member!$D:$N,5,FALSE)))</f>
        <v/>
      </c>
      <c r="F96" s="61" t="str">
        <f>IF($J96="","",ASC(VLOOKUP($J96,member!$D:$N,9,FALSE)&amp;"　"&amp;VLOOKUP($J96,member!$D:$N,10,FALSE)))</f>
        <v/>
      </c>
      <c r="G96" s="60" t="str">
        <f>IF($J96="","",VLOOKUP($J96,member!$D:$N,6,FALSE))</f>
        <v/>
      </c>
      <c r="H96" s="60" t="str">
        <f>IF($J96="","",ASC(VLOOKUP($J96,member!$D:$N,11,FALSE)))</f>
        <v/>
      </c>
      <c r="I96" s="60" t="str">
        <f>IF($J96="","",INDEX(member!$A:$A,MATCH($J96,member!$D:$D,0),1)*10000+INDEX(member!$B:$B,MATCH($J96,member!$D:$D,0),1)*100+INDEX(member!$C:$C,MATCH($J96,member!$D:$D,0),1))</f>
        <v/>
      </c>
      <c r="J96" s="1"/>
      <c r="K96" s="107"/>
      <c r="L96" s="104"/>
      <c r="M96" s="2"/>
      <c r="N96" s="61" t="str">
        <f>IF(M96="","",VLOOKUP(M96,初期設定!$A:$B,2,1))</f>
        <v/>
      </c>
      <c r="O96" s="3"/>
      <c r="P96" s="7"/>
      <c r="Q96" s="92"/>
      <c r="R96" s="93" t="str">
        <f>IF(Q96="","",VLOOKUP(Q96,初期設定!$A:$B,2,1))</f>
        <v/>
      </c>
      <c r="S96" s="94"/>
      <c r="T96" s="102"/>
      <c r="U96" s="40" t="str">
        <f t="shared" si="7"/>
        <v/>
      </c>
      <c r="V96" s="62" t="str">
        <f t="shared" si="8"/>
        <v/>
      </c>
      <c r="W96" s="72"/>
      <c r="X96" s="62" t="str">
        <f t="shared" si="9"/>
        <v/>
      </c>
      <c r="Y96" s="72"/>
      <c r="Z96" s="62" t="str">
        <f t="shared" si="10"/>
        <v/>
      </c>
      <c r="AA96" s="72"/>
      <c r="AB96" s="62" t="str">
        <f t="shared" si="11"/>
        <v/>
      </c>
      <c r="AC96" s="73"/>
      <c r="AD96" s="22"/>
    </row>
    <row r="97" spans="1:30" ht="13.5" customHeight="1">
      <c r="A97" s="21" t="str">
        <f t="shared" si="6"/>
        <v/>
      </c>
      <c r="B97" s="58">
        <v>87</v>
      </c>
      <c r="C97" s="59" t="str">
        <f>IF(J97="","",VLOOKUP($J97,member!$D:$N,2,FALSE)&amp;"　"&amp;VLOOKUP($J97,member!$D:$N,3,FALSE))</f>
        <v/>
      </c>
      <c r="D97" s="60" t="str">
        <f>IF($J97="","",VLOOKUP($J97,member!$D:$N,7,FALSE))</f>
        <v/>
      </c>
      <c r="E97" s="61" t="str">
        <f>IF($J97="","",ASC(VLOOKUP($J97,member!$D:$N,4,FALSE)&amp;"　"&amp;VLOOKUP($J97,member!$D:$N,5,FALSE)))</f>
        <v/>
      </c>
      <c r="F97" s="61" t="str">
        <f>IF($J97="","",ASC(VLOOKUP($J97,member!$D:$N,9,FALSE)&amp;"　"&amp;VLOOKUP($J97,member!$D:$N,10,FALSE)))</f>
        <v/>
      </c>
      <c r="G97" s="60" t="str">
        <f>IF($J97="","",VLOOKUP($J97,member!$D:$N,6,FALSE))</f>
        <v/>
      </c>
      <c r="H97" s="60" t="str">
        <f>IF($J97="","",ASC(VLOOKUP($J97,member!$D:$N,11,FALSE)))</f>
        <v/>
      </c>
      <c r="I97" s="60" t="str">
        <f>IF($J97="","",INDEX(member!$A:$A,MATCH($J97,member!$D:$D,0),1)*10000+INDEX(member!$B:$B,MATCH($J97,member!$D:$D,0),1)*100+INDEX(member!$C:$C,MATCH($J97,member!$D:$D,0),1))</f>
        <v/>
      </c>
      <c r="J97" s="1"/>
      <c r="K97" s="107"/>
      <c r="L97" s="104"/>
      <c r="M97" s="2"/>
      <c r="N97" s="63" t="str">
        <f>IF(M97="","",VLOOKUP(M97,初期設定!$A:$B,2,1))</f>
        <v/>
      </c>
      <c r="O97" s="3"/>
      <c r="P97" s="7"/>
      <c r="Q97" s="92"/>
      <c r="R97" s="96" t="str">
        <f>IF(Q97="","",VLOOKUP(Q97,初期設定!$A:$B,2,1))</f>
        <v/>
      </c>
      <c r="S97" s="94"/>
      <c r="T97" s="95"/>
      <c r="U97" s="40" t="str">
        <f t="shared" si="7"/>
        <v/>
      </c>
      <c r="V97" s="62" t="str">
        <f t="shared" si="8"/>
        <v/>
      </c>
      <c r="W97" s="72"/>
      <c r="X97" s="62" t="str">
        <f t="shared" si="9"/>
        <v/>
      </c>
      <c r="Y97" s="72"/>
      <c r="Z97" s="62" t="str">
        <f t="shared" si="10"/>
        <v/>
      </c>
      <c r="AA97" s="72"/>
      <c r="AB97" s="62" t="str">
        <f t="shared" si="11"/>
        <v/>
      </c>
      <c r="AC97" s="73"/>
      <c r="AD97" s="22"/>
    </row>
    <row r="98" spans="1:30" ht="13.5" customHeight="1">
      <c r="A98" s="21" t="str">
        <f t="shared" si="6"/>
        <v/>
      </c>
      <c r="B98" s="58">
        <v>88</v>
      </c>
      <c r="C98" s="59" t="str">
        <f>IF(J98="","",VLOOKUP($J98,member!$D:$N,2,FALSE)&amp;"　"&amp;VLOOKUP($J98,member!$D:$N,3,FALSE))</f>
        <v/>
      </c>
      <c r="D98" s="60" t="str">
        <f>IF($J98="","",VLOOKUP($J98,member!$D:$N,7,FALSE))</f>
        <v/>
      </c>
      <c r="E98" s="61" t="str">
        <f>IF($J98="","",ASC(VLOOKUP($J98,member!$D:$N,4,FALSE)&amp;"　"&amp;VLOOKUP($J98,member!$D:$N,5,FALSE)))</f>
        <v/>
      </c>
      <c r="F98" s="61" t="str">
        <f>IF($J98="","",ASC(VLOOKUP($J98,member!$D:$N,9,FALSE)&amp;"　"&amp;VLOOKUP($J98,member!$D:$N,10,FALSE)))</f>
        <v/>
      </c>
      <c r="G98" s="60" t="str">
        <f>IF($J98="","",VLOOKUP($J98,member!$D:$N,6,FALSE))</f>
        <v/>
      </c>
      <c r="H98" s="60" t="str">
        <f>IF($J98="","",ASC(VLOOKUP($J98,member!$D:$N,11,FALSE)))</f>
        <v/>
      </c>
      <c r="I98" s="65" t="str">
        <f>IF($J98="","",INDEX(member!$A:$A,MATCH($J98,member!$D:$D,0),1)*10000+INDEX(member!$B:$B,MATCH($J98,member!$D:$D,0),1)*100+INDEX(member!$C:$C,MATCH($J98,member!$D:$D,0),1))</f>
        <v/>
      </c>
      <c r="J98" s="1"/>
      <c r="K98" s="107"/>
      <c r="L98" s="104"/>
      <c r="M98" s="2"/>
      <c r="N98" s="63" t="str">
        <f>IF(M98="","",VLOOKUP(M98,初期設定!$A:$B,2,1))</f>
        <v/>
      </c>
      <c r="O98" s="3"/>
      <c r="P98" s="7"/>
      <c r="Q98" s="92"/>
      <c r="R98" s="96" t="str">
        <f>IF(Q98="","",VLOOKUP(Q98,初期設定!$A:$B,2,1))</f>
        <v/>
      </c>
      <c r="S98" s="94"/>
      <c r="T98" s="95"/>
      <c r="U98" s="40" t="str">
        <f t="shared" si="7"/>
        <v/>
      </c>
      <c r="V98" s="62" t="str">
        <f t="shared" si="8"/>
        <v/>
      </c>
      <c r="W98" s="72"/>
      <c r="X98" s="62" t="str">
        <f t="shared" si="9"/>
        <v/>
      </c>
      <c r="Y98" s="72"/>
      <c r="Z98" s="62" t="str">
        <f t="shared" si="10"/>
        <v/>
      </c>
      <c r="AA98" s="72"/>
      <c r="AB98" s="62" t="str">
        <f t="shared" si="11"/>
        <v/>
      </c>
      <c r="AC98" s="73"/>
      <c r="AD98" s="22"/>
    </row>
    <row r="99" spans="1:30" ht="13.5" customHeight="1">
      <c r="A99" s="21" t="str">
        <f t="shared" si="6"/>
        <v/>
      </c>
      <c r="B99" s="58">
        <v>89</v>
      </c>
      <c r="C99" s="59" t="str">
        <f>IF(J99="","",VLOOKUP($J99,member!$D:$N,2,FALSE)&amp;"　"&amp;VLOOKUP($J99,member!$D:$N,3,FALSE))</f>
        <v/>
      </c>
      <c r="D99" s="60" t="str">
        <f>IF($J99="","",VLOOKUP($J99,member!$D:$N,7,FALSE))</f>
        <v/>
      </c>
      <c r="E99" s="61" t="str">
        <f>IF($J99="","",ASC(VLOOKUP($J99,member!$D:$N,4,FALSE)&amp;"　"&amp;VLOOKUP($J99,member!$D:$N,5,FALSE)))</f>
        <v/>
      </c>
      <c r="F99" s="61" t="str">
        <f>IF($J99="","",ASC(VLOOKUP($J99,member!$D:$N,9,FALSE)&amp;"　"&amp;VLOOKUP($J99,member!$D:$N,10,FALSE)))</f>
        <v/>
      </c>
      <c r="G99" s="60" t="str">
        <f>IF($J99="","",VLOOKUP($J99,member!$D:$N,6,FALSE))</f>
        <v/>
      </c>
      <c r="H99" s="60" t="str">
        <f>IF($J99="","",ASC(VLOOKUP($J99,member!$D:$N,11,FALSE)))</f>
        <v/>
      </c>
      <c r="I99" s="60" t="str">
        <f>IF($J99="","",INDEX(member!$A:$A,MATCH($J99,member!$D:$D,0),1)*10000+INDEX(member!$B:$B,MATCH($J99,member!$D:$D,0),1)*100+INDEX(member!$C:$C,MATCH($J99,member!$D:$D,0),1))</f>
        <v/>
      </c>
      <c r="J99" s="1"/>
      <c r="K99" s="107"/>
      <c r="L99" s="104"/>
      <c r="M99" s="2"/>
      <c r="N99" s="63" t="str">
        <f>IF(M99="","",VLOOKUP(M99,初期設定!$A:$B,2,1))</f>
        <v/>
      </c>
      <c r="O99" s="3"/>
      <c r="P99" s="7"/>
      <c r="Q99" s="92"/>
      <c r="R99" s="96" t="str">
        <f>IF(Q99="","",VLOOKUP(Q99,初期設定!$A:$B,2,1))</f>
        <v/>
      </c>
      <c r="S99" s="94"/>
      <c r="T99" s="95"/>
      <c r="U99" s="40" t="str">
        <f t="shared" si="7"/>
        <v/>
      </c>
      <c r="V99" s="62" t="str">
        <f t="shared" si="8"/>
        <v/>
      </c>
      <c r="W99" s="72"/>
      <c r="X99" s="62" t="str">
        <f t="shared" si="9"/>
        <v/>
      </c>
      <c r="Y99" s="72"/>
      <c r="Z99" s="62" t="str">
        <f t="shared" si="10"/>
        <v/>
      </c>
      <c r="AA99" s="72"/>
      <c r="AB99" s="62" t="str">
        <f t="shared" si="11"/>
        <v/>
      </c>
      <c r="AC99" s="73"/>
      <c r="AD99" s="22"/>
    </row>
    <row r="100" spans="1:30" ht="13.5" customHeight="1">
      <c r="A100" s="21" t="str">
        <f t="shared" si="6"/>
        <v/>
      </c>
      <c r="B100" s="66">
        <v>90</v>
      </c>
      <c r="C100" s="67" t="str">
        <f>IF(J100="","",VLOOKUP($J100,member!$D:$N,2,FALSE)&amp;"　"&amp;VLOOKUP($J100,member!$D:$N,3,FALSE))</f>
        <v/>
      </c>
      <c r="D100" s="68" t="str">
        <f>IF($J100="","",VLOOKUP($J100,member!$D:$N,7,FALSE))</f>
        <v/>
      </c>
      <c r="E100" s="69" t="str">
        <f>IF($J100="","",ASC(VLOOKUP($J100,member!$D:$N,4,FALSE)&amp;"　"&amp;VLOOKUP($J100,member!$D:$N,5,FALSE)))</f>
        <v/>
      </c>
      <c r="F100" s="69" t="str">
        <f>IF($J100="","",ASC(VLOOKUP($J100,member!$D:$N,9,FALSE)&amp;"　"&amp;VLOOKUP($J100,member!$D:$N,10,FALSE)))</f>
        <v/>
      </c>
      <c r="G100" s="70" t="str">
        <f>IF($J100="","",VLOOKUP($J100,member!$D:$N,6,FALSE))</f>
        <v/>
      </c>
      <c r="H100" s="70" t="str">
        <f>IF($J100="","",ASC(VLOOKUP($J100,member!$D:$N,11,FALSE)))</f>
        <v/>
      </c>
      <c r="I100" s="70" t="str">
        <f>IF($J100="","",INDEX(member!$A:$A,MATCH($J100,member!$D:$D,0),1)*10000+INDEX(member!$B:$B,MATCH($J100,member!$D:$D,0),1)*100+INDEX(member!$C:$C,MATCH($J100,member!$D:$D,0),1))</f>
        <v/>
      </c>
      <c r="J100" s="4"/>
      <c r="K100" s="108"/>
      <c r="L100" s="106"/>
      <c r="M100" s="5"/>
      <c r="N100" s="71" t="str">
        <f>IF(M100="","",VLOOKUP(M100,初期設定!$A:$B,2,1))</f>
        <v/>
      </c>
      <c r="O100" s="6"/>
      <c r="P100" s="8"/>
      <c r="Q100" s="97"/>
      <c r="R100" s="98" t="str">
        <f>IF(Q100="","",VLOOKUP(Q100,初期設定!$A:$B,2,1))</f>
        <v/>
      </c>
      <c r="S100" s="99"/>
      <c r="T100" s="100"/>
      <c r="U100" s="40" t="str">
        <f t="shared" si="7"/>
        <v/>
      </c>
      <c r="V100" s="62" t="str">
        <f t="shared" si="8"/>
        <v/>
      </c>
      <c r="W100" s="72"/>
      <c r="X100" s="62" t="str">
        <f t="shared" si="9"/>
        <v/>
      </c>
      <c r="Y100" s="72"/>
      <c r="Z100" s="62" t="str">
        <f t="shared" si="10"/>
        <v/>
      </c>
      <c r="AA100" s="72"/>
      <c r="AB100" s="62" t="str">
        <f t="shared" si="11"/>
        <v/>
      </c>
      <c r="AC100" s="73"/>
      <c r="AD100" s="22"/>
    </row>
  </sheetData>
  <mergeCells count="17">
    <mergeCell ref="V10:AC10"/>
    <mergeCell ref="C1:O1"/>
    <mergeCell ref="K3:O3"/>
    <mergeCell ref="K4:O4"/>
    <mergeCell ref="R4:S4"/>
    <mergeCell ref="C6:D6"/>
    <mergeCell ref="C7:D7"/>
    <mergeCell ref="L7:M7"/>
    <mergeCell ref="R7:S8"/>
    <mergeCell ref="C8:D8"/>
    <mergeCell ref="L8:M8"/>
    <mergeCell ref="P8:Q8"/>
    <mergeCell ref="C5:D5"/>
    <mergeCell ref="K5:O5"/>
    <mergeCell ref="R5:S5"/>
    <mergeCell ref="Q1:S1"/>
    <mergeCell ref="H7:K7"/>
  </mergeCells>
  <phoneticPr fontId="2"/>
  <conditionalFormatting sqref="O11:O100 S11:S100 AC11:AD100 W11:W100 Y11:Y100 AA11:AA100">
    <cfRule type="expression" dxfId="1" priority="1" stopIfTrue="1">
      <formula>LEN(O11)=6</formula>
    </cfRule>
    <cfRule type="expression" dxfId="0" priority="2" stopIfTrue="1">
      <formula>LEN(O11)=5</formula>
    </cfRule>
  </conditionalFormatting>
  <dataValidations xWindow="696" yWindow="310" count="15">
    <dataValidation type="textLength" imeMode="halfAlpha" allowBlank="1" showInputMessage="1" showErrorMessage="1" sqref="AC11:AD100 W11:W100 AA11:AA100 Y11:Y100">
      <formula1>5</formula1>
      <formula2>7</formula2>
    </dataValidation>
    <dataValidation imeMode="halfAlpha" allowBlank="1" showInputMessage="1" showErrorMessage="1" prompt="アスリートビブス番号から自動入力されます。" sqref="G11:I100"/>
    <dataValidation imeMode="hiragana" allowBlank="1" showInputMessage="1" showErrorMessage="1" prompt="アスリートビブス番号から自動入力されます。" sqref="C11:D100"/>
    <dataValidation imeMode="halfKatakana" allowBlank="1" showInputMessage="1" showErrorMessage="1" prompt="アスリートビブス番号から自動入力されます。" sqref="E11:F100"/>
    <dataValidation imeMode="hiragana" allowBlank="1" showInputMessage="1" showErrorMessage="1" sqref="M9 L7:L8 C1 M6"/>
    <dataValidation imeMode="on" allowBlank="1" showInputMessage="1" showErrorMessage="1" sqref="P11:P100 T11:U100"/>
    <dataValidation allowBlank="1" showInputMessage="1" showErrorMessage="1" prompt="シート「member」に選手情報を追加してから入力してください。今年度のアスリートビブス番号です。" sqref="J11:J100"/>
    <dataValidation type="list" allowBlank="1" showInputMessage="1" showErrorMessage="1" sqref="AE11">
      <formula1>"1種目,1人"</formula1>
    </dataValidation>
    <dataValidation allowBlank="1" showInputMessage="1" showErrorMessage="1" prompt="今年度、所属ｺｰﾄﾞ（6ｹﾀ）を割り当てし直しました。_x000a_クラブチームは、空欄で結構です。" sqref="E3"/>
    <dataValidation type="textLength" operator="equal" allowBlank="1" showInputMessage="1" showErrorMessage="1" prompt="競技コード（5ｹﾀ）を入力" sqref="Q11:Q100">
      <formula1>5</formula1>
    </dataValidation>
    <dataValidation type="textLength" imeMode="halfAlpha" allowBlank="1" showInputMessage="1" showErrorMessage="1" prompt="トラック種目は7ｹﾀで入力_x000a_　例：12秒34→0001234_x000a_フィールド種目は5ｹﾀで入力_x000a_　例：12m34cm→01234_x000a__x000a_混成競技は得点を5ケタで入力_x000a_　例：1234点→01234_x000a_　※混成の種目ごとの記録は表外（右）に_x000a_　トラック７ｹﾀ、フィールド5ｹﾀで入力してください。" sqref="S11:S100">
      <formula1>5</formula1>
      <formula2>7</formula2>
    </dataValidation>
    <dataValidation type="whole" allowBlank="1" showInputMessage="1" showErrorMessage="1" prompt="リレーのエントリーメンバー全員に同じ記録を4ｹﾀで入力_x000a_例：59秒99→5999_x000a_1分00秒00→6000_x000a_1分11秒11→7111" sqref="K11:L100">
      <formula1>0</formula1>
      <formula2>9999</formula2>
    </dataValidation>
    <dataValidation type="textLength" operator="equal" allowBlank="1" showInputMessage="1" showErrorMessage="1" prompt="競技コード（5ｹﾀ）を入力_x000a_男子は【01000】_x000a_女子は【00800】です" sqref="M11 M12:M100">
      <formula1>5</formula1>
    </dataValidation>
    <dataValidation type="textLength" imeMode="halfAlpha" allowBlank="1" showInputMessage="1" showErrorMessage="1" prompt="トラック種目は7ｹﾀで入力_x000a_　例：10分35秒80→0103580_x000a_　例：5分10秒45→0051045_x000a__x000a_大会出場実績がなく、見込みで入力する場合は、必ず練習状況を鑑み、実力に見合った記録を入力してください" sqref="O11:O100">
      <formula1>5</formula1>
      <formula2>7</formula2>
    </dataValidation>
    <dataValidation allowBlank="1" showInputMessage="1" showErrorMessage="1" prompt="所属コードを入れると、自動で入力されます。クラブチームは、数式が壊れてしまいますが、セルの保護を解除し直接入力してください。" sqref="K3:O3"/>
  </dataValidations>
  <printOptions horizontalCentered="1" verticalCentered="1"/>
  <pageMargins left="0" right="0" top="0.19685039370078741" bottom="0.59055118110236227" header="0.39370078740157483" footer="0.19685039370078741"/>
  <pageSetup paperSize="9" fitToWidth="0" orientation="landscape" horizontalDpi="300" verticalDpi="300" r:id="rId1"/>
  <headerFooter scaleWithDoc="0" alignWithMargins="0">
    <oddFooter>&amp;L&amp;10※本大会のプログラム・報道発表・ホームページ・記録集における氏名・学校名・学年・写真等の掲載については、本人及び保護者の同意を得ています。なお、同意が得られない生徒は、別添によりその旨を報告します。</oddFooter>
    <firstFooter>&amp;L&amp;10※&amp;U本大会のプログラム・報道発表・ホームページ・記録集における氏名・学校名・学年・写真等の掲載については、本人及び保護者の同意を得ています。なお、同意が得られない生徒は、別添によりその旨を報告します。</firstFooter>
  </headerFooter>
  <rowBreaks count="2" manualBreakCount="2">
    <brk id="40" max="16383" man="1"/>
    <brk id="7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96" yWindow="310" count="1">
        <x14:dataValidation type="list" allowBlank="1" showInputMessage="1" showErrorMessage="1">
          <x14:formula1>
            <xm:f>初期設定!$P:$P</xm:f>
          </x14:formula1>
          <xm:sqref>F6:F8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4"/>
  <sheetViews>
    <sheetView topLeftCell="A4" zoomScaleNormal="100" workbookViewId="0">
      <selection activeCell="E94" sqref="E94"/>
    </sheetView>
  </sheetViews>
  <sheetFormatPr defaultColWidth="5.625" defaultRowHeight="14.25"/>
  <cols>
    <col min="1" max="1" width="9.5" style="11" bestFit="1" customWidth="1"/>
    <col min="2" max="2" width="21.625" style="13" bestFit="1" customWidth="1"/>
    <col min="3" max="3" width="1.25" style="13" customWidth="1"/>
    <col min="4" max="4" width="9.5" style="13" bestFit="1" customWidth="1"/>
    <col min="5" max="5" width="36.125" style="13" bestFit="1" customWidth="1"/>
    <col min="6" max="6" width="9.5" style="13" bestFit="1" customWidth="1"/>
    <col min="7" max="7" width="36.125" style="13" bestFit="1" customWidth="1"/>
    <col min="8" max="8" width="13.875" style="13" bestFit="1" customWidth="1"/>
    <col min="9" max="10" width="10.5" style="13" bestFit="1" customWidth="1"/>
    <col min="11" max="11" width="11.625" style="13" bestFit="1" customWidth="1"/>
    <col min="12" max="13" width="10.5" style="13" bestFit="1" customWidth="1"/>
    <col min="14" max="14" width="7.5" style="13" bestFit="1" customWidth="1"/>
    <col min="15" max="15" width="1.25" style="13" customWidth="1"/>
    <col min="16" max="16" width="17.25" style="13" bestFit="1" customWidth="1"/>
    <col min="17" max="16384" width="5.625" style="13"/>
  </cols>
  <sheetData>
    <row r="1" spans="1:16">
      <c r="A1" s="10" t="s">
        <v>89</v>
      </c>
      <c r="B1" s="10" t="s">
        <v>90</v>
      </c>
      <c r="C1" s="11"/>
      <c r="D1" s="12" t="s">
        <v>1363</v>
      </c>
      <c r="E1" s="12" t="s">
        <v>91</v>
      </c>
      <c r="F1" s="12" t="s">
        <v>94</v>
      </c>
      <c r="G1" s="12" t="s">
        <v>92</v>
      </c>
      <c r="H1" s="12" t="s">
        <v>93</v>
      </c>
      <c r="I1" s="12" t="s">
        <v>767</v>
      </c>
      <c r="J1" s="12" t="s">
        <v>768</v>
      </c>
      <c r="K1" s="12" t="s">
        <v>762</v>
      </c>
      <c r="L1" s="12" t="s">
        <v>763</v>
      </c>
      <c r="M1" s="12" t="s">
        <v>764</v>
      </c>
      <c r="N1" s="12" t="s">
        <v>1364</v>
      </c>
      <c r="P1" s="12" t="s">
        <v>1134</v>
      </c>
    </row>
    <row r="2" spans="1:16">
      <c r="A2" s="10" t="s">
        <v>36</v>
      </c>
      <c r="B2" s="10" t="s">
        <v>1442</v>
      </c>
      <c r="C2" s="11"/>
      <c r="D2" s="12">
        <v>105001</v>
      </c>
      <c r="E2" s="12" t="s">
        <v>95</v>
      </c>
      <c r="F2" s="12" t="s">
        <v>1154</v>
      </c>
      <c r="G2" s="12" t="s">
        <v>96</v>
      </c>
      <c r="H2" s="12" t="s">
        <v>97</v>
      </c>
      <c r="I2" s="12">
        <v>63</v>
      </c>
      <c r="J2" s="12"/>
      <c r="K2" s="12" t="s">
        <v>99</v>
      </c>
      <c r="L2" s="12" t="s">
        <v>98</v>
      </c>
      <c r="M2" s="12" t="s">
        <v>100</v>
      </c>
      <c r="N2" s="12">
        <v>105002</v>
      </c>
      <c r="O2" s="13" t="str">
        <f>IF(D2=N2,"変更なし","")</f>
        <v/>
      </c>
      <c r="P2" s="12" t="s">
        <v>774</v>
      </c>
    </row>
    <row r="3" spans="1:16">
      <c r="A3" s="10" t="s">
        <v>37</v>
      </c>
      <c r="B3" s="10" t="s">
        <v>101</v>
      </c>
      <c r="C3" s="11"/>
      <c r="D3" s="12">
        <v>105002</v>
      </c>
      <c r="E3" s="12" t="s">
        <v>102</v>
      </c>
      <c r="F3" s="12" t="s">
        <v>1155</v>
      </c>
      <c r="G3" s="12" t="s">
        <v>103</v>
      </c>
      <c r="H3" s="12" t="s">
        <v>104</v>
      </c>
      <c r="I3" s="12">
        <v>63</v>
      </c>
      <c r="J3" s="12"/>
      <c r="K3" s="12" t="s">
        <v>106</v>
      </c>
      <c r="L3" s="12" t="s">
        <v>105</v>
      </c>
      <c r="M3" s="12" t="s">
        <v>107</v>
      </c>
      <c r="N3" s="12">
        <v>105258</v>
      </c>
      <c r="O3" s="13" t="str">
        <f t="shared" ref="O3:O66" si="0">IF(D3=N3,"変更なし","")</f>
        <v/>
      </c>
      <c r="P3" s="12" t="s">
        <v>775</v>
      </c>
    </row>
    <row r="4" spans="1:16">
      <c r="A4" s="10" t="s">
        <v>38</v>
      </c>
      <c r="B4" s="10" t="s">
        <v>108</v>
      </c>
      <c r="C4" s="11"/>
      <c r="D4" s="12">
        <v>105003</v>
      </c>
      <c r="E4" s="12" t="s">
        <v>109</v>
      </c>
      <c r="F4" s="12" t="s">
        <v>1156</v>
      </c>
      <c r="G4" s="12" t="s">
        <v>110</v>
      </c>
      <c r="H4" s="12" t="s">
        <v>800</v>
      </c>
      <c r="I4" s="12">
        <v>63</v>
      </c>
      <c r="J4" s="12"/>
      <c r="K4" s="12" t="s">
        <v>801</v>
      </c>
      <c r="L4" s="12" t="s">
        <v>111</v>
      </c>
      <c r="M4" s="12" t="s">
        <v>112</v>
      </c>
      <c r="N4" s="12">
        <v>105004</v>
      </c>
      <c r="O4" s="13" t="str">
        <f t="shared" si="0"/>
        <v/>
      </c>
      <c r="P4" s="12" t="s">
        <v>776</v>
      </c>
    </row>
    <row r="5" spans="1:16">
      <c r="A5" s="10" t="s">
        <v>39</v>
      </c>
      <c r="B5" s="10" t="s">
        <v>113</v>
      </c>
      <c r="C5" s="11"/>
      <c r="D5" s="12">
        <v>105004</v>
      </c>
      <c r="E5" s="12" t="s">
        <v>114</v>
      </c>
      <c r="F5" s="12" t="s">
        <v>1157</v>
      </c>
      <c r="G5" s="12" t="s">
        <v>115</v>
      </c>
      <c r="H5" s="12" t="s">
        <v>802</v>
      </c>
      <c r="I5" s="12">
        <v>63</v>
      </c>
      <c r="J5" s="12"/>
      <c r="K5" s="12" t="s">
        <v>803</v>
      </c>
      <c r="L5" s="12" t="s">
        <v>116</v>
      </c>
      <c r="M5" s="12" t="s">
        <v>117</v>
      </c>
      <c r="N5" s="12">
        <v>105006</v>
      </c>
      <c r="O5" s="13" t="str">
        <f t="shared" si="0"/>
        <v/>
      </c>
      <c r="P5" s="12" t="s">
        <v>122</v>
      </c>
    </row>
    <row r="6" spans="1:16">
      <c r="A6" s="10" t="s">
        <v>67</v>
      </c>
      <c r="B6" s="10" t="s">
        <v>1140</v>
      </c>
      <c r="C6" s="11"/>
      <c r="D6" s="12">
        <v>105005</v>
      </c>
      <c r="E6" s="12" t="s">
        <v>118</v>
      </c>
      <c r="F6" s="12" t="s">
        <v>1158</v>
      </c>
      <c r="G6" s="12" t="s">
        <v>119</v>
      </c>
      <c r="H6" s="12" t="s">
        <v>804</v>
      </c>
      <c r="I6" s="12">
        <v>63</v>
      </c>
      <c r="J6" s="12"/>
      <c r="K6" s="12" t="s">
        <v>805</v>
      </c>
      <c r="L6" s="12" t="s">
        <v>120</v>
      </c>
      <c r="M6" s="12" t="s">
        <v>121</v>
      </c>
      <c r="N6" s="12">
        <v>105007</v>
      </c>
      <c r="O6" s="13" t="str">
        <f t="shared" si="0"/>
        <v/>
      </c>
      <c r="P6" s="12" t="s">
        <v>127</v>
      </c>
    </row>
    <row r="7" spans="1:16">
      <c r="A7" s="10" t="s">
        <v>40</v>
      </c>
      <c r="B7" s="10" t="s">
        <v>1440</v>
      </c>
      <c r="C7" s="11"/>
      <c r="D7" s="12">
        <v>105006</v>
      </c>
      <c r="E7" s="12" t="s">
        <v>123</v>
      </c>
      <c r="F7" s="12" t="s">
        <v>1159</v>
      </c>
      <c r="G7" s="12" t="s">
        <v>124</v>
      </c>
      <c r="H7" s="12" t="s">
        <v>806</v>
      </c>
      <c r="I7" s="12">
        <v>63</v>
      </c>
      <c r="J7" s="12"/>
      <c r="K7" s="12" t="s">
        <v>807</v>
      </c>
      <c r="L7" s="12" t="s">
        <v>125</v>
      </c>
      <c r="M7" s="12" t="s">
        <v>126</v>
      </c>
      <c r="N7" s="12">
        <v>105008</v>
      </c>
      <c r="O7" s="13" t="str">
        <f t="shared" si="0"/>
        <v/>
      </c>
      <c r="P7" s="12" t="s">
        <v>132</v>
      </c>
    </row>
    <row r="8" spans="1:16">
      <c r="A8" s="14" t="s">
        <v>1316</v>
      </c>
      <c r="B8" s="10" t="s">
        <v>1431</v>
      </c>
      <c r="C8" s="11"/>
      <c r="D8" s="12">
        <v>105007</v>
      </c>
      <c r="E8" s="12" t="s">
        <v>128</v>
      </c>
      <c r="F8" s="12" t="s">
        <v>1160</v>
      </c>
      <c r="G8" s="12" t="s">
        <v>129</v>
      </c>
      <c r="H8" s="12" t="s">
        <v>808</v>
      </c>
      <c r="I8" s="12">
        <v>63</v>
      </c>
      <c r="J8" s="12"/>
      <c r="K8" s="12" t="s">
        <v>809</v>
      </c>
      <c r="L8" s="12" t="s">
        <v>130</v>
      </c>
      <c r="M8" s="12" t="s">
        <v>131</v>
      </c>
      <c r="N8" s="12">
        <v>105009</v>
      </c>
      <c r="O8" s="13" t="str">
        <f t="shared" si="0"/>
        <v/>
      </c>
      <c r="P8" s="12" t="s">
        <v>777</v>
      </c>
    </row>
    <row r="9" spans="1:16">
      <c r="A9" s="10" t="s">
        <v>1317</v>
      </c>
      <c r="B9" s="10" t="s">
        <v>1431</v>
      </c>
      <c r="C9" s="11"/>
      <c r="D9" s="12">
        <v>105008</v>
      </c>
      <c r="E9" s="12" t="s">
        <v>133</v>
      </c>
      <c r="F9" s="12" t="s">
        <v>1161</v>
      </c>
      <c r="G9" s="12" t="s">
        <v>134</v>
      </c>
      <c r="H9" s="12" t="s">
        <v>810</v>
      </c>
      <c r="I9" s="12">
        <v>63</v>
      </c>
      <c r="J9" s="12"/>
      <c r="K9" s="12" t="s">
        <v>811</v>
      </c>
      <c r="L9" s="12" t="s">
        <v>135</v>
      </c>
      <c r="M9" s="12" t="s">
        <v>136</v>
      </c>
      <c r="N9" s="12">
        <v>105010</v>
      </c>
      <c r="O9" s="13" t="str">
        <f t="shared" si="0"/>
        <v/>
      </c>
      <c r="P9" s="12" t="s">
        <v>778</v>
      </c>
    </row>
    <row r="10" spans="1:16">
      <c r="A10" s="14" t="s">
        <v>41</v>
      </c>
      <c r="B10" s="10" t="s">
        <v>1431</v>
      </c>
      <c r="C10" s="11"/>
      <c r="D10" s="12">
        <v>105009</v>
      </c>
      <c r="E10" s="12" t="s">
        <v>137</v>
      </c>
      <c r="F10" s="12" t="s">
        <v>1158</v>
      </c>
      <c r="G10" s="12" t="s">
        <v>138</v>
      </c>
      <c r="H10" s="12" t="s">
        <v>812</v>
      </c>
      <c r="I10" s="12">
        <v>63</v>
      </c>
      <c r="J10" s="12"/>
      <c r="K10" s="12" t="s">
        <v>140</v>
      </c>
      <c r="L10" s="12" t="s">
        <v>139</v>
      </c>
      <c r="M10" s="12" t="s">
        <v>141</v>
      </c>
      <c r="N10" s="12">
        <v>105011</v>
      </c>
      <c r="O10" s="13" t="str">
        <f t="shared" si="0"/>
        <v/>
      </c>
      <c r="P10" s="12" t="s">
        <v>146</v>
      </c>
    </row>
    <row r="11" spans="1:16">
      <c r="A11" s="14" t="s">
        <v>1345</v>
      </c>
      <c r="B11" s="10" t="s">
        <v>1431</v>
      </c>
      <c r="C11" s="11"/>
      <c r="D11" s="12">
        <v>105010</v>
      </c>
      <c r="E11" s="12" t="s">
        <v>142</v>
      </c>
      <c r="F11" s="12" t="s">
        <v>1162</v>
      </c>
      <c r="G11" s="12" t="s">
        <v>143</v>
      </c>
      <c r="H11" s="12" t="s">
        <v>813</v>
      </c>
      <c r="I11" s="12">
        <v>63</v>
      </c>
      <c r="J11" s="12"/>
      <c r="K11" s="12" t="s">
        <v>814</v>
      </c>
      <c r="L11" s="12" t="s">
        <v>144</v>
      </c>
      <c r="M11" s="12" t="s">
        <v>145</v>
      </c>
      <c r="N11" s="12">
        <v>105012</v>
      </c>
      <c r="O11" s="13" t="str">
        <f t="shared" si="0"/>
        <v/>
      </c>
      <c r="P11" s="12" t="s">
        <v>779</v>
      </c>
    </row>
    <row r="12" spans="1:16">
      <c r="A12" s="10" t="s">
        <v>1373</v>
      </c>
      <c r="B12" s="10" t="s">
        <v>1378</v>
      </c>
      <c r="C12" s="11"/>
      <c r="D12" s="12">
        <v>105011</v>
      </c>
      <c r="E12" s="12" t="s">
        <v>147</v>
      </c>
      <c r="F12" s="12" t="s">
        <v>1163</v>
      </c>
      <c r="G12" s="12" t="s">
        <v>148</v>
      </c>
      <c r="H12" s="12" t="s">
        <v>815</v>
      </c>
      <c r="I12" s="12">
        <v>63</v>
      </c>
      <c r="J12" s="12"/>
      <c r="K12" s="12" t="s">
        <v>816</v>
      </c>
      <c r="L12" s="12" t="s">
        <v>149</v>
      </c>
      <c r="M12" s="12" t="s">
        <v>150</v>
      </c>
      <c r="N12" s="12">
        <v>105013</v>
      </c>
      <c r="O12" s="13" t="str">
        <f t="shared" si="0"/>
        <v/>
      </c>
      <c r="P12" s="12" t="s">
        <v>156</v>
      </c>
    </row>
    <row r="13" spans="1:16">
      <c r="A13" s="10" t="s">
        <v>1374</v>
      </c>
      <c r="B13" s="10" t="s">
        <v>1140</v>
      </c>
      <c r="C13" s="11"/>
      <c r="D13" s="12">
        <v>105012</v>
      </c>
      <c r="E13" s="12" t="s">
        <v>152</v>
      </c>
      <c r="F13" s="12" t="s">
        <v>1164</v>
      </c>
      <c r="G13" s="12" t="s">
        <v>153</v>
      </c>
      <c r="H13" s="12" t="s">
        <v>817</v>
      </c>
      <c r="I13" s="12">
        <v>63</v>
      </c>
      <c r="J13" s="12"/>
      <c r="K13" s="12" t="s">
        <v>818</v>
      </c>
      <c r="L13" s="12" t="s">
        <v>154</v>
      </c>
      <c r="M13" s="12" t="s">
        <v>155</v>
      </c>
      <c r="N13" s="12">
        <v>105014</v>
      </c>
      <c r="O13" s="13" t="str">
        <f t="shared" si="0"/>
        <v/>
      </c>
      <c r="P13" s="12" t="s">
        <v>161</v>
      </c>
    </row>
    <row r="14" spans="1:16">
      <c r="A14" s="10" t="s">
        <v>1375</v>
      </c>
      <c r="B14" s="10" t="s">
        <v>1140</v>
      </c>
      <c r="C14" s="11"/>
      <c r="D14" s="12">
        <v>105013</v>
      </c>
      <c r="E14" s="12" t="s">
        <v>157</v>
      </c>
      <c r="F14" s="12" t="s">
        <v>1165</v>
      </c>
      <c r="G14" s="12" t="s">
        <v>158</v>
      </c>
      <c r="H14" s="12" t="s">
        <v>819</v>
      </c>
      <c r="I14" s="12">
        <v>63</v>
      </c>
      <c r="J14" s="12"/>
      <c r="K14" s="12" t="s">
        <v>820</v>
      </c>
      <c r="L14" s="12" t="s">
        <v>159</v>
      </c>
      <c r="M14" s="12" t="s">
        <v>160</v>
      </c>
      <c r="N14" s="12">
        <v>105015</v>
      </c>
      <c r="O14" s="13" t="str">
        <f t="shared" si="0"/>
        <v/>
      </c>
      <c r="P14" s="12" t="s">
        <v>780</v>
      </c>
    </row>
    <row r="15" spans="1:16">
      <c r="A15" s="10" t="s">
        <v>1376</v>
      </c>
      <c r="B15" s="10" t="s">
        <v>1140</v>
      </c>
      <c r="C15" s="11"/>
      <c r="D15" s="12">
        <v>105014</v>
      </c>
      <c r="E15" s="12" t="s">
        <v>162</v>
      </c>
      <c r="F15" s="12" t="s">
        <v>1166</v>
      </c>
      <c r="G15" s="12" t="s">
        <v>163</v>
      </c>
      <c r="H15" s="12" t="s">
        <v>821</v>
      </c>
      <c r="I15" s="12">
        <v>63</v>
      </c>
      <c r="J15" s="12"/>
      <c r="K15" s="12" t="s">
        <v>164</v>
      </c>
      <c r="L15" s="12" t="s">
        <v>822</v>
      </c>
      <c r="M15" s="12" t="s">
        <v>823</v>
      </c>
      <c r="N15" s="12">
        <v>105264</v>
      </c>
      <c r="O15" s="13" t="str">
        <f t="shared" si="0"/>
        <v/>
      </c>
      <c r="P15" s="12" t="s">
        <v>169</v>
      </c>
    </row>
    <row r="16" spans="1:16">
      <c r="A16" s="14" t="s">
        <v>1377</v>
      </c>
      <c r="B16" s="10" t="s">
        <v>1140</v>
      </c>
      <c r="C16" s="11"/>
      <c r="D16" s="12">
        <v>105015</v>
      </c>
      <c r="E16" s="12" t="s">
        <v>165</v>
      </c>
      <c r="F16" s="12" t="s">
        <v>1167</v>
      </c>
      <c r="G16" s="12" t="s">
        <v>166</v>
      </c>
      <c r="H16" s="12" t="s">
        <v>824</v>
      </c>
      <c r="I16" s="12">
        <v>63</v>
      </c>
      <c r="J16" s="12"/>
      <c r="K16" s="12" t="s">
        <v>825</v>
      </c>
      <c r="L16" s="12" t="s">
        <v>167</v>
      </c>
      <c r="M16" s="12" t="s">
        <v>168</v>
      </c>
      <c r="N16" s="12">
        <v>105018</v>
      </c>
      <c r="O16" s="13" t="str">
        <f t="shared" si="0"/>
        <v/>
      </c>
      <c r="P16" s="12" t="s">
        <v>174</v>
      </c>
    </row>
    <row r="17" spans="1:16">
      <c r="A17" s="10" t="s">
        <v>42</v>
      </c>
      <c r="B17" s="10" t="s">
        <v>1354</v>
      </c>
      <c r="C17" s="11"/>
      <c r="D17" s="12">
        <v>105016</v>
      </c>
      <c r="E17" s="12" t="s">
        <v>170</v>
      </c>
      <c r="F17" s="12" t="s">
        <v>1168</v>
      </c>
      <c r="G17" s="12" t="s">
        <v>171</v>
      </c>
      <c r="H17" s="12" t="s">
        <v>826</v>
      </c>
      <c r="I17" s="12">
        <v>63</v>
      </c>
      <c r="J17" s="12"/>
      <c r="K17" s="12" t="s">
        <v>827</v>
      </c>
      <c r="L17" s="12" t="s">
        <v>172</v>
      </c>
      <c r="M17" s="12" t="s">
        <v>173</v>
      </c>
      <c r="N17" s="12">
        <v>105019</v>
      </c>
      <c r="O17" s="13" t="str">
        <f t="shared" si="0"/>
        <v/>
      </c>
      <c r="P17" s="12" t="s">
        <v>179</v>
      </c>
    </row>
    <row r="18" spans="1:16">
      <c r="A18" s="10" t="s">
        <v>1318</v>
      </c>
      <c r="B18" s="10" t="s">
        <v>1140</v>
      </c>
      <c r="C18" s="11"/>
      <c r="D18" s="12">
        <v>105017</v>
      </c>
      <c r="E18" s="12" t="s">
        <v>175</v>
      </c>
      <c r="F18" s="12" t="s">
        <v>1169</v>
      </c>
      <c r="G18" s="12" t="s">
        <v>176</v>
      </c>
      <c r="H18" s="12" t="s">
        <v>828</v>
      </c>
      <c r="I18" s="12">
        <v>63</v>
      </c>
      <c r="J18" s="12"/>
      <c r="K18" s="12" t="s">
        <v>829</v>
      </c>
      <c r="L18" s="12" t="s">
        <v>177</v>
      </c>
      <c r="M18" s="12" t="s">
        <v>178</v>
      </c>
      <c r="N18" s="12">
        <v>105123</v>
      </c>
      <c r="O18" s="13" t="str">
        <f t="shared" si="0"/>
        <v/>
      </c>
      <c r="P18" s="12" t="s">
        <v>184</v>
      </c>
    </row>
    <row r="19" spans="1:16">
      <c r="A19" s="14" t="s">
        <v>1319</v>
      </c>
      <c r="B19" s="10" t="s">
        <v>1140</v>
      </c>
      <c r="C19" s="11"/>
      <c r="D19" s="12">
        <v>105018</v>
      </c>
      <c r="E19" s="12" t="s">
        <v>180</v>
      </c>
      <c r="F19" s="12" t="s">
        <v>1170</v>
      </c>
      <c r="G19" s="12" t="s">
        <v>181</v>
      </c>
      <c r="H19" s="12" t="s">
        <v>830</v>
      </c>
      <c r="I19" s="12">
        <v>63</v>
      </c>
      <c r="J19" s="12"/>
      <c r="K19" s="12" t="s">
        <v>831</v>
      </c>
      <c r="L19" s="12" t="s">
        <v>182</v>
      </c>
      <c r="M19" s="12" t="s">
        <v>183</v>
      </c>
      <c r="N19" s="12">
        <v>105129</v>
      </c>
      <c r="O19" s="13" t="str">
        <f t="shared" si="0"/>
        <v/>
      </c>
      <c r="P19" s="12" t="s">
        <v>189</v>
      </c>
    </row>
    <row r="20" spans="1:16">
      <c r="A20" s="14" t="s">
        <v>1320</v>
      </c>
      <c r="B20" s="10" t="s">
        <v>1431</v>
      </c>
      <c r="C20" s="11"/>
      <c r="D20" s="12">
        <v>105019</v>
      </c>
      <c r="E20" s="12" t="s">
        <v>185</v>
      </c>
      <c r="F20" s="12" t="s">
        <v>1171</v>
      </c>
      <c r="G20" s="12" t="s">
        <v>186</v>
      </c>
      <c r="H20" s="12" t="s">
        <v>832</v>
      </c>
      <c r="I20" s="12">
        <v>63</v>
      </c>
      <c r="J20" s="12"/>
      <c r="K20" s="12" t="s">
        <v>833</v>
      </c>
      <c r="L20" s="12" t="s">
        <v>187</v>
      </c>
      <c r="M20" s="12" t="s">
        <v>188</v>
      </c>
      <c r="N20" s="12">
        <v>105130</v>
      </c>
      <c r="O20" s="13" t="str">
        <f t="shared" si="0"/>
        <v/>
      </c>
      <c r="P20" s="12" t="s">
        <v>193</v>
      </c>
    </row>
    <row r="21" spans="1:16">
      <c r="A21" s="10" t="s">
        <v>1346</v>
      </c>
      <c r="B21" s="10" t="s">
        <v>1431</v>
      </c>
      <c r="C21" s="11"/>
      <c r="D21" s="12">
        <v>105020</v>
      </c>
      <c r="E21" s="12" t="s">
        <v>190</v>
      </c>
      <c r="F21" s="12" t="s">
        <v>1172</v>
      </c>
      <c r="G21" s="12" t="s">
        <v>191</v>
      </c>
      <c r="H21" s="12" t="s">
        <v>834</v>
      </c>
      <c r="I21" s="12">
        <v>63</v>
      </c>
      <c r="J21" s="12"/>
      <c r="K21" s="12" t="s">
        <v>192</v>
      </c>
      <c r="L21" s="12" t="s">
        <v>835</v>
      </c>
      <c r="M21" s="12" t="s">
        <v>836</v>
      </c>
      <c r="N21" s="12">
        <v>105127</v>
      </c>
      <c r="O21" s="13" t="str">
        <f t="shared" si="0"/>
        <v/>
      </c>
      <c r="P21" s="12" t="s">
        <v>199</v>
      </c>
    </row>
    <row r="22" spans="1:16">
      <c r="A22" s="10" t="s">
        <v>43</v>
      </c>
      <c r="B22" s="10" t="s">
        <v>1379</v>
      </c>
      <c r="C22" s="11"/>
      <c r="D22" s="12">
        <v>105021</v>
      </c>
      <c r="E22" s="12" t="s">
        <v>194</v>
      </c>
      <c r="F22" s="12" t="s">
        <v>1173</v>
      </c>
      <c r="G22" s="12" t="s">
        <v>195</v>
      </c>
      <c r="H22" s="12" t="s">
        <v>837</v>
      </c>
      <c r="I22" s="12">
        <v>63</v>
      </c>
      <c r="J22" s="12"/>
      <c r="K22" s="12" t="s">
        <v>197</v>
      </c>
      <c r="L22" s="12" t="s">
        <v>196</v>
      </c>
      <c r="M22" s="12" t="s">
        <v>198</v>
      </c>
      <c r="N22" s="12">
        <v>105001</v>
      </c>
      <c r="O22" s="13" t="str">
        <f t="shared" si="0"/>
        <v/>
      </c>
      <c r="P22" s="12" t="s">
        <v>781</v>
      </c>
    </row>
    <row r="23" spans="1:16">
      <c r="A23" s="10" t="s">
        <v>44</v>
      </c>
      <c r="B23" s="10" t="s">
        <v>1439</v>
      </c>
      <c r="C23" s="11"/>
      <c r="D23" s="12">
        <v>105022</v>
      </c>
      <c r="E23" s="12" t="s">
        <v>838</v>
      </c>
      <c r="F23" s="12" t="s">
        <v>1164</v>
      </c>
      <c r="G23" s="12" t="s">
        <v>200</v>
      </c>
      <c r="H23" s="12" t="s">
        <v>839</v>
      </c>
      <c r="I23" s="12">
        <v>63</v>
      </c>
      <c r="J23" s="12"/>
      <c r="K23" s="12" t="s">
        <v>840</v>
      </c>
      <c r="L23" s="12" t="s">
        <v>201</v>
      </c>
      <c r="M23" s="12" t="s">
        <v>202</v>
      </c>
      <c r="N23" s="12">
        <v>105020</v>
      </c>
      <c r="O23" s="13" t="str">
        <f t="shared" si="0"/>
        <v/>
      </c>
      <c r="P23" s="12" t="s">
        <v>208</v>
      </c>
    </row>
    <row r="24" spans="1:16">
      <c r="A24" s="10" t="s">
        <v>1321</v>
      </c>
      <c r="B24" s="10" t="s">
        <v>1140</v>
      </c>
      <c r="C24" s="11"/>
      <c r="D24" s="12">
        <v>105023</v>
      </c>
      <c r="E24" s="12" t="s">
        <v>203</v>
      </c>
      <c r="F24" s="12" t="s">
        <v>1174</v>
      </c>
      <c r="G24" s="12" t="s">
        <v>204</v>
      </c>
      <c r="H24" s="12" t="s">
        <v>841</v>
      </c>
      <c r="I24" s="12">
        <v>64</v>
      </c>
      <c r="J24" s="12"/>
      <c r="K24" s="12" t="s">
        <v>206</v>
      </c>
      <c r="L24" s="12" t="s">
        <v>205</v>
      </c>
      <c r="M24" s="12" t="s">
        <v>207</v>
      </c>
      <c r="N24" s="12">
        <v>105025</v>
      </c>
      <c r="O24" s="13" t="str">
        <f t="shared" si="0"/>
        <v/>
      </c>
      <c r="P24" s="12" t="s">
        <v>782</v>
      </c>
    </row>
    <row r="25" spans="1:16">
      <c r="A25" s="14" t="s">
        <v>45</v>
      </c>
      <c r="B25" s="10" t="s">
        <v>1431</v>
      </c>
      <c r="C25" s="11"/>
      <c r="D25" s="12">
        <v>105024</v>
      </c>
      <c r="E25" s="12" t="s">
        <v>209</v>
      </c>
      <c r="F25" s="12" t="s">
        <v>1175</v>
      </c>
      <c r="G25" s="12" t="s">
        <v>210</v>
      </c>
      <c r="H25" s="12" t="s">
        <v>842</v>
      </c>
      <c r="I25" s="12">
        <v>64</v>
      </c>
      <c r="J25" s="12"/>
      <c r="K25" s="12" t="s">
        <v>843</v>
      </c>
      <c r="L25" s="12" t="s">
        <v>211</v>
      </c>
      <c r="M25" s="12" t="s">
        <v>212</v>
      </c>
      <c r="N25" s="12">
        <v>105026</v>
      </c>
      <c r="O25" s="13" t="str">
        <f t="shared" si="0"/>
        <v/>
      </c>
      <c r="P25" s="12" t="s">
        <v>783</v>
      </c>
    </row>
    <row r="26" spans="1:16">
      <c r="A26" s="10" t="s">
        <v>68</v>
      </c>
      <c r="B26" s="10" t="s">
        <v>1431</v>
      </c>
      <c r="C26" s="11"/>
      <c r="D26" s="12">
        <v>105025</v>
      </c>
      <c r="E26" s="12" t="s">
        <v>213</v>
      </c>
      <c r="F26" s="12" t="s">
        <v>1176</v>
      </c>
      <c r="G26" s="12" t="s">
        <v>214</v>
      </c>
      <c r="H26" s="12" t="s">
        <v>844</v>
      </c>
      <c r="I26" s="12">
        <v>64</v>
      </c>
      <c r="J26" s="12"/>
      <c r="K26" s="12" t="s">
        <v>845</v>
      </c>
      <c r="L26" s="12" t="s">
        <v>215</v>
      </c>
      <c r="M26" s="12" t="s">
        <v>216</v>
      </c>
      <c r="N26" s="12">
        <v>105028</v>
      </c>
      <c r="O26" s="13" t="str">
        <f t="shared" si="0"/>
        <v/>
      </c>
      <c r="P26" s="12" t="s">
        <v>221</v>
      </c>
    </row>
    <row r="27" spans="1:16">
      <c r="A27" s="10" t="s">
        <v>1380</v>
      </c>
      <c r="B27" s="10" t="s">
        <v>1140</v>
      </c>
      <c r="C27" s="11"/>
      <c r="D27" s="12">
        <v>105026</v>
      </c>
      <c r="E27" s="12" t="s">
        <v>217</v>
      </c>
      <c r="F27" s="12" t="s">
        <v>1177</v>
      </c>
      <c r="G27" s="12" t="s">
        <v>218</v>
      </c>
      <c r="H27" s="12" t="s">
        <v>846</v>
      </c>
      <c r="I27" s="12">
        <v>64</v>
      </c>
      <c r="J27" s="12"/>
      <c r="K27" s="12" t="s">
        <v>847</v>
      </c>
      <c r="L27" s="12" t="s">
        <v>219</v>
      </c>
      <c r="M27" s="12" t="s">
        <v>220</v>
      </c>
      <c r="N27" s="12">
        <v>105029</v>
      </c>
      <c r="O27" s="13" t="str">
        <f t="shared" si="0"/>
        <v/>
      </c>
      <c r="P27" s="12" t="s">
        <v>227</v>
      </c>
    </row>
    <row r="28" spans="1:16">
      <c r="A28" s="10" t="s">
        <v>1381</v>
      </c>
      <c r="B28" s="10" t="s">
        <v>1140</v>
      </c>
      <c r="C28" s="11"/>
      <c r="D28" s="12">
        <v>105027</v>
      </c>
      <c r="E28" s="12" t="s">
        <v>223</v>
      </c>
      <c r="F28" s="12" t="s">
        <v>1178</v>
      </c>
      <c r="G28" s="12" t="s">
        <v>224</v>
      </c>
      <c r="H28" s="12" t="s">
        <v>848</v>
      </c>
      <c r="I28" s="12">
        <v>64</v>
      </c>
      <c r="J28" s="12"/>
      <c r="K28" s="12" t="s">
        <v>849</v>
      </c>
      <c r="L28" s="12" t="s">
        <v>225</v>
      </c>
      <c r="M28" s="12" t="s">
        <v>226</v>
      </c>
      <c r="N28" s="12">
        <v>105030</v>
      </c>
      <c r="O28" s="13" t="str">
        <f t="shared" si="0"/>
        <v/>
      </c>
      <c r="P28" s="12" t="s">
        <v>233</v>
      </c>
    </row>
    <row r="29" spans="1:16">
      <c r="A29" s="10" t="s">
        <v>1382</v>
      </c>
      <c r="B29" s="10" t="s">
        <v>1140</v>
      </c>
      <c r="C29" s="11"/>
      <c r="D29" s="12">
        <v>105028</v>
      </c>
      <c r="E29" s="12" t="s">
        <v>228</v>
      </c>
      <c r="F29" s="12" t="s">
        <v>1179</v>
      </c>
      <c r="G29" s="12" t="s">
        <v>229</v>
      </c>
      <c r="H29" s="12" t="s">
        <v>850</v>
      </c>
      <c r="I29" s="12">
        <v>64</v>
      </c>
      <c r="J29" s="12"/>
      <c r="K29" s="12" t="s">
        <v>231</v>
      </c>
      <c r="L29" s="12" t="s">
        <v>230</v>
      </c>
      <c r="M29" s="12" t="s">
        <v>232</v>
      </c>
      <c r="N29" s="12">
        <v>105031</v>
      </c>
      <c r="O29" s="13" t="str">
        <f t="shared" si="0"/>
        <v/>
      </c>
      <c r="P29" s="12" t="s">
        <v>1135</v>
      </c>
    </row>
    <row r="30" spans="1:16">
      <c r="A30" s="10" t="s">
        <v>1383</v>
      </c>
      <c r="B30" s="10" t="s">
        <v>1140</v>
      </c>
      <c r="C30" s="11"/>
      <c r="D30" s="12">
        <v>105029</v>
      </c>
      <c r="E30" s="12" t="s">
        <v>234</v>
      </c>
      <c r="F30" s="12" t="s">
        <v>1180</v>
      </c>
      <c r="G30" s="12" t="s">
        <v>235</v>
      </c>
      <c r="H30" s="12" t="s">
        <v>851</v>
      </c>
      <c r="I30" s="12">
        <v>64</v>
      </c>
      <c r="J30" s="12"/>
      <c r="K30" s="12" t="s">
        <v>852</v>
      </c>
      <c r="L30" s="12" t="s">
        <v>236</v>
      </c>
      <c r="M30" s="12" t="s">
        <v>237</v>
      </c>
      <c r="N30" s="12">
        <v>105032</v>
      </c>
      <c r="O30" s="13" t="str">
        <f t="shared" si="0"/>
        <v/>
      </c>
      <c r="P30" s="12" t="s">
        <v>774</v>
      </c>
    </row>
    <row r="31" spans="1:16">
      <c r="A31" s="14" t="s">
        <v>1384</v>
      </c>
      <c r="B31" s="10" t="s">
        <v>1140</v>
      </c>
      <c r="C31" s="11"/>
      <c r="D31" s="12">
        <v>105030</v>
      </c>
      <c r="E31" s="12" t="s">
        <v>238</v>
      </c>
      <c r="F31" s="12" t="s">
        <v>1181</v>
      </c>
      <c r="G31" s="12" t="s">
        <v>239</v>
      </c>
      <c r="H31" s="12" t="s">
        <v>853</v>
      </c>
      <c r="I31" s="12">
        <v>64</v>
      </c>
      <c r="J31" s="12"/>
      <c r="K31" s="12" t="s">
        <v>854</v>
      </c>
      <c r="L31" s="12" t="s">
        <v>240</v>
      </c>
      <c r="M31" s="12" t="s">
        <v>241</v>
      </c>
      <c r="N31" s="12">
        <v>105033</v>
      </c>
      <c r="O31" s="13" t="str">
        <f t="shared" si="0"/>
        <v/>
      </c>
      <c r="P31" s="12" t="s">
        <v>775</v>
      </c>
    </row>
    <row r="32" spans="1:16">
      <c r="A32" s="10" t="s">
        <v>46</v>
      </c>
      <c r="B32" s="10" t="s">
        <v>1385</v>
      </c>
      <c r="C32" s="11"/>
      <c r="D32" s="12">
        <v>105031</v>
      </c>
      <c r="E32" s="12" t="s">
        <v>242</v>
      </c>
      <c r="F32" s="12" t="s">
        <v>1182</v>
      </c>
      <c r="G32" s="12" t="s">
        <v>243</v>
      </c>
      <c r="H32" s="12" t="s">
        <v>855</v>
      </c>
      <c r="I32" s="12">
        <v>64</v>
      </c>
      <c r="J32" s="12"/>
      <c r="K32" s="12" t="s">
        <v>856</v>
      </c>
      <c r="L32" s="12" t="s">
        <v>244</v>
      </c>
      <c r="M32" s="12" t="s">
        <v>245</v>
      </c>
      <c r="N32" s="12">
        <v>105034</v>
      </c>
      <c r="O32" s="13" t="str">
        <f t="shared" si="0"/>
        <v/>
      </c>
      <c r="P32" s="12" t="s">
        <v>122</v>
      </c>
    </row>
    <row r="33" spans="1:16">
      <c r="A33" s="10" t="s">
        <v>47</v>
      </c>
      <c r="B33" s="10" t="s">
        <v>151</v>
      </c>
      <c r="C33" s="11"/>
      <c r="D33" s="12">
        <v>105032</v>
      </c>
      <c r="E33" s="12" t="s">
        <v>246</v>
      </c>
      <c r="F33" s="12" t="s">
        <v>1183</v>
      </c>
      <c r="G33" s="12" t="s">
        <v>247</v>
      </c>
      <c r="H33" s="12" t="s">
        <v>857</v>
      </c>
      <c r="I33" s="12">
        <v>64</v>
      </c>
      <c r="J33" s="12"/>
      <c r="K33" s="12" t="s">
        <v>858</v>
      </c>
      <c r="L33" s="12" t="s">
        <v>248</v>
      </c>
      <c r="M33" s="12" t="s">
        <v>249</v>
      </c>
      <c r="N33" s="12">
        <v>105035</v>
      </c>
      <c r="O33" s="13" t="str">
        <f t="shared" si="0"/>
        <v/>
      </c>
      <c r="P33" s="12" t="s">
        <v>784</v>
      </c>
    </row>
    <row r="34" spans="1:16">
      <c r="A34" s="10" t="s">
        <v>1322</v>
      </c>
      <c r="B34" s="10" t="s">
        <v>1140</v>
      </c>
      <c r="C34" s="11"/>
      <c r="D34" s="12">
        <v>105033</v>
      </c>
      <c r="E34" s="12" t="s">
        <v>254</v>
      </c>
      <c r="F34" s="12" t="s">
        <v>1184</v>
      </c>
      <c r="G34" s="12" t="s">
        <v>255</v>
      </c>
      <c r="H34" s="12" t="s">
        <v>859</v>
      </c>
      <c r="I34" s="12">
        <v>64</v>
      </c>
      <c r="J34" s="12"/>
      <c r="K34" s="12" t="s">
        <v>257</v>
      </c>
      <c r="L34" s="12" t="s">
        <v>256</v>
      </c>
      <c r="M34" s="12" t="s">
        <v>258</v>
      </c>
      <c r="N34" s="12">
        <v>105037</v>
      </c>
      <c r="O34" s="13" t="str">
        <f t="shared" si="0"/>
        <v/>
      </c>
      <c r="P34" s="12" t="s">
        <v>785</v>
      </c>
    </row>
    <row r="35" spans="1:16">
      <c r="A35" s="14" t="s">
        <v>48</v>
      </c>
      <c r="B35" s="10" t="s">
        <v>1140</v>
      </c>
      <c r="D35" s="12">
        <v>105034</v>
      </c>
      <c r="E35" s="12" t="s">
        <v>259</v>
      </c>
      <c r="F35" s="12" t="s">
        <v>1185</v>
      </c>
      <c r="G35" s="12" t="s">
        <v>260</v>
      </c>
      <c r="H35" s="12" t="s">
        <v>860</v>
      </c>
      <c r="I35" s="12">
        <v>64</v>
      </c>
      <c r="J35" s="12"/>
      <c r="K35" s="12" t="s">
        <v>262</v>
      </c>
      <c r="L35" s="12" t="s">
        <v>261</v>
      </c>
      <c r="M35" s="12" t="s">
        <v>263</v>
      </c>
      <c r="N35" s="12">
        <v>105038</v>
      </c>
      <c r="O35" s="13" t="str">
        <f t="shared" si="0"/>
        <v/>
      </c>
      <c r="P35" s="12" t="s">
        <v>786</v>
      </c>
    </row>
    <row r="36" spans="1:16">
      <c r="A36" s="10" t="s">
        <v>69</v>
      </c>
      <c r="B36" s="10" t="s">
        <v>1140</v>
      </c>
      <c r="C36" s="11"/>
      <c r="D36" s="12">
        <v>105035</v>
      </c>
      <c r="E36" s="12" t="s">
        <v>264</v>
      </c>
      <c r="F36" s="12" t="s">
        <v>1186</v>
      </c>
      <c r="G36" s="12" t="s">
        <v>265</v>
      </c>
      <c r="H36" s="12" t="s">
        <v>861</v>
      </c>
      <c r="I36" s="12">
        <v>64</v>
      </c>
      <c r="J36" s="12"/>
      <c r="K36" s="12" t="s">
        <v>862</v>
      </c>
      <c r="L36" s="12" t="s">
        <v>266</v>
      </c>
      <c r="M36" s="12" t="s">
        <v>267</v>
      </c>
      <c r="N36" s="12">
        <v>105039</v>
      </c>
      <c r="O36" s="13" t="str">
        <f t="shared" si="0"/>
        <v/>
      </c>
      <c r="P36" s="12" t="s">
        <v>787</v>
      </c>
    </row>
    <row r="37" spans="1:16">
      <c r="A37" s="14" t="s">
        <v>49</v>
      </c>
      <c r="B37" s="10" t="s">
        <v>1386</v>
      </c>
      <c r="C37" s="11"/>
      <c r="D37" s="12">
        <v>105036</v>
      </c>
      <c r="E37" s="12" t="s">
        <v>268</v>
      </c>
      <c r="F37" s="12" t="s">
        <v>1187</v>
      </c>
      <c r="G37" s="12" t="s">
        <v>269</v>
      </c>
      <c r="H37" s="12" t="s">
        <v>863</v>
      </c>
      <c r="I37" s="12">
        <v>64</v>
      </c>
      <c r="J37" s="12"/>
      <c r="K37" s="12" t="s">
        <v>864</v>
      </c>
      <c r="L37" s="12" t="s">
        <v>270</v>
      </c>
      <c r="M37" s="12" t="s">
        <v>271</v>
      </c>
      <c r="N37" s="12">
        <v>105040</v>
      </c>
      <c r="O37" s="13" t="str">
        <f t="shared" si="0"/>
        <v/>
      </c>
      <c r="P37" s="12" t="s">
        <v>127</v>
      </c>
    </row>
    <row r="38" spans="1:16">
      <c r="A38" s="10" t="s">
        <v>1323</v>
      </c>
      <c r="B38" s="10" t="s">
        <v>1140</v>
      </c>
      <c r="C38" s="11"/>
      <c r="D38" s="12">
        <v>105037</v>
      </c>
      <c r="E38" s="12" t="s">
        <v>250</v>
      </c>
      <c r="F38" s="12" t="s">
        <v>1188</v>
      </c>
      <c r="G38" s="12" t="s">
        <v>251</v>
      </c>
      <c r="H38" s="12" t="s">
        <v>865</v>
      </c>
      <c r="I38" s="12">
        <v>64</v>
      </c>
      <c r="J38" s="12"/>
      <c r="K38" s="12" t="s">
        <v>866</v>
      </c>
      <c r="L38" s="12" t="s">
        <v>252</v>
      </c>
      <c r="M38" s="12" t="s">
        <v>253</v>
      </c>
      <c r="N38" s="12">
        <v>105036</v>
      </c>
      <c r="O38" s="13" t="str">
        <f t="shared" si="0"/>
        <v/>
      </c>
      <c r="P38" s="12" t="s">
        <v>208</v>
      </c>
    </row>
    <row r="39" spans="1:16">
      <c r="A39" s="10" t="s">
        <v>1324</v>
      </c>
      <c r="B39" s="10" t="s">
        <v>1140</v>
      </c>
      <c r="C39" s="11"/>
      <c r="D39" s="12">
        <v>105038</v>
      </c>
      <c r="E39" s="12" t="s">
        <v>272</v>
      </c>
      <c r="F39" s="12" t="s">
        <v>1189</v>
      </c>
      <c r="G39" s="12" t="s">
        <v>273</v>
      </c>
      <c r="H39" s="12" t="s">
        <v>867</v>
      </c>
      <c r="I39" s="12">
        <v>64</v>
      </c>
      <c r="J39" s="12"/>
      <c r="K39" s="12" t="s">
        <v>868</v>
      </c>
      <c r="L39" s="12" t="s">
        <v>274</v>
      </c>
      <c r="M39" s="12" t="s">
        <v>275</v>
      </c>
      <c r="N39" s="12">
        <v>105041</v>
      </c>
      <c r="O39" s="13" t="str">
        <f t="shared" si="0"/>
        <v/>
      </c>
      <c r="P39" s="12" t="s">
        <v>161</v>
      </c>
    </row>
    <row r="40" spans="1:16">
      <c r="A40" s="14" t="s">
        <v>50</v>
      </c>
      <c r="B40" s="10" t="s">
        <v>1140</v>
      </c>
      <c r="C40" s="11"/>
      <c r="D40" s="12">
        <v>105039</v>
      </c>
      <c r="E40" s="12" t="s">
        <v>276</v>
      </c>
      <c r="F40" s="12" t="s">
        <v>1190</v>
      </c>
      <c r="G40" s="12" t="s">
        <v>277</v>
      </c>
      <c r="H40" s="12" t="s">
        <v>869</v>
      </c>
      <c r="I40" s="12">
        <v>64</v>
      </c>
      <c r="J40" s="12"/>
      <c r="K40" s="12" t="s">
        <v>870</v>
      </c>
      <c r="L40" s="12" t="s">
        <v>278</v>
      </c>
      <c r="M40" s="12" t="s">
        <v>279</v>
      </c>
      <c r="N40" s="12">
        <v>105141</v>
      </c>
      <c r="O40" s="13" t="str">
        <f t="shared" si="0"/>
        <v/>
      </c>
      <c r="P40" s="12" t="s">
        <v>788</v>
      </c>
    </row>
    <row r="41" spans="1:16">
      <c r="A41" s="14" t="s">
        <v>70</v>
      </c>
      <c r="B41" s="12" t="s">
        <v>1140</v>
      </c>
      <c r="C41" s="11"/>
      <c r="D41" s="12">
        <v>105040</v>
      </c>
      <c r="E41" s="12" t="s">
        <v>280</v>
      </c>
      <c r="F41" s="12" t="s">
        <v>1191</v>
      </c>
      <c r="G41" s="12" t="s">
        <v>281</v>
      </c>
      <c r="H41" s="12" t="s">
        <v>871</v>
      </c>
      <c r="I41" s="12">
        <v>64</v>
      </c>
      <c r="J41" s="12"/>
      <c r="K41" s="12" t="s">
        <v>872</v>
      </c>
      <c r="L41" s="12" t="s">
        <v>282</v>
      </c>
      <c r="M41" s="12" t="s">
        <v>283</v>
      </c>
      <c r="N41" s="12">
        <v>105138</v>
      </c>
      <c r="O41" s="13" t="str">
        <f t="shared" si="0"/>
        <v/>
      </c>
      <c r="P41" s="12" t="s">
        <v>778</v>
      </c>
    </row>
    <row r="42" spans="1:16">
      <c r="A42" s="10" t="s">
        <v>53</v>
      </c>
      <c r="B42" s="10" t="s">
        <v>1422</v>
      </c>
      <c r="C42" s="11"/>
      <c r="D42" s="12">
        <v>105041</v>
      </c>
      <c r="E42" s="12" t="s">
        <v>284</v>
      </c>
      <c r="F42" s="12" t="s">
        <v>1192</v>
      </c>
      <c r="G42" s="12" t="s">
        <v>285</v>
      </c>
      <c r="H42" s="12" t="s">
        <v>873</v>
      </c>
      <c r="I42" s="12">
        <v>64</v>
      </c>
      <c r="J42" s="12"/>
      <c r="K42" s="12" t="s">
        <v>287</v>
      </c>
      <c r="L42" s="12" t="s">
        <v>286</v>
      </c>
      <c r="M42" s="12" t="s">
        <v>288</v>
      </c>
      <c r="N42" s="12">
        <v>105139</v>
      </c>
      <c r="O42" s="13" t="str">
        <f t="shared" si="0"/>
        <v/>
      </c>
      <c r="P42" s="12" t="s">
        <v>777</v>
      </c>
    </row>
    <row r="43" spans="1:16">
      <c r="A43" s="10" t="s">
        <v>1325</v>
      </c>
      <c r="B43" s="10" t="s">
        <v>1140</v>
      </c>
      <c r="C43" s="11"/>
      <c r="D43" s="12">
        <v>105042</v>
      </c>
      <c r="E43" s="12" t="s">
        <v>289</v>
      </c>
      <c r="F43" s="12" t="s">
        <v>1193</v>
      </c>
      <c r="G43" s="12" t="s">
        <v>290</v>
      </c>
      <c r="H43" s="12" t="s">
        <v>874</v>
      </c>
      <c r="I43" s="12">
        <v>64</v>
      </c>
      <c r="J43" s="12"/>
      <c r="K43" s="12" t="s">
        <v>292</v>
      </c>
      <c r="L43" s="12" t="s">
        <v>291</v>
      </c>
      <c r="M43" s="12" t="s">
        <v>293</v>
      </c>
      <c r="N43" s="12">
        <v>105140</v>
      </c>
      <c r="O43" s="13" t="str">
        <f t="shared" si="0"/>
        <v/>
      </c>
      <c r="P43" s="12" t="s">
        <v>789</v>
      </c>
    </row>
    <row r="44" spans="1:16">
      <c r="A44" s="10" t="s">
        <v>1326</v>
      </c>
      <c r="B44" s="10" t="s">
        <v>1140</v>
      </c>
      <c r="C44" s="11"/>
      <c r="D44" s="12">
        <v>105043</v>
      </c>
      <c r="E44" s="12" t="s">
        <v>294</v>
      </c>
      <c r="F44" s="12" t="s">
        <v>1194</v>
      </c>
      <c r="G44" s="12" t="s">
        <v>295</v>
      </c>
      <c r="H44" s="12" t="s">
        <v>875</v>
      </c>
      <c r="I44" s="12">
        <v>64</v>
      </c>
      <c r="J44" s="12"/>
      <c r="K44" s="12" t="s">
        <v>876</v>
      </c>
      <c r="L44" s="12" t="s">
        <v>877</v>
      </c>
      <c r="M44" s="12" t="s">
        <v>878</v>
      </c>
      <c r="N44" s="12">
        <v>105151</v>
      </c>
      <c r="O44" s="13" t="str">
        <f t="shared" si="0"/>
        <v/>
      </c>
      <c r="P44" s="12" t="s">
        <v>790</v>
      </c>
    </row>
    <row r="45" spans="1:16">
      <c r="A45" s="14" t="s">
        <v>1327</v>
      </c>
      <c r="B45" s="10" t="s">
        <v>1140</v>
      </c>
      <c r="C45" s="11"/>
      <c r="D45" s="12">
        <v>105044</v>
      </c>
      <c r="E45" s="12" t="s">
        <v>296</v>
      </c>
      <c r="F45" s="12" t="s">
        <v>1195</v>
      </c>
      <c r="G45" s="12" t="s">
        <v>297</v>
      </c>
      <c r="H45" s="12" t="s">
        <v>879</v>
      </c>
      <c r="I45" s="12">
        <v>64</v>
      </c>
      <c r="J45" s="12"/>
      <c r="K45" s="12" t="s">
        <v>880</v>
      </c>
      <c r="L45" s="12" t="s">
        <v>298</v>
      </c>
      <c r="M45" s="12" t="s">
        <v>299</v>
      </c>
      <c r="N45" s="12">
        <v>105137</v>
      </c>
      <c r="O45" s="13" t="str">
        <f t="shared" si="0"/>
        <v/>
      </c>
      <c r="P45" s="12" t="s">
        <v>132</v>
      </c>
    </row>
    <row r="46" spans="1:16">
      <c r="A46" s="14" t="s">
        <v>1347</v>
      </c>
      <c r="B46" s="10" t="s">
        <v>1140</v>
      </c>
      <c r="C46" s="11"/>
      <c r="D46" s="12">
        <v>105045</v>
      </c>
      <c r="E46" s="12" t="s">
        <v>300</v>
      </c>
      <c r="F46" s="12" t="s">
        <v>1196</v>
      </c>
      <c r="G46" s="12" t="s">
        <v>301</v>
      </c>
      <c r="H46" s="12" t="s">
        <v>881</v>
      </c>
      <c r="I46" s="12">
        <v>64</v>
      </c>
      <c r="J46" s="12"/>
      <c r="K46" s="12" t="s">
        <v>302</v>
      </c>
      <c r="L46" s="12" t="s">
        <v>882</v>
      </c>
      <c r="M46" s="12" t="s">
        <v>883</v>
      </c>
      <c r="N46" s="12">
        <v>105153</v>
      </c>
      <c r="O46" s="13" t="str">
        <f t="shared" si="0"/>
        <v/>
      </c>
      <c r="P46" s="12" t="s">
        <v>791</v>
      </c>
    </row>
    <row r="47" spans="1:16">
      <c r="A47" s="14" t="s">
        <v>1387</v>
      </c>
      <c r="B47" s="10" t="s">
        <v>1443</v>
      </c>
      <c r="C47" s="11"/>
      <c r="D47" s="12">
        <v>105046</v>
      </c>
      <c r="E47" s="12" t="s">
        <v>303</v>
      </c>
      <c r="F47" s="12" t="s">
        <v>1197</v>
      </c>
      <c r="G47" s="12" t="s">
        <v>304</v>
      </c>
      <c r="H47" s="12" t="s">
        <v>884</v>
      </c>
      <c r="I47" s="12">
        <v>64</v>
      </c>
      <c r="J47" s="12"/>
      <c r="K47" s="12" t="s">
        <v>305</v>
      </c>
      <c r="L47" s="12" t="s">
        <v>885</v>
      </c>
      <c r="M47" s="12" t="s">
        <v>886</v>
      </c>
      <c r="N47" s="12">
        <v>105159</v>
      </c>
      <c r="O47" s="13" t="str">
        <f t="shared" si="0"/>
        <v/>
      </c>
      <c r="P47" s="12" t="s">
        <v>792</v>
      </c>
    </row>
    <row r="48" spans="1:16">
      <c r="A48" s="14" t="s">
        <v>1388</v>
      </c>
      <c r="B48" s="10" t="s">
        <v>1140</v>
      </c>
      <c r="D48" s="12">
        <v>105047</v>
      </c>
      <c r="E48" s="12" t="s">
        <v>306</v>
      </c>
      <c r="F48" s="12" t="s">
        <v>1198</v>
      </c>
      <c r="G48" s="12" t="s">
        <v>307</v>
      </c>
      <c r="H48" s="12" t="s">
        <v>887</v>
      </c>
      <c r="I48" s="12">
        <v>64</v>
      </c>
      <c r="J48" s="12"/>
      <c r="K48" s="12" t="s">
        <v>888</v>
      </c>
      <c r="L48" s="12" t="s">
        <v>889</v>
      </c>
      <c r="M48" s="12" t="s">
        <v>890</v>
      </c>
      <c r="N48" s="12">
        <v>105154</v>
      </c>
      <c r="O48" s="13" t="str">
        <f t="shared" si="0"/>
        <v/>
      </c>
      <c r="P48" s="12" t="s">
        <v>793</v>
      </c>
    </row>
    <row r="49" spans="1:16">
      <c r="A49" s="14" t="s">
        <v>1389</v>
      </c>
      <c r="B49" s="10" t="s">
        <v>1140</v>
      </c>
      <c r="D49" s="12">
        <v>105048</v>
      </c>
      <c r="E49" s="12" t="s">
        <v>308</v>
      </c>
      <c r="F49" s="12" t="s">
        <v>1199</v>
      </c>
      <c r="G49" s="12" t="s">
        <v>891</v>
      </c>
      <c r="H49" s="12" t="s">
        <v>892</v>
      </c>
      <c r="I49" s="12">
        <v>64</v>
      </c>
      <c r="J49" s="12"/>
      <c r="K49" s="12" t="s">
        <v>309</v>
      </c>
      <c r="L49" s="12" t="s">
        <v>893</v>
      </c>
      <c r="M49" s="12" t="s">
        <v>894</v>
      </c>
      <c r="N49" s="12">
        <v>105252</v>
      </c>
      <c r="O49" s="13" t="str">
        <f t="shared" si="0"/>
        <v/>
      </c>
      <c r="P49" s="12" t="s">
        <v>794</v>
      </c>
    </row>
    <row r="50" spans="1:16">
      <c r="A50" s="14" t="s">
        <v>54</v>
      </c>
      <c r="B50" s="10" t="s">
        <v>1140</v>
      </c>
      <c r="C50" s="11"/>
      <c r="D50" s="12">
        <v>105049</v>
      </c>
      <c r="E50" s="12" t="s">
        <v>895</v>
      </c>
      <c r="F50" s="12" t="s">
        <v>1200</v>
      </c>
      <c r="G50" s="12" t="s">
        <v>896</v>
      </c>
      <c r="H50" s="12" t="s">
        <v>897</v>
      </c>
      <c r="I50" s="12">
        <v>65</v>
      </c>
      <c r="J50" s="12"/>
      <c r="K50" s="12" t="s">
        <v>898</v>
      </c>
      <c r="L50" s="12" t="s">
        <v>899</v>
      </c>
      <c r="M50" s="12" t="s">
        <v>900</v>
      </c>
      <c r="N50" s="12">
        <v>105254</v>
      </c>
      <c r="O50" s="13" t="str">
        <f t="shared" si="0"/>
        <v/>
      </c>
      <c r="P50" s="12" t="s">
        <v>179</v>
      </c>
    </row>
    <row r="51" spans="1:16">
      <c r="A51" s="14" t="s">
        <v>1390</v>
      </c>
      <c r="B51" s="12" t="s">
        <v>1140</v>
      </c>
      <c r="C51" s="11"/>
      <c r="D51" s="12">
        <v>105050</v>
      </c>
      <c r="E51" s="12" t="s">
        <v>310</v>
      </c>
      <c r="F51" s="12" t="s">
        <v>1201</v>
      </c>
      <c r="G51" s="12" t="s">
        <v>311</v>
      </c>
      <c r="H51" s="12" t="s">
        <v>901</v>
      </c>
      <c r="I51" s="12">
        <v>65</v>
      </c>
      <c r="J51" s="12"/>
      <c r="K51" s="12" t="s">
        <v>902</v>
      </c>
      <c r="L51" s="12" t="s">
        <v>903</v>
      </c>
      <c r="M51" s="12" t="s">
        <v>904</v>
      </c>
      <c r="N51" s="12">
        <v>105256</v>
      </c>
      <c r="O51" s="13" t="str">
        <f t="shared" si="0"/>
        <v/>
      </c>
      <c r="P51" s="12" t="s">
        <v>795</v>
      </c>
    </row>
    <row r="52" spans="1:16">
      <c r="A52" s="10" t="s">
        <v>51</v>
      </c>
      <c r="B52" s="10" t="s">
        <v>1423</v>
      </c>
      <c r="C52" s="11"/>
      <c r="D52" s="12">
        <v>105051</v>
      </c>
      <c r="E52" s="12" t="s">
        <v>312</v>
      </c>
      <c r="F52" s="12" t="s">
        <v>1202</v>
      </c>
      <c r="G52" s="12" t="s">
        <v>313</v>
      </c>
      <c r="H52" s="12" t="s">
        <v>905</v>
      </c>
      <c r="I52" s="12">
        <v>65</v>
      </c>
      <c r="J52" s="12"/>
      <c r="K52" s="12" t="s">
        <v>906</v>
      </c>
      <c r="L52" s="12" t="s">
        <v>314</v>
      </c>
      <c r="M52" s="12" t="s">
        <v>315</v>
      </c>
      <c r="N52" s="12" t="s">
        <v>1361</v>
      </c>
      <c r="O52" s="13" t="str">
        <f t="shared" si="0"/>
        <v/>
      </c>
      <c r="P52" s="12" t="s">
        <v>779</v>
      </c>
    </row>
    <row r="53" spans="1:16">
      <c r="A53" s="14" t="s">
        <v>1328</v>
      </c>
      <c r="B53" s="10" t="s">
        <v>1140</v>
      </c>
      <c r="D53" s="12">
        <v>105052</v>
      </c>
      <c r="E53" s="12" t="s">
        <v>316</v>
      </c>
      <c r="F53" s="12" t="s">
        <v>1203</v>
      </c>
      <c r="G53" s="12" t="s">
        <v>317</v>
      </c>
      <c r="H53" s="12" t="s">
        <v>907</v>
      </c>
      <c r="I53" s="12">
        <v>65</v>
      </c>
      <c r="J53" s="12"/>
      <c r="K53" s="12" t="s">
        <v>908</v>
      </c>
      <c r="L53" s="12" t="s">
        <v>318</v>
      </c>
      <c r="M53" s="12" t="s">
        <v>319</v>
      </c>
      <c r="N53" s="12" t="s">
        <v>1361</v>
      </c>
      <c r="O53" s="13" t="str">
        <f t="shared" si="0"/>
        <v/>
      </c>
      <c r="P53" s="12" t="s">
        <v>796</v>
      </c>
    </row>
    <row r="54" spans="1:16">
      <c r="A54" s="14" t="s">
        <v>1329</v>
      </c>
      <c r="B54" s="10" t="s">
        <v>1140</v>
      </c>
      <c r="D54" s="12">
        <v>105053</v>
      </c>
      <c r="E54" s="12" t="s">
        <v>320</v>
      </c>
      <c r="F54" s="12" t="s">
        <v>1204</v>
      </c>
      <c r="G54" s="12" t="s">
        <v>321</v>
      </c>
      <c r="H54" s="12" t="s">
        <v>909</v>
      </c>
      <c r="I54" s="12">
        <v>65</v>
      </c>
      <c r="J54" s="12"/>
      <c r="K54" s="12" t="s">
        <v>910</v>
      </c>
      <c r="L54" s="12" t="s">
        <v>322</v>
      </c>
      <c r="M54" s="12" t="s">
        <v>323</v>
      </c>
      <c r="N54" s="12" t="s">
        <v>1361</v>
      </c>
      <c r="O54" s="13" t="str">
        <f t="shared" si="0"/>
        <v/>
      </c>
      <c r="P54" s="12" t="s">
        <v>797</v>
      </c>
    </row>
    <row r="55" spans="1:16">
      <c r="A55" s="10" t="s">
        <v>1330</v>
      </c>
      <c r="B55" s="10" t="s">
        <v>1140</v>
      </c>
      <c r="C55" s="11"/>
      <c r="D55" s="12">
        <v>105054</v>
      </c>
      <c r="E55" s="12" t="s">
        <v>324</v>
      </c>
      <c r="F55" s="12" t="s">
        <v>1205</v>
      </c>
      <c r="G55" s="12" t="s">
        <v>325</v>
      </c>
      <c r="H55" s="12" t="s">
        <v>911</v>
      </c>
      <c r="I55" s="12">
        <v>65</v>
      </c>
      <c r="J55" s="12"/>
      <c r="K55" s="12" t="s">
        <v>912</v>
      </c>
      <c r="L55" s="12" t="s">
        <v>326</v>
      </c>
      <c r="M55" s="12" t="s">
        <v>327</v>
      </c>
      <c r="N55" s="12" t="s">
        <v>1361</v>
      </c>
      <c r="O55" s="13" t="str">
        <f t="shared" si="0"/>
        <v/>
      </c>
      <c r="P55" s="12" t="s">
        <v>776</v>
      </c>
    </row>
    <row r="56" spans="1:16">
      <c r="A56" s="10" t="s">
        <v>1348</v>
      </c>
      <c r="B56" s="10" t="s">
        <v>1140</v>
      </c>
      <c r="C56" s="11"/>
      <c r="D56" s="12">
        <v>105055</v>
      </c>
      <c r="E56" s="12" t="s">
        <v>328</v>
      </c>
      <c r="F56" s="12" t="s">
        <v>1206</v>
      </c>
      <c r="G56" s="12" t="s">
        <v>329</v>
      </c>
      <c r="H56" s="12" t="s">
        <v>913</v>
      </c>
      <c r="I56" s="12">
        <v>65</v>
      </c>
      <c r="J56" s="12"/>
      <c r="K56" s="12" t="s">
        <v>914</v>
      </c>
      <c r="L56" s="12" t="s">
        <v>330</v>
      </c>
      <c r="M56" s="12" t="s">
        <v>331</v>
      </c>
      <c r="N56" s="12">
        <v>105056</v>
      </c>
      <c r="O56" s="13" t="str">
        <f t="shared" si="0"/>
        <v/>
      </c>
    </row>
    <row r="57" spans="1:16">
      <c r="A57" s="14" t="s">
        <v>1391</v>
      </c>
      <c r="B57" s="10" t="s">
        <v>1444</v>
      </c>
      <c r="C57" s="11"/>
      <c r="D57" s="12">
        <v>105056</v>
      </c>
      <c r="E57" s="12" t="s">
        <v>332</v>
      </c>
      <c r="F57" s="12" t="s">
        <v>1203</v>
      </c>
      <c r="G57" s="12" t="s">
        <v>333</v>
      </c>
      <c r="H57" s="12" t="s">
        <v>915</v>
      </c>
      <c r="I57" s="12">
        <v>65</v>
      </c>
      <c r="J57" s="12"/>
      <c r="K57" s="12" t="s">
        <v>916</v>
      </c>
      <c r="L57" s="12" t="s">
        <v>334</v>
      </c>
      <c r="M57" s="12" t="s">
        <v>335</v>
      </c>
      <c r="N57" s="12">
        <v>105055</v>
      </c>
      <c r="O57" s="13" t="str">
        <f t="shared" si="0"/>
        <v/>
      </c>
    </row>
    <row r="58" spans="1:16">
      <c r="A58" s="14" t="s">
        <v>1392</v>
      </c>
      <c r="B58" s="10" t="s">
        <v>1140</v>
      </c>
      <c r="D58" s="12">
        <v>105057</v>
      </c>
      <c r="E58" s="12" t="s">
        <v>336</v>
      </c>
      <c r="F58" s="12" t="s">
        <v>1207</v>
      </c>
      <c r="G58" s="12" t="s">
        <v>337</v>
      </c>
      <c r="H58" s="12" t="s">
        <v>917</v>
      </c>
      <c r="I58" s="12">
        <v>65</v>
      </c>
      <c r="J58" s="12"/>
      <c r="K58" s="12" t="s">
        <v>918</v>
      </c>
      <c r="L58" s="12" t="s">
        <v>338</v>
      </c>
      <c r="M58" s="12" t="s">
        <v>339</v>
      </c>
      <c r="N58" s="12">
        <v>105131</v>
      </c>
      <c r="O58" s="13" t="str">
        <f t="shared" si="0"/>
        <v/>
      </c>
    </row>
    <row r="59" spans="1:16">
      <c r="A59" s="14" t="s">
        <v>1393</v>
      </c>
      <c r="B59" s="10" t="s">
        <v>1140</v>
      </c>
      <c r="D59" s="12">
        <v>105058</v>
      </c>
      <c r="E59" s="12" t="s">
        <v>1149</v>
      </c>
      <c r="F59" s="12" t="s">
        <v>1208</v>
      </c>
      <c r="G59" s="12" t="s">
        <v>340</v>
      </c>
      <c r="H59" s="12" t="s">
        <v>919</v>
      </c>
      <c r="I59" s="12">
        <v>65</v>
      </c>
      <c r="J59" s="12"/>
      <c r="K59" s="12" t="s">
        <v>341</v>
      </c>
      <c r="L59" s="12" t="s">
        <v>1150</v>
      </c>
      <c r="M59" s="12" t="s">
        <v>1151</v>
      </c>
      <c r="N59" s="12">
        <v>105132</v>
      </c>
      <c r="O59" s="13" t="str">
        <f t="shared" si="0"/>
        <v/>
      </c>
    </row>
    <row r="60" spans="1:16">
      <c r="A60" s="10" t="s">
        <v>52</v>
      </c>
      <c r="B60" s="10" t="s">
        <v>1140</v>
      </c>
      <c r="C60" s="11"/>
      <c r="D60" s="12">
        <v>105059</v>
      </c>
      <c r="E60" s="12" t="s">
        <v>920</v>
      </c>
      <c r="F60" s="12" t="s">
        <v>1209</v>
      </c>
      <c r="G60" s="12" t="s">
        <v>342</v>
      </c>
      <c r="H60" s="12" t="s">
        <v>921</v>
      </c>
      <c r="I60" s="12">
        <v>65</v>
      </c>
      <c r="J60" s="12"/>
      <c r="K60" s="12" t="s">
        <v>343</v>
      </c>
      <c r="L60" s="12" t="s">
        <v>922</v>
      </c>
      <c r="M60" s="12" t="s">
        <v>923</v>
      </c>
      <c r="N60" s="12">
        <v>105250</v>
      </c>
      <c r="O60" s="13" t="str">
        <f t="shared" si="0"/>
        <v/>
      </c>
    </row>
    <row r="61" spans="1:16">
      <c r="A61" s="14" t="s">
        <v>1394</v>
      </c>
      <c r="B61" s="10" t="s">
        <v>1140</v>
      </c>
      <c r="C61" s="11"/>
      <c r="D61" s="12">
        <v>105060</v>
      </c>
      <c r="E61" s="12" t="s">
        <v>344</v>
      </c>
      <c r="F61" s="12" t="s">
        <v>1210</v>
      </c>
      <c r="G61" s="12" t="s">
        <v>345</v>
      </c>
      <c r="H61" s="12" t="s">
        <v>924</v>
      </c>
      <c r="I61" s="12">
        <v>65</v>
      </c>
      <c r="J61" s="12"/>
      <c r="K61" s="12" t="s">
        <v>925</v>
      </c>
      <c r="L61" s="12" t="s">
        <v>926</v>
      </c>
      <c r="M61" s="12" t="s">
        <v>927</v>
      </c>
      <c r="N61" s="12">
        <v>105259</v>
      </c>
      <c r="O61" s="13" t="str">
        <f t="shared" si="0"/>
        <v/>
      </c>
    </row>
    <row r="62" spans="1:16">
      <c r="A62" s="14" t="s">
        <v>55</v>
      </c>
      <c r="B62" s="10" t="s">
        <v>1395</v>
      </c>
      <c r="C62" s="11"/>
      <c r="D62" s="12">
        <v>105061</v>
      </c>
      <c r="E62" s="12" t="s">
        <v>346</v>
      </c>
      <c r="F62" s="12" t="s">
        <v>1211</v>
      </c>
      <c r="G62" s="12" t="s">
        <v>347</v>
      </c>
      <c r="H62" s="12" t="s">
        <v>928</v>
      </c>
      <c r="I62" s="12">
        <v>61</v>
      </c>
      <c r="J62" s="12"/>
      <c r="K62" s="12" t="s">
        <v>349</v>
      </c>
      <c r="L62" s="12" t="s">
        <v>348</v>
      </c>
      <c r="M62" s="12" t="s">
        <v>350</v>
      </c>
      <c r="N62" s="12">
        <v>105233</v>
      </c>
      <c r="O62" s="13" t="str">
        <f t="shared" si="0"/>
        <v/>
      </c>
    </row>
    <row r="63" spans="1:16">
      <c r="A63" s="14" t="s">
        <v>1331</v>
      </c>
      <c r="B63" s="10" t="s">
        <v>1140</v>
      </c>
      <c r="D63" s="12">
        <v>105062</v>
      </c>
      <c r="E63" s="12" t="s">
        <v>351</v>
      </c>
      <c r="F63" s="12" t="s">
        <v>1212</v>
      </c>
      <c r="G63" s="12" t="s">
        <v>352</v>
      </c>
      <c r="H63" s="12" t="s">
        <v>929</v>
      </c>
      <c r="I63" s="12">
        <v>61</v>
      </c>
      <c r="J63" s="12"/>
      <c r="K63" s="12" t="s">
        <v>354</v>
      </c>
      <c r="L63" s="12" t="s">
        <v>353</v>
      </c>
      <c r="M63" s="12" t="s">
        <v>355</v>
      </c>
      <c r="N63" s="12">
        <v>105234</v>
      </c>
      <c r="O63" s="13" t="str">
        <f t="shared" si="0"/>
        <v/>
      </c>
    </row>
    <row r="64" spans="1:16">
      <c r="A64" s="14" t="s">
        <v>1332</v>
      </c>
      <c r="B64" s="10" t="s">
        <v>1140</v>
      </c>
      <c r="D64" s="12">
        <v>105063</v>
      </c>
      <c r="E64" s="12" t="s">
        <v>356</v>
      </c>
      <c r="F64" s="12" t="s">
        <v>1213</v>
      </c>
      <c r="G64" s="12" t="s">
        <v>357</v>
      </c>
      <c r="H64" s="12" t="s">
        <v>930</v>
      </c>
      <c r="I64" s="12">
        <v>61</v>
      </c>
      <c r="J64" s="12"/>
      <c r="K64" s="12" t="s">
        <v>359</v>
      </c>
      <c r="L64" s="12" t="s">
        <v>358</v>
      </c>
      <c r="M64" s="12" t="s">
        <v>360</v>
      </c>
      <c r="N64" s="12">
        <v>105237</v>
      </c>
      <c r="O64" s="13" t="str">
        <f t="shared" si="0"/>
        <v/>
      </c>
    </row>
    <row r="65" spans="1:15">
      <c r="A65" s="10" t="s">
        <v>56</v>
      </c>
      <c r="B65" s="12" t="s">
        <v>1140</v>
      </c>
      <c r="C65" s="11"/>
      <c r="D65" s="12">
        <v>105064</v>
      </c>
      <c r="E65" s="12" t="s">
        <v>361</v>
      </c>
      <c r="F65" s="12" t="s">
        <v>1214</v>
      </c>
      <c r="G65" s="12" t="s">
        <v>362</v>
      </c>
      <c r="H65" s="12" t="s">
        <v>931</v>
      </c>
      <c r="I65" s="12">
        <v>61</v>
      </c>
      <c r="J65" s="12"/>
      <c r="K65" s="12" t="s">
        <v>364</v>
      </c>
      <c r="L65" s="12" t="s">
        <v>363</v>
      </c>
      <c r="M65" s="12" t="s">
        <v>365</v>
      </c>
      <c r="N65" s="12">
        <v>105238</v>
      </c>
      <c r="O65" s="13" t="str">
        <f t="shared" si="0"/>
        <v/>
      </c>
    </row>
    <row r="66" spans="1:15">
      <c r="A66" s="10" t="s">
        <v>1349</v>
      </c>
      <c r="B66" s="10" t="s">
        <v>1140</v>
      </c>
      <c r="C66" s="11"/>
      <c r="D66" s="12">
        <v>105065</v>
      </c>
      <c r="E66" s="12" t="s">
        <v>1145</v>
      </c>
      <c r="F66" s="12" t="s">
        <v>1215</v>
      </c>
      <c r="G66" s="12" t="s">
        <v>366</v>
      </c>
      <c r="H66" s="12" t="s">
        <v>932</v>
      </c>
      <c r="I66" s="12">
        <v>61</v>
      </c>
      <c r="J66" s="12"/>
      <c r="K66" s="12" t="s">
        <v>1362</v>
      </c>
      <c r="L66" s="12" t="s">
        <v>367</v>
      </c>
      <c r="M66" s="12" t="s">
        <v>368</v>
      </c>
      <c r="N66" s="12">
        <v>105133</v>
      </c>
      <c r="O66" s="13" t="str">
        <f t="shared" si="0"/>
        <v/>
      </c>
    </row>
    <row r="67" spans="1:15">
      <c r="A67" s="10" t="s">
        <v>57</v>
      </c>
      <c r="B67" s="10" t="s">
        <v>1398</v>
      </c>
      <c r="C67" s="11"/>
      <c r="D67" s="12">
        <v>105066</v>
      </c>
      <c r="E67" s="12" t="s">
        <v>369</v>
      </c>
      <c r="F67" s="12" t="s">
        <v>1216</v>
      </c>
      <c r="G67" s="12" t="s">
        <v>370</v>
      </c>
      <c r="H67" s="12" t="s">
        <v>933</v>
      </c>
      <c r="I67" s="12">
        <v>66</v>
      </c>
      <c r="J67" s="12"/>
      <c r="K67" s="12" t="s">
        <v>372</v>
      </c>
      <c r="L67" s="12" t="s">
        <v>371</v>
      </c>
      <c r="M67" s="12" t="s">
        <v>373</v>
      </c>
      <c r="N67" s="12">
        <v>105062</v>
      </c>
      <c r="O67" s="13" t="str">
        <f t="shared" ref="O67:O130" si="1">IF(D67=N67,"変更なし","")</f>
        <v/>
      </c>
    </row>
    <row r="68" spans="1:15">
      <c r="A68" s="14" t="s">
        <v>1396</v>
      </c>
      <c r="B68" s="10" t="s">
        <v>1140</v>
      </c>
      <c r="D68" s="12">
        <v>105067</v>
      </c>
      <c r="E68" s="12" t="s">
        <v>374</v>
      </c>
      <c r="F68" s="12" t="s">
        <v>1217</v>
      </c>
      <c r="G68" s="12" t="s">
        <v>375</v>
      </c>
      <c r="H68" s="12" t="s">
        <v>934</v>
      </c>
      <c r="I68" s="12">
        <v>66</v>
      </c>
      <c r="J68" s="12"/>
      <c r="K68" s="12" t="s">
        <v>377</v>
      </c>
      <c r="L68" s="12" t="s">
        <v>376</v>
      </c>
      <c r="M68" s="12" t="s">
        <v>378</v>
      </c>
      <c r="N68" s="12">
        <v>105063</v>
      </c>
      <c r="O68" s="13" t="str">
        <f t="shared" si="1"/>
        <v/>
      </c>
    </row>
    <row r="69" spans="1:15">
      <c r="A69" s="14" t="s">
        <v>1397</v>
      </c>
      <c r="B69" s="10" t="s">
        <v>1140</v>
      </c>
      <c r="D69" s="12">
        <v>105068</v>
      </c>
      <c r="E69" s="12" t="s">
        <v>379</v>
      </c>
      <c r="F69" s="12" t="s">
        <v>1218</v>
      </c>
      <c r="G69" s="12" t="s">
        <v>380</v>
      </c>
      <c r="H69" s="12" t="s">
        <v>935</v>
      </c>
      <c r="I69" s="12">
        <v>66</v>
      </c>
      <c r="J69" s="12"/>
      <c r="K69" s="12" t="s">
        <v>382</v>
      </c>
      <c r="L69" s="12" t="s">
        <v>381</v>
      </c>
      <c r="M69" s="12" t="s">
        <v>383</v>
      </c>
      <c r="N69" s="12">
        <v>105064</v>
      </c>
      <c r="O69" s="13" t="str">
        <f t="shared" si="1"/>
        <v/>
      </c>
    </row>
    <row r="70" spans="1:15">
      <c r="A70" s="10" t="s">
        <v>58</v>
      </c>
      <c r="B70" s="10" t="s">
        <v>1140</v>
      </c>
      <c r="C70" s="11"/>
      <c r="D70" s="12">
        <v>105069</v>
      </c>
      <c r="E70" s="12" t="s">
        <v>384</v>
      </c>
      <c r="F70" s="12" t="s">
        <v>1219</v>
      </c>
      <c r="G70" s="12" t="s">
        <v>385</v>
      </c>
      <c r="H70" s="12" t="s">
        <v>936</v>
      </c>
      <c r="I70" s="12">
        <v>66</v>
      </c>
      <c r="J70" s="12"/>
      <c r="K70" s="12" t="s">
        <v>387</v>
      </c>
      <c r="L70" s="12" t="s">
        <v>386</v>
      </c>
      <c r="M70" s="12" t="s">
        <v>388</v>
      </c>
      <c r="N70" s="12">
        <v>105065</v>
      </c>
      <c r="O70" s="13" t="str">
        <f t="shared" si="1"/>
        <v/>
      </c>
    </row>
    <row r="71" spans="1:15">
      <c r="A71" s="14" t="s">
        <v>71</v>
      </c>
      <c r="B71" s="10" t="s">
        <v>1140</v>
      </c>
      <c r="C71" s="11"/>
      <c r="D71" s="12">
        <v>105070</v>
      </c>
      <c r="E71" s="12" t="s">
        <v>389</v>
      </c>
      <c r="F71" s="12" t="s">
        <v>1220</v>
      </c>
      <c r="G71" s="12" t="s">
        <v>390</v>
      </c>
      <c r="H71" s="12" t="s">
        <v>937</v>
      </c>
      <c r="I71" s="12">
        <v>66</v>
      </c>
      <c r="J71" s="12"/>
      <c r="K71" s="12" t="s">
        <v>392</v>
      </c>
      <c r="L71" s="12" t="s">
        <v>391</v>
      </c>
      <c r="M71" s="12" t="s">
        <v>393</v>
      </c>
      <c r="N71" s="12">
        <v>105066</v>
      </c>
      <c r="O71" s="13" t="str">
        <f t="shared" si="1"/>
        <v/>
      </c>
    </row>
    <row r="72" spans="1:15">
      <c r="A72" s="14" t="s">
        <v>59</v>
      </c>
      <c r="B72" s="10" t="s">
        <v>1399</v>
      </c>
      <c r="C72" s="11"/>
      <c r="D72" s="12">
        <v>105071</v>
      </c>
      <c r="E72" s="12" t="s">
        <v>394</v>
      </c>
      <c r="F72" s="12" t="s">
        <v>1221</v>
      </c>
      <c r="G72" s="12" t="s">
        <v>395</v>
      </c>
      <c r="H72" s="12" t="s">
        <v>938</v>
      </c>
      <c r="I72" s="12">
        <v>66</v>
      </c>
      <c r="J72" s="12"/>
      <c r="K72" s="12" t="s">
        <v>397</v>
      </c>
      <c r="L72" s="12" t="s">
        <v>396</v>
      </c>
      <c r="M72" s="12" t="s">
        <v>398</v>
      </c>
      <c r="N72" s="12">
        <v>105067</v>
      </c>
      <c r="O72" s="13" t="str">
        <f t="shared" si="1"/>
        <v/>
      </c>
    </row>
    <row r="73" spans="1:15">
      <c r="A73" s="14" t="s">
        <v>60</v>
      </c>
      <c r="B73" s="10" t="s">
        <v>222</v>
      </c>
      <c r="D73" s="12">
        <v>105072</v>
      </c>
      <c r="E73" s="12" t="s">
        <v>399</v>
      </c>
      <c r="F73" s="12" t="s">
        <v>1222</v>
      </c>
      <c r="G73" s="12" t="s">
        <v>400</v>
      </c>
      <c r="H73" s="12" t="s">
        <v>939</v>
      </c>
      <c r="I73" s="12">
        <v>66</v>
      </c>
      <c r="J73" s="12"/>
      <c r="K73" s="12" t="s">
        <v>402</v>
      </c>
      <c r="L73" s="12" t="s">
        <v>401</v>
      </c>
      <c r="M73" s="12" t="s">
        <v>403</v>
      </c>
      <c r="N73" s="12">
        <v>105224</v>
      </c>
      <c r="O73" s="13" t="str">
        <f t="shared" si="1"/>
        <v/>
      </c>
    </row>
    <row r="74" spans="1:15">
      <c r="A74" s="14" t="s">
        <v>1333</v>
      </c>
      <c r="B74" s="10" t="s">
        <v>1140</v>
      </c>
      <c r="D74" s="12">
        <v>105073</v>
      </c>
      <c r="E74" s="12" t="s">
        <v>404</v>
      </c>
      <c r="F74" s="12" t="s">
        <v>1223</v>
      </c>
      <c r="G74" s="12" t="s">
        <v>405</v>
      </c>
      <c r="H74" s="12" t="s">
        <v>940</v>
      </c>
      <c r="I74" s="12">
        <v>66</v>
      </c>
      <c r="J74" s="12"/>
      <c r="K74" s="12" t="s">
        <v>941</v>
      </c>
      <c r="L74" s="12" t="s">
        <v>406</v>
      </c>
      <c r="M74" s="12" t="s">
        <v>407</v>
      </c>
      <c r="N74" s="12">
        <v>105225</v>
      </c>
      <c r="O74" s="13" t="str">
        <f t="shared" si="1"/>
        <v/>
      </c>
    </row>
    <row r="75" spans="1:15">
      <c r="A75" s="14" t="s">
        <v>61</v>
      </c>
      <c r="B75" s="10" t="s">
        <v>1140</v>
      </c>
      <c r="C75" s="11"/>
      <c r="D75" s="12">
        <v>105074</v>
      </c>
      <c r="E75" s="12" t="s">
        <v>408</v>
      </c>
      <c r="F75" s="12" t="s">
        <v>1224</v>
      </c>
      <c r="G75" s="12" t="s">
        <v>409</v>
      </c>
      <c r="H75" s="12" t="s">
        <v>942</v>
      </c>
      <c r="I75" s="12">
        <v>66</v>
      </c>
      <c r="J75" s="12"/>
      <c r="K75" s="12" t="s">
        <v>411</v>
      </c>
      <c r="L75" s="12" t="s">
        <v>410</v>
      </c>
      <c r="M75" s="12" t="s">
        <v>412</v>
      </c>
      <c r="N75" s="12">
        <v>105220</v>
      </c>
      <c r="O75" s="13" t="str">
        <f t="shared" si="1"/>
        <v/>
      </c>
    </row>
    <row r="76" spans="1:15">
      <c r="A76" s="14" t="s">
        <v>1350</v>
      </c>
      <c r="B76" s="10" t="s">
        <v>1140</v>
      </c>
      <c r="C76" s="11"/>
      <c r="D76" s="12">
        <v>105075</v>
      </c>
      <c r="E76" s="12" t="s">
        <v>413</v>
      </c>
      <c r="F76" s="12" t="s">
        <v>1225</v>
      </c>
      <c r="G76" s="12" t="s">
        <v>414</v>
      </c>
      <c r="H76" s="12" t="s">
        <v>943</v>
      </c>
      <c r="I76" s="12">
        <v>66</v>
      </c>
      <c r="J76" s="12"/>
      <c r="K76" s="12" t="s">
        <v>416</v>
      </c>
      <c r="L76" s="12" t="s">
        <v>415</v>
      </c>
      <c r="M76" s="12" t="s">
        <v>417</v>
      </c>
      <c r="N76" s="12">
        <v>105222</v>
      </c>
      <c r="O76" s="13" t="str">
        <f t="shared" si="1"/>
        <v/>
      </c>
    </row>
    <row r="77" spans="1:15">
      <c r="A77" s="14" t="s">
        <v>1400</v>
      </c>
      <c r="B77" s="10" t="s">
        <v>1405</v>
      </c>
      <c r="C77" s="11"/>
      <c r="D77" s="12">
        <v>105076</v>
      </c>
      <c r="E77" s="12" t="s">
        <v>418</v>
      </c>
      <c r="F77" s="12" t="s">
        <v>1226</v>
      </c>
      <c r="G77" s="12" t="s">
        <v>419</v>
      </c>
      <c r="H77" s="12" t="s">
        <v>944</v>
      </c>
      <c r="I77" s="12">
        <v>66</v>
      </c>
      <c r="J77" s="12"/>
      <c r="K77" s="12" t="s">
        <v>421</v>
      </c>
      <c r="L77" s="12" t="s">
        <v>420</v>
      </c>
      <c r="M77" s="12" t="s">
        <v>422</v>
      </c>
      <c r="N77" s="12">
        <v>105221</v>
      </c>
      <c r="O77" s="13" t="str">
        <f t="shared" si="1"/>
        <v/>
      </c>
    </row>
    <row r="78" spans="1:15">
      <c r="A78" s="14" t="s">
        <v>1401</v>
      </c>
      <c r="B78" s="10" t="s">
        <v>1140</v>
      </c>
      <c r="D78" s="12">
        <v>105077</v>
      </c>
      <c r="E78" s="12" t="s">
        <v>423</v>
      </c>
      <c r="F78" s="12" t="s">
        <v>1220</v>
      </c>
      <c r="G78" s="12" t="s">
        <v>424</v>
      </c>
      <c r="H78" s="12" t="s">
        <v>945</v>
      </c>
      <c r="I78" s="12">
        <v>66</v>
      </c>
      <c r="J78" s="12"/>
      <c r="K78" s="12" t="s">
        <v>425</v>
      </c>
      <c r="L78" s="12" t="s">
        <v>946</v>
      </c>
      <c r="M78" s="12" t="s">
        <v>947</v>
      </c>
      <c r="N78" s="12">
        <v>105257</v>
      </c>
      <c r="O78" s="13" t="str">
        <f t="shared" si="1"/>
        <v/>
      </c>
    </row>
    <row r="79" spans="1:15">
      <c r="A79" s="14" t="s">
        <v>1402</v>
      </c>
      <c r="B79" s="10" t="s">
        <v>1140</v>
      </c>
      <c r="D79" s="12">
        <v>105078</v>
      </c>
      <c r="E79" s="12" t="s">
        <v>426</v>
      </c>
      <c r="F79" s="12" t="s">
        <v>1227</v>
      </c>
      <c r="G79" s="12" t="s">
        <v>427</v>
      </c>
      <c r="H79" s="12" t="s">
        <v>948</v>
      </c>
      <c r="I79" s="12">
        <v>59</v>
      </c>
      <c r="J79" s="12"/>
      <c r="K79" s="12" t="s">
        <v>949</v>
      </c>
      <c r="L79" s="12" t="s">
        <v>950</v>
      </c>
      <c r="M79" s="12" t="s">
        <v>951</v>
      </c>
      <c r="N79" s="12">
        <v>105223</v>
      </c>
      <c r="O79" s="13" t="str">
        <f t="shared" si="1"/>
        <v/>
      </c>
    </row>
    <row r="80" spans="1:15">
      <c r="A80" s="14" t="s">
        <v>1403</v>
      </c>
      <c r="B80" s="10" t="s">
        <v>1140</v>
      </c>
      <c r="C80" s="11"/>
      <c r="D80" s="12">
        <v>105079</v>
      </c>
      <c r="E80" s="12" t="s">
        <v>428</v>
      </c>
      <c r="F80" s="12" t="s">
        <v>1228</v>
      </c>
      <c r="G80" s="12" t="s">
        <v>429</v>
      </c>
      <c r="H80" s="12" t="s">
        <v>952</v>
      </c>
      <c r="I80" s="12">
        <v>59</v>
      </c>
      <c r="J80" s="12"/>
      <c r="K80" s="12" t="s">
        <v>953</v>
      </c>
      <c r="L80" s="12" t="s">
        <v>954</v>
      </c>
      <c r="M80" s="12" t="s">
        <v>955</v>
      </c>
      <c r="N80" s="12">
        <v>105226</v>
      </c>
      <c r="O80" s="13" t="str">
        <f t="shared" si="1"/>
        <v/>
      </c>
    </row>
    <row r="81" spans="1:15">
      <c r="A81" s="10" t="s">
        <v>1404</v>
      </c>
      <c r="B81" s="10" t="s">
        <v>1140</v>
      </c>
      <c r="C81" s="11"/>
      <c r="D81" s="12">
        <v>105080</v>
      </c>
      <c r="E81" s="12" t="s">
        <v>430</v>
      </c>
      <c r="F81" s="12" t="s">
        <v>1229</v>
      </c>
      <c r="G81" s="12" t="s">
        <v>431</v>
      </c>
      <c r="H81" s="12" t="s">
        <v>956</v>
      </c>
      <c r="I81" s="12">
        <v>67</v>
      </c>
      <c r="J81" s="12"/>
      <c r="K81" s="12" t="s">
        <v>957</v>
      </c>
      <c r="L81" s="12" t="s">
        <v>432</v>
      </c>
      <c r="M81" s="12" t="s">
        <v>433</v>
      </c>
      <c r="N81" s="12">
        <v>105071</v>
      </c>
      <c r="O81" s="13" t="str">
        <f t="shared" si="1"/>
        <v/>
      </c>
    </row>
    <row r="82" spans="1:15">
      <c r="A82" s="10" t="s">
        <v>1406</v>
      </c>
      <c r="B82" s="10" t="s">
        <v>1424</v>
      </c>
      <c r="C82" s="11"/>
      <c r="D82" s="12">
        <v>105081</v>
      </c>
      <c r="E82" s="12" t="s">
        <v>436</v>
      </c>
      <c r="F82" s="12" t="s">
        <v>1230</v>
      </c>
      <c r="G82" s="12" t="s">
        <v>437</v>
      </c>
      <c r="H82" s="12" t="s">
        <v>958</v>
      </c>
      <c r="I82" s="12">
        <v>67</v>
      </c>
      <c r="J82" s="12"/>
      <c r="K82" s="12" t="s">
        <v>959</v>
      </c>
      <c r="L82" s="12" t="s">
        <v>438</v>
      </c>
      <c r="M82" s="12" t="s">
        <v>439</v>
      </c>
      <c r="N82" s="12">
        <v>105073</v>
      </c>
      <c r="O82" s="13" t="str">
        <f t="shared" si="1"/>
        <v/>
      </c>
    </row>
    <row r="83" spans="1:15">
      <c r="A83" s="14" t="s">
        <v>1352</v>
      </c>
      <c r="B83" s="10" t="s">
        <v>1140</v>
      </c>
      <c r="D83" s="12">
        <v>105082</v>
      </c>
      <c r="E83" s="12" t="s">
        <v>440</v>
      </c>
      <c r="F83" s="12" t="s">
        <v>1231</v>
      </c>
      <c r="G83" s="12" t="s">
        <v>441</v>
      </c>
      <c r="H83" s="12" t="s">
        <v>960</v>
      </c>
      <c r="I83" s="12">
        <v>67</v>
      </c>
      <c r="J83" s="12"/>
      <c r="K83" s="12" t="s">
        <v>961</v>
      </c>
      <c r="L83" s="12" t="s">
        <v>442</v>
      </c>
      <c r="M83" s="12" t="s">
        <v>443</v>
      </c>
      <c r="N83" s="12">
        <v>105074</v>
      </c>
      <c r="O83" s="13" t="str">
        <f t="shared" si="1"/>
        <v/>
      </c>
    </row>
    <row r="84" spans="1:15">
      <c r="A84" s="14" t="s">
        <v>1337</v>
      </c>
      <c r="B84" s="10" t="s">
        <v>1140</v>
      </c>
      <c r="D84" s="12">
        <v>105083</v>
      </c>
      <c r="E84" s="12" t="s">
        <v>448</v>
      </c>
      <c r="F84" s="12" t="s">
        <v>1232</v>
      </c>
      <c r="G84" s="12" t="s">
        <v>449</v>
      </c>
      <c r="H84" s="12" t="s">
        <v>962</v>
      </c>
      <c r="I84" s="12">
        <v>67</v>
      </c>
      <c r="J84" s="12"/>
      <c r="K84" s="12" t="s">
        <v>963</v>
      </c>
      <c r="L84" s="12" t="s">
        <v>450</v>
      </c>
      <c r="M84" s="12" t="s">
        <v>451</v>
      </c>
      <c r="N84" s="12">
        <v>105076</v>
      </c>
      <c r="O84" s="13" t="str">
        <f t="shared" si="1"/>
        <v/>
      </c>
    </row>
    <row r="85" spans="1:15">
      <c r="A85" s="10" t="s">
        <v>1338</v>
      </c>
      <c r="B85" s="10" t="s">
        <v>1140</v>
      </c>
      <c r="C85" s="11"/>
      <c r="D85" s="12">
        <v>105084</v>
      </c>
      <c r="E85" s="12" t="s">
        <v>444</v>
      </c>
      <c r="F85" s="12" t="s">
        <v>1233</v>
      </c>
      <c r="G85" s="12" t="s">
        <v>445</v>
      </c>
      <c r="H85" s="12" t="s">
        <v>964</v>
      </c>
      <c r="I85" s="12">
        <v>67</v>
      </c>
      <c r="J85" s="12"/>
      <c r="K85" s="12" t="s">
        <v>965</v>
      </c>
      <c r="L85" s="12" t="s">
        <v>446</v>
      </c>
      <c r="M85" s="12" t="s">
        <v>447</v>
      </c>
      <c r="N85" s="12">
        <v>105075</v>
      </c>
      <c r="O85" s="13" t="str">
        <f t="shared" si="1"/>
        <v/>
      </c>
    </row>
    <row r="86" spans="1:15">
      <c r="A86" s="10" t="s">
        <v>1353</v>
      </c>
      <c r="B86" s="10" t="s">
        <v>1140</v>
      </c>
      <c r="C86" s="11"/>
      <c r="D86" s="12">
        <v>105085</v>
      </c>
      <c r="E86" s="12" t="s">
        <v>452</v>
      </c>
      <c r="F86" s="12" t="s">
        <v>1234</v>
      </c>
      <c r="G86" s="12" t="s">
        <v>453</v>
      </c>
      <c r="H86" s="12" t="s">
        <v>966</v>
      </c>
      <c r="I86" s="12">
        <v>67</v>
      </c>
      <c r="J86" s="12"/>
      <c r="K86" s="12" t="s">
        <v>967</v>
      </c>
      <c r="L86" s="12" t="s">
        <v>454</v>
      </c>
      <c r="M86" s="12" t="s">
        <v>455</v>
      </c>
      <c r="N86" s="12">
        <v>105077</v>
      </c>
      <c r="O86" s="13" t="str">
        <f t="shared" si="1"/>
        <v/>
      </c>
    </row>
    <row r="87" spans="1:15">
      <c r="A87" s="10" t="s">
        <v>1407</v>
      </c>
      <c r="B87" s="12" t="s">
        <v>1140</v>
      </c>
      <c r="C87" s="11"/>
      <c r="D87" s="12">
        <v>105086</v>
      </c>
      <c r="E87" s="12" t="s">
        <v>456</v>
      </c>
      <c r="F87" s="12" t="s">
        <v>1235</v>
      </c>
      <c r="G87" s="12" t="s">
        <v>457</v>
      </c>
      <c r="H87" s="12" t="s">
        <v>968</v>
      </c>
      <c r="I87" s="12">
        <v>67</v>
      </c>
      <c r="J87" s="12"/>
      <c r="K87" s="12" t="s">
        <v>459</v>
      </c>
      <c r="L87" s="12" t="s">
        <v>458</v>
      </c>
      <c r="M87" s="12" t="s">
        <v>460</v>
      </c>
      <c r="N87" s="12">
        <v>105078</v>
      </c>
      <c r="O87" s="13" t="str">
        <f t="shared" si="1"/>
        <v/>
      </c>
    </row>
    <row r="88" spans="1:15">
      <c r="A88" s="14" t="s">
        <v>1408</v>
      </c>
      <c r="B88" s="12" t="s">
        <v>1140</v>
      </c>
      <c r="D88" s="12">
        <v>105087</v>
      </c>
      <c r="E88" s="12" t="s">
        <v>461</v>
      </c>
      <c r="F88" s="12" t="s">
        <v>1236</v>
      </c>
      <c r="G88" s="12" t="s">
        <v>462</v>
      </c>
      <c r="H88" s="12" t="s">
        <v>969</v>
      </c>
      <c r="I88" s="12">
        <v>67</v>
      </c>
      <c r="J88" s="12"/>
      <c r="K88" s="12" t="s">
        <v>970</v>
      </c>
      <c r="L88" s="12" t="s">
        <v>463</v>
      </c>
      <c r="M88" s="12" t="s">
        <v>464</v>
      </c>
      <c r="N88" s="12">
        <v>105079</v>
      </c>
      <c r="O88" s="13" t="str">
        <f t="shared" si="1"/>
        <v/>
      </c>
    </row>
    <row r="89" spans="1:15">
      <c r="A89" s="14" t="s">
        <v>1409</v>
      </c>
      <c r="B89" s="12" t="s">
        <v>1140</v>
      </c>
      <c r="D89" s="12">
        <v>105088</v>
      </c>
      <c r="E89" s="12" t="s">
        <v>465</v>
      </c>
      <c r="F89" s="12" t="s">
        <v>1237</v>
      </c>
      <c r="G89" s="12" t="s">
        <v>466</v>
      </c>
      <c r="H89" s="12" t="s">
        <v>971</v>
      </c>
      <c r="I89" s="12">
        <v>67</v>
      </c>
      <c r="J89" s="12"/>
      <c r="K89" s="12" t="s">
        <v>972</v>
      </c>
      <c r="L89" s="12" t="s">
        <v>467</v>
      </c>
      <c r="M89" s="12" t="s">
        <v>468</v>
      </c>
      <c r="N89" s="12">
        <v>105080</v>
      </c>
      <c r="O89" s="13" t="str">
        <f t="shared" si="1"/>
        <v/>
      </c>
    </row>
    <row r="90" spans="1:15">
      <c r="A90" s="10" t="s">
        <v>63</v>
      </c>
      <c r="B90" s="12" t="s">
        <v>1140</v>
      </c>
      <c r="C90" s="11"/>
      <c r="D90" s="12">
        <v>105089</v>
      </c>
      <c r="E90" s="12" t="s">
        <v>469</v>
      </c>
      <c r="F90" s="12" t="s">
        <v>1238</v>
      </c>
      <c r="G90" s="12" t="s">
        <v>470</v>
      </c>
      <c r="H90" s="12" t="s">
        <v>973</v>
      </c>
      <c r="I90" s="12">
        <v>67</v>
      </c>
      <c r="J90" s="12"/>
      <c r="K90" s="12" t="s">
        <v>974</v>
      </c>
      <c r="L90" s="12" t="s">
        <v>471</v>
      </c>
      <c r="M90" s="12" t="s">
        <v>472</v>
      </c>
      <c r="N90" s="12">
        <v>105081</v>
      </c>
      <c r="O90" s="13" t="str">
        <f t="shared" si="1"/>
        <v/>
      </c>
    </row>
    <row r="91" spans="1:15">
      <c r="A91" s="10" t="s">
        <v>1410</v>
      </c>
      <c r="B91" s="12" t="s">
        <v>1140</v>
      </c>
      <c r="C91" s="11"/>
      <c r="D91" s="12">
        <v>105090</v>
      </c>
      <c r="E91" s="12" t="s">
        <v>1152</v>
      </c>
      <c r="F91" s="12" t="s">
        <v>1239</v>
      </c>
      <c r="G91" s="12" t="s">
        <v>473</v>
      </c>
      <c r="H91" s="12" t="s">
        <v>975</v>
      </c>
      <c r="I91" s="12">
        <v>67</v>
      </c>
      <c r="J91" s="12"/>
      <c r="K91" s="12" t="s">
        <v>475</v>
      </c>
      <c r="L91" s="12" t="s">
        <v>474</v>
      </c>
      <c r="M91" s="12" t="s">
        <v>476</v>
      </c>
      <c r="N91" s="12">
        <v>105228</v>
      </c>
      <c r="O91" s="13" t="str">
        <f t="shared" si="1"/>
        <v/>
      </c>
    </row>
    <row r="92" spans="1:15">
      <c r="A92" s="10" t="s">
        <v>62</v>
      </c>
      <c r="B92" s="12" t="s">
        <v>1427</v>
      </c>
      <c r="C92" s="11"/>
      <c r="D92" s="12">
        <v>105091</v>
      </c>
      <c r="E92" s="12" t="s">
        <v>477</v>
      </c>
      <c r="F92" s="12" t="s">
        <v>1240</v>
      </c>
      <c r="G92" s="12" t="s">
        <v>478</v>
      </c>
      <c r="H92" s="12" t="s">
        <v>976</v>
      </c>
      <c r="I92" s="12">
        <v>67</v>
      </c>
      <c r="J92" s="12"/>
      <c r="K92" s="12" t="s">
        <v>977</v>
      </c>
      <c r="L92" s="12" t="s">
        <v>479</v>
      </c>
      <c r="M92" s="12" t="s">
        <v>480</v>
      </c>
      <c r="N92" s="12">
        <v>105229</v>
      </c>
      <c r="O92" s="13" t="str">
        <f t="shared" si="1"/>
        <v/>
      </c>
    </row>
    <row r="93" spans="1:15">
      <c r="A93" s="14" t="s">
        <v>1334</v>
      </c>
      <c r="B93" s="12" t="s">
        <v>1140</v>
      </c>
      <c r="D93" s="12">
        <v>105092</v>
      </c>
      <c r="E93" s="12" t="s">
        <v>481</v>
      </c>
      <c r="F93" s="12" t="s">
        <v>1241</v>
      </c>
      <c r="G93" s="12" t="s">
        <v>482</v>
      </c>
      <c r="H93" s="12" t="s">
        <v>978</v>
      </c>
      <c r="I93" s="12">
        <v>67</v>
      </c>
      <c r="J93" s="12"/>
      <c r="K93" s="12" t="s">
        <v>979</v>
      </c>
      <c r="L93" s="12" t="s">
        <v>483</v>
      </c>
      <c r="M93" s="12" t="s">
        <v>484</v>
      </c>
      <c r="N93" s="12">
        <v>105230</v>
      </c>
      <c r="O93" s="13" t="str">
        <f t="shared" si="1"/>
        <v/>
      </c>
    </row>
    <row r="94" spans="1:15">
      <c r="A94" s="14" t="s">
        <v>1335</v>
      </c>
      <c r="B94" s="12" t="s">
        <v>1140</v>
      </c>
      <c r="D94" s="12">
        <v>105093</v>
      </c>
      <c r="E94" s="12" t="s">
        <v>485</v>
      </c>
      <c r="F94" s="12" t="s">
        <v>1242</v>
      </c>
      <c r="G94" s="12" t="s">
        <v>486</v>
      </c>
      <c r="H94" s="12" t="s">
        <v>980</v>
      </c>
      <c r="I94" s="12">
        <v>67</v>
      </c>
      <c r="J94" s="12"/>
      <c r="K94" s="12" t="s">
        <v>981</v>
      </c>
      <c r="L94" s="12" t="s">
        <v>487</v>
      </c>
      <c r="M94" s="12" t="s">
        <v>488</v>
      </c>
      <c r="N94" s="12">
        <v>105231</v>
      </c>
      <c r="O94" s="13" t="str">
        <f t="shared" si="1"/>
        <v/>
      </c>
    </row>
    <row r="95" spans="1:15">
      <c r="A95" s="10" t="s">
        <v>1336</v>
      </c>
      <c r="B95" s="12" t="s">
        <v>1140</v>
      </c>
      <c r="C95" s="11"/>
      <c r="D95" s="12">
        <v>105094</v>
      </c>
      <c r="E95" s="12" t="s">
        <v>765</v>
      </c>
      <c r="F95" s="12" t="s">
        <v>1243</v>
      </c>
      <c r="G95" s="12" t="s">
        <v>489</v>
      </c>
      <c r="H95" s="12" t="s">
        <v>982</v>
      </c>
      <c r="I95" s="12">
        <v>67</v>
      </c>
      <c r="J95" s="12"/>
      <c r="K95" s="12" t="s">
        <v>491</v>
      </c>
      <c r="L95" s="12" t="s">
        <v>490</v>
      </c>
      <c r="M95" s="12" t="s">
        <v>492</v>
      </c>
      <c r="N95" s="12">
        <v>105232</v>
      </c>
      <c r="O95" s="13" t="str">
        <f t="shared" si="1"/>
        <v/>
      </c>
    </row>
    <row r="96" spans="1:15">
      <c r="A96" s="10" t="s">
        <v>1351</v>
      </c>
      <c r="B96" s="12" t="s">
        <v>1140</v>
      </c>
      <c r="C96" s="11"/>
      <c r="D96" s="12">
        <v>105095</v>
      </c>
      <c r="E96" s="12" t="s">
        <v>493</v>
      </c>
      <c r="F96" s="12" t="s">
        <v>1244</v>
      </c>
      <c r="G96" s="12" t="s">
        <v>494</v>
      </c>
      <c r="H96" s="12" t="s">
        <v>1153</v>
      </c>
      <c r="I96" s="12">
        <v>67</v>
      </c>
      <c r="J96" s="12"/>
      <c r="K96" s="12" t="s">
        <v>983</v>
      </c>
      <c r="L96" s="12" t="s">
        <v>984</v>
      </c>
      <c r="M96" s="12" t="s">
        <v>985</v>
      </c>
      <c r="N96" s="12">
        <v>105261</v>
      </c>
      <c r="O96" s="13" t="str">
        <f t="shared" si="1"/>
        <v/>
      </c>
    </row>
    <row r="97" spans="1:15">
      <c r="A97" s="10" t="s">
        <v>64</v>
      </c>
      <c r="B97" s="12" t="s">
        <v>1425</v>
      </c>
      <c r="C97" s="11"/>
      <c r="D97" s="12">
        <v>105096</v>
      </c>
      <c r="E97" s="12" t="s">
        <v>434</v>
      </c>
      <c r="F97" s="12" t="s">
        <v>1245</v>
      </c>
      <c r="G97" s="12" t="s">
        <v>986</v>
      </c>
      <c r="H97" s="12" t="s">
        <v>987</v>
      </c>
      <c r="I97" s="12">
        <v>67</v>
      </c>
      <c r="J97" s="12"/>
      <c r="K97" s="12" t="s">
        <v>435</v>
      </c>
      <c r="L97" s="12" t="s">
        <v>988</v>
      </c>
      <c r="M97" s="12" t="s">
        <v>989</v>
      </c>
      <c r="N97" s="12">
        <v>105265</v>
      </c>
      <c r="O97" s="13" t="str">
        <f t="shared" si="1"/>
        <v/>
      </c>
    </row>
    <row r="98" spans="1:15">
      <c r="A98" s="14" t="s">
        <v>1411</v>
      </c>
      <c r="B98" s="12" t="s">
        <v>1140</v>
      </c>
      <c r="D98" s="12">
        <v>105097</v>
      </c>
      <c r="E98" s="12" t="s">
        <v>495</v>
      </c>
      <c r="F98" s="12" t="s">
        <v>1246</v>
      </c>
      <c r="G98" s="12" t="s">
        <v>496</v>
      </c>
      <c r="H98" s="12" t="s">
        <v>990</v>
      </c>
      <c r="I98" s="12">
        <v>67</v>
      </c>
      <c r="J98" s="12"/>
      <c r="K98" s="12" t="s">
        <v>497</v>
      </c>
      <c r="L98" s="12" t="s">
        <v>991</v>
      </c>
      <c r="M98" s="12" t="s">
        <v>992</v>
      </c>
      <c r="N98" s="12">
        <v>105255</v>
      </c>
      <c r="O98" s="13" t="str">
        <f t="shared" si="1"/>
        <v/>
      </c>
    </row>
    <row r="99" spans="1:15">
      <c r="A99" s="14" t="s">
        <v>1412</v>
      </c>
      <c r="B99" s="12" t="s">
        <v>1140</v>
      </c>
      <c r="D99" s="12">
        <v>105098</v>
      </c>
      <c r="E99" s="12" t="s">
        <v>498</v>
      </c>
      <c r="F99" s="12" t="s">
        <v>1247</v>
      </c>
      <c r="G99" s="12" t="s">
        <v>499</v>
      </c>
      <c r="H99" s="12" t="s">
        <v>993</v>
      </c>
      <c r="I99" s="12">
        <v>68</v>
      </c>
      <c r="J99" s="12"/>
      <c r="K99" s="12" t="s">
        <v>994</v>
      </c>
      <c r="L99" s="12" t="s">
        <v>500</v>
      </c>
      <c r="M99" s="12" t="s">
        <v>501</v>
      </c>
      <c r="N99" s="12">
        <v>105082</v>
      </c>
      <c r="O99" s="13" t="str">
        <f t="shared" si="1"/>
        <v/>
      </c>
    </row>
    <row r="100" spans="1:15">
      <c r="A100" s="10" t="s">
        <v>1413</v>
      </c>
      <c r="B100" s="12" t="s">
        <v>1140</v>
      </c>
      <c r="C100" s="11"/>
      <c r="D100" s="12">
        <v>105099</v>
      </c>
      <c r="E100" s="12" t="s">
        <v>502</v>
      </c>
      <c r="F100" s="12" t="s">
        <v>1248</v>
      </c>
      <c r="G100" s="12" t="s">
        <v>503</v>
      </c>
      <c r="H100" s="12" t="s">
        <v>995</v>
      </c>
      <c r="I100" s="12">
        <v>68</v>
      </c>
      <c r="J100" s="12"/>
      <c r="K100" s="12" t="s">
        <v>504</v>
      </c>
      <c r="L100" s="12" t="s">
        <v>996</v>
      </c>
      <c r="M100" s="12" t="s">
        <v>997</v>
      </c>
      <c r="N100" s="12">
        <v>105094</v>
      </c>
      <c r="O100" s="13" t="str">
        <f t="shared" si="1"/>
        <v/>
      </c>
    </row>
    <row r="101" spans="1:15">
      <c r="A101" s="10" t="s">
        <v>1414</v>
      </c>
      <c r="B101" s="12" t="s">
        <v>1140</v>
      </c>
      <c r="C101" s="11"/>
      <c r="D101" s="12">
        <v>105100</v>
      </c>
      <c r="E101" s="12" t="s">
        <v>505</v>
      </c>
      <c r="F101" s="12" t="s">
        <v>1249</v>
      </c>
      <c r="G101" s="12" t="s">
        <v>506</v>
      </c>
      <c r="H101" s="12" t="s">
        <v>998</v>
      </c>
      <c r="I101" s="12">
        <v>68</v>
      </c>
      <c r="J101" s="12"/>
      <c r="K101" s="12" t="s">
        <v>508</v>
      </c>
      <c r="L101" s="12" t="s">
        <v>507</v>
      </c>
      <c r="M101" s="12" t="s">
        <v>509</v>
      </c>
      <c r="N101" s="12">
        <v>105083</v>
      </c>
      <c r="O101" s="13" t="str">
        <f t="shared" si="1"/>
        <v/>
      </c>
    </row>
    <row r="102" spans="1:15">
      <c r="A102" s="14" t="s">
        <v>1415</v>
      </c>
      <c r="B102" s="12" t="s">
        <v>1426</v>
      </c>
      <c r="D102" s="12">
        <v>105101</v>
      </c>
      <c r="E102" s="12" t="s">
        <v>510</v>
      </c>
      <c r="F102" s="12" t="s">
        <v>1250</v>
      </c>
      <c r="G102" s="12" t="s">
        <v>511</v>
      </c>
      <c r="H102" s="12" t="s">
        <v>999</v>
      </c>
      <c r="I102" s="12">
        <v>68</v>
      </c>
      <c r="J102" s="12"/>
      <c r="K102" s="12" t="s">
        <v>513</v>
      </c>
      <c r="L102" s="12" t="s">
        <v>512</v>
      </c>
      <c r="M102" s="12" t="s">
        <v>514</v>
      </c>
      <c r="N102" s="12">
        <v>105084</v>
      </c>
      <c r="O102" s="13" t="str">
        <f t="shared" si="1"/>
        <v/>
      </c>
    </row>
    <row r="103" spans="1:15">
      <c r="A103" s="14" t="s">
        <v>1416</v>
      </c>
      <c r="B103" s="12" t="s">
        <v>1140</v>
      </c>
      <c r="D103" s="12">
        <v>105102</v>
      </c>
      <c r="E103" s="12" t="s">
        <v>515</v>
      </c>
      <c r="F103" s="12" t="s">
        <v>1251</v>
      </c>
      <c r="G103" s="12" t="s">
        <v>516</v>
      </c>
      <c r="H103" s="12" t="s">
        <v>1000</v>
      </c>
      <c r="I103" s="12">
        <v>68</v>
      </c>
      <c r="J103" s="12"/>
      <c r="K103" s="12" t="s">
        <v>1001</v>
      </c>
      <c r="L103" s="12" t="s">
        <v>517</v>
      </c>
      <c r="M103" s="12" t="s">
        <v>518</v>
      </c>
      <c r="N103" s="12">
        <v>105086</v>
      </c>
      <c r="O103" s="13" t="str">
        <f t="shared" si="1"/>
        <v/>
      </c>
    </row>
    <row r="104" spans="1:15">
      <c r="A104" s="10" t="s">
        <v>1417</v>
      </c>
      <c r="B104" s="12" t="s">
        <v>1140</v>
      </c>
      <c r="D104" s="12">
        <v>105103</v>
      </c>
      <c r="E104" s="12" t="s">
        <v>519</v>
      </c>
      <c r="F104" s="12" t="s">
        <v>1252</v>
      </c>
      <c r="G104" s="12" t="s">
        <v>520</v>
      </c>
      <c r="H104" s="12" t="s">
        <v>1002</v>
      </c>
      <c r="I104" s="12">
        <v>68</v>
      </c>
      <c r="J104" s="12"/>
      <c r="K104" s="12" t="s">
        <v>1003</v>
      </c>
      <c r="L104" s="12" t="s">
        <v>521</v>
      </c>
      <c r="M104" s="12" t="s">
        <v>522</v>
      </c>
      <c r="N104" s="12">
        <v>105085</v>
      </c>
      <c r="O104" s="13" t="str">
        <f t="shared" si="1"/>
        <v/>
      </c>
    </row>
    <row r="105" spans="1:15">
      <c r="A105" s="10" t="s">
        <v>1418</v>
      </c>
      <c r="B105" s="12" t="s">
        <v>1140</v>
      </c>
      <c r="C105" s="11"/>
      <c r="D105" s="12">
        <v>105104</v>
      </c>
      <c r="E105" s="12" t="s">
        <v>523</v>
      </c>
      <c r="F105" s="12" t="s">
        <v>1253</v>
      </c>
      <c r="G105" s="12" t="s">
        <v>524</v>
      </c>
      <c r="H105" s="12" t="s">
        <v>1004</v>
      </c>
      <c r="I105" s="12">
        <v>68</v>
      </c>
      <c r="J105" s="12"/>
      <c r="K105" s="12" t="s">
        <v>1005</v>
      </c>
      <c r="L105" s="12" t="s">
        <v>525</v>
      </c>
      <c r="M105" s="12" t="s">
        <v>526</v>
      </c>
      <c r="N105" s="12">
        <v>105206</v>
      </c>
      <c r="O105" s="13" t="str">
        <f t="shared" si="1"/>
        <v/>
      </c>
    </row>
    <row r="106" spans="1:15">
      <c r="A106" s="10" t="s">
        <v>1419</v>
      </c>
      <c r="B106" s="12" t="s">
        <v>1140</v>
      </c>
      <c r="C106" s="11"/>
      <c r="D106" s="12">
        <v>105105</v>
      </c>
      <c r="E106" s="12" t="s">
        <v>527</v>
      </c>
      <c r="F106" s="12" t="s">
        <v>1254</v>
      </c>
      <c r="G106" s="12" t="s">
        <v>528</v>
      </c>
      <c r="H106" s="12" t="s">
        <v>1006</v>
      </c>
      <c r="I106" s="12">
        <v>68</v>
      </c>
      <c r="J106" s="12"/>
      <c r="K106" s="12" t="s">
        <v>1007</v>
      </c>
      <c r="L106" s="12" t="s">
        <v>529</v>
      </c>
      <c r="M106" s="12" t="s">
        <v>530</v>
      </c>
      <c r="N106" s="12">
        <v>105207</v>
      </c>
      <c r="O106" s="13" t="str">
        <f t="shared" si="1"/>
        <v/>
      </c>
    </row>
    <row r="107" spans="1:15">
      <c r="A107" s="14" t="s">
        <v>1432</v>
      </c>
      <c r="B107" s="12" t="s">
        <v>1429</v>
      </c>
      <c r="D107" s="12">
        <v>105106</v>
      </c>
      <c r="E107" s="12" t="s">
        <v>531</v>
      </c>
      <c r="F107" s="12" t="s">
        <v>1255</v>
      </c>
      <c r="G107" s="12" t="s">
        <v>532</v>
      </c>
      <c r="H107" s="12" t="s">
        <v>1008</v>
      </c>
      <c r="I107" s="12">
        <v>68</v>
      </c>
      <c r="J107" s="12"/>
      <c r="K107" s="12" t="s">
        <v>1009</v>
      </c>
      <c r="L107" s="12" t="s">
        <v>533</v>
      </c>
      <c r="M107" s="12" t="s">
        <v>534</v>
      </c>
      <c r="N107" s="12">
        <v>105209</v>
      </c>
      <c r="O107" s="13" t="str">
        <f t="shared" si="1"/>
        <v/>
      </c>
    </row>
    <row r="108" spans="1:15">
      <c r="A108" s="14" t="s">
        <v>1433</v>
      </c>
      <c r="B108" s="12" t="s">
        <v>1140</v>
      </c>
      <c r="D108" s="12">
        <v>105107</v>
      </c>
      <c r="E108" s="12" t="s">
        <v>546</v>
      </c>
      <c r="F108" s="12" t="s">
        <v>1256</v>
      </c>
      <c r="G108" s="12" t="s">
        <v>547</v>
      </c>
      <c r="H108" s="12" t="s">
        <v>1010</v>
      </c>
      <c r="I108" s="12">
        <v>69</v>
      </c>
      <c r="J108" s="12"/>
      <c r="K108" s="12" t="s">
        <v>1011</v>
      </c>
      <c r="L108" s="12" t="s">
        <v>548</v>
      </c>
      <c r="M108" s="12" t="s">
        <v>549</v>
      </c>
      <c r="N108" s="12">
        <v>105089</v>
      </c>
      <c r="O108" s="13" t="str">
        <f t="shared" si="1"/>
        <v/>
      </c>
    </row>
    <row r="109" spans="1:15">
      <c r="A109" s="10" t="s">
        <v>1434</v>
      </c>
      <c r="B109" s="12" t="s">
        <v>1140</v>
      </c>
      <c r="D109" s="12">
        <v>105108</v>
      </c>
      <c r="E109" s="12" t="s">
        <v>550</v>
      </c>
      <c r="F109" s="12" t="s">
        <v>1257</v>
      </c>
      <c r="G109" s="12" t="s">
        <v>551</v>
      </c>
      <c r="H109" s="12" t="s">
        <v>1012</v>
      </c>
      <c r="I109" s="12">
        <v>69</v>
      </c>
      <c r="J109" s="12"/>
      <c r="K109" s="12" t="s">
        <v>1013</v>
      </c>
      <c r="L109" s="12" t="s">
        <v>552</v>
      </c>
      <c r="M109" s="12" t="s">
        <v>553</v>
      </c>
      <c r="N109" s="12">
        <v>105090</v>
      </c>
      <c r="O109" s="13" t="str">
        <f t="shared" si="1"/>
        <v/>
      </c>
    </row>
    <row r="110" spans="1:15">
      <c r="A110" s="10" t="s">
        <v>1435</v>
      </c>
      <c r="B110" s="12" t="s">
        <v>1140</v>
      </c>
      <c r="C110" s="11"/>
      <c r="D110" s="12">
        <v>105109</v>
      </c>
      <c r="E110" s="12" t="s">
        <v>554</v>
      </c>
      <c r="F110" s="12" t="s">
        <v>1258</v>
      </c>
      <c r="G110" s="12" t="s">
        <v>555</v>
      </c>
      <c r="H110" s="12" t="s">
        <v>1014</v>
      </c>
      <c r="I110" s="12">
        <v>69</v>
      </c>
      <c r="J110" s="12"/>
      <c r="K110" s="12" t="s">
        <v>1015</v>
      </c>
      <c r="L110" s="12" t="s">
        <v>556</v>
      </c>
      <c r="M110" s="12" t="s">
        <v>557</v>
      </c>
      <c r="N110" s="12">
        <v>105091</v>
      </c>
      <c r="O110" s="13" t="str">
        <f t="shared" si="1"/>
        <v/>
      </c>
    </row>
    <row r="111" spans="1:15">
      <c r="A111" s="10" t="s">
        <v>1436</v>
      </c>
      <c r="B111" s="12" t="s">
        <v>1140</v>
      </c>
      <c r="C111" s="11"/>
      <c r="D111" s="12">
        <v>105110</v>
      </c>
      <c r="E111" s="12" t="s">
        <v>558</v>
      </c>
      <c r="F111" s="12" t="s">
        <v>1259</v>
      </c>
      <c r="G111" s="12" t="s">
        <v>559</v>
      </c>
      <c r="H111" s="12" t="s">
        <v>1016</v>
      </c>
      <c r="I111" s="12">
        <v>69</v>
      </c>
      <c r="J111" s="12"/>
      <c r="K111" s="12" t="s">
        <v>1017</v>
      </c>
      <c r="L111" s="12" t="s">
        <v>560</v>
      </c>
      <c r="M111" s="12" t="s">
        <v>561</v>
      </c>
      <c r="N111" s="12">
        <v>105092</v>
      </c>
      <c r="O111" s="13" t="str">
        <f t="shared" si="1"/>
        <v/>
      </c>
    </row>
    <row r="112" spans="1:15">
      <c r="A112" s="14" t="s">
        <v>65</v>
      </c>
      <c r="B112" s="12" t="s">
        <v>1437</v>
      </c>
      <c r="D112" s="12">
        <v>105111</v>
      </c>
      <c r="E112" s="12" t="s">
        <v>562</v>
      </c>
      <c r="F112" s="12" t="s">
        <v>1260</v>
      </c>
      <c r="G112" s="12" t="s">
        <v>563</v>
      </c>
      <c r="H112" s="12" t="s">
        <v>1018</v>
      </c>
      <c r="I112" s="12">
        <v>69</v>
      </c>
      <c r="J112" s="12"/>
      <c r="K112" s="12" t="s">
        <v>565</v>
      </c>
      <c r="L112" s="12" t="s">
        <v>564</v>
      </c>
      <c r="M112" s="12" t="s">
        <v>566</v>
      </c>
      <c r="N112" s="12">
        <v>105093</v>
      </c>
      <c r="O112" s="13" t="str">
        <f t="shared" si="1"/>
        <v/>
      </c>
    </row>
    <row r="113" spans="1:15">
      <c r="A113" s="14" t="s">
        <v>1339</v>
      </c>
      <c r="B113" s="12" t="s">
        <v>1140</v>
      </c>
      <c r="D113" s="12">
        <v>105112</v>
      </c>
      <c r="E113" s="12" t="s">
        <v>601</v>
      </c>
      <c r="F113" s="12" t="s">
        <v>1261</v>
      </c>
      <c r="G113" s="12" t="s">
        <v>602</v>
      </c>
      <c r="H113" s="12" t="s">
        <v>1019</v>
      </c>
      <c r="I113" s="12">
        <v>70</v>
      </c>
      <c r="J113" s="12"/>
      <c r="K113" s="12" t="s">
        <v>1020</v>
      </c>
      <c r="L113" s="12" t="s">
        <v>603</v>
      </c>
      <c r="M113" s="12" t="s">
        <v>604</v>
      </c>
      <c r="N113" s="12">
        <v>105096</v>
      </c>
      <c r="O113" s="13" t="str">
        <f t="shared" si="1"/>
        <v/>
      </c>
    </row>
    <row r="114" spans="1:15">
      <c r="A114" s="10" t="s">
        <v>1340</v>
      </c>
      <c r="B114" s="12" t="s">
        <v>1140</v>
      </c>
      <c r="D114" s="12">
        <v>105113</v>
      </c>
      <c r="E114" s="12" t="s">
        <v>605</v>
      </c>
      <c r="F114" s="12" t="s">
        <v>1262</v>
      </c>
      <c r="G114" s="12" t="s">
        <v>606</v>
      </c>
      <c r="H114" s="12" t="s">
        <v>1021</v>
      </c>
      <c r="I114" s="12">
        <v>70</v>
      </c>
      <c r="J114" s="12"/>
      <c r="K114" s="12" t="s">
        <v>1022</v>
      </c>
      <c r="L114" s="12" t="s">
        <v>607</v>
      </c>
      <c r="M114" s="12" t="s">
        <v>608</v>
      </c>
      <c r="N114" s="12">
        <v>105098</v>
      </c>
      <c r="O114" s="13" t="str">
        <f t="shared" si="1"/>
        <v/>
      </c>
    </row>
    <row r="115" spans="1:15">
      <c r="A115" s="10" t="s">
        <v>1341</v>
      </c>
      <c r="B115" s="12" t="s">
        <v>1140</v>
      </c>
      <c r="D115" s="12">
        <v>105114</v>
      </c>
      <c r="E115" s="12" t="s">
        <v>609</v>
      </c>
      <c r="F115" s="12" t="s">
        <v>1262</v>
      </c>
      <c r="G115" s="12" t="s">
        <v>610</v>
      </c>
      <c r="H115" s="12" t="s">
        <v>1023</v>
      </c>
      <c r="I115" s="12">
        <v>70</v>
      </c>
      <c r="J115" s="12"/>
      <c r="K115" s="12" t="s">
        <v>1024</v>
      </c>
      <c r="L115" s="12" t="s">
        <v>611</v>
      </c>
      <c r="M115" s="12" t="s">
        <v>612</v>
      </c>
      <c r="N115" s="12">
        <v>105097</v>
      </c>
      <c r="O115" s="13" t="str">
        <f t="shared" si="1"/>
        <v/>
      </c>
    </row>
    <row r="116" spans="1:15">
      <c r="A116" s="10" t="s">
        <v>1420</v>
      </c>
      <c r="B116" s="12" t="s">
        <v>1140</v>
      </c>
      <c r="D116" s="12">
        <v>105115</v>
      </c>
      <c r="E116" s="12" t="s">
        <v>613</v>
      </c>
      <c r="F116" s="12" t="s">
        <v>1263</v>
      </c>
      <c r="G116" s="12" t="s">
        <v>614</v>
      </c>
      <c r="H116" s="12" t="s">
        <v>1025</v>
      </c>
      <c r="I116" s="12">
        <v>70</v>
      </c>
      <c r="J116" s="12"/>
      <c r="K116" s="12" t="s">
        <v>1026</v>
      </c>
      <c r="L116" s="12" t="s">
        <v>615</v>
      </c>
      <c r="M116" s="12" t="s">
        <v>616</v>
      </c>
      <c r="N116" s="12">
        <v>105099</v>
      </c>
      <c r="O116" s="13" t="str">
        <f t="shared" si="1"/>
        <v/>
      </c>
    </row>
    <row r="117" spans="1:15">
      <c r="A117" s="10" t="s">
        <v>66</v>
      </c>
      <c r="B117" s="12" t="s">
        <v>1438</v>
      </c>
      <c r="D117" s="12">
        <v>105116</v>
      </c>
      <c r="E117" s="12" t="s">
        <v>617</v>
      </c>
      <c r="F117" s="12" t="s">
        <v>1264</v>
      </c>
      <c r="G117" s="12" t="s">
        <v>618</v>
      </c>
      <c r="H117" s="12" t="s">
        <v>1027</v>
      </c>
      <c r="I117" s="12">
        <v>70</v>
      </c>
      <c r="J117" s="12"/>
      <c r="K117" s="12" t="s">
        <v>620</v>
      </c>
      <c r="L117" s="12" t="s">
        <v>619</v>
      </c>
      <c r="M117" s="12" t="s">
        <v>621</v>
      </c>
      <c r="N117" s="12">
        <v>105144</v>
      </c>
      <c r="O117" s="13" t="str">
        <f t="shared" si="1"/>
        <v/>
      </c>
    </row>
    <row r="118" spans="1:15">
      <c r="A118" s="10" t="s">
        <v>1342</v>
      </c>
      <c r="B118" s="12" t="s">
        <v>1140</v>
      </c>
      <c r="D118" s="12">
        <v>105117</v>
      </c>
      <c r="E118" s="12" t="s">
        <v>622</v>
      </c>
      <c r="F118" s="12" t="s">
        <v>1265</v>
      </c>
      <c r="G118" s="12" t="s">
        <v>623</v>
      </c>
      <c r="H118" s="12" t="s">
        <v>1028</v>
      </c>
      <c r="I118" s="12">
        <v>70</v>
      </c>
      <c r="J118" s="12"/>
      <c r="K118" s="12" t="s">
        <v>1029</v>
      </c>
      <c r="L118" s="12" t="s">
        <v>624</v>
      </c>
      <c r="M118" s="12" t="s">
        <v>625</v>
      </c>
      <c r="N118" s="12">
        <v>105145</v>
      </c>
      <c r="O118" s="13" t="str">
        <f t="shared" si="1"/>
        <v/>
      </c>
    </row>
    <row r="119" spans="1:15">
      <c r="A119" s="10" t="s">
        <v>1343</v>
      </c>
      <c r="B119" s="12" t="s">
        <v>1140</v>
      </c>
      <c r="D119" s="12">
        <v>105118</v>
      </c>
      <c r="E119" s="12" t="s">
        <v>626</v>
      </c>
      <c r="F119" s="12" t="s">
        <v>1266</v>
      </c>
      <c r="G119" s="12" t="s">
        <v>627</v>
      </c>
      <c r="H119" s="12" t="s">
        <v>1030</v>
      </c>
      <c r="I119" s="12">
        <v>70</v>
      </c>
      <c r="J119" s="12"/>
      <c r="K119" s="12" t="s">
        <v>629</v>
      </c>
      <c r="L119" s="12" t="s">
        <v>628</v>
      </c>
      <c r="M119" s="12" t="s">
        <v>630</v>
      </c>
      <c r="N119" s="12">
        <v>105125</v>
      </c>
      <c r="O119" s="13" t="str">
        <f t="shared" si="1"/>
        <v/>
      </c>
    </row>
    <row r="120" spans="1:15">
      <c r="A120" s="10" t="s">
        <v>1344</v>
      </c>
      <c r="B120" s="12" t="s">
        <v>1140</v>
      </c>
      <c r="D120" s="12">
        <v>105119</v>
      </c>
      <c r="E120" s="12" t="s">
        <v>631</v>
      </c>
      <c r="F120" s="12" t="s">
        <v>1267</v>
      </c>
      <c r="G120" s="12" t="s">
        <v>632</v>
      </c>
      <c r="H120" s="12" t="s">
        <v>1031</v>
      </c>
      <c r="I120" s="12">
        <v>70</v>
      </c>
      <c r="J120" s="12"/>
      <c r="K120" s="12" t="s">
        <v>634</v>
      </c>
      <c r="L120" s="12" t="s">
        <v>633</v>
      </c>
      <c r="M120" s="12" t="s">
        <v>635</v>
      </c>
      <c r="N120" s="12">
        <v>105126</v>
      </c>
      <c r="O120" s="13" t="str">
        <f t="shared" si="1"/>
        <v/>
      </c>
    </row>
    <row r="121" spans="1:15">
      <c r="A121" s="10" t="s">
        <v>1421</v>
      </c>
      <c r="B121" s="12" t="s">
        <v>1140</v>
      </c>
      <c r="D121" s="12">
        <v>105120</v>
      </c>
      <c r="E121" s="12" t="s">
        <v>636</v>
      </c>
      <c r="F121" s="12" t="s">
        <v>1268</v>
      </c>
      <c r="G121" s="12" t="s">
        <v>637</v>
      </c>
      <c r="H121" s="12" t="s">
        <v>1032</v>
      </c>
      <c r="I121" s="12">
        <v>70</v>
      </c>
      <c r="J121" s="12"/>
      <c r="K121" s="12" t="s">
        <v>1033</v>
      </c>
      <c r="L121" s="12" t="s">
        <v>638</v>
      </c>
      <c r="M121" s="12" t="s">
        <v>639</v>
      </c>
      <c r="N121" s="12">
        <v>105124</v>
      </c>
      <c r="O121" s="13" t="str">
        <f t="shared" si="1"/>
        <v/>
      </c>
    </row>
    <row r="122" spans="1:15">
      <c r="A122" s="10" t="s">
        <v>1367</v>
      </c>
      <c r="B122" s="12" t="s">
        <v>1372</v>
      </c>
      <c r="D122" s="12">
        <v>105121</v>
      </c>
      <c r="E122" s="12" t="s">
        <v>640</v>
      </c>
      <c r="F122" s="12" t="s">
        <v>1269</v>
      </c>
      <c r="G122" s="12" t="s">
        <v>641</v>
      </c>
      <c r="H122" s="12" t="s">
        <v>1034</v>
      </c>
      <c r="I122" s="12">
        <v>53</v>
      </c>
      <c r="J122" s="12"/>
      <c r="K122" s="12" t="s">
        <v>1035</v>
      </c>
      <c r="L122" s="12" t="s">
        <v>642</v>
      </c>
      <c r="M122" s="12" t="s">
        <v>643</v>
      </c>
      <c r="N122" s="12">
        <v>105147</v>
      </c>
      <c r="O122" s="13" t="str">
        <f t="shared" si="1"/>
        <v/>
      </c>
    </row>
    <row r="123" spans="1:15">
      <c r="A123" s="10" t="s">
        <v>1368</v>
      </c>
      <c r="B123" s="12" t="s">
        <v>1140</v>
      </c>
      <c r="D123" s="12">
        <v>105122</v>
      </c>
      <c r="E123" s="12" t="s">
        <v>644</v>
      </c>
      <c r="F123" s="12" t="s">
        <v>1270</v>
      </c>
      <c r="G123" s="12" t="s">
        <v>645</v>
      </c>
      <c r="H123" s="12" t="s">
        <v>1036</v>
      </c>
      <c r="I123" s="12">
        <v>53</v>
      </c>
      <c r="J123" s="12"/>
      <c r="K123" s="12" t="s">
        <v>1037</v>
      </c>
      <c r="L123" s="12" t="s">
        <v>646</v>
      </c>
      <c r="M123" s="12" t="s">
        <v>647</v>
      </c>
      <c r="N123" s="12">
        <v>105148</v>
      </c>
      <c r="O123" s="13" t="str">
        <f t="shared" si="1"/>
        <v/>
      </c>
    </row>
    <row r="124" spans="1:15">
      <c r="A124" s="10" t="s">
        <v>1369</v>
      </c>
      <c r="B124" s="12" t="s">
        <v>1140</v>
      </c>
      <c r="D124" s="12">
        <v>105123</v>
      </c>
      <c r="E124" s="12" t="s">
        <v>674</v>
      </c>
      <c r="F124" s="12" t="s">
        <v>1271</v>
      </c>
      <c r="G124" s="12" t="s">
        <v>675</v>
      </c>
      <c r="H124" s="12" t="s">
        <v>1038</v>
      </c>
      <c r="I124" s="12">
        <v>71</v>
      </c>
      <c r="J124" s="12"/>
      <c r="K124" s="12" t="s">
        <v>1039</v>
      </c>
      <c r="L124" s="12" t="s">
        <v>676</v>
      </c>
      <c r="M124" s="12" t="s">
        <v>677</v>
      </c>
      <c r="N124" s="12">
        <v>105104</v>
      </c>
      <c r="O124" s="13" t="str">
        <f t="shared" si="1"/>
        <v/>
      </c>
    </row>
    <row r="125" spans="1:15">
      <c r="A125" s="10" t="s">
        <v>1370</v>
      </c>
      <c r="B125" s="12" t="s">
        <v>1140</v>
      </c>
      <c r="D125" s="12">
        <v>105124</v>
      </c>
      <c r="E125" s="12" t="s">
        <v>678</v>
      </c>
      <c r="F125" s="12" t="s">
        <v>1272</v>
      </c>
      <c r="G125" s="12" t="s">
        <v>679</v>
      </c>
      <c r="H125" s="12" t="s">
        <v>1040</v>
      </c>
      <c r="I125" s="12">
        <v>71</v>
      </c>
      <c r="J125" s="12"/>
      <c r="K125" s="12" t="s">
        <v>1041</v>
      </c>
      <c r="L125" s="12" t="s">
        <v>680</v>
      </c>
      <c r="M125" s="12" t="s">
        <v>681</v>
      </c>
      <c r="N125" s="12">
        <v>105105</v>
      </c>
      <c r="O125" s="13" t="str">
        <f t="shared" si="1"/>
        <v/>
      </c>
    </row>
    <row r="126" spans="1:15">
      <c r="A126" s="10" t="s">
        <v>1371</v>
      </c>
      <c r="B126" s="12" t="s">
        <v>1140</v>
      </c>
      <c r="D126" s="12">
        <v>105125</v>
      </c>
      <c r="E126" s="12" t="s">
        <v>682</v>
      </c>
      <c r="F126" s="12" t="s">
        <v>1273</v>
      </c>
      <c r="G126" s="12" t="s">
        <v>683</v>
      </c>
      <c r="H126" s="12" t="s">
        <v>1042</v>
      </c>
      <c r="I126" s="12">
        <v>71</v>
      </c>
      <c r="J126" s="12"/>
      <c r="K126" s="12" t="s">
        <v>1043</v>
      </c>
      <c r="L126" s="12" t="s">
        <v>684</v>
      </c>
      <c r="M126" s="12" t="s">
        <v>685</v>
      </c>
      <c r="N126" s="12">
        <v>105107</v>
      </c>
      <c r="O126" s="13" t="str">
        <f t="shared" si="1"/>
        <v/>
      </c>
    </row>
    <row r="127" spans="1:15">
      <c r="D127" s="12">
        <v>105126</v>
      </c>
      <c r="E127" s="12" t="s">
        <v>686</v>
      </c>
      <c r="F127" s="12" t="s">
        <v>1274</v>
      </c>
      <c r="G127" s="12" t="s">
        <v>687</v>
      </c>
      <c r="H127" s="12" t="s">
        <v>1044</v>
      </c>
      <c r="I127" s="12">
        <v>71</v>
      </c>
      <c r="J127" s="12"/>
      <c r="K127" s="12" t="s">
        <v>1045</v>
      </c>
      <c r="L127" s="12" t="s">
        <v>688</v>
      </c>
      <c r="M127" s="12" t="s">
        <v>689</v>
      </c>
      <c r="N127" s="12">
        <v>105102</v>
      </c>
      <c r="O127" s="13" t="str">
        <f t="shared" si="1"/>
        <v/>
      </c>
    </row>
    <row r="128" spans="1:15">
      <c r="D128" s="12">
        <v>105127</v>
      </c>
      <c r="E128" s="12" t="s">
        <v>690</v>
      </c>
      <c r="F128" s="12" t="s">
        <v>1275</v>
      </c>
      <c r="G128" s="12" t="s">
        <v>691</v>
      </c>
      <c r="H128" s="12" t="s">
        <v>1046</v>
      </c>
      <c r="I128" s="12">
        <v>71</v>
      </c>
      <c r="J128" s="12"/>
      <c r="K128" s="12" t="s">
        <v>1047</v>
      </c>
      <c r="L128" s="12" t="s">
        <v>1048</v>
      </c>
      <c r="M128" s="12" t="s">
        <v>1049</v>
      </c>
      <c r="N128" s="12">
        <v>105152</v>
      </c>
      <c r="O128" s="13" t="str">
        <f t="shared" si="1"/>
        <v/>
      </c>
    </row>
    <row r="129" spans="2:15">
      <c r="D129" s="12">
        <v>105128</v>
      </c>
      <c r="E129" s="12" t="s">
        <v>692</v>
      </c>
      <c r="F129" s="12" t="s">
        <v>1276</v>
      </c>
      <c r="G129" s="12" t="s">
        <v>693</v>
      </c>
      <c r="H129" s="12" t="s">
        <v>1050</v>
      </c>
      <c r="I129" s="12">
        <v>54</v>
      </c>
      <c r="J129" s="12"/>
      <c r="K129" s="12" t="s">
        <v>1051</v>
      </c>
      <c r="L129" s="12" t="s">
        <v>1052</v>
      </c>
      <c r="M129" s="12" t="s">
        <v>1053</v>
      </c>
      <c r="N129" s="12">
        <v>105158</v>
      </c>
      <c r="O129" s="13" t="str">
        <f t="shared" si="1"/>
        <v/>
      </c>
    </row>
    <row r="130" spans="2:15">
      <c r="D130" s="12">
        <v>105129</v>
      </c>
      <c r="E130" s="12" t="s">
        <v>694</v>
      </c>
      <c r="F130" s="12" t="s">
        <v>1277</v>
      </c>
      <c r="G130" s="12" t="s">
        <v>695</v>
      </c>
      <c r="H130" s="12" t="s">
        <v>1054</v>
      </c>
      <c r="I130" s="12">
        <v>54</v>
      </c>
      <c r="J130" s="12"/>
      <c r="K130" s="12" t="s">
        <v>1055</v>
      </c>
      <c r="L130" s="12" t="s">
        <v>1056</v>
      </c>
      <c r="M130" s="12" t="s">
        <v>1057</v>
      </c>
      <c r="N130" s="12">
        <v>105157</v>
      </c>
      <c r="O130" s="13" t="str">
        <f t="shared" si="1"/>
        <v/>
      </c>
    </row>
    <row r="131" spans="2:15">
      <c r="D131" s="12">
        <v>105130</v>
      </c>
      <c r="E131" s="12" t="s">
        <v>696</v>
      </c>
      <c r="F131" s="12" t="s">
        <v>1278</v>
      </c>
      <c r="G131" s="12" t="s">
        <v>697</v>
      </c>
      <c r="H131" s="12" t="s">
        <v>1058</v>
      </c>
      <c r="I131" s="12">
        <v>72</v>
      </c>
      <c r="J131" s="12"/>
      <c r="K131" s="12" t="s">
        <v>1059</v>
      </c>
      <c r="L131" s="12" t="s">
        <v>698</v>
      </c>
      <c r="M131" s="12" t="s">
        <v>699</v>
      </c>
      <c r="N131" s="12">
        <v>105110</v>
      </c>
      <c r="O131" s="13" t="str">
        <f t="shared" ref="O131:O164" si="2">IF(D131=N131,"変更なし","")</f>
        <v/>
      </c>
    </row>
    <row r="132" spans="2:15">
      <c r="D132" s="12">
        <v>105131</v>
      </c>
      <c r="E132" s="12" t="s">
        <v>704</v>
      </c>
      <c r="F132" s="12" t="s">
        <v>1279</v>
      </c>
      <c r="G132" s="12" t="s">
        <v>705</v>
      </c>
      <c r="H132" s="12" t="s">
        <v>1060</v>
      </c>
      <c r="I132" s="12">
        <v>72</v>
      </c>
      <c r="J132" s="12"/>
      <c r="K132" s="12" t="s">
        <v>1061</v>
      </c>
      <c r="L132" s="12" t="s">
        <v>706</v>
      </c>
      <c r="M132" s="12" t="s">
        <v>707</v>
      </c>
      <c r="N132" s="12">
        <v>105112</v>
      </c>
      <c r="O132" s="13" t="str">
        <f t="shared" si="2"/>
        <v/>
      </c>
    </row>
    <row r="133" spans="2:15">
      <c r="D133" s="12">
        <v>105132</v>
      </c>
      <c r="E133" s="12" t="s">
        <v>700</v>
      </c>
      <c r="F133" s="12" t="s">
        <v>1280</v>
      </c>
      <c r="G133" s="12" t="s">
        <v>701</v>
      </c>
      <c r="H133" s="12" t="s">
        <v>1062</v>
      </c>
      <c r="I133" s="12">
        <v>72</v>
      </c>
      <c r="J133" s="12"/>
      <c r="K133" s="12" t="s">
        <v>1063</v>
      </c>
      <c r="L133" s="12" t="s">
        <v>702</v>
      </c>
      <c r="M133" s="12" t="s">
        <v>703</v>
      </c>
      <c r="N133" s="12">
        <v>105111</v>
      </c>
      <c r="O133" s="13" t="str">
        <f t="shared" si="2"/>
        <v/>
      </c>
    </row>
    <row r="134" spans="2:15">
      <c r="D134" s="12">
        <v>105133</v>
      </c>
      <c r="E134" s="12" t="s">
        <v>708</v>
      </c>
      <c r="F134" s="12" t="s">
        <v>1281</v>
      </c>
      <c r="G134" s="12" t="s">
        <v>709</v>
      </c>
      <c r="H134" s="12" t="s">
        <v>1064</v>
      </c>
      <c r="I134" s="12">
        <v>72</v>
      </c>
      <c r="J134" s="12"/>
      <c r="K134" s="12" t="s">
        <v>1065</v>
      </c>
      <c r="L134" s="12" t="s">
        <v>710</v>
      </c>
      <c r="M134" s="12" t="s">
        <v>711</v>
      </c>
      <c r="N134" s="12">
        <v>105113</v>
      </c>
      <c r="O134" s="13" t="str">
        <f t="shared" si="2"/>
        <v/>
      </c>
    </row>
    <row r="135" spans="2:15">
      <c r="B135" s="11"/>
      <c r="D135" s="12">
        <v>105134</v>
      </c>
      <c r="E135" s="12" t="s">
        <v>712</v>
      </c>
      <c r="F135" s="12" t="s">
        <v>1282</v>
      </c>
      <c r="G135" s="12" t="s">
        <v>713</v>
      </c>
      <c r="H135" s="12" t="s">
        <v>1066</v>
      </c>
      <c r="I135" s="12">
        <v>72</v>
      </c>
      <c r="J135" s="12"/>
      <c r="K135" s="12" t="s">
        <v>1067</v>
      </c>
      <c r="L135" s="12" t="s">
        <v>714</v>
      </c>
      <c r="M135" s="12" t="s">
        <v>715</v>
      </c>
      <c r="N135" s="12">
        <v>105114</v>
      </c>
      <c r="O135" s="13" t="str">
        <f t="shared" si="2"/>
        <v/>
      </c>
    </row>
    <row r="136" spans="2:15">
      <c r="B136" s="11"/>
      <c r="D136" s="12">
        <v>105135</v>
      </c>
      <c r="E136" s="12" t="s">
        <v>716</v>
      </c>
      <c r="F136" s="12" t="s">
        <v>1283</v>
      </c>
      <c r="G136" s="12" t="s">
        <v>717</v>
      </c>
      <c r="H136" s="12" t="s">
        <v>1068</v>
      </c>
      <c r="I136" s="12">
        <v>72</v>
      </c>
      <c r="J136" s="12"/>
      <c r="K136" s="12" t="s">
        <v>1069</v>
      </c>
      <c r="L136" s="12" t="s">
        <v>1070</v>
      </c>
      <c r="M136" s="12" t="s">
        <v>1071</v>
      </c>
      <c r="N136" s="12">
        <v>105161</v>
      </c>
      <c r="O136" s="13" t="str">
        <f t="shared" si="2"/>
        <v/>
      </c>
    </row>
    <row r="137" spans="2:15">
      <c r="D137" s="12">
        <v>105136</v>
      </c>
      <c r="E137" s="12" t="s">
        <v>718</v>
      </c>
      <c r="F137" s="12" t="s">
        <v>1284</v>
      </c>
      <c r="G137" s="12" t="s">
        <v>719</v>
      </c>
      <c r="H137" s="12" t="s">
        <v>1072</v>
      </c>
      <c r="I137" s="12">
        <v>55</v>
      </c>
      <c r="J137" s="12"/>
      <c r="K137" s="12" t="s">
        <v>1073</v>
      </c>
      <c r="L137" s="12" t="s">
        <v>720</v>
      </c>
      <c r="M137" s="12" t="s">
        <v>721</v>
      </c>
      <c r="N137" s="12">
        <v>105166</v>
      </c>
      <c r="O137" s="13" t="str">
        <f t="shared" si="2"/>
        <v/>
      </c>
    </row>
    <row r="138" spans="2:15">
      <c r="D138" s="12">
        <v>105137</v>
      </c>
      <c r="E138" s="12" t="s">
        <v>722</v>
      </c>
      <c r="F138" s="12" t="s">
        <v>1285</v>
      </c>
      <c r="G138" s="12" t="s">
        <v>723</v>
      </c>
      <c r="H138" s="12" t="s">
        <v>1074</v>
      </c>
      <c r="I138" s="12">
        <v>55</v>
      </c>
      <c r="J138" s="12"/>
      <c r="K138" s="12" t="s">
        <v>1075</v>
      </c>
      <c r="L138" s="12" t="s">
        <v>724</v>
      </c>
      <c r="M138" s="12" t="s">
        <v>725</v>
      </c>
      <c r="N138" s="12">
        <v>105168</v>
      </c>
      <c r="O138" s="13" t="str">
        <f t="shared" si="2"/>
        <v/>
      </c>
    </row>
    <row r="139" spans="2:15">
      <c r="D139" s="12">
        <v>105138</v>
      </c>
      <c r="E139" s="12" t="s">
        <v>726</v>
      </c>
      <c r="F139" s="12" t="s">
        <v>1286</v>
      </c>
      <c r="G139" s="12" t="s">
        <v>727</v>
      </c>
      <c r="H139" s="12" t="s">
        <v>1076</v>
      </c>
      <c r="I139" s="12">
        <v>55</v>
      </c>
      <c r="J139" s="12"/>
      <c r="K139" s="12" t="s">
        <v>728</v>
      </c>
      <c r="L139" s="12" t="s">
        <v>1077</v>
      </c>
      <c r="M139" s="12" t="s">
        <v>1078</v>
      </c>
      <c r="N139" s="12">
        <v>105263</v>
      </c>
      <c r="O139" s="13" t="str">
        <f t="shared" si="2"/>
        <v/>
      </c>
    </row>
    <row r="140" spans="2:15">
      <c r="D140" s="12">
        <v>105139</v>
      </c>
      <c r="E140" s="12" t="s">
        <v>729</v>
      </c>
      <c r="F140" s="12" t="s">
        <v>1287</v>
      </c>
      <c r="G140" s="12" t="s">
        <v>730</v>
      </c>
      <c r="H140" s="12" t="s">
        <v>1079</v>
      </c>
      <c r="I140" s="12">
        <v>73</v>
      </c>
      <c r="J140" s="12"/>
      <c r="K140" s="12" t="s">
        <v>1080</v>
      </c>
      <c r="L140" s="12" t="s">
        <v>731</v>
      </c>
      <c r="M140" s="12" t="s">
        <v>732</v>
      </c>
      <c r="N140" s="12">
        <v>105117</v>
      </c>
      <c r="O140" s="13" t="str">
        <f t="shared" si="2"/>
        <v/>
      </c>
    </row>
    <row r="141" spans="2:15">
      <c r="D141" s="12">
        <v>105140</v>
      </c>
      <c r="E141" s="12" t="s">
        <v>733</v>
      </c>
      <c r="F141" s="12" t="s">
        <v>1288</v>
      </c>
      <c r="G141" s="12" t="s">
        <v>1357</v>
      </c>
      <c r="H141" s="12" t="s">
        <v>1081</v>
      </c>
      <c r="I141" s="12">
        <v>73</v>
      </c>
      <c r="J141" s="12"/>
      <c r="K141" s="12" t="s">
        <v>1082</v>
      </c>
      <c r="L141" s="12" t="s">
        <v>734</v>
      </c>
      <c r="M141" s="12" t="s">
        <v>735</v>
      </c>
      <c r="N141" s="12">
        <v>105118</v>
      </c>
      <c r="O141" s="13" t="str">
        <f t="shared" si="2"/>
        <v/>
      </c>
    </row>
    <row r="142" spans="2:15">
      <c r="D142" s="12">
        <v>105141</v>
      </c>
      <c r="E142" s="12" t="s">
        <v>736</v>
      </c>
      <c r="F142" s="12" t="s">
        <v>1289</v>
      </c>
      <c r="G142" s="12" t="s">
        <v>737</v>
      </c>
      <c r="H142" s="12" t="s">
        <v>1083</v>
      </c>
      <c r="I142" s="12">
        <v>73</v>
      </c>
      <c r="J142" s="12"/>
      <c r="K142" s="12" t="s">
        <v>739</v>
      </c>
      <c r="L142" s="12" t="s">
        <v>738</v>
      </c>
      <c r="M142" s="12" t="s">
        <v>740</v>
      </c>
      <c r="N142" s="12">
        <v>105176</v>
      </c>
      <c r="O142" s="13" t="str">
        <f t="shared" si="2"/>
        <v/>
      </c>
    </row>
    <row r="143" spans="2:15">
      <c r="D143" s="12">
        <v>105142</v>
      </c>
      <c r="E143" s="12" t="s">
        <v>766</v>
      </c>
      <c r="F143" s="12" t="s">
        <v>1355</v>
      </c>
      <c r="G143" s="12" t="s">
        <v>1356</v>
      </c>
      <c r="H143" s="12" t="s">
        <v>1358</v>
      </c>
      <c r="I143" s="12">
        <v>73</v>
      </c>
      <c r="J143" s="12"/>
      <c r="K143" s="12" t="s">
        <v>1309</v>
      </c>
      <c r="L143" s="12" t="s">
        <v>1310</v>
      </c>
      <c r="M143" s="12" t="s">
        <v>1311</v>
      </c>
      <c r="N143" s="12" t="s">
        <v>773</v>
      </c>
      <c r="O143" s="13" t="str">
        <f t="shared" si="2"/>
        <v/>
      </c>
    </row>
    <row r="144" spans="2:15">
      <c r="D144" s="12">
        <v>105143</v>
      </c>
      <c r="E144" s="12" t="s">
        <v>1084</v>
      </c>
      <c r="F144" s="12" t="s">
        <v>1287</v>
      </c>
      <c r="G144" s="12" t="s">
        <v>741</v>
      </c>
      <c r="H144" s="12" t="s">
        <v>1085</v>
      </c>
      <c r="I144" s="12">
        <v>73</v>
      </c>
      <c r="J144" s="12"/>
      <c r="K144" s="12" t="s">
        <v>1086</v>
      </c>
      <c r="L144" s="12" t="s">
        <v>742</v>
      </c>
      <c r="M144" s="12" t="s">
        <v>743</v>
      </c>
      <c r="N144" s="12">
        <v>105119</v>
      </c>
      <c r="O144" s="13" t="str">
        <f t="shared" si="2"/>
        <v/>
      </c>
    </row>
    <row r="145" spans="4:15">
      <c r="D145" s="12">
        <v>105144</v>
      </c>
      <c r="E145" s="12" t="s">
        <v>1087</v>
      </c>
      <c r="F145" s="12" t="s">
        <v>1290</v>
      </c>
      <c r="G145" s="12" t="s">
        <v>1088</v>
      </c>
      <c r="H145" s="12" t="s">
        <v>1089</v>
      </c>
      <c r="I145" s="12">
        <v>57</v>
      </c>
      <c r="J145" s="12"/>
      <c r="K145" s="12" t="s">
        <v>1090</v>
      </c>
      <c r="L145" s="12" t="s">
        <v>1091</v>
      </c>
      <c r="M145" s="12" t="s">
        <v>1092</v>
      </c>
      <c r="N145" s="12">
        <v>105179</v>
      </c>
      <c r="O145" s="13" t="str">
        <f t="shared" si="2"/>
        <v/>
      </c>
    </row>
    <row r="146" spans="4:15">
      <c r="D146" s="12">
        <v>105145</v>
      </c>
      <c r="E146" s="12" t="s">
        <v>648</v>
      </c>
      <c r="F146" s="12" t="s">
        <v>1291</v>
      </c>
      <c r="G146" s="12" t="s">
        <v>649</v>
      </c>
      <c r="H146" s="12" t="s">
        <v>1093</v>
      </c>
      <c r="I146" s="12">
        <v>57</v>
      </c>
      <c r="J146" s="12"/>
      <c r="K146" s="12" t="s">
        <v>651</v>
      </c>
      <c r="L146" s="12" t="s">
        <v>650</v>
      </c>
      <c r="M146" s="12" t="s">
        <v>652</v>
      </c>
      <c r="N146" s="12">
        <v>105194</v>
      </c>
      <c r="O146" s="13" t="str">
        <f t="shared" si="2"/>
        <v/>
      </c>
    </row>
    <row r="147" spans="4:15">
      <c r="D147" s="12">
        <v>105146</v>
      </c>
      <c r="E147" s="12" t="s">
        <v>653</v>
      </c>
      <c r="F147" s="12" t="s">
        <v>1292</v>
      </c>
      <c r="G147" s="12" t="s">
        <v>654</v>
      </c>
      <c r="H147" s="12" t="s">
        <v>1094</v>
      </c>
      <c r="I147" s="12">
        <v>57</v>
      </c>
      <c r="J147" s="12"/>
      <c r="K147" s="12" t="s">
        <v>1095</v>
      </c>
      <c r="L147" s="12" t="s">
        <v>655</v>
      </c>
      <c r="M147" s="12" t="s">
        <v>656</v>
      </c>
      <c r="N147" s="12">
        <v>105187</v>
      </c>
      <c r="O147" s="13" t="str">
        <f t="shared" si="2"/>
        <v/>
      </c>
    </row>
    <row r="148" spans="4:15">
      <c r="D148" s="12">
        <v>105147</v>
      </c>
      <c r="E148" s="12" t="s">
        <v>657</v>
      </c>
      <c r="F148" s="12" t="s">
        <v>1293</v>
      </c>
      <c r="G148" s="12" t="s">
        <v>658</v>
      </c>
      <c r="H148" s="12" t="s">
        <v>1096</v>
      </c>
      <c r="I148" s="12">
        <v>57</v>
      </c>
      <c r="J148" s="12"/>
      <c r="K148" s="12" t="s">
        <v>1097</v>
      </c>
      <c r="L148" s="12" t="s">
        <v>659</v>
      </c>
      <c r="M148" s="12" t="s">
        <v>660</v>
      </c>
      <c r="N148" s="12">
        <v>105188</v>
      </c>
      <c r="O148" s="13" t="str">
        <f t="shared" si="2"/>
        <v/>
      </c>
    </row>
    <row r="149" spans="4:15">
      <c r="D149" s="12">
        <v>105148</v>
      </c>
      <c r="E149" s="12" t="s">
        <v>661</v>
      </c>
      <c r="F149" s="12" t="s">
        <v>1294</v>
      </c>
      <c r="G149" s="12" t="s">
        <v>662</v>
      </c>
      <c r="H149" s="12" t="s">
        <v>1098</v>
      </c>
      <c r="I149" s="12">
        <v>57</v>
      </c>
      <c r="J149" s="12"/>
      <c r="K149" s="12" t="s">
        <v>664</v>
      </c>
      <c r="L149" s="12" t="s">
        <v>663</v>
      </c>
      <c r="M149" s="12" t="s">
        <v>665</v>
      </c>
      <c r="N149" s="12">
        <v>105260</v>
      </c>
      <c r="O149" s="13" t="str">
        <f t="shared" si="2"/>
        <v/>
      </c>
    </row>
    <row r="150" spans="4:15">
      <c r="D150" s="12">
        <v>105149</v>
      </c>
      <c r="E150" s="12" t="s">
        <v>666</v>
      </c>
      <c r="F150" s="12" t="s">
        <v>1295</v>
      </c>
      <c r="G150" s="12" t="s">
        <v>667</v>
      </c>
      <c r="H150" s="12" t="s">
        <v>1099</v>
      </c>
      <c r="I150" s="12">
        <v>57</v>
      </c>
      <c r="J150" s="12"/>
      <c r="K150" s="12" t="s">
        <v>1100</v>
      </c>
      <c r="L150" s="12" t="s">
        <v>668</v>
      </c>
      <c r="M150" s="12" t="s">
        <v>669</v>
      </c>
      <c r="N150" s="12">
        <v>105189</v>
      </c>
      <c r="O150" s="13" t="str">
        <f t="shared" si="2"/>
        <v/>
      </c>
    </row>
    <row r="151" spans="4:15">
      <c r="D151" s="12">
        <v>105150</v>
      </c>
      <c r="E151" s="12" t="s">
        <v>670</v>
      </c>
      <c r="F151" s="12" t="s">
        <v>1296</v>
      </c>
      <c r="G151" s="12" t="s">
        <v>671</v>
      </c>
      <c r="H151" s="12" t="s">
        <v>1101</v>
      </c>
      <c r="I151" s="12">
        <v>57</v>
      </c>
      <c r="J151" s="12"/>
      <c r="K151" s="12" t="s">
        <v>1102</v>
      </c>
      <c r="L151" s="12" t="s">
        <v>672</v>
      </c>
      <c r="M151" s="12" t="s">
        <v>673</v>
      </c>
      <c r="N151" s="12">
        <v>105196</v>
      </c>
      <c r="O151" s="13" t="str">
        <f t="shared" si="2"/>
        <v/>
      </c>
    </row>
    <row r="152" spans="4:15">
      <c r="D152" s="12">
        <v>105151</v>
      </c>
      <c r="E152" s="12" t="s">
        <v>1103</v>
      </c>
      <c r="F152" s="12" t="s">
        <v>1297</v>
      </c>
      <c r="G152" s="12" t="s">
        <v>1104</v>
      </c>
      <c r="H152" s="12" t="s">
        <v>1105</v>
      </c>
      <c r="I152" s="12">
        <v>57</v>
      </c>
      <c r="J152" s="12"/>
      <c r="K152" s="12"/>
      <c r="L152" s="12" t="s">
        <v>1106</v>
      </c>
      <c r="M152" s="12" t="s">
        <v>1107</v>
      </c>
      <c r="N152" s="12">
        <v>105262</v>
      </c>
      <c r="O152" s="13" t="str">
        <f t="shared" si="2"/>
        <v/>
      </c>
    </row>
    <row r="153" spans="4:15">
      <c r="D153" s="12">
        <v>105152</v>
      </c>
      <c r="E153" s="12" t="s">
        <v>535</v>
      </c>
      <c r="F153" s="12" t="s">
        <v>1298</v>
      </c>
      <c r="G153" s="12" t="s">
        <v>536</v>
      </c>
      <c r="H153" s="12" t="s">
        <v>1108</v>
      </c>
      <c r="I153" s="12">
        <v>58</v>
      </c>
      <c r="J153" s="12"/>
      <c r="K153" s="12" t="s">
        <v>1109</v>
      </c>
      <c r="L153" s="12" t="s">
        <v>537</v>
      </c>
      <c r="M153" s="12" t="s">
        <v>538</v>
      </c>
      <c r="N153" s="12">
        <v>105211</v>
      </c>
      <c r="O153" s="13" t="str">
        <f t="shared" si="2"/>
        <v/>
      </c>
    </row>
    <row r="154" spans="4:15">
      <c r="D154" s="12">
        <v>105153</v>
      </c>
      <c r="E154" s="12" t="s">
        <v>539</v>
      </c>
      <c r="F154" s="12" t="s">
        <v>1299</v>
      </c>
      <c r="G154" s="12" t="s">
        <v>540</v>
      </c>
      <c r="H154" s="12" t="s">
        <v>1110</v>
      </c>
      <c r="I154" s="12">
        <v>58</v>
      </c>
      <c r="J154" s="12"/>
      <c r="K154" s="12" t="s">
        <v>1111</v>
      </c>
      <c r="L154" s="12" t="s">
        <v>541</v>
      </c>
      <c r="M154" s="12" t="s">
        <v>542</v>
      </c>
      <c r="N154" s="12">
        <v>105212</v>
      </c>
      <c r="O154" s="13" t="str">
        <f t="shared" si="2"/>
        <v/>
      </c>
    </row>
    <row r="155" spans="4:15">
      <c r="D155" s="12">
        <v>105154</v>
      </c>
      <c r="E155" s="12" t="s">
        <v>1112</v>
      </c>
      <c r="F155" s="12" t="s">
        <v>1300</v>
      </c>
      <c r="G155" s="12" t="s">
        <v>543</v>
      </c>
      <c r="H155" s="12" t="s">
        <v>1113</v>
      </c>
      <c r="I155" s="12">
        <v>58</v>
      </c>
      <c r="J155" s="12"/>
      <c r="K155" s="12" t="s">
        <v>1114</v>
      </c>
      <c r="L155" s="12" t="s">
        <v>544</v>
      </c>
      <c r="M155" s="12" t="s">
        <v>545</v>
      </c>
      <c r="N155" s="12">
        <v>105216</v>
      </c>
      <c r="O155" s="13" t="str">
        <f t="shared" si="2"/>
        <v/>
      </c>
    </row>
    <row r="156" spans="4:15">
      <c r="D156" s="12">
        <v>105155</v>
      </c>
      <c r="E156" s="12" t="s">
        <v>1146</v>
      </c>
      <c r="F156" s="12" t="s">
        <v>1314</v>
      </c>
      <c r="G156" s="12" t="s">
        <v>1312</v>
      </c>
      <c r="H156" s="12" t="s">
        <v>1313</v>
      </c>
      <c r="I156" s="12">
        <v>58</v>
      </c>
      <c r="J156" s="12"/>
      <c r="K156" s="12" t="s">
        <v>1315</v>
      </c>
      <c r="L156" s="12" t="s">
        <v>1147</v>
      </c>
      <c r="M156" s="12" t="s">
        <v>1148</v>
      </c>
      <c r="N156" s="12" t="s">
        <v>799</v>
      </c>
      <c r="O156" s="13" t="str">
        <f t="shared" si="2"/>
        <v/>
      </c>
    </row>
    <row r="157" spans="4:15">
      <c r="D157" s="12">
        <v>105156</v>
      </c>
      <c r="E157" s="12" t="s">
        <v>567</v>
      </c>
      <c r="F157" s="12" t="s">
        <v>1301</v>
      </c>
      <c r="G157" s="12" t="s">
        <v>568</v>
      </c>
      <c r="H157" s="12" t="s">
        <v>1115</v>
      </c>
      <c r="I157" s="12">
        <v>62</v>
      </c>
      <c r="J157" s="12"/>
      <c r="K157" s="12" t="s">
        <v>570</v>
      </c>
      <c r="L157" s="12" t="s">
        <v>569</v>
      </c>
      <c r="M157" s="12" t="s">
        <v>571</v>
      </c>
      <c r="N157" s="12">
        <v>105241</v>
      </c>
      <c r="O157" s="13" t="str">
        <f t="shared" si="2"/>
        <v/>
      </c>
    </row>
    <row r="158" spans="4:15">
      <c r="D158" s="12">
        <v>105157</v>
      </c>
      <c r="E158" s="12" t="s">
        <v>572</v>
      </c>
      <c r="F158" s="12" t="s">
        <v>1302</v>
      </c>
      <c r="G158" s="12" t="s">
        <v>573</v>
      </c>
      <c r="H158" s="12" t="s">
        <v>1116</v>
      </c>
      <c r="I158" s="12">
        <v>62</v>
      </c>
      <c r="J158" s="12"/>
      <c r="K158" s="12" t="s">
        <v>1117</v>
      </c>
      <c r="L158" s="12" t="s">
        <v>574</v>
      </c>
      <c r="M158" s="12" t="s">
        <v>575</v>
      </c>
      <c r="N158" s="12">
        <v>105245</v>
      </c>
      <c r="O158" s="13" t="str">
        <f t="shared" si="2"/>
        <v/>
      </c>
    </row>
    <row r="159" spans="4:15">
      <c r="D159" s="12">
        <v>105158</v>
      </c>
      <c r="E159" s="12" t="s">
        <v>576</v>
      </c>
      <c r="F159" s="12" t="s">
        <v>1303</v>
      </c>
      <c r="G159" s="12" t="s">
        <v>577</v>
      </c>
      <c r="H159" s="12" t="s">
        <v>1118</v>
      </c>
      <c r="I159" s="12">
        <v>62</v>
      </c>
      <c r="J159" s="12"/>
      <c r="K159" s="12" t="s">
        <v>1119</v>
      </c>
      <c r="L159" s="12" t="s">
        <v>578</v>
      </c>
      <c r="M159" s="12" t="s">
        <v>579</v>
      </c>
      <c r="N159" s="12">
        <v>105246</v>
      </c>
      <c r="O159" s="13" t="str">
        <f t="shared" si="2"/>
        <v/>
      </c>
    </row>
    <row r="160" spans="4:15">
      <c r="D160" s="12">
        <v>105159</v>
      </c>
      <c r="E160" s="12" t="s">
        <v>580</v>
      </c>
      <c r="F160" s="12" t="s">
        <v>1304</v>
      </c>
      <c r="G160" s="12" t="s">
        <v>581</v>
      </c>
      <c r="H160" s="12" t="s">
        <v>1120</v>
      </c>
      <c r="I160" s="12">
        <v>62</v>
      </c>
      <c r="J160" s="12"/>
      <c r="K160" s="12" t="s">
        <v>1121</v>
      </c>
      <c r="L160" s="12" t="s">
        <v>582</v>
      </c>
      <c r="M160" s="12" t="s">
        <v>583</v>
      </c>
      <c r="N160" s="12">
        <v>105242</v>
      </c>
      <c r="O160" s="13" t="str">
        <f t="shared" si="2"/>
        <v/>
      </c>
    </row>
    <row r="161" spans="4:15">
      <c r="D161" s="12">
        <v>105160</v>
      </c>
      <c r="E161" s="12" t="s">
        <v>584</v>
      </c>
      <c r="F161" s="12" t="s">
        <v>1305</v>
      </c>
      <c r="G161" s="12" t="s">
        <v>585</v>
      </c>
      <c r="H161" s="12" t="s">
        <v>1122</v>
      </c>
      <c r="I161" s="12">
        <v>62</v>
      </c>
      <c r="J161" s="12"/>
      <c r="K161" s="12" t="s">
        <v>1123</v>
      </c>
      <c r="L161" s="12" t="s">
        <v>586</v>
      </c>
      <c r="M161" s="12" t="s">
        <v>587</v>
      </c>
      <c r="N161" s="12">
        <v>105243</v>
      </c>
      <c r="O161" s="13" t="str">
        <f t="shared" si="2"/>
        <v/>
      </c>
    </row>
    <row r="162" spans="4:15">
      <c r="D162" s="12">
        <v>105161</v>
      </c>
      <c r="E162" s="12" t="s">
        <v>588</v>
      </c>
      <c r="F162" s="12" t="s">
        <v>1306</v>
      </c>
      <c r="G162" s="12" t="s">
        <v>589</v>
      </c>
      <c r="H162" s="12" t="s">
        <v>1124</v>
      </c>
      <c r="I162" s="12">
        <v>62</v>
      </c>
      <c r="J162" s="12"/>
      <c r="K162" s="12" t="s">
        <v>1125</v>
      </c>
      <c r="L162" s="12" t="s">
        <v>590</v>
      </c>
      <c r="M162" s="12" t="s">
        <v>591</v>
      </c>
      <c r="N162" s="12">
        <v>105244</v>
      </c>
      <c r="O162" s="13" t="str">
        <f t="shared" si="2"/>
        <v/>
      </c>
    </row>
    <row r="163" spans="4:15">
      <c r="D163" s="12">
        <v>105162</v>
      </c>
      <c r="E163" s="12" t="s">
        <v>592</v>
      </c>
      <c r="F163" s="12" t="s">
        <v>1307</v>
      </c>
      <c r="G163" s="12" t="s">
        <v>593</v>
      </c>
      <c r="H163" s="12" t="s">
        <v>1126</v>
      </c>
      <c r="I163" s="12">
        <v>62</v>
      </c>
      <c r="J163" s="12"/>
      <c r="K163" s="12" t="s">
        <v>1127</v>
      </c>
      <c r="L163" s="12" t="s">
        <v>594</v>
      </c>
      <c r="M163" s="12" t="s">
        <v>595</v>
      </c>
      <c r="N163" s="12">
        <v>105247</v>
      </c>
      <c r="O163" s="13" t="str">
        <f t="shared" si="2"/>
        <v/>
      </c>
    </row>
    <row r="164" spans="4:15">
      <c r="D164" s="12">
        <v>105163</v>
      </c>
      <c r="E164" s="12" t="s">
        <v>596</v>
      </c>
      <c r="F164" s="12" t="s">
        <v>1308</v>
      </c>
      <c r="G164" s="12" t="s">
        <v>597</v>
      </c>
      <c r="H164" s="12" t="s">
        <v>1128</v>
      </c>
      <c r="I164" s="12">
        <v>62</v>
      </c>
      <c r="J164" s="12"/>
      <c r="K164" s="12" t="s">
        <v>599</v>
      </c>
      <c r="L164" s="12" t="s">
        <v>598</v>
      </c>
      <c r="M164" s="12" t="s">
        <v>600</v>
      </c>
      <c r="N164" s="12">
        <v>105248</v>
      </c>
      <c r="O164" s="13" t="str">
        <f t="shared" si="2"/>
        <v/>
      </c>
    </row>
  </sheetData>
  <sheetProtection sheet="1" objects="1" scenarios="1"/>
  <sortState ref="A102:B111">
    <sortCondition ref="A102"/>
  </sortState>
  <phoneticPr fontId="4"/>
  <pageMargins left="0.74803149606299213" right="0.74803149606299213" top="0.98425196850393704" bottom="0.98425196850393704" header="0.51181102362204722" footer="0.51181102362204722"/>
  <pageSetup paperSize="9" scale="36" fitToHeight="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/>
  </sheetViews>
  <sheetFormatPr defaultColWidth="5.75" defaultRowHeight="15" customHeight="1"/>
  <cols>
    <col min="1" max="1" width="6" style="9" bestFit="1" customWidth="1"/>
    <col min="2" max="2" width="10.25" style="9" bestFit="1" customWidth="1"/>
    <col min="3" max="3" width="15" style="9" bestFit="1" customWidth="1"/>
    <col min="4" max="4" width="3.5" style="9" bestFit="1" customWidth="1"/>
    <col min="5" max="5" width="15" style="9" bestFit="1" customWidth="1"/>
    <col min="6" max="6" width="3.5" style="9" bestFit="1" customWidth="1"/>
    <col min="7" max="7" width="17.25" style="9" bestFit="1" customWidth="1"/>
    <col min="8" max="8" width="3.5" style="9" bestFit="1" customWidth="1"/>
    <col min="9" max="9" width="15" style="9" bestFit="1" customWidth="1"/>
    <col min="10" max="10" width="3.5" style="9" bestFit="1" customWidth="1"/>
    <col min="11" max="11" width="17.25" style="9" bestFit="1" customWidth="1"/>
    <col min="12" max="12" width="3.5" style="9" bestFit="1" customWidth="1"/>
    <col min="13" max="13" width="15" style="9" bestFit="1" customWidth="1"/>
    <col min="14" max="14" width="3.5" style="9" bestFit="1" customWidth="1"/>
    <col min="15" max="15" width="15" style="9" bestFit="1" customWidth="1"/>
    <col min="16" max="16" width="3.5" style="9" bestFit="1" customWidth="1"/>
    <col min="17" max="17" width="15" style="9" bestFit="1" customWidth="1"/>
    <col min="18" max="18" width="3.5" style="9" bestFit="1" customWidth="1"/>
    <col min="19" max="19" width="12.75" style="9" bestFit="1" customWidth="1"/>
    <col min="20" max="20" width="3.5" style="9" bestFit="1" customWidth="1"/>
    <col min="21" max="21" width="7.5" style="9" bestFit="1" customWidth="1"/>
    <col min="22" max="22" width="5.5" style="9" bestFit="1" customWidth="1"/>
    <col min="23" max="16384" width="5.75" style="9"/>
  </cols>
  <sheetData>
    <row r="1" spans="1:22" ht="15" customHeight="1">
      <c r="A1" s="9" t="s">
        <v>744</v>
      </c>
    </row>
    <row r="2" spans="1:22" ht="15" customHeight="1">
      <c r="A2" s="132" t="s">
        <v>770</v>
      </c>
      <c r="B2" s="19" t="s">
        <v>757</v>
      </c>
      <c r="C2" s="129" t="s">
        <v>745</v>
      </c>
      <c r="D2" s="17" t="s">
        <v>746</v>
      </c>
      <c r="E2" s="129" t="s">
        <v>747</v>
      </c>
      <c r="F2" s="17" t="s">
        <v>746</v>
      </c>
      <c r="G2" s="129" t="s">
        <v>748</v>
      </c>
      <c r="H2" s="17" t="s">
        <v>746</v>
      </c>
      <c r="I2" s="129" t="s">
        <v>749</v>
      </c>
      <c r="J2" s="17" t="s">
        <v>746</v>
      </c>
      <c r="K2" s="129" t="s">
        <v>750</v>
      </c>
      <c r="L2" s="17" t="s">
        <v>746</v>
      </c>
      <c r="M2" s="129" t="s">
        <v>751</v>
      </c>
      <c r="N2" s="17" t="s">
        <v>746</v>
      </c>
      <c r="O2" s="129" t="s">
        <v>752</v>
      </c>
      <c r="P2" s="17" t="s">
        <v>746</v>
      </c>
      <c r="Q2" s="129" t="s">
        <v>753</v>
      </c>
      <c r="R2" s="17" t="s">
        <v>746</v>
      </c>
      <c r="S2" s="129" t="s">
        <v>754</v>
      </c>
      <c r="T2" s="17" t="s">
        <v>746</v>
      </c>
      <c r="U2" s="17" t="s">
        <v>755</v>
      </c>
      <c r="V2" s="130" t="s">
        <v>756</v>
      </c>
    </row>
    <row r="3" spans="1:22" ht="15" customHeight="1">
      <c r="A3" s="133"/>
      <c r="B3" s="20" t="s">
        <v>1359</v>
      </c>
      <c r="C3" s="129"/>
      <c r="D3" s="18" t="s">
        <v>758</v>
      </c>
      <c r="E3" s="129"/>
      <c r="F3" s="18" t="s">
        <v>758</v>
      </c>
      <c r="G3" s="129"/>
      <c r="H3" s="18" t="s">
        <v>758</v>
      </c>
      <c r="I3" s="129"/>
      <c r="J3" s="18" t="s">
        <v>758</v>
      </c>
      <c r="K3" s="129"/>
      <c r="L3" s="18" t="s">
        <v>758</v>
      </c>
      <c r="M3" s="129"/>
      <c r="N3" s="18" t="s">
        <v>758</v>
      </c>
      <c r="O3" s="129"/>
      <c r="P3" s="18" t="s">
        <v>758</v>
      </c>
      <c r="Q3" s="129"/>
      <c r="R3" s="18" t="s">
        <v>758</v>
      </c>
      <c r="S3" s="129"/>
      <c r="T3" s="18" t="s">
        <v>758</v>
      </c>
      <c r="U3" s="18" t="s">
        <v>759</v>
      </c>
      <c r="V3" s="131"/>
    </row>
    <row r="4" spans="1:22" ht="15" customHeight="1">
      <c r="A4" s="132" t="str">
        <f>IF(申込一覧表A!$E$3="","",(申込一覧表A!$E$3))</f>
        <v/>
      </c>
      <c r="B4" s="19" t="str">
        <f>IFERROR(VLOOKUP($A4,初期設定!$D:$L,8,FALSE),"")</f>
        <v/>
      </c>
      <c r="C4" s="129" t="str">
        <f>IF(申込一覧表A!C11="","",申込一覧表A!C11&amp;"("&amp;申込一覧表A!D11&amp;")")</f>
        <v/>
      </c>
      <c r="D4" s="127"/>
      <c r="E4" s="129" t="str">
        <f>IF(申込一覧表A!C12="","",申込一覧表A!C12&amp;"("&amp;申込一覧表A!D12&amp;")")</f>
        <v/>
      </c>
      <c r="F4" s="127"/>
      <c r="G4" s="129" t="str">
        <f>IF(申込一覧表A!C13="","",申込一覧表A!C13&amp;"("&amp;申込一覧表A!D13&amp;")")</f>
        <v/>
      </c>
      <c r="H4" s="127"/>
      <c r="I4" s="129" t="str">
        <f>IF(申込一覧表A!C14="","",申込一覧表A!C14&amp;"("&amp;申込一覧表A!D14&amp;")")</f>
        <v/>
      </c>
      <c r="J4" s="127"/>
      <c r="K4" s="129" t="str">
        <f>IF(申込一覧表A!C15="","",申込一覧表A!C15&amp;"("&amp;申込一覧表A!D15&amp;")")</f>
        <v/>
      </c>
      <c r="L4" s="127"/>
      <c r="M4" s="129" t="str">
        <f>IF(申込一覧表A!C16="","",申込一覧表A!C16&amp;"("&amp;申込一覧表A!D16&amp;")")</f>
        <v/>
      </c>
      <c r="N4" s="127"/>
      <c r="O4" s="129" t="str">
        <f>IF(申込一覧表A!C17="","",申込一覧表A!C17&amp;"("&amp;申込一覧表A!D17&amp;")")</f>
        <v/>
      </c>
      <c r="P4" s="127"/>
      <c r="Q4" s="129" t="str">
        <f>IF(申込一覧表A!C18="","",申込一覧表A!C18&amp;"("&amp;申込一覧表A!D18&amp;")")</f>
        <v/>
      </c>
      <c r="R4" s="127"/>
      <c r="S4" s="129" t="str">
        <f>IF(申込一覧表A!C19="","",申込一覧表A!C19&amp;"("&amp;申込一覧表A!D19&amp;")")</f>
        <v/>
      </c>
      <c r="T4" s="127"/>
      <c r="U4" s="127"/>
      <c r="V4" s="130"/>
    </row>
    <row r="5" spans="1:22" ht="15" customHeight="1">
      <c r="A5" s="133"/>
      <c r="B5" s="20" t="str">
        <f>IFERROR(LEFT(VLOOKUP($A4,初期設定!$D:$L,9,FALSE),2),"")</f>
        <v/>
      </c>
      <c r="C5" s="129"/>
      <c r="D5" s="128"/>
      <c r="E5" s="129"/>
      <c r="F5" s="128"/>
      <c r="G5" s="129"/>
      <c r="H5" s="128"/>
      <c r="I5" s="129"/>
      <c r="J5" s="128"/>
      <c r="K5" s="129"/>
      <c r="L5" s="128"/>
      <c r="M5" s="129"/>
      <c r="N5" s="128"/>
      <c r="O5" s="129"/>
      <c r="P5" s="128"/>
      <c r="Q5" s="129"/>
      <c r="R5" s="128"/>
      <c r="S5" s="129"/>
      <c r="T5" s="128"/>
      <c r="U5" s="128"/>
      <c r="V5" s="131"/>
    </row>
    <row r="6" spans="1:22" ht="15" customHeight="1">
      <c r="A6" s="132" t="str">
        <f>IF(申込一覧表A!$E$3="","",(申込一覧表A!$E$3))</f>
        <v/>
      </c>
      <c r="B6" s="19" t="str">
        <f>IFERROR(VLOOKUP($A6,初期設定!$D:$L,8,FALSE),"")</f>
        <v/>
      </c>
      <c r="C6" s="129" t="str">
        <f>IF(申込一覧表A!C31="","",申込一覧表A!C31&amp;"("&amp;申込一覧表A!D31&amp;")")</f>
        <v/>
      </c>
      <c r="D6" s="127"/>
      <c r="E6" s="129" t="str">
        <f>IF(申込一覧表A!C32="","",申込一覧表A!C32&amp;"("&amp;申込一覧表A!D32&amp;")")</f>
        <v/>
      </c>
      <c r="F6" s="127"/>
      <c r="G6" s="129" t="str">
        <f>IF(申込一覧表A!C33="","",申込一覧表A!C33&amp;"("&amp;申込一覧表A!D33&amp;")")</f>
        <v/>
      </c>
      <c r="H6" s="127"/>
      <c r="I6" s="129" t="str">
        <f>IF(申込一覧表A!C34="","",申込一覧表A!C34&amp;"("&amp;申込一覧表A!D34&amp;")")</f>
        <v/>
      </c>
      <c r="J6" s="127"/>
      <c r="K6" s="129" t="str">
        <f>IF(申込一覧表A!C35="","",申込一覧表A!C35&amp;"("&amp;申込一覧表A!D35&amp;")")</f>
        <v/>
      </c>
      <c r="L6" s="127"/>
      <c r="M6" s="129" t="str">
        <f>IF(申込一覧表A!C36="","",申込一覧表A!C36&amp;"("&amp;申込一覧表A!D36&amp;")")</f>
        <v/>
      </c>
      <c r="N6" s="127"/>
      <c r="O6" s="129" t="str">
        <f>IF(申込一覧表A!C37="","",申込一覧表A!C37&amp;"("&amp;申込一覧表A!D37&amp;")")</f>
        <v/>
      </c>
      <c r="P6" s="127"/>
      <c r="Q6" s="129" t="str">
        <f>IF(申込一覧表A!C38="","",申込一覧表A!C38&amp;"("&amp;申込一覧表A!D38&amp;")")</f>
        <v/>
      </c>
      <c r="R6" s="127"/>
      <c r="S6" s="129" t="str">
        <f>IF(申込一覧表A!C39="","",申込一覧表A!C39&amp;"("&amp;申込一覧表A!D39&amp;")")</f>
        <v/>
      </c>
      <c r="T6" s="127"/>
      <c r="U6" s="127"/>
      <c r="V6" s="130"/>
    </row>
    <row r="7" spans="1:22" ht="15" customHeight="1">
      <c r="A7" s="133"/>
      <c r="B7" s="20" t="str">
        <f>IFERROR(LEFT(VLOOKUP($A6,初期設定!$D:$L,9,FALSE),2),"")</f>
        <v/>
      </c>
      <c r="C7" s="129"/>
      <c r="D7" s="128"/>
      <c r="E7" s="129"/>
      <c r="F7" s="128"/>
      <c r="G7" s="129"/>
      <c r="H7" s="128"/>
      <c r="I7" s="129"/>
      <c r="J7" s="128"/>
      <c r="K7" s="129"/>
      <c r="L7" s="128"/>
      <c r="M7" s="129"/>
      <c r="N7" s="128"/>
      <c r="O7" s="129"/>
      <c r="P7" s="128"/>
      <c r="Q7" s="129"/>
      <c r="R7" s="128"/>
      <c r="S7" s="129"/>
      <c r="T7" s="128"/>
      <c r="U7" s="128"/>
      <c r="V7" s="131"/>
    </row>
    <row r="8" spans="1:22" ht="15" customHeight="1">
      <c r="A8" s="132" t="str">
        <f>IF(申込一覧表A!$E$3="","",(申込一覧表A!$E$3))</f>
        <v/>
      </c>
      <c r="B8" s="19" t="str">
        <f>IFERROR(VLOOKUP($A8,初期設定!$D:$L,8,FALSE),"")</f>
        <v/>
      </c>
      <c r="C8" s="129" t="str">
        <f>IF(申込一覧表A!C51="","",申込一覧表A!C51&amp;"("&amp;申込一覧表A!D51&amp;")")</f>
        <v/>
      </c>
      <c r="D8" s="127"/>
      <c r="E8" s="129" t="str">
        <f>IF(申込一覧表A!C52="","",申込一覧表A!C52&amp;"("&amp;申込一覧表A!D52&amp;")")</f>
        <v/>
      </c>
      <c r="F8" s="127"/>
      <c r="G8" s="129" t="str">
        <f>IF(申込一覧表A!C53="","",申込一覧表A!C53&amp;"("&amp;申込一覧表A!D53&amp;")")</f>
        <v/>
      </c>
      <c r="H8" s="127"/>
      <c r="I8" s="129" t="str">
        <f>IF(申込一覧表A!C54="","",申込一覧表A!C54&amp;"("&amp;申込一覧表A!D54&amp;")")</f>
        <v/>
      </c>
      <c r="J8" s="127"/>
      <c r="K8" s="129" t="str">
        <f>IF(申込一覧表A!C55="","",申込一覧表A!C55&amp;"("&amp;申込一覧表A!D55&amp;")")</f>
        <v/>
      </c>
      <c r="L8" s="127"/>
      <c r="M8" s="129" t="str">
        <f>IF(申込一覧表A!C56="","",申込一覧表A!C56&amp;"("&amp;申込一覧表A!D56&amp;")")</f>
        <v/>
      </c>
      <c r="N8" s="127"/>
      <c r="O8" s="129" t="str">
        <f>IF(申込一覧表A!C57="","",申込一覧表A!C57&amp;"("&amp;申込一覧表A!D57&amp;")")</f>
        <v/>
      </c>
      <c r="P8" s="127"/>
      <c r="Q8" s="129" t="str">
        <f>IF(申込一覧表A!C58="","",申込一覧表A!C58&amp;"("&amp;申込一覧表A!D58&amp;")")</f>
        <v/>
      </c>
      <c r="R8" s="127"/>
      <c r="S8" s="129" t="str">
        <f>IF(申込一覧表A!C59="","",申込一覧表A!C59&amp;"("&amp;申込一覧表A!D59&amp;")")</f>
        <v/>
      </c>
      <c r="T8" s="127"/>
      <c r="U8" s="127"/>
      <c r="V8" s="130"/>
    </row>
    <row r="9" spans="1:22" ht="15" customHeight="1">
      <c r="A9" s="133"/>
      <c r="B9" s="20" t="str">
        <f>IFERROR(LEFT(VLOOKUP($A8,初期設定!$D:$L,9,FALSE),2),"")</f>
        <v/>
      </c>
      <c r="C9" s="129"/>
      <c r="D9" s="128"/>
      <c r="E9" s="129"/>
      <c r="F9" s="128"/>
      <c r="G9" s="129"/>
      <c r="H9" s="128"/>
      <c r="I9" s="129"/>
      <c r="J9" s="128"/>
      <c r="K9" s="129"/>
      <c r="L9" s="128"/>
      <c r="M9" s="129"/>
      <c r="N9" s="128"/>
      <c r="O9" s="129"/>
      <c r="P9" s="128"/>
      <c r="Q9" s="129"/>
      <c r="R9" s="128"/>
      <c r="S9" s="129"/>
      <c r="T9" s="128"/>
      <c r="U9" s="128"/>
      <c r="V9" s="131"/>
    </row>
    <row r="10" spans="1:22" ht="15" customHeight="1">
      <c r="A10" s="132" t="str">
        <f>IF(申込一覧表A!$E$3="","",(申込一覧表A!$E$3))</f>
        <v/>
      </c>
      <c r="B10" s="19" t="str">
        <f>IFERROR(VLOOKUP($A10,初期設定!$D:$L,8,FALSE),"")</f>
        <v/>
      </c>
      <c r="C10" s="129" t="str">
        <f>IF(申込一覧表A!C71="","",申込一覧表A!C71&amp;"("&amp;申込一覧表A!D71&amp;")")</f>
        <v/>
      </c>
      <c r="D10" s="127"/>
      <c r="E10" s="129" t="str">
        <f>IF(申込一覧表A!C72="","",申込一覧表A!C72&amp;"("&amp;申込一覧表A!D72&amp;")")</f>
        <v/>
      </c>
      <c r="F10" s="127"/>
      <c r="G10" s="129" t="str">
        <f>IF(申込一覧表A!C73="","",申込一覧表A!C73&amp;"("&amp;申込一覧表A!D73&amp;")")</f>
        <v/>
      </c>
      <c r="H10" s="127"/>
      <c r="I10" s="129" t="str">
        <f>IF(申込一覧表A!C74="","",申込一覧表A!C74&amp;"("&amp;申込一覧表A!D74&amp;")")</f>
        <v/>
      </c>
      <c r="J10" s="127"/>
      <c r="K10" s="129" t="str">
        <f>IF(申込一覧表A!C75="","",申込一覧表A!C75&amp;"("&amp;申込一覧表A!D75&amp;")")</f>
        <v/>
      </c>
      <c r="L10" s="127"/>
      <c r="M10" s="129" t="str">
        <f>IF(申込一覧表A!C76="","",申込一覧表A!C76&amp;"("&amp;申込一覧表A!D76&amp;")")</f>
        <v/>
      </c>
      <c r="N10" s="127"/>
      <c r="O10" s="129" t="str">
        <f>IF(申込一覧表A!C77="","",申込一覧表A!C77&amp;"("&amp;申込一覧表A!D77&amp;")")</f>
        <v/>
      </c>
      <c r="P10" s="127"/>
      <c r="Q10" s="129" t="str">
        <f>IF(申込一覧表A!C78="","",申込一覧表A!C78&amp;"("&amp;申込一覧表A!D78&amp;")")</f>
        <v/>
      </c>
      <c r="R10" s="127"/>
      <c r="S10" s="129" t="str">
        <f>IF(申込一覧表A!C79="","",申込一覧表A!C79&amp;"("&amp;申込一覧表A!D79&amp;")")</f>
        <v/>
      </c>
      <c r="T10" s="127"/>
      <c r="U10" s="127"/>
      <c r="V10" s="130"/>
    </row>
    <row r="11" spans="1:22" ht="15" customHeight="1">
      <c r="A11" s="133"/>
      <c r="B11" s="20" t="str">
        <f>IFERROR(LEFT(VLOOKUP($A10,初期設定!$D:$L,9,FALSE),2),"")</f>
        <v/>
      </c>
      <c r="C11" s="129"/>
      <c r="D11" s="128"/>
      <c r="E11" s="129"/>
      <c r="F11" s="128"/>
      <c r="G11" s="129"/>
      <c r="H11" s="128"/>
      <c r="I11" s="129"/>
      <c r="J11" s="128"/>
      <c r="K11" s="129"/>
      <c r="L11" s="128"/>
      <c r="M11" s="129"/>
      <c r="N11" s="128"/>
      <c r="O11" s="129"/>
      <c r="P11" s="128"/>
      <c r="Q11" s="129"/>
      <c r="R11" s="128"/>
      <c r="S11" s="129"/>
      <c r="T11" s="128"/>
      <c r="U11" s="128"/>
      <c r="V11" s="131"/>
    </row>
  </sheetData>
  <sheetProtection sheet="1" objects="1" scenarios="1"/>
  <mergeCells count="95">
    <mergeCell ref="V10:V11"/>
    <mergeCell ref="Q10:Q11"/>
    <mergeCell ref="R10:R11"/>
    <mergeCell ref="S10:S11"/>
    <mergeCell ref="T10:T11"/>
    <mergeCell ref="U10:U11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V8:V9"/>
    <mergeCell ref="Q8:Q9"/>
    <mergeCell ref="R8:R9"/>
    <mergeCell ref="S8:S9"/>
    <mergeCell ref="T8:T9"/>
    <mergeCell ref="U8:U9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V6:V7"/>
    <mergeCell ref="Q6:Q7"/>
    <mergeCell ref="R6:R7"/>
    <mergeCell ref="S6:S7"/>
    <mergeCell ref="T6:T7"/>
    <mergeCell ref="U6:U7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E2:E3"/>
    <mergeCell ref="G2:G3"/>
    <mergeCell ref="I2:I3"/>
    <mergeCell ref="A4:A5"/>
    <mergeCell ref="C4:C5"/>
    <mergeCell ref="D4:D5"/>
    <mergeCell ref="E4:E5"/>
    <mergeCell ref="A2:A3"/>
    <mergeCell ref="C2:C3"/>
    <mergeCell ref="M2:M3"/>
    <mergeCell ref="F4:F5"/>
    <mergeCell ref="G4:G5"/>
    <mergeCell ref="H4:H5"/>
    <mergeCell ref="I4:I5"/>
    <mergeCell ref="J4:J5"/>
    <mergeCell ref="K4:K5"/>
    <mergeCell ref="L4:L5"/>
    <mergeCell ref="M4:M5"/>
    <mergeCell ref="K2:K3"/>
    <mergeCell ref="O2:O3"/>
    <mergeCell ref="Q2:Q3"/>
    <mergeCell ref="S2:S3"/>
    <mergeCell ref="V2:V3"/>
    <mergeCell ref="Q4:Q5"/>
    <mergeCell ref="T4:T5"/>
    <mergeCell ref="U4:U5"/>
    <mergeCell ref="V4:V5"/>
    <mergeCell ref="N4:N5"/>
    <mergeCell ref="O4:O5"/>
    <mergeCell ref="P4:P5"/>
    <mergeCell ref="R4:R5"/>
    <mergeCell ref="S4:S5"/>
  </mergeCells>
  <phoneticPr fontId="2"/>
  <pageMargins left="0.55000000000000004" right="0.2" top="1" bottom="1" header="0.51200000000000001" footer="0.51200000000000001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/>
  </sheetViews>
  <sheetFormatPr defaultColWidth="5.75" defaultRowHeight="15" customHeight="1"/>
  <cols>
    <col min="1" max="1" width="6" style="9" bestFit="1" customWidth="1"/>
    <col min="2" max="2" width="10.25" style="9" bestFit="1" customWidth="1"/>
    <col min="3" max="3" width="15" style="9" bestFit="1" customWidth="1"/>
    <col min="4" max="4" width="3.5" style="9" bestFit="1" customWidth="1"/>
    <col min="5" max="5" width="15" style="9" bestFit="1" customWidth="1"/>
    <col min="6" max="6" width="3.5" style="9" bestFit="1" customWidth="1"/>
    <col min="7" max="7" width="15" style="9" bestFit="1" customWidth="1"/>
    <col min="8" max="8" width="3.5" style="9" bestFit="1" customWidth="1"/>
    <col min="9" max="9" width="15" style="9" bestFit="1" customWidth="1"/>
    <col min="10" max="10" width="3.5" style="9" bestFit="1" customWidth="1"/>
    <col min="11" max="11" width="15" style="9" bestFit="1" customWidth="1"/>
    <col min="12" max="12" width="3.5" style="9" bestFit="1" customWidth="1"/>
    <col min="13" max="13" width="15" style="9" bestFit="1" customWidth="1"/>
    <col min="14" max="14" width="3.5" style="9" bestFit="1" customWidth="1"/>
    <col min="15" max="15" width="15" style="9" bestFit="1" customWidth="1"/>
    <col min="16" max="16" width="3.5" style="9" bestFit="1" customWidth="1"/>
    <col min="17" max="17" width="15" style="9" bestFit="1" customWidth="1"/>
    <col min="18" max="18" width="3.5" style="9" bestFit="1" customWidth="1"/>
    <col min="19" max="19" width="7.5" style="9" bestFit="1" customWidth="1"/>
    <col min="20" max="20" width="5.5" style="9" bestFit="1" customWidth="1"/>
    <col min="21" max="16384" width="5.75" style="9"/>
  </cols>
  <sheetData>
    <row r="1" spans="1:20" ht="15" customHeight="1">
      <c r="A1" s="9" t="s">
        <v>760</v>
      </c>
    </row>
    <row r="2" spans="1:20" ht="15" customHeight="1">
      <c r="A2" s="132" t="s">
        <v>1360</v>
      </c>
      <c r="B2" s="19" t="s">
        <v>757</v>
      </c>
      <c r="C2" s="129" t="s">
        <v>745</v>
      </c>
      <c r="D2" s="17" t="s">
        <v>746</v>
      </c>
      <c r="E2" s="129" t="s">
        <v>747</v>
      </c>
      <c r="F2" s="17" t="s">
        <v>746</v>
      </c>
      <c r="G2" s="129" t="s">
        <v>748</v>
      </c>
      <c r="H2" s="17" t="s">
        <v>746</v>
      </c>
      <c r="I2" s="129" t="s">
        <v>749</v>
      </c>
      <c r="J2" s="17" t="s">
        <v>746</v>
      </c>
      <c r="K2" s="129" t="s">
        <v>750</v>
      </c>
      <c r="L2" s="17" t="s">
        <v>746</v>
      </c>
      <c r="M2" s="129" t="s">
        <v>751</v>
      </c>
      <c r="N2" s="17" t="s">
        <v>746</v>
      </c>
      <c r="O2" s="129" t="s">
        <v>752</v>
      </c>
      <c r="P2" s="17" t="s">
        <v>746</v>
      </c>
      <c r="Q2" s="129" t="s">
        <v>753</v>
      </c>
      <c r="R2" s="17" t="s">
        <v>746</v>
      </c>
      <c r="S2" s="17" t="s">
        <v>755</v>
      </c>
      <c r="T2" s="130" t="s">
        <v>756</v>
      </c>
    </row>
    <row r="3" spans="1:20" ht="15" customHeight="1">
      <c r="A3" s="133"/>
      <c r="B3" s="20" t="s">
        <v>1359</v>
      </c>
      <c r="C3" s="129"/>
      <c r="D3" s="18" t="s">
        <v>758</v>
      </c>
      <c r="E3" s="129"/>
      <c r="F3" s="18" t="s">
        <v>758</v>
      </c>
      <c r="G3" s="129"/>
      <c r="H3" s="18" t="s">
        <v>758</v>
      </c>
      <c r="I3" s="129"/>
      <c r="J3" s="18" t="s">
        <v>758</v>
      </c>
      <c r="K3" s="129"/>
      <c r="L3" s="18" t="s">
        <v>758</v>
      </c>
      <c r="M3" s="129"/>
      <c r="N3" s="18" t="s">
        <v>758</v>
      </c>
      <c r="O3" s="129"/>
      <c r="P3" s="18" t="s">
        <v>758</v>
      </c>
      <c r="Q3" s="129"/>
      <c r="R3" s="18" t="s">
        <v>758</v>
      </c>
      <c r="S3" s="18" t="s">
        <v>759</v>
      </c>
      <c r="T3" s="131"/>
    </row>
    <row r="4" spans="1:20" ht="15" customHeight="1">
      <c r="A4" s="132" t="str">
        <f>IF(申込一覧表A!$E$3="","",(申込一覧表A!$E$3))</f>
        <v/>
      </c>
      <c r="B4" s="19" t="str">
        <f>IFERROR(VLOOKUP($A4,初期設定!$D:$L,8,FALSE),"")</f>
        <v/>
      </c>
      <c r="C4" s="129" t="str">
        <f>IF(申込一覧表A!C21="","",申込一覧表A!C21&amp;"("&amp;申込一覧表A!D21&amp;")")</f>
        <v/>
      </c>
      <c r="D4" s="127"/>
      <c r="E4" s="129" t="str">
        <f>IF(申込一覧表A!C22="","",申込一覧表A!C22&amp;"("&amp;申込一覧表A!D22&amp;")")</f>
        <v/>
      </c>
      <c r="F4" s="127"/>
      <c r="G4" s="129" t="str">
        <f>IF(申込一覧表A!C23="","",申込一覧表A!C23&amp;"("&amp;申込一覧表A!D23&amp;")")</f>
        <v/>
      </c>
      <c r="H4" s="127"/>
      <c r="I4" s="129" t="str">
        <f>IF(申込一覧表A!C24="","",申込一覧表A!C24&amp;"("&amp;申込一覧表A!D24&amp;")")</f>
        <v/>
      </c>
      <c r="J4" s="127"/>
      <c r="K4" s="129" t="str">
        <f>IF(申込一覧表A!C25="","",申込一覧表A!C25&amp;"("&amp;申込一覧表A!D25&amp;")")</f>
        <v/>
      </c>
      <c r="L4" s="127"/>
      <c r="M4" s="129" t="str">
        <f>IF(申込一覧表A!C26="","",申込一覧表A!C26&amp;"("&amp;申込一覧表A!D26&amp;")")</f>
        <v/>
      </c>
      <c r="N4" s="127"/>
      <c r="O4" s="129" t="str">
        <f>IF(申込一覧表A!C27="","",申込一覧表A!C27&amp;"("&amp;申込一覧表A!D27&amp;")")</f>
        <v/>
      </c>
      <c r="P4" s="127"/>
      <c r="Q4" s="129" t="str">
        <f>IF(申込一覧表A!C28="","",申込一覧表A!C28&amp;"("&amp;申込一覧表A!D28&amp;")")</f>
        <v/>
      </c>
      <c r="R4" s="127"/>
      <c r="S4" s="127"/>
      <c r="T4" s="130"/>
    </row>
    <row r="5" spans="1:20" ht="15" customHeight="1">
      <c r="A5" s="133"/>
      <c r="B5" s="20" t="str">
        <f>IFERROR(LEFT(VLOOKUP($A4,初期設定!$D:$L,9,FALSE),2),"")</f>
        <v/>
      </c>
      <c r="C5" s="129"/>
      <c r="D5" s="128"/>
      <c r="E5" s="129"/>
      <c r="F5" s="128"/>
      <c r="G5" s="129"/>
      <c r="H5" s="128"/>
      <c r="I5" s="129"/>
      <c r="J5" s="128"/>
      <c r="K5" s="129"/>
      <c r="L5" s="128"/>
      <c r="M5" s="129"/>
      <c r="N5" s="128"/>
      <c r="O5" s="129"/>
      <c r="P5" s="128"/>
      <c r="Q5" s="129"/>
      <c r="R5" s="128"/>
      <c r="S5" s="128"/>
      <c r="T5" s="131"/>
    </row>
    <row r="6" spans="1:20" ht="15" customHeight="1">
      <c r="A6" s="132" t="str">
        <f>IF(申込一覧表A!$E$3="","",(申込一覧表A!$E$3))</f>
        <v/>
      </c>
      <c r="B6" s="19" t="str">
        <f>IFERROR(VLOOKUP($A6,初期設定!$D:$L,8,FALSE),"")</f>
        <v/>
      </c>
      <c r="C6" s="129" t="str">
        <f>IF(申込一覧表A!C41="","",申込一覧表A!C41&amp;"("&amp;申込一覧表A!D41&amp;")")</f>
        <v/>
      </c>
      <c r="D6" s="127"/>
      <c r="E6" s="129" t="str">
        <f>IF(申込一覧表A!C42="","",申込一覧表A!C42&amp;"("&amp;申込一覧表A!D42&amp;")")</f>
        <v/>
      </c>
      <c r="F6" s="127"/>
      <c r="G6" s="129" t="str">
        <f>IF(申込一覧表A!C43="","",申込一覧表A!C43&amp;"("&amp;申込一覧表A!D43&amp;")")</f>
        <v/>
      </c>
      <c r="H6" s="127"/>
      <c r="I6" s="129" t="str">
        <f>IF(申込一覧表A!C44="","",申込一覧表A!C44&amp;"("&amp;申込一覧表A!D44&amp;")")</f>
        <v/>
      </c>
      <c r="J6" s="127"/>
      <c r="K6" s="129" t="str">
        <f>IF(申込一覧表A!C45="","",申込一覧表A!C45&amp;"("&amp;申込一覧表A!D45&amp;")")</f>
        <v/>
      </c>
      <c r="L6" s="127"/>
      <c r="M6" s="129" t="str">
        <f>IF(申込一覧表A!C46="","",申込一覧表A!C46&amp;"("&amp;申込一覧表A!D46&amp;")")</f>
        <v/>
      </c>
      <c r="N6" s="127"/>
      <c r="O6" s="129" t="str">
        <f>IF(申込一覧表A!C47="","",申込一覧表A!C47&amp;"("&amp;申込一覧表A!D47&amp;")")</f>
        <v/>
      </c>
      <c r="P6" s="127"/>
      <c r="Q6" s="129" t="str">
        <f>IF(申込一覧表A!C48="","",申込一覧表A!C48&amp;"("&amp;申込一覧表A!D48&amp;")")</f>
        <v/>
      </c>
      <c r="R6" s="127"/>
      <c r="S6" s="127"/>
      <c r="T6" s="130"/>
    </row>
    <row r="7" spans="1:20" ht="15" customHeight="1">
      <c r="A7" s="133"/>
      <c r="B7" s="20" t="str">
        <f>IFERROR(LEFT(VLOOKUP($A6,初期設定!$D:$L,9,FALSE),2),"")</f>
        <v/>
      </c>
      <c r="C7" s="129"/>
      <c r="D7" s="128"/>
      <c r="E7" s="129"/>
      <c r="F7" s="128"/>
      <c r="G7" s="129"/>
      <c r="H7" s="128"/>
      <c r="I7" s="129"/>
      <c r="J7" s="128"/>
      <c r="K7" s="129"/>
      <c r="L7" s="128"/>
      <c r="M7" s="129"/>
      <c r="N7" s="128"/>
      <c r="O7" s="129"/>
      <c r="P7" s="128"/>
      <c r="Q7" s="129"/>
      <c r="R7" s="128"/>
      <c r="S7" s="128"/>
      <c r="T7" s="131"/>
    </row>
    <row r="8" spans="1:20" ht="15" customHeight="1">
      <c r="A8" s="132" t="str">
        <f>IF(申込一覧表A!$E$3="","",(申込一覧表A!$E$3))</f>
        <v/>
      </c>
      <c r="B8" s="19" t="str">
        <f>IFERROR(VLOOKUP($A8,初期設定!$D:$L,8,FALSE),"")</f>
        <v/>
      </c>
      <c r="C8" s="129" t="str">
        <f>IF(申込一覧表A!C61="","",申込一覧表A!C61&amp;"("&amp;申込一覧表A!D61&amp;")")</f>
        <v/>
      </c>
      <c r="D8" s="127"/>
      <c r="E8" s="129" t="str">
        <f>IF(申込一覧表A!C62="","",申込一覧表A!C62&amp;"("&amp;申込一覧表A!D62&amp;")")</f>
        <v/>
      </c>
      <c r="F8" s="127"/>
      <c r="G8" s="129" t="str">
        <f>IF(申込一覧表A!C63="","",申込一覧表A!C63&amp;"("&amp;申込一覧表A!D63&amp;")")</f>
        <v/>
      </c>
      <c r="H8" s="127"/>
      <c r="I8" s="129" t="str">
        <f>IF(申込一覧表A!C64="","",申込一覧表A!C64&amp;"("&amp;申込一覧表A!D64&amp;")")</f>
        <v/>
      </c>
      <c r="J8" s="127"/>
      <c r="K8" s="129" t="str">
        <f>IF(申込一覧表A!C65="","",申込一覧表A!C65&amp;"("&amp;申込一覧表A!D65&amp;")")</f>
        <v/>
      </c>
      <c r="L8" s="127"/>
      <c r="M8" s="129" t="str">
        <f>IF(申込一覧表A!C66="","",申込一覧表A!C66&amp;"("&amp;申込一覧表A!D66&amp;")")</f>
        <v/>
      </c>
      <c r="N8" s="127"/>
      <c r="O8" s="129" t="str">
        <f>IF(申込一覧表A!C67="","",申込一覧表A!C67&amp;"("&amp;申込一覧表A!D67&amp;")")</f>
        <v/>
      </c>
      <c r="P8" s="127"/>
      <c r="Q8" s="129" t="str">
        <f>IF(申込一覧表A!C68="","",申込一覧表A!C68&amp;"("&amp;申込一覧表A!D68&amp;")")</f>
        <v/>
      </c>
      <c r="R8" s="127"/>
      <c r="S8" s="127"/>
      <c r="T8" s="130"/>
    </row>
    <row r="9" spans="1:20" ht="15" customHeight="1">
      <c r="A9" s="133"/>
      <c r="B9" s="20" t="str">
        <f>IFERROR(LEFT(VLOOKUP($A8,初期設定!$D:$L,9,FALSE),2),"")</f>
        <v/>
      </c>
      <c r="C9" s="129"/>
      <c r="D9" s="128"/>
      <c r="E9" s="129"/>
      <c r="F9" s="128"/>
      <c r="G9" s="129"/>
      <c r="H9" s="128"/>
      <c r="I9" s="129"/>
      <c r="J9" s="128"/>
      <c r="K9" s="129"/>
      <c r="L9" s="128"/>
      <c r="M9" s="129"/>
      <c r="N9" s="128"/>
      <c r="O9" s="129"/>
      <c r="P9" s="128"/>
      <c r="Q9" s="129"/>
      <c r="R9" s="128"/>
      <c r="S9" s="128"/>
      <c r="T9" s="131"/>
    </row>
    <row r="10" spans="1:20" ht="15" customHeight="1">
      <c r="A10" s="132" t="str">
        <f>IF(申込一覧表A!$E$3="","",(申込一覧表A!$E$3))</f>
        <v/>
      </c>
      <c r="B10" s="19" t="str">
        <f>IFERROR(VLOOKUP($A10,初期設定!$D:$L,8,FALSE),"")</f>
        <v/>
      </c>
      <c r="C10" s="129" t="str">
        <f>IF(申込一覧表A!C81="","",申込一覧表A!C81&amp;"("&amp;申込一覧表A!D81&amp;")")</f>
        <v/>
      </c>
      <c r="D10" s="127"/>
      <c r="E10" s="129" t="str">
        <f>IF(申込一覧表A!C82="","",申込一覧表A!C82&amp;"("&amp;申込一覧表A!D82&amp;")")</f>
        <v/>
      </c>
      <c r="F10" s="127"/>
      <c r="G10" s="129" t="str">
        <f>IF(申込一覧表A!C83="","",申込一覧表A!C83&amp;"("&amp;申込一覧表A!D83&amp;")")</f>
        <v/>
      </c>
      <c r="H10" s="127"/>
      <c r="I10" s="129" t="str">
        <f>IF(申込一覧表A!C84="","",申込一覧表A!C84&amp;"("&amp;申込一覧表A!D84&amp;")")</f>
        <v/>
      </c>
      <c r="J10" s="127"/>
      <c r="K10" s="129" t="str">
        <f>IF(申込一覧表A!C85="","",申込一覧表A!C85&amp;"("&amp;申込一覧表A!D85&amp;")")</f>
        <v/>
      </c>
      <c r="L10" s="127"/>
      <c r="M10" s="129" t="str">
        <f>IF(申込一覧表A!C86="","",申込一覧表A!C86&amp;"("&amp;申込一覧表A!D86&amp;")")</f>
        <v/>
      </c>
      <c r="N10" s="127"/>
      <c r="O10" s="129" t="str">
        <f>IF(申込一覧表A!C87="","",申込一覧表A!C87&amp;"("&amp;申込一覧表A!D87&amp;")")</f>
        <v/>
      </c>
      <c r="P10" s="127"/>
      <c r="Q10" s="129" t="str">
        <f>IF(申込一覧表A!C88="","",申込一覧表A!C88&amp;"("&amp;申込一覧表A!D88&amp;")")</f>
        <v/>
      </c>
      <c r="R10" s="127"/>
      <c r="S10" s="127"/>
      <c r="T10" s="130"/>
    </row>
    <row r="11" spans="1:20" ht="15" customHeight="1">
      <c r="A11" s="133"/>
      <c r="B11" s="20" t="str">
        <f>IFERROR(LEFT(VLOOKUP($A10,初期設定!$D:$L,9,FALSE),2),"")</f>
        <v/>
      </c>
      <c r="C11" s="129"/>
      <c r="D11" s="128"/>
      <c r="E11" s="129"/>
      <c r="F11" s="128"/>
      <c r="G11" s="129"/>
      <c r="H11" s="128"/>
      <c r="I11" s="129"/>
      <c r="J11" s="128"/>
      <c r="K11" s="129"/>
      <c r="L11" s="128"/>
      <c r="M11" s="129"/>
      <c r="N11" s="128"/>
      <c r="O11" s="129"/>
      <c r="P11" s="128"/>
      <c r="Q11" s="129"/>
      <c r="R11" s="128"/>
      <c r="S11" s="128"/>
      <c r="T11" s="131"/>
    </row>
  </sheetData>
  <sheetProtection sheet="1" objects="1" scenarios="1"/>
  <mergeCells count="86">
    <mergeCell ref="M10:M11"/>
    <mergeCell ref="N10:N11"/>
    <mergeCell ref="O10:O11"/>
    <mergeCell ref="P10:P11"/>
    <mergeCell ref="T8:T9"/>
    <mergeCell ref="Q10:Q11"/>
    <mergeCell ref="R10:R11"/>
    <mergeCell ref="S10:S11"/>
    <mergeCell ref="T10:T11"/>
    <mergeCell ref="M8:M9"/>
    <mergeCell ref="N8:N9"/>
    <mergeCell ref="O8:O9"/>
    <mergeCell ref="S8:S9"/>
    <mergeCell ref="K10:K11"/>
    <mergeCell ref="A10:A11"/>
    <mergeCell ref="C10:C11"/>
    <mergeCell ref="D10:D11"/>
    <mergeCell ref="E10:E11"/>
    <mergeCell ref="F10:F11"/>
    <mergeCell ref="L10:L11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G10:G11"/>
    <mergeCell ref="H10:H11"/>
    <mergeCell ref="I10:I11"/>
    <mergeCell ref="J10:J11"/>
    <mergeCell ref="L6:L7"/>
    <mergeCell ref="M6:M7"/>
    <mergeCell ref="P8:P9"/>
    <mergeCell ref="Q8:Q9"/>
    <mergeCell ref="R8:R9"/>
    <mergeCell ref="T6:T7"/>
    <mergeCell ref="N6:N7"/>
    <mergeCell ref="O6:O7"/>
    <mergeCell ref="P6:P7"/>
    <mergeCell ref="Q6:Q7"/>
    <mergeCell ref="R6:R7"/>
    <mergeCell ref="S6:S7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2:A3"/>
    <mergeCell ref="C2:C3"/>
    <mergeCell ref="E2:E3"/>
    <mergeCell ref="G2:G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M2:M3"/>
    <mergeCell ref="O2:O3"/>
    <mergeCell ref="K2:K3"/>
    <mergeCell ref="Q2:Q3"/>
    <mergeCell ref="T2:T3"/>
    <mergeCell ref="T4:T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Normal="100" workbookViewId="0">
      <selection activeCell="AA2" sqref="AA2"/>
    </sheetView>
  </sheetViews>
  <sheetFormatPr defaultColWidth="10.25" defaultRowHeight="13.5"/>
  <cols>
    <col min="1" max="1" width="9.375" style="84" bestFit="1" customWidth="1"/>
    <col min="2" max="2" width="15.125" style="84" bestFit="1" customWidth="1"/>
    <col min="3" max="3" width="12.25" style="84" bestFit="1" customWidth="1"/>
    <col min="4" max="5" width="3.25" style="84" bestFit="1" customWidth="1"/>
    <col min="6" max="6" width="6.75" style="84" bestFit="1" customWidth="1"/>
    <col min="7" max="7" width="5" style="84" bestFit="1" customWidth="1"/>
    <col min="8" max="9" width="13.125" style="84" bestFit="1" customWidth="1"/>
    <col min="10" max="10" width="3.25" style="84" bestFit="1" customWidth="1"/>
    <col min="11" max="11" width="3.25" style="84" customWidth="1"/>
    <col min="12" max="12" width="1.625" style="83" customWidth="1"/>
    <col min="13" max="13" width="8.5" style="84" bestFit="1" customWidth="1"/>
    <col min="14" max="14" width="8.5" style="84" customWidth="1"/>
    <col min="15" max="15" width="1.625" style="85" customWidth="1"/>
    <col min="16" max="16" width="17.125" style="84" bestFit="1" customWidth="1"/>
    <col min="17" max="18" width="4.125" style="85" bestFit="1" customWidth="1"/>
    <col min="19" max="19" width="8.5" style="85" customWidth="1"/>
    <col min="20" max="20" width="1.625" style="85" customWidth="1"/>
    <col min="21" max="24" width="7.625" style="85" bestFit="1" customWidth="1"/>
    <col min="25" max="25" width="1.625" style="85" customWidth="1"/>
    <col min="26" max="26" width="10.25" style="85"/>
    <col min="27" max="27" width="9.375" style="84" bestFit="1" customWidth="1"/>
    <col min="28" max="28" width="10.25" style="84"/>
    <col min="29" max="30" width="10.25" style="83"/>
    <col min="31" max="16384" width="10.25" style="84"/>
  </cols>
  <sheetData>
    <row r="1" spans="1:28" s="76" customFormat="1" ht="12">
      <c r="A1" s="75" t="s">
        <v>72</v>
      </c>
      <c r="B1" s="75" t="s">
        <v>73</v>
      </c>
      <c r="C1" s="75" t="s">
        <v>74</v>
      </c>
      <c r="D1" s="75" t="s">
        <v>75</v>
      </c>
      <c r="E1" s="75" t="s">
        <v>76</v>
      </c>
      <c r="F1" s="75" t="s">
        <v>77</v>
      </c>
      <c r="G1" s="75" t="s">
        <v>78</v>
      </c>
      <c r="H1" s="75" t="s">
        <v>79</v>
      </c>
      <c r="I1" s="75" t="s">
        <v>80</v>
      </c>
      <c r="J1" s="75" t="s">
        <v>81</v>
      </c>
      <c r="K1" s="75" t="s">
        <v>761</v>
      </c>
      <c r="M1" s="75" t="s">
        <v>771</v>
      </c>
      <c r="N1" s="75" t="s">
        <v>772</v>
      </c>
      <c r="P1" s="77" t="s">
        <v>85</v>
      </c>
      <c r="Q1" s="78" t="s">
        <v>86</v>
      </c>
      <c r="R1" s="78" t="s">
        <v>87</v>
      </c>
      <c r="S1" s="78" t="s">
        <v>88</v>
      </c>
      <c r="T1" s="79"/>
      <c r="U1" s="78" t="s">
        <v>1129</v>
      </c>
      <c r="V1" s="78" t="s">
        <v>1130</v>
      </c>
      <c r="W1" s="78" t="s">
        <v>1131</v>
      </c>
      <c r="X1" s="78" t="s">
        <v>1132</v>
      </c>
      <c r="Y1" s="79"/>
      <c r="Z1" s="77" t="s">
        <v>82</v>
      </c>
      <c r="AA1" s="77" t="s">
        <v>83</v>
      </c>
      <c r="AB1" s="75" t="s">
        <v>84</v>
      </c>
    </row>
    <row r="2" spans="1:28" s="81" customFormat="1" ht="12">
      <c r="A2" s="80" t="str">
        <f>IF(申込一覧表A!J11="","",D2*100000000+申込一覧表A!J11)</f>
        <v/>
      </c>
      <c r="B2" s="80" t="str">
        <f>IF(申込一覧表A!C11="","",申込一覧表A!C11&amp;"("&amp;申込一覧表A!D11&amp;")")</f>
        <v/>
      </c>
      <c r="C2" s="80" t="str">
        <f>IF(申込一覧表A!E11="","",申込一覧表A!E11)</f>
        <v/>
      </c>
      <c r="D2" s="80" t="str">
        <f>IF(申込一覧表A!G11="","",IF(申込一覧表A!G11="男",1,IF(申込一覧表A!G11="女",2)))</f>
        <v/>
      </c>
      <c r="E2" s="80" t="str">
        <f>IF(A2="","",IF(申込一覧表A!$E$3="","",VLOOKUP(申込一覧表A!$E$3,初期設定!$D:$N,6,FALSE)))</f>
        <v/>
      </c>
      <c r="F2" s="80" t="str">
        <f>IF(申込一覧表A!J11="","",申込一覧表A!$E$3)</f>
        <v/>
      </c>
      <c r="G2" s="80" t="str">
        <f>IF(申込一覧表A!J11="","",申込一覧表A!J11)</f>
        <v/>
      </c>
      <c r="H2" s="80" t="str">
        <f>IF(申込一覧表A!M11="","",申込一覧表A!M11&amp;" "&amp;申込一覧表A!O11)</f>
        <v/>
      </c>
      <c r="I2" s="80" t="str">
        <f>IF(申込一覧表A!Q11="","",申込一覧表A!Q11&amp;" "&amp;申込一覧表A!S11)</f>
        <v/>
      </c>
      <c r="J2" s="80"/>
      <c r="K2" s="80"/>
      <c r="M2" s="80" t="str">
        <f>IF(申込一覧表A!K11="","","0"&amp;申込一覧表A!K11)</f>
        <v/>
      </c>
      <c r="N2" s="80" t="str">
        <f>IF(申込一覧表A!L11="","","0"&amp;申込一覧表A!L11)</f>
        <v/>
      </c>
      <c r="P2" s="80" t="str">
        <f>IF(申込一覧表A!F11="","",申込一覧表A!F11)</f>
        <v/>
      </c>
      <c r="Q2" s="82" t="str">
        <f>IF(D2="","",IF(D2=1,"m","f"))</f>
        <v/>
      </c>
      <c r="R2" s="80" t="str">
        <f>IF(申込一覧表A!H11="","",申込一覧表A!H11)</f>
        <v/>
      </c>
      <c r="S2" s="80" t="str">
        <f>IF(申込一覧表A!I11="","",申込一覧表A!I11)</f>
        <v/>
      </c>
      <c r="U2" s="80" t="str">
        <f>IF(申込一覧表A!W11="","",申込一覧表A!W11)</f>
        <v/>
      </c>
      <c r="V2" s="80" t="str">
        <f>IF(申込一覧表A!Y11="","",申込一覧表A!Y11)</f>
        <v/>
      </c>
      <c r="W2" s="80" t="str">
        <f>IF(申込一覧表A!AA11="","",申込一覧表A!AA11)</f>
        <v/>
      </c>
      <c r="X2" s="80" t="str">
        <f>IF(申込一覧表A!AC11="","",申込一覧表A!AC11)</f>
        <v/>
      </c>
      <c r="Z2" s="80" t="str">
        <f>IF(申込一覧表A!C6="","",申込一覧表A!C6)</f>
        <v/>
      </c>
      <c r="AA2" s="80" t="str">
        <f>IF(申込一覧表A!E6="","",申込一覧表A!E6)</f>
        <v/>
      </c>
      <c r="AB2" s="80" t="str">
        <f>IF(申込一覧表A!F6="","",申込一覧表A!F6)</f>
        <v/>
      </c>
    </row>
    <row r="3" spans="1:28">
      <c r="A3" s="80" t="str">
        <f>IF(申込一覧表A!J12="","",D3*100000000+申込一覧表A!J12)</f>
        <v/>
      </c>
      <c r="B3" s="80" t="str">
        <f>IF(申込一覧表A!C12="","",申込一覧表A!C12&amp;"("&amp;申込一覧表A!D12&amp;")")</f>
        <v/>
      </c>
      <c r="C3" s="80" t="str">
        <f>IF(申込一覧表A!E12="","",申込一覧表A!E12)</f>
        <v/>
      </c>
      <c r="D3" s="80" t="str">
        <f>IF(申込一覧表A!G12="","",IF(申込一覧表A!G12="男",1,IF(申込一覧表A!G12="女",2)))</f>
        <v/>
      </c>
      <c r="E3" s="80" t="str">
        <f>IF(A3="","",IF(申込一覧表A!$E$3="","",VLOOKUP(申込一覧表A!$E$3,初期設定!$D:$N,6,FALSE)))</f>
        <v/>
      </c>
      <c r="F3" s="80" t="str">
        <f>IF(申込一覧表A!J12="","",申込一覧表A!$E$3)</f>
        <v/>
      </c>
      <c r="G3" s="80" t="str">
        <f>IF(申込一覧表A!J12="","",申込一覧表A!J12)</f>
        <v/>
      </c>
      <c r="H3" s="80" t="str">
        <f>IF(申込一覧表A!M12="","",申込一覧表A!M12&amp;" "&amp;申込一覧表A!O12)</f>
        <v/>
      </c>
      <c r="I3" s="80" t="str">
        <f>IF(申込一覧表A!Q12="","",申込一覧表A!Q12&amp;" "&amp;申込一覧表A!S12)</f>
        <v/>
      </c>
      <c r="J3" s="80"/>
      <c r="K3" s="80"/>
      <c r="M3" s="80" t="str">
        <f>IF(申込一覧表A!K12="","","0"&amp;申込一覧表A!K12)</f>
        <v/>
      </c>
      <c r="N3" s="80" t="str">
        <f>IF(申込一覧表A!L12="","","0"&amp;申込一覧表A!L12)</f>
        <v/>
      </c>
      <c r="O3" s="81"/>
      <c r="P3" s="80" t="str">
        <f>IF(申込一覧表A!F12="","",申込一覧表A!F12)</f>
        <v/>
      </c>
      <c r="Q3" s="82" t="str">
        <f t="shared" ref="Q3:Q66" si="0">IF(D3="","",IF(D3=1,"m","f"))</f>
        <v/>
      </c>
      <c r="R3" s="80" t="str">
        <f>IF(申込一覧表A!H12="","",申込一覧表A!H12)</f>
        <v/>
      </c>
      <c r="S3" s="80" t="str">
        <f>IF(申込一覧表A!I12="","",申込一覧表A!I12)</f>
        <v/>
      </c>
      <c r="T3" s="81"/>
      <c r="U3" s="80" t="str">
        <f>IF(申込一覧表A!W12="","",申込一覧表A!W12)</f>
        <v/>
      </c>
      <c r="V3" s="80" t="str">
        <f>IF(申込一覧表A!Y12="","",申込一覧表A!Y12)</f>
        <v/>
      </c>
      <c r="W3" s="80" t="str">
        <f>IF(申込一覧表A!AA12="","",申込一覧表A!AA12)</f>
        <v/>
      </c>
      <c r="X3" s="80" t="str">
        <f>IF(申込一覧表A!AC12="","",申込一覧表A!AC12)</f>
        <v/>
      </c>
      <c r="Y3" s="81"/>
      <c r="Z3" s="80" t="str">
        <f>IF(申込一覧表A!C7="","",申込一覧表A!C7)</f>
        <v/>
      </c>
      <c r="AA3" s="80" t="str">
        <f>IF(申込一覧表A!E7="","",申込一覧表A!E7)</f>
        <v/>
      </c>
      <c r="AB3" s="80" t="str">
        <f>IF(申込一覧表A!F7="","",申込一覧表A!F7)</f>
        <v/>
      </c>
    </row>
    <row r="4" spans="1:28">
      <c r="A4" s="80" t="str">
        <f>IF(申込一覧表A!J13="","",D4*100000000+申込一覧表A!J13)</f>
        <v/>
      </c>
      <c r="B4" s="80" t="str">
        <f>IF(申込一覧表A!C13="","",申込一覧表A!C13&amp;"("&amp;申込一覧表A!D13&amp;")")</f>
        <v/>
      </c>
      <c r="C4" s="80" t="str">
        <f>IF(申込一覧表A!E13="","",申込一覧表A!E13)</f>
        <v/>
      </c>
      <c r="D4" s="80" t="str">
        <f>IF(申込一覧表A!G13="","",IF(申込一覧表A!G13="男",1,IF(申込一覧表A!G13="女",2)))</f>
        <v/>
      </c>
      <c r="E4" s="80" t="str">
        <f>IF(A4="","",IF(申込一覧表A!$E$3="","",VLOOKUP(申込一覧表A!$E$3,初期設定!$D:$N,6,FALSE)))</f>
        <v/>
      </c>
      <c r="F4" s="80" t="str">
        <f>IF(申込一覧表A!J13="","",申込一覧表A!$E$3)</f>
        <v/>
      </c>
      <c r="G4" s="80" t="str">
        <f>IF(申込一覧表A!J13="","",申込一覧表A!J13)</f>
        <v/>
      </c>
      <c r="H4" s="80" t="str">
        <f>IF(申込一覧表A!M13="","",申込一覧表A!M13&amp;" "&amp;申込一覧表A!O13)</f>
        <v/>
      </c>
      <c r="I4" s="80" t="str">
        <f>IF(申込一覧表A!Q13="","",申込一覧表A!Q13&amp;" "&amp;申込一覧表A!S13)</f>
        <v/>
      </c>
      <c r="J4" s="80"/>
      <c r="K4" s="80"/>
      <c r="M4" s="80" t="str">
        <f>IF(申込一覧表A!K13="","","0"&amp;申込一覧表A!K13)</f>
        <v/>
      </c>
      <c r="N4" s="80" t="str">
        <f>IF(申込一覧表A!L13="","","0"&amp;申込一覧表A!L13)</f>
        <v/>
      </c>
      <c r="O4" s="81"/>
      <c r="P4" s="80" t="str">
        <f>IF(申込一覧表A!F13="","",申込一覧表A!F13)</f>
        <v/>
      </c>
      <c r="Q4" s="82" t="str">
        <f t="shared" si="0"/>
        <v/>
      </c>
      <c r="R4" s="80" t="str">
        <f>IF(申込一覧表A!H13="","",申込一覧表A!H13)</f>
        <v/>
      </c>
      <c r="S4" s="80" t="str">
        <f>IF(申込一覧表A!I13="","",申込一覧表A!I13)</f>
        <v/>
      </c>
      <c r="T4" s="81"/>
      <c r="U4" s="80" t="str">
        <f>IF(申込一覧表A!W13="","",申込一覧表A!W13)</f>
        <v/>
      </c>
      <c r="V4" s="80" t="str">
        <f>IF(申込一覧表A!Y13="","",申込一覧表A!Y13)</f>
        <v/>
      </c>
      <c r="W4" s="80" t="str">
        <f>IF(申込一覧表A!AA13="","",申込一覧表A!AA13)</f>
        <v/>
      </c>
      <c r="X4" s="80" t="str">
        <f>IF(申込一覧表A!AC13="","",申込一覧表A!AC13)</f>
        <v/>
      </c>
      <c r="Y4" s="81"/>
      <c r="Z4" s="80" t="str">
        <f>IF(申込一覧表A!C8="","",申込一覧表A!C8)</f>
        <v/>
      </c>
      <c r="AA4" s="80" t="str">
        <f>IF(申込一覧表A!E8="","",申込一覧表A!E8)</f>
        <v/>
      </c>
      <c r="AB4" s="80" t="str">
        <f>IF(申込一覧表A!F8="","",申込一覧表A!F8)</f>
        <v/>
      </c>
    </row>
    <row r="5" spans="1:28">
      <c r="A5" s="80" t="str">
        <f>IF(申込一覧表A!J14="","",D5*100000000+申込一覧表A!J14)</f>
        <v/>
      </c>
      <c r="B5" s="80" t="str">
        <f>IF(申込一覧表A!C14="","",申込一覧表A!C14&amp;"("&amp;申込一覧表A!D14&amp;")")</f>
        <v/>
      </c>
      <c r="C5" s="80" t="str">
        <f>IF(申込一覧表A!E14="","",申込一覧表A!E14)</f>
        <v/>
      </c>
      <c r="D5" s="80" t="str">
        <f>IF(申込一覧表A!G14="","",IF(申込一覧表A!G14="男",1,IF(申込一覧表A!G14="女",2)))</f>
        <v/>
      </c>
      <c r="E5" s="80" t="str">
        <f>IF(A5="","",IF(申込一覧表A!$E$3="","",VLOOKUP(申込一覧表A!$E$3,初期設定!$D:$N,6,FALSE)))</f>
        <v/>
      </c>
      <c r="F5" s="80" t="str">
        <f>IF(申込一覧表A!J14="","",申込一覧表A!$E$3)</f>
        <v/>
      </c>
      <c r="G5" s="80" t="str">
        <f>IF(申込一覧表A!J14="","",申込一覧表A!J14)</f>
        <v/>
      </c>
      <c r="H5" s="80" t="str">
        <f>IF(申込一覧表A!M14="","",申込一覧表A!M14&amp;" "&amp;申込一覧表A!O14)</f>
        <v/>
      </c>
      <c r="I5" s="80" t="str">
        <f>IF(申込一覧表A!Q14="","",申込一覧表A!Q14&amp;" "&amp;申込一覧表A!S14)</f>
        <v/>
      </c>
      <c r="J5" s="80"/>
      <c r="K5" s="80"/>
      <c r="M5" s="80" t="str">
        <f>IF(申込一覧表A!K14="","","0"&amp;申込一覧表A!K14)</f>
        <v/>
      </c>
      <c r="N5" s="80" t="str">
        <f>IF(申込一覧表A!L14="","","0"&amp;申込一覧表A!L14)</f>
        <v/>
      </c>
      <c r="O5" s="81"/>
      <c r="P5" s="80" t="str">
        <f>IF(申込一覧表A!F14="","",申込一覧表A!F14)</f>
        <v/>
      </c>
      <c r="Q5" s="82" t="str">
        <f t="shared" si="0"/>
        <v/>
      </c>
      <c r="R5" s="80" t="str">
        <f>IF(申込一覧表A!H14="","",申込一覧表A!H14)</f>
        <v/>
      </c>
      <c r="S5" s="80" t="str">
        <f>IF(申込一覧表A!I14="","",申込一覧表A!I14)</f>
        <v/>
      </c>
      <c r="T5" s="81"/>
      <c r="U5" s="80" t="str">
        <f>IF(申込一覧表A!W14="","",申込一覧表A!W14)</f>
        <v/>
      </c>
      <c r="V5" s="80" t="str">
        <f>IF(申込一覧表A!Y14="","",申込一覧表A!Y14)</f>
        <v/>
      </c>
      <c r="W5" s="80" t="str">
        <f>IF(申込一覧表A!AA14="","",申込一覧表A!AA14)</f>
        <v/>
      </c>
      <c r="X5" s="80" t="str">
        <f>IF(申込一覧表A!AC14="","",申込一覧表A!AC14)</f>
        <v/>
      </c>
      <c r="Y5" s="81"/>
      <c r="AA5" s="85"/>
      <c r="AB5" s="85"/>
    </row>
    <row r="6" spans="1:28">
      <c r="A6" s="80" t="str">
        <f>IF(申込一覧表A!J15="","",D6*100000000+申込一覧表A!J15)</f>
        <v/>
      </c>
      <c r="B6" s="80" t="str">
        <f>IF(申込一覧表A!C15="","",申込一覧表A!C15&amp;"("&amp;申込一覧表A!D15&amp;")")</f>
        <v/>
      </c>
      <c r="C6" s="80" t="str">
        <f>IF(申込一覧表A!E15="","",申込一覧表A!E15)</f>
        <v/>
      </c>
      <c r="D6" s="80" t="str">
        <f>IF(申込一覧表A!G15="","",IF(申込一覧表A!G15="男",1,IF(申込一覧表A!G15="女",2)))</f>
        <v/>
      </c>
      <c r="E6" s="80" t="str">
        <f>IF(A6="","",IF(申込一覧表A!$E$3="","",VLOOKUP(申込一覧表A!$E$3,初期設定!$D:$N,6,FALSE)))</f>
        <v/>
      </c>
      <c r="F6" s="80" t="str">
        <f>IF(申込一覧表A!J15="","",申込一覧表A!$E$3)</f>
        <v/>
      </c>
      <c r="G6" s="80" t="str">
        <f>IF(申込一覧表A!J15="","",申込一覧表A!J15)</f>
        <v/>
      </c>
      <c r="H6" s="80" t="str">
        <f>IF(申込一覧表A!M15="","",申込一覧表A!M15&amp;" "&amp;申込一覧表A!O15)</f>
        <v/>
      </c>
      <c r="I6" s="80" t="str">
        <f>IF(申込一覧表A!Q15="","",申込一覧表A!Q15&amp;" "&amp;申込一覧表A!S15)</f>
        <v/>
      </c>
      <c r="J6" s="80"/>
      <c r="K6" s="80"/>
      <c r="M6" s="80" t="str">
        <f>IF(申込一覧表A!K15="","","0"&amp;申込一覧表A!K15)</f>
        <v/>
      </c>
      <c r="N6" s="80" t="str">
        <f>IF(申込一覧表A!L15="","","0"&amp;申込一覧表A!L15)</f>
        <v/>
      </c>
      <c r="O6" s="81"/>
      <c r="P6" s="80" t="str">
        <f>IF(申込一覧表A!F15="","",申込一覧表A!F15)</f>
        <v/>
      </c>
      <c r="Q6" s="82" t="str">
        <f t="shared" si="0"/>
        <v/>
      </c>
      <c r="R6" s="80" t="str">
        <f>IF(申込一覧表A!H15="","",申込一覧表A!H15)</f>
        <v/>
      </c>
      <c r="S6" s="80" t="str">
        <f>IF(申込一覧表A!I15="","",申込一覧表A!I15)</f>
        <v/>
      </c>
      <c r="T6" s="81"/>
      <c r="U6" s="80" t="str">
        <f>IF(申込一覧表A!W15="","",申込一覧表A!W15)</f>
        <v/>
      </c>
      <c r="V6" s="80" t="str">
        <f>IF(申込一覧表A!Y15="","",申込一覧表A!Y15)</f>
        <v/>
      </c>
      <c r="W6" s="80" t="str">
        <f>IF(申込一覧表A!AA15="","",申込一覧表A!AA15)</f>
        <v/>
      </c>
      <c r="X6" s="80" t="str">
        <f>IF(申込一覧表A!AC15="","",申込一覧表A!AC15)</f>
        <v/>
      </c>
      <c r="Y6" s="81"/>
      <c r="AA6" s="85"/>
      <c r="AB6" s="85"/>
    </row>
    <row r="7" spans="1:28">
      <c r="A7" s="80" t="str">
        <f>IF(申込一覧表A!J16="","",D7*100000000+申込一覧表A!J16)</f>
        <v/>
      </c>
      <c r="B7" s="80" t="str">
        <f>IF(申込一覧表A!C16="","",申込一覧表A!C16&amp;"("&amp;申込一覧表A!D16&amp;")")</f>
        <v/>
      </c>
      <c r="C7" s="80" t="str">
        <f>IF(申込一覧表A!E16="","",申込一覧表A!E16)</f>
        <v/>
      </c>
      <c r="D7" s="80" t="str">
        <f>IF(申込一覧表A!G16="","",IF(申込一覧表A!G16="男",1,IF(申込一覧表A!G16="女",2)))</f>
        <v/>
      </c>
      <c r="E7" s="80" t="str">
        <f>IF(A7="","",IF(申込一覧表A!$E$3="","",VLOOKUP(申込一覧表A!$E$3,初期設定!$D:$N,6,FALSE)))</f>
        <v/>
      </c>
      <c r="F7" s="80" t="str">
        <f>IF(申込一覧表A!J16="","",申込一覧表A!$E$3)</f>
        <v/>
      </c>
      <c r="G7" s="80" t="str">
        <f>IF(申込一覧表A!J16="","",申込一覧表A!J16)</f>
        <v/>
      </c>
      <c r="H7" s="80" t="str">
        <f>IF(申込一覧表A!M16="","",申込一覧表A!M16&amp;" "&amp;申込一覧表A!O16)</f>
        <v/>
      </c>
      <c r="I7" s="80" t="str">
        <f>IF(申込一覧表A!Q16="","",申込一覧表A!Q16&amp;" "&amp;申込一覧表A!S16)</f>
        <v/>
      </c>
      <c r="J7" s="80"/>
      <c r="K7" s="80"/>
      <c r="M7" s="80" t="str">
        <f>IF(申込一覧表A!K16="","","0"&amp;申込一覧表A!K16)</f>
        <v/>
      </c>
      <c r="N7" s="80" t="str">
        <f>IF(申込一覧表A!L16="","","0"&amp;申込一覧表A!L16)</f>
        <v/>
      </c>
      <c r="O7" s="81"/>
      <c r="P7" s="80" t="str">
        <f>IF(申込一覧表A!F16="","",申込一覧表A!F16)</f>
        <v/>
      </c>
      <c r="Q7" s="82" t="str">
        <f t="shared" si="0"/>
        <v/>
      </c>
      <c r="R7" s="80" t="str">
        <f>IF(申込一覧表A!H16="","",申込一覧表A!H16)</f>
        <v/>
      </c>
      <c r="S7" s="80" t="str">
        <f>IF(申込一覧表A!I16="","",申込一覧表A!I16)</f>
        <v/>
      </c>
      <c r="T7" s="81"/>
      <c r="U7" s="80" t="str">
        <f>IF(申込一覧表A!W16="","",申込一覧表A!W16)</f>
        <v/>
      </c>
      <c r="V7" s="80" t="str">
        <f>IF(申込一覧表A!Y16="","",申込一覧表A!Y16)</f>
        <v/>
      </c>
      <c r="W7" s="80" t="str">
        <f>IF(申込一覧表A!AA16="","",申込一覧表A!AA16)</f>
        <v/>
      </c>
      <c r="X7" s="80" t="str">
        <f>IF(申込一覧表A!AC16="","",申込一覧表A!AC16)</f>
        <v/>
      </c>
      <c r="Y7" s="81"/>
      <c r="AA7" s="85"/>
      <c r="AB7" s="85"/>
    </row>
    <row r="8" spans="1:28">
      <c r="A8" s="80" t="str">
        <f>IF(申込一覧表A!J17="","",D8*100000000+申込一覧表A!J17)</f>
        <v/>
      </c>
      <c r="B8" s="80" t="str">
        <f>IF(申込一覧表A!C17="","",申込一覧表A!C17&amp;"("&amp;申込一覧表A!D17&amp;")")</f>
        <v/>
      </c>
      <c r="C8" s="80" t="str">
        <f>IF(申込一覧表A!E17="","",申込一覧表A!E17)</f>
        <v/>
      </c>
      <c r="D8" s="80" t="str">
        <f>IF(申込一覧表A!G17="","",IF(申込一覧表A!G17="男",1,IF(申込一覧表A!G17="女",2)))</f>
        <v/>
      </c>
      <c r="E8" s="80" t="str">
        <f>IF(A8="","",IF(申込一覧表A!$E$3="","",VLOOKUP(申込一覧表A!$E$3,初期設定!$D:$N,6,FALSE)))</f>
        <v/>
      </c>
      <c r="F8" s="80" t="str">
        <f>IF(申込一覧表A!J17="","",申込一覧表A!$E$3)</f>
        <v/>
      </c>
      <c r="G8" s="80" t="str">
        <f>IF(申込一覧表A!J17="","",申込一覧表A!J17)</f>
        <v/>
      </c>
      <c r="H8" s="80" t="str">
        <f>IF(申込一覧表A!M17="","",申込一覧表A!M17&amp;" "&amp;申込一覧表A!O17)</f>
        <v/>
      </c>
      <c r="I8" s="80" t="str">
        <f>IF(申込一覧表A!Q17="","",申込一覧表A!Q17&amp;" "&amp;申込一覧表A!S17)</f>
        <v/>
      </c>
      <c r="J8" s="80"/>
      <c r="K8" s="80"/>
      <c r="M8" s="80" t="str">
        <f>IF(申込一覧表A!K17="","","0"&amp;申込一覧表A!K17)</f>
        <v/>
      </c>
      <c r="N8" s="80" t="str">
        <f>IF(申込一覧表A!L17="","","0"&amp;申込一覧表A!L17)</f>
        <v/>
      </c>
      <c r="O8" s="81"/>
      <c r="P8" s="80" t="str">
        <f>IF(申込一覧表A!F17="","",申込一覧表A!F17)</f>
        <v/>
      </c>
      <c r="Q8" s="82" t="str">
        <f t="shared" si="0"/>
        <v/>
      </c>
      <c r="R8" s="80" t="str">
        <f>IF(申込一覧表A!H17="","",申込一覧表A!H17)</f>
        <v/>
      </c>
      <c r="S8" s="80" t="str">
        <f>IF(申込一覧表A!I17="","",申込一覧表A!I17)</f>
        <v/>
      </c>
      <c r="T8" s="81"/>
      <c r="U8" s="80" t="str">
        <f>IF(申込一覧表A!W17="","",申込一覧表A!W17)</f>
        <v/>
      </c>
      <c r="V8" s="80" t="str">
        <f>IF(申込一覧表A!Y17="","",申込一覧表A!Y17)</f>
        <v/>
      </c>
      <c r="W8" s="80" t="str">
        <f>IF(申込一覧表A!AA17="","",申込一覧表A!AA17)</f>
        <v/>
      </c>
      <c r="X8" s="80" t="str">
        <f>IF(申込一覧表A!AC17="","",申込一覧表A!AC17)</f>
        <v/>
      </c>
      <c r="Y8" s="81"/>
      <c r="AA8" s="85"/>
      <c r="AB8" s="85"/>
    </row>
    <row r="9" spans="1:28">
      <c r="A9" s="80" t="str">
        <f>IF(申込一覧表A!J18="","",D9*100000000+申込一覧表A!J18)</f>
        <v/>
      </c>
      <c r="B9" s="80" t="str">
        <f>IF(申込一覧表A!C18="","",申込一覧表A!C18&amp;"("&amp;申込一覧表A!D18&amp;")")</f>
        <v/>
      </c>
      <c r="C9" s="80" t="str">
        <f>IF(申込一覧表A!E18="","",申込一覧表A!E18)</f>
        <v/>
      </c>
      <c r="D9" s="80" t="str">
        <f>IF(申込一覧表A!G18="","",IF(申込一覧表A!G18="男",1,IF(申込一覧表A!G18="女",2)))</f>
        <v/>
      </c>
      <c r="E9" s="80" t="str">
        <f>IF(A9="","",IF(申込一覧表A!$E$3="","",VLOOKUP(申込一覧表A!$E$3,初期設定!$D:$N,6,FALSE)))</f>
        <v/>
      </c>
      <c r="F9" s="80" t="str">
        <f>IF(申込一覧表A!J18="","",申込一覧表A!$E$3)</f>
        <v/>
      </c>
      <c r="G9" s="80" t="str">
        <f>IF(申込一覧表A!J18="","",申込一覧表A!J18)</f>
        <v/>
      </c>
      <c r="H9" s="80" t="str">
        <f>IF(申込一覧表A!M18="","",申込一覧表A!M18&amp;" "&amp;申込一覧表A!O18)</f>
        <v/>
      </c>
      <c r="I9" s="80" t="str">
        <f>IF(申込一覧表A!Q18="","",申込一覧表A!Q18&amp;" "&amp;申込一覧表A!S18)</f>
        <v/>
      </c>
      <c r="J9" s="80"/>
      <c r="K9" s="80"/>
      <c r="M9" s="80" t="str">
        <f>IF(申込一覧表A!K18="","","0"&amp;申込一覧表A!K18)</f>
        <v/>
      </c>
      <c r="N9" s="80" t="str">
        <f>IF(申込一覧表A!L18="","","0"&amp;申込一覧表A!L18)</f>
        <v/>
      </c>
      <c r="O9" s="81"/>
      <c r="P9" s="80" t="str">
        <f>IF(申込一覧表A!F18="","",申込一覧表A!F18)</f>
        <v/>
      </c>
      <c r="Q9" s="82" t="str">
        <f t="shared" si="0"/>
        <v/>
      </c>
      <c r="R9" s="80" t="str">
        <f>IF(申込一覧表A!H18="","",申込一覧表A!H18)</f>
        <v/>
      </c>
      <c r="S9" s="80" t="str">
        <f>IF(申込一覧表A!I18="","",申込一覧表A!I18)</f>
        <v/>
      </c>
      <c r="T9" s="81"/>
      <c r="U9" s="80" t="str">
        <f>IF(申込一覧表A!W18="","",申込一覧表A!W18)</f>
        <v/>
      </c>
      <c r="V9" s="80" t="str">
        <f>IF(申込一覧表A!Y18="","",申込一覧表A!Y18)</f>
        <v/>
      </c>
      <c r="W9" s="80" t="str">
        <f>IF(申込一覧表A!AA18="","",申込一覧表A!AA18)</f>
        <v/>
      </c>
      <c r="X9" s="80" t="str">
        <f>IF(申込一覧表A!AC18="","",申込一覧表A!AC18)</f>
        <v/>
      </c>
      <c r="Y9" s="81"/>
      <c r="AA9" s="85"/>
      <c r="AB9" s="85"/>
    </row>
    <row r="10" spans="1:28">
      <c r="A10" s="80" t="str">
        <f>IF(申込一覧表A!J19="","",D10*100000000+申込一覧表A!J19)</f>
        <v/>
      </c>
      <c r="B10" s="80" t="str">
        <f>IF(申込一覧表A!C19="","",申込一覧表A!C19&amp;"("&amp;申込一覧表A!D19&amp;")")</f>
        <v/>
      </c>
      <c r="C10" s="80" t="str">
        <f>IF(申込一覧表A!E19="","",申込一覧表A!E19)</f>
        <v/>
      </c>
      <c r="D10" s="80" t="str">
        <f>IF(申込一覧表A!G19="","",IF(申込一覧表A!G19="男",1,IF(申込一覧表A!G19="女",2)))</f>
        <v/>
      </c>
      <c r="E10" s="80" t="str">
        <f>IF(A10="","",IF(申込一覧表A!$E$3="","",VLOOKUP(申込一覧表A!$E$3,初期設定!$D:$N,6,FALSE)))</f>
        <v/>
      </c>
      <c r="F10" s="80" t="str">
        <f>IF(申込一覧表A!J19="","",申込一覧表A!$E$3)</f>
        <v/>
      </c>
      <c r="G10" s="80" t="str">
        <f>IF(申込一覧表A!J19="","",申込一覧表A!J19)</f>
        <v/>
      </c>
      <c r="H10" s="80" t="str">
        <f>IF(申込一覧表A!M19="","",申込一覧表A!M19&amp;" "&amp;申込一覧表A!O19)</f>
        <v/>
      </c>
      <c r="I10" s="80" t="str">
        <f>IF(申込一覧表A!Q19="","",申込一覧表A!Q19&amp;" "&amp;申込一覧表A!S19)</f>
        <v/>
      </c>
      <c r="J10" s="80"/>
      <c r="K10" s="80"/>
      <c r="M10" s="80" t="str">
        <f>IF(申込一覧表A!K19="","","0"&amp;申込一覧表A!K19)</f>
        <v/>
      </c>
      <c r="N10" s="80" t="str">
        <f>IF(申込一覧表A!L19="","","0"&amp;申込一覧表A!L19)</f>
        <v/>
      </c>
      <c r="O10" s="81"/>
      <c r="P10" s="80" t="str">
        <f>IF(申込一覧表A!F19="","",申込一覧表A!F19)</f>
        <v/>
      </c>
      <c r="Q10" s="82" t="str">
        <f t="shared" si="0"/>
        <v/>
      </c>
      <c r="R10" s="80" t="str">
        <f>IF(申込一覧表A!H19="","",申込一覧表A!H19)</f>
        <v/>
      </c>
      <c r="S10" s="80" t="str">
        <f>IF(申込一覧表A!I19="","",申込一覧表A!I19)</f>
        <v/>
      </c>
      <c r="T10" s="81"/>
      <c r="U10" s="80" t="str">
        <f>IF(申込一覧表A!W19="","",申込一覧表A!W19)</f>
        <v/>
      </c>
      <c r="V10" s="80" t="str">
        <f>IF(申込一覧表A!Y19="","",申込一覧表A!Y19)</f>
        <v/>
      </c>
      <c r="W10" s="80" t="str">
        <f>IF(申込一覧表A!AA19="","",申込一覧表A!AA19)</f>
        <v/>
      </c>
      <c r="X10" s="80" t="str">
        <f>IF(申込一覧表A!AC19="","",申込一覧表A!AC19)</f>
        <v/>
      </c>
      <c r="Y10" s="81"/>
      <c r="AA10" s="85"/>
      <c r="AB10" s="85"/>
    </row>
    <row r="11" spans="1:28">
      <c r="A11" s="80" t="str">
        <f>IF(申込一覧表A!J20="","",D11*100000000+申込一覧表A!J20)</f>
        <v/>
      </c>
      <c r="B11" s="80" t="str">
        <f>IF(申込一覧表A!C20="","",申込一覧表A!C20&amp;"("&amp;申込一覧表A!D20&amp;")")</f>
        <v/>
      </c>
      <c r="C11" s="80" t="str">
        <f>IF(申込一覧表A!E20="","",申込一覧表A!E20)</f>
        <v/>
      </c>
      <c r="D11" s="80" t="str">
        <f>IF(申込一覧表A!G20="","",IF(申込一覧表A!G20="男",1,IF(申込一覧表A!G20="女",2)))</f>
        <v/>
      </c>
      <c r="E11" s="80" t="str">
        <f>IF(A11="","",IF(申込一覧表A!$E$3="","",VLOOKUP(申込一覧表A!$E$3,初期設定!$D:$N,6,FALSE)))</f>
        <v/>
      </c>
      <c r="F11" s="80" t="str">
        <f>IF(申込一覧表A!J20="","",申込一覧表A!$E$3)</f>
        <v/>
      </c>
      <c r="G11" s="80" t="str">
        <f>IF(申込一覧表A!J20="","",申込一覧表A!J20)</f>
        <v/>
      </c>
      <c r="H11" s="80" t="str">
        <f>IF(申込一覧表A!M20="","",申込一覧表A!M20&amp;" "&amp;申込一覧表A!O20)</f>
        <v/>
      </c>
      <c r="I11" s="80" t="str">
        <f>IF(申込一覧表A!Q20="","",申込一覧表A!Q20&amp;" "&amp;申込一覧表A!S20)</f>
        <v/>
      </c>
      <c r="J11" s="80"/>
      <c r="K11" s="80"/>
      <c r="M11" s="80" t="str">
        <f>IF(申込一覧表A!K20="","","0"&amp;申込一覧表A!K20)</f>
        <v/>
      </c>
      <c r="N11" s="80" t="str">
        <f>IF(申込一覧表A!L20="","","0"&amp;申込一覧表A!L20)</f>
        <v/>
      </c>
      <c r="O11" s="81"/>
      <c r="P11" s="80" t="str">
        <f>IF(申込一覧表A!F20="","",申込一覧表A!F20)</f>
        <v/>
      </c>
      <c r="Q11" s="82" t="str">
        <f t="shared" si="0"/>
        <v/>
      </c>
      <c r="R11" s="80" t="str">
        <f>IF(申込一覧表A!H20="","",申込一覧表A!H20)</f>
        <v/>
      </c>
      <c r="S11" s="80" t="str">
        <f>IF(申込一覧表A!I20="","",申込一覧表A!I20)</f>
        <v/>
      </c>
      <c r="T11" s="81"/>
      <c r="U11" s="80" t="str">
        <f>IF(申込一覧表A!W20="","",申込一覧表A!W20)</f>
        <v/>
      </c>
      <c r="V11" s="80" t="str">
        <f>IF(申込一覧表A!Y20="","",申込一覧表A!Y20)</f>
        <v/>
      </c>
      <c r="W11" s="80" t="str">
        <f>IF(申込一覧表A!AA20="","",申込一覧表A!AA20)</f>
        <v/>
      </c>
      <c r="X11" s="80" t="str">
        <f>IF(申込一覧表A!AC20="","",申込一覧表A!AC20)</f>
        <v/>
      </c>
      <c r="Y11" s="81"/>
      <c r="AA11" s="85"/>
      <c r="AB11" s="85"/>
    </row>
    <row r="12" spans="1:28">
      <c r="A12" s="80" t="str">
        <f>IF(申込一覧表A!J21="","",D12*100000000+申込一覧表A!J21)</f>
        <v/>
      </c>
      <c r="B12" s="80" t="str">
        <f>IF(申込一覧表A!C21="","",申込一覧表A!C21&amp;"("&amp;申込一覧表A!D21&amp;")")</f>
        <v/>
      </c>
      <c r="C12" s="80" t="str">
        <f>IF(申込一覧表A!E21="","",申込一覧表A!E21)</f>
        <v/>
      </c>
      <c r="D12" s="80" t="str">
        <f>IF(申込一覧表A!G21="","",IF(申込一覧表A!G21="男",1,IF(申込一覧表A!G21="女",2)))</f>
        <v/>
      </c>
      <c r="E12" s="80" t="str">
        <f>IF(A12="","",IF(申込一覧表A!$E$3="","",VLOOKUP(申込一覧表A!$E$3,初期設定!$D:$N,6,FALSE)))</f>
        <v/>
      </c>
      <c r="F12" s="80" t="str">
        <f>IF(申込一覧表A!J21="","",申込一覧表A!$E$3)</f>
        <v/>
      </c>
      <c r="G12" s="80" t="str">
        <f>IF(申込一覧表A!J21="","",申込一覧表A!J21)</f>
        <v/>
      </c>
      <c r="H12" s="80" t="str">
        <f>IF(申込一覧表A!M21="","",申込一覧表A!M21&amp;" "&amp;申込一覧表A!O21)</f>
        <v/>
      </c>
      <c r="I12" s="80" t="str">
        <f>IF(申込一覧表A!Q21="","",申込一覧表A!Q21&amp;" "&amp;申込一覧表A!S21)</f>
        <v/>
      </c>
      <c r="J12" s="80"/>
      <c r="K12" s="80"/>
      <c r="M12" s="80" t="str">
        <f>IF(申込一覧表A!K21="","","0"&amp;申込一覧表A!K21)</f>
        <v/>
      </c>
      <c r="N12" s="80" t="str">
        <f>IF(申込一覧表A!L21="","","0"&amp;申込一覧表A!L21)</f>
        <v/>
      </c>
      <c r="O12" s="81"/>
      <c r="P12" s="80" t="str">
        <f>IF(申込一覧表A!F21="","",申込一覧表A!F21)</f>
        <v/>
      </c>
      <c r="Q12" s="82" t="str">
        <f t="shared" si="0"/>
        <v/>
      </c>
      <c r="R12" s="80" t="str">
        <f>IF(申込一覧表A!H21="","",申込一覧表A!H21)</f>
        <v/>
      </c>
      <c r="S12" s="80" t="str">
        <f>IF(申込一覧表A!I21="","",申込一覧表A!I21)</f>
        <v/>
      </c>
      <c r="T12" s="81"/>
      <c r="U12" s="80" t="str">
        <f>IF(申込一覧表A!W21="","",申込一覧表A!W21)</f>
        <v/>
      </c>
      <c r="V12" s="80" t="str">
        <f>IF(申込一覧表A!Y21="","",申込一覧表A!Y21)</f>
        <v/>
      </c>
      <c r="W12" s="80" t="str">
        <f>IF(申込一覧表A!AA21="","",申込一覧表A!AA21)</f>
        <v/>
      </c>
      <c r="X12" s="80" t="str">
        <f>IF(申込一覧表A!AC21="","",申込一覧表A!AC21)</f>
        <v/>
      </c>
      <c r="Y12" s="81"/>
      <c r="AA12" s="85"/>
      <c r="AB12" s="85"/>
    </row>
    <row r="13" spans="1:28">
      <c r="A13" s="80" t="str">
        <f>IF(申込一覧表A!J22="","",D13*100000000+申込一覧表A!J22)</f>
        <v/>
      </c>
      <c r="B13" s="80" t="str">
        <f>IF(申込一覧表A!C22="","",申込一覧表A!C22&amp;"("&amp;申込一覧表A!D22&amp;")")</f>
        <v/>
      </c>
      <c r="C13" s="80" t="str">
        <f>IF(申込一覧表A!E22="","",申込一覧表A!E22)</f>
        <v/>
      </c>
      <c r="D13" s="80" t="str">
        <f>IF(申込一覧表A!G22="","",IF(申込一覧表A!G22="男",1,IF(申込一覧表A!G22="女",2)))</f>
        <v/>
      </c>
      <c r="E13" s="80" t="str">
        <f>IF(A13="","",IF(申込一覧表A!$E$3="","",VLOOKUP(申込一覧表A!$E$3,初期設定!$D:$N,6,FALSE)))</f>
        <v/>
      </c>
      <c r="F13" s="80" t="str">
        <f>IF(申込一覧表A!J22="","",申込一覧表A!$E$3)</f>
        <v/>
      </c>
      <c r="G13" s="80" t="str">
        <f>IF(申込一覧表A!J22="","",申込一覧表A!J22)</f>
        <v/>
      </c>
      <c r="H13" s="80" t="str">
        <f>IF(申込一覧表A!M22="","",申込一覧表A!M22&amp;" "&amp;申込一覧表A!O22)</f>
        <v/>
      </c>
      <c r="I13" s="80" t="str">
        <f>IF(申込一覧表A!Q22="","",申込一覧表A!Q22&amp;" "&amp;申込一覧表A!S22)</f>
        <v/>
      </c>
      <c r="J13" s="80"/>
      <c r="K13" s="80"/>
      <c r="M13" s="80" t="str">
        <f>IF(申込一覧表A!K22="","","0"&amp;申込一覧表A!K22)</f>
        <v/>
      </c>
      <c r="N13" s="80" t="str">
        <f>IF(申込一覧表A!L22="","","0"&amp;申込一覧表A!L22)</f>
        <v/>
      </c>
      <c r="O13" s="81"/>
      <c r="P13" s="80" t="str">
        <f>IF(申込一覧表A!F22="","",申込一覧表A!F22)</f>
        <v/>
      </c>
      <c r="Q13" s="82" t="str">
        <f t="shared" si="0"/>
        <v/>
      </c>
      <c r="R13" s="80" t="str">
        <f>IF(申込一覧表A!H22="","",申込一覧表A!H22)</f>
        <v/>
      </c>
      <c r="S13" s="80" t="str">
        <f>IF(申込一覧表A!I22="","",申込一覧表A!I22)</f>
        <v/>
      </c>
      <c r="T13" s="81"/>
      <c r="U13" s="80" t="str">
        <f>IF(申込一覧表A!W22="","",申込一覧表A!W22)</f>
        <v/>
      </c>
      <c r="V13" s="80" t="str">
        <f>IF(申込一覧表A!Y22="","",申込一覧表A!Y22)</f>
        <v/>
      </c>
      <c r="W13" s="80" t="str">
        <f>IF(申込一覧表A!AA22="","",申込一覧表A!AA22)</f>
        <v/>
      </c>
      <c r="X13" s="80" t="str">
        <f>IF(申込一覧表A!AC22="","",申込一覧表A!AC22)</f>
        <v/>
      </c>
      <c r="Y13" s="81"/>
      <c r="AA13" s="85"/>
      <c r="AB13" s="85"/>
    </row>
    <row r="14" spans="1:28">
      <c r="A14" s="80" t="str">
        <f>IF(申込一覧表A!J23="","",D14*100000000+申込一覧表A!J23)</f>
        <v/>
      </c>
      <c r="B14" s="80" t="str">
        <f>IF(申込一覧表A!C23="","",申込一覧表A!C23&amp;"("&amp;申込一覧表A!D23&amp;")")</f>
        <v/>
      </c>
      <c r="C14" s="80" t="str">
        <f>IF(申込一覧表A!E23="","",申込一覧表A!E23)</f>
        <v/>
      </c>
      <c r="D14" s="80" t="str">
        <f>IF(申込一覧表A!G23="","",IF(申込一覧表A!G23="男",1,IF(申込一覧表A!G23="女",2)))</f>
        <v/>
      </c>
      <c r="E14" s="80" t="str">
        <f>IF(A14="","",IF(申込一覧表A!$E$3="","",VLOOKUP(申込一覧表A!$E$3,初期設定!$D:$N,6,FALSE)))</f>
        <v/>
      </c>
      <c r="F14" s="80" t="str">
        <f>IF(申込一覧表A!J23="","",申込一覧表A!$E$3)</f>
        <v/>
      </c>
      <c r="G14" s="80" t="str">
        <f>IF(申込一覧表A!J23="","",申込一覧表A!J23)</f>
        <v/>
      </c>
      <c r="H14" s="80" t="str">
        <f>IF(申込一覧表A!M23="","",申込一覧表A!M23&amp;" "&amp;申込一覧表A!O23)</f>
        <v/>
      </c>
      <c r="I14" s="80" t="str">
        <f>IF(申込一覧表A!Q23="","",申込一覧表A!Q23&amp;" "&amp;申込一覧表A!S23)</f>
        <v/>
      </c>
      <c r="J14" s="80"/>
      <c r="K14" s="80"/>
      <c r="M14" s="80" t="str">
        <f>IF(申込一覧表A!K23="","","0"&amp;申込一覧表A!K23)</f>
        <v/>
      </c>
      <c r="N14" s="80" t="str">
        <f>IF(申込一覧表A!L23="","","0"&amp;申込一覧表A!L23)</f>
        <v/>
      </c>
      <c r="O14" s="81"/>
      <c r="P14" s="80" t="str">
        <f>IF(申込一覧表A!F23="","",申込一覧表A!F23)</f>
        <v/>
      </c>
      <c r="Q14" s="82" t="str">
        <f t="shared" si="0"/>
        <v/>
      </c>
      <c r="R14" s="80" t="str">
        <f>IF(申込一覧表A!H23="","",申込一覧表A!H23)</f>
        <v/>
      </c>
      <c r="S14" s="80" t="str">
        <f>IF(申込一覧表A!I23="","",申込一覧表A!I23)</f>
        <v/>
      </c>
      <c r="T14" s="81"/>
      <c r="U14" s="80" t="str">
        <f>IF(申込一覧表A!W23="","",申込一覧表A!W23)</f>
        <v/>
      </c>
      <c r="V14" s="80" t="str">
        <f>IF(申込一覧表A!Y23="","",申込一覧表A!Y23)</f>
        <v/>
      </c>
      <c r="W14" s="80" t="str">
        <f>IF(申込一覧表A!AA23="","",申込一覧表A!AA23)</f>
        <v/>
      </c>
      <c r="X14" s="80" t="str">
        <f>IF(申込一覧表A!AC23="","",申込一覧表A!AC23)</f>
        <v/>
      </c>
      <c r="Y14" s="81"/>
      <c r="AA14" s="85"/>
      <c r="AB14" s="85"/>
    </row>
    <row r="15" spans="1:28">
      <c r="A15" s="80" t="str">
        <f>IF(申込一覧表A!J24="","",D15*100000000+申込一覧表A!J24)</f>
        <v/>
      </c>
      <c r="B15" s="80" t="str">
        <f>IF(申込一覧表A!C24="","",申込一覧表A!C24&amp;"("&amp;申込一覧表A!D24&amp;")")</f>
        <v/>
      </c>
      <c r="C15" s="80" t="str">
        <f>IF(申込一覧表A!E24="","",申込一覧表A!E24)</f>
        <v/>
      </c>
      <c r="D15" s="80" t="str">
        <f>IF(申込一覧表A!G24="","",IF(申込一覧表A!G24="男",1,IF(申込一覧表A!G24="女",2)))</f>
        <v/>
      </c>
      <c r="E15" s="80" t="str">
        <f>IF(A15="","",IF(申込一覧表A!$E$3="","",VLOOKUP(申込一覧表A!$E$3,初期設定!$D:$N,6,FALSE)))</f>
        <v/>
      </c>
      <c r="F15" s="80" t="str">
        <f>IF(申込一覧表A!J24="","",申込一覧表A!$E$3)</f>
        <v/>
      </c>
      <c r="G15" s="80" t="str">
        <f>IF(申込一覧表A!J24="","",申込一覧表A!J24)</f>
        <v/>
      </c>
      <c r="H15" s="80" t="str">
        <f>IF(申込一覧表A!M24="","",申込一覧表A!M24&amp;" "&amp;申込一覧表A!O24)</f>
        <v/>
      </c>
      <c r="I15" s="80" t="str">
        <f>IF(申込一覧表A!Q24="","",申込一覧表A!Q24&amp;" "&amp;申込一覧表A!S24)</f>
        <v/>
      </c>
      <c r="J15" s="80"/>
      <c r="K15" s="80"/>
      <c r="M15" s="80" t="str">
        <f>IF(申込一覧表A!K24="","","0"&amp;申込一覧表A!K24)</f>
        <v/>
      </c>
      <c r="N15" s="80" t="str">
        <f>IF(申込一覧表A!L24="","","0"&amp;申込一覧表A!L24)</f>
        <v/>
      </c>
      <c r="O15" s="81"/>
      <c r="P15" s="80" t="str">
        <f>IF(申込一覧表A!F24="","",申込一覧表A!F24)</f>
        <v/>
      </c>
      <c r="Q15" s="82" t="str">
        <f t="shared" si="0"/>
        <v/>
      </c>
      <c r="R15" s="80" t="str">
        <f>IF(申込一覧表A!H24="","",申込一覧表A!H24)</f>
        <v/>
      </c>
      <c r="S15" s="80" t="str">
        <f>IF(申込一覧表A!I24="","",申込一覧表A!I24)</f>
        <v/>
      </c>
      <c r="T15" s="81"/>
      <c r="U15" s="80" t="str">
        <f>IF(申込一覧表A!W24="","",申込一覧表A!W24)</f>
        <v/>
      </c>
      <c r="V15" s="80" t="str">
        <f>IF(申込一覧表A!Y24="","",申込一覧表A!Y24)</f>
        <v/>
      </c>
      <c r="W15" s="80" t="str">
        <f>IF(申込一覧表A!AA24="","",申込一覧表A!AA24)</f>
        <v/>
      </c>
      <c r="X15" s="80" t="str">
        <f>IF(申込一覧表A!AC24="","",申込一覧表A!AC24)</f>
        <v/>
      </c>
      <c r="Y15" s="81"/>
      <c r="AA15" s="85"/>
      <c r="AB15" s="85"/>
    </row>
    <row r="16" spans="1:28">
      <c r="A16" s="80" t="str">
        <f>IF(申込一覧表A!J25="","",D16*100000000+申込一覧表A!J25)</f>
        <v/>
      </c>
      <c r="B16" s="80" t="str">
        <f>IF(申込一覧表A!C25="","",申込一覧表A!C25&amp;"("&amp;申込一覧表A!D25&amp;")")</f>
        <v/>
      </c>
      <c r="C16" s="80" t="str">
        <f>IF(申込一覧表A!E25="","",申込一覧表A!E25)</f>
        <v/>
      </c>
      <c r="D16" s="80" t="str">
        <f>IF(申込一覧表A!G25="","",IF(申込一覧表A!G25="男",1,IF(申込一覧表A!G25="女",2)))</f>
        <v/>
      </c>
      <c r="E16" s="80" t="str">
        <f>IF(A16="","",IF(申込一覧表A!$E$3="","",VLOOKUP(申込一覧表A!$E$3,初期設定!$D:$N,6,FALSE)))</f>
        <v/>
      </c>
      <c r="F16" s="80" t="str">
        <f>IF(申込一覧表A!J25="","",申込一覧表A!$E$3)</f>
        <v/>
      </c>
      <c r="G16" s="80" t="str">
        <f>IF(申込一覧表A!J25="","",申込一覧表A!J25)</f>
        <v/>
      </c>
      <c r="H16" s="80" t="str">
        <f>IF(申込一覧表A!M25="","",申込一覧表A!M25&amp;" "&amp;申込一覧表A!O25)</f>
        <v/>
      </c>
      <c r="I16" s="80" t="str">
        <f>IF(申込一覧表A!Q25="","",申込一覧表A!Q25&amp;" "&amp;申込一覧表A!S25)</f>
        <v/>
      </c>
      <c r="J16" s="80"/>
      <c r="K16" s="80"/>
      <c r="M16" s="80" t="str">
        <f>IF(申込一覧表A!K25="","","0"&amp;申込一覧表A!K25)</f>
        <v/>
      </c>
      <c r="N16" s="80" t="str">
        <f>IF(申込一覧表A!L25="","","0"&amp;申込一覧表A!L25)</f>
        <v/>
      </c>
      <c r="O16" s="81"/>
      <c r="P16" s="80" t="str">
        <f>IF(申込一覧表A!F25="","",申込一覧表A!F25)</f>
        <v/>
      </c>
      <c r="Q16" s="82" t="str">
        <f t="shared" si="0"/>
        <v/>
      </c>
      <c r="R16" s="80" t="str">
        <f>IF(申込一覧表A!H25="","",申込一覧表A!H25)</f>
        <v/>
      </c>
      <c r="S16" s="80" t="str">
        <f>IF(申込一覧表A!I25="","",申込一覧表A!I25)</f>
        <v/>
      </c>
      <c r="T16" s="81"/>
      <c r="U16" s="80" t="str">
        <f>IF(申込一覧表A!W25="","",申込一覧表A!W25)</f>
        <v/>
      </c>
      <c r="V16" s="80" t="str">
        <f>IF(申込一覧表A!Y25="","",申込一覧表A!Y25)</f>
        <v/>
      </c>
      <c r="W16" s="80" t="str">
        <f>IF(申込一覧表A!AA25="","",申込一覧表A!AA25)</f>
        <v/>
      </c>
      <c r="X16" s="80" t="str">
        <f>IF(申込一覧表A!AC25="","",申込一覧表A!AC25)</f>
        <v/>
      </c>
      <c r="Y16" s="81"/>
      <c r="AA16" s="85"/>
      <c r="AB16" s="85"/>
    </row>
    <row r="17" spans="1:28">
      <c r="A17" s="80" t="str">
        <f>IF(申込一覧表A!J26="","",D17*100000000+申込一覧表A!J26)</f>
        <v/>
      </c>
      <c r="B17" s="80" t="str">
        <f>IF(申込一覧表A!C26="","",申込一覧表A!C26&amp;"("&amp;申込一覧表A!D26&amp;")")</f>
        <v/>
      </c>
      <c r="C17" s="80" t="str">
        <f>IF(申込一覧表A!E26="","",申込一覧表A!E26)</f>
        <v/>
      </c>
      <c r="D17" s="80" t="str">
        <f>IF(申込一覧表A!G26="","",IF(申込一覧表A!G26="男",1,IF(申込一覧表A!G26="女",2)))</f>
        <v/>
      </c>
      <c r="E17" s="80" t="str">
        <f>IF(A17="","",IF(申込一覧表A!$E$3="","",VLOOKUP(申込一覧表A!$E$3,初期設定!$D:$N,6,FALSE)))</f>
        <v/>
      </c>
      <c r="F17" s="80" t="str">
        <f>IF(申込一覧表A!J26="","",申込一覧表A!$E$3)</f>
        <v/>
      </c>
      <c r="G17" s="80" t="str">
        <f>IF(申込一覧表A!J26="","",申込一覧表A!J26)</f>
        <v/>
      </c>
      <c r="H17" s="80" t="str">
        <f>IF(申込一覧表A!M26="","",申込一覧表A!M26&amp;" "&amp;申込一覧表A!O26)</f>
        <v/>
      </c>
      <c r="I17" s="80" t="str">
        <f>IF(申込一覧表A!Q26="","",申込一覧表A!Q26&amp;" "&amp;申込一覧表A!S26)</f>
        <v/>
      </c>
      <c r="J17" s="80"/>
      <c r="K17" s="80"/>
      <c r="M17" s="80" t="str">
        <f>IF(申込一覧表A!K26="","","0"&amp;申込一覧表A!K26)</f>
        <v/>
      </c>
      <c r="N17" s="80" t="str">
        <f>IF(申込一覧表A!L26="","","0"&amp;申込一覧表A!L26)</f>
        <v/>
      </c>
      <c r="O17" s="81"/>
      <c r="P17" s="80" t="str">
        <f>IF(申込一覧表A!F26="","",申込一覧表A!F26)</f>
        <v/>
      </c>
      <c r="Q17" s="82" t="str">
        <f t="shared" si="0"/>
        <v/>
      </c>
      <c r="R17" s="80" t="str">
        <f>IF(申込一覧表A!H26="","",申込一覧表A!H26)</f>
        <v/>
      </c>
      <c r="S17" s="80" t="str">
        <f>IF(申込一覧表A!I26="","",申込一覧表A!I26)</f>
        <v/>
      </c>
      <c r="T17" s="81"/>
      <c r="U17" s="80" t="str">
        <f>IF(申込一覧表A!W26="","",申込一覧表A!W26)</f>
        <v/>
      </c>
      <c r="V17" s="80" t="str">
        <f>IF(申込一覧表A!Y26="","",申込一覧表A!Y26)</f>
        <v/>
      </c>
      <c r="W17" s="80" t="str">
        <f>IF(申込一覧表A!AA26="","",申込一覧表A!AA26)</f>
        <v/>
      </c>
      <c r="X17" s="80" t="str">
        <f>IF(申込一覧表A!AC26="","",申込一覧表A!AC26)</f>
        <v/>
      </c>
      <c r="Y17" s="81"/>
      <c r="AA17" s="85"/>
      <c r="AB17" s="85"/>
    </row>
    <row r="18" spans="1:28">
      <c r="A18" s="80" t="str">
        <f>IF(申込一覧表A!J27="","",D18*100000000+申込一覧表A!J27)</f>
        <v/>
      </c>
      <c r="B18" s="80" t="str">
        <f>IF(申込一覧表A!C27="","",申込一覧表A!C27&amp;"("&amp;申込一覧表A!D27&amp;")")</f>
        <v/>
      </c>
      <c r="C18" s="80" t="str">
        <f>IF(申込一覧表A!E27="","",申込一覧表A!E27)</f>
        <v/>
      </c>
      <c r="D18" s="80" t="str">
        <f>IF(申込一覧表A!G27="","",IF(申込一覧表A!G27="男",1,IF(申込一覧表A!G27="女",2)))</f>
        <v/>
      </c>
      <c r="E18" s="80" t="str">
        <f>IF(A18="","",IF(申込一覧表A!$E$3="","",VLOOKUP(申込一覧表A!$E$3,初期設定!$D:$N,6,FALSE)))</f>
        <v/>
      </c>
      <c r="F18" s="80" t="str">
        <f>IF(申込一覧表A!J27="","",申込一覧表A!$E$3)</f>
        <v/>
      </c>
      <c r="G18" s="80" t="str">
        <f>IF(申込一覧表A!J27="","",申込一覧表A!J27)</f>
        <v/>
      </c>
      <c r="H18" s="80" t="str">
        <f>IF(申込一覧表A!M27="","",申込一覧表A!M27&amp;" "&amp;申込一覧表A!O27)</f>
        <v/>
      </c>
      <c r="I18" s="80" t="str">
        <f>IF(申込一覧表A!Q27="","",申込一覧表A!Q27&amp;" "&amp;申込一覧表A!S27)</f>
        <v/>
      </c>
      <c r="J18" s="80"/>
      <c r="K18" s="80"/>
      <c r="M18" s="80" t="str">
        <f>IF(申込一覧表A!K27="","","0"&amp;申込一覧表A!K27)</f>
        <v/>
      </c>
      <c r="N18" s="80" t="str">
        <f>IF(申込一覧表A!L27="","","0"&amp;申込一覧表A!L27)</f>
        <v/>
      </c>
      <c r="O18" s="81"/>
      <c r="P18" s="80" t="str">
        <f>IF(申込一覧表A!F27="","",申込一覧表A!F27)</f>
        <v/>
      </c>
      <c r="Q18" s="82" t="str">
        <f t="shared" si="0"/>
        <v/>
      </c>
      <c r="R18" s="80" t="str">
        <f>IF(申込一覧表A!H27="","",申込一覧表A!H27)</f>
        <v/>
      </c>
      <c r="S18" s="80" t="str">
        <f>IF(申込一覧表A!I27="","",申込一覧表A!I27)</f>
        <v/>
      </c>
      <c r="T18" s="81"/>
      <c r="U18" s="80" t="str">
        <f>IF(申込一覧表A!W27="","",申込一覧表A!W27)</f>
        <v/>
      </c>
      <c r="V18" s="80" t="str">
        <f>IF(申込一覧表A!Y27="","",申込一覧表A!Y27)</f>
        <v/>
      </c>
      <c r="W18" s="80" t="str">
        <f>IF(申込一覧表A!AA27="","",申込一覧表A!AA27)</f>
        <v/>
      </c>
      <c r="X18" s="80" t="str">
        <f>IF(申込一覧表A!AC27="","",申込一覧表A!AC27)</f>
        <v/>
      </c>
      <c r="Y18" s="81"/>
      <c r="AA18" s="85"/>
      <c r="AB18" s="85"/>
    </row>
    <row r="19" spans="1:28">
      <c r="A19" s="80" t="str">
        <f>IF(申込一覧表A!J28="","",D19*100000000+申込一覧表A!J28)</f>
        <v/>
      </c>
      <c r="B19" s="80" t="str">
        <f>IF(申込一覧表A!C28="","",申込一覧表A!C28&amp;"("&amp;申込一覧表A!D28&amp;")")</f>
        <v/>
      </c>
      <c r="C19" s="80" t="str">
        <f>IF(申込一覧表A!E28="","",申込一覧表A!E28)</f>
        <v/>
      </c>
      <c r="D19" s="80" t="str">
        <f>IF(申込一覧表A!G28="","",IF(申込一覧表A!G28="男",1,IF(申込一覧表A!G28="女",2)))</f>
        <v/>
      </c>
      <c r="E19" s="80" t="str">
        <f>IF(A19="","",IF(申込一覧表A!$E$3="","",VLOOKUP(申込一覧表A!$E$3,初期設定!$D:$N,6,FALSE)))</f>
        <v/>
      </c>
      <c r="F19" s="80" t="str">
        <f>IF(申込一覧表A!J28="","",申込一覧表A!$E$3)</f>
        <v/>
      </c>
      <c r="G19" s="80" t="str">
        <f>IF(申込一覧表A!J28="","",申込一覧表A!J28)</f>
        <v/>
      </c>
      <c r="H19" s="80" t="str">
        <f>IF(申込一覧表A!M28="","",申込一覧表A!M28&amp;" "&amp;申込一覧表A!O28)</f>
        <v/>
      </c>
      <c r="I19" s="80" t="str">
        <f>IF(申込一覧表A!Q28="","",申込一覧表A!Q28&amp;" "&amp;申込一覧表A!S28)</f>
        <v/>
      </c>
      <c r="J19" s="80"/>
      <c r="K19" s="80"/>
      <c r="M19" s="80" t="str">
        <f>IF(申込一覧表A!K28="","","0"&amp;申込一覧表A!K28)</f>
        <v/>
      </c>
      <c r="N19" s="80" t="str">
        <f>IF(申込一覧表A!L28="","","0"&amp;申込一覧表A!L28)</f>
        <v/>
      </c>
      <c r="O19" s="81"/>
      <c r="P19" s="80" t="str">
        <f>IF(申込一覧表A!F28="","",申込一覧表A!F28)</f>
        <v/>
      </c>
      <c r="Q19" s="82" t="str">
        <f t="shared" si="0"/>
        <v/>
      </c>
      <c r="R19" s="80" t="str">
        <f>IF(申込一覧表A!H28="","",申込一覧表A!H28)</f>
        <v/>
      </c>
      <c r="S19" s="80" t="str">
        <f>IF(申込一覧表A!I28="","",申込一覧表A!I28)</f>
        <v/>
      </c>
      <c r="T19" s="81"/>
      <c r="U19" s="80" t="str">
        <f>IF(申込一覧表A!W28="","",申込一覧表A!W28)</f>
        <v/>
      </c>
      <c r="V19" s="80" t="str">
        <f>IF(申込一覧表A!Y28="","",申込一覧表A!Y28)</f>
        <v/>
      </c>
      <c r="W19" s="80" t="str">
        <f>IF(申込一覧表A!AA28="","",申込一覧表A!AA28)</f>
        <v/>
      </c>
      <c r="X19" s="80" t="str">
        <f>IF(申込一覧表A!AC28="","",申込一覧表A!AC28)</f>
        <v/>
      </c>
      <c r="Y19" s="81"/>
      <c r="AA19" s="85"/>
      <c r="AB19" s="85"/>
    </row>
    <row r="20" spans="1:28">
      <c r="A20" s="80" t="str">
        <f>IF(申込一覧表A!J29="","",D20*100000000+申込一覧表A!J29)</f>
        <v/>
      </c>
      <c r="B20" s="80" t="str">
        <f>IF(申込一覧表A!C29="","",申込一覧表A!C29&amp;"("&amp;申込一覧表A!D29&amp;")")</f>
        <v/>
      </c>
      <c r="C20" s="80" t="str">
        <f>IF(申込一覧表A!E29="","",申込一覧表A!E29)</f>
        <v/>
      </c>
      <c r="D20" s="80" t="str">
        <f>IF(申込一覧表A!G29="","",IF(申込一覧表A!G29="男",1,IF(申込一覧表A!G29="女",2)))</f>
        <v/>
      </c>
      <c r="E20" s="80" t="str">
        <f>IF(A20="","",IF(申込一覧表A!$E$3="","",VLOOKUP(申込一覧表A!$E$3,初期設定!$D:$N,6,FALSE)))</f>
        <v/>
      </c>
      <c r="F20" s="80" t="str">
        <f>IF(申込一覧表A!J29="","",申込一覧表A!$E$3)</f>
        <v/>
      </c>
      <c r="G20" s="80" t="str">
        <f>IF(申込一覧表A!J29="","",申込一覧表A!J29)</f>
        <v/>
      </c>
      <c r="H20" s="80" t="str">
        <f>IF(申込一覧表A!M29="","",申込一覧表A!M29&amp;" "&amp;申込一覧表A!O29)</f>
        <v/>
      </c>
      <c r="I20" s="80" t="str">
        <f>IF(申込一覧表A!Q29="","",申込一覧表A!Q29&amp;" "&amp;申込一覧表A!S29)</f>
        <v/>
      </c>
      <c r="J20" s="80"/>
      <c r="K20" s="80"/>
      <c r="M20" s="80" t="str">
        <f>IF(申込一覧表A!K29="","","0"&amp;申込一覧表A!K29)</f>
        <v/>
      </c>
      <c r="N20" s="80" t="str">
        <f>IF(申込一覧表A!L29="","","0"&amp;申込一覧表A!L29)</f>
        <v/>
      </c>
      <c r="O20" s="81"/>
      <c r="P20" s="80" t="str">
        <f>IF(申込一覧表A!F29="","",申込一覧表A!F29)</f>
        <v/>
      </c>
      <c r="Q20" s="82" t="str">
        <f t="shared" si="0"/>
        <v/>
      </c>
      <c r="R20" s="80" t="str">
        <f>IF(申込一覧表A!H29="","",申込一覧表A!H29)</f>
        <v/>
      </c>
      <c r="S20" s="80" t="str">
        <f>IF(申込一覧表A!I29="","",申込一覧表A!I29)</f>
        <v/>
      </c>
      <c r="T20" s="81"/>
      <c r="U20" s="80" t="str">
        <f>IF(申込一覧表A!W29="","",申込一覧表A!W29)</f>
        <v/>
      </c>
      <c r="V20" s="80" t="str">
        <f>IF(申込一覧表A!Y29="","",申込一覧表A!Y29)</f>
        <v/>
      </c>
      <c r="W20" s="80" t="str">
        <f>IF(申込一覧表A!AA29="","",申込一覧表A!AA29)</f>
        <v/>
      </c>
      <c r="X20" s="80" t="str">
        <f>IF(申込一覧表A!AC29="","",申込一覧表A!AC29)</f>
        <v/>
      </c>
      <c r="Y20" s="81"/>
      <c r="AA20" s="85"/>
      <c r="AB20" s="85"/>
    </row>
    <row r="21" spans="1:28">
      <c r="A21" s="80" t="str">
        <f>IF(申込一覧表A!J30="","",D21*100000000+申込一覧表A!J30)</f>
        <v/>
      </c>
      <c r="B21" s="80" t="str">
        <f>IF(申込一覧表A!C30="","",申込一覧表A!C30&amp;"("&amp;申込一覧表A!D30&amp;")")</f>
        <v/>
      </c>
      <c r="C21" s="80" t="str">
        <f>IF(申込一覧表A!E30="","",申込一覧表A!E30)</f>
        <v/>
      </c>
      <c r="D21" s="80" t="str">
        <f>IF(申込一覧表A!G30="","",IF(申込一覧表A!G30="男",1,IF(申込一覧表A!G30="女",2)))</f>
        <v/>
      </c>
      <c r="E21" s="80" t="str">
        <f>IF(A21="","",IF(申込一覧表A!$E$3="","",VLOOKUP(申込一覧表A!$E$3,初期設定!$D:$N,6,FALSE)))</f>
        <v/>
      </c>
      <c r="F21" s="80" t="str">
        <f>IF(申込一覧表A!J30="","",申込一覧表A!$E$3)</f>
        <v/>
      </c>
      <c r="G21" s="80" t="str">
        <f>IF(申込一覧表A!J30="","",申込一覧表A!J30)</f>
        <v/>
      </c>
      <c r="H21" s="80" t="str">
        <f>IF(申込一覧表A!M30="","",申込一覧表A!M30&amp;" "&amp;申込一覧表A!O30)</f>
        <v/>
      </c>
      <c r="I21" s="80" t="str">
        <f>IF(申込一覧表A!Q30="","",申込一覧表A!Q30&amp;" "&amp;申込一覧表A!S30)</f>
        <v/>
      </c>
      <c r="J21" s="80"/>
      <c r="K21" s="80"/>
      <c r="M21" s="80" t="str">
        <f>IF(申込一覧表A!K30="","","0"&amp;申込一覧表A!K30)</f>
        <v/>
      </c>
      <c r="N21" s="80" t="str">
        <f>IF(申込一覧表A!L30="","","0"&amp;申込一覧表A!L30)</f>
        <v/>
      </c>
      <c r="O21" s="81"/>
      <c r="P21" s="80" t="str">
        <f>IF(申込一覧表A!F30="","",申込一覧表A!F30)</f>
        <v/>
      </c>
      <c r="Q21" s="82" t="str">
        <f t="shared" si="0"/>
        <v/>
      </c>
      <c r="R21" s="80" t="str">
        <f>IF(申込一覧表A!H30="","",申込一覧表A!H30)</f>
        <v/>
      </c>
      <c r="S21" s="80" t="str">
        <f>IF(申込一覧表A!I30="","",申込一覧表A!I30)</f>
        <v/>
      </c>
      <c r="T21" s="81"/>
      <c r="U21" s="80" t="str">
        <f>IF(申込一覧表A!W30="","",申込一覧表A!W30)</f>
        <v/>
      </c>
      <c r="V21" s="80" t="str">
        <f>IF(申込一覧表A!Y30="","",申込一覧表A!Y30)</f>
        <v/>
      </c>
      <c r="W21" s="80" t="str">
        <f>IF(申込一覧表A!AA30="","",申込一覧表A!AA30)</f>
        <v/>
      </c>
      <c r="X21" s="80" t="str">
        <f>IF(申込一覧表A!AC30="","",申込一覧表A!AC30)</f>
        <v/>
      </c>
      <c r="Y21" s="81"/>
      <c r="AA21" s="85"/>
      <c r="AB21" s="85"/>
    </row>
    <row r="22" spans="1:28">
      <c r="A22" s="80" t="str">
        <f>IF(申込一覧表A!J31="","",D22*100000000+申込一覧表A!J31)</f>
        <v/>
      </c>
      <c r="B22" s="80" t="str">
        <f>IF(申込一覧表A!C31="","",申込一覧表A!C31&amp;"("&amp;申込一覧表A!D31&amp;")")</f>
        <v/>
      </c>
      <c r="C22" s="80" t="str">
        <f>IF(申込一覧表A!E31="","",申込一覧表A!E31)</f>
        <v/>
      </c>
      <c r="D22" s="80" t="str">
        <f>IF(申込一覧表A!G31="","",IF(申込一覧表A!G31="男",1,IF(申込一覧表A!G31="女",2)))</f>
        <v/>
      </c>
      <c r="E22" s="80" t="str">
        <f>IF(A22="","",IF(申込一覧表A!$E$3="","",VLOOKUP(申込一覧表A!$E$3,初期設定!$D:$N,6,FALSE)))</f>
        <v/>
      </c>
      <c r="F22" s="80" t="str">
        <f>IF(申込一覧表A!J31="","",申込一覧表A!$E$3)</f>
        <v/>
      </c>
      <c r="G22" s="80" t="str">
        <f>IF(申込一覧表A!J31="","",申込一覧表A!J31)</f>
        <v/>
      </c>
      <c r="H22" s="80" t="str">
        <f>IF(申込一覧表A!M31="","",申込一覧表A!M31&amp;" "&amp;申込一覧表A!O31)</f>
        <v/>
      </c>
      <c r="I22" s="80" t="str">
        <f>IF(申込一覧表A!Q31="","",申込一覧表A!Q31&amp;" "&amp;申込一覧表A!S31)</f>
        <v/>
      </c>
      <c r="J22" s="80"/>
      <c r="K22" s="80"/>
      <c r="M22" s="80" t="str">
        <f>IF(申込一覧表A!K31="","","0"&amp;申込一覧表A!K31)</f>
        <v/>
      </c>
      <c r="N22" s="80" t="str">
        <f>IF(申込一覧表A!L31="","","0"&amp;申込一覧表A!L31)</f>
        <v/>
      </c>
      <c r="O22" s="81"/>
      <c r="P22" s="80" t="str">
        <f>IF(申込一覧表A!F31="","",申込一覧表A!F31)</f>
        <v/>
      </c>
      <c r="Q22" s="82" t="str">
        <f t="shared" si="0"/>
        <v/>
      </c>
      <c r="R22" s="80" t="str">
        <f>IF(申込一覧表A!H31="","",申込一覧表A!H31)</f>
        <v/>
      </c>
      <c r="S22" s="80" t="str">
        <f>IF(申込一覧表A!I31="","",申込一覧表A!I31)</f>
        <v/>
      </c>
      <c r="T22" s="81"/>
      <c r="U22" s="80" t="str">
        <f>IF(申込一覧表A!W31="","",申込一覧表A!W31)</f>
        <v/>
      </c>
      <c r="V22" s="80" t="str">
        <f>IF(申込一覧表A!Y31="","",申込一覧表A!Y31)</f>
        <v/>
      </c>
      <c r="W22" s="80" t="str">
        <f>IF(申込一覧表A!AA31="","",申込一覧表A!AA31)</f>
        <v/>
      </c>
      <c r="X22" s="80" t="str">
        <f>IF(申込一覧表A!AC31="","",申込一覧表A!AC31)</f>
        <v/>
      </c>
      <c r="Y22" s="81"/>
      <c r="AA22" s="85"/>
      <c r="AB22" s="85"/>
    </row>
    <row r="23" spans="1:28">
      <c r="A23" s="80" t="str">
        <f>IF(申込一覧表A!J32="","",D23*100000000+申込一覧表A!J32)</f>
        <v/>
      </c>
      <c r="B23" s="80" t="str">
        <f>IF(申込一覧表A!C32="","",申込一覧表A!C32&amp;"("&amp;申込一覧表A!D32&amp;")")</f>
        <v/>
      </c>
      <c r="C23" s="80" t="str">
        <f>IF(申込一覧表A!E32="","",申込一覧表A!E32)</f>
        <v/>
      </c>
      <c r="D23" s="80" t="str">
        <f>IF(申込一覧表A!G32="","",IF(申込一覧表A!G32="男",1,IF(申込一覧表A!G32="女",2)))</f>
        <v/>
      </c>
      <c r="E23" s="80" t="str">
        <f>IF(A23="","",IF(申込一覧表A!$E$3="","",VLOOKUP(申込一覧表A!$E$3,初期設定!$D:$N,6,FALSE)))</f>
        <v/>
      </c>
      <c r="F23" s="80" t="str">
        <f>IF(申込一覧表A!J32="","",申込一覧表A!$E$3)</f>
        <v/>
      </c>
      <c r="G23" s="80" t="str">
        <f>IF(申込一覧表A!J32="","",申込一覧表A!J32)</f>
        <v/>
      </c>
      <c r="H23" s="80" t="str">
        <f>IF(申込一覧表A!M32="","",申込一覧表A!M32&amp;" "&amp;申込一覧表A!O32)</f>
        <v/>
      </c>
      <c r="I23" s="80" t="str">
        <f>IF(申込一覧表A!Q32="","",申込一覧表A!Q32&amp;" "&amp;申込一覧表A!S32)</f>
        <v/>
      </c>
      <c r="J23" s="80"/>
      <c r="K23" s="80"/>
      <c r="M23" s="80" t="str">
        <f>IF(申込一覧表A!K32="","","0"&amp;申込一覧表A!K32)</f>
        <v/>
      </c>
      <c r="N23" s="80" t="str">
        <f>IF(申込一覧表A!L32="","","0"&amp;申込一覧表A!L32)</f>
        <v/>
      </c>
      <c r="O23" s="81"/>
      <c r="P23" s="80" t="str">
        <f>IF(申込一覧表A!F32="","",申込一覧表A!F32)</f>
        <v/>
      </c>
      <c r="Q23" s="82" t="str">
        <f t="shared" si="0"/>
        <v/>
      </c>
      <c r="R23" s="80" t="str">
        <f>IF(申込一覧表A!H32="","",申込一覧表A!H32)</f>
        <v/>
      </c>
      <c r="S23" s="80" t="str">
        <f>IF(申込一覧表A!I32="","",申込一覧表A!I32)</f>
        <v/>
      </c>
      <c r="T23" s="81"/>
      <c r="U23" s="80" t="str">
        <f>IF(申込一覧表A!W32="","",申込一覧表A!W32)</f>
        <v/>
      </c>
      <c r="V23" s="80" t="str">
        <f>IF(申込一覧表A!Y32="","",申込一覧表A!Y32)</f>
        <v/>
      </c>
      <c r="W23" s="80" t="str">
        <f>IF(申込一覧表A!AA32="","",申込一覧表A!AA32)</f>
        <v/>
      </c>
      <c r="X23" s="80" t="str">
        <f>IF(申込一覧表A!AC32="","",申込一覧表A!AC32)</f>
        <v/>
      </c>
      <c r="Y23" s="81"/>
      <c r="AA23" s="85"/>
      <c r="AB23" s="85"/>
    </row>
    <row r="24" spans="1:28">
      <c r="A24" s="80" t="str">
        <f>IF(申込一覧表A!J33="","",D24*100000000+申込一覧表A!J33)</f>
        <v/>
      </c>
      <c r="B24" s="80" t="str">
        <f>IF(申込一覧表A!C33="","",申込一覧表A!C33&amp;"("&amp;申込一覧表A!D33&amp;")")</f>
        <v/>
      </c>
      <c r="C24" s="80" t="str">
        <f>IF(申込一覧表A!E33="","",申込一覧表A!E33)</f>
        <v/>
      </c>
      <c r="D24" s="80" t="str">
        <f>IF(申込一覧表A!G33="","",IF(申込一覧表A!G33="男",1,IF(申込一覧表A!G33="女",2)))</f>
        <v/>
      </c>
      <c r="E24" s="80" t="str">
        <f>IF(A24="","",IF(申込一覧表A!$E$3="","",VLOOKUP(申込一覧表A!$E$3,初期設定!$D:$N,6,FALSE)))</f>
        <v/>
      </c>
      <c r="F24" s="80" t="str">
        <f>IF(申込一覧表A!J33="","",申込一覧表A!$E$3)</f>
        <v/>
      </c>
      <c r="G24" s="80" t="str">
        <f>IF(申込一覧表A!J33="","",申込一覧表A!J33)</f>
        <v/>
      </c>
      <c r="H24" s="80" t="str">
        <f>IF(申込一覧表A!M33="","",申込一覧表A!M33&amp;" "&amp;申込一覧表A!O33)</f>
        <v/>
      </c>
      <c r="I24" s="80" t="str">
        <f>IF(申込一覧表A!Q33="","",申込一覧表A!Q33&amp;" "&amp;申込一覧表A!S33)</f>
        <v/>
      </c>
      <c r="J24" s="80"/>
      <c r="K24" s="80"/>
      <c r="M24" s="80" t="str">
        <f>IF(申込一覧表A!K33="","","0"&amp;申込一覧表A!K33)</f>
        <v/>
      </c>
      <c r="N24" s="80" t="str">
        <f>IF(申込一覧表A!L33="","","0"&amp;申込一覧表A!L33)</f>
        <v/>
      </c>
      <c r="O24" s="81"/>
      <c r="P24" s="80" t="str">
        <f>IF(申込一覧表A!F33="","",申込一覧表A!F33)</f>
        <v/>
      </c>
      <c r="Q24" s="82" t="str">
        <f t="shared" si="0"/>
        <v/>
      </c>
      <c r="R24" s="80" t="str">
        <f>IF(申込一覧表A!H33="","",申込一覧表A!H33)</f>
        <v/>
      </c>
      <c r="S24" s="80" t="str">
        <f>IF(申込一覧表A!I33="","",申込一覧表A!I33)</f>
        <v/>
      </c>
      <c r="T24" s="81"/>
      <c r="U24" s="80" t="str">
        <f>IF(申込一覧表A!W33="","",申込一覧表A!W33)</f>
        <v/>
      </c>
      <c r="V24" s="80" t="str">
        <f>IF(申込一覧表A!Y33="","",申込一覧表A!Y33)</f>
        <v/>
      </c>
      <c r="W24" s="80" t="str">
        <f>IF(申込一覧表A!AA33="","",申込一覧表A!AA33)</f>
        <v/>
      </c>
      <c r="X24" s="80" t="str">
        <f>IF(申込一覧表A!AC33="","",申込一覧表A!AC33)</f>
        <v/>
      </c>
      <c r="Y24" s="81"/>
      <c r="AA24" s="85"/>
      <c r="AB24" s="85"/>
    </row>
    <row r="25" spans="1:28">
      <c r="A25" s="80" t="str">
        <f>IF(申込一覧表A!J34="","",D25*100000000+申込一覧表A!J34)</f>
        <v/>
      </c>
      <c r="B25" s="80" t="str">
        <f>IF(申込一覧表A!C34="","",申込一覧表A!C34&amp;"("&amp;申込一覧表A!D34&amp;")")</f>
        <v/>
      </c>
      <c r="C25" s="80" t="str">
        <f>IF(申込一覧表A!E34="","",申込一覧表A!E34)</f>
        <v/>
      </c>
      <c r="D25" s="80" t="str">
        <f>IF(申込一覧表A!G34="","",IF(申込一覧表A!G34="男",1,IF(申込一覧表A!G34="女",2)))</f>
        <v/>
      </c>
      <c r="E25" s="80" t="str">
        <f>IF(A25="","",IF(申込一覧表A!$E$3="","",VLOOKUP(申込一覧表A!$E$3,初期設定!$D:$N,6,FALSE)))</f>
        <v/>
      </c>
      <c r="F25" s="80" t="str">
        <f>IF(申込一覧表A!J34="","",申込一覧表A!$E$3)</f>
        <v/>
      </c>
      <c r="G25" s="80" t="str">
        <f>IF(申込一覧表A!J34="","",申込一覧表A!J34)</f>
        <v/>
      </c>
      <c r="H25" s="80" t="str">
        <f>IF(申込一覧表A!M34="","",申込一覧表A!M34&amp;" "&amp;申込一覧表A!O34)</f>
        <v/>
      </c>
      <c r="I25" s="80" t="str">
        <f>IF(申込一覧表A!Q34="","",申込一覧表A!Q34&amp;" "&amp;申込一覧表A!S34)</f>
        <v/>
      </c>
      <c r="J25" s="80"/>
      <c r="K25" s="80"/>
      <c r="M25" s="80" t="str">
        <f>IF(申込一覧表A!K34="","","0"&amp;申込一覧表A!K34)</f>
        <v/>
      </c>
      <c r="N25" s="80" t="str">
        <f>IF(申込一覧表A!L34="","","0"&amp;申込一覧表A!L34)</f>
        <v/>
      </c>
      <c r="O25" s="81"/>
      <c r="P25" s="80" t="str">
        <f>IF(申込一覧表A!F34="","",申込一覧表A!F34)</f>
        <v/>
      </c>
      <c r="Q25" s="82" t="str">
        <f t="shared" si="0"/>
        <v/>
      </c>
      <c r="R25" s="80" t="str">
        <f>IF(申込一覧表A!H34="","",申込一覧表A!H34)</f>
        <v/>
      </c>
      <c r="S25" s="80" t="str">
        <f>IF(申込一覧表A!I34="","",申込一覧表A!I34)</f>
        <v/>
      </c>
      <c r="T25" s="81"/>
      <c r="U25" s="80" t="str">
        <f>IF(申込一覧表A!W34="","",申込一覧表A!W34)</f>
        <v/>
      </c>
      <c r="V25" s="80" t="str">
        <f>IF(申込一覧表A!Y34="","",申込一覧表A!Y34)</f>
        <v/>
      </c>
      <c r="W25" s="80" t="str">
        <f>IF(申込一覧表A!AA34="","",申込一覧表A!AA34)</f>
        <v/>
      </c>
      <c r="X25" s="80" t="str">
        <f>IF(申込一覧表A!AC34="","",申込一覧表A!AC34)</f>
        <v/>
      </c>
      <c r="Y25" s="81"/>
      <c r="AA25" s="85"/>
      <c r="AB25" s="85"/>
    </row>
    <row r="26" spans="1:28">
      <c r="A26" s="80" t="str">
        <f>IF(申込一覧表A!J35="","",D26*100000000+申込一覧表A!J35)</f>
        <v/>
      </c>
      <c r="B26" s="80" t="str">
        <f>IF(申込一覧表A!C35="","",申込一覧表A!C35&amp;"("&amp;申込一覧表A!D35&amp;")")</f>
        <v/>
      </c>
      <c r="C26" s="80" t="str">
        <f>IF(申込一覧表A!E35="","",申込一覧表A!E35)</f>
        <v/>
      </c>
      <c r="D26" s="80" t="str">
        <f>IF(申込一覧表A!G35="","",IF(申込一覧表A!G35="男",1,IF(申込一覧表A!G35="女",2)))</f>
        <v/>
      </c>
      <c r="E26" s="80" t="str">
        <f>IF(A26="","",IF(申込一覧表A!$E$3="","",VLOOKUP(申込一覧表A!$E$3,初期設定!$D:$N,6,FALSE)))</f>
        <v/>
      </c>
      <c r="F26" s="80" t="str">
        <f>IF(申込一覧表A!J35="","",申込一覧表A!$E$3)</f>
        <v/>
      </c>
      <c r="G26" s="80" t="str">
        <f>IF(申込一覧表A!J35="","",申込一覧表A!J35)</f>
        <v/>
      </c>
      <c r="H26" s="80" t="str">
        <f>IF(申込一覧表A!M35="","",申込一覧表A!M35&amp;" "&amp;申込一覧表A!O35)</f>
        <v/>
      </c>
      <c r="I26" s="80" t="str">
        <f>IF(申込一覧表A!Q35="","",申込一覧表A!Q35&amp;" "&amp;申込一覧表A!S35)</f>
        <v/>
      </c>
      <c r="J26" s="80"/>
      <c r="K26" s="80"/>
      <c r="M26" s="80" t="str">
        <f>IF(申込一覧表A!K35="","","0"&amp;申込一覧表A!K35)</f>
        <v/>
      </c>
      <c r="N26" s="80" t="str">
        <f>IF(申込一覧表A!L35="","","0"&amp;申込一覧表A!L35)</f>
        <v/>
      </c>
      <c r="O26" s="81"/>
      <c r="P26" s="80" t="str">
        <f>IF(申込一覧表A!F35="","",申込一覧表A!F35)</f>
        <v/>
      </c>
      <c r="Q26" s="82" t="str">
        <f t="shared" si="0"/>
        <v/>
      </c>
      <c r="R26" s="80" t="str">
        <f>IF(申込一覧表A!H35="","",申込一覧表A!H35)</f>
        <v/>
      </c>
      <c r="S26" s="80" t="str">
        <f>IF(申込一覧表A!I35="","",申込一覧表A!I35)</f>
        <v/>
      </c>
      <c r="T26" s="81"/>
      <c r="U26" s="80" t="str">
        <f>IF(申込一覧表A!W35="","",申込一覧表A!W35)</f>
        <v/>
      </c>
      <c r="V26" s="80" t="str">
        <f>IF(申込一覧表A!Y35="","",申込一覧表A!Y35)</f>
        <v/>
      </c>
      <c r="W26" s="80" t="str">
        <f>IF(申込一覧表A!AA35="","",申込一覧表A!AA35)</f>
        <v/>
      </c>
      <c r="X26" s="80" t="str">
        <f>IF(申込一覧表A!AC35="","",申込一覧表A!AC35)</f>
        <v/>
      </c>
      <c r="Y26" s="81"/>
      <c r="AA26" s="85"/>
      <c r="AB26" s="85"/>
    </row>
    <row r="27" spans="1:28">
      <c r="A27" s="80" t="str">
        <f>IF(申込一覧表A!J36="","",D27*100000000+申込一覧表A!J36)</f>
        <v/>
      </c>
      <c r="B27" s="80" t="str">
        <f>IF(申込一覧表A!C36="","",申込一覧表A!C36&amp;"("&amp;申込一覧表A!D36&amp;")")</f>
        <v/>
      </c>
      <c r="C27" s="80" t="str">
        <f>IF(申込一覧表A!E36="","",申込一覧表A!E36)</f>
        <v/>
      </c>
      <c r="D27" s="80" t="str">
        <f>IF(申込一覧表A!G36="","",IF(申込一覧表A!G36="男",1,IF(申込一覧表A!G36="女",2)))</f>
        <v/>
      </c>
      <c r="E27" s="80" t="str">
        <f>IF(A27="","",IF(申込一覧表A!$E$3="","",VLOOKUP(申込一覧表A!$E$3,初期設定!$D:$N,6,FALSE)))</f>
        <v/>
      </c>
      <c r="F27" s="80" t="str">
        <f>IF(申込一覧表A!J36="","",申込一覧表A!$E$3)</f>
        <v/>
      </c>
      <c r="G27" s="80" t="str">
        <f>IF(申込一覧表A!J36="","",申込一覧表A!J36)</f>
        <v/>
      </c>
      <c r="H27" s="80" t="str">
        <f>IF(申込一覧表A!M36="","",申込一覧表A!M36&amp;" "&amp;申込一覧表A!O36)</f>
        <v/>
      </c>
      <c r="I27" s="80" t="str">
        <f>IF(申込一覧表A!Q36="","",申込一覧表A!Q36&amp;" "&amp;申込一覧表A!S36)</f>
        <v/>
      </c>
      <c r="J27" s="80"/>
      <c r="K27" s="80"/>
      <c r="M27" s="80" t="str">
        <f>IF(申込一覧表A!K36="","","0"&amp;申込一覧表A!K36)</f>
        <v/>
      </c>
      <c r="N27" s="80" t="str">
        <f>IF(申込一覧表A!L36="","","0"&amp;申込一覧表A!L36)</f>
        <v/>
      </c>
      <c r="O27" s="81"/>
      <c r="P27" s="80" t="str">
        <f>IF(申込一覧表A!F36="","",申込一覧表A!F36)</f>
        <v/>
      </c>
      <c r="Q27" s="82" t="str">
        <f t="shared" si="0"/>
        <v/>
      </c>
      <c r="R27" s="80" t="str">
        <f>IF(申込一覧表A!H36="","",申込一覧表A!H36)</f>
        <v/>
      </c>
      <c r="S27" s="80" t="str">
        <f>IF(申込一覧表A!I36="","",申込一覧表A!I36)</f>
        <v/>
      </c>
      <c r="T27" s="81"/>
      <c r="U27" s="80" t="str">
        <f>IF(申込一覧表A!W36="","",申込一覧表A!W36)</f>
        <v/>
      </c>
      <c r="V27" s="80" t="str">
        <f>IF(申込一覧表A!Y36="","",申込一覧表A!Y36)</f>
        <v/>
      </c>
      <c r="W27" s="80" t="str">
        <f>IF(申込一覧表A!AA36="","",申込一覧表A!AA36)</f>
        <v/>
      </c>
      <c r="X27" s="80" t="str">
        <f>IF(申込一覧表A!AC36="","",申込一覧表A!AC36)</f>
        <v/>
      </c>
      <c r="Y27" s="81"/>
      <c r="AA27" s="85"/>
      <c r="AB27" s="85"/>
    </row>
    <row r="28" spans="1:28">
      <c r="A28" s="80" t="str">
        <f>IF(申込一覧表A!J37="","",D28*100000000+申込一覧表A!J37)</f>
        <v/>
      </c>
      <c r="B28" s="80" t="str">
        <f>IF(申込一覧表A!C37="","",申込一覧表A!C37&amp;"("&amp;申込一覧表A!D37&amp;")")</f>
        <v/>
      </c>
      <c r="C28" s="80" t="str">
        <f>IF(申込一覧表A!E37="","",申込一覧表A!E37)</f>
        <v/>
      </c>
      <c r="D28" s="80" t="str">
        <f>IF(申込一覧表A!G37="","",IF(申込一覧表A!G37="男",1,IF(申込一覧表A!G37="女",2)))</f>
        <v/>
      </c>
      <c r="E28" s="80" t="str">
        <f>IF(A28="","",IF(申込一覧表A!$E$3="","",VLOOKUP(申込一覧表A!$E$3,初期設定!$D:$N,6,FALSE)))</f>
        <v/>
      </c>
      <c r="F28" s="80" t="str">
        <f>IF(申込一覧表A!J37="","",申込一覧表A!$E$3)</f>
        <v/>
      </c>
      <c r="G28" s="80" t="str">
        <f>IF(申込一覧表A!J37="","",申込一覧表A!J37)</f>
        <v/>
      </c>
      <c r="H28" s="80" t="str">
        <f>IF(申込一覧表A!M37="","",申込一覧表A!M37&amp;" "&amp;申込一覧表A!O37)</f>
        <v/>
      </c>
      <c r="I28" s="80" t="str">
        <f>IF(申込一覧表A!Q37="","",申込一覧表A!Q37&amp;" "&amp;申込一覧表A!S37)</f>
        <v/>
      </c>
      <c r="J28" s="80"/>
      <c r="K28" s="80"/>
      <c r="M28" s="80" t="str">
        <f>IF(申込一覧表A!K37="","","0"&amp;申込一覧表A!K37)</f>
        <v/>
      </c>
      <c r="N28" s="80" t="str">
        <f>IF(申込一覧表A!L37="","","0"&amp;申込一覧表A!L37)</f>
        <v/>
      </c>
      <c r="O28" s="81"/>
      <c r="P28" s="80" t="str">
        <f>IF(申込一覧表A!F37="","",申込一覧表A!F37)</f>
        <v/>
      </c>
      <c r="Q28" s="82" t="str">
        <f t="shared" si="0"/>
        <v/>
      </c>
      <c r="R28" s="80" t="str">
        <f>IF(申込一覧表A!H37="","",申込一覧表A!H37)</f>
        <v/>
      </c>
      <c r="S28" s="80" t="str">
        <f>IF(申込一覧表A!I37="","",申込一覧表A!I37)</f>
        <v/>
      </c>
      <c r="T28" s="81"/>
      <c r="U28" s="80" t="str">
        <f>IF(申込一覧表A!W37="","",申込一覧表A!W37)</f>
        <v/>
      </c>
      <c r="V28" s="80" t="str">
        <f>IF(申込一覧表A!Y37="","",申込一覧表A!Y37)</f>
        <v/>
      </c>
      <c r="W28" s="80" t="str">
        <f>IF(申込一覧表A!AA37="","",申込一覧表A!AA37)</f>
        <v/>
      </c>
      <c r="X28" s="80" t="str">
        <f>IF(申込一覧表A!AC37="","",申込一覧表A!AC37)</f>
        <v/>
      </c>
      <c r="Y28" s="81"/>
      <c r="AA28" s="85"/>
      <c r="AB28" s="85"/>
    </row>
    <row r="29" spans="1:28">
      <c r="A29" s="80" t="str">
        <f>IF(申込一覧表A!J38="","",D29*100000000+申込一覧表A!J38)</f>
        <v/>
      </c>
      <c r="B29" s="80" t="str">
        <f>IF(申込一覧表A!C38="","",申込一覧表A!C38&amp;"("&amp;申込一覧表A!D38&amp;")")</f>
        <v/>
      </c>
      <c r="C29" s="80" t="str">
        <f>IF(申込一覧表A!E38="","",申込一覧表A!E38)</f>
        <v/>
      </c>
      <c r="D29" s="80" t="str">
        <f>IF(申込一覧表A!G38="","",IF(申込一覧表A!G38="男",1,IF(申込一覧表A!G38="女",2)))</f>
        <v/>
      </c>
      <c r="E29" s="80" t="str">
        <f>IF(A29="","",IF(申込一覧表A!$E$3="","",VLOOKUP(申込一覧表A!$E$3,初期設定!$D:$N,6,FALSE)))</f>
        <v/>
      </c>
      <c r="F29" s="80" t="str">
        <f>IF(申込一覧表A!J38="","",申込一覧表A!$E$3)</f>
        <v/>
      </c>
      <c r="G29" s="80" t="str">
        <f>IF(申込一覧表A!J38="","",申込一覧表A!J38)</f>
        <v/>
      </c>
      <c r="H29" s="80" t="str">
        <f>IF(申込一覧表A!M38="","",申込一覧表A!M38&amp;" "&amp;申込一覧表A!O38)</f>
        <v/>
      </c>
      <c r="I29" s="80" t="str">
        <f>IF(申込一覧表A!Q38="","",申込一覧表A!Q38&amp;" "&amp;申込一覧表A!S38)</f>
        <v/>
      </c>
      <c r="J29" s="80"/>
      <c r="K29" s="80"/>
      <c r="M29" s="80" t="str">
        <f>IF(申込一覧表A!K38="","","0"&amp;申込一覧表A!K38)</f>
        <v/>
      </c>
      <c r="N29" s="80" t="str">
        <f>IF(申込一覧表A!L38="","","0"&amp;申込一覧表A!L38)</f>
        <v/>
      </c>
      <c r="O29" s="81"/>
      <c r="P29" s="80" t="str">
        <f>IF(申込一覧表A!F38="","",申込一覧表A!F38)</f>
        <v/>
      </c>
      <c r="Q29" s="82" t="str">
        <f t="shared" si="0"/>
        <v/>
      </c>
      <c r="R29" s="80" t="str">
        <f>IF(申込一覧表A!H38="","",申込一覧表A!H38)</f>
        <v/>
      </c>
      <c r="S29" s="80" t="str">
        <f>IF(申込一覧表A!I38="","",申込一覧表A!I38)</f>
        <v/>
      </c>
      <c r="T29" s="81"/>
      <c r="U29" s="80" t="str">
        <f>IF(申込一覧表A!W38="","",申込一覧表A!W38)</f>
        <v/>
      </c>
      <c r="V29" s="80" t="str">
        <f>IF(申込一覧表A!Y38="","",申込一覧表A!Y38)</f>
        <v/>
      </c>
      <c r="W29" s="80" t="str">
        <f>IF(申込一覧表A!AA38="","",申込一覧表A!AA38)</f>
        <v/>
      </c>
      <c r="X29" s="80" t="str">
        <f>IF(申込一覧表A!AC38="","",申込一覧表A!AC38)</f>
        <v/>
      </c>
      <c r="Y29" s="81"/>
      <c r="AA29" s="85"/>
      <c r="AB29" s="85"/>
    </row>
    <row r="30" spans="1:28">
      <c r="A30" s="80" t="str">
        <f>IF(申込一覧表A!J39="","",D30*100000000+申込一覧表A!J39)</f>
        <v/>
      </c>
      <c r="B30" s="80" t="str">
        <f>IF(申込一覧表A!C39="","",申込一覧表A!C39&amp;"("&amp;申込一覧表A!D39&amp;")")</f>
        <v/>
      </c>
      <c r="C30" s="80" t="str">
        <f>IF(申込一覧表A!E39="","",申込一覧表A!E39)</f>
        <v/>
      </c>
      <c r="D30" s="80" t="str">
        <f>IF(申込一覧表A!G39="","",IF(申込一覧表A!G39="男",1,IF(申込一覧表A!G39="女",2)))</f>
        <v/>
      </c>
      <c r="E30" s="80" t="str">
        <f>IF(A30="","",IF(申込一覧表A!$E$3="","",VLOOKUP(申込一覧表A!$E$3,初期設定!$D:$N,6,FALSE)))</f>
        <v/>
      </c>
      <c r="F30" s="80" t="str">
        <f>IF(申込一覧表A!J39="","",申込一覧表A!$E$3)</f>
        <v/>
      </c>
      <c r="G30" s="80" t="str">
        <f>IF(申込一覧表A!J39="","",申込一覧表A!J39)</f>
        <v/>
      </c>
      <c r="H30" s="80" t="str">
        <f>IF(申込一覧表A!M39="","",申込一覧表A!M39&amp;" "&amp;申込一覧表A!O39)</f>
        <v/>
      </c>
      <c r="I30" s="80" t="str">
        <f>IF(申込一覧表A!Q39="","",申込一覧表A!Q39&amp;" "&amp;申込一覧表A!S39)</f>
        <v/>
      </c>
      <c r="J30" s="80"/>
      <c r="K30" s="80"/>
      <c r="M30" s="80" t="str">
        <f>IF(申込一覧表A!K39="","","0"&amp;申込一覧表A!K39)</f>
        <v/>
      </c>
      <c r="N30" s="80" t="str">
        <f>IF(申込一覧表A!L39="","","0"&amp;申込一覧表A!L39)</f>
        <v/>
      </c>
      <c r="O30" s="81"/>
      <c r="P30" s="80" t="str">
        <f>IF(申込一覧表A!F39="","",申込一覧表A!F39)</f>
        <v/>
      </c>
      <c r="Q30" s="82" t="str">
        <f t="shared" si="0"/>
        <v/>
      </c>
      <c r="R30" s="80" t="str">
        <f>IF(申込一覧表A!H39="","",申込一覧表A!H39)</f>
        <v/>
      </c>
      <c r="S30" s="80" t="str">
        <f>IF(申込一覧表A!I39="","",申込一覧表A!I39)</f>
        <v/>
      </c>
      <c r="T30" s="81"/>
      <c r="U30" s="80" t="str">
        <f>IF(申込一覧表A!W39="","",申込一覧表A!W39)</f>
        <v/>
      </c>
      <c r="V30" s="80" t="str">
        <f>IF(申込一覧表A!Y39="","",申込一覧表A!Y39)</f>
        <v/>
      </c>
      <c r="W30" s="80" t="str">
        <f>IF(申込一覧表A!AA39="","",申込一覧表A!AA39)</f>
        <v/>
      </c>
      <c r="X30" s="80" t="str">
        <f>IF(申込一覧表A!AC39="","",申込一覧表A!AC39)</f>
        <v/>
      </c>
      <c r="Y30" s="81"/>
      <c r="AA30" s="85"/>
      <c r="AB30" s="85"/>
    </row>
    <row r="31" spans="1:28">
      <c r="A31" s="80" t="str">
        <f>IF(申込一覧表A!J40="","",D31*100000000+申込一覧表A!J40)</f>
        <v/>
      </c>
      <c r="B31" s="80" t="str">
        <f>IF(申込一覧表A!C40="","",申込一覧表A!C40&amp;"("&amp;申込一覧表A!D40&amp;")")</f>
        <v/>
      </c>
      <c r="C31" s="80" t="str">
        <f>IF(申込一覧表A!E40="","",申込一覧表A!E40)</f>
        <v/>
      </c>
      <c r="D31" s="80" t="str">
        <f>IF(申込一覧表A!G40="","",IF(申込一覧表A!G40="男",1,IF(申込一覧表A!G40="女",2)))</f>
        <v/>
      </c>
      <c r="E31" s="80" t="str">
        <f>IF(A31="","",IF(申込一覧表A!$E$3="","",VLOOKUP(申込一覧表A!$E$3,初期設定!$D:$N,6,FALSE)))</f>
        <v/>
      </c>
      <c r="F31" s="80" t="str">
        <f>IF(申込一覧表A!J40="","",申込一覧表A!$E$3)</f>
        <v/>
      </c>
      <c r="G31" s="80" t="str">
        <f>IF(申込一覧表A!J40="","",申込一覧表A!J40)</f>
        <v/>
      </c>
      <c r="H31" s="80" t="str">
        <f>IF(申込一覧表A!M40="","",申込一覧表A!M40&amp;" "&amp;申込一覧表A!O40)</f>
        <v/>
      </c>
      <c r="I31" s="80" t="str">
        <f>IF(申込一覧表A!Q40="","",申込一覧表A!Q40&amp;" "&amp;申込一覧表A!S40)</f>
        <v/>
      </c>
      <c r="J31" s="80"/>
      <c r="K31" s="80"/>
      <c r="M31" s="80" t="str">
        <f>IF(申込一覧表A!K40="","","0"&amp;申込一覧表A!K40)</f>
        <v/>
      </c>
      <c r="N31" s="80" t="str">
        <f>IF(申込一覧表A!L40="","","0"&amp;申込一覧表A!L40)</f>
        <v/>
      </c>
      <c r="O31" s="81"/>
      <c r="P31" s="80" t="str">
        <f>IF(申込一覧表A!F40="","",申込一覧表A!F40)</f>
        <v/>
      </c>
      <c r="Q31" s="82" t="str">
        <f t="shared" si="0"/>
        <v/>
      </c>
      <c r="R31" s="80" t="str">
        <f>IF(申込一覧表A!H40="","",申込一覧表A!H40)</f>
        <v/>
      </c>
      <c r="S31" s="80" t="str">
        <f>IF(申込一覧表A!I40="","",申込一覧表A!I40)</f>
        <v/>
      </c>
      <c r="T31" s="81"/>
      <c r="U31" s="80" t="str">
        <f>IF(申込一覧表A!W40="","",申込一覧表A!W40)</f>
        <v/>
      </c>
      <c r="V31" s="80" t="str">
        <f>IF(申込一覧表A!Y40="","",申込一覧表A!Y40)</f>
        <v/>
      </c>
      <c r="W31" s="80" t="str">
        <f>IF(申込一覧表A!AA40="","",申込一覧表A!AA40)</f>
        <v/>
      </c>
      <c r="X31" s="80" t="str">
        <f>IF(申込一覧表A!AC40="","",申込一覧表A!AC40)</f>
        <v/>
      </c>
      <c r="Y31" s="81"/>
      <c r="AA31" s="85"/>
      <c r="AB31" s="85"/>
    </row>
    <row r="32" spans="1:28">
      <c r="A32" s="80" t="str">
        <f>IF(申込一覧表A!J41="","",D32*100000000+申込一覧表A!J41)</f>
        <v/>
      </c>
      <c r="B32" s="80" t="str">
        <f>IF(申込一覧表A!C41="","",申込一覧表A!C41&amp;"("&amp;申込一覧表A!D41&amp;")")</f>
        <v/>
      </c>
      <c r="C32" s="80" t="str">
        <f>IF(申込一覧表A!E41="","",申込一覧表A!E41)</f>
        <v/>
      </c>
      <c r="D32" s="80" t="str">
        <f>IF(申込一覧表A!G41="","",IF(申込一覧表A!G41="男",1,IF(申込一覧表A!G41="女",2)))</f>
        <v/>
      </c>
      <c r="E32" s="80" t="str">
        <f>IF(A32="","",IF(申込一覧表A!$E$3="","",VLOOKUP(申込一覧表A!$E$3,初期設定!$D:$N,6,FALSE)))</f>
        <v/>
      </c>
      <c r="F32" s="80" t="str">
        <f>IF(申込一覧表A!J41="","",申込一覧表A!$E$3)</f>
        <v/>
      </c>
      <c r="G32" s="80" t="str">
        <f>IF(申込一覧表A!J41="","",申込一覧表A!J41)</f>
        <v/>
      </c>
      <c r="H32" s="80" t="str">
        <f>IF(申込一覧表A!M41="","",申込一覧表A!M41&amp;" "&amp;申込一覧表A!O41)</f>
        <v/>
      </c>
      <c r="I32" s="80" t="str">
        <f>IF(申込一覧表A!Q41="","",申込一覧表A!Q41&amp;" "&amp;申込一覧表A!S41)</f>
        <v/>
      </c>
      <c r="J32" s="80"/>
      <c r="K32" s="80"/>
      <c r="M32" s="80" t="str">
        <f>IF(申込一覧表A!K41="","","0"&amp;申込一覧表A!K41)</f>
        <v/>
      </c>
      <c r="N32" s="80" t="str">
        <f>IF(申込一覧表A!L41="","","0"&amp;申込一覧表A!L41)</f>
        <v/>
      </c>
      <c r="O32" s="81"/>
      <c r="P32" s="80" t="str">
        <f>IF(申込一覧表A!F41="","",申込一覧表A!F41)</f>
        <v/>
      </c>
      <c r="Q32" s="82" t="str">
        <f t="shared" si="0"/>
        <v/>
      </c>
      <c r="R32" s="80" t="str">
        <f>IF(申込一覧表A!H41="","",申込一覧表A!H41)</f>
        <v/>
      </c>
      <c r="S32" s="80" t="str">
        <f>IF(申込一覧表A!I41="","",申込一覧表A!I41)</f>
        <v/>
      </c>
      <c r="T32" s="81"/>
      <c r="U32" s="80" t="str">
        <f>IF(申込一覧表A!W41="","",申込一覧表A!W41)</f>
        <v/>
      </c>
      <c r="V32" s="80" t="str">
        <f>IF(申込一覧表A!Y41="","",申込一覧表A!Y41)</f>
        <v/>
      </c>
      <c r="W32" s="80" t="str">
        <f>IF(申込一覧表A!AA41="","",申込一覧表A!AA41)</f>
        <v/>
      </c>
      <c r="X32" s="80" t="str">
        <f>IF(申込一覧表A!AC41="","",申込一覧表A!AC41)</f>
        <v/>
      </c>
      <c r="Y32" s="81"/>
      <c r="AA32" s="85"/>
      <c r="AB32" s="85"/>
    </row>
    <row r="33" spans="1:28">
      <c r="A33" s="80" t="str">
        <f>IF(申込一覧表A!J42="","",D33*100000000+申込一覧表A!J42)</f>
        <v/>
      </c>
      <c r="B33" s="80" t="str">
        <f>IF(申込一覧表A!C42="","",申込一覧表A!C42&amp;"("&amp;申込一覧表A!D42&amp;")")</f>
        <v/>
      </c>
      <c r="C33" s="80" t="str">
        <f>IF(申込一覧表A!E42="","",申込一覧表A!E42)</f>
        <v/>
      </c>
      <c r="D33" s="80" t="str">
        <f>IF(申込一覧表A!G42="","",IF(申込一覧表A!G42="男",1,IF(申込一覧表A!G42="女",2)))</f>
        <v/>
      </c>
      <c r="E33" s="80" t="str">
        <f>IF(A33="","",IF(申込一覧表A!$E$3="","",VLOOKUP(申込一覧表A!$E$3,初期設定!$D:$N,6,FALSE)))</f>
        <v/>
      </c>
      <c r="F33" s="80" t="str">
        <f>IF(申込一覧表A!J42="","",申込一覧表A!$E$3)</f>
        <v/>
      </c>
      <c r="G33" s="80" t="str">
        <f>IF(申込一覧表A!J42="","",申込一覧表A!J42)</f>
        <v/>
      </c>
      <c r="H33" s="80" t="str">
        <f>IF(申込一覧表A!M42="","",申込一覧表A!M42&amp;" "&amp;申込一覧表A!O42)</f>
        <v/>
      </c>
      <c r="I33" s="80" t="str">
        <f>IF(申込一覧表A!Q42="","",申込一覧表A!Q42&amp;" "&amp;申込一覧表A!S42)</f>
        <v/>
      </c>
      <c r="J33" s="80"/>
      <c r="K33" s="80"/>
      <c r="M33" s="80" t="str">
        <f>IF(申込一覧表A!K42="","","0"&amp;申込一覧表A!K42)</f>
        <v/>
      </c>
      <c r="N33" s="80" t="str">
        <f>IF(申込一覧表A!L42="","","0"&amp;申込一覧表A!L42)</f>
        <v/>
      </c>
      <c r="O33" s="81"/>
      <c r="P33" s="80" t="str">
        <f>IF(申込一覧表A!F42="","",申込一覧表A!F42)</f>
        <v/>
      </c>
      <c r="Q33" s="82" t="str">
        <f t="shared" si="0"/>
        <v/>
      </c>
      <c r="R33" s="80" t="str">
        <f>IF(申込一覧表A!H42="","",申込一覧表A!H42)</f>
        <v/>
      </c>
      <c r="S33" s="80" t="str">
        <f>IF(申込一覧表A!I42="","",申込一覧表A!I42)</f>
        <v/>
      </c>
      <c r="T33" s="81"/>
      <c r="U33" s="80" t="str">
        <f>IF(申込一覧表A!W42="","",申込一覧表A!W42)</f>
        <v/>
      </c>
      <c r="V33" s="80" t="str">
        <f>IF(申込一覧表A!Y42="","",申込一覧表A!Y42)</f>
        <v/>
      </c>
      <c r="W33" s="80" t="str">
        <f>IF(申込一覧表A!AA42="","",申込一覧表A!AA42)</f>
        <v/>
      </c>
      <c r="X33" s="80" t="str">
        <f>IF(申込一覧表A!AC42="","",申込一覧表A!AC42)</f>
        <v/>
      </c>
      <c r="Y33" s="81"/>
      <c r="AA33" s="85"/>
      <c r="AB33" s="85"/>
    </row>
    <row r="34" spans="1:28">
      <c r="A34" s="80" t="str">
        <f>IF(申込一覧表A!J43="","",D34*100000000+申込一覧表A!J43)</f>
        <v/>
      </c>
      <c r="B34" s="80" t="str">
        <f>IF(申込一覧表A!C43="","",申込一覧表A!C43&amp;"("&amp;申込一覧表A!D43&amp;")")</f>
        <v/>
      </c>
      <c r="C34" s="80" t="str">
        <f>IF(申込一覧表A!E43="","",申込一覧表A!E43)</f>
        <v/>
      </c>
      <c r="D34" s="80" t="str">
        <f>IF(申込一覧表A!G43="","",IF(申込一覧表A!G43="男",1,IF(申込一覧表A!G43="女",2)))</f>
        <v/>
      </c>
      <c r="E34" s="80" t="str">
        <f>IF(A34="","",IF(申込一覧表A!$E$3="","",VLOOKUP(申込一覧表A!$E$3,初期設定!$D:$N,6,FALSE)))</f>
        <v/>
      </c>
      <c r="F34" s="80" t="str">
        <f>IF(申込一覧表A!J43="","",申込一覧表A!$E$3)</f>
        <v/>
      </c>
      <c r="G34" s="80" t="str">
        <f>IF(申込一覧表A!J43="","",申込一覧表A!J43)</f>
        <v/>
      </c>
      <c r="H34" s="80" t="str">
        <f>IF(申込一覧表A!M43="","",申込一覧表A!M43&amp;" "&amp;申込一覧表A!O43)</f>
        <v/>
      </c>
      <c r="I34" s="80" t="str">
        <f>IF(申込一覧表A!Q43="","",申込一覧表A!Q43&amp;" "&amp;申込一覧表A!S43)</f>
        <v/>
      </c>
      <c r="J34" s="80"/>
      <c r="K34" s="80"/>
      <c r="M34" s="80" t="str">
        <f>IF(申込一覧表A!K43="","","0"&amp;申込一覧表A!K43)</f>
        <v/>
      </c>
      <c r="N34" s="80" t="str">
        <f>IF(申込一覧表A!L43="","","0"&amp;申込一覧表A!L43)</f>
        <v/>
      </c>
      <c r="O34" s="81"/>
      <c r="P34" s="80" t="str">
        <f>IF(申込一覧表A!F43="","",申込一覧表A!F43)</f>
        <v/>
      </c>
      <c r="Q34" s="82" t="str">
        <f t="shared" si="0"/>
        <v/>
      </c>
      <c r="R34" s="80" t="str">
        <f>IF(申込一覧表A!H43="","",申込一覧表A!H43)</f>
        <v/>
      </c>
      <c r="S34" s="80" t="str">
        <f>IF(申込一覧表A!I43="","",申込一覧表A!I43)</f>
        <v/>
      </c>
      <c r="T34" s="81"/>
      <c r="U34" s="80" t="str">
        <f>IF(申込一覧表A!W43="","",申込一覧表A!W43)</f>
        <v/>
      </c>
      <c r="V34" s="80" t="str">
        <f>IF(申込一覧表A!Y43="","",申込一覧表A!Y43)</f>
        <v/>
      </c>
      <c r="W34" s="80" t="str">
        <f>IF(申込一覧表A!AA43="","",申込一覧表A!AA43)</f>
        <v/>
      </c>
      <c r="X34" s="80" t="str">
        <f>IF(申込一覧表A!AC43="","",申込一覧表A!AC43)</f>
        <v/>
      </c>
      <c r="Y34" s="81"/>
      <c r="AA34" s="85"/>
      <c r="AB34" s="85"/>
    </row>
    <row r="35" spans="1:28">
      <c r="A35" s="80" t="str">
        <f>IF(申込一覧表A!J44="","",D35*100000000+申込一覧表A!J44)</f>
        <v/>
      </c>
      <c r="B35" s="80" t="str">
        <f>IF(申込一覧表A!C44="","",申込一覧表A!C44&amp;"("&amp;申込一覧表A!D44&amp;")")</f>
        <v/>
      </c>
      <c r="C35" s="80" t="str">
        <f>IF(申込一覧表A!E44="","",申込一覧表A!E44)</f>
        <v/>
      </c>
      <c r="D35" s="80" t="str">
        <f>IF(申込一覧表A!G44="","",IF(申込一覧表A!G44="男",1,IF(申込一覧表A!G44="女",2)))</f>
        <v/>
      </c>
      <c r="E35" s="80" t="str">
        <f>IF(A35="","",IF(申込一覧表A!$E$3="","",VLOOKUP(申込一覧表A!$E$3,初期設定!$D:$N,6,FALSE)))</f>
        <v/>
      </c>
      <c r="F35" s="80" t="str">
        <f>IF(申込一覧表A!J44="","",申込一覧表A!$E$3)</f>
        <v/>
      </c>
      <c r="G35" s="80" t="str">
        <f>IF(申込一覧表A!J44="","",申込一覧表A!J44)</f>
        <v/>
      </c>
      <c r="H35" s="80" t="str">
        <f>IF(申込一覧表A!M44="","",申込一覧表A!M44&amp;" "&amp;申込一覧表A!O44)</f>
        <v/>
      </c>
      <c r="I35" s="80" t="str">
        <f>IF(申込一覧表A!Q44="","",申込一覧表A!Q44&amp;" "&amp;申込一覧表A!S44)</f>
        <v/>
      </c>
      <c r="J35" s="80"/>
      <c r="K35" s="80"/>
      <c r="M35" s="80" t="str">
        <f>IF(申込一覧表A!K44="","","0"&amp;申込一覧表A!K44)</f>
        <v/>
      </c>
      <c r="N35" s="80" t="str">
        <f>IF(申込一覧表A!L44="","","0"&amp;申込一覧表A!L44)</f>
        <v/>
      </c>
      <c r="O35" s="81"/>
      <c r="P35" s="80" t="str">
        <f>IF(申込一覧表A!F44="","",申込一覧表A!F44)</f>
        <v/>
      </c>
      <c r="Q35" s="82" t="str">
        <f t="shared" si="0"/>
        <v/>
      </c>
      <c r="R35" s="80" t="str">
        <f>IF(申込一覧表A!H44="","",申込一覧表A!H44)</f>
        <v/>
      </c>
      <c r="S35" s="80" t="str">
        <f>IF(申込一覧表A!I44="","",申込一覧表A!I44)</f>
        <v/>
      </c>
      <c r="T35" s="81"/>
      <c r="U35" s="80" t="str">
        <f>IF(申込一覧表A!W44="","",申込一覧表A!W44)</f>
        <v/>
      </c>
      <c r="V35" s="80" t="str">
        <f>IF(申込一覧表A!Y44="","",申込一覧表A!Y44)</f>
        <v/>
      </c>
      <c r="W35" s="80" t="str">
        <f>IF(申込一覧表A!AA44="","",申込一覧表A!AA44)</f>
        <v/>
      </c>
      <c r="X35" s="80" t="str">
        <f>IF(申込一覧表A!AC44="","",申込一覧表A!AC44)</f>
        <v/>
      </c>
      <c r="Y35" s="81"/>
      <c r="AA35" s="85"/>
      <c r="AB35" s="85"/>
    </row>
    <row r="36" spans="1:28">
      <c r="A36" s="80" t="str">
        <f>IF(申込一覧表A!J45="","",D36*100000000+申込一覧表A!J45)</f>
        <v/>
      </c>
      <c r="B36" s="80" t="str">
        <f>IF(申込一覧表A!C45="","",申込一覧表A!C45&amp;"("&amp;申込一覧表A!D45&amp;")")</f>
        <v/>
      </c>
      <c r="C36" s="80" t="str">
        <f>IF(申込一覧表A!E45="","",申込一覧表A!E45)</f>
        <v/>
      </c>
      <c r="D36" s="80" t="str">
        <f>IF(申込一覧表A!G45="","",IF(申込一覧表A!G45="男",1,IF(申込一覧表A!G45="女",2)))</f>
        <v/>
      </c>
      <c r="E36" s="80" t="str">
        <f>IF(A36="","",IF(申込一覧表A!$E$3="","",VLOOKUP(申込一覧表A!$E$3,初期設定!$D:$N,6,FALSE)))</f>
        <v/>
      </c>
      <c r="F36" s="80" t="str">
        <f>IF(申込一覧表A!J45="","",申込一覧表A!$E$3)</f>
        <v/>
      </c>
      <c r="G36" s="80" t="str">
        <f>IF(申込一覧表A!J45="","",申込一覧表A!J45)</f>
        <v/>
      </c>
      <c r="H36" s="80" t="str">
        <f>IF(申込一覧表A!M45="","",申込一覧表A!M45&amp;" "&amp;申込一覧表A!O45)</f>
        <v/>
      </c>
      <c r="I36" s="80" t="str">
        <f>IF(申込一覧表A!Q45="","",申込一覧表A!Q45&amp;" "&amp;申込一覧表A!S45)</f>
        <v/>
      </c>
      <c r="J36" s="80"/>
      <c r="K36" s="80"/>
      <c r="M36" s="80" t="str">
        <f>IF(申込一覧表A!K45="","","0"&amp;申込一覧表A!K45)</f>
        <v/>
      </c>
      <c r="N36" s="80" t="str">
        <f>IF(申込一覧表A!L45="","","0"&amp;申込一覧表A!L45)</f>
        <v/>
      </c>
      <c r="O36" s="81"/>
      <c r="P36" s="80" t="str">
        <f>IF(申込一覧表A!F45="","",申込一覧表A!F45)</f>
        <v/>
      </c>
      <c r="Q36" s="82" t="str">
        <f t="shared" si="0"/>
        <v/>
      </c>
      <c r="R36" s="80" t="str">
        <f>IF(申込一覧表A!H45="","",申込一覧表A!H45)</f>
        <v/>
      </c>
      <c r="S36" s="80" t="str">
        <f>IF(申込一覧表A!I45="","",申込一覧表A!I45)</f>
        <v/>
      </c>
      <c r="T36" s="81"/>
      <c r="U36" s="80" t="str">
        <f>IF(申込一覧表A!W45="","",申込一覧表A!W45)</f>
        <v/>
      </c>
      <c r="V36" s="80" t="str">
        <f>IF(申込一覧表A!Y45="","",申込一覧表A!Y45)</f>
        <v/>
      </c>
      <c r="W36" s="80" t="str">
        <f>IF(申込一覧表A!AA45="","",申込一覧表A!AA45)</f>
        <v/>
      </c>
      <c r="X36" s="80" t="str">
        <f>IF(申込一覧表A!AC45="","",申込一覧表A!AC45)</f>
        <v/>
      </c>
      <c r="Y36" s="81"/>
      <c r="AA36" s="85"/>
      <c r="AB36" s="85"/>
    </row>
    <row r="37" spans="1:28">
      <c r="A37" s="80" t="str">
        <f>IF(申込一覧表A!J46="","",D37*100000000+申込一覧表A!J46)</f>
        <v/>
      </c>
      <c r="B37" s="80" t="str">
        <f>IF(申込一覧表A!C46="","",申込一覧表A!C46&amp;"("&amp;申込一覧表A!D46&amp;")")</f>
        <v/>
      </c>
      <c r="C37" s="80" t="str">
        <f>IF(申込一覧表A!E46="","",申込一覧表A!E46)</f>
        <v/>
      </c>
      <c r="D37" s="80" t="str">
        <f>IF(申込一覧表A!G46="","",IF(申込一覧表A!G46="男",1,IF(申込一覧表A!G46="女",2)))</f>
        <v/>
      </c>
      <c r="E37" s="80" t="str">
        <f>IF(A37="","",IF(申込一覧表A!$E$3="","",VLOOKUP(申込一覧表A!$E$3,初期設定!$D:$N,6,FALSE)))</f>
        <v/>
      </c>
      <c r="F37" s="80" t="str">
        <f>IF(申込一覧表A!J46="","",申込一覧表A!$E$3)</f>
        <v/>
      </c>
      <c r="G37" s="80" t="str">
        <f>IF(申込一覧表A!J46="","",申込一覧表A!J46)</f>
        <v/>
      </c>
      <c r="H37" s="80" t="str">
        <f>IF(申込一覧表A!M46="","",申込一覧表A!M46&amp;" "&amp;申込一覧表A!O46)</f>
        <v/>
      </c>
      <c r="I37" s="80" t="str">
        <f>IF(申込一覧表A!Q46="","",申込一覧表A!Q46&amp;" "&amp;申込一覧表A!S46)</f>
        <v/>
      </c>
      <c r="J37" s="80"/>
      <c r="K37" s="80"/>
      <c r="M37" s="80" t="str">
        <f>IF(申込一覧表A!K46="","","0"&amp;申込一覧表A!K46)</f>
        <v/>
      </c>
      <c r="N37" s="80" t="str">
        <f>IF(申込一覧表A!L46="","","0"&amp;申込一覧表A!L46)</f>
        <v/>
      </c>
      <c r="O37" s="81"/>
      <c r="P37" s="80" t="str">
        <f>IF(申込一覧表A!F46="","",申込一覧表A!F46)</f>
        <v/>
      </c>
      <c r="Q37" s="82" t="str">
        <f t="shared" si="0"/>
        <v/>
      </c>
      <c r="R37" s="80" t="str">
        <f>IF(申込一覧表A!H46="","",申込一覧表A!H46)</f>
        <v/>
      </c>
      <c r="S37" s="80" t="str">
        <f>IF(申込一覧表A!I46="","",申込一覧表A!I46)</f>
        <v/>
      </c>
      <c r="T37" s="81"/>
      <c r="U37" s="80" t="str">
        <f>IF(申込一覧表A!W46="","",申込一覧表A!W46)</f>
        <v/>
      </c>
      <c r="V37" s="80" t="str">
        <f>IF(申込一覧表A!Y46="","",申込一覧表A!Y46)</f>
        <v/>
      </c>
      <c r="W37" s="80" t="str">
        <f>IF(申込一覧表A!AA46="","",申込一覧表A!AA46)</f>
        <v/>
      </c>
      <c r="X37" s="80" t="str">
        <f>IF(申込一覧表A!AC46="","",申込一覧表A!AC46)</f>
        <v/>
      </c>
      <c r="Y37" s="81"/>
      <c r="AA37" s="85"/>
      <c r="AB37" s="85"/>
    </row>
    <row r="38" spans="1:28">
      <c r="A38" s="80" t="str">
        <f>IF(申込一覧表A!J47="","",D38*100000000+申込一覧表A!J47)</f>
        <v/>
      </c>
      <c r="B38" s="80" t="str">
        <f>IF(申込一覧表A!C47="","",申込一覧表A!C47&amp;"("&amp;申込一覧表A!D47&amp;")")</f>
        <v/>
      </c>
      <c r="C38" s="80" t="str">
        <f>IF(申込一覧表A!E47="","",申込一覧表A!E47)</f>
        <v/>
      </c>
      <c r="D38" s="80" t="str">
        <f>IF(申込一覧表A!G47="","",IF(申込一覧表A!G47="男",1,IF(申込一覧表A!G47="女",2)))</f>
        <v/>
      </c>
      <c r="E38" s="80" t="str">
        <f>IF(A38="","",IF(申込一覧表A!$E$3="","",VLOOKUP(申込一覧表A!$E$3,初期設定!$D:$N,6,FALSE)))</f>
        <v/>
      </c>
      <c r="F38" s="80" t="str">
        <f>IF(申込一覧表A!J47="","",申込一覧表A!$E$3)</f>
        <v/>
      </c>
      <c r="G38" s="80" t="str">
        <f>IF(申込一覧表A!J47="","",申込一覧表A!J47)</f>
        <v/>
      </c>
      <c r="H38" s="80" t="str">
        <f>IF(申込一覧表A!M47="","",申込一覧表A!M47&amp;" "&amp;申込一覧表A!O47)</f>
        <v/>
      </c>
      <c r="I38" s="80" t="str">
        <f>IF(申込一覧表A!Q47="","",申込一覧表A!Q47&amp;" "&amp;申込一覧表A!S47)</f>
        <v/>
      </c>
      <c r="J38" s="80"/>
      <c r="K38" s="80"/>
      <c r="M38" s="80" t="str">
        <f>IF(申込一覧表A!K47="","","0"&amp;申込一覧表A!K47)</f>
        <v/>
      </c>
      <c r="N38" s="80" t="str">
        <f>IF(申込一覧表A!L47="","","0"&amp;申込一覧表A!L47)</f>
        <v/>
      </c>
      <c r="O38" s="81"/>
      <c r="P38" s="80" t="str">
        <f>IF(申込一覧表A!F47="","",申込一覧表A!F47)</f>
        <v/>
      </c>
      <c r="Q38" s="82" t="str">
        <f t="shared" si="0"/>
        <v/>
      </c>
      <c r="R38" s="80" t="str">
        <f>IF(申込一覧表A!H47="","",申込一覧表A!H47)</f>
        <v/>
      </c>
      <c r="S38" s="80" t="str">
        <f>IF(申込一覧表A!I47="","",申込一覧表A!I47)</f>
        <v/>
      </c>
      <c r="T38" s="81"/>
      <c r="U38" s="80" t="str">
        <f>IF(申込一覧表A!W47="","",申込一覧表A!W47)</f>
        <v/>
      </c>
      <c r="V38" s="80" t="str">
        <f>IF(申込一覧表A!Y47="","",申込一覧表A!Y47)</f>
        <v/>
      </c>
      <c r="W38" s="80" t="str">
        <f>IF(申込一覧表A!AA47="","",申込一覧表A!AA47)</f>
        <v/>
      </c>
      <c r="X38" s="80" t="str">
        <f>IF(申込一覧表A!AC47="","",申込一覧表A!AC47)</f>
        <v/>
      </c>
      <c r="Y38" s="81"/>
      <c r="AA38" s="85"/>
      <c r="AB38" s="85"/>
    </row>
    <row r="39" spans="1:28">
      <c r="A39" s="80" t="str">
        <f>IF(申込一覧表A!J48="","",D39*100000000+申込一覧表A!J48)</f>
        <v/>
      </c>
      <c r="B39" s="80" t="str">
        <f>IF(申込一覧表A!C48="","",申込一覧表A!C48&amp;"("&amp;申込一覧表A!D48&amp;")")</f>
        <v/>
      </c>
      <c r="C39" s="80" t="str">
        <f>IF(申込一覧表A!E48="","",申込一覧表A!E48)</f>
        <v/>
      </c>
      <c r="D39" s="80" t="str">
        <f>IF(申込一覧表A!G48="","",IF(申込一覧表A!G48="男",1,IF(申込一覧表A!G48="女",2)))</f>
        <v/>
      </c>
      <c r="E39" s="80" t="str">
        <f>IF(A39="","",IF(申込一覧表A!$E$3="","",VLOOKUP(申込一覧表A!$E$3,初期設定!$D:$N,6,FALSE)))</f>
        <v/>
      </c>
      <c r="F39" s="80" t="str">
        <f>IF(申込一覧表A!J48="","",申込一覧表A!$E$3)</f>
        <v/>
      </c>
      <c r="G39" s="80" t="str">
        <f>IF(申込一覧表A!J48="","",申込一覧表A!J48)</f>
        <v/>
      </c>
      <c r="H39" s="80" t="str">
        <f>IF(申込一覧表A!M48="","",申込一覧表A!M48&amp;" "&amp;申込一覧表A!O48)</f>
        <v/>
      </c>
      <c r="I39" s="80" t="str">
        <f>IF(申込一覧表A!Q48="","",申込一覧表A!Q48&amp;" "&amp;申込一覧表A!S48)</f>
        <v/>
      </c>
      <c r="J39" s="80"/>
      <c r="K39" s="80"/>
      <c r="M39" s="80" t="str">
        <f>IF(申込一覧表A!K48="","","0"&amp;申込一覧表A!K48)</f>
        <v/>
      </c>
      <c r="N39" s="80" t="str">
        <f>IF(申込一覧表A!L48="","","0"&amp;申込一覧表A!L48)</f>
        <v/>
      </c>
      <c r="O39" s="81"/>
      <c r="P39" s="80" t="str">
        <f>IF(申込一覧表A!F48="","",申込一覧表A!F48)</f>
        <v/>
      </c>
      <c r="Q39" s="82" t="str">
        <f t="shared" si="0"/>
        <v/>
      </c>
      <c r="R39" s="80" t="str">
        <f>IF(申込一覧表A!H48="","",申込一覧表A!H48)</f>
        <v/>
      </c>
      <c r="S39" s="80" t="str">
        <f>IF(申込一覧表A!I48="","",申込一覧表A!I48)</f>
        <v/>
      </c>
      <c r="T39" s="81"/>
      <c r="U39" s="80" t="str">
        <f>IF(申込一覧表A!W48="","",申込一覧表A!W48)</f>
        <v/>
      </c>
      <c r="V39" s="80" t="str">
        <f>IF(申込一覧表A!Y48="","",申込一覧表A!Y48)</f>
        <v/>
      </c>
      <c r="W39" s="80" t="str">
        <f>IF(申込一覧表A!AA48="","",申込一覧表A!AA48)</f>
        <v/>
      </c>
      <c r="X39" s="80" t="str">
        <f>IF(申込一覧表A!AC48="","",申込一覧表A!AC48)</f>
        <v/>
      </c>
      <c r="Y39" s="81"/>
      <c r="AA39" s="85"/>
      <c r="AB39" s="85"/>
    </row>
    <row r="40" spans="1:28">
      <c r="A40" s="80" t="str">
        <f>IF(申込一覧表A!J49="","",D40*100000000+申込一覧表A!J49)</f>
        <v/>
      </c>
      <c r="B40" s="80" t="str">
        <f>IF(申込一覧表A!C49="","",申込一覧表A!C49&amp;"("&amp;申込一覧表A!D49&amp;")")</f>
        <v/>
      </c>
      <c r="C40" s="80" t="str">
        <f>IF(申込一覧表A!E49="","",申込一覧表A!E49)</f>
        <v/>
      </c>
      <c r="D40" s="80" t="str">
        <f>IF(申込一覧表A!G49="","",IF(申込一覧表A!G49="男",1,IF(申込一覧表A!G49="女",2)))</f>
        <v/>
      </c>
      <c r="E40" s="80" t="str">
        <f>IF(A40="","",IF(申込一覧表A!$E$3="","",VLOOKUP(申込一覧表A!$E$3,初期設定!$D:$N,6,FALSE)))</f>
        <v/>
      </c>
      <c r="F40" s="80" t="str">
        <f>IF(申込一覧表A!J49="","",申込一覧表A!$E$3)</f>
        <v/>
      </c>
      <c r="G40" s="80" t="str">
        <f>IF(申込一覧表A!J49="","",申込一覧表A!J49)</f>
        <v/>
      </c>
      <c r="H40" s="80" t="str">
        <f>IF(申込一覧表A!M49="","",申込一覧表A!M49&amp;" "&amp;申込一覧表A!O49)</f>
        <v/>
      </c>
      <c r="I40" s="80" t="str">
        <f>IF(申込一覧表A!Q49="","",申込一覧表A!Q49&amp;" "&amp;申込一覧表A!S49)</f>
        <v/>
      </c>
      <c r="J40" s="80"/>
      <c r="K40" s="80"/>
      <c r="M40" s="80" t="str">
        <f>IF(申込一覧表A!K49="","","0"&amp;申込一覧表A!K49)</f>
        <v/>
      </c>
      <c r="N40" s="80" t="str">
        <f>IF(申込一覧表A!L49="","","0"&amp;申込一覧表A!L49)</f>
        <v/>
      </c>
      <c r="O40" s="81"/>
      <c r="P40" s="80" t="str">
        <f>IF(申込一覧表A!F49="","",申込一覧表A!F49)</f>
        <v/>
      </c>
      <c r="Q40" s="82" t="str">
        <f t="shared" si="0"/>
        <v/>
      </c>
      <c r="R40" s="80" t="str">
        <f>IF(申込一覧表A!H49="","",申込一覧表A!H49)</f>
        <v/>
      </c>
      <c r="S40" s="80" t="str">
        <f>IF(申込一覧表A!I49="","",申込一覧表A!I49)</f>
        <v/>
      </c>
      <c r="T40" s="81"/>
      <c r="U40" s="80" t="str">
        <f>IF(申込一覧表A!W49="","",申込一覧表A!W49)</f>
        <v/>
      </c>
      <c r="V40" s="80" t="str">
        <f>IF(申込一覧表A!Y49="","",申込一覧表A!Y49)</f>
        <v/>
      </c>
      <c r="W40" s="80" t="str">
        <f>IF(申込一覧表A!AA49="","",申込一覧表A!AA49)</f>
        <v/>
      </c>
      <c r="X40" s="80" t="str">
        <f>IF(申込一覧表A!AC49="","",申込一覧表A!AC49)</f>
        <v/>
      </c>
      <c r="Y40" s="81"/>
      <c r="AA40" s="85"/>
      <c r="AB40" s="85"/>
    </row>
    <row r="41" spans="1:28">
      <c r="A41" s="80" t="str">
        <f>IF(申込一覧表A!J50="","",D41*100000000+申込一覧表A!J50)</f>
        <v/>
      </c>
      <c r="B41" s="80" t="str">
        <f>IF(申込一覧表A!C50="","",申込一覧表A!C50&amp;"("&amp;申込一覧表A!D50&amp;")")</f>
        <v/>
      </c>
      <c r="C41" s="80" t="str">
        <f>IF(申込一覧表A!E50="","",申込一覧表A!E50)</f>
        <v/>
      </c>
      <c r="D41" s="80" t="str">
        <f>IF(申込一覧表A!G50="","",IF(申込一覧表A!G50="男",1,IF(申込一覧表A!G50="女",2)))</f>
        <v/>
      </c>
      <c r="E41" s="80" t="str">
        <f>IF(A41="","",IF(申込一覧表A!$E$3="","",VLOOKUP(申込一覧表A!$E$3,初期設定!$D:$N,6,FALSE)))</f>
        <v/>
      </c>
      <c r="F41" s="80" t="str">
        <f>IF(申込一覧表A!J50="","",申込一覧表A!$E$3)</f>
        <v/>
      </c>
      <c r="G41" s="80" t="str">
        <f>IF(申込一覧表A!J50="","",申込一覧表A!J50)</f>
        <v/>
      </c>
      <c r="H41" s="80" t="str">
        <f>IF(申込一覧表A!M50="","",申込一覧表A!M50&amp;" "&amp;申込一覧表A!O50)</f>
        <v/>
      </c>
      <c r="I41" s="80" t="str">
        <f>IF(申込一覧表A!Q50="","",申込一覧表A!Q50&amp;" "&amp;申込一覧表A!S50)</f>
        <v/>
      </c>
      <c r="J41" s="80"/>
      <c r="K41" s="80"/>
      <c r="M41" s="80" t="str">
        <f>IF(申込一覧表A!K50="","","0"&amp;申込一覧表A!K50)</f>
        <v/>
      </c>
      <c r="N41" s="80" t="str">
        <f>IF(申込一覧表A!L50="","","0"&amp;申込一覧表A!L50)</f>
        <v/>
      </c>
      <c r="O41" s="81"/>
      <c r="P41" s="80" t="str">
        <f>IF(申込一覧表A!F50="","",申込一覧表A!F50)</f>
        <v/>
      </c>
      <c r="Q41" s="82" t="str">
        <f t="shared" si="0"/>
        <v/>
      </c>
      <c r="R41" s="80" t="str">
        <f>IF(申込一覧表A!H50="","",申込一覧表A!H50)</f>
        <v/>
      </c>
      <c r="S41" s="80" t="str">
        <f>IF(申込一覧表A!I50="","",申込一覧表A!I50)</f>
        <v/>
      </c>
      <c r="T41" s="81"/>
      <c r="U41" s="80" t="str">
        <f>IF(申込一覧表A!W50="","",申込一覧表A!W50)</f>
        <v/>
      </c>
      <c r="V41" s="80" t="str">
        <f>IF(申込一覧表A!Y50="","",申込一覧表A!Y50)</f>
        <v/>
      </c>
      <c r="W41" s="80" t="str">
        <f>IF(申込一覧表A!AA50="","",申込一覧表A!AA50)</f>
        <v/>
      </c>
      <c r="X41" s="80" t="str">
        <f>IF(申込一覧表A!AC50="","",申込一覧表A!AC50)</f>
        <v/>
      </c>
      <c r="Y41" s="81"/>
      <c r="AA41" s="85"/>
      <c r="AB41" s="85"/>
    </row>
    <row r="42" spans="1:28">
      <c r="A42" s="80" t="str">
        <f>IF(申込一覧表A!J51="","",D42*100000000+申込一覧表A!J51)</f>
        <v/>
      </c>
      <c r="B42" s="80" t="str">
        <f>IF(申込一覧表A!C51="","",申込一覧表A!C51&amp;"("&amp;申込一覧表A!D51&amp;")")</f>
        <v/>
      </c>
      <c r="C42" s="80" t="str">
        <f>IF(申込一覧表A!E51="","",申込一覧表A!E51)</f>
        <v/>
      </c>
      <c r="D42" s="80" t="str">
        <f>IF(申込一覧表A!G51="","",IF(申込一覧表A!G51="男",1,IF(申込一覧表A!G51="女",2)))</f>
        <v/>
      </c>
      <c r="E42" s="80" t="str">
        <f>IF(A42="","",IF(申込一覧表A!$E$3="","",VLOOKUP(申込一覧表A!$E$3,初期設定!$D:$N,6,FALSE)))</f>
        <v/>
      </c>
      <c r="F42" s="80" t="str">
        <f>IF(申込一覧表A!J51="","",申込一覧表A!$E$3)</f>
        <v/>
      </c>
      <c r="G42" s="80" t="str">
        <f>IF(申込一覧表A!J51="","",申込一覧表A!J51)</f>
        <v/>
      </c>
      <c r="H42" s="80" t="str">
        <f>IF(申込一覧表A!M51="","",申込一覧表A!M51&amp;" "&amp;申込一覧表A!O51)</f>
        <v/>
      </c>
      <c r="I42" s="80" t="str">
        <f>IF(申込一覧表A!Q51="","",申込一覧表A!Q51&amp;" "&amp;申込一覧表A!S51)</f>
        <v/>
      </c>
      <c r="J42" s="80"/>
      <c r="K42" s="80"/>
      <c r="M42" s="80" t="str">
        <f>IF(申込一覧表A!K51="","","0"&amp;申込一覧表A!K51)</f>
        <v/>
      </c>
      <c r="N42" s="80" t="str">
        <f>IF(申込一覧表A!L51="","","0"&amp;申込一覧表A!L51)</f>
        <v/>
      </c>
      <c r="O42" s="81"/>
      <c r="P42" s="80" t="str">
        <f>IF(申込一覧表A!F51="","",申込一覧表A!F51)</f>
        <v/>
      </c>
      <c r="Q42" s="82" t="str">
        <f t="shared" si="0"/>
        <v/>
      </c>
      <c r="R42" s="80" t="str">
        <f>IF(申込一覧表A!H51="","",申込一覧表A!H51)</f>
        <v/>
      </c>
      <c r="S42" s="80" t="str">
        <f>IF(申込一覧表A!I51="","",申込一覧表A!I51)</f>
        <v/>
      </c>
      <c r="T42" s="81"/>
      <c r="U42" s="80" t="str">
        <f>IF(申込一覧表A!W51="","",申込一覧表A!W51)</f>
        <v/>
      </c>
      <c r="V42" s="80" t="str">
        <f>IF(申込一覧表A!Y51="","",申込一覧表A!Y51)</f>
        <v/>
      </c>
      <c r="W42" s="80" t="str">
        <f>IF(申込一覧表A!AA51="","",申込一覧表A!AA51)</f>
        <v/>
      </c>
      <c r="X42" s="80" t="str">
        <f>IF(申込一覧表A!AC51="","",申込一覧表A!AC51)</f>
        <v/>
      </c>
      <c r="Y42" s="81"/>
      <c r="AA42" s="85"/>
      <c r="AB42" s="85"/>
    </row>
    <row r="43" spans="1:28">
      <c r="A43" s="80" t="str">
        <f>IF(申込一覧表A!J52="","",D43*100000000+申込一覧表A!J52)</f>
        <v/>
      </c>
      <c r="B43" s="80" t="str">
        <f>IF(申込一覧表A!C52="","",申込一覧表A!C52&amp;"("&amp;申込一覧表A!D52&amp;")")</f>
        <v/>
      </c>
      <c r="C43" s="80" t="str">
        <f>IF(申込一覧表A!E52="","",申込一覧表A!E52)</f>
        <v/>
      </c>
      <c r="D43" s="80" t="str">
        <f>IF(申込一覧表A!G52="","",IF(申込一覧表A!G52="男",1,IF(申込一覧表A!G52="女",2)))</f>
        <v/>
      </c>
      <c r="E43" s="80" t="str">
        <f>IF(A43="","",IF(申込一覧表A!$E$3="","",VLOOKUP(申込一覧表A!$E$3,初期設定!$D:$N,6,FALSE)))</f>
        <v/>
      </c>
      <c r="F43" s="80" t="str">
        <f>IF(申込一覧表A!J52="","",申込一覧表A!$E$3)</f>
        <v/>
      </c>
      <c r="G43" s="80" t="str">
        <f>IF(申込一覧表A!J52="","",申込一覧表A!J52)</f>
        <v/>
      </c>
      <c r="H43" s="80" t="str">
        <f>IF(申込一覧表A!M52="","",申込一覧表A!M52&amp;" "&amp;申込一覧表A!O52)</f>
        <v/>
      </c>
      <c r="I43" s="80" t="str">
        <f>IF(申込一覧表A!Q52="","",申込一覧表A!Q52&amp;" "&amp;申込一覧表A!S52)</f>
        <v/>
      </c>
      <c r="J43" s="80"/>
      <c r="K43" s="80"/>
      <c r="M43" s="80" t="str">
        <f>IF(申込一覧表A!K52="","","0"&amp;申込一覧表A!K52)</f>
        <v/>
      </c>
      <c r="N43" s="80" t="str">
        <f>IF(申込一覧表A!L52="","","0"&amp;申込一覧表A!L52)</f>
        <v/>
      </c>
      <c r="O43" s="81"/>
      <c r="P43" s="80" t="str">
        <f>IF(申込一覧表A!F52="","",申込一覧表A!F52)</f>
        <v/>
      </c>
      <c r="Q43" s="82" t="str">
        <f t="shared" si="0"/>
        <v/>
      </c>
      <c r="R43" s="80" t="str">
        <f>IF(申込一覧表A!H52="","",申込一覧表A!H52)</f>
        <v/>
      </c>
      <c r="S43" s="80" t="str">
        <f>IF(申込一覧表A!I52="","",申込一覧表A!I52)</f>
        <v/>
      </c>
      <c r="T43" s="81"/>
      <c r="U43" s="80" t="str">
        <f>IF(申込一覧表A!W52="","",申込一覧表A!W52)</f>
        <v/>
      </c>
      <c r="V43" s="80" t="str">
        <f>IF(申込一覧表A!Y52="","",申込一覧表A!Y52)</f>
        <v/>
      </c>
      <c r="W43" s="80" t="str">
        <f>IF(申込一覧表A!AA52="","",申込一覧表A!AA52)</f>
        <v/>
      </c>
      <c r="X43" s="80" t="str">
        <f>IF(申込一覧表A!AC52="","",申込一覧表A!AC52)</f>
        <v/>
      </c>
      <c r="Y43" s="81"/>
      <c r="AA43" s="85"/>
      <c r="AB43" s="85"/>
    </row>
    <row r="44" spans="1:28">
      <c r="A44" s="80" t="str">
        <f>IF(申込一覧表A!J53="","",D44*100000000+申込一覧表A!J53)</f>
        <v/>
      </c>
      <c r="B44" s="80" t="str">
        <f>IF(申込一覧表A!C53="","",申込一覧表A!C53&amp;"("&amp;申込一覧表A!D53&amp;")")</f>
        <v/>
      </c>
      <c r="C44" s="80" t="str">
        <f>IF(申込一覧表A!E53="","",申込一覧表A!E53)</f>
        <v/>
      </c>
      <c r="D44" s="80" t="str">
        <f>IF(申込一覧表A!G53="","",IF(申込一覧表A!G53="男",1,IF(申込一覧表A!G53="女",2)))</f>
        <v/>
      </c>
      <c r="E44" s="80" t="str">
        <f>IF(A44="","",IF(申込一覧表A!$E$3="","",VLOOKUP(申込一覧表A!$E$3,初期設定!$D:$N,6,FALSE)))</f>
        <v/>
      </c>
      <c r="F44" s="80" t="str">
        <f>IF(申込一覧表A!J53="","",申込一覧表A!$E$3)</f>
        <v/>
      </c>
      <c r="G44" s="80" t="str">
        <f>IF(申込一覧表A!J53="","",申込一覧表A!J53)</f>
        <v/>
      </c>
      <c r="H44" s="80" t="str">
        <f>IF(申込一覧表A!M53="","",申込一覧表A!M53&amp;" "&amp;申込一覧表A!O53)</f>
        <v/>
      </c>
      <c r="I44" s="80" t="str">
        <f>IF(申込一覧表A!Q53="","",申込一覧表A!Q53&amp;" "&amp;申込一覧表A!S53)</f>
        <v/>
      </c>
      <c r="J44" s="80"/>
      <c r="K44" s="80"/>
      <c r="M44" s="80" t="str">
        <f>IF(申込一覧表A!K53="","","0"&amp;申込一覧表A!K53)</f>
        <v/>
      </c>
      <c r="N44" s="80" t="str">
        <f>IF(申込一覧表A!L53="","","0"&amp;申込一覧表A!L53)</f>
        <v/>
      </c>
      <c r="O44" s="81"/>
      <c r="P44" s="80" t="str">
        <f>IF(申込一覧表A!F53="","",申込一覧表A!F53)</f>
        <v/>
      </c>
      <c r="Q44" s="82" t="str">
        <f t="shared" si="0"/>
        <v/>
      </c>
      <c r="R44" s="80" t="str">
        <f>IF(申込一覧表A!H53="","",申込一覧表A!H53)</f>
        <v/>
      </c>
      <c r="S44" s="80" t="str">
        <f>IF(申込一覧表A!I53="","",申込一覧表A!I53)</f>
        <v/>
      </c>
      <c r="T44" s="81"/>
      <c r="U44" s="80" t="str">
        <f>IF(申込一覧表A!W53="","",申込一覧表A!W53)</f>
        <v/>
      </c>
      <c r="V44" s="80" t="str">
        <f>IF(申込一覧表A!Y53="","",申込一覧表A!Y53)</f>
        <v/>
      </c>
      <c r="W44" s="80" t="str">
        <f>IF(申込一覧表A!AA53="","",申込一覧表A!AA53)</f>
        <v/>
      </c>
      <c r="X44" s="80" t="str">
        <f>IF(申込一覧表A!AC53="","",申込一覧表A!AC53)</f>
        <v/>
      </c>
      <c r="Y44" s="81"/>
      <c r="AA44" s="85"/>
      <c r="AB44" s="85"/>
    </row>
    <row r="45" spans="1:28">
      <c r="A45" s="80" t="str">
        <f>IF(申込一覧表A!J54="","",D45*100000000+申込一覧表A!J54)</f>
        <v/>
      </c>
      <c r="B45" s="80" t="str">
        <f>IF(申込一覧表A!C54="","",申込一覧表A!C54&amp;"("&amp;申込一覧表A!D54&amp;")")</f>
        <v/>
      </c>
      <c r="C45" s="80" t="str">
        <f>IF(申込一覧表A!E54="","",申込一覧表A!E54)</f>
        <v/>
      </c>
      <c r="D45" s="80" t="str">
        <f>IF(申込一覧表A!G54="","",IF(申込一覧表A!G54="男",1,IF(申込一覧表A!G54="女",2)))</f>
        <v/>
      </c>
      <c r="E45" s="80" t="str">
        <f>IF(A45="","",IF(申込一覧表A!$E$3="","",VLOOKUP(申込一覧表A!$E$3,初期設定!$D:$N,6,FALSE)))</f>
        <v/>
      </c>
      <c r="F45" s="80" t="str">
        <f>IF(申込一覧表A!J54="","",申込一覧表A!$E$3)</f>
        <v/>
      </c>
      <c r="G45" s="80" t="str">
        <f>IF(申込一覧表A!J54="","",申込一覧表A!J54)</f>
        <v/>
      </c>
      <c r="H45" s="80" t="str">
        <f>IF(申込一覧表A!M54="","",申込一覧表A!M54&amp;" "&amp;申込一覧表A!O54)</f>
        <v/>
      </c>
      <c r="I45" s="80" t="str">
        <f>IF(申込一覧表A!Q54="","",申込一覧表A!Q54&amp;" "&amp;申込一覧表A!S54)</f>
        <v/>
      </c>
      <c r="J45" s="80"/>
      <c r="K45" s="80"/>
      <c r="M45" s="80" t="str">
        <f>IF(申込一覧表A!K54="","","0"&amp;申込一覧表A!K54)</f>
        <v/>
      </c>
      <c r="N45" s="80" t="str">
        <f>IF(申込一覧表A!L54="","","0"&amp;申込一覧表A!L54)</f>
        <v/>
      </c>
      <c r="O45" s="81"/>
      <c r="P45" s="80" t="str">
        <f>IF(申込一覧表A!F54="","",申込一覧表A!F54)</f>
        <v/>
      </c>
      <c r="Q45" s="82" t="str">
        <f t="shared" si="0"/>
        <v/>
      </c>
      <c r="R45" s="80" t="str">
        <f>IF(申込一覧表A!H54="","",申込一覧表A!H54)</f>
        <v/>
      </c>
      <c r="S45" s="80" t="str">
        <f>IF(申込一覧表A!I54="","",申込一覧表A!I54)</f>
        <v/>
      </c>
      <c r="T45" s="81"/>
      <c r="U45" s="80" t="str">
        <f>IF(申込一覧表A!W54="","",申込一覧表A!W54)</f>
        <v/>
      </c>
      <c r="V45" s="80" t="str">
        <f>IF(申込一覧表A!Y54="","",申込一覧表A!Y54)</f>
        <v/>
      </c>
      <c r="W45" s="80" t="str">
        <f>IF(申込一覧表A!AA54="","",申込一覧表A!AA54)</f>
        <v/>
      </c>
      <c r="X45" s="80" t="str">
        <f>IF(申込一覧表A!AC54="","",申込一覧表A!AC54)</f>
        <v/>
      </c>
      <c r="Y45" s="81"/>
      <c r="AA45" s="85"/>
      <c r="AB45" s="85"/>
    </row>
    <row r="46" spans="1:28">
      <c r="A46" s="80" t="str">
        <f>IF(申込一覧表A!J55="","",D46*100000000+申込一覧表A!J55)</f>
        <v/>
      </c>
      <c r="B46" s="80" t="str">
        <f>IF(申込一覧表A!C55="","",申込一覧表A!C55&amp;"("&amp;申込一覧表A!D55&amp;")")</f>
        <v/>
      </c>
      <c r="C46" s="80" t="str">
        <f>IF(申込一覧表A!E55="","",申込一覧表A!E55)</f>
        <v/>
      </c>
      <c r="D46" s="80" t="str">
        <f>IF(申込一覧表A!G55="","",IF(申込一覧表A!G55="男",1,IF(申込一覧表A!G55="女",2)))</f>
        <v/>
      </c>
      <c r="E46" s="80" t="str">
        <f>IF(A46="","",IF(申込一覧表A!$E$3="","",VLOOKUP(申込一覧表A!$E$3,初期設定!$D:$N,6,FALSE)))</f>
        <v/>
      </c>
      <c r="F46" s="80" t="str">
        <f>IF(申込一覧表A!J55="","",申込一覧表A!$E$3)</f>
        <v/>
      </c>
      <c r="G46" s="80" t="str">
        <f>IF(申込一覧表A!J55="","",申込一覧表A!J55)</f>
        <v/>
      </c>
      <c r="H46" s="80" t="str">
        <f>IF(申込一覧表A!M55="","",申込一覧表A!M55&amp;" "&amp;申込一覧表A!O55)</f>
        <v/>
      </c>
      <c r="I46" s="80" t="str">
        <f>IF(申込一覧表A!Q55="","",申込一覧表A!Q55&amp;" "&amp;申込一覧表A!S55)</f>
        <v/>
      </c>
      <c r="J46" s="80"/>
      <c r="K46" s="80"/>
      <c r="M46" s="80" t="str">
        <f>IF(申込一覧表A!K55="","","0"&amp;申込一覧表A!K55)</f>
        <v/>
      </c>
      <c r="N46" s="80" t="str">
        <f>IF(申込一覧表A!L55="","","0"&amp;申込一覧表A!L55)</f>
        <v/>
      </c>
      <c r="O46" s="81"/>
      <c r="P46" s="80" t="str">
        <f>IF(申込一覧表A!F55="","",申込一覧表A!F55)</f>
        <v/>
      </c>
      <c r="Q46" s="82" t="str">
        <f t="shared" si="0"/>
        <v/>
      </c>
      <c r="R46" s="80" t="str">
        <f>IF(申込一覧表A!H55="","",申込一覧表A!H55)</f>
        <v/>
      </c>
      <c r="S46" s="80" t="str">
        <f>IF(申込一覧表A!I55="","",申込一覧表A!I55)</f>
        <v/>
      </c>
      <c r="T46" s="81"/>
      <c r="U46" s="80" t="str">
        <f>IF(申込一覧表A!W55="","",申込一覧表A!W55)</f>
        <v/>
      </c>
      <c r="V46" s="80" t="str">
        <f>IF(申込一覧表A!Y55="","",申込一覧表A!Y55)</f>
        <v/>
      </c>
      <c r="W46" s="80" t="str">
        <f>IF(申込一覧表A!AA55="","",申込一覧表A!AA55)</f>
        <v/>
      </c>
      <c r="X46" s="80" t="str">
        <f>IF(申込一覧表A!AC55="","",申込一覧表A!AC55)</f>
        <v/>
      </c>
      <c r="Y46" s="81"/>
      <c r="AA46" s="85"/>
      <c r="AB46" s="85"/>
    </row>
    <row r="47" spans="1:28">
      <c r="A47" s="80" t="str">
        <f>IF(申込一覧表A!J56="","",D47*100000000+申込一覧表A!J56)</f>
        <v/>
      </c>
      <c r="B47" s="80" t="str">
        <f>IF(申込一覧表A!C56="","",申込一覧表A!C56&amp;"("&amp;申込一覧表A!D56&amp;")")</f>
        <v/>
      </c>
      <c r="C47" s="80" t="str">
        <f>IF(申込一覧表A!E56="","",申込一覧表A!E56)</f>
        <v/>
      </c>
      <c r="D47" s="80" t="str">
        <f>IF(申込一覧表A!G56="","",IF(申込一覧表A!G56="男",1,IF(申込一覧表A!G56="女",2)))</f>
        <v/>
      </c>
      <c r="E47" s="80" t="str">
        <f>IF(A47="","",IF(申込一覧表A!$E$3="","",VLOOKUP(申込一覧表A!$E$3,初期設定!$D:$N,6,FALSE)))</f>
        <v/>
      </c>
      <c r="F47" s="80" t="str">
        <f>IF(申込一覧表A!J56="","",申込一覧表A!$E$3)</f>
        <v/>
      </c>
      <c r="G47" s="80" t="str">
        <f>IF(申込一覧表A!J56="","",申込一覧表A!J56)</f>
        <v/>
      </c>
      <c r="H47" s="80" t="str">
        <f>IF(申込一覧表A!M56="","",申込一覧表A!M56&amp;" "&amp;申込一覧表A!O56)</f>
        <v/>
      </c>
      <c r="I47" s="80" t="str">
        <f>IF(申込一覧表A!Q56="","",申込一覧表A!Q56&amp;" "&amp;申込一覧表A!S56)</f>
        <v/>
      </c>
      <c r="J47" s="80"/>
      <c r="K47" s="80"/>
      <c r="M47" s="80" t="str">
        <f>IF(申込一覧表A!K56="","","0"&amp;申込一覧表A!K56)</f>
        <v/>
      </c>
      <c r="N47" s="80" t="str">
        <f>IF(申込一覧表A!L56="","","0"&amp;申込一覧表A!L56)</f>
        <v/>
      </c>
      <c r="O47" s="81"/>
      <c r="P47" s="80" t="str">
        <f>IF(申込一覧表A!F56="","",申込一覧表A!F56)</f>
        <v/>
      </c>
      <c r="Q47" s="82" t="str">
        <f t="shared" si="0"/>
        <v/>
      </c>
      <c r="R47" s="80" t="str">
        <f>IF(申込一覧表A!H56="","",申込一覧表A!H56)</f>
        <v/>
      </c>
      <c r="S47" s="80" t="str">
        <f>IF(申込一覧表A!I56="","",申込一覧表A!I56)</f>
        <v/>
      </c>
      <c r="T47" s="81"/>
      <c r="U47" s="80" t="str">
        <f>IF(申込一覧表A!W56="","",申込一覧表A!W56)</f>
        <v/>
      </c>
      <c r="V47" s="80" t="str">
        <f>IF(申込一覧表A!Y56="","",申込一覧表A!Y56)</f>
        <v/>
      </c>
      <c r="W47" s="80" t="str">
        <f>IF(申込一覧表A!AA56="","",申込一覧表A!AA56)</f>
        <v/>
      </c>
      <c r="X47" s="80" t="str">
        <f>IF(申込一覧表A!AC56="","",申込一覧表A!AC56)</f>
        <v/>
      </c>
      <c r="Y47" s="81"/>
      <c r="AA47" s="85"/>
      <c r="AB47" s="85"/>
    </row>
    <row r="48" spans="1:28">
      <c r="A48" s="80" t="str">
        <f>IF(申込一覧表A!J57="","",D48*100000000+申込一覧表A!J57)</f>
        <v/>
      </c>
      <c r="B48" s="80" t="str">
        <f>IF(申込一覧表A!C57="","",申込一覧表A!C57&amp;"("&amp;申込一覧表A!D57&amp;")")</f>
        <v/>
      </c>
      <c r="C48" s="80" t="str">
        <f>IF(申込一覧表A!E57="","",申込一覧表A!E57)</f>
        <v/>
      </c>
      <c r="D48" s="80" t="str">
        <f>IF(申込一覧表A!G57="","",IF(申込一覧表A!G57="男",1,IF(申込一覧表A!G57="女",2)))</f>
        <v/>
      </c>
      <c r="E48" s="80" t="str">
        <f>IF(A48="","",IF(申込一覧表A!$E$3="","",VLOOKUP(申込一覧表A!$E$3,初期設定!$D:$N,6,FALSE)))</f>
        <v/>
      </c>
      <c r="F48" s="80" t="str">
        <f>IF(申込一覧表A!J57="","",申込一覧表A!$E$3)</f>
        <v/>
      </c>
      <c r="G48" s="80" t="str">
        <f>IF(申込一覧表A!J57="","",申込一覧表A!J57)</f>
        <v/>
      </c>
      <c r="H48" s="80" t="str">
        <f>IF(申込一覧表A!M57="","",申込一覧表A!M57&amp;" "&amp;申込一覧表A!O57)</f>
        <v/>
      </c>
      <c r="I48" s="80" t="str">
        <f>IF(申込一覧表A!Q57="","",申込一覧表A!Q57&amp;" "&amp;申込一覧表A!S57)</f>
        <v/>
      </c>
      <c r="J48" s="80"/>
      <c r="K48" s="80"/>
      <c r="M48" s="80" t="str">
        <f>IF(申込一覧表A!K57="","","0"&amp;申込一覧表A!K57)</f>
        <v/>
      </c>
      <c r="N48" s="80" t="str">
        <f>IF(申込一覧表A!L57="","","0"&amp;申込一覧表A!L57)</f>
        <v/>
      </c>
      <c r="O48" s="81"/>
      <c r="P48" s="80" t="str">
        <f>IF(申込一覧表A!F57="","",申込一覧表A!F57)</f>
        <v/>
      </c>
      <c r="Q48" s="82" t="str">
        <f t="shared" si="0"/>
        <v/>
      </c>
      <c r="R48" s="80" t="str">
        <f>IF(申込一覧表A!H57="","",申込一覧表A!H57)</f>
        <v/>
      </c>
      <c r="S48" s="80" t="str">
        <f>IF(申込一覧表A!I57="","",申込一覧表A!I57)</f>
        <v/>
      </c>
      <c r="T48" s="81"/>
      <c r="U48" s="80" t="str">
        <f>IF(申込一覧表A!W57="","",申込一覧表A!W57)</f>
        <v/>
      </c>
      <c r="V48" s="80" t="str">
        <f>IF(申込一覧表A!Y57="","",申込一覧表A!Y57)</f>
        <v/>
      </c>
      <c r="W48" s="80" t="str">
        <f>IF(申込一覧表A!AA57="","",申込一覧表A!AA57)</f>
        <v/>
      </c>
      <c r="X48" s="80" t="str">
        <f>IF(申込一覧表A!AC57="","",申込一覧表A!AC57)</f>
        <v/>
      </c>
      <c r="Y48" s="81"/>
      <c r="AA48" s="85"/>
      <c r="AB48" s="85"/>
    </row>
    <row r="49" spans="1:28">
      <c r="A49" s="80" t="str">
        <f>IF(申込一覧表A!J58="","",D49*100000000+申込一覧表A!J58)</f>
        <v/>
      </c>
      <c r="B49" s="80" t="str">
        <f>IF(申込一覧表A!C58="","",申込一覧表A!C58&amp;"("&amp;申込一覧表A!D58&amp;")")</f>
        <v/>
      </c>
      <c r="C49" s="80" t="str">
        <f>IF(申込一覧表A!E58="","",申込一覧表A!E58)</f>
        <v/>
      </c>
      <c r="D49" s="80" t="str">
        <f>IF(申込一覧表A!G58="","",IF(申込一覧表A!G58="男",1,IF(申込一覧表A!G58="女",2)))</f>
        <v/>
      </c>
      <c r="E49" s="80" t="str">
        <f>IF(A49="","",IF(申込一覧表A!$E$3="","",VLOOKUP(申込一覧表A!$E$3,初期設定!$D:$N,6,FALSE)))</f>
        <v/>
      </c>
      <c r="F49" s="80" t="str">
        <f>IF(申込一覧表A!J58="","",申込一覧表A!$E$3)</f>
        <v/>
      </c>
      <c r="G49" s="80" t="str">
        <f>IF(申込一覧表A!J58="","",申込一覧表A!J58)</f>
        <v/>
      </c>
      <c r="H49" s="80" t="str">
        <f>IF(申込一覧表A!M58="","",申込一覧表A!M58&amp;" "&amp;申込一覧表A!O58)</f>
        <v/>
      </c>
      <c r="I49" s="80" t="str">
        <f>IF(申込一覧表A!Q58="","",申込一覧表A!Q58&amp;" "&amp;申込一覧表A!S58)</f>
        <v/>
      </c>
      <c r="J49" s="80"/>
      <c r="K49" s="80"/>
      <c r="M49" s="80" t="str">
        <f>IF(申込一覧表A!K58="","","0"&amp;申込一覧表A!K58)</f>
        <v/>
      </c>
      <c r="N49" s="80" t="str">
        <f>IF(申込一覧表A!L58="","","0"&amp;申込一覧表A!L58)</f>
        <v/>
      </c>
      <c r="O49" s="81"/>
      <c r="P49" s="80" t="str">
        <f>IF(申込一覧表A!F58="","",申込一覧表A!F58)</f>
        <v/>
      </c>
      <c r="Q49" s="82" t="str">
        <f t="shared" si="0"/>
        <v/>
      </c>
      <c r="R49" s="80" t="str">
        <f>IF(申込一覧表A!H58="","",申込一覧表A!H58)</f>
        <v/>
      </c>
      <c r="S49" s="80" t="str">
        <f>IF(申込一覧表A!I58="","",申込一覧表A!I58)</f>
        <v/>
      </c>
      <c r="T49" s="81"/>
      <c r="U49" s="80" t="str">
        <f>IF(申込一覧表A!W58="","",申込一覧表A!W58)</f>
        <v/>
      </c>
      <c r="V49" s="80" t="str">
        <f>IF(申込一覧表A!Y58="","",申込一覧表A!Y58)</f>
        <v/>
      </c>
      <c r="W49" s="80" t="str">
        <f>IF(申込一覧表A!AA58="","",申込一覧表A!AA58)</f>
        <v/>
      </c>
      <c r="X49" s="80" t="str">
        <f>IF(申込一覧表A!AC58="","",申込一覧表A!AC58)</f>
        <v/>
      </c>
      <c r="Y49" s="81"/>
      <c r="AA49" s="85"/>
      <c r="AB49" s="85"/>
    </row>
    <row r="50" spans="1:28">
      <c r="A50" s="80" t="str">
        <f>IF(申込一覧表A!J59="","",D50*100000000+申込一覧表A!J59)</f>
        <v/>
      </c>
      <c r="B50" s="80" t="str">
        <f>IF(申込一覧表A!C59="","",申込一覧表A!C59&amp;"("&amp;申込一覧表A!D59&amp;")")</f>
        <v/>
      </c>
      <c r="C50" s="80" t="str">
        <f>IF(申込一覧表A!E59="","",申込一覧表A!E59)</f>
        <v/>
      </c>
      <c r="D50" s="80" t="str">
        <f>IF(申込一覧表A!G59="","",IF(申込一覧表A!G59="男",1,IF(申込一覧表A!G59="女",2)))</f>
        <v/>
      </c>
      <c r="E50" s="80" t="str">
        <f>IF(A50="","",IF(申込一覧表A!$E$3="","",VLOOKUP(申込一覧表A!$E$3,初期設定!$D:$N,6,FALSE)))</f>
        <v/>
      </c>
      <c r="F50" s="80" t="str">
        <f>IF(申込一覧表A!J59="","",申込一覧表A!$E$3)</f>
        <v/>
      </c>
      <c r="G50" s="80" t="str">
        <f>IF(申込一覧表A!J59="","",申込一覧表A!J59)</f>
        <v/>
      </c>
      <c r="H50" s="80" t="str">
        <f>IF(申込一覧表A!M59="","",申込一覧表A!M59&amp;" "&amp;申込一覧表A!O59)</f>
        <v/>
      </c>
      <c r="I50" s="80" t="str">
        <f>IF(申込一覧表A!Q59="","",申込一覧表A!Q59&amp;" "&amp;申込一覧表A!S59)</f>
        <v/>
      </c>
      <c r="J50" s="80"/>
      <c r="K50" s="80"/>
      <c r="M50" s="80" t="str">
        <f>IF(申込一覧表A!K59="","","0"&amp;申込一覧表A!K59)</f>
        <v/>
      </c>
      <c r="N50" s="80" t="str">
        <f>IF(申込一覧表A!L59="","","0"&amp;申込一覧表A!L59)</f>
        <v/>
      </c>
      <c r="O50" s="81"/>
      <c r="P50" s="80" t="str">
        <f>IF(申込一覧表A!F59="","",申込一覧表A!F59)</f>
        <v/>
      </c>
      <c r="Q50" s="82" t="str">
        <f t="shared" si="0"/>
        <v/>
      </c>
      <c r="R50" s="80" t="str">
        <f>IF(申込一覧表A!H59="","",申込一覧表A!H59)</f>
        <v/>
      </c>
      <c r="S50" s="80" t="str">
        <f>IF(申込一覧表A!I59="","",申込一覧表A!I59)</f>
        <v/>
      </c>
      <c r="T50" s="81"/>
      <c r="U50" s="80" t="str">
        <f>IF(申込一覧表A!W59="","",申込一覧表A!W59)</f>
        <v/>
      </c>
      <c r="V50" s="80" t="str">
        <f>IF(申込一覧表A!Y59="","",申込一覧表A!Y59)</f>
        <v/>
      </c>
      <c r="W50" s="80" t="str">
        <f>IF(申込一覧表A!AA59="","",申込一覧表A!AA59)</f>
        <v/>
      </c>
      <c r="X50" s="80" t="str">
        <f>IF(申込一覧表A!AC59="","",申込一覧表A!AC59)</f>
        <v/>
      </c>
      <c r="Y50" s="81"/>
      <c r="AA50" s="85"/>
      <c r="AB50" s="85"/>
    </row>
    <row r="51" spans="1:28">
      <c r="A51" s="80" t="str">
        <f>IF(申込一覧表A!J60="","",D51*100000000+申込一覧表A!J60)</f>
        <v/>
      </c>
      <c r="B51" s="80" t="str">
        <f>IF(申込一覧表A!C60="","",申込一覧表A!C60&amp;"("&amp;申込一覧表A!D60&amp;")")</f>
        <v/>
      </c>
      <c r="C51" s="80" t="str">
        <f>IF(申込一覧表A!E60="","",申込一覧表A!E60)</f>
        <v/>
      </c>
      <c r="D51" s="80" t="str">
        <f>IF(申込一覧表A!G60="","",IF(申込一覧表A!G60="男",1,IF(申込一覧表A!G60="女",2)))</f>
        <v/>
      </c>
      <c r="E51" s="80" t="str">
        <f>IF(A51="","",IF(申込一覧表A!$E$3="","",VLOOKUP(申込一覧表A!$E$3,初期設定!$D:$N,6,FALSE)))</f>
        <v/>
      </c>
      <c r="F51" s="80" t="str">
        <f>IF(申込一覧表A!J60="","",申込一覧表A!$E$3)</f>
        <v/>
      </c>
      <c r="G51" s="80" t="str">
        <f>IF(申込一覧表A!J60="","",申込一覧表A!J60)</f>
        <v/>
      </c>
      <c r="H51" s="80" t="str">
        <f>IF(申込一覧表A!M60="","",申込一覧表A!M60&amp;" "&amp;申込一覧表A!O60)</f>
        <v/>
      </c>
      <c r="I51" s="80" t="str">
        <f>IF(申込一覧表A!Q60="","",申込一覧表A!Q60&amp;" "&amp;申込一覧表A!S60)</f>
        <v/>
      </c>
      <c r="J51" s="80"/>
      <c r="K51" s="80"/>
      <c r="M51" s="80" t="str">
        <f>IF(申込一覧表A!K60="","","0"&amp;申込一覧表A!K60)</f>
        <v/>
      </c>
      <c r="N51" s="80" t="str">
        <f>IF(申込一覧表A!L60="","","0"&amp;申込一覧表A!L60)</f>
        <v/>
      </c>
      <c r="O51" s="81"/>
      <c r="P51" s="80" t="str">
        <f>IF(申込一覧表A!F60="","",申込一覧表A!F60)</f>
        <v/>
      </c>
      <c r="Q51" s="82" t="str">
        <f t="shared" si="0"/>
        <v/>
      </c>
      <c r="R51" s="80" t="str">
        <f>IF(申込一覧表A!H60="","",申込一覧表A!H60)</f>
        <v/>
      </c>
      <c r="S51" s="80" t="str">
        <f>IF(申込一覧表A!I60="","",申込一覧表A!I60)</f>
        <v/>
      </c>
      <c r="T51" s="81"/>
      <c r="U51" s="80" t="str">
        <f>IF(申込一覧表A!W60="","",申込一覧表A!W60)</f>
        <v/>
      </c>
      <c r="V51" s="80" t="str">
        <f>IF(申込一覧表A!Y60="","",申込一覧表A!Y60)</f>
        <v/>
      </c>
      <c r="W51" s="80" t="str">
        <f>IF(申込一覧表A!AA60="","",申込一覧表A!AA60)</f>
        <v/>
      </c>
      <c r="X51" s="80" t="str">
        <f>IF(申込一覧表A!AC60="","",申込一覧表A!AC60)</f>
        <v/>
      </c>
      <c r="Y51" s="81"/>
      <c r="AA51" s="85"/>
      <c r="AB51" s="85"/>
    </row>
    <row r="52" spans="1:28">
      <c r="A52" s="80" t="str">
        <f>IF(申込一覧表A!J61="","",D52*100000000+申込一覧表A!J61)</f>
        <v/>
      </c>
      <c r="B52" s="80" t="str">
        <f>IF(申込一覧表A!C61="","",申込一覧表A!C61&amp;"("&amp;申込一覧表A!D61&amp;")")</f>
        <v/>
      </c>
      <c r="C52" s="80" t="str">
        <f>IF(申込一覧表A!E61="","",申込一覧表A!E61)</f>
        <v/>
      </c>
      <c r="D52" s="80" t="str">
        <f>IF(申込一覧表A!G61="","",IF(申込一覧表A!G61="男",1,IF(申込一覧表A!G61="女",2)))</f>
        <v/>
      </c>
      <c r="E52" s="80" t="str">
        <f>IF(A52="","",IF(申込一覧表A!$E$3="","",VLOOKUP(申込一覧表A!$E$3,初期設定!$D:$N,6,FALSE)))</f>
        <v/>
      </c>
      <c r="F52" s="80" t="str">
        <f>IF(申込一覧表A!J61="","",申込一覧表A!$E$3)</f>
        <v/>
      </c>
      <c r="G52" s="80" t="str">
        <f>IF(申込一覧表A!J61="","",申込一覧表A!J61)</f>
        <v/>
      </c>
      <c r="H52" s="80" t="str">
        <f>IF(申込一覧表A!M61="","",申込一覧表A!M61&amp;" "&amp;申込一覧表A!O61)</f>
        <v/>
      </c>
      <c r="I52" s="80" t="str">
        <f>IF(申込一覧表A!Q61="","",申込一覧表A!Q61&amp;" "&amp;申込一覧表A!S61)</f>
        <v/>
      </c>
      <c r="J52" s="80"/>
      <c r="K52" s="80"/>
      <c r="M52" s="80" t="str">
        <f>IF(申込一覧表A!K61="","","0"&amp;申込一覧表A!K61)</f>
        <v/>
      </c>
      <c r="N52" s="80" t="str">
        <f>IF(申込一覧表A!L61="","","0"&amp;申込一覧表A!L61)</f>
        <v/>
      </c>
      <c r="O52" s="81"/>
      <c r="P52" s="80" t="str">
        <f>IF(申込一覧表A!F61="","",申込一覧表A!F61)</f>
        <v/>
      </c>
      <c r="Q52" s="82" t="str">
        <f t="shared" si="0"/>
        <v/>
      </c>
      <c r="R52" s="80" t="str">
        <f>IF(申込一覧表A!H61="","",申込一覧表A!H61)</f>
        <v/>
      </c>
      <c r="S52" s="80" t="str">
        <f>IF(申込一覧表A!I61="","",申込一覧表A!I61)</f>
        <v/>
      </c>
      <c r="T52" s="81"/>
      <c r="U52" s="80" t="str">
        <f>IF(申込一覧表A!W61="","",申込一覧表A!W61)</f>
        <v/>
      </c>
      <c r="V52" s="80" t="str">
        <f>IF(申込一覧表A!Y61="","",申込一覧表A!Y61)</f>
        <v/>
      </c>
      <c r="W52" s="80" t="str">
        <f>IF(申込一覧表A!AA61="","",申込一覧表A!AA61)</f>
        <v/>
      </c>
      <c r="X52" s="80" t="str">
        <f>IF(申込一覧表A!AC61="","",申込一覧表A!AC61)</f>
        <v/>
      </c>
      <c r="Y52" s="81"/>
      <c r="AA52" s="85"/>
      <c r="AB52" s="85"/>
    </row>
    <row r="53" spans="1:28">
      <c r="A53" s="80" t="str">
        <f>IF(申込一覧表A!J62="","",D53*100000000+申込一覧表A!J62)</f>
        <v/>
      </c>
      <c r="B53" s="80" t="str">
        <f>IF(申込一覧表A!C62="","",申込一覧表A!C62&amp;"("&amp;申込一覧表A!D62&amp;")")</f>
        <v/>
      </c>
      <c r="C53" s="80" t="str">
        <f>IF(申込一覧表A!E62="","",申込一覧表A!E62)</f>
        <v/>
      </c>
      <c r="D53" s="80" t="str">
        <f>IF(申込一覧表A!G62="","",IF(申込一覧表A!G62="男",1,IF(申込一覧表A!G62="女",2)))</f>
        <v/>
      </c>
      <c r="E53" s="80" t="str">
        <f>IF(A53="","",IF(申込一覧表A!$E$3="","",VLOOKUP(申込一覧表A!$E$3,初期設定!$D:$N,6,FALSE)))</f>
        <v/>
      </c>
      <c r="F53" s="80" t="str">
        <f>IF(申込一覧表A!J62="","",申込一覧表A!$E$3)</f>
        <v/>
      </c>
      <c r="G53" s="80" t="str">
        <f>IF(申込一覧表A!J62="","",申込一覧表A!J62)</f>
        <v/>
      </c>
      <c r="H53" s="80" t="str">
        <f>IF(申込一覧表A!M62="","",申込一覧表A!M62&amp;" "&amp;申込一覧表A!O62)</f>
        <v/>
      </c>
      <c r="I53" s="80" t="str">
        <f>IF(申込一覧表A!Q62="","",申込一覧表A!Q62&amp;" "&amp;申込一覧表A!S62)</f>
        <v/>
      </c>
      <c r="J53" s="80"/>
      <c r="K53" s="80"/>
      <c r="M53" s="80" t="str">
        <f>IF(申込一覧表A!K62="","","0"&amp;申込一覧表A!K62)</f>
        <v/>
      </c>
      <c r="N53" s="80" t="str">
        <f>IF(申込一覧表A!L62="","","0"&amp;申込一覧表A!L62)</f>
        <v/>
      </c>
      <c r="O53" s="81"/>
      <c r="P53" s="80" t="str">
        <f>IF(申込一覧表A!F62="","",申込一覧表A!F62)</f>
        <v/>
      </c>
      <c r="Q53" s="82" t="str">
        <f t="shared" si="0"/>
        <v/>
      </c>
      <c r="R53" s="80" t="str">
        <f>IF(申込一覧表A!H62="","",申込一覧表A!H62)</f>
        <v/>
      </c>
      <c r="S53" s="80" t="str">
        <f>IF(申込一覧表A!I62="","",申込一覧表A!I62)</f>
        <v/>
      </c>
      <c r="T53" s="81"/>
      <c r="U53" s="80" t="str">
        <f>IF(申込一覧表A!W62="","",申込一覧表A!W62)</f>
        <v/>
      </c>
      <c r="V53" s="80" t="str">
        <f>IF(申込一覧表A!Y62="","",申込一覧表A!Y62)</f>
        <v/>
      </c>
      <c r="W53" s="80" t="str">
        <f>IF(申込一覧表A!AA62="","",申込一覧表A!AA62)</f>
        <v/>
      </c>
      <c r="X53" s="80" t="str">
        <f>IF(申込一覧表A!AC62="","",申込一覧表A!AC62)</f>
        <v/>
      </c>
      <c r="Y53" s="81"/>
      <c r="AA53" s="85"/>
      <c r="AB53" s="85"/>
    </row>
    <row r="54" spans="1:28">
      <c r="A54" s="80" t="str">
        <f>IF(申込一覧表A!J63="","",D54*100000000+申込一覧表A!J63)</f>
        <v/>
      </c>
      <c r="B54" s="80" t="str">
        <f>IF(申込一覧表A!C63="","",申込一覧表A!C63&amp;"("&amp;申込一覧表A!D63&amp;")")</f>
        <v/>
      </c>
      <c r="C54" s="80" t="str">
        <f>IF(申込一覧表A!E63="","",申込一覧表A!E63)</f>
        <v/>
      </c>
      <c r="D54" s="80" t="str">
        <f>IF(申込一覧表A!G63="","",IF(申込一覧表A!G63="男",1,IF(申込一覧表A!G63="女",2)))</f>
        <v/>
      </c>
      <c r="E54" s="80" t="str">
        <f>IF(A54="","",IF(申込一覧表A!$E$3="","",VLOOKUP(申込一覧表A!$E$3,初期設定!$D:$N,6,FALSE)))</f>
        <v/>
      </c>
      <c r="F54" s="80" t="str">
        <f>IF(申込一覧表A!J63="","",申込一覧表A!$E$3)</f>
        <v/>
      </c>
      <c r="G54" s="80" t="str">
        <f>IF(申込一覧表A!J63="","",申込一覧表A!J63)</f>
        <v/>
      </c>
      <c r="H54" s="80" t="str">
        <f>IF(申込一覧表A!M63="","",申込一覧表A!M63&amp;" "&amp;申込一覧表A!O63)</f>
        <v/>
      </c>
      <c r="I54" s="80" t="str">
        <f>IF(申込一覧表A!Q63="","",申込一覧表A!Q63&amp;" "&amp;申込一覧表A!S63)</f>
        <v/>
      </c>
      <c r="J54" s="80"/>
      <c r="K54" s="80"/>
      <c r="M54" s="80" t="str">
        <f>IF(申込一覧表A!K63="","","0"&amp;申込一覧表A!K63)</f>
        <v/>
      </c>
      <c r="N54" s="80" t="str">
        <f>IF(申込一覧表A!L63="","","0"&amp;申込一覧表A!L63)</f>
        <v/>
      </c>
      <c r="O54" s="81"/>
      <c r="P54" s="80" t="str">
        <f>IF(申込一覧表A!F63="","",申込一覧表A!F63)</f>
        <v/>
      </c>
      <c r="Q54" s="82" t="str">
        <f t="shared" si="0"/>
        <v/>
      </c>
      <c r="R54" s="80" t="str">
        <f>IF(申込一覧表A!H63="","",申込一覧表A!H63)</f>
        <v/>
      </c>
      <c r="S54" s="80" t="str">
        <f>IF(申込一覧表A!I63="","",申込一覧表A!I63)</f>
        <v/>
      </c>
      <c r="T54" s="81"/>
      <c r="U54" s="80" t="str">
        <f>IF(申込一覧表A!W63="","",申込一覧表A!W63)</f>
        <v/>
      </c>
      <c r="V54" s="80" t="str">
        <f>IF(申込一覧表A!Y63="","",申込一覧表A!Y63)</f>
        <v/>
      </c>
      <c r="W54" s="80" t="str">
        <f>IF(申込一覧表A!AA63="","",申込一覧表A!AA63)</f>
        <v/>
      </c>
      <c r="X54" s="80" t="str">
        <f>IF(申込一覧表A!AC63="","",申込一覧表A!AC63)</f>
        <v/>
      </c>
      <c r="Y54" s="81"/>
      <c r="AA54" s="85"/>
      <c r="AB54" s="85"/>
    </row>
    <row r="55" spans="1:28">
      <c r="A55" s="80" t="str">
        <f>IF(申込一覧表A!J64="","",D55*100000000+申込一覧表A!J64)</f>
        <v/>
      </c>
      <c r="B55" s="80" t="str">
        <f>IF(申込一覧表A!C64="","",申込一覧表A!C64&amp;"("&amp;申込一覧表A!D64&amp;")")</f>
        <v/>
      </c>
      <c r="C55" s="80" t="str">
        <f>IF(申込一覧表A!E64="","",申込一覧表A!E64)</f>
        <v/>
      </c>
      <c r="D55" s="80" t="str">
        <f>IF(申込一覧表A!G64="","",IF(申込一覧表A!G64="男",1,IF(申込一覧表A!G64="女",2)))</f>
        <v/>
      </c>
      <c r="E55" s="80" t="str">
        <f>IF(A55="","",IF(申込一覧表A!$E$3="","",VLOOKUP(申込一覧表A!$E$3,初期設定!$D:$N,6,FALSE)))</f>
        <v/>
      </c>
      <c r="F55" s="80" t="str">
        <f>IF(申込一覧表A!J64="","",申込一覧表A!$E$3)</f>
        <v/>
      </c>
      <c r="G55" s="80" t="str">
        <f>IF(申込一覧表A!J64="","",申込一覧表A!J64)</f>
        <v/>
      </c>
      <c r="H55" s="80" t="str">
        <f>IF(申込一覧表A!M64="","",申込一覧表A!M64&amp;" "&amp;申込一覧表A!O64)</f>
        <v/>
      </c>
      <c r="I55" s="80" t="str">
        <f>IF(申込一覧表A!Q64="","",申込一覧表A!Q64&amp;" "&amp;申込一覧表A!S64)</f>
        <v/>
      </c>
      <c r="J55" s="80"/>
      <c r="K55" s="80"/>
      <c r="M55" s="80" t="str">
        <f>IF(申込一覧表A!K64="","","0"&amp;申込一覧表A!K64)</f>
        <v/>
      </c>
      <c r="N55" s="80" t="str">
        <f>IF(申込一覧表A!L64="","","0"&amp;申込一覧表A!L64)</f>
        <v/>
      </c>
      <c r="O55" s="81"/>
      <c r="P55" s="80" t="str">
        <f>IF(申込一覧表A!F64="","",申込一覧表A!F64)</f>
        <v/>
      </c>
      <c r="Q55" s="82" t="str">
        <f t="shared" si="0"/>
        <v/>
      </c>
      <c r="R55" s="80" t="str">
        <f>IF(申込一覧表A!H64="","",申込一覧表A!H64)</f>
        <v/>
      </c>
      <c r="S55" s="80" t="str">
        <f>IF(申込一覧表A!I64="","",申込一覧表A!I64)</f>
        <v/>
      </c>
      <c r="T55" s="81"/>
      <c r="U55" s="80" t="str">
        <f>IF(申込一覧表A!W64="","",申込一覧表A!W64)</f>
        <v/>
      </c>
      <c r="V55" s="80" t="str">
        <f>IF(申込一覧表A!Y64="","",申込一覧表A!Y64)</f>
        <v/>
      </c>
      <c r="W55" s="80" t="str">
        <f>IF(申込一覧表A!AA64="","",申込一覧表A!AA64)</f>
        <v/>
      </c>
      <c r="X55" s="80" t="str">
        <f>IF(申込一覧表A!AC64="","",申込一覧表A!AC64)</f>
        <v/>
      </c>
      <c r="Y55" s="81"/>
      <c r="AA55" s="85"/>
      <c r="AB55" s="85"/>
    </row>
    <row r="56" spans="1:28">
      <c r="A56" s="80" t="str">
        <f>IF(申込一覧表A!J65="","",D56*100000000+申込一覧表A!J65)</f>
        <v/>
      </c>
      <c r="B56" s="80" t="str">
        <f>IF(申込一覧表A!C65="","",申込一覧表A!C65&amp;"("&amp;申込一覧表A!D65&amp;")")</f>
        <v/>
      </c>
      <c r="C56" s="80" t="str">
        <f>IF(申込一覧表A!E65="","",申込一覧表A!E65)</f>
        <v/>
      </c>
      <c r="D56" s="80" t="str">
        <f>IF(申込一覧表A!G65="","",IF(申込一覧表A!G65="男",1,IF(申込一覧表A!G65="女",2)))</f>
        <v/>
      </c>
      <c r="E56" s="80" t="str">
        <f>IF(A56="","",IF(申込一覧表A!$E$3="","",VLOOKUP(申込一覧表A!$E$3,初期設定!$D:$N,6,FALSE)))</f>
        <v/>
      </c>
      <c r="F56" s="80" t="str">
        <f>IF(申込一覧表A!J65="","",申込一覧表A!$E$3)</f>
        <v/>
      </c>
      <c r="G56" s="80" t="str">
        <f>IF(申込一覧表A!J65="","",申込一覧表A!J65)</f>
        <v/>
      </c>
      <c r="H56" s="80" t="str">
        <f>IF(申込一覧表A!M65="","",申込一覧表A!M65&amp;" "&amp;申込一覧表A!O65)</f>
        <v/>
      </c>
      <c r="I56" s="80" t="str">
        <f>IF(申込一覧表A!Q65="","",申込一覧表A!Q65&amp;" "&amp;申込一覧表A!S65)</f>
        <v/>
      </c>
      <c r="J56" s="80"/>
      <c r="K56" s="80"/>
      <c r="M56" s="80" t="str">
        <f>IF(申込一覧表A!K65="","","0"&amp;申込一覧表A!K65)</f>
        <v/>
      </c>
      <c r="N56" s="80" t="str">
        <f>IF(申込一覧表A!L65="","","0"&amp;申込一覧表A!L65)</f>
        <v/>
      </c>
      <c r="O56" s="81"/>
      <c r="P56" s="80" t="str">
        <f>IF(申込一覧表A!F65="","",申込一覧表A!F65)</f>
        <v/>
      </c>
      <c r="Q56" s="82" t="str">
        <f t="shared" si="0"/>
        <v/>
      </c>
      <c r="R56" s="80" t="str">
        <f>IF(申込一覧表A!H65="","",申込一覧表A!H65)</f>
        <v/>
      </c>
      <c r="S56" s="80" t="str">
        <f>IF(申込一覧表A!I65="","",申込一覧表A!I65)</f>
        <v/>
      </c>
      <c r="T56" s="81"/>
      <c r="U56" s="80" t="str">
        <f>IF(申込一覧表A!W65="","",申込一覧表A!W65)</f>
        <v/>
      </c>
      <c r="V56" s="80" t="str">
        <f>IF(申込一覧表A!Y65="","",申込一覧表A!Y65)</f>
        <v/>
      </c>
      <c r="W56" s="80" t="str">
        <f>IF(申込一覧表A!AA65="","",申込一覧表A!AA65)</f>
        <v/>
      </c>
      <c r="X56" s="80" t="str">
        <f>IF(申込一覧表A!AC65="","",申込一覧表A!AC65)</f>
        <v/>
      </c>
      <c r="Y56" s="81"/>
      <c r="AA56" s="85"/>
      <c r="AB56" s="85"/>
    </row>
    <row r="57" spans="1:28">
      <c r="A57" s="80" t="str">
        <f>IF(申込一覧表A!J66="","",D57*100000000+申込一覧表A!J66)</f>
        <v/>
      </c>
      <c r="B57" s="80" t="str">
        <f>IF(申込一覧表A!C66="","",申込一覧表A!C66&amp;"("&amp;申込一覧表A!D66&amp;")")</f>
        <v/>
      </c>
      <c r="C57" s="80" t="str">
        <f>IF(申込一覧表A!E66="","",申込一覧表A!E66)</f>
        <v/>
      </c>
      <c r="D57" s="80" t="str">
        <f>IF(申込一覧表A!G66="","",IF(申込一覧表A!G66="男",1,IF(申込一覧表A!G66="女",2)))</f>
        <v/>
      </c>
      <c r="E57" s="80" t="str">
        <f>IF(A57="","",IF(申込一覧表A!$E$3="","",VLOOKUP(申込一覧表A!$E$3,初期設定!$D:$N,6,FALSE)))</f>
        <v/>
      </c>
      <c r="F57" s="80" t="str">
        <f>IF(申込一覧表A!J66="","",申込一覧表A!$E$3)</f>
        <v/>
      </c>
      <c r="G57" s="80" t="str">
        <f>IF(申込一覧表A!J66="","",申込一覧表A!J66)</f>
        <v/>
      </c>
      <c r="H57" s="80" t="str">
        <f>IF(申込一覧表A!M66="","",申込一覧表A!M66&amp;" "&amp;申込一覧表A!O66)</f>
        <v/>
      </c>
      <c r="I57" s="80" t="str">
        <f>IF(申込一覧表A!Q66="","",申込一覧表A!Q66&amp;" "&amp;申込一覧表A!S66)</f>
        <v/>
      </c>
      <c r="J57" s="80"/>
      <c r="K57" s="80"/>
      <c r="M57" s="80" t="str">
        <f>IF(申込一覧表A!K66="","","0"&amp;申込一覧表A!K66)</f>
        <v/>
      </c>
      <c r="N57" s="80" t="str">
        <f>IF(申込一覧表A!L66="","","0"&amp;申込一覧表A!L66)</f>
        <v/>
      </c>
      <c r="O57" s="81"/>
      <c r="P57" s="80" t="str">
        <f>IF(申込一覧表A!F66="","",申込一覧表A!F66)</f>
        <v/>
      </c>
      <c r="Q57" s="82" t="str">
        <f t="shared" si="0"/>
        <v/>
      </c>
      <c r="R57" s="80" t="str">
        <f>IF(申込一覧表A!H66="","",申込一覧表A!H66)</f>
        <v/>
      </c>
      <c r="S57" s="80" t="str">
        <f>IF(申込一覧表A!I66="","",申込一覧表A!I66)</f>
        <v/>
      </c>
      <c r="T57" s="81"/>
      <c r="U57" s="80" t="str">
        <f>IF(申込一覧表A!W66="","",申込一覧表A!W66)</f>
        <v/>
      </c>
      <c r="V57" s="80" t="str">
        <f>IF(申込一覧表A!Y66="","",申込一覧表A!Y66)</f>
        <v/>
      </c>
      <c r="W57" s="80" t="str">
        <f>IF(申込一覧表A!AA66="","",申込一覧表A!AA66)</f>
        <v/>
      </c>
      <c r="X57" s="80" t="str">
        <f>IF(申込一覧表A!AC66="","",申込一覧表A!AC66)</f>
        <v/>
      </c>
      <c r="Y57" s="81"/>
      <c r="AA57" s="85"/>
      <c r="AB57" s="85"/>
    </row>
    <row r="58" spans="1:28">
      <c r="A58" s="80" t="str">
        <f>IF(申込一覧表A!J67="","",D58*100000000+申込一覧表A!J67)</f>
        <v/>
      </c>
      <c r="B58" s="80" t="str">
        <f>IF(申込一覧表A!C67="","",申込一覧表A!C67&amp;"("&amp;申込一覧表A!D67&amp;")")</f>
        <v/>
      </c>
      <c r="C58" s="80" t="str">
        <f>IF(申込一覧表A!E67="","",申込一覧表A!E67)</f>
        <v/>
      </c>
      <c r="D58" s="80" t="str">
        <f>IF(申込一覧表A!G67="","",IF(申込一覧表A!G67="男",1,IF(申込一覧表A!G67="女",2)))</f>
        <v/>
      </c>
      <c r="E58" s="80" t="str">
        <f>IF(A58="","",IF(申込一覧表A!$E$3="","",VLOOKUP(申込一覧表A!$E$3,初期設定!$D:$N,6,FALSE)))</f>
        <v/>
      </c>
      <c r="F58" s="80" t="str">
        <f>IF(申込一覧表A!J67="","",申込一覧表A!$E$3)</f>
        <v/>
      </c>
      <c r="G58" s="80" t="str">
        <f>IF(申込一覧表A!J67="","",申込一覧表A!J67)</f>
        <v/>
      </c>
      <c r="H58" s="80" t="str">
        <f>IF(申込一覧表A!M67="","",申込一覧表A!M67&amp;" "&amp;申込一覧表A!O67)</f>
        <v/>
      </c>
      <c r="I58" s="80" t="str">
        <f>IF(申込一覧表A!Q67="","",申込一覧表A!Q67&amp;" "&amp;申込一覧表A!S67)</f>
        <v/>
      </c>
      <c r="J58" s="80"/>
      <c r="K58" s="80"/>
      <c r="M58" s="80" t="str">
        <f>IF(申込一覧表A!K67="","","0"&amp;申込一覧表A!K67)</f>
        <v/>
      </c>
      <c r="N58" s="80" t="str">
        <f>IF(申込一覧表A!L67="","","0"&amp;申込一覧表A!L67)</f>
        <v/>
      </c>
      <c r="O58" s="81"/>
      <c r="P58" s="80" t="str">
        <f>IF(申込一覧表A!F67="","",申込一覧表A!F67)</f>
        <v/>
      </c>
      <c r="Q58" s="82" t="str">
        <f t="shared" si="0"/>
        <v/>
      </c>
      <c r="R58" s="80" t="str">
        <f>IF(申込一覧表A!H67="","",申込一覧表A!H67)</f>
        <v/>
      </c>
      <c r="S58" s="80" t="str">
        <f>IF(申込一覧表A!I67="","",申込一覧表A!I67)</f>
        <v/>
      </c>
      <c r="T58" s="81"/>
      <c r="U58" s="80" t="str">
        <f>IF(申込一覧表A!W67="","",申込一覧表A!W67)</f>
        <v/>
      </c>
      <c r="V58" s="80" t="str">
        <f>IF(申込一覧表A!Y67="","",申込一覧表A!Y67)</f>
        <v/>
      </c>
      <c r="W58" s="80" t="str">
        <f>IF(申込一覧表A!AA67="","",申込一覧表A!AA67)</f>
        <v/>
      </c>
      <c r="X58" s="80" t="str">
        <f>IF(申込一覧表A!AC67="","",申込一覧表A!AC67)</f>
        <v/>
      </c>
      <c r="Y58" s="81"/>
      <c r="AA58" s="85"/>
      <c r="AB58" s="85"/>
    </row>
    <row r="59" spans="1:28">
      <c r="A59" s="80" t="str">
        <f>IF(申込一覧表A!J68="","",D59*100000000+申込一覧表A!J68)</f>
        <v/>
      </c>
      <c r="B59" s="80" t="str">
        <f>IF(申込一覧表A!C68="","",申込一覧表A!C68&amp;"("&amp;申込一覧表A!D68&amp;")")</f>
        <v/>
      </c>
      <c r="C59" s="80" t="str">
        <f>IF(申込一覧表A!E68="","",申込一覧表A!E68)</f>
        <v/>
      </c>
      <c r="D59" s="80" t="str">
        <f>IF(申込一覧表A!G68="","",IF(申込一覧表A!G68="男",1,IF(申込一覧表A!G68="女",2)))</f>
        <v/>
      </c>
      <c r="E59" s="80" t="str">
        <f>IF(A59="","",IF(申込一覧表A!$E$3="","",VLOOKUP(申込一覧表A!$E$3,初期設定!$D:$N,6,FALSE)))</f>
        <v/>
      </c>
      <c r="F59" s="80" t="str">
        <f>IF(申込一覧表A!J68="","",申込一覧表A!$E$3)</f>
        <v/>
      </c>
      <c r="G59" s="80" t="str">
        <f>IF(申込一覧表A!J68="","",申込一覧表A!J68)</f>
        <v/>
      </c>
      <c r="H59" s="80" t="str">
        <f>IF(申込一覧表A!M68="","",申込一覧表A!M68&amp;" "&amp;申込一覧表A!O68)</f>
        <v/>
      </c>
      <c r="I59" s="80" t="str">
        <f>IF(申込一覧表A!Q68="","",申込一覧表A!Q68&amp;" "&amp;申込一覧表A!S68)</f>
        <v/>
      </c>
      <c r="J59" s="80"/>
      <c r="K59" s="80"/>
      <c r="M59" s="80" t="str">
        <f>IF(申込一覧表A!K68="","","0"&amp;申込一覧表A!K68)</f>
        <v/>
      </c>
      <c r="N59" s="80" t="str">
        <f>IF(申込一覧表A!L68="","","0"&amp;申込一覧表A!L68)</f>
        <v/>
      </c>
      <c r="O59" s="81"/>
      <c r="P59" s="80" t="str">
        <f>IF(申込一覧表A!F68="","",申込一覧表A!F68)</f>
        <v/>
      </c>
      <c r="Q59" s="82" t="str">
        <f t="shared" si="0"/>
        <v/>
      </c>
      <c r="R59" s="80" t="str">
        <f>IF(申込一覧表A!H68="","",申込一覧表A!H68)</f>
        <v/>
      </c>
      <c r="S59" s="80" t="str">
        <f>IF(申込一覧表A!I68="","",申込一覧表A!I68)</f>
        <v/>
      </c>
      <c r="T59" s="81"/>
      <c r="U59" s="80" t="str">
        <f>IF(申込一覧表A!W68="","",申込一覧表A!W68)</f>
        <v/>
      </c>
      <c r="V59" s="80" t="str">
        <f>IF(申込一覧表A!Y68="","",申込一覧表A!Y68)</f>
        <v/>
      </c>
      <c r="W59" s="80" t="str">
        <f>IF(申込一覧表A!AA68="","",申込一覧表A!AA68)</f>
        <v/>
      </c>
      <c r="X59" s="80" t="str">
        <f>IF(申込一覧表A!AC68="","",申込一覧表A!AC68)</f>
        <v/>
      </c>
      <c r="Y59" s="81"/>
      <c r="AA59" s="85"/>
      <c r="AB59" s="85"/>
    </row>
    <row r="60" spans="1:28">
      <c r="A60" s="80" t="str">
        <f>IF(申込一覧表A!J69="","",D60*100000000+申込一覧表A!J69)</f>
        <v/>
      </c>
      <c r="B60" s="80" t="str">
        <f>IF(申込一覧表A!C69="","",申込一覧表A!C69&amp;"("&amp;申込一覧表A!D69&amp;")")</f>
        <v/>
      </c>
      <c r="C60" s="80" t="str">
        <f>IF(申込一覧表A!E69="","",申込一覧表A!E69)</f>
        <v/>
      </c>
      <c r="D60" s="80" t="str">
        <f>IF(申込一覧表A!G69="","",IF(申込一覧表A!G69="男",1,IF(申込一覧表A!G69="女",2)))</f>
        <v/>
      </c>
      <c r="E60" s="80" t="str">
        <f>IF(A60="","",IF(申込一覧表A!$E$3="","",VLOOKUP(申込一覧表A!$E$3,初期設定!$D:$N,6,FALSE)))</f>
        <v/>
      </c>
      <c r="F60" s="80" t="str">
        <f>IF(申込一覧表A!J69="","",申込一覧表A!$E$3)</f>
        <v/>
      </c>
      <c r="G60" s="80" t="str">
        <f>IF(申込一覧表A!J69="","",申込一覧表A!J69)</f>
        <v/>
      </c>
      <c r="H60" s="80" t="str">
        <f>IF(申込一覧表A!M69="","",申込一覧表A!M69&amp;" "&amp;申込一覧表A!O69)</f>
        <v/>
      </c>
      <c r="I60" s="80" t="str">
        <f>IF(申込一覧表A!Q69="","",申込一覧表A!Q69&amp;" "&amp;申込一覧表A!S69)</f>
        <v/>
      </c>
      <c r="J60" s="80"/>
      <c r="K60" s="80"/>
      <c r="M60" s="80" t="str">
        <f>IF(申込一覧表A!K69="","","0"&amp;申込一覧表A!K69)</f>
        <v/>
      </c>
      <c r="N60" s="80" t="str">
        <f>IF(申込一覧表A!L69="","","0"&amp;申込一覧表A!L69)</f>
        <v/>
      </c>
      <c r="O60" s="81"/>
      <c r="P60" s="80" t="str">
        <f>IF(申込一覧表A!F69="","",申込一覧表A!F69)</f>
        <v/>
      </c>
      <c r="Q60" s="82" t="str">
        <f t="shared" si="0"/>
        <v/>
      </c>
      <c r="R60" s="80" t="str">
        <f>IF(申込一覧表A!H69="","",申込一覧表A!H69)</f>
        <v/>
      </c>
      <c r="S60" s="80" t="str">
        <f>IF(申込一覧表A!I69="","",申込一覧表A!I69)</f>
        <v/>
      </c>
      <c r="T60" s="81"/>
      <c r="U60" s="80" t="str">
        <f>IF(申込一覧表A!W69="","",申込一覧表A!W69)</f>
        <v/>
      </c>
      <c r="V60" s="80" t="str">
        <f>IF(申込一覧表A!Y69="","",申込一覧表A!Y69)</f>
        <v/>
      </c>
      <c r="W60" s="80" t="str">
        <f>IF(申込一覧表A!AA69="","",申込一覧表A!AA69)</f>
        <v/>
      </c>
      <c r="X60" s="80" t="str">
        <f>IF(申込一覧表A!AC69="","",申込一覧表A!AC69)</f>
        <v/>
      </c>
      <c r="Y60" s="81"/>
      <c r="AA60" s="85"/>
      <c r="AB60" s="85"/>
    </row>
    <row r="61" spans="1:28">
      <c r="A61" s="80" t="str">
        <f>IF(申込一覧表A!J70="","",D61*100000000+申込一覧表A!J70)</f>
        <v/>
      </c>
      <c r="B61" s="80" t="str">
        <f>IF(申込一覧表A!C70="","",申込一覧表A!C70&amp;"("&amp;申込一覧表A!D70&amp;")")</f>
        <v/>
      </c>
      <c r="C61" s="80" t="str">
        <f>IF(申込一覧表A!E70="","",申込一覧表A!E70)</f>
        <v/>
      </c>
      <c r="D61" s="80" t="str">
        <f>IF(申込一覧表A!G70="","",IF(申込一覧表A!G70="男",1,IF(申込一覧表A!G70="女",2)))</f>
        <v/>
      </c>
      <c r="E61" s="80" t="str">
        <f>IF(A61="","",IF(申込一覧表A!$E$3="","",VLOOKUP(申込一覧表A!$E$3,初期設定!$D:$N,6,FALSE)))</f>
        <v/>
      </c>
      <c r="F61" s="80" t="str">
        <f>IF(申込一覧表A!J70="","",申込一覧表A!$E$3)</f>
        <v/>
      </c>
      <c r="G61" s="80" t="str">
        <f>IF(申込一覧表A!J70="","",申込一覧表A!J70)</f>
        <v/>
      </c>
      <c r="H61" s="80" t="str">
        <f>IF(申込一覧表A!M70="","",申込一覧表A!M70&amp;" "&amp;申込一覧表A!O70)</f>
        <v/>
      </c>
      <c r="I61" s="80" t="str">
        <f>IF(申込一覧表A!Q70="","",申込一覧表A!Q70&amp;" "&amp;申込一覧表A!S70)</f>
        <v/>
      </c>
      <c r="J61" s="80"/>
      <c r="K61" s="80"/>
      <c r="M61" s="80" t="str">
        <f>IF(申込一覧表A!K70="","","0"&amp;申込一覧表A!K70)</f>
        <v/>
      </c>
      <c r="N61" s="80" t="str">
        <f>IF(申込一覧表A!L70="","","0"&amp;申込一覧表A!L70)</f>
        <v/>
      </c>
      <c r="O61" s="81"/>
      <c r="P61" s="80" t="str">
        <f>IF(申込一覧表A!F70="","",申込一覧表A!F70)</f>
        <v/>
      </c>
      <c r="Q61" s="82" t="str">
        <f t="shared" si="0"/>
        <v/>
      </c>
      <c r="R61" s="80" t="str">
        <f>IF(申込一覧表A!H70="","",申込一覧表A!H70)</f>
        <v/>
      </c>
      <c r="S61" s="80" t="str">
        <f>IF(申込一覧表A!I70="","",申込一覧表A!I70)</f>
        <v/>
      </c>
      <c r="T61" s="81"/>
      <c r="U61" s="80" t="str">
        <f>IF(申込一覧表A!W70="","",申込一覧表A!W70)</f>
        <v/>
      </c>
      <c r="V61" s="80" t="str">
        <f>IF(申込一覧表A!Y70="","",申込一覧表A!Y70)</f>
        <v/>
      </c>
      <c r="W61" s="80" t="str">
        <f>IF(申込一覧表A!AA70="","",申込一覧表A!AA70)</f>
        <v/>
      </c>
      <c r="X61" s="80" t="str">
        <f>IF(申込一覧表A!AC70="","",申込一覧表A!AC70)</f>
        <v/>
      </c>
      <c r="Y61" s="81"/>
      <c r="AA61" s="85"/>
      <c r="AB61" s="85"/>
    </row>
    <row r="62" spans="1:28">
      <c r="A62" s="80" t="str">
        <f>IF(申込一覧表A!J71="","",D62*100000000+申込一覧表A!J71)</f>
        <v/>
      </c>
      <c r="B62" s="80" t="str">
        <f>IF(申込一覧表A!C71="","",申込一覧表A!C71&amp;"("&amp;申込一覧表A!D71&amp;")")</f>
        <v/>
      </c>
      <c r="C62" s="80" t="str">
        <f>IF(申込一覧表A!E71="","",申込一覧表A!E71)</f>
        <v/>
      </c>
      <c r="D62" s="80" t="str">
        <f>IF(申込一覧表A!G71="","",IF(申込一覧表A!G71="男",1,IF(申込一覧表A!G71="女",2)))</f>
        <v/>
      </c>
      <c r="E62" s="80" t="str">
        <f>IF(A62="","",IF(申込一覧表A!$E$3="","",VLOOKUP(申込一覧表A!$E$3,初期設定!$D:$N,6,FALSE)))</f>
        <v/>
      </c>
      <c r="F62" s="80" t="str">
        <f>IF(申込一覧表A!J71="","",申込一覧表A!$E$3)</f>
        <v/>
      </c>
      <c r="G62" s="80" t="str">
        <f>IF(申込一覧表A!J71="","",申込一覧表A!J71)</f>
        <v/>
      </c>
      <c r="H62" s="80" t="str">
        <f>IF(申込一覧表A!M71="","",申込一覧表A!M71&amp;" "&amp;申込一覧表A!O71)</f>
        <v/>
      </c>
      <c r="I62" s="80" t="str">
        <f>IF(申込一覧表A!Q71="","",申込一覧表A!Q71&amp;" "&amp;申込一覧表A!S71)</f>
        <v/>
      </c>
      <c r="J62" s="80"/>
      <c r="K62" s="80"/>
      <c r="M62" s="80" t="str">
        <f>IF(申込一覧表A!K71="","","0"&amp;申込一覧表A!K71)</f>
        <v/>
      </c>
      <c r="N62" s="80" t="str">
        <f>IF(申込一覧表A!L71="","","0"&amp;申込一覧表A!L71)</f>
        <v/>
      </c>
      <c r="O62" s="81"/>
      <c r="P62" s="80" t="str">
        <f>IF(申込一覧表A!F71="","",申込一覧表A!F71)</f>
        <v/>
      </c>
      <c r="Q62" s="82" t="str">
        <f t="shared" si="0"/>
        <v/>
      </c>
      <c r="R62" s="80" t="str">
        <f>IF(申込一覧表A!H71="","",申込一覧表A!H71)</f>
        <v/>
      </c>
      <c r="S62" s="80" t="str">
        <f>IF(申込一覧表A!I71="","",申込一覧表A!I71)</f>
        <v/>
      </c>
      <c r="T62" s="81"/>
      <c r="U62" s="80" t="str">
        <f>IF(申込一覧表A!W71="","",申込一覧表A!W71)</f>
        <v/>
      </c>
      <c r="V62" s="80" t="str">
        <f>IF(申込一覧表A!Y71="","",申込一覧表A!Y71)</f>
        <v/>
      </c>
      <c r="W62" s="80" t="str">
        <f>IF(申込一覧表A!AA71="","",申込一覧表A!AA71)</f>
        <v/>
      </c>
      <c r="X62" s="80" t="str">
        <f>IF(申込一覧表A!AC71="","",申込一覧表A!AC71)</f>
        <v/>
      </c>
      <c r="Y62" s="81"/>
      <c r="AA62" s="85"/>
      <c r="AB62" s="85"/>
    </row>
    <row r="63" spans="1:28">
      <c r="A63" s="80" t="str">
        <f>IF(申込一覧表A!J72="","",D63*100000000+申込一覧表A!J72)</f>
        <v/>
      </c>
      <c r="B63" s="80" t="str">
        <f>IF(申込一覧表A!C72="","",申込一覧表A!C72&amp;"("&amp;申込一覧表A!D72&amp;")")</f>
        <v/>
      </c>
      <c r="C63" s="80" t="str">
        <f>IF(申込一覧表A!E72="","",申込一覧表A!E72)</f>
        <v/>
      </c>
      <c r="D63" s="80" t="str">
        <f>IF(申込一覧表A!G72="","",IF(申込一覧表A!G72="男",1,IF(申込一覧表A!G72="女",2)))</f>
        <v/>
      </c>
      <c r="E63" s="80" t="str">
        <f>IF(A63="","",IF(申込一覧表A!$E$3="","",VLOOKUP(申込一覧表A!$E$3,初期設定!$D:$N,6,FALSE)))</f>
        <v/>
      </c>
      <c r="F63" s="80" t="str">
        <f>IF(申込一覧表A!J72="","",申込一覧表A!$E$3)</f>
        <v/>
      </c>
      <c r="G63" s="80" t="str">
        <f>IF(申込一覧表A!J72="","",申込一覧表A!J72)</f>
        <v/>
      </c>
      <c r="H63" s="80" t="str">
        <f>IF(申込一覧表A!M72="","",申込一覧表A!M72&amp;" "&amp;申込一覧表A!O72)</f>
        <v/>
      </c>
      <c r="I63" s="80" t="str">
        <f>IF(申込一覧表A!Q72="","",申込一覧表A!Q72&amp;" "&amp;申込一覧表A!S72)</f>
        <v/>
      </c>
      <c r="J63" s="80"/>
      <c r="K63" s="80"/>
      <c r="M63" s="80" t="str">
        <f>IF(申込一覧表A!K72="","","0"&amp;申込一覧表A!K72)</f>
        <v/>
      </c>
      <c r="N63" s="80" t="str">
        <f>IF(申込一覧表A!L72="","","0"&amp;申込一覧表A!L72)</f>
        <v/>
      </c>
      <c r="O63" s="81"/>
      <c r="P63" s="80" t="str">
        <f>IF(申込一覧表A!F72="","",申込一覧表A!F72)</f>
        <v/>
      </c>
      <c r="Q63" s="82" t="str">
        <f t="shared" si="0"/>
        <v/>
      </c>
      <c r="R63" s="80" t="str">
        <f>IF(申込一覧表A!H72="","",申込一覧表A!H72)</f>
        <v/>
      </c>
      <c r="S63" s="80" t="str">
        <f>IF(申込一覧表A!I72="","",申込一覧表A!I72)</f>
        <v/>
      </c>
      <c r="T63" s="81"/>
      <c r="U63" s="80" t="str">
        <f>IF(申込一覧表A!W72="","",申込一覧表A!W72)</f>
        <v/>
      </c>
      <c r="V63" s="80" t="str">
        <f>IF(申込一覧表A!Y72="","",申込一覧表A!Y72)</f>
        <v/>
      </c>
      <c r="W63" s="80" t="str">
        <f>IF(申込一覧表A!AA72="","",申込一覧表A!AA72)</f>
        <v/>
      </c>
      <c r="X63" s="80" t="str">
        <f>IF(申込一覧表A!AC72="","",申込一覧表A!AC72)</f>
        <v/>
      </c>
      <c r="Y63" s="81"/>
      <c r="AA63" s="85"/>
      <c r="AB63" s="85"/>
    </row>
    <row r="64" spans="1:28">
      <c r="A64" s="80" t="str">
        <f>IF(申込一覧表A!J73="","",D64*100000000+申込一覧表A!J73)</f>
        <v/>
      </c>
      <c r="B64" s="80" t="str">
        <f>IF(申込一覧表A!C73="","",申込一覧表A!C73&amp;"("&amp;申込一覧表A!D73&amp;")")</f>
        <v/>
      </c>
      <c r="C64" s="80" t="str">
        <f>IF(申込一覧表A!E73="","",申込一覧表A!E73)</f>
        <v/>
      </c>
      <c r="D64" s="80" t="str">
        <f>IF(申込一覧表A!G73="","",IF(申込一覧表A!G73="男",1,IF(申込一覧表A!G73="女",2)))</f>
        <v/>
      </c>
      <c r="E64" s="80" t="str">
        <f>IF(A64="","",IF(申込一覧表A!$E$3="","",VLOOKUP(申込一覧表A!$E$3,初期設定!$D:$N,6,FALSE)))</f>
        <v/>
      </c>
      <c r="F64" s="80" t="str">
        <f>IF(申込一覧表A!J73="","",申込一覧表A!$E$3)</f>
        <v/>
      </c>
      <c r="G64" s="80" t="str">
        <f>IF(申込一覧表A!J73="","",申込一覧表A!J73)</f>
        <v/>
      </c>
      <c r="H64" s="80" t="str">
        <f>IF(申込一覧表A!M73="","",申込一覧表A!M73&amp;" "&amp;申込一覧表A!O73)</f>
        <v/>
      </c>
      <c r="I64" s="80" t="str">
        <f>IF(申込一覧表A!Q73="","",申込一覧表A!Q73&amp;" "&amp;申込一覧表A!S73)</f>
        <v/>
      </c>
      <c r="J64" s="80"/>
      <c r="K64" s="80"/>
      <c r="M64" s="80" t="str">
        <f>IF(申込一覧表A!K73="","","0"&amp;申込一覧表A!K73)</f>
        <v/>
      </c>
      <c r="N64" s="80" t="str">
        <f>IF(申込一覧表A!L73="","","0"&amp;申込一覧表A!L73)</f>
        <v/>
      </c>
      <c r="O64" s="81"/>
      <c r="P64" s="80" t="str">
        <f>IF(申込一覧表A!F73="","",申込一覧表A!F73)</f>
        <v/>
      </c>
      <c r="Q64" s="82" t="str">
        <f t="shared" si="0"/>
        <v/>
      </c>
      <c r="R64" s="80" t="str">
        <f>IF(申込一覧表A!H73="","",申込一覧表A!H73)</f>
        <v/>
      </c>
      <c r="S64" s="80" t="str">
        <f>IF(申込一覧表A!I73="","",申込一覧表A!I73)</f>
        <v/>
      </c>
      <c r="T64" s="81"/>
      <c r="U64" s="80" t="str">
        <f>IF(申込一覧表A!W73="","",申込一覧表A!W73)</f>
        <v/>
      </c>
      <c r="V64" s="80" t="str">
        <f>IF(申込一覧表A!Y73="","",申込一覧表A!Y73)</f>
        <v/>
      </c>
      <c r="W64" s="80" t="str">
        <f>IF(申込一覧表A!AA73="","",申込一覧表A!AA73)</f>
        <v/>
      </c>
      <c r="X64" s="80" t="str">
        <f>IF(申込一覧表A!AC73="","",申込一覧表A!AC73)</f>
        <v/>
      </c>
      <c r="Y64" s="81"/>
      <c r="AA64" s="85"/>
      <c r="AB64" s="85"/>
    </row>
    <row r="65" spans="1:28">
      <c r="A65" s="80" t="str">
        <f>IF(申込一覧表A!J74="","",D65*100000000+申込一覧表A!J74)</f>
        <v/>
      </c>
      <c r="B65" s="80" t="str">
        <f>IF(申込一覧表A!C74="","",申込一覧表A!C74&amp;"("&amp;申込一覧表A!D74&amp;")")</f>
        <v/>
      </c>
      <c r="C65" s="80" t="str">
        <f>IF(申込一覧表A!E74="","",申込一覧表A!E74)</f>
        <v/>
      </c>
      <c r="D65" s="80" t="str">
        <f>IF(申込一覧表A!G74="","",IF(申込一覧表A!G74="男",1,IF(申込一覧表A!G74="女",2)))</f>
        <v/>
      </c>
      <c r="E65" s="80" t="str">
        <f>IF(A65="","",IF(申込一覧表A!$E$3="","",VLOOKUP(申込一覧表A!$E$3,初期設定!$D:$N,6,FALSE)))</f>
        <v/>
      </c>
      <c r="F65" s="80" t="str">
        <f>IF(申込一覧表A!J74="","",申込一覧表A!$E$3)</f>
        <v/>
      </c>
      <c r="G65" s="80" t="str">
        <f>IF(申込一覧表A!J74="","",申込一覧表A!J74)</f>
        <v/>
      </c>
      <c r="H65" s="80" t="str">
        <f>IF(申込一覧表A!M74="","",申込一覧表A!M74&amp;" "&amp;申込一覧表A!O74)</f>
        <v/>
      </c>
      <c r="I65" s="80" t="str">
        <f>IF(申込一覧表A!Q74="","",申込一覧表A!Q74&amp;" "&amp;申込一覧表A!S74)</f>
        <v/>
      </c>
      <c r="J65" s="80"/>
      <c r="K65" s="80"/>
      <c r="M65" s="80" t="str">
        <f>IF(申込一覧表A!K74="","","0"&amp;申込一覧表A!K74)</f>
        <v/>
      </c>
      <c r="N65" s="80" t="str">
        <f>IF(申込一覧表A!L74="","","0"&amp;申込一覧表A!L74)</f>
        <v/>
      </c>
      <c r="O65" s="81"/>
      <c r="P65" s="80" t="str">
        <f>IF(申込一覧表A!F74="","",申込一覧表A!F74)</f>
        <v/>
      </c>
      <c r="Q65" s="82" t="str">
        <f t="shared" si="0"/>
        <v/>
      </c>
      <c r="R65" s="80" t="str">
        <f>IF(申込一覧表A!H74="","",申込一覧表A!H74)</f>
        <v/>
      </c>
      <c r="S65" s="80" t="str">
        <f>IF(申込一覧表A!I74="","",申込一覧表A!I74)</f>
        <v/>
      </c>
      <c r="T65" s="81"/>
      <c r="U65" s="80" t="str">
        <f>IF(申込一覧表A!W74="","",申込一覧表A!W74)</f>
        <v/>
      </c>
      <c r="V65" s="80" t="str">
        <f>IF(申込一覧表A!Y74="","",申込一覧表A!Y74)</f>
        <v/>
      </c>
      <c r="W65" s="80" t="str">
        <f>IF(申込一覧表A!AA74="","",申込一覧表A!AA74)</f>
        <v/>
      </c>
      <c r="X65" s="80" t="str">
        <f>IF(申込一覧表A!AC74="","",申込一覧表A!AC74)</f>
        <v/>
      </c>
      <c r="Y65" s="81"/>
      <c r="AA65" s="85"/>
      <c r="AB65" s="85"/>
    </row>
    <row r="66" spans="1:28">
      <c r="A66" s="80" t="str">
        <f>IF(申込一覧表A!J75="","",D66*100000000+申込一覧表A!J75)</f>
        <v/>
      </c>
      <c r="B66" s="80" t="str">
        <f>IF(申込一覧表A!C75="","",申込一覧表A!C75&amp;"("&amp;申込一覧表A!D75&amp;")")</f>
        <v/>
      </c>
      <c r="C66" s="80" t="str">
        <f>IF(申込一覧表A!E75="","",申込一覧表A!E75)</f>
        <v/>
      </c>
      <c r="D66" s="80" t="str">
        <f>IF(申込一覧表A!G75="","",IF(申込一覧表A!G75="男",1,IF(申込一覧表A!G75="女",2)))</f>
        <v/>
      </c>
      <c r="E66" s="80" t="str">
        <f>IF(A66="","",IF(申込一覧表A!$E$3="","",VLOOKUP(申込一覧表A!$E$3,初期設定!$D:$N,6,FALSE)))</f>
        <v/>
      </c>
      <c r="F66" s="80" t="str">
        <f>IF(申込一覧表A!J75="","",申込一覧表A!$E$3)</f>
        <v/>
      </c>
      <c r="G66" s="80" t="str">
        <f>IF(申込一覧表A!J75="","",申込一覧表A!J75)</f>
        <v/>
      </c>
      <c r="H66" s="80" t="str">
        <f>IF(申込一覧表A!M75="","",申込一覧表A!M75&amp;" "&amp;申込一覧表A!O75)</f>
        <v/>
      </c>
      <c r="I66" s="80" t="str">
        <f>IF(申込一覧表A!Q75="","",申込一覧表A!Q75&amp;" "&amp;申込一覧表A!S75)</f>
        <v/>
      </c>
      <c r="J66" s="80"/>
      <c r="K66" s="80"/>
      <c r="M66" s="80" t="str">
        <f>IF(申込一覧表A!K75="","","0"&amp;申込一覧表A!K75)</f>
        <v/>
      </c>
      <c r="N66" s="80" t="str">
        <f>IF(申込一覧表A!L75="","","0"&amp;申込一覧表A!L75)</f>
        <v/>
      </c>
      <c r="O66" s="81"/>
      <c r="P66" s="80" t="str">
        <f>IF(申込一覧表A!F75="","",申込一覧表A!F75)</f>
        <v/>
      </c>
      <c r="Q66" s="82" t="str">
        <f t="shared" si="0"/>
        <v/>
      </c>
      <c r="R66" s="80" t="str">
        <f>IF(申込一覧表A!H75="","",申込一覧表A!H75)</f>
        <v/>
      </c>
      <c r="S66" s="80" t="str">
        <f>IF(申込一覧表A!I75="","",申込一覧表A!I75)</f>
        <v/>
      </c>
      <c r="T66" s="81"/>
      <c r="U66" s="80" t="str">
        <f>IF(申込一覧表A!W75="","",申込一覧表A!W75)</f>
        <v/>
      </c>
      <c r="V66" s="80" t="str">
        <f>IF(申込一覧表A!Y75="","",申込一覧表A!Y75)</f>
        <v/>
      </c>
      <c r="W66" s="80" t="str">
        <f>IF(申込一覧表A!AA75="","",申込一覧表A!AA75)</f>
        <v/>
      </c>
      <c r="X66" s="80" t="str">
        <f>IF(申込一覧表A!AC75="","",申込一覧表A!AC75)</f>
        <v/>
      </c>
      <c r="Y66" s="81"/>
      <c r="AA66" s="85"/>
      <c r="AB66" s="85"/>
    </row>
    <row r="67" spans="1:28">
      <c r="A67" s="80" t="str">
        <f>IF(申込一覧表A!J76="","",D67*100000000+申込一覧表A!J76)</f>
        <v/>
      </c>
      <c r="B67" s="80" t="str">
        <f>IF(申込一覧表A!C76="","",申込一覧表A!C76&amp;"("&amp;申込一覧表A!D76&amp;")")</f>
        <v/>
      </c>
      <c r="C67" s="80" t="str">
        <f>IF(申込一覧表A!E76="","",申込一覧表A!E76)</f>
        <v/>
      </c>
      <c r="D67" s="80" t="str">
        <f>IF(申込一覧表A!G76="","",IF(申込一覧表A!G76="男",1,IF(申込一覧表A!G76="女",2)))</f>
        <v/>
      </c>
      <c r="E67" s="80" t="str">
        <f>IF(A67="","",IF(申込一覧表A!$E$3="","",VLOOKUP(申込一覧表A!$E$3,初期設定!$D:$N,6,FALSE)))</f>
        <v/>
      </c>
      <c r="F67" s="80" t="str">
        <f>IF(申込一覧表A!J76="","",申込一覧表A!$E$3)</f>
        <v/>
      </c>
      <c r="G67" s="80" t="str">
        <f>IF(申込一覧表A!J76="","",申込一覧表A!J76)</f>
        <v/>
      </c>
      <c r="H67" s="80" t="str">
        <f>IF(申込一覧表A!M76="","",申込一覧表A!M76&amp;" "&amp;申込一覧表A!O76)</f>
        <v/>
      </c>
      <c r="I67" s="80" t="str">
        <f>IF(申込一覧表A!Q76="","",申込一覧表A!Q76&amp;" "&amp;申込一覧表A!S76)</f>
        <v/>
      </c>
      <c r="J67" s="80"/>
      <c r="K67" s="80"/>
      <c r="M67" s="80" t="str">
        <f>IF(申込一覧表A!K76="","","0"&amp;申込一覧表A!K76)</f>
        <v/>
      </c>
      <c r="N67" s="80" t="str">
        <f>IF(申込一覧表A!L76="","","0"&amp;申込一覧表A!L76)</f>
        <v/>
      </c>
      <c r="O67" s="81"/>
      <c r="P67" s="80" t="str">
        <f>IF(申込一覧表A!F76="","",申込一覧表A!F76)</f>
        <v/>
      </c>
      <c r="Q67" s="82" t="str">
        <f t="shared" ref="Q67:Q91" si="1">IF(D67="","",IF(D67=1,"m","f"))</f>
        <v/>
      </c>
      <c r="R67" s="80" t="str">
        <f>IF(申込一覧表A!H76="","",申込一覧表A!H76)</f>
        <v/>
      </c>
      <c r="S67" s="80" t="str">
        <f>IF(申込一覧表A!I76="","",申込一覧表A!I76)</f>
        <v/>
      </c>
      <c r="T67" s="81"/>
      <c r="U67" s="80" t="str">
        <f>IF(申込一覧表A!W76="","",申込一覧表A!W76)</f>
        <v/>
      </c>
      <c r="V67" s="80" t="str">
        <f>IF(申込一覧表A!Y76="","",申込一覧表A!Y76)</f>
        <v/>
      </c>
      <c r="W67" s="80" t="str">
        <f>IF(申込一覧表A!AA76="","",申込一覧表A!AA76)</f>
        <v/>
      </c>
      <c r="X67" s="80" t="str">
        <f>IF(申込一覧表A!AC76="","",申込一覧表A!AC76)</f>
        <v/>
      </c>
      <c r="Y67" s="81"/>
      <c r="AA67" s="85"/>
      <c r="AB67" s="85"/>
    </row>
    <row r="68" spans="1:28">
      <c r="A68" s="80" t="str">
        <f>IF(申込一覧表A!J77="","",D68*100000000+申込一覧表A!J77)</f>
        <v/>
      </c>
      <c r="B68" s="80" t="str">
        <f>IF(申込一覧表A!C77="","",申込一覧表A!C77&amp;"("&amp;申込一覧表A!D77&amp;")")</f>
        <v/>
      </c>
      <c r="C68" s="80" t="str">
        <f>IF(申込一覧表A!E77="","",申込一覧表A!E77)</f>
        <v/>
      </c>
      <c r="D68" s="80" t="str">
        <f>IF(申込一覧表A!G77="","",IF(申込一覧表A!G77="男",1,IF(申込一覧表A!G77="女",2)))</f>
        <v/>
      </c>
      <c r="E68" s="80" t="str">
        <f>IF(A68="","",IF(申込一覧表A!$E$3="","",VLOOKUP(申込一覧表A!$E$3,初期設定!$D:$N,6,FALSE)))</f>
        <v/>
      </c>
      <c r="F68" s="80" t="str">
        <f>IF(申込一覧表A!J77="","",申込一覧表A!$E$3)</f>
        <v/>
      </c>
      <c r="G68" s="80" t="str">
        <f>IF(申込一覧表A!J77="","",申込一覧表A!J77)</f>
        <v/>
      </c>
      <c r="H68" s="80" t="str">
        <f>IF(申込一覧表A!M77="","",申込一覧表A!M77&amp;" "&amp;申込一覧表A!O77)</f>
        <v/>
      </c>
      <c r="I68" s="80" t="str">
        <f>IF(申込一覧表A!Q77="","",申込一覧表A!Q77&amp;" "&amp;申込一覧表A!S77)</f>
        <v/>
      </c>
      <c r="J68" s="80"/>
      <c r="K68" s="80"/>
      <c r="M68" s="80" t="str">
        <f>IF(申込一覧表A!K77="","","0"&amp;申込一覧表A!K77)</f>
        <v/>
      </c>
      <c r="N68" s="80" t="str">
        <f>IF(申込一覧表A!L77="","","0"&amp;申込一覧表A!L77)</f>
        <v/>
      </c>
      <c r="O68" s="81"/>
      <c r="P68" s="80" t="str">
        <f>IF(申込一覧表A!F77="","",申込一覧表A!F77)</f>
        <v/>
      </c>
      <c r="Q68" s="82" t="str">
        <f t="shared" si="1"/>
        <v/>
      </c>
      <c r="R68" s="80" t="str">
        <f>IF(申込一覧表A!H77="","",申込一覧表A!H77)</f>
        <v/>
      </c>
      <c r="S68" s="80" t="str">
        <f>IF(申込一覧表A!I77="","",申込一覧表A!I77)</f>
        <v/>
      </c>
      <c r="T68" s="81"/>
      <c r="U68" s="80" t="str">
        <f>IF(申込一覧表A!W77="","",申込一覧表A!W77)</f>
        <v/>
      </c>
      <c r="V68" s="80" t="str">
        <f>IF(申込一覧表A!Y77="","",申込一覧表A!Y77)</f>
        <v/>
      </c>
      <c r="W68" s="80" t="str">
        <f>IF(申込一覧表A!AA77="","",申込一覧表A!AA77)</f>
        <v/>
      </c>
      <c r="X68" s="80" t="str">
        <f>IF(申込一覧表A!AC77="","",申込一覧表A!AC77)</f>
        <v/>
      </c>
      <c r="Y68" s="81"/>
      <c r="AA68" s="85"/>
      <c r="AB68" s="85"/>
    </row>
    <row r="69" spans="1:28">
      <c r="A69" s="80" t="str">
        <f>IF(申込一覧表A!J78="","",D69*100000000+申込一覧表A!J78)</f>
        <v/>
      </c>
      <c r="B69" s="80" t="str">
        <f>IF(申込一覧表A!C78="","",申込一覧表A!C78&amp;"("&amp;申込一覧表A!D78&amp;")")</f>
        <v/>
      </c>
      <c r="C69" s="80" t="str">
        <f>IF(申込一覧表A!E78="","",申込一覧表A!E78)</f>
        <v/>
      </c>
      <c r="D69" s="80" t="str">
        <f>IF(申込一覧表A!G78="","",IF(申込一覧表A!G78="男",1,IF(申込一覧表A!G78="女",2)))</f>
        <v/>
      </c>
      <c r="E69" s="80" t="str">
        <f>IF(A69="","",IF(申込一覧表A!$E$3="","",VLOOKUP(申込一覧表A!$E$3,初期設定!$D:$N,6,FALSE)))</f>
        <v/>
      </c>
      <c r="F69" s="80" t="str">
        <f>IF(申込一覧表A!J78="","",申込一覧表A!$E$3)</f>
        <v/>
      </c>
      <c r="G69" s="80" t="str">
        <f>IF(申込一覧表A!J78="","",申込一覧表A!J78)</f>
        <v/>
      </c>
      <c r="H69" s="80" t="str">
        <f>IF(申込一覧表A!M78="","",申込一覧表A!M78&amp;" "&amp;申込一覧表A!O78)</f>
        <v/>
      </c>
      <c r="I69" s="80" t="str">
        <f>IF(申込一覧表A!Q78="","",申込一覧表A!Q78&amp;" "&amp;申込一覧表A!S78)</f>
        <v/>
      </c>
      <c r="J69" s="80"/>
      <c r="K69" s="80"/>
      <c r="M69" s="80" t="str">
        <f>IF(申込一覧表A!K78="","","0"&amp;申込一覧表A!K78)</f>
        <v/>
      </c>
      <c r="N69" s="80" t="str">
        <f>IF(申込一覧表A!L78="","","0"&amp;申込一覧表A!L78)</f>
        <v/>
      </c>
      <c r="O69" s="81"/>
      <c r="P69" s="80" t="str">
        <f>IF(申込一覧表A!F78="","",申込一覧表A!F78)</f>
        <v/>
      </c>
      <c r="Q69" s="82" t="str">
        <f t="shared" si="1"/>
        <v/>
      </c>
      <c r="R69" s="80" t="str">
        <f>IF(申込一覧表A!H78="","",申込一覧表A!H78)</f>
        <v/>
      </c>
      <c r="S69" s="80" t="str">
        <f>IF(申込一覧表A!I78="","",申込一覧表A!I78)</f>
        <v/>
      </c>
      <c r="T69" s="81"/>
      <c r="U69" s="80" t="str">
        <f>IF(申込一覧表A!W78="","",申込一覧表A!W78)</f>
        <v/>
      </c>
      <c r="V69" s="80" t="str">
        <f>IF(申込一覧表A!Y78="","",申込一覧表A!Y78)</f>
        <v/>
      </c>
      <c r="W69" s="80" t="str">
        <f>IF(申込一覧表A!AA78="","",申込一覧表A!AA78)</f>
        <v/>
      </c>
      <c r="X69" s="80" t="str">
        <f>IF(申込一覧表A!AC78="","",申込一覧表A!AC78)</f>
        <v/>
      </c>
      <c r="Y69" s="81"/>
      <c r="AA69" s="85"/>
      <c r="AB69" s="85"/>
    </row>
    <row r="70" spans="1:28">
      <c r="A70" s="80" t="str">
        <f>IF(申込一覧表A!J79="","",D70*100000000+申込一覧表A!J79)</f>
        <v/>
      </c>
      <c r="B70" s="80" t="str">
        <f>IF(申込一覧表A!C79="","",申込一覧表A!C79&amp;"("&amp;申込一覧表A!D79&amp;")")</f>
        <v/>
      </c>
      <c r="C70" s="80" t="str">
        <f>IF(申込一覧表A!E79="","",申込一覧表A!E79)</f>
        <v/>
      </c>
      <c r="D70" s="80" t="str">
        <f>IF(申込一覧表A!G79="","",IF(申込一覧表A!G79="男",1,IF(申込一覧表A!G79="女",2)))</f>
        <v/>
      </c>
      <c r="E70" s="80" t="str">
        <f>IF(A70="","",IF(申込一覧表A!$E$3="","",VLOOKUP(申込一覧表A!$E$3,初期設定!$D:$N,6,FALSE)))</f>
        <v/>
      </c>
      <c r="F70" s="80" t="str">
        <f>IF(申込一覧表A!J79="","",申込一覧表A!$E$3)</f>
        <v/>
      </c>
      <c r="G70" s="80" t="str">
        <f>IF(申込一覧表A!J79="","",申込一覧表A!J79)</f>
        <v/>
      </c>
      <c r="H70" s="80" t="str">
        <f>IF(申込一覧表A!M79="","",申込一覧表A!M79&amp;" "&amp;申込一覧表A!O79)</f>
        <v/>
      </c>
      <c r="I70" s="80" t="str">
        <f>IF(申込一覧表A!Q79="","",申込一覧表A!Q79&amp;" "&amp;申込一覧表A!S79)</f>
        <v/>
      </c>
      <c r="J70" s="80"/>
      <c r="K70" s="80"/>
      <c r="M70" s="80" t="str">
        <f>IF(申込一覧表A!K79="","","0"&amp;申込一覧表A!K79)</f>
        <v/>
      </c>
      <c r="N70" s="80" t="str">
        <f>IF(申込一覧表A!L79="","","0"&amp;申込一覧表A!L79)</f>
        <v/>
      </c>
      <c r="O70" s="81"/>
      <c r="P70" s="80" t="str">
        <f>IF(申込一覧表A!F79="","",申込一覧表A!F79)</f>
        <v/>
      </c>
      <c r="Q70" s="82" t="str">
        <f t="shared" si="1"/>
        <v/>
      </c>
      <c r="R70" s="80" t="str">
        <f>IF(申込一覧表A!H79="","",申込一覧表A!H79)</f>
        <v/>
      </c>
      <c r="S70" s="80" t="str">
        <f>IF(申込一覧表A!I79="","",申込一覧表A!I79)</f>
        <v/>
      </c>
      <c r="T70" s="81"/>
      <c r="U70" s="80" t="str">
        <f>IF(申込一覧表A!W79="","",申込一覧表A!W79)</f>
        <v/>
      </c>
      <c r="V70" s="80" t="str">
        <f>IF(申込一覧表A!Y79="","",申込一覧表A!Y79)</f>
        <v/>
      </c>
      <c r="W70" s="80" t="str">
        <f>IF(申込一覧表A!AA79="","",申込一覧表A!AA79)</f>
        <v/>
      </c>
      <c r="X70" s="80" t="str">
        <f>IF(申込一覧表A!AC79="","",申込一覧表A!AC79)</f>
        <v/>
      </c>
      <c r="Y70" s="81"/>
      <c r="AA70" s="85"/>
      <c r="AB70" s="85"/>
    </row>
    <row r="71" spans="1:28">
      <c r="A71" s="80" t="str">
        <f>IF(申込一覧表A!J80="","",D71*100000000+申込一覧表A!J80)</f>
        <v/>
      </c>
      <c r="B71" s="80" t="str">
        <f>IF(申込一覧表A!C80="","",申込一覧表A!C80&amp;"("&amp;申込一覧表A!D80&amp;")")</f>
        <v/>
      </c>
      <c r="C71" s="80" t="str">
        <f>IF(申込一覧表A!E80="","",申込一覧表A!E80)</f>
        <v/>
      </c>
      <c r="D71" s="80" t="str">
        <f>IF(申込一覧表A!G80="","",IF(申込一覧表A!G80="男",1,IF(申込一覧表A!G80="女",2)))</f>
        <v/>
      </c>
      <c r="E71" s="80" t="str">
        <f>IF(A71="","",IF(申込一覧表A!$E$3="","",VLOOKUP(申込一覧表A!$E$3,初期設定!$D:$N,6,FALSE)))</f>
        <v/>
      </c>
      <c r="F71" s="80" t="str">
        <f>IF(申込一覧表A!J80="","",申込一覧表A!$E$3)</f>
        <v/>
      </c>
      <c r="G71" s="80" t="str">
        <f>IF(申込一覧表A!J80="","",申込一覧表A!J80)</f>
        <v/>
      </c>
      <c r="H71" s="80" t="str">
        <f>IF(申込一覧表A!M80="","",申込一覧表A!M80&amp;" "&amp;申込一覧表A!O80)</f>
        <v/>
      </c>
      <c r="I71" s="80" t="str">
        <f>IF(申込一覧表A!Q80="","",申込一覧表A!Q80&amp;" "&amp;申込一覧表A!S80)</f>
        <v/>
      </c>
      <c r="J71" s="80"/>
      <c r="K71" s="80"/>
      <c r="M71" s="80" t="str">
        <f>IF(申込一覧表A!K80="","","0"&amp;申込一覧表A!K80)</f>
        <v/>
      </c>
      <c r="N71" s="80" t="str">
        <f>IF(申込一覧表A!L80="","","0"&amp;申込一覧表A!L80)</f>
        <v/>
      </c>
      <c r="O71" s="81"/>
      <c r="P71" s="80" t="str">
        <f>IF(申込一覧表A!F80="","",申込一覧表A!F80)</f>
        <v/>
      </c>
      <c r="Q71" s="82" t="str">
        <f t="shared" si="1"/>
        <v/>
      </c>
      <c r="R71" s="80" t="str">
        <f>IF(申込一覧表A!H80="","",申込一覧表A!H80)</f>
        <v/>
      </c>
      <c r="S71" s="80" t="str">
        <f>IF(申込一覧表A!I80="","",申込一覧表A!I80)</f>
        <v/>
      </c>
      <c r="T71" s="81"/>
      <c r="U71" s="80" t="str">
        <f>IF(申込一覧表A!W80="","",申込一覧表A!W80)</f>
        <v/>
      </c>
      <c r="V71" s="80" t="str">
        <f>IF(申込一覧表A!Y80="","",申込一覧表A!Y80)</f>
        <v/>
      </c>
      <c r="W71" s="80" t="str">
        <f>IF(申込一覧表A!AA80="","",申込一覧表A!AA80)</f>
        <v/>
      </c>
      <c r="X71" s="80" t="str">
        <f>IF(申込一覧表A!AC80="","",申込一覧表A!AC80)</f>
        <v/>
      </c>
      <c r="Y71" s="81"/>
      <c r="AA71" s="85"/>
      <c r="AB71" s="85"/>
    </row>
    <row r="72" spans="1:28">
      <c r="A72" s="80" t="str">
        <f>IF(申込一覧表A!J81="","",D72*100000000+申込一覧表A!J81)</f>
        <v/>
      </c>
      <c r="B72" s="80" t="str">
        <f>IF(申込一覧表A!C81="","",申込一覧表A!C81&amp;"("&amp;申込一覧表A!D81&amp;")")</f>
        <v/>
      </c>
      <c r="C72" s="80" t="str">
        <f>IF(申込一覧表A!E81="","",申込一覧表A!E81)</f>
        <v/>
      </c>
      <c r="D72" s="80" t="str">
        <f>IF(申込一覧表A!G81="","",IF(申込一覧表A!G81="男",1,IF(申込一覧表A!G81="女",2)))</f>
        <v/>
      </c>
      <c r="E72" s="80" t="str">
        <f>IF(A72="","",IF(申込一覧表A!$E$3="","",VLOOKUP(申込一覧表A!$E$3,初期設定!$D:$N,6,FALSE)))</f>
        <v/>
      </c>
      <c r="F72" s="80" t="str">
        <f>IF(申込一覧表A!J81="","",申込一覧表A!$E$3)</f>
        <v/>
      </c>
      <c r="G72" s="80" t="str">
        <f>IF(申込一覧表A!J81="","",申込一覧表A!J81)</f>
        <v/>
      </c>
      <c r="H72" s="80" t="str">
        <f>IF(申込一覧表A!M81="","",申込一覧表A!M81&amp;" "&amp;申込一覧表A!O81)</f>
        <v/>
      </c>
      <c r="I72" s="80" t="str">
        <f>IF(申込一覧表A!Q81="","",申込一覧表A!Q81&amp;" "&amp;申込一覧表A!S81)</f>
        <v/>
      </c>
      <c r="J72" s="80"/>
      <c r="K72" s="80"/>
      <c r="M72" s="80" t="str">
        <f>IF(申込一覧表A!K81="","","0"&amp;申込一覧表A!K81)</f>
        <v/>
      </c>
      <c r="N72" s="80" t="str">
        <f>IF(申込一覧表A!L81="","","0"&amp;申込一覧表A!L81)</f>
        <v/>
      </c>
      <c r="O72" s="81"/>
      <c r="P72" s="80" t="str">
        <f>IF(申込一覧表A!F81="","",申込一覧表A!F81)</f>
        <v/>
      </c>
      <c r="Q72" s="82" t="str">
        <f t="shared" si="1"/>
        <v/>
      </c>
      <c r="R72" s="80" t="str">
        <f>IF(申込一覧表A!H81="","",申込一覧表A!H81)</f>
        <v/>
      </c>
      <c r="S72" s="80" t="str">
        <f>IF(申込一覧表A!I81="","",申込一覧表A!I81)</f>
        <v/>
      </c>
      <c r="T72" s="81"/>
      <c r="U72" s="80" t="str">
        <f>IF(申込一覧表A!W81="","",申込一覧表A!W81)</f>
        <v/>
      </c>
      <c r="V72" s="80" t="str">
        <f>IF(申込一覧表A!Y81="","",申込一覧表A!Y81)</f>
        <v/>
      </c>
      <c r="W72" s="80" t="str">
        <f>IF(申込一覧表A!AA81="","",申込一覧表A!AA81)</f>
        <v/>
      </c>
      <c r="X72" s="80" t="str">
        <f>IF(申込一覧表A!AC81="","",申込一覧表A!AC81)</f>
        <v/>
      </c>
      <c r="Y72" s="81"/>
      <c r="AA72" s="85"/>
      <c r="AB72" s="85"/>
    </row>
    <row r="73" spans="1:28">
      <c r="A73" s="80" t="str">
        <f>IF(申込一覧表A!J82="","",D73*100000000+申込一覧表A!J82)</f>
        <v/>
      </c>
      <c r="B73" s="80" t="str">
        <f>IF(申込一覧表A!C82="","",申込一覧表A!C82&amp;"("&amp;申込一覧表A!D82&amp;")")</f>
        <v/>
      </c>
      <c r="C73" s="80" t="str">
        <f>IF(申込一覧表A!E82="","",申込一覧表A!E82)</f>
        <v/>
      </c>
      <c r="D73" s="80" t="str">
        <f>IF(申込一覧表A!G82="","",IF(申込一覧表A!G82="男",1,IF(申込一覧表A!G82="女",2)))</f>
        <v/>
      </c>
      <c r="E73" s="80" t="str">
        <f>IF(A73="","",IF(申込一覧表A!$E$3="","",VLOOKUP(申込一覧表A!$E$3,初期設定!$D:$N,6,FALSE)))</f>
        <v/>
      </c>
      <c r="F73" s="80" t="str">
        <f>IF(申込一覧表A!J82="","",申込一覧表A!$E$3)</f>
        <v/>
      </c>
      <c r="G73" s="80" t="str">
        <f>IF(申込一覧表A!J82="","",申込一覧表A!J82)</f>
        <v/>
      </c>
      <c r="H73" s="80" t="str">
        <f>IF(申込一覧表A!M82="","",申込一覧表A!M82&amp;" "&amp;申込一覧表A!O82)</f>
        <v/>
      </c>
      <c r="I73" s="80" t="str">
        <f>IF(申込一覧表A!Q82="","",申込一覧表A!Q82&amp;" "&amp;申込一覧表A!S82)</f>
        <v/>
      </c>
      <c r="J73" s="80"/>
      <c r="K73" s="80"/>
      <c r="M73" s="80" t="str">
        <f>IF(申込一覧表A!K82="","","0"&amp;申込一覧表A!K82)</f>
        <v/>
      </c>
      <c r="N73" s="80" t="str">
        <f>IF(申込一覧表A!L82="","","0"&amp;申込一覧表A!L82)</f>
        <v/>
      </c>
      <c r="O73" s="81"/>
      <c r="P73" s="80" t="str">
        <f>IF(申込一覧表A!F82="","",申込一覧表A!F82)</f>
        <v/>
      </c>
      <c r="Q73" s="82" t="str">
        <f t="shared" si="1"/>
        <v/>
      </c>
      <c r="R73" s="80" t="str">
        <f>IF(申込一覧表A!H82="","",申込一覧表A!H82)</f>
        <v/>
      </c>
      <c r="S73" s="80" t="str">
        <f>IF(申込一覧表A!I82="","",申込一覧表A!I82)</f>
        <v/>
      </c>
      <c r="T73" s="81"/>
      <c r="U73" s="80" t="str">
        <f>IF(申込一覧表A!W82="","",申込一覧表A!W82)</f>
        <v/>
      </c>
      <c r="V73" s="80" t="str">
        <f>IF(申込一覧表A!Y82="","",申込一覧表A!Y82)</f>
        <v/>
      </c>
      <c r="W73" s="80" t="str">
        <f>IF(申込一覧表A!AA82="","",申込一覧表A!AA82)</f>
        <v/>
      </c>
      <c r="X73" s="80" t="str">
        <f>IF(申込一覧表A!AC82="","",申込一覧表A!AC82)</f>
        <v/>
      </c>
      <c r="Y73" s="81"/>
      <c r="AA73" s="85"/>
      <c r="AB73" s="85"/>
    </row>
    <row r="74" spans="1:28">
      <c r="A74" s="80" t="str">
        <f>IF(申込一覧表A!J83="","",D74*100000000+申込一覧表A!J83)</f>
        <v/>
      </c>
      <c r="B74" s="80" t="str">
        <f>IF(申込一覧表A!C83="","",申込一覧表A!C83&amp;"("&amp;申込一覧表A!D83&amp;")")</f>
        <v/>
      </c>
      <c r="C74" s="80" t="str">
        <f>IF(申込一覧表A!E83="","",申込一覧表A!E83)</f>
        <v/>
      </c>
      <c r="D74" s="80" t="str">
        <f>IF(申込一覧表A!G83="","",IF(申込一覧表A!G83="男",1,IF(申込一覧表A!G83="女",2)))</f>
        <v/>
      </c>
      <c r="E74" s="80" t="str">
        <f>IF(A74="","",IF(申込一覧表A!$E$3="","",VLOOKUP(申込一覧表A!$E$3,初期設定!$D:$N,6,FALSE)))</f>
        <v/>
      </c>
      <c r="F74" s="80" t="str">
        <f>IF(申込一覧表A!J83="","",申込一覧表A!$E$3)</f>
        <v/>
      </c>
      <c r="G74" s="80" t="str">
        <f>IF(申込一覧表A!J83="","",申込一覧表A!J83)</f>
        <v/>
      </c>
      <c r="H74" s="80" t="str">
        <f>IF(申込一覧表A!M83="","",申込一覧表A!M83&amp;" "&amp;申込一覧表A!O83)</f>
        <v/>
      </c>
      <c r="I74" s="80" t="str">
        <f>IF(申込一覧表A!Q83="","",申込一覧表A!Q83&amp;" "&amp;申込一覧表A!S83)</f>
        <v/>
      </c>
      <c r="J74" s="80"/>
      <c r="K74" s="80"/>
      <c r="M74" s="80" t="str">
        <f>IF(申込一覧表A!K83="","","0"&amp;申込一覧表A!K83)</f>
        <v/>
      </c>
      <c r="N74" s="80" t="str">
        <f>IF(申込一覧表A!L83="","","0"&amp;申込一覧表A!L83)</f>
        <v/>
      </c>
      <c r="O74" s="81"/>
      <c r="P74" s="80" t="str">
        <f>IF(申込一覧表A!F83="","",申込一覧表A!F83)</f>
        <v/>
      </c>
      <c r="Q74" s="82" t="str">
        <f t="shared" si="1"/>
        <v/>
      </c>
      <c r="R74" s="80" t="str">
        <f>IF(申込一覧表A!H83="","",申込一覧表A!H83)</f>
        <v/>
      </c>
      <c r="S74" s="80" t="str">
        <f>IF(申込一覧表A!I83="","",申込一覧表A!I83)</f>
        <v/>
      </c>
      <c r="T74" s="81"/>
      <c r="U74" s="80" t="str">
        <f>IF(申込一覧表A!W83="","",申込一覧表A!W83)</f>
        <v/>
      </c>
      <c r="V74" s="80" t="str">
        <f>IF(申込一覧表A!Y83="","",申込一覧表A!Y83)</f>
        <v/>
      </c>
      <c r="W74" s="80" t="str">
        <f>IF(申込一覧表A!AA83="","",申込一覧表A!AA83)</f>
        <v/>
      </c>
      <c r="X74" s="80" t="str">
        <f>IF(申込一覧表A!AC83="","",申込一覧表A!AC83)</f>
        <v/>
      </c>
      <c r="Y74" s="81"/>
      <c r="AA74" s="85"/>
      <c r="AB74" s="85"/>
    </row>
    <row r="75" spans="1:28">
      <c r="A75" s="80" t="str">
        <f>IF(申込一覧表A!J84="","",D75*100000000+申込一覧表A!J84)</f>
        <v/>
      </c>
      <c r="B75" s="80" t="str">
        <f>IF(申込一覧表A!C84="","",申込一覧表A!C84&amp;"("&amp;申込一覧表A!D84&amp;")")</f>
        <v/>
      </c>
      <c r="C75" s="80" t="str">
        <f>IF(申込一覧表A!E84="","",申込一覧表A!E84)</f>
        <v/>
      </c>
      <c r="D75" s="80" t="str">
        <f>IF(申込一覧表A!G84="","",IF(申込一覧表A!G84="男",1,IF(申込一覧表A!G84="女",2)))</f>
        <v/>
      </c>
      <c r="E75" s="80" t="str">
        <f>IF(A75="","",IF(申込一覧表A!$E$3="","",VLOOKUP(申込一覧表A!$E$3,初期設定!$D:$N,6,FALSE)))</f>
        <v/>
      </c>
      <c r="F75" s="80" t="str">
        <f>IF(申込一覧表A!J84="","",申込一覧表A!$E$3)</f>
        <v/>
      </c>
      <c r="G75" s="80" t="str">
        <f>IF(申込一覧表A!J84="","",申込一覧表A!J84)</f>
        <v/>
      </c>
      <c r="H75" s="80" t="str">
        <f>IF(申込一覧表A!M84="","",申込一覧表A!M84&amp;" "&amp;申込一覧表A!O84)</f>
        <v/>
      </c>
      <c r="I75" s="80" t="str">
        <f>IF(申込一覧表A!Q84="","",申込一覧表A!Q84&amp;" "&amp;申込一覧表A!S84)</f>
        <v/>
      </c>
      <c r="J75" s="80"/>
      <c r="K75" s="80"/>
      <c r="M75" s="80" t="str">
        <f>IF(申込一覧表A!K84="","","0"&amp;申込一覧表A!K84)</f>
        <v/>
      </c>
      <c r="N75" s="80" t="str">
        <f>IF(申込一覧表A!L84="","","0"&amp;申込一覧表A!L84)</f>
        <v/>
      </c>
      <c r="O75" s="81"/>
      <c r="P75" s="80" t="str">
        <f>IF(申込一覧表A!F84="","",申込一覧表A!F84)</f>
        <v/>
      </c>
      <c r="Q75" s="82" t="str">
        <f t="shared" si="1"/>
        <v/>
      </c>
      <c r="R75" s="80" t="str">
        <f>IF(申込一覧表A!H84="","",申込一覧表A!H84)</f>
        <v/>
      </c>
      <c r="S75" s="80" t="str">
        <f>IF(申込一覧表A!I84="","",申込一覧表A!I84)</f>
        <v/>
      </c>
      <c r="T75" s="81"/>
      <c r="U75" s="80" t="str">
        <f>IF(申込一覧表A!W84="","",申込一覧表A!W84)</f>
        <v/>
      </c>
      <c r="V75" s="80" t="str">
        <f>IF(申込一覧表A!Y84="","",申込一覧表A!Y84)</f>
        <v/>
      </c>
      <c r="W75" s="80" t="str">
        <f>IF(申込一覧表A!AA84="","",申込一覧表A!AA84)</f>
        <v/>
      </c>
      <c r="X75" s="80" t="str">
        <f>IF(申込一覧表A!AC84="","",申込一覧表A!AC84)</f>
        <v/>
      </c>
      <c r="Y75" s="81"/>
      <c r="AA75" s="85"/>
      <c r="AB75" s="85"/>
    </row>
    <row r="76" spans="1:28">
      <c r="A76" s="80" t="str">
        <f>IF(申込一覧表A!J85="","",D76*100000000+申込一覧表A!J85)</f>
        <v/>
      </c>
      <c r="B76" s="80" t="str">
        <f>IF(申込一覧表A!C85="","",申込一覧表A!C85&amp;"("&amp;申込一覧表A!D85&amp;")")</f>
        <v/>
      </c>
      <c r="C76" s="80" t="str">
        <f>IF(申込一覧表A!E85="","",申込一覧表A!E85)</f>
        <v/>
      </c>
      <c r="D76" s="80" t="str">
        <f>IF(申込一覧表A!G85="","",IF(申込一覧表A!G85="男",1,IF(申込一覧表A!G85="女",2)))</f>
        <v/>
      </c>
      <c r="E76" s="80" t="str">
        <f>IF(A76="","",IF(申込一覧表A!$E$3="","",VLOOKUP(申込一覧表A!$E$3,初期設定!$D:$N,6,FALSE)))</f>
        <v/>
      </c>
      <c r="F76" s="80" t="str">
        <f>IF(申込一覧表A!J85="","",申込一覧表A!$E$3)</f>
        <v/>
      </c>
      <c r="G76" s="80" t="str">
        <f>IF(申込一覧表A!J85="","",申込一覧表A!J85)</f>
        <v/>
      </c>
      <c r="H76" s="80" t="str">
        <f>IF(申込一覧表A!M85="","",申込一覧表A!M85&amp;" "&amp;申込一覧表A!O85)</f>
        <v/>
      </c>
      <c r="I76" s="80" t="str">
        <f>IF(申込一覧表A!Q85="","",申込一覧表A!Q85&amp;" "&amp;申込一覧表A!S85)</f>
        <v/>
      </c>
      <c r="J76" s="80"/>
      <c r="K76" s="80"/>
      <c r="M76" s="80" t="str">
        <f>IF(申込一覧表A!K85="","","0"&amp;申込一覧表A!K85)</f>
        <v/>
      </c>
      <c r="N76" s="80" t="str">
        <f>IF(申込一覧表A!L85="","","0"&amp;申込一覧表A!L85)</f>
        <v/>
      </c>
      <c r="O76" s="81"/>
      <c r="P76" s="80" t="str">
        <f>IF(申込一覧表A!F85="","",申込一覧表A!F85)</f>
        <v/>
      </c>
      <c r="Q76" s="82" t="str">
        <f t="shared" si="1"/>
        <v/>
      </c>
      <c r="R76" s="80" t="str">
        <f>IF(申込一覧表A!H85="","",申込一覧表A!H85)</f>
        <v/>
      </c>
      <c r="S76" s="80" t="str">
        <f>IF(申込一覧表A!I85="","",申込一覧表A!I85)</f>
        <v/>
      </c>
      <c r="T76" s="81"/>
      <c r="U76" s="80" t="str">
        <f>IF(申込一覧表A!W85="","",申込一覧表A!W85)</f>
        <v/>
      </c>
      <c r="V76" s="80" t="str">
        <f>IF(申込一覧表A!Y85="","",申込一覧表A!Y85)</f>
        <v/>
      </c>
      <c r="W76" s="80" t="str">
        <f>IF(申込一覧表A!AA85="","",申込一覧表A!AA85)</f>
        <v/>
      </c>
      <c r="X76" s="80" t="str">
        <f>IF(申込一覧表A!AC85="","",申込一覧表A!AC85)</f>
        <v/>
      </c>
      <c r="Y76" s="81"/>
      <c r="AA76" s="85"/>
      <c r="AB76" s="85"/>
    </row>
    <row r="77" spans="1:28">
      <c r="A77" s="80" t="str">
        <f>IF(申込一覧表A!J86="","",D77*100000000+申込一覧表A!J86)</f>
        <v/>
      </c>
      <c r="B77" s="80" t="str">
        <f>IF(申込一覧表A!C86="","",申込一覧表A!C86&amp;"("&amp;申込一覧表A!D86&amp;")")</f>
        <v/>
      </c>
      <c r="C77" s="80" t="str">
        <f>IF(申込一覧表A!E86="","",申込一覧表A!E86)</f>
        <v/>
      </c>
      <c r="D77" s="80" t="str">
        <f>IF(申込一覧表A!G86="","",IF(申込一覧表A!G86="男",1,IF(申込一覧表A!G86="女",2)))</f>
        <v/>
      </c>
      <c r="E77" s="80" t="str">
        <f>IF(A77="","",IF(申込一覧表A!$E$3="","",VLOOKUP(申込一覧表A!$E$3,初期設定!$D:$N,6,FALSE)))</f>
        <v/>
      </c>
      <c r="F77" s="80" t="str">
        <f>IF(申込一覧表A!J86="","",申込一覧表A!$E$3)</f>
        <v/>
      </c>
      <c r="G77" s="80" t="str">
        <f>IF(申込一覧表A!J86="","",申込一覧表A!J86)</f>
        <v/>
      </c>
      <c r="H77" s="80" t="str">
        <f>IF(申込一覧表A!M86="","",申込一覧表A!M86&amp;" "&amp;申込一覧表A!O86)</f>
        <v/>
      </c>
      <c r="I77" s="80" t="str">
        <f>IF(申込一覧表A!Q86="","",申込一覧表A!Q86&amp;" "&amp;申込一覧表A!S86)</f>
        <v/>
      </c>
      <c r="J77" s="80"/>
      <c r="K77" s="80"/>
      <c r="M77" s="80" t="str">
        <f>IF(申込一覧表A!K86="","","0"&amp;申込一覧表A!K86)</f>
        <v/>
      </c>
      <c r="N77" s="80" t="str">
        <f>IF(申込一覧表A!L86="","","0"&amp;申込一覧表A!L86)</f>
        <v/>
      </c>
      <c r="O77" s="81"/>
      <c r="P77" s="80" t="str">
        <f>IF(申込一覧表A!F86="","",申込一覧表A!F86)</f>
        <v/>
      </c>
      <c r="Q77" s="82" t="str">
        <f t="shared" si="1"/>
        <v/>
      </c>
      <c r="R77" s="80" t="str">
        <f>IF(申込一覧表A!H86="","",申込一覧表A!H86)</f>
        <v/>
      </c>
      <c r="S77" s="80" t="str">
        <f>IF(申込一覧表A!I86="","",申込一覧表A!I86)</f>
        <v/>
      </c>
      <c r="T77" s="81"/>
      <c r="U77" s="80" t="str">
        <f>IF(申込一覧表A!W86="","",申込一覧表A!W86)</f>
        <v/>
      </c>
      <c r="V77" s="80" t="str">
        <f>IF(申込一覧表A!Y86="","",申込一覧表A!Y86)</f>
        <v/>
      </c>
      <c r="W77" s="80" t="str">
        <f>IF(申込一覧表A!AA86="","",申込一覧表A!AA86)</f>
        <v/>
      </c>
      <c r="X77" s="80" t="str">
        <f>IF(申込一覧表A!AC86="","",申込一覧表A!AC86)</f>
        <v/>
      </c>
      <c r="Y77" s="81"/>
      <c r="AA77" s="85"/>
      <c r="AB77" s="85"/>
    </row>
    <row r="78" spans="1:28">
      <c r="A78" s="80" t="str">
        <f>IF(申込一覧表A!J87="","",D78*100000000+申込一覧表A!J87)</f>
        <v/>
      </c>
      <c r="B78" s="80" t="str">
        <f>IF(申込一覧表A!C87="","",申込一覧表A!C87&amp;"("&amp;申込一覧表A!D87&amp;")")</f>
        <v/>
      </c>
      <c r="C78" s="80" t="str">
        <f>IF(申込一覧表A!E87="","",申込一覧表A!E87)</f>
        <v/>
      </c>
      <c r="D78" s="80" t="str">
        <f>IF(申込一覧表A!G87="","",IF(申込一覧表A!G87="男",1,IF(申込一覧表A!G87="女",2)))</f>
        <v/>
      </c>
      <c r="E78" s="80" t="str">
        <f>IF(A78="","",IF(申込一覧表A!$E$3="","",VLOOKUP(申込一覧表A!$E$3,初期設定!$D:$N,6,FALSE)))</f>
        <v/>
      </c>
      <c r="F78" s="80" t="str">
        <f>IF(申込一覧表A!J87="","",申込一覧表A!$E$3)</f>
        <v/>
      </c>
      <c r="G78" s="80" t="str">
        <f>IF(申込一覧表A!J87="","",申込一覧表A!J87)</f>
        <v/>
      </c>
      <c r="H78" s="80" t="str">
        <f>IF(申込一覧表A!M87="","",申込一覧表A!M87&amp;" "&amp;申込一覧表A!O87)</f>
        <v/>
      </c>
      <c r="I78" s="80" t="str">
        <f>IF(申込一覧表A!Q87="","",申込一覧表A!Q87&amp;" "&amp;申込一覧表A!S87)</f>
        <v/>
      </c>
      <c r="J78" s="80"/>
      <c r="K78" s="80"/>
      <c r="M78" s="80" t="str">
        <f>IF(申込一覧表A!K87="","","0"&amp;申込一覧表A!K87)</f>
        <v/>
      </c>
      <c r="N78" s="80" t="str">
        <f>IF(申込一覧表A!L87="","","0"&amp;申込一覧表A!L87)</f>
        <v/>
      </c>
      <c r="O78" s="81"/>
      <c r="P78" s="80" t="str">
        <f>IF(申込一覧表A!F87="","",申込一覧表A!F87)</f>
        <v/>
      </c>
      <c r="Q78" s="82" t="str">
        <f t="shared" si="1"/>
        <v/>
      </c>
      <c r="R78" s="80" t="str">
        <f>IF(申込一覧表A!H87="","",申込一覧表A!H87)</f>
        <v/>
      </c>
      <c r="S78" s="80" t="str">
        <f>IF(申込一覧表A!I87="","",申込一覧表A!I87)</f>
        <v/>
      </c>
      <c r="T78" s="81"/>
      <c r="U78" s="80" t="str">
        <f>IF(申込一覧表A!W87="","",申込一覧表A!W87)</f>
        <v/>
      </c>
      <c r="V78" s="80" t="str">
        <f>IF(申込一覧表A!Y87="","",申込一覧表A!Y87)</f>
        <v/>
      </c>
      <c r="W78" s="80" t="str">
        <f>IF(申込一覧表A!AA87="","",申込一覧表A!AA87)</f>
        <v/>
      </c>
      <c r="X78" s="80" t="str">
        <f>IF(申込一覧表A!AC87="","",申込一覧表A!AC87)</f>
        <v/>
      </c>
      <c r="Y78" s="81"/>
      <c r="AA78" s="85"/>
      <c r="AB78" s="85"/>
    </row>
    <row r="79" spans="1:28">
      <c r="A79" s="80" t="str">
        <f>IF(申込一覧表A!J88="","",D79*100000000+申込一覧表A!J88)</f>
        <v/>
      </c>
      <c r="B79" s="80" t="str">
        <f>IF(申込一覧表A!C88="","",申込一覧表A!C88&amp;"("&amp;申込一覧表A!D88&amp;")")</f>
        <v/>
      </c>
      <c r="C79" s="80" t="str">
        <f>IF(申込一覧表A!E88="","",申込一覧表A!E88)</f>
        <v/>
      </c>
      <c r="D79" s="80" t="str">
        <f>IF(申込一覧表A!G88="","",IF(申込一覧表A!G88="男",1,IF(申込一覧表A!G88="女",2)))</f>
        <v/>
      </c>
      <c r="E79" s="80" t="str">
        <f>IF(A79="","",IF(申込一覧表A!$E$3="","",VLOOKUP(申込一覧表A!$E$3,初期設定!$D:$N,6,FALSE)))</f>
        <v/>
      </c>
      <c r="F79" s="80" t="str">
        <f>IF(申込一覧表A!J88="","",申込一覧表A!$E$3)</f>
        <v/>
      </c>
      <c r="G79" s="80" t="str">
        <f>IF(申込一覧表A!J88="","",申込一覧表A!J88)</f>
        <v/>
      </c>
      <c r="H79" s="80" t="str">
        <f>IF(申込一覧表A!M88="","",申込一覧表A!M88&amp;" "&amp;申込一覧表A!O88)</f>
        <v/>
      </c>
      <c r="I79" s="80" t="str">
        <f>IF(申込一覧表A!Q88="","",申込一覧表A!Q88&amp;" "&amp;申込一覧表A!S88)</f>
        <v/>
      </c>
      <c r="J79" s="80"/>
      <c r="K79" s="80"/>
      <c r="M79" s="80" t="str">
        <f>IF(申込一覧表A!K88="","","0"&amp;申込一覧表A!K88)</f>
        <v/>
      </c>
      <c r="N79" s="80" t="str">
        <f>IF(申込一覧表A!L88="","","0"&amp;申込一覧表A!L88)</f>
        <v/>
      </c>
      <c r="O79" s="81"/>
      <c r="P79" s="80" t="str">
        <f>IF(申込一覧表A!F88="","",申込一覧表A!F88)</f>
        <v/>
      </c>
      <c r="Q79" s="82" t="str">
        <f t="shared" si="1"/>
        <v/>
      </c>
      <c r="R79" s="80" t="str">
        <f>IF(申込一覧表A!H88="","",申込一覧表A!H88)</f>
        <v/>
      </c>
      <c r="S79" s="80" t="str">
        <f>IF(申込一覧表A!I88="","",申込一覧表A!I88)</f>
        <v/>
      </c>
      <c r="T79" s="81"/>
      <c r="U79" s="80" t="str">
        <f>IF(申込一覧表A!W88="","",申込一覧表A!W88)</f>
        <v/>
      </c>
      <c r="V79" s="80" t="str">
        <f>IF(申込一覧表A!Y88="","",申込一覧表A!Y88)</f>
        <v/>
      </c>
      <c r="W79" s="80" t="str">
        <f>IF(申込一覧表A!AA88="","",申込一覧表A!AA88)</f>
        <v/>
      </c>
      <c r="X79" s="80" t="str">
        <f>IF(申込一覧表A!AC88="","",申込一覧表A!AC88)</f>
        <v/>
      </c>
      <c r="Y79" s="81"/>
      <c r="AA79" s="85"/>
      <c r="AB79" s="85"/>
    </row>
    <row r="80" spans="1:28">
      <c r="A80" s="80" t="str">
        <f>IF(申込一覧表A!J89="","",D80*100000000+申込一覧表A!J89)</f>
        <v/>
      </c>
      <c r="B80" s="80" t="str">
        <f>IF(申込一覧表A!C89="","",申込一覧表A!C89&amp;"("&amp;申込一覧表A!D89&amp;")")</f>
        <v/>
      </c>
      <c r="C80" s="80" t="str">
        <f>IF(申込一覧表A!E89="","",申込一覧表A!E89)</f>
        <v/>
      </c>
      <c r="D80" s="80" t="str">
        <f>IF(申込一覧表A!G89="","",IF(申込一覧表A!G89="男",1,IF(申込一覧表A!G89="女",2)))</f>
        <v/>
      </c>
      <c r="E80" s="80" t="str">
        <f>IF(A80="","",IF(申込一覧表A!$E$3="","",VLOOKUP(申込一覧表A!$E$3,初期設定!$D:$N,6,FALSE)))</f>
        <v/>
      </c>
      <c r="F80" s="80" t="str">
        <f>IF(申込一覧表A!J89="","",申込一覧表A!$E$3)</f>
        <v/>
      </c>
      <c r="G80" s="80" t="str">
        <f>IF(申込一覧表A!J89="","",申込一覧表A!J89)</f>
        <v/>
      </c>
      <c r="H80" s="80" t="str">
        <f>IF(申込一覧表A!M89="","",申込一覧表A!M89&amp;" "&amp;申込一覧表A!O89)</f>
        <v/>
      </c>
      <c r="I80" s="80" t="str">
        <f>IF(申込一覧表A!Q89="","",申込一覧表A!Q89&amp;" "&amp;申込一覧表A!S89)</f>
        <v/>
      </c>
      <c r="J80" s="80"/>
      <c r="K80" s="80"/>
      <c r="M80" s="80" t="str">
        <f>IF(申込一覧表A!K89="","","0"&amp;申込一覧表A!K89)</f>
        <v/>
      </c>
      <c r="N80" s="80" t="str">
        <f>IF(申込一覧表A!L89="","","0"&amp;申込一覧表A!L89)</f>
        <v/>
      </c>
      <c r="O80" s="81"/>
      <c r="P80" s="80" t="str">
        <f>IF(申込一覧表A!F89="","",申込一覧表A!F89)</f>
        <v/>
      </c>
      <c r="Q80" s="82" t="str">
        <f t="shared" si="1"/>
        <v/>
      </c>
      <c r="R80" s="80" t="str">
        <f>IF(申込一覧表A!H89="","",申込一覧表A!H89)</f>
        <v/>
      </c>
      <c r="S80" s="80" t="str">
        <f>IF(申込一覧表A!I89="","",申込一覧表A!I89)</f>
        <v/>
      </c>
      <c r="T80" s="81"/>
      <c r="U80" s="80" t="str">
        <f>IF(申込一覧表A!W89="","",申込一覧表A!W89)</f>
        <v/>
      </c>
      <c r="V80" s="80" t="str">
        <f>IF(申込一覧表A!Y89="","",申込一覧表A!Y89)</f>
        <v/>
      </c>
      <c r="W80" s="80" t="str">
        <f>IF(申込一覧表A!AA89="","",申込一覧表A!AA89)</f>
        <v/>
      </c>
      <c r="X80" s="80" t="str">
        <f>IF(申込一覧表A!AC89="","",申込一覧表A!AC89)</f>
        <v/>
      </c>
      <c r="Y80" s="81"/>
      <c r="AA80" s="85"/>
      <c r="AB80" s="85"/>
    </row>
    <row r="81" spans="1:28">
      <c r="A81" s="80" t="str">
        <f>IF(申込一覧表A!J90="","",D81*100000000+申込一覧表A!J90)</f>
        <v/>
      </c>
      <c r="B81" s="80" t="str">
        <f>IF(申込一覧表A!C90="","",申込一覧表A!C90&amp;"("&amp;申込一覧表A!D90&amp;")")</f>
        <v/>
      </c>
      <c r="C81" s="80" t="str">
        <f>IF(申込一覧表A!E90="","",申込一覧表A!E90)</f>
        <v/>
      </c>
      <c r="D81" s="80" t="str">
        <f>IF(申込一覧表A!G90="","",IF(申込一覧表A!G90="男",1,IF(申込一覧表A!G90="女",2)))</f>
        <v/>
      </c>
      <c r="E81" s="80" t="str">
        <f>IF(A81="","",IF(申込一覧表A!$E$3="","",VLOOKUP(申込一覧表A!$E$3,初期設定!$D:$N,6,FALSE)))</f>
        <v/>
      </c>
      <c r="F81" s="80" t="str">
        <f>IF(申込一覧表A!J90="","",申込一覧表A!$E$3)</f>
        <v/>
      </c>
      <c r="G81" s="80" t="str">
        <f>IF(申込一覧表A!J90="","",申込一覧表A!J90)</f>
        <v/>
      </c>
      <c r="H81" s="80" t="str">
        <f>IF(申込一覧表A!M90="","",申込一覧表A!M90&amp;" "&amp;申込一覧表A!O90)</f>
        <v/>
      </c>
      <c r="I81" s="80" t="str">
        <f>IF(申込一覧表A!Q90="","",申込一覧表A!Q90&amp;" "&amp;申込一覧表A!S90)</f>
        <v/>
      </c>
      <c r="J81" s="80"/>
      <c r="K81" s="80"/>
      <c r="M81" s="80" t="str">
        <f>IF(申込一覧表A!K90="","","0"&amp;申込一覧表A!K90)</f>
        <v/>
      </c>
      <c r="N81" s="80" t="str">
        <f>IF(申込一覧表A!L90="","","0"&amp;申込一覧表A!L90)</f>
        <v/>
      </c>
      <c r="O81" s="81"/>
      <c r="P81" s="80" t="str">
        <f>IF(申込一覧表A!F90="","",申込一覧表A!F90)</f>
        <v/>
      </c>
      <c r="Q81" s="82" t="str">
        <f t="shared" si="1"/>
        <v/>
      </c>
      <c r="R81" s="80" t="str">
        <f>IF(申込一覧表A!H90="","",申込一覧表A!H90)</f>
        <v/>
      </c>
      <c r="S81" s="80" t="str">
        <f>IF(申込一覧表A!I90="","",申込一覧表A!I90)</f>
        <v/>
      </c>
      <c r="T81" s="81"/>
      <c r="U81" s="80" t="str">
        <f>IF(申込一覧表A!W90="","",申込一覧表A!W90)</f>
        <v/>
      </c>
      <c r="V81" s="80" t="str">
        <f>IF(申込一覧表A!Y90="","",申込一覧表A!Y90)</f>
        <v/>
      </c>
      <c r="W81" s="80" t="str">
        <f>IF(申込一覧表A!AA90="","",申込一覧表A!AA90)</f>
        <v/>
      </c>
      <c r="X81" s="80" t="str">
        <f>IF(申込一覧表A!AC90="","",申込一覧表A!AC90)</f>
        <v/>
      </c>
      <c r="Y81" s="81"/>
      <c r="AA81" s="85"/>
      <c r="AB81" s="85"/>
    </row>
    <row r="82" spans="1:28">
      <c r="A82" s="80" t="str">
        <f>IF(申込一覧表A!J91="","",D82*100000000+申込一覧表A!J91)</f>
        <v/>
      </c>
      <c r="B82" s="80" t="str">
        <f>IF(申込一覧表A!C91="","",申込一覧表A!C91&amp;"("&amp;申込一覧表A!D91&amp;")")</f>
        <v/>
      </c>
      <c r="C82" s="80" t="str">
        <f>IF(申込一覧表A!E91="","",申込一覧表A!E91)</f>
        <v/>
      </c>
      <c r="D82" s="80" t="str">
        <f>IF(申込一覧表A!G91="","",IF(申込一覧表A!G91="男",1,IF(申込一覧表A!G91="女",2)))</f>
        <v/>
      </c>
      <c r="E82" s="80" t="str">
        <f>IF(A82="","",IF(申込一覧表A!$E$3="","",VLOOKUP(申込一覧表A!$E$3,初期設定!$D:$N,6,FALSE)))</f>
        <v/>
      </c>
      <c r="F82" s="80" t="str">
        <f>IF(申込一覧表A!J91="","",申込一覧表A!$E$3)</f>
        <v/>
      </c>
      <c r="G82" s="80" t="str">
        <f>IF(申込一覧表A!J91="","",申込一覧表A!J91)</f>
        <v/>
      </c>
      <c r="H82" s="80" t="str">
        <f>IF(申込一覧表A!M91="","",申込一覧表A!M91&amp;" "&amp;申込一覧表A!O91)</f>
        <v/>
      </c>
      <c r="I82" s="80" t="str">
        <f>IF(申込一覧表A!Q91="","",申込一覧表A!Q91&amp;" "&amp;申込一覧表A!S91)</f>
        <v/>
      </c>
      <c r="J82" s="80"/>
      <c r="K82" s="80"/>
      <c r="M82" s="80" t="str">
        <f>IF(申込一覧表A!K91="","","0"&amp;申込一覧表A!K91)</f>
        <v/>
      </c>
      <c r="N82" s="80" t="str">
        <f>IF(申込一覧表A!L91="","","0"&amp;申込一覧表A!L91)</f>
        <v/>
      </c>
      <c r="O82" s="81"/>
      <c r="P82" s="80" t="str">
        <f>IF(申込一覧表A!F91="","",申込一覧表A!F91)</f>
        <v/>
      </c>
      <c r="Q82" s="82" t="str">
        <f t="shared" si="1"/>
        <v/>
      </c>
      <c r="R82" s="80" t="str">
        <f>IF(申込一覧表A!H91="","",申込一覧表A!H91)</f>
        <v/>
      </c>
      <c r="S82" s="80" t="str">
        <f>IF(申込一覧表A!I91="","",申込一覧表A!I91)</f>
        <v/>
      </c>
      <c r="T82" s="81"/>
      <c r="U82" s="80" t="str">
        <f>IF(申込一覧表A!W91="","",申込一覧表A!W91)</f>
        <v/>
      </c>
      <c r="V82" s="80" t="str">
        <f>IF(申込一覧表A!Y91="","",申込一覧表A!Y91)</f>
        <v/>
      </c>
      <c r="W82" s="80" t="str">
        <f>IF(申込一覧表A!AA91="","",申込一覧表A!AA91)</f>
        <v/>
      </c>
      <c r="X82" s="80" t="str">
        <f>IF(申込一覧表A!AC91="","",申込一覧表A!AC91)</f>
        <v/>
      </c>
      <c r="Y82" s="81"/>
      <c r="AA82" s="85"/>
      <c r="AB82" s="85"/>
    </row>
    <row r="83" spans="1:28">
      <c r="A83" s="80" t="str">
        <f>IF(申込一覧表A!J92="","",D83*100000000+申込一覧表A!J92)</f>
        <v/>
      </c>
      <c r="B83" s="80" t="str">
        <f>IF(申込一覧表A!C92="","",申込一覧表A!C92&amp;"("&amp;申込一覧表A!D92&amp;")")</f>
        <v/>
      </c>
      <c r="C83" s="80" t="str">
        <f>IF(申込一覧表A!E92="","",申込一覧表A!E92)</f>
        <v/>
      </c>
      <c r="D83" s="80" t="str">
        <f>IF(申込一覧表A!G92="","",IF(申込一覧表A!G92="男",1,IF(申込一覧表A!G92="女",2)))</f>
        <v/>
      </c>
      <c r="E83" s="80" t="str">
        <f>IF(A83="","",IF(申込一覧表A!$E$3="","",VLOOKUP(申込一覧表A!$E$3,初期設定!$D:$N,6,FALSE)))</f>
        <v/>
      </c>
      <c r="F83" s="80" t="str">
        <f>IF(申込一覧表A!J92="","",申込一覧表A!$E$3)</f>
        <v/>
      </c>
      <c r="G83" s="80" t="str">
        <f>IF(申込一覧表A!J92="","",申込一覧表A!J92)</f>
        <v/>
      </c>
      <c r="H83" s="80" t="str">
        <f>IF(申込一覧表A!M92="","",申込一覧表A!M92&amp;" "&amp;申込一覧表A!O92)</f>
        <v/>
      </c>
      <c r="I83" s="80" t="str">
        <f>IF(申込一覧表A!Q92="","",申込一覧表A!Q92&amp;" "&amp;申込一覧表A!S92)</f>
        <v/>
      </c>
      <c r="J83" s="80"/>
      <c r="K83" s="80"/>
      <c r="M83" s="80" t="str">
        <f>IF(申込一覧表A!K92="","","0"&amp;申込一覧表A!K92)</f>
        <v/>
      </c>
      <c r="N83" s="80" t="str">
        <f>IF(申込一覧表A!L92="","","0"&amp;申込一覧表A!L92)</f>
        <v/>
      </c>
      <c r="O83" s="81"/>
      <c r="P83" s="80" t="str">
        <f>IF(申込一覧表A!F92="","",申込一覧表A!F92)</f>
        <v/>
      </c>
      <c r="Q83" s="82" t="str">
        <f t="shared" si="1"/>
        <v/>
      </c>
      <c r="R83" s="80" t="str">
        <f>IF(申込一覧表A!H92="","",申込一覧表A!H92)</f>
        <v/>
      </c>
      <c r="S83" s="80" t="str">
        <f>IF(申込一覧表A!I92="","",申込一覧表A!I92)</f>
        <v/>
      </c>
      <c r="T83" s="81"/>
      <c r="U83" s="80" t="str">
        <f>IF(申込一覧表A!W92="","",申込一覧表A!W92)</f>
        <v/>
      </c>
      <c r="V83" s="80" t="str">
        <f>IF(申込一覧表A!Y92="","",申込一覧表A!Y92)</f>
        <v/>
      </c>
      <c r="W83" s="80" t="str">
        <f>IF(申込一覧表A!AA92="","",申込一覧表A!AA92)</f>
        <v/>
      </c>
      <c r="X83" s="80" t="str">
        <f>IF(申込一覧表A!AC92="","",申込一覧表A!AC92)</f>
        <v/>
      </c>
      <c r="Y83" s="81"/>
      <c r="AA83" s="85"/>
      <c r="AB83" s="85"/>
    </row>
    <row r="84" spans="1:28">
      <c r="A84" s="80" t="str">
        <f>IF(申込一覧表A!J93="","",D84*100000000+申込一覧表A!J93)</f>
        <v/>
      </c>
      <c r="B84" s="80" t="str">
        <f>IF(申込一覧表A!C93="","",申込一覧表A!C93&amp;"("&amp;申込一覧表A!D93&amp;")")</f>
        <v/>
      </c>
      <c r="C84" s="80" t="str">
        <f>IF(申込一覧表A!E93="","",申込一覧表A!E93)</f>
        <v/>
      </c>
      <c r="D84" s="80" t="str">
        <f>IF(申込一覧表A!G93="","",IF(申込一覧表A!G93="男",1,IF(申込一覧表A!G93="女",2)))</f>
        <v/>
      </c>
      <c r="E84" s="80" t="str">
        <f>IF(A84="","",IF(申込一覧表A!$E$3="","",VLOOKUP(申込一覧表A!$E$3,初期設定!$D:$N,6,FALSE)))</f>
        <v/>
      </c>
      <c r="F84" s="80" t="str">
        <f>IF(申込一覧表A!J93="","",申込一覧表A!$E$3)</f>
        <v/>
      </c>
      <c r="G84" s="80" t="str">
        <f>IF(申込一覧表A!J93="","",申込一覧表A!J93)</f>
        <v/>
      </c>
      <c r="H84" s="80" t="str">
        <f>IF(申込一覧表A!M93="","",申込一覧表A!M93&amp;" "&amp;申込一覧表A!O93)</f>
        <v/>
      </c>
      <c r="I84" s="80" t="str">
        <f>IF(申込一覧表A!Q93="","",申込一覧表A!Q93&amp;" "&amp;申込一覧表A!S93)</f>
        <v/>
      </c>
      <c r="J84" s="80"/>
      <c r="K84" s="80"/>
      <c r="M84" s="80" t="str">
        <f>IF(申込一覧表A!K93="","","0"&amp;申込一覧表A!K93)</f>
        <v/>
      </c>
      <c r="N84" s="80" t="str">
        <f>IF(申込一覧表A!L93="","","0"&amp;申込一覧表A!L93)</f>
        <v/>
      </c>
      <c r="O84" s="81"/>
      <c r="P84" s="80" t="str">
        <f>IF(申込一覧表A!F93="","",申込一覧表A!F93)</f>
        <v/>
      </c>
      <c r="Q84" s="82" t="str">
        <f t="shared" si="1"/>
        <v/>
      </c>
      <c r="R84" s="80" t="str">
        <f>IF(申込一覧表A!H93="","",申込一覧表A!H93)</f>
        <v/>
      </c>
      <c r="S84" s="80" t="str">
        <f>IF(申込一覧表A!I93="","",申込一覧表A!I93)</f>
        <v/>
      </c>
      <c r="T84" s="81"/>
      <c r="U84" s="80" t="str">
        <f>IF(申込一覧表A!W93="","",申込一覧表A!W93)</f>
        <v/>
      </c>
      <c r="V84" s="80" t="str">
        <f>IF(申込一覧表A!Y93="","",申込一覧表A!Y93)</f>
        <v/>
      </c>
      <c r="W84" s="80" t="str">
        <f>IF(申込一覧表A!AA93="","",申込一覧表A!AA93)</f>
        <v/>
      </c>
      <c r="X84" s="80" t="str">
        <f>IF(申込一覧表A!AC93="","",申込一覧表A!AC93)</f>
        <v/>
      </c>
      <c r="Y84" s="81"/>
      <c r="AA84" s="85"/>
      <c r="AB84" s="85"/>
    </row>
    <row r="85" spans="1:28">
      <c r="A85" s="80" t="str">
        <f>IF(申込一覧表A!J94="","",D85*100000000+申込一覧表A!J94)</f>
        <v/>
      </c>
      <c r="B85" s="80" t="str">
        <f>IF(申込一覧表A!C94="","",申込一覧表A!C94&amp;"("&amp;申込一覧表A!D94&amp;")")</f>
        <v/>
      </c>
      <c r="C85" s="80" t="str">
        <f>IF(申込一覧表A!E94="","",申込一覧表A!E94)</f>
        <v/>
      </c>
      <c r="D85" s="80" t="str">
        <f>IF(申込一覧表A!G94="","",IF(申込一覧表A!G94="男",1,IF(申込一覧表A!G94="女",2)))</f>
        <v/>
      </c>
      <c r="E85" s="80" t="str">
        <f>IF(A85="","",IF(申込一覧表A!$E$3="","",VLOOKUP(申込一覧表A!$E$3,初期設定!$D:$N,6,FALSE)))</f>
        <v/>
      </c>
      <c r="F85" s="80" t="str">
        <f>IF(申込一覧表A!J94="","",申込一覧表A!$E$3)</f>
        <v/>
      </c>
      <c r="G85" s="80" t="str">
        <f>IF(申込一覧表A!J94="","",申込一覧表A!J94)</f>
        <v/>
      </c>
      <c r="H85" s="80" t="str">
        <f>IF(申込一覧表A!M94="","",申込一覧表A!M94&amp;" "&amp;申込一覧表A!O94)</f>
        <v/>
      </c>
      <c r="I85" s="80" t="str">
        <f>IF(申込一覧表A!Q94="","",申込一覧表A!Q94&amp;" "&amp;申込一覧表A!S94)</f>
        <v/>
      </c>
      <c r="J85" s="80"/>
      <c r="K85" s="80"/>
      <c r="M85" s="80" t="str">
        <f>IF(申込一覧表A!K94="","","0"&amp;申込一覧表A!K94)</f>
        <v/>
      </c>
      <c r="N85" s="80" t="str">
        <f>IF(申込一覧表A!L94="","","0"&amp;申込一覧表A!L94)</f>
        <v/>
      </c>
      <c r="O85" s="81"/>
      <c r="P85" s="80" t="str">
        <f>IF(申込一覧表A!F94="","",申込一覧表A!F94)</f>
        <v/>
      </c>
      <c r="Q85" s="82" t="str">
        <f t="shared" si="1"/>
        <v/>
      </c>
      <c r="R85" s="80" t="str">
        <f>IF(申込一覧表A!H94="","",申込一覧表A!H94)</f>
        <v/>
      </c>
      <c r="S85" s="80" t="str">
        <f>IF(申込一覧表A!I94="","",申込一覧表A!I94)</f>
        <v/>
      </c>
      <c r="T85" s="81"/>
      <c r="U85" s="80" t="str">
        <f>IF(申込一覧表A!W94="","",申込一覧表A!W94)</f>
        <v/>
      </c>
      <c r="V85" s="80" t="str">
        <f>IF(申込一覧表A!Y94="","",申込一覧表A!Y94)</f>
        <v/>
      </c>
      <c r="W85" s="80" t="str">
        <f>IF(申込一覧表A!AA94="","",申込一覧表A!AA94)</f>
        <v/>
      </c>
      <c r="X85" s="80" t="str">
        <f>IF(申込一覧表A!AC94="","",申込一覧表A!AC94)</f>
        <v/>
      </c>
      <c r="Y85" s="81"/>
      <c r="AA85" s="85"/>
      <c r="AB85" s="85"/>
    </row>
    <row r="86" spans="1:28">
      <c r="A86" s="80" t="str">
        <f>IF(申込一覧表A!J95="","",D86*100000000+申込一覧表A!J95)</f>
        <v/>
      </c>
      <c r="B86" s="80" t="str">
        <f>IF(申込一覧表A!C95="","",申込一覧表A!C95&amp;"("&amp;申込一覧表A!D95&amp;")")</f>
        <v/>
      </c>
      <c r="C86" s="80" t="str">
        <f>IF(申込一覧表A!E95="","",申込一覧表A!E95)</f>
        <v/>
      </c>
      <c r="D86" s="80" t="str">
        <f>IF(申込一覧表A!G95="","",IF(申込一覧表A!G95="男",1,IF(申込一覧表A!G95="女",2)))</f>
        <v/>
      </c>
      <c r="E86" s="80" t="str">
        <f>IF(A86="","",IF(申込一覧表A!$E$3="","",VLOOKUP(申込一覧表A!$E$3,初期設定!$D:$N,6,FALSE)))</f>
        <v/>
      </c>
      <c r="F86" s="80" t="str">
        <f>IF(申込一覧表A!J95="","",申込一覧表A!$E$3)</f>
        <v/>
      </c>
      <c r="G86" s="80" t="str">
        <f>IF(申込一覧表A!J95="","",申込一覧表A!J95)</f>
        <v/>
      </c>
      <c r="H86" s="80" t="str">
        <f>IF(申込一覧表A!M95="","",申込一覧表A!M95&amp;" "&amp;申込一覧表A!O95)</f>
        <v/>
      </c>
      <c r="I86" s="80" t="str">
        <f>IF(申込一覧表A!Q95="","",申込一覧表A!Q95&amp;" "&amp;申込一覧表A!S95)</f>
        <v/>
      </c>
      <c r="J86" s="80"/>
      <c r="K86" s="80"/>
      <c r="M86" s="80" t="str">
        <f>IF(申込一覧表A!K95="","","0"&amp;申込一覧表A!K95)</f>
        <v/>
      </c>
      <c r="N86" s="80" t="str">
        <f>IF(申込一覧表A!L95="","","0"&amp;申込一覧表A!L95)</f>
        <v/>
      </c>
      <c r="O86" s="81"/>
      <c r="P86" s="80" t="str">
        <f>IF(申込一覧表A!F95="","",申込一覧表A!F95)</f>
        <v/>
      </c>
      <c r="Q86" s="82" t="str">
        <f t="shared" si="1"/>
        <v/>
      </c>
      <c r="R86" s="80" t="str">
        <f>IF(申込一覧表A!H95="","",申込一覧表A!H95)</f>
        <v/>
      </c>
      <c r="S86" s="80" t="str">
        <f>IF(申込一覧表A!I95="","",申込一覧表A!I95)</f>
        <v/>
      </c>
      <c r="T86" s="81"/>
      <c r="U86" s="80" t="str">
        <f>IF(申込一覧表A!W95="","",申込一覧表A!W95)</f>
        <v/>
      </c>
      <c r="V86" s="80" t="str">
        <f>IF(申込一覧表A!Y95="","",申込一覧表A!Y95)</f>
        <v/>
      </c>
      <c r="W86" s="80" t="str">
        <f>IF(申込一覧表A!AA95="","",申込一覧表A!AA95)</f>
        <v/>
      </c>
      <c r="X86" s="80" t="str">
        <f>IF(申込一覧表A!AC95="","",申込一覧表A!AC95)</f>
        <v/>
      </c>
      <c r="Y86" s="81"/>
      <c r="AA86" s="85"/>
      <c r="AB86" s="85"/>
    </row>
    <row r="87" spans="1:28">
      <c r="A87" s="80" t="str">
        <f>IF(申込一覧表A!J96="","",D87*100000000+申込一覧表A!J96)</f>
        <v/>
      </c>
      <c r="B87" s="80" t="str">
        <f>IF(申込一覧表A!C96="","",申込一覧表A!C96&amp;"("&amp;申込一覧表A!D96&amp;")")</f>
        <v/>
      </c>
      <c r="C87" s="80" t="str">
        <f>IF(申込一覧表A!E96="","",申込一覧表A!E96)</f>
        <v/>
      </c>
      <c r="D87" s="80" t="str">
        <f>IF(申込一覧表A!G96="","",IF(申込一覧表A!G96="男",1,IF(申込一覧表A!G96="女",2)))</f>
        <v/>
      </c>
      <c r="E87" s="80" t="str">
        <f>IF(A87="","",IF(申込一覧表A!$E$3="","",VLOOKUP(申込一覧表A!$E$3,初期設定!$D:$N,6,FALSE)))</f>
        <v/>
      </c>
      <c r="F87" s="80" t="str">
        <f>IF(申込一覧表A!J96="","",申込一覧表A!$E$3)</f>
        <v/>
      </c>
      <c r="G87" s="80" t="str">
        <f>IF(申込一覧表A!J96="","",申込一覧表A!J96)</f>
        <v/>
      </c>
      <c r="H87" s="80" t="str">
        <f>IF(申込一覧表A!M96="","",申込一覧表A!M96&amp;" "&amp;申込一覧表A!O96)</f>
        <v/>
      </c>
      <c r="I87" s="80" t="str">
        <f>IF(申込一覧表A!Q96="","",申込一覧表A!Q96&amp;" "&amp;申込一覧表A!S96)</f>
        <v/>
      </c>
      <c r="J87" s="80"/>
      <c r="K87" s="80"/>
      <c r="M87" s="80" t="str">
        <f>IF(申込一覧表A!K96="","","0"&amp;申込一覧表A!K96)</f>
        <v/>
      </c>
      <c r="N87" s="80" t="str">
        <f>IF(申込一覧表A!L96="","","0"&amp;申込一覧表A!L96)</f>
        <v/>
      </c>
      <c r="O87" s="81"/>
      <c r="P87" s="80" t="str">
        <f>IF(申込一覧表A!F96="","",申込一覧表A!F96)</f>
        <v/>
      </c>
      <c r="Q87" s="82" t="str">
        <f t="shared" si="1"/>
        <v/>
      </c>
      <c r="R87" s="80" t="str">
        <f>IF(申込一覧表A!H96="","",申込一覧表A!H96)</f>
        <v/>
      </c>
      <c r="S87" s="80" t="str">
        <f>IF(申込一覧表A!I96="","",申込一覧表A!I96)</f>
        <v/>
      </c>
      <c r="T87" s="81"/>
      <c r="U87" s="80" t="str">
        <f>IF(申込一覧表A!W96="","",申込一覧表A!W96)</f>
        <v/>
      </c>
      <c r="V87" s="80" t="str">
        <f>IF(申込一覧表A!Y96="","",申込一覧表A!Y96)</f>
        <v/>
      </c>
      <c r="W87" s="80" t="str">
        <f>IF(申込一覧表A!AA96="","",申込一覧表A!AA96)</f>
        <v/>
      </c>
      <c r="X87" s="80" t="str">
        <f>IF(申込一覧表A!AC96="","",申込一覧表A!AC96)</f>
        <v/>
      </c>
      <c r="Y87" s="81"/>
      <c r="AA87" s="85"/>
      <c r="AB87" s="85"/>
    </row>
    <row r="88" spans="1:28">
      <c r="A88" s="80" t="str">
        <f>IF(申込一覧表A!J97="","",D88*100000000+申込一覧表A!J97)</f>
        <v/>
      </c>
      <c r="B88" s="80" t="str">
        <f>IF(申込一覧表A!C97="","",申込一覧表A!C97&amp;"("&amp;申込一覧表A!D97&amp;")")</f>
        <v/>
      </c>
      <c r="C88" s="80" t="str">
        <f>IF(申込一覧表A!E97="","",申込一覧表A!E97)</f>
        <v/>
      </c>
      <c r="D88" s="80" t="str">
        <f>IF(申込一覧表A!G97="","",IF(申込一覧表A!G97="男",1,IF(申込一覧表A!G97="女",2)))</f>
        <v/>
      </c>
      <c r="E88" s="80" t="str">
        <f>IF(A88="","",IF(申込一覧表A!$E$3="","",VLOOKUP(申込一覧表A!$E$3,初期設定!$D:$N,6,FALSE)))</f>
        <v/>
      </c>
      <c r="F88" s="80" t="str">
        <f>IF(申込一覧表A!J97="","",申込一覧表A!$E$3)</f>
        <v/>
      </c>
      <c r="G88" s="80" t="str">
        <f>IF(申込一覧表A!J97="","",申込一覧表A!J97)</f>
        <v/>
      </c>
      <c r="H88" s="80" t="str">
        <f>IF(申込一覧表A!M97="","",申込一覧表A!M97&amp;" "&amp;申込一覧表A!O97)</f>
        <v/>
      </c>
      <c r="I88" s="80" t="str">
        <f>IF(申込一覧表A!Q97="","",申込一覧表A!Q97&amp;" "&amp;申込一覧表A!S97)</f>
        <v/>
      </c>
      <c r="J88" s="80"/>
      <c r="K88" s="80"/>
      <c r="M88" s="80" t="str">
        <f>IF(申込一覧表A!K97="","","0"&amp;申込一覧表A!K97)</f>
        <v/>
      </c>
      <c r="N88" s="80" t="str">
        <f>IF(申込一覧表A!L97="","","0"&amp;申込一覧表A!L97)</f>
        <v/>
      </c>
      <c r="O88" s="81"/>
      <c r="P88" s="80" t="str">
        <f>IF(申込一覧表A!F97="","",申込一覧表A!F97)</f>
        <v/>
      </c>
      <c r="Q88" s="82" t="str">
        <f t="shared" si="1"/>
        <v/>
      </c>
      <c r="R88" s="80" t="str">
        <f>IF(申込一覧表A!H97="","",申込一覧表A!H97)</f>
        <v/>
      </c>
      <c r="S88" s="80" t="str">
        <f>IF(申込一覧表A!I97="","",申込一覧表A!I97)</f>
        <v/>
      </c>
      <c r="T88" s="81"/>
      <c r="U88" s="80" t="str">
        <f>IF(申込一覧表A!W97="","",申込一覧表A!W97)</f>
        <v/>
      </c>
      <c r="V88" s="80" t="str">
        <f>IF(申込一覧表A!Y97="","",申込一覧表A!Y97)</f>
        <v/>
      </c>
      <c r="W88" s="80" t="str">
        <f>IF(申込一覧表A!AA97="","",申込一覧表A!AA97)</f>
        <v/>
      </c>
      <c r="X88" s="80" t="str">
        <f>IF(申込一覧表A!AC97="","",申込一覧表A!AC97)</f>
        <v/>
      </c>
      <c r="Y88" s="81"/>
      <c r="AA88" s="85"/>
      <c r="AB88" s="85"/>
    </row>
    <row r="89" spans="1:28">
      <c r="A89" s="80" t="str">
        <f>IF(申込一覧表A!J98="","",D89*100000000+申込一覧表A!J98)</f>
        <v/>
      </c>
      <c r="B89" s="80" t="str">
        <f>IF(申込一覧表A!C98="","",申込一覧表A!C98&amp;"("&amp;申込一覧表A!D98&amp;")")</f>
        <v/>
      </c>
      <c r="C89" s="80" t="str">
        <f>IF(申込一覧表A!E98="","",申込一覧表A!E98)</f>
        <v/>
      </c>
      <c r="D89" s="80" t="str">
        <f>IF(申込一覧表A!G98="","",IF(申込一覧表A!G98="男",1,IF(申込一覧表A!G98="女",2)))</f>
        <v/>
      </c>
      <c r="E89" s="80" t="str">
        <f>IF(A89="","",IF(申込一覧表A!$E$3="","",VLOOKUP(申込一覧表A!$E$3,初期設定!$D:$N,6,FALSE)))</f>
        <v/>
      </c>
      <c r="F89" s="80" t="str">
        <f>IF(申込一覧表A!J98="","",申込一覧表A!$E$3)</f>
        <v/>
      </c>
      <c r="G89" s="80" t="str">
        <f>IF(申込一覧表A!J98="","",申込一覧表A!J98)</f>
        <v/>
      </c>
      <c r="H89" s="80" t="str">
        <f>IF(申込一覧表A!M98="","",申込一覧表A!M98&amp;" "&amp;申込一覧表A!O98)</f>
        <v/>
      </c>
      <c r="I89" s="80" t="str">
        <f>IF(申込一覧表A!Q98="","",申込一覧表A!Q98&amp;" "&amp;申込一覧表A!S98)</f>
        <v/>
      </c>
      <c r="J89" s="80"/>
      <c r="K89" s="80"/>
      <c r="M89" s="80" t="str">
        <f>IF(申込一覧表A!K98="","","0"&amp;申込一覧表A!K98)</f>
        <v/>
      </c>
      <c r="N89" s="80" t="str">
        <f>IF(申込一覧表A!L98="","","0"&amp;申込一覧表A!L98)</f>
        <v/>
      </c>
      <c r="O89" s="81"/>
      <c r="P89" s="80" t="str">
        <f>IF(申込一覧表A!F98="","",申込一覧表A!F98)</f>
        <v/>
      </c>
      <c r="Q89" s="82" t="str">
        <f t="shared" si="1"/>
        <v/>
      </c>
      <c r="R89" s="80" t="str">
        <f>IF(申込一覧表A!H98="","",申込一覧表A!H98)</f>
        <v/>
      </c>
      <c r="S89" s="80" t="str">
        <f>IF(申込一覧表A!I98="","",申込一覧表A!I98)</f>
        <v/>
      </c>
      <c r="T89" s="81"/>
      <c r="U89" s="80" t="str">
        <f>IF(申込一覧表A!W98="","",申込一覧表A!W98)</f>
        <v/>
      </c>
      <c r="V89" s="80" t="str">
        <f>IF(申込一覧表A!Y98="","",申込一覧表A!Y98)</f>
        <v/>
      </c>
      <c r="W89" s="80" t="str">
        <f>IF(申込一覧表A!AA98="","",申込一覧表A!AA98)</f>
        <v/>
      </c>
      <c r="X89" s="80" t="str">
        <f>IF(申込一覧表A!AC98="","",申込一覧表A!AC98)</f>
        <v/>
      </c>
      <c r="Y89" s="81"/>
      <c r="AA89" s="85"/>
      <c r="AB89" s="85"/>
    </row>
    <row r="90" spans="1:28">
      <c r="A90" s="80" t="str">
        <f>IF(申込一覧表A!J99="","",D90*100000000+申込一覧表A!J99)</f>
        <v/>
      </c>
      <c r="B90" s="80" t="str">
        <f>IF(申込一覧表A!C99="","",申込一覧表A!C99&amp;"("&amp;申込一覧表A!D99&amp;")")</f>
        <v/>
      </c>
      <c r="C90" s="80" t="str">
        <f>IF(申込一覧表A!E99="","",申込一覧表A!E99)</f>
        <v/>
      </c>
      <c r="D90" s="80" t="str">
        <f>IF(申込一覧表A!G99="","",IF(申込一覧表A!G99="男",1,IF(申込一覧表A!G99="女",2)))</f>
        <v/>
      </c>
      <c r="E90" s="80" t="str">
        <f>IF(A90="","",IF(申込一覧表A!$E$3="","",VLOOKUP(申込一覧表A!$E$3,初期設定!$D:$N,6,FALSE)))</f>
        <v/>
      </c>
      <c r="F90" s="80" t="str">
        <f>IF(申込一覧表A!J99="","",申込一覧表A!$E$3)</f>
        <v/>
      </c>
      <c r="G90" s="80" t="str">
        <f>IF(申込一覧表A!J99="","",申込一覧表A!J99)</f>
        <v/>
      </c>
      <c r="H90" s="80" t="str">
        <f>IF(申込一覧表A!M99="","",申込一覧表A!M99&amp;" "&amp;申込一覧表A!O99)</f>
        <v/>
      </c>
      <c r="I90" s="80" t="str">
        <f>IF(申込一覧表A!Q99="","",申込一覧表A!Q99&amp;" "&amp;申込一覧表A!S99)</f>
        <v/>
      </c>
      <c r="J90" s="80"/>
      <c r="K90" s="80"/>
      <c r="M90" s="80" t="str">
        <f>IF(申込一覧表A!K99="","","0"&amp;申込一覧表A!K99)</f>
        <v/>
      </c>
      <c r="N90" s="80" t="str">
        <f>IF(申込一覧表A!L99="","","0"&amp;申込一覧表A!L99)</f>
        <v/>
      </c>
      <c r="O90" s="81"/>
      <c r="P90" s="80" t="str">
        <f>IF(申込一覧表A!F99="","",申込一覧表A!F99)</f>
        <v/>
      </c>
      <c r="Q90" s="82" t="str">
        <f t="shared" si="1"/>
        <v/>
      </c>
      <c r="R90" s="80" t="str">
        <f>IF(申込一覧表A!H99="","",申込一覧表A!H99)</f>
        <v/>
      </c>
      <c r="S90" s="80" t="str">
        <f>IF(申込一覧表A!I99="","",申込一覧表A!I99)</f>
        <v/>
      </c>
      <c r="T90" s="81"/>
      <c r="U90" s="80" t="str">
        <f>IF(申込一覧表A!W99="","",申込一覧表A!W99)</f>
        <v/>
      </c>
      <c r="V90" s="80" t="str">
        <f>IF(申込一覧表A!Y99="","",申込一覧表A!Y99)</f>
        <v/>
      </c>
      <c r="W90" s="80" t="str">
        <f>IF(申込一覧表A!AA99="","",申込一覧表A!AA99)</f>
        <v/>
      </c>
      <c r="X90" s="80" t="str">
        <f>IF(申込一覧表A!AC99="","",申込一覧表A!AC99)</f>
        <v/>
      </c>
      <c r="Y90" s="81"/>
      <c r="AA90" s="85"/>
      <c r="AB90" s="85"/>
    </row>
    <row r="91" spans="1:28">
      <c r="A91" s="80" t="str">
        <f>IF(申込一覧表A!J100="","",D91*100000000+申込一覧表A!J100)</f>
        <v/>
      </c>
      <c r="B91" s="80" t="str">
        <f>IF(申込一覧表A!C100="","",申込一覧表A!C100&amp;"("&amp;申込一覧表A!D100&amp;")")</f>
        <v/>
      </c>
      <c r="C91" s="80" t="str">
        <f>IF(申込一覧表A!E100="","",申込一覧表A!E100)</f>
        <v/>
      </c>
      <c r="D91" s="80" t="str">
        <f>IF(申込一覧表A!G100="","",IF(申込一覧表A!G100="男",1,IF(申込一覧表A!G100="女",2)))</f>
        <v/>
      </c>
      <c r="E91" s="80" t="str">
        <f>IF(A91="","",IF(申込一覧表A!$E$3="","",VLOOKUP(申込一覧表A!$E$3,初期設定!$D:$N,6,FALSE)))</f>
        <v/>
      </c>
      <c r="F91" s="80" t="str">
        <f>IF(申込一覧表A!J100="","",申込一覧表A!$E$3)</f>
        <v/>
      </c>
      <c r="G91" s="80" t="str">
        <f>IF(申込一覧表A!J100="","",申込一覧表A!J100)</f>
        <v/>
      </c>
      <c r="H91" s="80" t="str">
        <f>IF(申込一覧表A!M100="","",申込一覧表A!M100&amp;" "&amp;申込一覧表A!O100)</f>
        <v/>
      </c>
      <c r="I91" s="80" t="str">
        <f>IF(申込一覧表A!Q100="","",申込一覧表A!Q100&amp;" "&amp;申込一覧表A!S100)</f>
        <v/>
      </c>
      <c r="J91" s="80"/>
      <c r="K91" s="80"/>
      <c r="M91" s="80" t="str">
        <f>IF(申込一覧表A!K100="","","0"&amp;申込一覧表A!K100)</f>
        <v/>
      </c>
      <c r="N91" s="80" t="str">
        <f>IF(申込一覧表A!L100="","","0"&amp;申込一覧表A!L100)</f>
        <v/>
      </c>
      <c r="O91" s="81"/>
      <c r="P91" s="80" t="str">
        <f>IF(申込一覧表A!F100="","",申込一覧表A!F100)</f>
        <v/>
      </c>
      <c r="Q91" s="82" t="str">
        <f t="shared" si="1"/>
        <v/>
      </c>
      <c r="R91" s="80" t="str">
        <f>IF(申込一覧表A!H100="","",申込一覧表A!H100)</f>
        <v/>
      </c>
      <c r="S91" s="80" t="str">
        <f>IF(申込一覧表A!I100="","",申込一覧表A!I100)</f>
        <v/>
      </c>
      <c r="T91" s="81"/>
      <c r="U91" s="80" t="str">
        <f>IF(申込一覧表A!W100="","",申込一覧表A!W100)</f>
        <v/>
      </c>
      <c r="V91" s="80" t="str">
        <f>IF(申込一覧表A!Y100="","",申込一覧表A!Y100)</f>
        <v/>
      </c>
      <c r="W91" s="80" t="str">
        <f>IF(申込一覧表A!AA100="","",申込一覧表A!AA100)</f>
        <v/>
      </c>
      <c r="X91" s="80" t="str">
        <f>IF(申込一覧表A!AC100="","",申込一覧表A!AC100)</f>
        <v/>
      </c>
      <c r="Y91" s="81"/>
      <c r="AA91" s="85"/>
      <c r="AB91" s="85"/>
    </row>
  </sheetData>
  <sheetProtection sheet="1" objects="1" scenarios="1"/>
  <phoneticPr fontId="2"/>
  <pageMargins left="0.75" right="0.75" top="1" bottom="1" header="0.51200000000000001" footer="0.5120000000000000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member</vt:lpstr>
      <vt:lpstr>申込一覧表A</vt:lpstr>
      <vt:lpstr>初期設定</vt:lpstr>
      <vt:lpstr>男子駅伝</vt:lpstr>
      <vt:lpstr>女子駅伝</vt:lpstr>
      <vt:lpstr>データ取得</vt:lpstr>
      <vt:lpstr>申込一覧表A!Print_Area</vt:lpstr>
      <vt:lpstr>初期設定!Print_Titles</vt:lpstr>
      <vt:lpstr>申込一覧表A!Print_Titles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　【Jrロード】中体連申込ファイル</dc:title>
  <dc:subject>ジュニアロード申込用</dc:subject>
  <dc:creator>iwaki yuta;三澤秀匡</dc:creator>
  <cp:keywords>中体連; 陸上; Jrロード; ジュニアロード; エントリー; 申込</cp:keywords>
  <dc:description>中体連・Jrロード申込専用。セルの保護解除厳禁。コピー＆ペースト時は､数式を壊さないよう、値貼付をしてください。</dc:description>
  <cp:lastModifiedBy>Windows ユーザー</cp:lastModifiedBy>
  <cp:lastPrinted>2022-12-20T01:21:25Z</cp:lastPrinted>
  <dcterms:created xsi:type="dcterms:W3CDTF">2022-03-18T05:32:05Z</dcterms:created>
  <dcterms:modified xsi:type="dcterms:W3CDTF">2022-12-21T22:31:47Z</dcterms:modified>
  <cp:category>エントリーファイル</cp:category>
</cp:coreProperties>
</file>